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global.gsp\data\nf\bi_nf02\4099117\01Work\00Design\Update-Revision Files\2021-12 Submittal Files\"/>
    </mc:Choice>
  </mc:AlternateContent>
  <xr:revisionPtr revIDLastSave="0" documentId="13_ncr:1_{627E653B-14DA-4EE0-919B-75C34B2302EC}" xr6:coauthVersionLast="46" xr6:coauthVersionMax="46" xr10:uidLastSave="{00000000-0000-0000-0000-000000000000}"/>
  <bookViews>
    <workbookView xWindow="810" yWindow="-120" windowWidth="28110" windowHeight="18240" tabRatio="791" xr2:uid="{EEE4447D-1495-482F-A07E-361E5B39784D}"/>
  </bookViews>
  <sheets>
    <sheet name="Introduction" sheetId="28" r:id="rId1"/>
    <sheet name="Guidance" sheetId="17" r:id="rId2"/>
    <sheet name="List of Countermeasures" sheetId="48" r:id="rId3"/>
    <sheet name="Crash Summary Worksheet" sheetId="12" r:id="rId4"/>
    <sheet name="Intersection Turning Movt Count" sheetId="16" r:id="rId5"/>
    <sheet name="Worksheet 1" sheetId="6" r:id="rId6"/>
    <sheet name="Worksheet 2a" sheetId="30" r:id="rId7"/>
    <sheet name="Worksheet 2b" sheetId="40" r:id="rId8"/>
    <sheet name="Worksheet 3" sheetId="37" r:id="rId9"/>
    <sheet name="Questions" sheetId="29" r:id="rId10"/>
    <sheet name="User Defined Countermeasures" sheetId="39" r:id="rId11"/>
    <sheet name="Crash Types &amp; Calculations" sheetId="32" state="hidden" r:id="rId12"/>
    <sheet name="DROP DOWN MENUS" sheetId="18" state="hidden" r:id="rId13"/>
    <sheet name="CMFs Fatal" sheetId="33" r:id="rId14"/>
    <sheet name="CMFs Injury A" sheetId="34" r:id="rId15"/>
    <sheet name="CMFs Injury B" sheetId="41" r:id="rId16"/>
    <sheet name="CMFs Injury C" sheetId="42" r:id="rId17"/>
    <sheet name="CMFs PDO" sheetId="35" r:id="rId18"/>
    <sheet name="CMFs Fatal (All Data)" sheetId="43" state="hidden" r:id="rId19"/>
    <sheet name="CMFs Injury A (All Data)" sheetId="44" state="hidden" r:id="rId20"/>
    <sheet name="CMFs Injury B (All Data)" sheetId="45" state="hidden" r:id="rId21"/>
    <sheet name="CMFs Injury C (All Data)" sheetId="46" state="hidden" r:id="rId22"/>
    <sheet name="CMFs PDO (All Data)" sheetId="47" state="hidden" r:id="rId23"/>
  </sheets>
  <definedNames>
    <definedName name="_xlnm._FilterDatabase" localSheetId="3" hidden="1">'Crash Summary Worksheet'!$A$5:$L$255</definedName>
    <definedName name="ALDOTRegion">'DROP DOWN MENUS'!$D$2:$D$7</definedName>
    <definedName name="Applicable_to_Area_Type">'Crash Types &amp; Calculations'!$R$3:$V$12</definedName>
    <definedName name="Application">'DROP DOWN MENUS'!$G$2:$G$4</definedName>
    <definedName name="AreaType">'DROP DOWN MENUS'!$D$33:$D$36</definedName>
    <definedName name="AreaType_All">'Crash Types &amp; Calculations'!$R$4:$R$12</definedName>
    <definedName name="CMFs_Fatal" localSheetId="2">'List of Countermeasures'!$A$3:$D$204</definedName>
    <definedName name="CMFs_Fatal">'CMFs Fatal'!$A$1:$V$202</definedName>
    <definedName name="CMFs_InjuryA">'CMFs Injury A'!$A$1:$V$202</definedName>
    <definedName name="CMFs_InjuryB">'CMFs Injury B'!$A$1:$V$202</definedName>
    <definedName name="CMFs_InjuryC">'CMFs Injury C'!$A$1:$V$202</definedName>
    <definedName name="CMFs_PDO">'CMFs PDO'!$A$1:$V$202</definedName>
    <definedName name="CounterMeasures" localSheetId="2">'List of Countermeasures'!$A$4:$A$204</definedName>
    <definedName name="CounterMeasures">'CMFs Fatal'!$A$2:$A$202</definedName>
    <definedName name="County">'DROP DOWN MENUS'!$A$8:$A$75</definedName>
    <definedName name="CrashSeverity">'DROP DOWN MENUS'!$B$39:$B$44</definedName>
    <definedName name="CrashType">'Crash Types &amp; Calculations'!$P$4:$P$18</definedName>
    <definedName name="Functional">'DROP DOWN MENUS'!$B$8:$B$20</definedName>
    <definedName name="Intersection">'DROP DOWN MENUS'!$A$2:$A$4</definedName>
    <definedName name="MPO">'DROP DOWN MENUS'!$F$2:$F$28</definedName>
    <definedName name="No._Countermeasures">'DROP DOWN MENUS'!$D$23:$D$29</definedName>
    <definedName name="Number">'DROP DOWN MENUS'!$D$11:$D$19</definedName>
    <definedName name="_xlnm.Print_Area" localSheetId="3">'Crash Summary Worksheet'!$A$1:$AZ$255</definedName>
    <definedName name="_xlnm.Print_Area" localSheetId="1">Guidance!$A$1:$C$95</definedName>
    <definedName name="_xlnm.Print_Area" localSheetId="4">'Intersection Turning Movt Count'!$A$1:$AA$106</definedName>
    <definedName name="_xlnm.Print_Area" localSheetId="0">Introduction!$A$1:$M$24</definedName>
    <definedName name="_xlnm.Print_Area" localSheetId="9">Questions!$A$1:$M$13</definedName>
    <definedName name="_xlnm.Print_Area" localSheetId="10">'User Defined Countermeasures'!$A$1:$AM$61</definedName>
    <definedName name="_xlnm.Print_Area" localSheetId="5">'Worksheet 1'!$B$1:$O$33</definedName>
    <definedName name="_xlnm.Print_Area" localSheetId="6">'Worksheet 2a'!$B$1:$AC$57</definedName>
    <definedName name="_xlnm.Print_Area" localSheetId="7">'Worksheet 2b'!$B$1:$AC$57</definedName>
    <definedName name="_xlnm.Print_Area" localSheetId="8">'Worksheet 3'!$B$1:$R$43</definedName>
    <definedName name="_xlnm.Print_Titles" localSheetId="3">'Crash Summary Worksheet'!$1:$5</definedName>
    <definedName name="Related">'DROP DOWN MENUS'!$B$48:$B$50</definedName>
    <definedName name="RoadSegment">'DROP DOWN MENUS'!$B$2:$B$4</definedName>
    <definedName name="StateHighway">'DROP DOWN MENUS'!$B$23:$B$25</definedName>
    <definedName name="Traffic_Control">'DROP DOWN MENUS'!$B$29:$B$35</definedName>
    <definedName name="Weather">'DROP DOWN MENUS'!$B$54:$B$65</definedName>
    <definedName name="YesNo">'DROP DOWN MENUS'!$F$32:$F$34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3" l="1"/>
  <c r="D3" i="43" s="1"/>
  <c r="A4" i="43"/>
  <c r="D4" i="43" s="1"/>
  <c r="D6" i="48" s="1"/>
  <c r="A5" i="43"/>
  <c r="D5" i="43" s="1"/>
  <c r="D7" i="48" s="1"/>
  <c r="A6" i="43"/>
  <c r="D6" i="43" s="1"/>
  <c r="D8" i="48" s="1"/>
  <c r="A7" i="43"/>
  <c r="D7" i="43" s="1"/>
  <c r="A8" i="43"/>
  <c r="D8" i="43" s="1"/>
  <c r="A9" i="43"/>
  <c r="D9" i="43" s="1"/>
  <c r="A10" i="43"/>
  <c r="D10" i="43"/>
  <c r="A11" i="43"/>
  <c r="D11" i="43" s="1"/>
  <c r="D13" i="48" s="1"/>
  <c r="A12" i="43"/>
  <c r="D12" i="43" s="1"/>
  <c r="A13" i="43"/>
  <c r="D13" i="43" s="1"/>
  <c r="D15" i="48" s="1"/>
  <c r="A14" i="43"/>
  <c r="D14" i="43" s="1"/>
  <c r="D16" i="48" s="1"/>
  <c r="A15" i="43"/>
  <c r="D15" i="43" s="1"/>
  <c r="A16" i="43"/>
  <c r="D16" i="43" s="1"/>
  <c r="A17" i="43"/>
  <c r="D17" i="43" s="1"/>
  <c r="D19" i="48" s="1"/>
  <c r="A18" i="43"/>
  <c r="D18" i="43" s="1"/>
  <c r="D20" i="48" s="1"/>
  <c r="A19" i="43"/>
  <c r="D19" i="43" s="1"/>
  <c r="A20" i="43"/>
  <c r="D20" i="43" s="1"/>
  <c r="D22" i="48" s="1"/>
  <c r="A21" i="43"/>
  <c r="D21" i="43" s="1"/>
  <c r="A22" i="43"/>
  <c r="D22" i="43"/>
  <c r="A23" i="43"/>
  <c r="D23" i="43" s="1"/>
  <c r="A24" i="43"/>
  <c r="D24" i="43" s="1"/>
  <c r="D26" i="48" s="1"/>
  <c r="A25" i="43"/>
  <c r="D25" i="43" s="1"/>
  <c r="A26" i="43"/>
  <c r="D26" i="43" s="1"/>
  <c r="D28" i="48" s="1"/>
  <c r="A27" i="43"/>
  <c r="D27" i="43" s="1"/>
  <c r="A28" i="43"/>
  <c r="D28" i="43" s="1"/>
  <c r="A29" i="43"/>
  <c r="D29" i="43" s="1"/>
  <c r="A30" i="43"/>
  <c r="D30" i="43"/>
  <c r="D32" i="48" s="1"/>
  <c r="A31" i="43"/>
  <c r="D31" i="43" s="1"/>
  <c r="A32" i="43"/>
  <c r="D32" i="43" s="1"/>
  <c r="A33" i="43"/>
  <c r="D33" i="43" s="1"/>
  <c r="D35" i="48" s="1"/>
  <c r="A34" i="43"/>
  <c r="D34" i="43" s="1"/>
  <c r="D36" i="48" s="1"/>
  <c r="A35" i="43"/>
  <c r="D35" i="43" s="1"/>
  <c r="D37" i="48" s="1"/>
  <c r="A36" i="43"/>
  <c r="D36" i="43" s="1"/>
  <c r="A37" i="43"/>
  <c r="D37" i="43" s="1"/>
  <c r="D39" i="48" s="1"/>
  <c r="A38" i="43"/>
  <c r="D38" i="43"/>
  <c r="D40" i="48" s="1"/>
  <c r="A39" i="43"/>
  <c r="D39" i="43" s="1"/>
  <c r="A40" i="43"/>
  <c r="D40" i="43" s="1"/>
  <c r="A41" i="43"/>
  <c r="D41" i="43" s="1"/>
  <c r="A42" i="43"/>
  <c r="D42" i="43"/>
  <c r="A43" i="43"/>
  <c r="D43" i="43" s="1"/>
  <c r="D45" i="48" s="1"/>
  <c r="A44" i="43"/>
  <c r="D44" i="43" s="1"/>
  <c r="D46" i="48" s="1"/>
  <c r="A45" i="43"/>
  <c r="D45" i="43" s="1"/>
  <c r="D47" i="48" s="1"/>
  <c r="A46" i="43"/>
  <c r="D46" i="43" s="1"/>
  <c r="D48" i="48" s="1"/>
  <c r="A47" i="43"/>
  <c r="D47" i="43" s="1"/>
  <c r="A48" i="43"/>
  <c r="D48" i="43" s="1"/>
  <c r="A49" i="43"/>
  <c r="D49" i="43" s="1"/>
  <c r="D51" i="48" s="1"/>
  <c r="A50" i="43"/>
  <c r="D50" i="43" s="1"/>
  <c r="D52" i="48" s="1"/>
  <c r="A51" i="43"/>
  <c r="D51" i="43" s="1"/>
  <c r="A52" i="43"/>
  <c r="D52" i="43" s="1"/>
  <c r="A53" i="43"/>
  <c r="D53" i="43" s="1"/>
  <c r="D55" i="48" s="1"/>
  <c r="A54" i="43"/>
  <c r="D54" i="43"/>
  <c r="A55" i="43"/>
  <c r="D55" i="43" s="1"/>
  <c r="D57" i="48" s="1"/>
  <c r="A56" i="43"/>
  <c r="D56" i="43" s="1"/>
  <c r="D58" i="48" s="1"/>
  <c r="A57" i="43"/>
  <c r="D57" i="43" s="1"/>
  <c r="D59" i="48" s="1"/>
  <c r="A58" i="43"/>
  <c r="A60" i="48" s="1"/>
  <c r="A59" i="43"/>
  <c r="D59" i="43" s="1"/>
  <c r="D61" i="48" s="1"/>
  <c r="A60" i="43"/>
  <c r="D60" i="43" s="1"/>
  <c r="D62" i="48" s="1"/>
  <c r="A61" i="43"/>
  <c r="D61" i="43" s="1"/>
  <c r="A62" i="43"/>
  <c r="D62" i="43"/>
  <c r="D64" i="48" s="1"/>
  <c r="A63" i="43"/>
  <c r="D63" i="43" s="1"/>
  <c r="A64" i="43"/>
  <c r="D64" i="43" s="1"/>
  <c r="D66" i="48" s="1"/>
  <c r="A65" i="43"/>
  <c r="D65" i="43" s="1"/>
  <c r="A66" i="43"/>
  <c r="D66" i="43" s="1"/>
  <c r="D68" i="48" s="1"/>
  <c r="A67" i="43"/>
  <c r="D67" i="43" s="1"/>
  <c r="D69" i="48" s="1"/>
  <c r="A68" i="43"/>
  <c r="D68" i="43" s="1"/>
  <c r="D70" i="48" s="1"/>
  <c r="A69" i="43"/>
  <c r="D69" i="43" s="1"/>
  <c r="D71" i="48" s="1"/>
  <c r="A70" i="43"/>
  <c r="A72" i="48" s="1"/>
  <c r="D70" i="43"/>
  <c r="A71" i="43"/>
  <c r="D71" i="43" s="1"/>
  <c r="A72" i="43"/>
  <c r="D72" i="43" s="1"/>
  <c r="A73" i="43"/>
  <c r="D73" i="43" s="1"/>
  <c r="A74" i="43"/>
  <c r="D74" i="43"/>
  <c r="D76" i="48" s="1"/>
  <c r="A75" i="43"/>
  <c r="D75" i="43" s="1"/>
  <c r="D77" i="48" s="1"/>
  <c r="A76" i="43"/>
  <c r="D76" i="43" s="1"/>
  <c r="D78" i="48" s="1"/>
  <c r="A77" i="43"/>
  <c r="D77" i="43" s="1"/>
  <c r="A78" i="43"/>
  <c r="D78" i="43"/>
  <c r="A79" i="43"/>
  <c r="D79" i="43" s="1"/>
  <c r="A80" i="43"/>
  <c r="D80" i="43" s="1"/>
  <c r="D82" i="48" s="1"/>
  <c r="A81" i="43"/>
  <c r="D81" i="43" s="1"/>
  <c r="A82" i="43"/>
  <c r="A84" i="48" s="1"/>
  <c r="A83" i="43"/>
  <c r="D83" i="43" s="1"/>
  <c r="A84" i="43"/>
  <c r="D84" i="43" s="1"/>
  <c r="D86" i="48" s="1"/>
  <c r="A85" i="43"/>
  <c r="D85" i="43" s="1"/>
  <c r="A86" i="43"/>
  <c r="A88" i="48" s="1"/>
  <c r="D86" i="43"/>
  <c r="A87" i="43"/>
  <c r="D87" i="43" s="1"/>
  <c r="D89" i="48" s="1"/>
  <c r="A88" i="43"/>
  <c r="D88" i="43" s="1"/>
  <c r="D90" i="48" s="1"/>
  <c r="A89" i="43"/>
  <c r="D89" i="43" s="1"/>
  <c r="A90" i="43"/>
  <c r="D90" i="43" s="1"/>
  <c r="D92" i="48" s="1"/>
  <c r="A91" i="43"/>
  <c r="D91" i="43" s="1"/>
  <c r="A92" i="43"/>
  <c r="D92" i="43" s="1"/>
  <c r="D94" i="48" s="1"/>
  <c r="A93" i="43"/>
  <c r="D93" i="43" s="1"/>
  <c r="A94" i="43"/>
  <c r="D94" i="43"/>
  <c r="D96" i="48" s="1"/>
  <c r="A95" i="43"/>
  <c r="D95" i="43" s="1"/>
  <c r="A96" i="43"/>
  <c r="D96" i="43" s="1"/>
  <c r="A97" i="43"/>
  <c r="D97" i="43" s="1"/>
  <c r="A98" i="43"/>
  <c r="D98" i="43" s="1"/>
  <c r="D100" i="48" s="1"/>
  <c r="A99" i="43"/>
  <c r="D99" i="43" s="1"/>
  <c r="A100" i="43"/>
  <c r="D100" i="43" s="1"/>
  <c r="D102" i="48" s="1"/>
  <c r="A101" i="43"/>
  <c r="D101" i="43" s="1"/>
  <c r="D103" i="48" s="1"/>
  <c r="A102" i="43"/>
  <c r="A104" i="48" s="1"/>
  <c r="D102" i="43"/>
  <c r="A103" i="43"/>
  <c r="D103" i="43" s="1"/>
  <c r="A104" i="43"/>
  <c r="D104" i="43" s="1"/>
  <c r="A105" i="43"/>
  <c r="D105" i="43" s="1"/>
  <c r="A106" i="43"/>
  <c r="A108" i="48" s="1"/>
  <c r="D106" i="43"/>
  <c r="A107" i="43"/>
  <c r="D107" i="43" s="1"/>
  <c r="D109" i="48" s="1"/>
  <c r="A108" i="43"/>
  <c r="D108" i="43" s="1"/>
  <c r="D110" i="48" s="1"/>
  <c r="A109" i="43"/>
  <c r="D109" i="43" s="1"/>
  <c r="A110" i="43"/>
  <c r="D110" i="43"/>
  <c r="D112" i="48" s="1"/>
  <c r="A111" i="43"/>
  <c r="D111" i="43" s="1"/>
  <c r="A112" i="43"/>
  <c r="D112" i="43" s="1"/>
  <c r="D114" i="48" s="1"/>
  <c r="A113" i="43"/>
  <c r="D113" i="43" s="1"/>
  <c r="A114" i="43"/>
  <c r="D114" i="43" s="1"/>
  <c r="D116" i="48" s="1"/>
  <c r="A115" i="43"/>
  <c r="D115" i="43" s="1"/>
  <c r="D117" i="48" s="1"/>
  <c r="A116" i="43"/>
  <c r="D116" i="43" s="1"/>
  <c r="A117" i="43"/>
  <c r="D117" i="43" s="1"/>
  <c r="A118" i="43"/>
  <c r="A120" i="48" s="1"/>
  <c r="D118" i="43"/>
  <c r="A119" i="43"/>
  <c r="D119" i="43" s="1"/>
  <c r="A120" i="43"/>
  <c r="D120" i="43" s="1"/>
  <c r="D122" i="48" s="1"/>
  <c r="A121" i="43"/>
  <c r="D121" i="43" s="1"/>
  <c r="A122" i="43"/>
  <c r="A124" i="48" s="1"/>
  <c r="A123" i="43"/>
  <c r="D123" i="43" s="1"/>
  <c r="D125" i="48" s="1"/>
  <c r="A124" i="43"/>
  <c r="D124" i="43" s="1"/>
  <c r="A125" i="43"/>
  <c r="D125" i="43" s="1"/>
  <c r="A126" i="43"/>
  <c r="D126" i="43"/>
  <c r="D128" i="48" s="1"/>
  <c r="A127" i="43"/>
  <c r="D127" i="43" s="1"/>
  <c r="A128" i="43"/>
  <c r="D128" i="43" s="1"/>
  <c r="D130" i="48" s="1"/>
  <c r="A129" i="43"/>
  <c r="D129" i="43" s="1"/>
  <c r="A130" i="43"/>
  <c r="D130" i="43" s="1"/>
  <c r="D132" i="48" s="1"/>
  <c r="A131" i="43"/>
  <c r="D131" i="43" s="1"/>
  <c r="A132" i="43"/>
  <c r="D132" i="43" s="1"/>
  <c r="D134" i="48" s="1"/>
  <c r="A133" i="43"/>
  <c r="A135" i="48" s="1"/>
  <c r="A134" i="43"/>
  <c r="D134" i="43"/>
  <c r="A135" i="43"/>
  <c r="D135" i="43" s="1"/>
  <c r="A136" i="43"/>
  <c r="D136" i="43" s="1"/>
  <c r="D138" i="48" s="1"/>
  <c r="A137" i="43"/>
  <c r="A139" i="48" s="1"/>
  <c r="A138" i="43"/>
  <c r="D138" i="43"/>
  <c r="D140" i="48" s="1"/>
  <c r="A139" i="43"/>
  <c r="D139" i="43" s="1"/>
  <c r="D141" i="48" s="1"/>
  <c r="A140" i="43"/>
  <c r="A142" i="48" s="1"/>
  <c r="A141" i="43"/>
  <c r="D141" i="43" s="1"/>
  <c r="D143" i="48" s="1"/>
  <c r="A142" i="43"/>
  <c r="D142" i="43"/>
  <c r="D144" i="48" s="1"/>
  <c r="A143" i="43"/>
  <c r="D143" i="43" s="1"/>
  <c r="D145" i="48" s="1"/>
  <c r="A144" i="43"/>
  <c r="D144" i="43" s="1"/>
  <c r="A145" i="43"/>
  <c r="D145" i="43" s="1"/>
  <c r="D147" i="48" s="1"/>
  <c r="A146" i="43"/>
  <c r="D146" i="43" s="1"/>
  <c r="D148" i="48" s="1"/>
  <c r="A147" i="43"/>
  <c r="D147" i="43" s="1"/>
  <c r="A148" i="43"/>
  <c r="D148" i="43" s="1"/>
  <c r="D150" i="48" s="1"/>
  <c r="A149" i="43"/>
  <c r="A151" i="48" s="1"/>
  <c r="A150" i="43"/>
  <c r="D150" i="43"/>
  <c r="A151" i="43"/>
  <c r="D151" i="43" s="1"/>
  <c r="A152" i="43"/>
  <c r="D152" i="43" s="1"/>
  <c r="D154" i="48" s="1"/>
  <c r="A153" i="43"/>
  <c r="A155" i="48" s="1"/>
  <c r="A154" i="43"/>
  <c r="D154" i="43" s="1"/>
  <c r="D156" i="48" s="1"/>
  <c r="A155" i="43"/>
  <c r="D155" i="43" s="1"/>
  <c r="D157" i="48" s="1"/>
  <c r="A156" i="43"/>
  <c r="D156" i="43" s="1"/>
  <c r="D158" i="48" s="1"/>
  <c r="A157" i="43"/>
  <c r="D157" i="43" s="1"/>
  <c r="D159" i="48" s="1"/>
  <c r="A158" i="43"/>
  <c r="D158" i="43"/>
  <c r="D160" i="48" s="1"/>
  <c r="A159" i="43"/>
  <c r="D159" i="43" s="1"/>
  <c r="D161" i="48" s="1"/>
  <c r="A160" i="43"/>
  <c r="D160" i="43" s="1"/>
  <c r="A161" i="43"/>
  <c r="D161" i="43" s="1"/>
  <c r="D163" i="48" s="1"/>
  <c r="A162" i="43"/>
  <c r="D162" i="43" s="1"/>
  <c r="D164" i="48" s="1"/>
  <c r="A163" i="43"/>
  <c r="D163" i="43" s="1"/>
  <c r="D165" i="48" s="1"/>
  <c r="A164" i="43"/>
  <c r="D164" i="43" s="1"/>
  <c r="D166" i="48" s="1"/>
  <c r="A165" i="43"/>
  <c r="D165" i="43" s="1"/>
  <c r="D167" i="48" s="1"/>
  <c r="A166" i="43"/>
  <c r="A168" i="48" s="1"/>
  <c r="D166" i="43"/>
  <c r="A167" i="43"/>
  <c r="D167" i="43" s="1"/>
  <c r="A168" i="43"/>
  <c r="D168" i="43" s="1"/>
  <c r="A169" i="43"/>
  <c r="D169" i="43" s="1"/>
  <c r="A170" i="43"/>
  <c r="A172" i="48" s="1"/>
  <c r="D170" i="43"/>
  <c r="D172" i="48" s="1"/>
  <c r="A171" i="43"/>
  <c r="D171" i="43" s="1"/>
  <c r="D173" i="48" s="1"/>
  <c r="A172" i="43"/>
  <c r="D172" i="43" s="1"/>
  <c r="D174" i="48" s="1"/>
  <c r="A173" i="43"/>
  <c r="D173" i="43" s="1"/>
  <c r="A174" i="43"/>
  <c r="D174" i="43"/>
  <c r="D176" i="48" s="1"/>
  <c r="A175" i="43"/>
  <c r="D175" i="43" s="1"/>
  <c r="A176" i="43"/>
  <c r="D176" i="43" s="1"/>
  <c r="D178" i="48" s="1"/>
  <c r="A177" i="43"/>
  <c r="D177" i="43" s="1"/>
  <c r="A178" i="43"/>
  <c r="D178" i="43" s="1"/>
  <c r="D180" i="48" s="1"/>
  <c r="A179" i="43"/>
  <c r="A180" i="43"/>
  <c r="D180" i="43" s="1"/>
  <c r="A181" i="43"/>
  <c r="D181" i="43" s="1"/>
  <c r="A182" i="43"/>
  <c r="A184" i="48" s="1"/>
  <c r="D182" i="43"/>
  <c r="D184" i="48" s="1"/>
  <c r="A183" i="43"/>
  <c r="D183" i="43" s="1"/>
  <c r="A184" i="43"/>
  <c r="A185" i="43"/>
  <c r="D185" i="43" s="1"/>
  <c r="A186" i="43"/>
  <c r="A188" i="48" s="1"/>
  <c r="A187" i="43"/>
  <c r="D187" i="43" s="1"/>
  <c r="D189" i="48" s="1"/>
  <c r="A188" i="43"/>
  <c r="A189" i="43"/>
  <c r="D189" i="43" s="1"/>
  <c r="D191" i="48" s="1"/>
  <c r="A190" i="43"/>
  <c r="A192" i="48" s="1"/>
  <c r="D190" i="43"/>
  <c r="D192" i="48" s="1"/>
  <c r="A191" i="43"/>
  <c r="D191" i="43" s="1"/>
  <c r="D193" i="48" s="1"/>
  <c r="A192" i="43"/>
  <c r="D192" i="43" s="1"/>
  <c r="D194" i="48" s="1"/>
  <c r="A193" i="43"/>
  <c r="D193" i="43" s="1"/>
  <c r="A194" i="43"/>
  <c r="D194" i="43" s="1"/>
  <c r="D196" i="48" s="1"/>
  <c r="A195" i="43"/>
  <c r="A196" i="43"/>
  <c r="D196" i="43" s="1"/>
  <c r="D198" i="48" s="1"/>
  <c r="D201" i="43"/>
  <c r="D200" i="43"/>
  <c r="D202" i="48" s="1"/>
  <c r="D199" i="43"/>
  <c r="D201" i="48" s="1"/>
  <c r="D198" i="43"/>
  <c r="D197" i="43"/>
  <c r="D182" i="48"/>
  <c r="D149" i="48"/>
  <c r="D133" i="48"/>
  <c r="D126" i="48"/>
  <c r="D118" i="48"/>
  <c r="D108" i="48"/>
  <c r="D101" i="48"/>
  <c r="D99" i="48"/>
  <c r="D93" i="48"/>
  <c r="D91" i="48"/>
  <c r="D85" i="48"/>
  <c r="D83" i="48"/>
  <c r="D75" i="48"/>
  <c r="D67" i="48"/>
  <c r="D54" i="48"/>
  <c r="D53" i="48"/>
  <c r="D50" i="48"/>
  <c r="D44" i="48"/>
  <c r="D43" i="48"/>
  <c r="D38" i="48"/>
  <c r="D31" i="48"/>
  <c r="D30" i="48"/>
  <c r="D29" i="48"/>
  <c r="D27" i="48"/>
  <c r="D25" i="48"/>
  <c r="D21" i="48"/>
  <c r="D18" i="48"/>
  <c r="D17" i="48"/>
  <c r="D14" i="48"/>
  <c r="D12" i="48"/>
  <c r="D11" i="48"/>
  <c r="D10" i="48"/>
  <c r="D9" i="48"/>
  <c r="D5" i="48"/>
  <c r="E3" i="48" s="1"/>
  <c r="D2" i="43"/>
  <c r="D4" i="48" s="1"/>
  <c r="D202" i="43"/>
  <c r="D204" i="48" s="1"/>
  <c r="C204" i="48"/>
  <c r="B204" i="48"/>
  <c r="A204" i="48"/>
  <c r="D203" i="48"/>
  <c r="C203" i="48"/>
  <c r="B203" i="48"/>
  <c r="A203" i="48"/>
  <c r="C202" i="48"/>
  <c r="B202" i="48"/>
  <c r="A202" i="48"/>
  <c r="C201" i="48"/>
  <c r="B201" i="48"/>
  <c r="A201" i="48"/>
  <c r="D200" i="48"/>
  <c r="C200" i="48"/>
  <c r="B200" i="48"/>
  <c r="A200" i="48"/>
  <c r="D199" i="48"/>
  <c r="C199" i="48"/>
  <c r="B199" i="48"/>
  <c r="A199" i="48"/>
  <c r="C198" i="48"/>
  <c r="B198" i="48"/>
  <c r="C197" i="48"/>
  <c r="B197" i="48"/>
  <c r="C196" i="48"/>
  <c r="B196" i="48"/>
  <c r="A196" i="48"/>
  <c r="D195" i="48"/>
  <c r="C195" i="48"/>
  <c r="B195" i="48"/>
  <c r="A195" i="48"/>
  <c r="C194" i="48"/>
  <c r="B194" i="48"/>
  <c r="C193" i="48"/>
  <c r="B193" i="48"/>
  <c r="A193" i="48"/>
  <c r="C192" i="48"/>
  <c r="B192" i="48"/>
  <c r="C191" i="48"/>
  <c r="B191" i="48"/>
  <c r="A191" i="48"/>
  <c r="C190" i="48"/>
  <c r="B190" i="48"/>
  <c r="C189" i="48"/>
  <c r="B189" i="48"/>
  <c r="C188" i="48"/>
  <c r="B188" i="48"/>
  <c r="D187" i="48"/>
  <c r="C187" i="48"/>
  <c r="B187" i="48"/>
  <c r="A187" i="48"/>
  <c r="C186" i="48"/>
  <c r="B186" i="48"/>
  <c r="D185" i="48"/>
  <c r="C185" i="48"/>
  <c r="B185" i="48"/>
  <c r="A185" i="48"/>
  <c r="C184" i="48"/>
  <c r="B184" i="48"/>
  <c r="D183" i="48"/>
  <c r="C183" i="48"/>
  <c r="B183" i="48"/>
  <c r="C182" i="48"/>
  <c r="B182" i="48"/>
  <c r="A182" i="48"/>
  <c r="C181" i="48"/>
  <c r="B181" i="48"/>
  <c r="C180" i="48"/>
  <c r="B180" i="48"/>
  <c r="D179" i="48"/>
  <c r="C179" i="48"/>
  <c r="B179" i="48"/>
  <c r="C178" i="48"/>
  <c r="B178" i="48"/>
  <c r="A178" i="48"/>
  <c r="D177" i="48"/>
  <c r="C177" i="48"/>
  <c r="B177" i="48"/>
  <c r="A177" i="48"/>
  <c r="C176" i="48"/>
  <c r="B176" i="48"/>
  <c r="A176" i="48"/>
  <c r="D175" i="48"/>
  <c r="C175" i="48"/>
  <c r="B175" i="48"/>
  <c r="C174" i="48"/>
  <c r="B174" i="48"/>
  <c r="A174" i="48"/>
  <c r="C173" i="48"/>
  <c r="B173" i="48"/>
  <c r="A173" i="48"/>
  <c r="C172" i="48"/>
  <c r="B172" i="48"/>
  <c r="D171" i="48"/>
  <c r="C171" i="48"/>
  <c r="B171" i="48"/>
  <c r="A171" i="48"/>
  <c r="D170" i="48"/>
  <c r="C170" i="48"/>
  <c r="B170" i="48"/>
  <c r="D169" i="48"/>
  <c r="C169" i="48"/>
  <c r="B169" i="48"/>
  <c r="A169" i="48"/>
  <c r="D168" i="48"/>
  <c r="C168" i="48"/>
  <c r="B168" i="48"/>
  <c r="C167" i="48"/>
  <c r="B167" i="48"/>
  <c r="C166" i="48"/>
  <c r="B166" i="48"/>
  <c r="A166" i="48"/>
  <c r="C165" i="48"/>
  <c r="B165" i="48"/>
  <c r="A165" i="48"/>
  <c r="C164" i="48"/>
  <c r="B164" i="48"/>
  <c r="A164" i="48"/>
  <c r="C163" i="48"/>
  <c r="B163" i="48"/>
  <c r="A163" i="48"/>
  <c r="D162" i="48"/>
  <c r="C162" i="48"/>
  <c r="B162" i="48"/>
  <c r="A162" i="48"/>
  <c r="C161" i="48"/>
  <c r="B161" i="48"/>
  <c r="A161" i="48"/>
  <c r="C160" i="48"/>
  <c r="B160" i="48"/>
  <c r="A160" i="48"/>
  <c r="C159" i="48"/>
  <c r="B159" i="48"/>
  <c r="A159" i="48"/>
  <c r="C158" i="48"/>
  <c r="B158" i="48"/>
  <c r="A158" i="48"/>
  <c r="C157" i="48"/>
  <c r="B157" i="48"/>
  <c r="A157" i="48"/>
  <c r="C156" i="48"/>
  <c r="B156" i="48"/>
  <c r="A156" i="48"/>
  <c r="C155" i="48"/>
  <c r="B155" i="48"/>
  <c r="C154" i="48"/>
  <c r="B154" i="48"/>
  <c r="A154" i="48"/>
  <c r="D153" i="48"/>
  <c r="C153" i="48"/>
  <c r="B153" i="48"/>
  <c r="D152" i="48"/>
  <c r="C152" i="48"/>
  <c r="B152" i="48"/>
  <c r="A152" i="48"/>
  <c r="C151" i="48"/>
  <c r="B151" i="48"/>
  <c r="C150" i="48"/>
  <c r="B150" i="48"/>
  <c r="A150" i="48"/>
  <c r="C149" i="48"/>
  <c r="B149" i="48"/>
  <c r="A149" i="48"/>
  <c r="C148" i="48"/>
  <c r="B148" i="48"/>
  <c r="C147" i="48"/>
  <c r="B147" i="48"/>
  <c r="A147" i="48"/>
  <c r="D146" i="48"/>
  <c r="C146" i="48"/>
  <c r="B146" i="48"/>
  <c r="A146" i="48"/>
  <c r="C145" i="48"/>
  <c r="B145" i="48"/>
  <c r="A145" i="48"/>
  <c r="C144" i="48"/>
  <c r="B144" i="48"/>
  <c r="A144" i="48"/>
  <c r="C143" i="48"/>
  <c r="B143" i="48"/>
  <c r="A143" i="48"/>
  <c r="C142" i="48"/>
  <c r="B142" i="48"/>
  <c r="C141" i="48"/>
  <c r="B141" i="48"/>
  <c r="A141" i="48"/>
  <c r="C140" i="48"/>
  <c r="B140" i="48"/>
  <c r="A140" i="48"/>
  <c r="C139" i="48"/>
  <c r="B139" i="48"/>
  <c r="C138" i="48"/>
  <c r="B138" i="48"/>
  <c r="A138" i="48"/>
  <c r="D137" i="48"/>
  <c r="C137" i="48"/>
  <c r="B137" i="48"/>
  <c r="D136" i="48"/>
  <c r="C136" i="48"/>
  <c r="B136" i="48"/>
  <c r="A136" i="48"/>
  <c r="C135" i="48"/>
  <c r="B135" i="48"/>
  <c r="C134" i="48"/>
  <c r="B134" i="48"/>
  <c r="A134" i="48"/>
  <c r="C133" i="48"/>
  <c r="B133" i="48"/>
  <c r="C132" i="48"/>
  <c r="B132" i="48"/>
  <c r="A132" i="48"/>
  <c r="D131" i="48"/>
  <c r="C131" i="48"/>
  <c r="B131" i="48"/>
  <c r="A131" i="48"/>
  <c r="C130" i="48"/>
  <c r="B130" i="48"/>
  <c r="A130" i="48"/>
  <c r="D129" i="48"/>
  <c r="C129" i="48"/>
  <c r="B129" i="48"/>
  <c r="A129" i="48"/>
  <c r="C128" i="48"/>
  <c r="B128" i="48"/>
  <c r="A128" i="48"/>
  <c r="D127" i="48"/>
  <c r="C127" i="48"/>
  <c r="B127" i="48"/>
  <c r="A127" i="48"/>
  <c r="C126" i="48"/>
  <c r="B126" i="48"/>
  <c r="C125" i="48"/>
  <c r="B125" i="48"/>
  <c r="A125" i="48"/>
  <c r="C124" i="48"/>
  <c r="B124" i="48"/>
  <c r="D123" i="48"/>
  <c r="C123" i="48"/>
  <c r="B123" i="48"/>
  <c r="A123" i="48"/>
  <c r="C122" i="48"/>
  <c r="B122" i="48"/>
  <c r="A122" i="48"/>
  <c r="D121" i="48"/>
  <c r="C121" i="48"/>
  <c r="B121" i="48"/>
  <c r="A121" i="48"/>
  <c r="D120" i="48"/>
  <c r="C120" i="48"/>
  <c r="B120" i="48"/>
  <c r="D119" i="48"/>
  <c r="C119" i="48"/>
  <c r="B119" i="48"/>
  <c r="A119" i="48"/>
  <c r="C118" i="48"/>
  <c r="B118" i="48"/>
  <c r="A118" i="48"/>
  <c r="C117" i="48"/>
  <c r="B117" i="48"/>
  <c r="A117" i="48"/>
  <c r="C116" i="48"/>
  <c r="B116" i="48"/>
  <c r="D115" i="48"/>
  <c r="C115" i="48"/>
  <c r="B115" i="48"/>
  <c r="A115" i="48"/>
  <c r="C114" i="48"/>
  <c r="B114" i="48"/>
  <c r="A114" i="48"/>
  <c r="D113" i="48"/>
  <c r="C113" i="48"/>
  <c r="B113" i="48"/>
  <c r="A113" i="48"/>
  <c r="C112" i="48"/>
  <c r="B112" i="48"/>
  <c r="A112" i="48"/>
  <c r="D111" i="48"/>
  <c r="C111" i="48"/>
  <c r="B111" i="48"/>
  <c r="A111" i="48"/>
  <c r="C110" i="48"/>
  <c r="B110" i="48"/>
  <c r="A110" i="48"/>
  <c r="C109" i="48"/>
  <c r="B109" i="48"/>
  <c r="A109" i="48"/>
  <c r="C108" i="48"/>
  <c r="B108" i="48"/>
  <c r="D107" i="48"/>
  <c r="C107" i="48"/>
  <c r="B107" i="48"/>
  <c r="A107" i="48"/>
  <c r="D106" i="48"/>
  <c r="C106" i="48"/>
  <c r="B106" i="48"/>
  <c r="A106" i="48"/>
  <c r="D105" i="48"/>
  <c r="C105" i="48"/>
  <c r="B105" i="48"/>
  <c r="A105" i="48"/>
  <c r="D104" i="48"/>
  <c r="C104" i="48"/>
  <c r="B104" i="48"/>
  <c r="C103" i="48"/>
  <c r="B103" i="48"/>
  <c r="A103" i="48"/>
  <c r="C102" i="48"/>
  <c r="B102" i="48"/>
  <c r="A102" i="48"/>
  <c r="C101" i="48"/>
  <c r="B101" i="48"/>
  <c r="A101" i="48"/>
  <c r="C100" i="48"/>
  <c r="B100" i="48"/>
  <c r="A100" i="48"/>
  <c r="C99" i="48"/>
  <c r="B99" i="48"/>
  <c r="A99" i="48"/>
  <c r="D98" i="48"/>
  <c r="C98" i="48"/>
  <c r="B98" i="48"/>
  <c r="A98" i="48"/>
  <c r="D97" i="48"/>
  <c r="C97" i="48"/>
  <c r="B97" i="48"/>
  <c r="A97" i="48"/>
  <c r="C96" i="48"/>
  <c r="B96" i="48"/>
  <c r="A96" i="48"/>
  <c r="D95" i="48"/>
  <c r="C95" i="48"/>
  <c r="B95" i="48"/>
  <c r="A95" i="48"/>
  <c r="C94" i="48"/>
  <c r="B94" i="48"/>
  <c r="A94" i="48"/>
  <c r="C93" i="48"/>
  <c r="B93" i="48"/>
  <c r="A93" i="48"/>
  <c r="C92" i="48"/>
  <c r="B92" i="48"/>
  <c r="A92" i="48"/>
  <c r="C91" i="48"/>
  <c r="B91" i="48"/>
  <c r="A91" i="48"/>
  <c r="C90" i="48"/>
  <c r="B90" i="48"/>
  <c r="A90" i="48"/>
  <c r="C89" i="48"/>
  <c r="B89" i="48"/>
  <c r="A89" i="48"/>
  <c r="D88" i="48"/>
  <c r="C88" i="48"/>
  <c r="B88" i="48"/>
  <c r="D87" i="48"/>
  <c r="C87" i="48"/>
  <c r="B87" i="48"/>
  <c r="A87" i="48"/>
  <c r="C86" i="48"/>
  <c r="B86" i="48"/>
  <c r="A86" i="48"/>
  <c r="C85" i="48"/>
  <c r="B85" i="48"/>
  <c r="A85" i="48"/>
  <c r="C84" i="48"/>
  <c r="B84" i="48"/>
  <c r="C83" i="48"/>
  <c r="B83" i="48"/>
  <c r="A83" i="48"/>
  <c r="C82" i="48"/>
  <c r="B82" i="48"/>
  <c r="A82" i="48"/>
  <c r="D81" i="48"/>
  <c r="C81" i="48"/>
  <c r="B81" i="48"/>
  <c r="A81" i="48"/>
  <c r="D80" i="48"/>
  <c r="C80" i="48"/>
  <c r="B80" i="48"/>
  <c r="A80" i="48"/>
  <c r="D79" i="48"/>
  <c r="C79" i="48"/>
  <c r="B79" i="48"/>
  <c r="A79" i="48"/>
  <c r="C78" i="48"/>
  <c r="B78" i="48"/>
  <c r="A78" i="48"/>
  <c r="C77" i="48"/>
  <c r="B77" i="48"/>
  <c r="A77" i="48"/>
  <c r="C76" i="48"/>
  <c r="B76" i="48"/>
  <c r="A76" i="48"/>
  <c r="C75" i="48"/>
  <c r="B75" i="48"/>
  <c r="A75" i="48"/>
  <c r="D74" i="48"/>
  <c r="C74" i="48"/>
  <c r="B74" i="48"/>
  <c r="A74" i="48"/>
  <c r="D73" i="48"/>
  <c r="C73" i="48"/>
  <c r="B73" i="48"/>
  <c r="A73" i="48"/>
  <c r="D72" i="48"/>
  <c r="C72" i="48"/>
  <c r="B72" i="48"/>
  <c r="C71" i="48"/>
  <c r="B71" i="48"/>
  <c r="A71" i="48"/>
  <c r="C70" i="48"/>
  <c r="B70" i="48"/>
  <c r="A70" i="48"/>
  <c r="C69" i="48"/>
  <c r="B69" i="48"/>
  <c r="A69" i="48"/>
  <c r="C68" i="48"/>
  <c r="B68" i="48"/>
  <c r="A68" i="48"/>
  <c r="C67" i="48"/>
  <c r="B67" i="48"/>
  <c r="A67" i="48"/>
  <c r="C66" i="48"/>
  <c r="B66" i="48"/>
  <c r="A66" i="48"/>
  <c r="D65" i="48"/>
  <c r="C65" i="48"/>
  <c r="B65" i="48"/>
  <c r="A65" i="48"/>
  <c r="C64" i="48"/>
  <c r="B64" i="48"/>
  <c r="A64" i="48"/>
  <c r="D63" i="48"/>
  <c r="C63" i="48"/>
  <c r="B63" i="48"/>
  <c r="A63" i="48"/>
  <c r="C62" i="48"/>
  <c r="B62" i="48"/>
  <c r="A62" i="48"/>
  <c r="C61" i="48"/>
  <c r="B61" i="48"/>
  <c r="A61" i="48"/>
  <c r="C60" i="48"/>
  <c r="B60" i="48"/>
  <c r="C59" i="48"/>
  <c r="B59" i="48"/>
  <c r="A59" i="48"/>
  <c r="C58" i="48"/>
  <c r="B58" i="48"/>
  <c r="A58" i="48"/>
  <c r="C57" i="48"/>
  <c r="B57" i="48"/>
  <c r="A57" i="48"/>
  <c r="D56" i="48"/>
  <c r="C56" i="48"/>
  <c r="B56" i="48"/>
  <c r="A56" i="48"/>
  <c r="C55" i="48"/>
  <c r="B55" i="48"/>
  <c r="A55" i="48"/>
  <c r="C54" i="48"/>
  <c r="B54" i="48"/>
  <c r="A54" i="48"/>
  <c r="C53" i="48"/>
  <c r="B53" i="48"/>
  <c r="A53" i="48"/>
  <c r="C52" i="48"/>
  <c r="B52" i="48"/>
  <c r="A52" i="48"/>
  <c r="C51" i="48"/>
  <c r="B51" i="48"/>
  <c r="A51" i="48"/>
  <c r="C50" i="48"/>
  <c r="B50" i="48"/>
  <c r="A50" i="48"/>
  <c r="D49" i="48"/>
  <c r="C49" i="48"/>
  <c r="B49" i="48"/>
  <c r="A49" i="48"/>
  <c r="C48" i="48"/>
  <c r="B48" i="48"/>
  <c r="A48" i="48"/>
  <c r="C47" i="48"/>
  <c r="B47" i="48"/>
  <c r="A47" i="48"/>
  <c r="C46" i="48"/>
  <c r="B46" i="48"/>
  <c r="A46" i="48"/>
  <c r="C45" i="48"/>
  <c r="B45" i="48"/>
  <c r="A45" i="48"/>
  <c r="C44" i="48"/>
  <c r="B44" i="48"/>
  <c r="A44" i="48"/>
  <c r="C43" i="48"/>
  <c r="B43" i="48"/>
  <c r="A43" i="48"/>
  <c r="D42" i="48"/>
  <c r="C42" i="48"/>
  <c r="B42" i="48"/>
  <c r="A42" i="48"/>
  <c r="D41" i="48"/>
  <c r="C41" i="48"/>
  <c r="B41" i="48"/>
  <c r="A41" i="48"/>
  <c r="C40" i="48"/>
  <c r="B40" i="48"/>
  <c r="A40" i="48"/>
  <c r="C39" i="48"/>
  <c r="B39" i="48"/>
  <c r="A39" i="48"/>
  <c r="C38" i="48"/>
  <c r="B38" i="48"/>
  <c r="A38" i="48"/>
  <c r="C37" i="48"/>
  <c r="B37" i="48"/>
  <c r="A37" i="48"/>
  <c r="C36" i="48"/>
  <c r="B36" i="48"/>
  <c r="A36" i="48"/>
  <c r="C35" i="48"/>
  <c r="B35" i="48"/>
  <c r="A35" i="48"/>
  <c r="D34" i="48"/>
  <c r="C34" i="48"/>
  <c r="B34" i="48"/>
  <c r="A34" i="48"/>
  <c r="D33" i="48"/>
  <c r="C33" i="48"/>
  <c r="B33" i="48"/>
  <c r="A33" i="48"/>
  <c r="C32" i="48"/>
  <c r="B32" i="48"/>
  <c r="A32" i="48"/>
  <c r="C31" i="48"/>
  <c r="B31" i="48"/>
  <c r="A31" i="48"/>
  <c r="C30" i="48"/>
  <c r="B30" i="48"/>
  <c r="A30" i="48"/>
  <c r="C29" i="48"/>
  <c r="B29" i="48"/>
  <c r="A29" i="48"/>
  <c r="C28" i="48"/>
  <c r="B28" i="48"/>
  <c r="A28" i="48"/>
  <c r="C27" i="48"/>
  <c r="B27" i="48"/>
  <c r="A27" i="48"/>
  <c r="C26" i="48"/>
  <c r="B26" i="48"/>
  <c r="A26" i="48"/>
  <c r="C25" i="48"/>
  <c r="B25" i="48"/>
  <c r="A25" i="48"/>
  <c r="D24" i="48"/>
  <c r="C24" i="48"/>
  <c r="B24" i="48"/>
  <c r="A24" i="48"/>
  <c r="D23" i="48"/>
  <c r="C23" i="48"/>
  <c r="B23" i="48"/>
  <c r="A23" i="48"/>
  <c r="C22" i="48"/>
  <c r="B22" i="48"/>
  <c r="A22" i="48"/>
  <c r="C21" i="48"/>
  <c r="B21" i="48"/>
  <c r="A21" i="48"/>
  <c r="C20" i="48"/>
  <c r="B20" i="48"/>
  <c r="C19" i="48"/>
  <c r="B19" i="48"/>
  <c r="A19" i="48"/>
  <c r="C18" i="48"/>
  <c r="B18" i="48"/>
  <c r="A18" i="48"/>
  <c r="C17" i="48"/>
  <c r="B17" i="48"/>
  <c r="A17" i="48"/>
  <c r="C16" i="48"/>
  <c r="B16" i="48"/>
  <c r="A16" i="48"/>
  <c r="C15" i="48"/>
  <c r="B15" i="48"/>
  <c r="A15" i="48"/>
  <c r="C14" i="48"/>
  <c r="B14" i="48"/>
  <c r="A14" i="48"/>
  <c r="C13" i="48"/>
  <c r="B13" i="48"/>
  <c r="A13" i="48"/>
  <c r="C12" i="48"/>
  <c r="B12" i="48"/>
  <c r="A12" i="48"/>
  <c r="C11" i="48"/>
  <c r="B11" i="48"/>
  <c r="A11" i="48"/>
  <c r="C10" i="48"/>
  <c r="B10" i="48"/>
  <c r="A10" i="48"/>
  <c r="C9" i="48"/>
  <c r="B9" i="48"/>
  <c r="A9" i="48"/>
  <c r="C8" i="48"/>
  <c r="B8" i="48"/>
  <c r="A8" i="48"/>
  <c r="C7" i="48"/>
  <c r="B7" i="48"/>
  <c r="A7" i="48"/>
  <c r="C6" i="48"/>
  <c r="B6" i="48"/>
  <c r="A6" i="48"/>
  <c r="C5" i="48"/>
  <c r="B5" i="48"/>
  <c r="A5" i="48"/>
  <c r="C4" i="48"/>
  <c r="B4" i="48"/>
  <c r="C65" i="16"/>
  <c r="C35" i="16"/>
  <c r="C11" i="16"/>
  <c r="A167" i="48" l="1"/>
  <c r="A179" i="48"/>
  <c r="A189" i="48"/>
  <c r="A194" i="48"/>
  <c r="D188" i="43"/>
  <c r="D190" i="48" s="1"/>
  <c r="A190" i="48"/>
  <c r="A20" i="48"/>
  <c r="A175" i="48"/>
  <c r="D186" i="43"/>
  <c r="D188" i="48" s="1"/>
  <c r="D122" i="43"/>
  <c r="D124" i="48" s="1"/>
  <c r="D58" i="43"/>
  <c r="D60" i="48" s="1"/>
  <c r="A148" i="48"/>
  <c r="D179" i="43"/>
  <c r="D181" i="48" s="1"/>
  <c r="A181" i="48"/>
  <c r="A116" i="48"/>
  <c r="A180" i="48"/>
  <c r="A183" i="48"/>
  <c r="A198" i="48"/>
  <c r="D82" i="43"/>
  <c r="D84" i="48" s="1"/>
  <c r="A186" i="48"/>
  <c r="D184" i="43"/>
  <c r="D186" i="48" s="1"/>
  <c r="D195" i="43"/>
  <c r="D197" i="48" s="1"/>
  <c r="A197" i="48"/>
  <c r="D153" i="43"/>
  <c r="D155" i="48" s="1"/>
  <c r="D149" i="43"/>
  <c r="D151" i="48" s="1"/>
  <c r="D137" i="43"/>
  <c r="D139" i="48" s="1"/>
  <c r="D133" i="43"/>
  <c r="D135" i="48" s="1"/>
  <c r="A126" i="48"/>
  <c r="A137" i="48"/>
  <c r="A170" i="48"/>
  <c r="D140" i="43"/>
  <c r="D142" i="48" s="1"/>
  <c r="A133" i="48"/>
  <c r="A153" i="48"/>
  <c r="T7" i="12"/>
  <c r="T8" i="12"/>
  <c r="T9" i="12"/>
  <c r="T10" i="12"/>
  <c r="T11" i="12"/>
  <c r="T12" i="12"/>
  <c r="T13" i="12"/>
  <c r="T14" i="12"/>
  <c r="T15" i="12"/>
  <c r="T16" i="12"/>
  <c r="T17" i="12"/>
  <c r="T18" i="12"/>
  <c r="T19" i="12"/>
  <c r="M20" i="12"/>
  <c r="N20" i="12"/>
  <c r="T20" i="12"/>
  <c r="N21" i="12"/>
  <c r="M21" i="12" s="1"/>
  <c r="T21" i="12"/>
  <c r="M22" i="12"/>
  <c r="N22" i="12"/>
  <c r="T22" i="12"/>
  <c r="N23" i="12"/>
  <c r="M23" i="12" s="1"/>
  <c r="T23" i="12"/>
  <c r="M24" i="12"/>
  <c r="N24" i="12"/>
  <c r="T24" i="12"/>
  <c r="N25" i="12"/>
  <c r="M25" i="12" s="1"/>
  <c r="T25" i="12"/>
  <c r="N26" i="12"/>
  <c r="M26" i="12" s="1"/>
  <c r="T26" i="12"/>
  <c r="N27" i="12"/>
  <c r="M27" i="12" s="1"/>
  <c r="T27" i="12"/>
  <c r="M28" i="12"/>
  <c r="N28" i="12"/>
  <c r="T28" i="12"/>
  <c r="N29" i="12"/>
  <c r="M29" i="12" s="1"/>
  <c r="T29" i="12"/>
  <c r="M30" i="12"/>
  <c r="N30" i="12"/>
  <c r="T30" i="12"/>
  <c r="N31" i="12"/>
  <c r="M31" i="12" s="1"/>
  <c r="T31" i="12"/>
  <c r="M32" i="12"/>
  <c r="N32" i="12"/>
  <c r="T32" i="12"/>
  <c r="N33" i="12"/>
  <c r="M33" i="12" s="1"/>
  <c r="T33" i="12"/>
  <c r="N34" i="12"/>
  <c r="M34" i="12" s="1"/>
  <c r="T34" i="12"/>
  <c r="N35" i="12"/>
  <c r="M35" i="12" s="1"/>
  <c r="T35" i="12"/>
  <c r="M36" i="12"/>
  <c r="N36" i="12"/>
  <c r="T36" i="12"/>
  <c r="N37" i="12"/>
  <c r="M37" i="12" s="1"/>
  <c r="T37" i="12"/>
  <c r="M38" i="12"/>
  <c r="N38" i="12"/>
  <c r="T38" i="12"/>
  <c r="N39" i="12"/>
  <c r="M39" i="12" s="1"/>
  <c r="T39" i="12"/>
  <c r="M40" i="12"/>
  <c r="N40" i="12"/>
  <c r="T40" i="12"/>
  <c r="N41" i="12"/>
  <c r="M41" i="12" s="1"/>
  <c r="T41" i="12"/>
  <c r="N42" i="12"/>
  <c r="M42" i="12" s="1"/>
  <c r="T42" i="12"/>
  <c r="N43" i="12"/>
  <c r="M43" i="12" s="1"/>
  <c r="T43" i="12"/>
  <c r="M44" i="12"/>
  <c r="N44" i="12"/>
  <c r="T44" i="12"/>
  <c r="N45" i="12"/>
  <c r="M45" i="12" s="1"/>
  <c r="T45" i="12"/>
  <c r="M46" i="12"/>
  <c r="N46" i="12"/>
  <c r="T46" i="12"/>
  <c r="N47" i="12"/>
  <c r="M47" i="12" s="1"/>
  <c r="T47" i="12"/>
  <c r="M48" i="12"/>
  <c r="N48" i="12"/>
  <c r="T48" i="12"/>
  <c r="N49" i="12"/>
  <c r="M49" i="12" s="1"/>
  <c r="T49" i="12"/>
  <c r="M50" i="12"/>
  <c r="N50" i="12"/>
  <c r="T50" i="12"/>
  <c r="M51" i="12"/>
  <c r="N51" i="12"/>
  <c r="T51" i="12"/>
  <c r="N52" i="12"/>
  <c r="M52" i="12" s="1"/>
  <c r="T52" i="12"/>
  <c r="M53" i="12"/>
  <c r="N53" i="12"/>
  <c r="T53" i="12"/>
  <c r="N54" i="12"/>
  <c r="M54" i="12" s="1"/>
  <c r="T54" i="12"/>
  <c r="M55" i="12"/>
  <c r="N55" i="12"/>
  <c r="T55" i="12"/>
  <c r="N56" i="12"/>
  <c r="M56" i="12" s="1"/>
  <c r="T56" i="12"/>
  <c r="N57" i="12"/>
  <c r="M57" i="12" s="1"/>
  <c r="T57" i="12"/>
  <c r="N58" i="12"/>
  <c r="M58" i="12" s="1"/>
  <c r="T58" i="12"/>
  <c r="M59" i="12"/>
  <c r="N59" i="12"/>
  <c r="T59" i="12"/>
  <c r="N60" i="12"/>
  <c r="M60" i="12" s="1"/>
  <c r="T60" i="12"/>
  <c r="M61" i="12"/>
  <c r="N61" i="12"/>
  <c r="T61" i="12"/>
  <c r="N62" i="12"/>
  <c r="M62" i="12" s="1"/>
  <c r="T62" i="12"/>
  <c r="M63" i="12"/>
  <c r="N63" i="12"/>
  <c r="T63" i="12"/>
  <c r="N64" i="12"/>
  <c r="M64" i="12" s="1"/>
  <c r="T64" i="12"/>
  <c r="N65" i="12"/>
  <c r="M65" i="12" s="1"/>
  <c r="T65" i="12"/>
  <c r="N66" i="12"/>
  <c r="M66" i="12" s="1"/>
  <c r="T66" i="12"/>
  <c r="M67" i="12"/>
  <c r="N67" i="12"/>
  <c r="T67" i="12"/>
  <c r="N68" i="12"/>
  <c r="M68" i="12" s="1"/>
  <c r="T68" i="12"/>
  <c r="M69" i="12"/>
  <c r="N69" i="12"/>
  <c r="T69" i="12"/>
  <c r="N70" i="12"/>
  <c r="M70" i="12" s="1"/>
  <c r="T70" i="12"/>
  <c r="M71" i="12"/>
  <c r="N71" i="12"/>
  <c r="T71" i="12"/>
  <c r="N72" i="12"/>
  <c r="M72" i="12" s="1"/>
  <c r="T72" i="12"/>
  <c r="N73" i="12"/>
  <c r="M73" i="12" s="1"/>
  <c r="T73" i="12"/>
  <c r="N74" i="12"/>
  <c r="M74" i="12" s="1"/>
  <c r="T74" i="12"/>
  <c r="M75" i="12"/>
  <c r="N75" i="12"/>
  <c r="T75" i="12"/>
  <c r="N76" i="12"/>
  <c r="M76" i="12" s="1"/>
  <c r="T76" i="12"/>
  <c r="M77" i="12"/>
  <c r="N77" i="12"/>
  <c r="T77" i="12"/>
  <c r="N78" i="12"/>
  <c r="M78" i="12" s="1"/>
  <c r="T78" i="12"/>
  <c r="M79" i="12"/>
  <c r="N79" i="12"/>
  <c r="T79" i="12"/>
  <c r="N80" i="12"/>
  <c r="M80" i="12" s="1"/>
  <c r="T80" i="12"/>
  <c r="N81" i="12"/>
  <c r="M81" i="12" s="1"/>
  <c r="T81" i="12"/>
  <c r="N82" i="12"/>
  <c r="M82" i="12" s="1"/>
  <c r="T82" i="12"/>
  <c r="M83" i="12"/>
  <c r="N83" i="12"/>
  <c r="T83" i="12"/>
  <c r="N84" i="12"/>
  <c r="M84" i="12" s="1"/>
  <c r="T84" i="12"/>
  <c r="N85" i="12"/>
  <c r="M85" i="12" s="1"/>
  <c r="T85" i="12"/>
  <c r="N86" i="12"/>
  <c r="M86" i="12" s="1"/>
  <c r="T86" i="12"/>
  <c r="N87" i="12"/>
  <c r="M87" i="12" s="1"/>
  <c r="T87" i="12"/>
  <c r="N88" i="12"/>
  <c r="M88" i="12" s="1"/>
  <c r="T88" i="12"/>
  <c r="M89" i="12"/>
  <c r="N89" i="12"/>
  <c r="T89" i="12"/>
  <c r="N90" i="12"/>
  <c r="M90" i="12" s="1"/>
  <c r="T90" i="12"/>
  <c r="M91" i="12"/>
  <c r="N91" i="12"/>
  <c r="T91" i="12"/>
  <c r="N92" i="12"/>
  <c r="M92" i="12" s="1"/>
  <c r="T92" i="12"/>
  <c r="N93" i="12"/>
  <c r="M93" i="12" s="1"/>
  <c r="T93" i="12"/>
  <c r="N94" i="12"/>
  <c r="M94" i="12" s="1"/>
  <c r="T94" i="12"/>
  <c r="N95" i="12"/>
  <c r="M95" i="12" s="1"/>
  <c r="T95" i="12"/>
  <c r="N96" i="12"/>
  <c r="M96" i="12" s="1"/>
  <c r="T96" i="12"/>
  <c r="M97" i="12"/>
  <c r="N97" i="12"/>
  <c r="T97" i="12"/>
  <c r="N98" i="12"/>
  <c r="M98" i="12" s="1"/>
  <c r="T98" i="12"/>
  <c r="M99" i="12"/>
  <c r="N99" i="12"/>
  <c r="T99" i="12"/>
  <c r="N100" i="12"/>
  <c r="M100" i="12" s="1"/>
  <c r="T100" i="12"/>
  <c r="N101" i="12"/>
  <c r="M101" i="12" s="1"/>
  <c r="T101" i="12"/>
  <c r="N102" i="12"/>
  <c r="M102" i="12" s="1"/>
  <c r="T102" i="12"/>
  <c r="N103" i="12"/>
  <c r="M103" i="12" s="1"/>
  <c r="T103" i="12"/>
  <c r="N104" i="12"/>
  <c r="M104" i="12" s="1"/>
  <c r="T104" i="12"/>
  <c r="M105" i="12"/>
  <c r="N105" i="12"/>
  <c r="T105" i="12"/>
  <c r="N106" i="12"/>
  <c r="M106" i="12" s="1"/>
  <c r="T106" i="12"/>
  <c r="M107" i="12"/>
  <c r="N107" i="12"/>
  <c r="T107" i="12"/>
  <c r="N108" i="12"/>
  <c r="M108" i="12" s="1"/>
  <c r="T108" i="12"/>
  <c r="N109" i="12"/>
  <c r="M109" i="12" s="1"/>
  <c r="T109" i="12"/>
  <c r="N110" i="12"/>
  <c r="M110" i="12" s="1"/>
  <c r="T110" i="12"/>
  <c r="N111" i="12"/>
  <c r="M111" i="12" s="1"/>
  <c r="T111" i="12"/>
  <c r="N112" i="12"/>
  <c r="M112" i="12" s="1"/>
  <c r="T112" i="12"/>
  <c r="M113" i="12"/>
  <c r="N113" i="12"/>
  <c r="T113" i="12"/>
  <c r="N114" i="12"/>
  <c r="M114" i="12" s="1"/>
  <c r="T114" i="12"/>
  <c r="M115" i="12"/>
  <c r="N115" i="12"/>
  <c r="T115" i="12"/>
  <c r="N116" i="12"/>
  <c r="M116" i="12" s="1"/>
  <c r="T116" i="12"/>
  <c r="N117" i="12"/>
  <c r="M117" i="12" s="1"/>
  <c r="T117" i="12"/>
  <c r="N118" i="12"/>
  <c r="M118" i="12" s="1"/>
  <c r="T118" i="12"/>
  <c r="N119" i="12"/>
  <c r="M119" i="12" s="1"/>
  <c r="T119" i="12"/>
  <c r="N120" i="12"/>
  <c r="M120" i="12" s="1"/>
  <c r="T120" i="12"/>
  <c r="M121" i="12"/>
  <c r="N121" i="12"/>
  <c r="T121" i="12"/>
  <c r="N122" i="12"/>
  <c r="M122" i="12" s="1"/>
  <c r="T122" i="12"/>
  <c r="M123" i="12"/>
  <c r="N123" i="12"/>
  <c r="T123" i="12"/>
  <c r="N124" i="12"/>
  <c r="M124" i="12" s="1"/>
  <c r="T124" i="12"/>
  <c r="M125" i="12"/>
  <c r="N125" i="12"/>
  <c r="T125" i="12"/>
  <c r="N126" i="12"/>
  <c r="M126" i="12" s="1"/>
  <c r="T126" i="12"/>
  <c r="M127" i="12"/>
  <c r="N127" i="12"/>
  <c r="T127" i="12"/>
  <c r="N128" i="12"/>
  <c r="M128" i="12" s="1"/>
  <c r="T128" i="12"/>
  <c r="N129" i="12"/>
  <c r="M129" i="12" s="1"/>
  <c r="T129" i="12"/>
  <c r="N130" i="12"/>
  <c r="M130" i="12" s="1"/>
  <c r="T130" i="12"/>
  <c r="M131" i="12"/>
  <c r="N131" i="12"/>
  <c r="T131" i="12"/>
  <c r="N132" i="12"/>
  <c r="M132" i="12" s="1"/>
  <c r="T132" i="12"/>
  <c r="M133" i="12"/>
  <c r="N133" i="12"/>
  <c r="T133" i="12"/>
  <c r="N134" i="12"/>
  <c r="M134" i="12" s="1"/>
  <c r="T134" i="12"/>
  <c r="M135" i="12"/>
  <c r="N135" i="12"/>
  <c r="T135" i="12"/>
  <c r="N136" i="12"/>
  <c r="M136" i="12" s="1"/>
  <c r="T136" i="12"/>
  <c r="N137" i="12"/>
  <c r="M137" i="12" s="1"/>
  <c r="T137" i="12"/>
  <c r="N138" i="12"/>
  <c r="M138" i="12" s="1"/>
  <c r="T138" i="12"/>
  <c r="M139" i="12"/>
  <c r="N139" i="12"/>
  <c r="T139" i="12"/>
  <c r="N140" i="12"/>
  <c r="M140" i="12" s="1"/>
  <c r="T140" i="12"/>
  <c r="M141" i="12"/>
  <c r="N141" i="12"/>
  <c r="T141" i="12"/>
  <c r="N142" i="12"/>
  <c r="M142" i="12" s="1"/>
  <c r="T142" i="12"/>
  <c r="M143" i="12"/>
  <c r="N143" i="12"/>
  <c r="T143" i="12"/>
  <c r="N144" i="12"/>
  <c r="M144" i="12" s="1"/>
  <c r="T144" i="12"/>
  <c r="N145" i="12"/>
  <c r="M145" i="12" s="1"/>
  <c r="T145" i="12"/>
  <c r="N146" i="12"/>
  <c r="M146" i="12" s="1"/>
  <c r="T146" i="12"/>
  <c r="M147" i="12"/>
  <c r="N147" i="12"/>
  <c r="T147" i="12"/>
  <c r="N148" i="12"/>
  <c r="M148" i="12" s="1"/>
  <c r="T148" i="12"/>
  <c r="M149" i="12"/>
  <c r="N149" i="12"/>
  <c r="T149" i="12"/>
  <c r="N150" i="12"/>
  <c r="M150" i="12" s="1"/>
  <c r="T150" i="12"/>
  <c r="M151" i="12"/>
  <c r="N151" i="12"/>
  <c r="T151" i="12"/>
  <c r="N152" i="12"/>
  <c r="M152" i="12" s="1"/>
  <c r="T152" i="12"/>
  <c r="N153" i="12"/>
  <c r="M153" i="12" s="1"/>
  <c r="T153" i="12"/>
  <c r="N154" i="12"/>
  <c r="M154" i="12" s="1"/>
  <c r="T154" i="12"/>
  <c r="M155" i="12"/>
  <c r="N155" i="12"/>
  <c r="T155" i="12"/>
  <c r="N156" i="12"/>
  <c r="M156" i="12" s="1"/>
  <c r="T156" i="12"/>
  <c r="N157" i="12"/>
  <c r="M157" i="12" s="1"/>
  <c r="T157" i="12"/>
  <c r="N158" i="12"/>
  <c r="M158" i="12" s="1"/>
  <c r="T158" i="12"/>
  <c r="M159" i="12"/>
  <c r="N159" i="12"/>
  <c r="T159" i="12"/>
  <c r="N160" i="12"/>
  <c r="M160" i="12" s="1"/>
  <c r="T160" i="12"/>
  <c r="M161" i="12"/>
  <c r="N161" i="12"/>
  <c r="T161" i="12"/>
  <c r="M162" i="12"/>
  <c r="N162" i="12"/>
  <c r="T162" i="12"/>
  <c r="M163" i="12"/>
  <c r="N163" i="12"/>
  <c r="T163" i="12"/>
  <c r="M164" i="12"/>
  <c r="N164" i="12"/>
  <c r="T164" i="12"/>
  <c r="N165" i="12"/>
  <c r="M165" i="12" s="1"/>
  <c r="T165" i="12"/>
  <c r="N166" i="12"/>
  <c r="M166" i="12" s="1"/>
  <c r="T166" i="12"/>
  <c r="N167" i="12"/>
  <c r="M167" i="12" s="1"/>
  <c r="T167" i="12"/>
  <c r="N168" i="12"/>
  <c r="M168" i="12" s="1"/>
  <c r="T168" i="12"/>
  <c r="M169" i="12"/>
  <c r="N169" i="12"/>
  <c r="T169" i="12"/>
  <c r="N170" i="12"/>
  <c r="M170" i="12" s="1"/>
  <c r="T170" i="12"/>
  <c r="M171" i="12"/>
  <c r="N171" i="12"/>
  <c r="T171" i="12"/>
  <c r="N172" i="12"/>
  <c r="M172" i="12" s="1"/>
  <c r="T172" i="12"/>
  <c r="N173" i="12"/>
  <c r="M173" i="12" s="1"/>
  <c r="T173" i="12"/>
  <c r="M174" i="12"/>
  <c r="N174" i="12"/>
  <c r="T174" i="12"/>
  <c r="N175" i="12"/>
  <c r="M175" i="12" s="1"/>
  <c r="T175" i="12"/>
  <c r="N176" i="12"/>
  <c r="M176" i="12" s="1"/>
  <c r="T176" i="12"/>
  <c r="M177" i="12"/>
  <c r="N177" i="12"/>
  <c r="T177" i="12"/>
  <c r="N178" i="12"/>
  <c r="M178" i="12" s="1"/>
  <c r="T178" i="12"/>
  <c r="M179" i="12"/>
  <c r="N179" i="12"/>
  <c r="T179" i="12"/>
  <c r="N180" i="12"/>
  <c r="M180" i="12" s="1"/>
  <c r="T180" i="12"/>
  <c r="N181" i="12"/>
  <c r="M181" i="12" s="1"/>
  <c r="T181" i="12"/>
  <c r="M182" i="12"/>
  <c r="N182" i="12"/>
  <c r="T182" i="12"/>
  <c r="N183" i="12"/>
  <c r="M183" i="12" s="1"/>
  <c r="T183" i="12"/>
  <c r="N184" i="12"/>
  <c r="M184" i="12" s="1"/>
  <c r="T184" i="12"/>
  <c r="M185" i="12"/>
  <c r="N185" i="12"/>
  <c r="T185" i="12"/>
  <c r="N186" i="12"/>
  <c r="M186" i="12" s="1"/>
  <c r="T186" i="12"/>
  <c r="M187" i="12"/>
  <c r="N187" i="12"/>
  <c r="T187" i="12"/>
  <c r="N188" i="12"/>
  <c r="M188" i="12" s="1"/>
  <c r="T188" i="12"/>
  <c r="N189" i="12"/>
  <c r="M189" i="12" s="1"/>
  <c r="T189" i="12"/>
  <c r="M190" i="12"/>
  <c r="N190" i="12"/>
  <c r="T190" i="12"/>
  <c r="N191" i="12"/>
  <c r="M191" i="12" s="1"/>
  <c r="T191" i="12"/>
  <c r="N192" i="12"/>
  <c r="M192" i="12" s="1"/>
  <c r="T192" i="12"/>
  <c r="M193" i="12"/>
  <c r="N193" i="12"/>
  <c r="T193" i="12"/>
  <c r="N194" i="12"/>
  <c r="M194" i="12" s="1"/>
  <c r="T194" i="12"/>
  <c r="M195" i="12"/>
  <c r="N195" i="12"/>
  <c r="T195" i="12"/>
  <c r="N196" i="12"/>
  <c r="M196" i="12" s="1"/>
  <c r="T196" i="12"/>
  <c r="N197" i="12"/>
  <c r="M197" i="12" s="1"/>
  <c r="T197" i="12"/>
  <c r="N198" i="12"/>
  <c r="M198" i="12" s="1"/>
  <c r="T198" i="12"/>
  <c r="N199" i="12"/>
  <c r="M199" i="12" s="1"/>
  <c r="T199" i="12"/>
  <c r="M200" i="12"/>
  <c r="N200" i="12"/>
  <c r="T200" i="12"/>
  <c r="N201" i="12"/>
  <c r="M201" i="12" s="1"/>
  <c r="T201" i="12"/>
  <c r="M202" i="12"/>
  <c r="N202" i="12"/>
  <c r="T202" i="12"/>
  <c r="N203" i="12"/>
  <c r="M203" i="12" s="1"/>
  <c r="T203" i="12"/>
  <c r="M204" i="12"/>
  <c r="N204" i="12"/>
  <c r="T204" i="12"/>
  <c r="N205" i="12"/>
  <c r="M205" i="12" s="1"/>
  <c r="T205" i="12"/>
  <c r="N206" i="12"/>
  <c r="M206" i="12" s="1"/>
  <c r="T206" i="12"/>
  <c r="N207" i="12"/>
  <c r="M207" i="12" s="1"/>
  <c r="T207" i="12"/>
  <c r="M208" i="12"/>
  <c r="N208" i="12"/>
  <c r="T208" i="12"/>
  <c r="N209" i="12"/>
  <c r="M209" i="12" s="1"/>
  <c r="T209" i="12"/>
  <c r="M210" i="12"/>
  <c r="N210" i="12"/>
  <c r="T210" i="12"/>
  <c r="N211" i="12"/>
  <c r="M211" i="12" s="1"/>
  <c r="T211" i="12"/>
  <c r="M212" i="12"/>
  <c r="N212" i="12"/>
  <c r="T212" i="12"/>
  <c r="N213" i="12"/>
  <c r="M213" i="12" s="1"/>
  <c r="T213" i="12"/>
  <c r="N214" i="12"/>
  <c r="M214" i="12" s="1"/>
  <c r="T214" i="12"/>
  <c r="N215" i="12"/>
  <c r="M215" i="12" s="1"/>
  <c r="T215" i="12"/>
  <c r="M216" i="12"/>
  <c r="N216" i="12"/>
  <c r="T216" i="12"/>
  <c r="N217" i="12"/>
  <c r="M217" i="12" s="1"/>
  <c r="T217" i="12"/>
  <c r="M218" i="12"/>
  <c r="N218" i="12"/>
  <c r="T218" i="12"/>
  <c r="N219" i="12"/>
  <c r="M219" i="12" s="1"/>
  <c r="T219" i="12"/>
  <c r="M220" i="12"/>
  <c r="N220" i="12"/>
  <c r="T220" i="12"/>
  <c r="N221" i="12"/>
  <c r="M221" i="12" s="1"/>
  <c r="T221" i="12"/>
  <c r="N222" i="12"/>
  <c r="M222" i="12" s="1"/>
  <c r="T222" i="12"/>
  <c r="N223" i="12"/>
  <c r="M223" i="12" s="1"/>
  <c r="T223" i="12"/>
  <c r="M224" i="12"/>
  <c r="N224" i="12"/>
  <c r="T224" i="12"/>
  <c r="N225" i="12"/>
  <c r="M225" i="12" s="1"/>
  <c r="T225" i="12"/>
  <c r="M226" i="12"/>
  <c r="N226" i="12"/>
  <c r="T226" i="12"/>
  <c r="N227" i="12"/>
  <c r="M227" i="12" s="1"/>
  <c r="T227" i="12"/>
  <c r="M228" i="12"/>
  <c r="N228" i="12"/>
  <c r="T228" i="12"/>
  <c r="N229" i="12"/>
  <c r="M229" i="12" s="1"/>
  <c r="T229" i="12"/>
  <c r="M230" i="12"/>
  <c r="N230" i="12"/>
  <c r="T230" i="12"/>
  <c r="N231" i="12"/>
  <c r="M231" i="12" s="1"/>
  <c r="T231" i="12"/>
  <c r="M232" i="12"/>
  <c r="N232" i="12"/>
  <c r="T232" i="12"/>
  <c r="N233" i="12"/>
  <c r="M233" i="12" s="1"/>
  <c r="T233" i="12"/>
  <c r="M234" i="12"/>
  <c r="N234" i="12"/>
  <c r="T234" i="12"/>
  <c r="M235" i="12"/>
  <c r="N235" i="12"/>
  <c r="T235" i="12"/>
  <c r="M236" i="12"/>
  <c r="N236" i="12"/>
  <c r="T236" i="12"/>
  <c r="M237" i="12"/>
  <c r="N237" i="12"/>
  <c r="T237" i="12"/>
  <c r="M238" i="12"/>
  <c r="N238" i="12"/>
  <c r="T238" i="12"/>
  <c r="N239" i="12"/>
  <c r="M239" i="12" s="1"/>
  <c r="T239" i="12"/>
  <c r="M240" i="12"/>
  <c r="N240" i="12"/>
  <c r="T240" i="12"/>
  <c r="N241" i="12"/>
  <c r="M241" i="12" s="1"/>
  <c r="T241" i="12"/>
  <c r="N242" i="12"/>
  <c r="M242" i="12" s="1"/>
  <c r="T242" i="12"/>
  <c r="M243" i="12"/>
  <c r="N243" i="12"/>
  <c r="T243" i="12"/>
  <c r="N244" i="12"/>
  <c r="M244" i="12" s="1"/>
  <c r="T244" i="12"/>
  <c r="M245" i="12"/>
  <c r="N245" i="12"/>
  <c r="T245" i="12"/>
  <c r="N246" i="12"/>
  <c r="M246" i="12" s="1"/>
  <c r="T246" i="12"/>
  <c r="N247" i="12"/>
  <c r="M247" i="12" s="1"/>
  <c r="T247" i="12"/>
  <c r="M248" i="12"/>
  <c r="N248" i="12"/>
  <c r="T248" i="12"/>
  <c r="N249" i="12"/>
  <c r="M249" i="12" s="1"/>
  <c r="T249" i="12"/>
  <c r="N250" i="12"/>
  <c r="M250" i="12" s="1"/>
  <c r="T250" i="12"/>
  <c r="M251" i="12"/>
  <c r="N251" i="12"/>
  <c r="T251" i="12"/>
  <c r="N252" i="12"/>
  <c r="M252" i="12" s="1"/>
  <c r="T252" i="12"/>
  <c r="M253" i="12"/>
  <c r="N253" i="12"/>
  <c r="T253" i="12"/>
  <c r="N254" i="12"/>
  <c r="M254" i="12" s="1"/>
  <c r="T254" i="12"/>
  <c r="N255" i="12"/>
  <c r="M255" i="12" s="1"/>
  <c r="T255" i="12"/>
  <c r="T6" i="12" l="1"/>
  <c r="AY255" i="12"/>
  <c r="AX255" i="12"/>
  <c r="AU255" i="12"/>
  <c r="AT255" i="12"/>
  <c r="AQ255" i="12"/>
  <c r="AP255" i="12"/>
  <c r="AM255" i="12"/>
  <c r="AL255" i="12"/>
  <c r="AI255" i="12"/>
  <c r="AH255" i="12"/>
  <c r="AE255" i="12"/>
  <c r="AD255" i="12"/>
  <c r="AY254" i="12"/>
  <c r="AX254" i="12"/>
  <c r="AU254" i="12"/>
  <c r="AT254" i="12"/>
  <c r="AQ254" i="12"/>
  <c r="AP254" i="12"/>
  <c r="AM254" i="12"/>
  <c r="AL254" i="12"/>
  <c r="AI254" i="12"/>
  <c r="AH254" i="12"/>
  <c r="AE254" i="12"/>
  <c r="AD254" i="12"/>
  <c r="AY253" i="12"/>
  <c r="AX253" i="12"/>
  <c r="AU253" i="12"/>
  <c r="AT253" i="12"/>
  <c r="AQ253" i="12"/>
  <c r="AP253" i="12"/>
  <c r="AM253" i="12"/>
  <c r="AL253" i="12"/>
  <c r="AI253" i="12"/>
  <c r="AH253" i="12"/>
  <c r="AE253" i="12"/>
  <c r="AD253" i="12"/>
  <c r="AY252" i="12"/>
  <c r="AX252" i="12"/>
  <c r="AU252" i="12"/>
  <c r="AT252" i="12"/>
  <c r="AQ252" i="12"/>
  <c r="AP252" i="12"/>
  <c r="AM252" i="12"/>
  <c r="AL252" i="12"/>
  <c r="AI252" i="12"/>
  <c r="AH252" i="12"/>
  <c r="AE252" i="12"/>
  <c r="AD252" i="12"/>
  <c r="AY251" i="12"/>
  <c r="AX251" i="12"/>
  <c r="AU251" i="12"/>
  <c r="AT251" i="12"/>
  <c r="AQ251" i="12"/>
  <c r="AP251" i="12"/>
  <c r="AM251" i="12"/>
  <c r="AL251" i="12"/>
  <c r="AI251" i="12"/>
  <c r="AH251" i="12"/>
  <c r="AE251" i="12"/>
  <c r="AD251" i="12"/>
  <c r="AY250" i="12"/>
  <c r="AX250" i="12"/>
  <c r="AU250" i="12"/>
  <c r="AT250" i="12"/>
  <c r="AQ250" i="12"/>
  <c r="AP250" i="12"/>
  <c r="AM250" i="12"/>
  <c r="AL250" i="12"/>
  <c r="AI250" i="12"/>
  <c r="AH250" i="12"/>
  <c r="AE250" i="12"/>
  <c r="AD250" i="12"/>
  <c r="AY249" i="12"/>
  <c r="AX249" i="12"/>
  <c r="AU249" i="12"/>
  <c r="AT249" i="12"/>
  <c r="AQ249" i="12"/>
  <c r="AP249" i="12"/>
  <c r="AM249" i="12"/>
  <c r="AL249" i="12"/>
  <c r="AI249" i="12"/>
  <c r="AH249" i="12"/>
  <c r="AE249" i="12"/>
  <c r="AD249" i="12"/>
  <c r="AY248" i="12"/>
  <c r="AX248" i="12"/>
  <c r="AU248" i="12"/>
  <c r="AT248" i="12"/>
  <c r="AQ248" i="12"/>
  <c r="AP248" i="12"/>
  <c r="AM248" i="12"/>
  <c r="AL248" i="12"/>
  <c r="AI248" i="12"/>
  <c r="AH248" i="12"/>
  <c r="AE248" i="12"/>
  <c r="AD248" i="12"/>
  <c r="AY247" i="12"/>
  <c r="AX247" i="12"/>
  <c r="AU247" i="12"/>
  <c r="AT247" i="12"/>
  <c r="AQ247" i="12"/>
  <c r="AP247" i="12"/>
  <c r="AM247" i="12"/>
  <c r="AL247" i="12"/>
  <c r="AI247" i="12"/>
  <c r="AH247" i="12"/>
  <c r="AE247" i="12"/>
  <c r="AD247" i="12"/>
  <c r="AY246" i="12"/>
  <c r="AX246" i="12"/>
  <c r="AU246" i="12"/>
  <c r="AT246" i="12"/>
  <c r="AQ246" i="12"/>
  <c r="AP246" i="12"/>
  <c r="AM246" i="12"/>
  <c r="AL246" i="12"/>
  <c r="AI246" i="12"/>
  <c r="AH246" i="12"/>
  <c r="AE246" i="12"/>
  <c r="AD246" i="12"/>
  <c r="AY245" i="12"/>
  <c r="AX245" i="12"/>
  <c r="AU245" i="12"/>
  <c r="AT245" i="12"/>
  <c r="AQ245" i="12"/>
  <c r="AP245" i="12"/>
  <c r="AM245" i="12"/>
  <c r="AL245" i="12"/>
  <c r="AI245" i="12"/>
  <c r="AH245" i="12"/>
  <c r="AE245" i="12"/>
  <c r="AD245" i="12"/>
  <c r="AY244" i="12"/>
  <c r="AX244" i="12"/>
  <c r="AU244" i="12"/>
  <c r="AT244" i="12"/>
  <c r="AQ244" i="12"/>
  <c r="AP244" i="12"/>
  <c r="AM244" i="12"/>
  <c r="AL244" i="12"/>
  <c r="AI244" i="12"/>
  <c r="AH244" i="12"/>
  <c r="AE244" i="12"/>
  <c r="AD244" i="12"/>
  <c r="AY243" i="12"/>
  <c r="AX243" i="12"/>
  <c r="AU243" i="12"/>
  <c r="AT243" i="12"/>
  <c r="AQ243" i="12"/>
  <c r="AP243" i="12"/>
  <c r="AM243" i="12"/>
  <c r="AL243" i="12"/>
  <c r="AI243" i="12"/>
  <c r="AH243" i="12"/>
  <c r="AE243" i="12"/>
  <c r="AD243" i="12"/>
  <c r="AY242" i="12"/>
  <c r="AX242" i="12"/>
  <c r="AU242" i="12"/>
  <c r="AT242" i="12"/>
  <c r="AQ242" i="12"/>
  <c r="AP242" i="12"/>
  <c r="AM242" i="12"/>
  <c r="AL242" i="12"/>
  <c r="AI242" i="12"/>
  <c r="AH242" i="12"/>
  <c r="AE242" i="12"/>
  <c r="AD242" i="12"/>
  <c r="AY241" i="12"/>
  <c r="AX241" i="12"/>
  <c r="AU241" i="12"/>
  <c r="AT241" i="12"/>
  <c r="AQ241" i="12"/>
  <c r="AP241" i="12"/>
  <c r="AM241" i="12"/>
  <c r="AL241" i="12"/>
  <c r="AI241" i="12"/>
  <c r="AH241" i="12"/>
  <c r="AE241" i="12"/>
  <c r="AD241" i="12"/>
  <c r="AY240" i="12"/>
  <c r="AX240" i="12"/>
  <c r="AU240" i="12"/>
  <c r="AT240" i="12"/>
  <c r="AQ240" i="12"/>
  <c r="AP240" i="12"/>
  <c r="AM240" i="12"/>
  <c r="AL240" i="12"/>
  <c r="AI240" i="12"/>
  <c r="AH240" i="12"/>
  <c r="AE240" i="12"/>
  <c r="AD240" i="12"/>
  <c r="AY239" i="12"/>
  <c r="AX239" i="12"/>
  <c r="AU239" i="12"/>
  <c r="AT239" i="12"/>
  <c r="AQ239" i="12"/>
  <c r="AP239" i="12"/>
  <c r="AM239" i="12"/>
  <c r="AL239" i="12"/>
  <c r="AI239" i="12"/>
  <c r="AH239" i="12"/>
  <c r="AE239" i="12"/>
  <c r="AD239" i="12"/>
  <c r="AY238" i="12"/>
  <c r="AX238" i="12"/>
  <c r="AU238" i="12"/>
  <c r="AT238" i="12"/>
  <c r="AQ238" i="12"/>
  <c r="AP238" i="12"/>
  <c r="AM238" i="12"/>
  <c r="AL238" i="12"/>
  <c r="AI238" i="12"/>
  <c r="AH238" i="12"/>
  <c r="AE238" i="12"/>
  <c r="AD238" i="12"/>
  <c r="AY237" i="12"/>
  <c r="AX237" i="12"/>
  <c r="AU237" i="12"/>
  <c r="AT237" i="12"/>
  <c r="AQ237" i="12"/>
  <c r="AP237" i="12"/>
  <c r="AM237" i="12"/>
  <c r="AL237" i="12"/>
  <c r="AI237" i="12"/>
  <c r="AH237" i="12"/>
  <c r="AE237" i="12"/>
  <c r="AD237" i="12"/>
  <c r="AY236" i="12"/>
  <c r="AX236" i="12"/>
  <c r="AU236" i="12"/>
  <c r="AT236" i="12"/>
  <c r="AQ236" i="12"/>
  <c r="AP236" i="12"/>
  <c r="AM236" i="12"/>
  <c r="AL236" i="12"/>
  <c r="AI236" i="12"/>
  <c r="AH236" i="12"/>
  <c r="AE236" i="12"/>
  <c r="AD236" i="12"/>
  <c r="AY235" i="12"/>
  <c r="AX235" i="12"/>
  <c r="AU235" i="12"/>
  <c r="AT235" i="12"/>
  <c r="AQ235" i="12"/>
  <c r="AP235" i="12"/>
  <c r="AM235" i="12"/>
  <c r="AL235" i="12"/>
  <c r="AI235" i="12"/>
  <c r="AH235" i="12"/>
  <c r="AE235" i="12"/>
  <c r="AD235" i="12"/>
  <c r="AY234" i="12"/>
  <c r="AX234" i="12"/>
  <c r="AU234" i="12"/>
  <c r="AT234" i="12"/>
  <c r="AQ234" i="12"/>
  <c r="AP234" i="12"/>
  <c r="AM234" i="12"/>
  <c r="AL234" i="12"/>
  <c r="AI234" i="12"/>
  <c r="AH234" i="12"/>
  <c r="AE234" i="12"/>
  <c r="AD234" i="12"/>
  <c r="AY233" i="12"/>
  <c r="AX233" i="12"/>
  <c r="AU233" i="12"/>
  <c r="AT233" i="12"/>
  <c r="AQ233" i="12"/>
  <c r="AP233" i="12"/>
  <c r="AM233" i="12"/>
  <c r="AL233" i="12"/>
  <c r="AI233" i="12"/>
  <c r="AH233" i="12"/>
  <c r="AE233" i="12"/>
  <c r="AD233" i="12"/>
  <c r="AY232" i="12"/>
  <c r="AX232" i="12"/>
  <c r="AU232" i="12"/>
  <c r="AT232" i="12"/>
  <c r="AQ232" i="12"/>
  <c r="AP232" i="12"/>
  <c r="AM232" i="12"/>
  <c r="AL232" i="12"/>
  <c r="AI232" i="12"/>
  <c r="AH232" i="12"/>
  <c r="AE232" i="12"/>
  <c r="AD232" i="12"/>
  <c r="AY231" i="12"/>
  <c r="AX231" i="12"/>
  <c r="AU231" i="12"/>
  <c r="AT231" i="12"/>
  <c r="AQ231" i="12"/>
  <c r="AP231" i="12"/>
  <c r="AM231" i="12"/>
  <c r="AL231" i="12"/>
  <c r="AI231" i="12"/>
  <c r="AH231" i="12"/>
  <c r="AE231" i="12"/>
  <c r="AD231" i="12"/>
  <c r="AY230" i="12"/>
  <c r="AX230" i="12"/>
  <c r="AU230" i="12"/>
  <c r="AT230" i="12"/>
  <c r="AQ230" i="12"/>
  <c r="AP230" i="12"/>
  <c r="AM230" i="12"/>
  <c r="AL230" i="12"/>
  <c r="AI230" i="12"/>
  <c r="AH230" i="12"/>
  <c r="AE230" i="12"/>
  <c r="AD230" i="12"/>
  <c r="AY229" i="12"/>
  <c r="AX229" i="12"/>
  <c r="AU229" i="12"/>
  <c r="AT229" i="12"/>
  <c r="AQ229" i="12"/>
  <c r="AP229" i="12"/>
  <c r="AM229" i="12"/>
  <c r="AL229" i="12"/>
  <c r="AI229" i="12"/>
  <c r="AH229" i="12"/>
  <c r="AE229" i="12"/>
  <c r="AD229" i="12"/>
  <c r="AY228" i="12"/>
  <c r="AX228" i="12"/>
  <c r="AU228" i="12"/>
  <c r="AT228" i="12"/>
  <c r="AQ228" i="12"/>
  <c r="AP228" i="12"/>
  <c r="AM228" i="12"/>
  <c r="AL228" i="12"/>
  <c r="AI228" i="12"/>
  <c r="AH228" i="12"/>
  <c r="AE228" i="12"/>
  <c r="AD228" i="12"/>
  <c r="AY227" i="12"/>
  <c r="AX227" i="12"/>
  <c r="AU227" i="12"/>
  <c r="AT227" i="12"/>
  <c r="AQ227" i="12"/>
  <c r="AP227" i="12"/>
  <c r="AM227" i="12"/>
  <c r="AL227" i="12"/>
  <c r="AI227" i="12"/>
  <c r="AH227" i="12"/>
  <c r="AE227" i="12"/>
  <c r="AD227" i="12"/>
  <c r="AY226" i="12"/>
  <c r="AX226" i="12"/>
  <c r="AU226" i="12"/>
  <c r="AT226" i="12"/>
  <c r="AQ226" i="12"/>
  <c r="AP226" i="12"/>
  <c r="AM226" i="12"/>
  <c r="AL226" i="12"/>
  <c r="AI226" i="12"/>
  <c r="AH226" i="12"/>
  <c r="AE226" i="12"/>
  <c r="AD226" i="12"/>
  <c r="AY225" i="12"/>
  <c r="AX225" i="12"/>
  <c r="AU225" i="12"/>
  <c r="AT225" i="12"/>
  <c r="AQ225" i="12"/>
  <c r="AP225" i="12"/>
  <c r="AM225" i="12"/>
  <c r="AL225" i="12"/>
  <c r="AI225" i="12"/>
  <c r="AH225" i="12"/>
  <c r="AE225" i="12"/>
  <c r="AD225" i="12"/>
  <c r="AY224" i="12"/>
  <c r="AX224" i="12"/>
  <c r="AU224" i="12"/>
  <c r="AT224" i="12"/>
  <c r="AQ224" i="12"/>
  <c r="AP224" i="12"/>
  <c r="AM224" i="12"/>
  <c r="AL224" i="12"/>
  <c r="AI224" i="12"/>
  <c r="AH224" i="12"/>
  <c r="AE224" i="12"/>
  <c r="AD224" i="12"/>
  <c r="AY223" i="12"/>
  <c r="AX223" i="12"/>
  <c r="AU223" i="12"/>
  <c r="AT223" i="12"/>
  <c r="AQ223" i="12"/>
  <c r="AP223" i="12"/>
  <c r="AM223" i="12"/>
  <c r="AL223" i="12"/>
  <c r="AI223" i="12"/>
  <c r="AH223" i="12"/>
  <c r="AE223" i="12"/>
  <c r="AD223" i="12"/>
  <c r="AY222" i="12"/>
  <c r="AX222" i="12"/>
  <c r="AU222" i="12"/>
  <c r="AT222" i="12"/>
  <c r="AQ222" i="12"/>
  <c r="AP222" i="12"/>
  <c r="AM222" i="12"/>
  <c r="AL222" i="12"/>
  <c r="AI222" i="12"/>
  <c r="AH222" i="12"/>
  <c r="AE222" i="12"/>
  <c r="AD222" i="12"/>
  <c r="AY221" i="12"/>
  <c r="AX221" i="12"/>
  <c r="AU221" i="12"/>
  <c r="AT221" i="12"/>
  <c r="AQ221" i="12"/>
  <c r="AP221" i="12"/>
  <c r="AM221" i="12"/>
  <c r="AL221" i="12"/>
  <c r="AI221" i="12"/>
  <c r="AH221" i="12"/>
  <c r="AE221" i="12"/>
  <c r="AD221" i="12"/>
  <c r="AY220" i="12"/>
  <c r="AX220" i="12"/>
  <c r="AU220" i="12"/>
  <c r="AT220" i="12"/>
  <c r="AQ220" i="12"/>
  <c r="AP220" i="12"/>
  <c r="AM220" i="12"/>
  <c r="AL220" i="12"/>
  <c r="AI220" i="12"/>
  <c r="AH220" i="12"/>
  <c r="AE220" i="12"/>
  <c r="AD220" i="12"/>
  <c r="AY219" i="12"/>
  <c r="AX219" i="12"/>
  <c r="AU219" i="12"/>
  <c r="AT219" i="12"/>
  <c r="AQ219" i="12"/>
  <c r="AP219" i="12"/>
  <c r="AM219" i="12"/>
  <c r="AL219" i="12"/>
  <c r="AI219" i="12"/>
  <c r="AH219" i="12"/>
  <c r="AE219" i="12"/>
  <c r="AD219" i="12"/>
  <c r="AY218" i="12"/>
  <c r="AX218" i="12"/>
  <c r="AU218" i="12"/>
  <c r="AT218" i="12"/>
  <c r="AQ218" i="12"/>
  <c r="AP218" i="12"/>
  <c r="AM218" i="12"/>
  <c r="AL218" i="12"/>
  <c r="AI218" i="12"/>
  <c r="AH218" i="12"/>
  <c r="AE218" i="12"/>
  <c r="AD218" i="12"/>
  <c r="AY217" i="12"/>
  <c r="AX217" i="12"/>
  <c r="AU217" i="12"/>
  <c r="AT217" i="12"/>
  <c r="AQ217" i="12"/>
  <c r="AP217" i="12"/>
  <c r="AM217" i="12"/>
  <c r="AL217" i="12"/>
  <c r="AI217" i="12"/>
  <c r="AH217" i="12"/>
  <c r="AE217" i="12"/>
  <c r="AD217" i="12"/>
  <c r="AY216" i="12"/>
  <c r="AX216" i="12"/>
  <c r="AU216" i="12"/>
  <c r="AT216" i="12"/>
  <c r="AQ216" i="12"/>
  <c r="AP216" i="12"/>
  <c r="AM216" i="12"/>
  <c r="AL216" i="12"/>
  <c r="AI216" i="12"/>
  <c r="AH216" i="12"/>
  <c r="AE216" i="12"/>
  <c r="AD216" i="12"/>
  <c r="AY215" i="12"/>
  <c r="AX215" i="12"/>
  <c r="AU215" i="12"/>
  <c r="AT215" i="12"/>
  <c r="AQ215" i="12"/>
  <c r="AP215" i="12"/>
  <c r="AM215" i="12"/>
  <c r="AL215" i="12"/>
  <c r="AI215" i="12"/>
  <c r="AH215" i="12"/>
  <c r="AE215" i="12"/>
  <c r="AD215" i="12"/>
  <c r="AY214" i="12"/>
  <c r="AX214" i="12"/>
  <c r="AU214" i="12"/>
  <c r="AT214" i="12"/>
  <c r="AQ214" i="12"/>
  <c r="AP214" i="12"/>
  <c r="AM214" i="12"/>
  <c r="AL214" i="12"/>
  <c r="AI214" i="12"/>
  <c r="AH214" i="12"/>
  <c r="AE214" i="12"/>
  <c r="AD214" i="12"/>
  <c r="AY213" i="12"/>
  <c r="AX213" i="12"/>
  <c r="AU213" i="12"/>
  <c r="AT213" i="12"/>
  <c r="AQ213" i="12"/>
  <c r="AP213" i="12"/>
  <c r="AM213" i="12"/>
  <c r="AL213" i="12"/>
  <c r="AI213" i="12"/>
  <c r="AH213" i="12"/>
  <c r="AE213" i="12"/>
  <c r="AD213" i="12"/>
  <c r="AY212" i="12"/>
  <c r="AX212" i="12"/>
  <c r="AU212" i="12"/>
  <c r="AT212" i="12"/>
  <c r="AQ212" i="12"/>
  <c r="AP212" i="12"/>
  <c r="AM212" i="12"/>
  <c r="AL212" i="12"/>
  <c r="AI212" i="12"/>
  <c r="AH212" i="12"/>
  <c r="AE212" i="12"/>
  <c r="AD212" i="12"/>
  <c r="AY211" i="12"/>
  <c r="AX211" i="12"/>
  <c r="AU211" i="12"/>
  <c r="AT211" i="12"/>
  <c r="AQ211" i="12"/>
  <c r="AP211" i="12"/>
  <c r="AM211" i="12"/>
  <c r="AL211" i="12"/>
  <c r="AI211" i="12"/>
  <c r="AH211" i="12"/>
  <c r="AE211" i="12"/>
  <c r="AD211" i="12"/>
  <c r="AY210" i="12"/>
  <c r="AX210" i="12"/>
  <c r="AU210" i="12"/>
  <c r="AT210" i="12"/>
  <c r="AQ210" i="12"/>
  <c r="AP210" i="12"/>
  <c r="AM210" i="12"/>
  <c r="AL210" i="12"/>
  <c r="AI210" i="12"/>
  <c r="AH210" i="12"/>
  <c r="AE210" i="12"/>
  <c r="AD210" i="12"/>
  <c r="AY209" i="12"/>
  <c r="AX209" i="12"/>
  <c r="AU209" i="12"/>
  <c r="AT209" i="12"/>
  <c r="AQ209" i="12"/>
  <c r="AP209" i="12"/>
  <c r="AM209" i="12"/>
  <c r="AL209" i="12"/>
  <c r="AI209" i="12"/>
  <c r="AH209" i="12"/>
  <c r="AE209" i="12"/>
  <c r="AD209" i="12"/>
  <c r="AY208" i="12"/>
  <c r="AX208" i="12"/>
  <c r="AU208" i="12"/>
  <c r="AT208" i="12"/>
  <c r="AQ208" i="12"/>
  <c r="AP208" i="12"/>
  <c r="AM208" i="12"/>
  <c r="AL208" i="12"/>
  <c r="AI208" i="12"/>
  <c r="AH208" i="12"/>
  <c r="AE208" i="12"/>
  <c r="AD208" i="12"/>
  <c r="AY207" i="12"/>
  <c r="AX207" i="12"/>
  <c r="AU207" i="12"/>
  <c r="AT207" i="12"/>
  <c r="AQ207" i="12"/>
  <c r="AP207" i="12"/>
  <c r="AM207" i="12"/>
  <c r="AL207" i="12"/>
  <c r="AI207" i="12"/>
  <c r="AH207" i="12"/>
  <c r="AE207" i="12"/>
  <c r="AD207" i="12"/>
  <c r="AY206" i="12"/>
  <c r="AX206" i="12"/>
  <c r="AU206" i="12"/>
  <c r="AT206" i="12"/>
  <c r="AQ206" i="12"/>
  <c r="AP206" i="12"/>
  <c r="AM206" i="12"/>
  <c r="AL206" i="12"/>
  <c r="AI206" i="12"/>
  <c r="AH206" i="12"/>
  <c r="AE206" i="12"/>
  <c r="AD206" i="12"/>
  <c r="AY205" i="12"/>
  <c r="AX205" i="12"/>
  <c r="AU205" i="12"/>
  <c r="AT205" i="12"/>
  <c r="AQ205" i="12"/>
  <c r="AP205" i="12"/>
  <c r="AM205" i="12"/>
  <c r="AL205" i="12"/>
  <c r="AI205" i="12"/>
  <c r="AH205" i="12"/>
  <c r="AE205" i="12"/>
  <c r="AD205" i="12"/>
  <c r="AY204" i="12"/>
  <c r="AX204" i="12"/>
  <c r="AU204" i="12"/>
  <c r="AT204" i="12"/>
  <c r="AQ204" i="12"/>
  <c r="AP204" i="12"/>
  <c r="AM204" i="12"/>
  <c r="AL204" i="12"/>
  <c r="AI204" i="12"/>
  <c r="AH204" i="12"/>
  <c r="AE204" i="12"/>
  <c r="AD204" i="12"/>
  <c r="AY203" i="12"/>
  <c r="AX203" i="12"/>
  <c r="AU203" i="12"/>
  <c r="AT203" i="12"/>
  <c r="AQ203" i="12"/>
  <c r="AP203" i="12"/>
  <c r="AM203" i="12"/>
  <c r="AL203" i="12"/>
  <c r="AI203" i="12"/>
  <c r="AH203" i="12"/>
  <c r="AE203" i="12"/>
  <c r="AD203" i="12"/>
  <c r="AY202" i="12"/>
  <c r="AX202" i="12"/>
  <c r="AU202" i="12"/>
  <c r="AT202" i="12"/>
  <c r="AQ202" i="12"/>
  <c r="AP202" i="12"/>
  <c r="AM202" i="12"/>
  <c r="AL202" i="12"/>
  <c r="AI202" i="12"/>
  <c r="AH202" i="12"/>
  <c r="AE202" i="12"/>
  <c r="AD202" i="12"/>
  <c r="AY201" i="12"/>
  <c r="AX201" i="12"/>
  <c r="AU201" i="12"/>
  <c r="AT201" i="12"/>
  <c r="AQ201" i="12"/>
  <c r="AP201" i="12"/>
  <c r="AM201" i="12"/>
  <c r="AL201" i="12"/>
  <c r="AI201" i="12"/>
  <c r="AH201" i="12"/>
  <c r="AE201" i="12"/>
  <c r="AD201" i="12"/>
  <c r="AY200" i="12"/>
  <c r="AX200" i="12"/>
  <c r="AU200" i="12"/>
  <c r="AT200" i="12"/>
  <c r="AQ200" i="12"/>
  <c r="AP200" i="12"/>
  <c r="AM200" i="12"/>
  <c r="AL200" i="12"/>
  <c r="AI200" i="12"/>
  <c r="AH200" i="12"/>
  <c r="AE200" i="12"/>
  <c r="AD200" i="12"/>
  <c r="AY199" i="12"/>
  <c r="AX199" i="12"/>
  <c r="AU199" i="12"/>
  <c r="AT199" i="12"/>
  <c r="AQ199" i="12"/>
  <c r="AP199" i="12"/>
  <c r="AM199" i="12"/>
  <c r="AL199" i="12"/>
  <c r="AI199" i="12"/>
  <c r="AH199" i="12"/>
  <c r="AE199" i="12"/>
  <c r="AD199" i="12"/>
  <c r="AY198" i="12"/>
  <c r="AX198" i="12"/>
  <c r="AU198" i="12"/>
  <c r="AT198" i="12"/>
  <c r="AQ198" i="12"/>
  <c r="AP198" i="12"/>
  <c r="AM198" i="12"/>
  <c r="AL198" i="12"/>
  <c r="AI198" i="12"/>
  <c r="AH198" i="12"/>
  <c r="AE198" i="12"/>
  <c r="AD198" i="12"/>
  <c r="AY197" i="12"/>
  <c r="AX197" i="12"/>
  <c r="AU197" i="12"/>
  <c r="AT197" i="12"/>
  <c r="AQ197" i="12"/>
  <c r="AP197" i="12"/>
  <c r="AM197" i="12"/>
  <c r="AL197" i="12"/>
  <c r="AI197" i="12"/>
  <c r="AH197" i="12"/>
  <c r="AE197" i="12"/>
  <c r="AD197" i="12"/>
  <c r="AY196" i="12"/>
  <c r="AX196" i="12"/>
  <c r="AU196" i="12"/>
  <c r="AT196" i="12"/>
  <c r="AQ196" i="12"/>
  <c r="AP196" i="12"/>
  <c r="AM196" i="12"/>
  <c r="AL196" i="12"/>
  <c r="AI196" i="12"/>
  <c r="AH196" i="12"/>
  <c r="AE196" i="12"/>
  <c r="AD196" i="12"/>
  <c r="AY195" i="12"/>
  <c r="AX195" i="12"/>
  <c r="AU195" i="12"/>
  <c r="AT195" i="12"/>
  <c r="AQ195" i="12"/>
  <c r="AP195" i="12"/>
  <c r="AM195" i="12"/>
  <c r="AL195" i="12"/>
  <c r="AI195" i="12"/>
  <c r="AH195" i="12"/>
  <c r="AE195" i="12"/>
  <c r="AD195" i="12"/>
  <c r="AY194" i="12"/>
  <c r="AX194" i="12"/>
  <c r="AU194" i="12"/>
  <c r="AT194" i="12"/>
  <c r="AQ194" i="12"/>
  <c r="AP194" i="12"/>
  <c r="AM194" i="12"/>
  <c r="AL194" i="12"/>
  <c r="AI194" i="12"/>
  <c r="AH194" i="12"/>
  <c r="AE194" i="12"/>
  <c r="AD194" i="12"/>
  <c r="AY193" i="12"/>
  <c r="AX193" i="12"/>
  <c r="AU193" i="12"/>
  <c r="AT193" i="12"/>
  <c r="AQ193" i="12"/>
  <c r="AP193" i="12"/>
  <c r="AM193" i="12"/>
  <c r="AL193" i="12"/>
  <c r="AI193" i="12"/>
  <c r="AH193" i="12"/>
  <c r="AE193" i="12"/>
  <c r="AD193" i="12"/>
  <c r="AY192" i="12"/>
  <c r="AX192" i="12"/>
  <c r="AU192" i="12"/>
  <c r="AT192" i="12"/>
  <c r="AQ192" i="12"/>
  <c r="AP192" i="12"/>
  <c r="AM192" i="12"/>
  <c r="AL192" i="12"/>
  <c r="AI192" i="12"/>
  <c r="AH192" i="12"/>
  <c r="AE192" i="12"/>
  <c r="AD192" i="12"/>
  <c r="AY191" i="12"/>
  <c r="AX191" i="12"/>
  <c r="AU191" i="12"/>
  <c r="AT191" i="12"/>
  <c r="AQ191" i="12"/>
  <c r="AP191" i="12"/>
  <c r="AM191" i="12"/>
  <c r="AL191" i="12"/>
  <c r="AI191" i="12"/>
  <c r="AH191" i="12"/>
  <c r="AE191" i="12"/>
  <c r="AD191" i="12"/>
  <c r="AY190" i="12"/>
  <c r="AX190" i="12"/>
  <c r="AU190" i="12"/>
  <c r="AT190" i="12"/>
  <c r="AQ190" i="12"/>
  <c r="AP190" i="12"/>
  <c r="AM190" i="12"/>
  <c r="AL190" i="12"/>
  <c r="AI190" i="12"/>
  <c r="AH190" i="12"/>
  <c r="AE190" i="12"/>
  <c r="AD190" i="12"/>
  <c r="AY189" i="12"/>
  <c r="AX189" i="12"/>
  <c r="AU189" i="12"/>
  <c r="AT189" i="12"/>
  <c r="AQ189" i="12"/>
  <c r="AP189" i="12"/>
  <c r="AM189" i="12"/>
  <c r="AL189" i="12"/>
  <c r="AI189" i="12"/>
  <c r="AH189" i="12"/>
  <c r="AE189" i="12"/>
  <c r="AD189" i="12"/>
  <c r="AY188" i="12"/>
  <c r="AX188" i="12"/>
  <c r="AU188" i="12"/>
  <c r="AT188" i="12"/>
  <c r="AQ188" i="12"/>
  <c r="AP188" i="12"/>
  <c r="AM188" i="12"/>
  <c r="AL188" i="12"/>
  <c r="AI188" i="12"/>
  <c r="AH188" i="12"/>
  <c r="AE188" i="12"/>
  <c r="AD188" i="12"/>
  <c r="AY187" i="12"/>
  <c r="AX187" i="12"/>
  <c r="AU187" i="12"/>
  <c r="AT187" i="12"/>
  <c r="AQ187" i="12"/>
  <c r="AP187" i="12"/>
  <c r="AM187" i="12"/>
  <c r="AL187" i="12"/>
  <c r="AI187" i="12"/>
  <c r="AH187" i="12"/>
  <c r="AE187" i="12"/>
  <c r="AD187" i="12"/>
  <c r="AY186" i="12"/>
  <c r="AX186" i="12"/>
  <c r="AU186" i="12"/>
  <c r="AT186" i="12"/>
  <c r="AQ186" i="12"/>
  <c r="AP186" i="12"/>
  <c r="AM186" i="12"/>
  <c r="AL186" i="12"/>
  <c r="AI186" i="12"/>
  <c r="AH186" i="12"/>
  <c r="AE186" i="12"/>
  <c r="AD186" i="12"/>
  <c r="AY185" i="12"/>
  <c r="AX185" i="12"/>
  <c r="AU185" i="12"/>
  <c r="AT185" i="12"/>
  <c r="AQ185" i="12"/>
  <c r="AP185" i="12"/>
  <c r="AM185" i="12"/>
  <c r="AL185" i="12"/>
  <c r="AI185" i="12"/>
  <c r="AH185" i="12"/>
  <c r="AE185" i="12"/>
  <c r="AD185" i="12"/>
  <c r="AY184" i="12"/>
  <c r="AX184" i="12"/>
  <c r="AU184" i="12"/>
  <c r="AT184" i="12"/>
  <c r="AQ184" i="12"/>
  <c r="AP184" i="12"/>
  <c r="AM184" i="12"/>
  <c r="AL184" i="12"/>
  <c r="AI184" i="12"/>
  <c r="AH184" i="12"/>
  <c r="AE184" i="12"/>
  <c r="AD184" i="12"/>
  <c r="AY183" i="12"/>
  <c r="AX183" i="12"/>
  <c r="AU183" i="12"/>
  <c r="AT183" i="12"/>
  <c r="AQ183" i="12"/>
  <c r="AP183" i="12"/>
  <c r="AM183" i="12"/>
  <c r="AL183" i="12"/>
  <c r="AI183" i="12"/>
  <c r="AH183" i="12"/>
  <c r="AE183" i="12"/>
  <c r="AD183" i="12"/>
  <c r="AY182" i="12"/>
  <c r="AX182" i="12"/>
  <c r="AU182" i="12"/>
  <c r="AT182" i="12"/>
  <c r="AQ182" i="12"/>
  <c r="AP182" i="12"/>
  <c r="AM182" i="12"/>
  <c r="AL182" i="12"/>
  <c r="AI182" i="12"/>
  <c r="AH182" i="12"/>
  <c r="AE182" i="12"/>
  <c r="AD182" i="12"/>
  <c r="AY181" i="12"/>
  <c r="AX181" i="12"/>
  <c r="AU181" i="12"/>
  <c r="AT181" i="12"/>
  <c r="AQ181" i="12"/>
  <c r="AP181" i="12"/>
  <c r="AM181" i="12"/>
  <c r="AL181" i="12"/>
  <c r="AI181" i="12"/>
  <c r="AH181" i="12"/>
  <c r="AE181" i="12"/>
  <c r="AD181" i="12"/>
  <c r="AY180" i="12"/>
  <c r="AX180" i="12"/>
  <c r="AU180" i="12"/>
  <c r="AT180" i="12"/>
  <c r="AQ180" i="12"/>
  <c r="AP180" i="12"/>
  <c r="AM180" i="12"/>
  <c r="AL180" i="12"/>
  <c r="AI180" i="12"/>
  <c r="AH180" i="12"/>
  <c r="AE180" i="12"/>
  <c r="AD180" i="12"/>
  <c r="AY179" i="12"/>
  <c r="AX179" i="12"/>
  <c r="AU179" i="12"/>
  <c r="AT179" i="12"/>
  <c r="AQ179" i="12"/>
  <c r="AP179" i="12"/>
  <c r="AM179" i="12"/>
  <c r="AL179" i="12"/>
  <c r="AI179" i="12"/>
  <c r="AH179" i="12"/>
  <c r="AE179" i="12"/>
  <c r="AD179" i="12"/>
  <c r="AY178" i="12"/>
  <c r="AX178" i="12"/>
  <c r="AU178" i="12"/>
  <c r="AT178" i="12"/>
  <c r="AQ178" i="12"/>
  <c r="AP178" i="12"/>
  <c r="AM178" i="12"/>
  <c r="AL178" i="12"/>
  <c r="AI178" i="12"/>
  <c r="AH178" i="12"/>
  <c r="AE178" i="12"/>
  <c r="AD178" i="12"/>
  <c r="AY177" i="12"/>
  <c r="AX177" i="12"/>
  <c r="AU177" i="12"/>
  <c r="AT177" i="12"/>
  <c r="AQ177" i="12"/>
  <c r="AP177" i="12"/>
  <c r="AM177" i="12"/>
  <c r="AL177" i="12"/>
  <c r="AI177" i="12"/>
  <c r="AH177" i="12"/>
  <c r="AE177" i="12"/>
  <c r="AD177" i="12"/>
  <c r="AY176" i="12"/>
  <c r="AX176" i="12"/>
  <c r="AU176" i="12"/>
  <c r="AT176" i="12"/>
  <c r="AQ176" i="12"/>
  <c r="AP176" i="12"/>
  <c r="AM176" i="12"/>
  <c r="AL176" i="12"/>
  <c r="AI176" i="12"/>
  <c r="AH176" i="12"/>
  <c r="AE176" i="12"/>
  <c r="AD176" i="12"/>
  <c r="AY175" i="12"/>
  <c r="AX175" i="12"/>
  <c r="AU175" i="12"/>
  <c r="AT175" i="12"/>
  <c r="AQ175" i="12"/>
  <c r="AP175" i="12"/>
  <c r="AM175" i="12"/>
  <c r="AL175" i="12"/>
  <c r="AI175" i="12"/>
  <c r="AH175" i="12"/>
  <c r="AE175" i="12"/>
  <c r="AD175" i="12"/>
  <c r="AY174" i="12"/>
  <c r="AX174" i="12"/>
  <c r="AU174" i="12"/>
  <c r="AT174" i="12"/>
  <c r="AQ174" i="12"/>
  <c r="AP174" i="12"/>
  <c r="AM174" i="12"/>
  <c r="AL174" i="12"/>
  <c r="AI174" i="12"/>
  <c r="AH174" i="12"/>
  <c r="AE174" i="12"/>
  <c r="AD174" i="12"/>
  <c r="AY173" i="12"/>
  <c r="AX173" i="12"/>
  <c r="AU173" i="12"/>
  <c r="AT173" i="12"/>
  <c r="AQ173" i="12"/>
  <c r="AP173" i="12"/>
  <c r="AM173" i="12"/>
  <c r="AL173" i="12"/>
  <c r="AI173" i="12"/>
  <c r="AH173" i="12"/>
  <c r="AE173" i="12"/>
  <c r="AD173" i="12"/>
  <c r="AY172" i="12"/>
  <c r="AX172" i="12"/>
  <c r="AU172" i="12"/>
  <c r="AT172" i="12"/>
  <c r="AQ172" i="12"/>
  <c r="AP172" i="12"/>
  <c r="AM172" i="12"/>
  <c r="AL172" i="12"/>
  <c r="AI172" i="12"/>
  <c r="AH172" i="12"/>
  <c r="AE172" i="12"/>
  <c r="AD172" i="12"/>
  <c r="AY171" i="12"/>
  <c r="AX171" i="12"/>
  <c r="AU171" i="12"/>
  <c r="AT171" i="12"/>
  <c r="AQ171" i="12"/>
  <c r="AP171" i="12"/>
  <c r="AM171" i="12"/>
  <c r="AL171" i="12"/>
  <c r="AI171" i="12"/>
  <c r="AH171" i="12"/>
  <c r="AE171" i="12"/>
  <c r="AD171" i="12"/>
  <c r="AY170" i="12"/>
  <c r="AX170" i="12"/>
  <c r="AU170" i="12"/>
  <c r="AT170" i="12"/>
  <c r="AQ170" i="12"/>
  <c r="AP170" i="12"/>
  <c r="AM170" i="12"/>
  <c r="AL170" i="12"/>
  <c r="AI170" i="12"/>
  <c r="AH170" i="12"/>
  <c r="AE170" i="12"/>
  <c r="AD170" i="12"/>
  <c r="AY169" i="12"/>
  <c r="AX169" i="12"/>
  <c r="AU169" i="12"/>
  <c r="AT169" i="12"/>
  <c r="AQ169" i="12"/>
  <c r="AP169" i="12"/>
  <c r="AM169" i="12"/>
  <c r="AL169" i="12"/>
  <c r="AI169" i="12"/>
  <c r="AH169" i="12"/>
  <c r="AE169" i="12"/>
  <c r="AD169" i="12"/>
  <c r="AY168" i="12"/>
  <c r="AX168" i="12"/>
  <c r="AU168" i="12"/>
  <c r="AT168" i="12"/>
  <c r="AQ168" i="12"/>
  <c r="AP168" i="12"/>
  <c r="AM168" i="12"/>
  <c r="AL168" i="12"/>
  <c r="AI168" i="12"/>
  <c r="AH168" i="12"/>
  <c r="AE168" i="12"/>
  <c r="AD168" i="12"/>
  <c r="AY167" i="12"/>
  <c r="AX167" i="12"/>
  <c r="AU167" i="12"/>
  <c r="AT167" i="12"/>
  <c r="AQ167" i="12"/>
  <c r="AP167" i="12"/>
  <c r="AM167" i="12"/>
  <c r="AL167" i="12"/>
  <c r="AI167" i="12"/>
  <c r="AH167" i="12"/>
  <c r="AE167" i="12"/>
  <c r="AD167" i="12"/>
  <c r="AY166" i="12"/>
  <c r="AX166" i="12"/>
  <c r="AU166" i="12"/>
  <c r="AT166" i="12"/>
  <c r="AQ166" i="12"/>
  <c r="AP166" i="12"/>
  <c r="AM166" i="12"/>
  <c r="AL166" i="12"/>
  <c r="AI166" i="12"/>
  <c r="AH166" i="12"/>
  <c r="AE166" i="12"/>
  <c r="AD166" i="12"/>
  <c r="AY165" i="12"/>
  <c r="AX165" i="12"/>
  <c r="AU165" i="12"/>
  <c r="AT165" i="12"/>
  <c r="AQ165" i="12"/>
  <c r="AP165" i="12"/>
  <c r="AM165" i="12"/>
  <c r="AL165" i="12"/>
  <c r="AI165" i="12"/>
  <c r="AH165" i="12"/>
  <c r="AE165" i="12"/>
  <c r="AD165" i="12"/>
  <c r="AY164" i="12"/>
  <c r="AX164" i="12"/>
  <c r="AU164" i="12"/>
  <c r="AT164" i="12"/>
  <c r="AQ164" i="12"/>
  <c r="AP164" i="12"/>
  <c r="AM164" i="12"/>
  <c r="AL164" i="12"/>
  <c r="AI164" i="12"/>
  <c r="AH164" i="12"/>
  <c r="AE164" i="12"/>
  <c r="AD164" i="12"/>
  <c r="AY163" i="12"/>
  <c r="AX163" i="12"/>
  <c r="AU163" i="12"/>
  <c r="AT163" i="12"/>
  <c r="AQ163" i="12"/>
  <c r="AP163" i="12"/>
  <c r="AM163" i="12"/>
  <c r="AL163" i="12"/>
  <c r="AI163" i="12"/>
  <c r="AH163" i="12"/>
  <c r="AE163" i="12"/>
  <c r="AD163" i="12"/>
  <c r="AY162" i="12"/>
  <c r="AX162" i="12"/>
  <c r="AU162" i="12"/>
  <c r="AT162" i="12"/>
  <c r="AQ162" i="12"/>
  <c r="AP162" i="12"/>
  <c r="AM162" i="12"/>
  <c r="AL162" i="12"/>
  <c r="AI162" i="12"/>
  <c r="AH162" i="12"/>
  <c r="AE162" i="12"/>
  <c r="AD162" i="12"/>
  <c r="AY161" i="12"/>
  <c r="AX161" i="12"/>
  <c r="AU161" i="12"/>
  <c r="AT161" i="12"/>
  <c r="AQ161" i="12"/>
  <c r="AP161" i="12"/>
  <c r="AM161" i="12"/>
  <c r="AL161" i="12"/>
  <c r="AI161" i="12"/>
  <c r="AH161" i="12"/>
  <c r="AE161" i="12"/>
  <c r="AD161" i="12"/>
  <c r="AY160" i="12"/>
  <c r="AX160" i="12"/>
  <c r="AU160" i="12"/>
  <c r="AT160" i="12"/>
  <c r="AQ160" i="12"/>
  <c r="AP160" i="12"/>
  <c r="AM160" i="12"/>
  <c r="AL160" i="12"/>
  <c r="AI160" i="12"/>
  <c r="AH160" i="12"/>
  <c r="AE160" i="12"/>
  <c r="AD160" i="12"/>
  <c r="AY159" i="12"/>
  <c r="AX159" i="12"/>
  <c r="AU159" i="12"/>
  <c r="AT159" i="12"/>
  <c r="AQ159" i="12"/>
  <c r="AP159" i="12"/>
  <c r="AM159" i="12"/>
  <c r="AL159" i="12"/>
  <c r="AI159" i="12"/>
  <c r="AH159" i="12"/>
  <c r="AE159" i="12"/>
  <c r="AD159" i="12"/>
  <c r="AY158" i="12"/>
  <c r="AX158" i="12"/>
  <c r="AU158" i="12"/>
  <c r="AT158" i="12"/>
  <c r="AQ158" i="12"/>
  <c r="AP158" i="12"/>
  <c r="AM158" i="12"/>
  <c r="AL158" i="12"/>
  <c r="AI158" i="12"/>
  <c r="AH158" i="12"/>
  <c r="AE158" i="12"/>
  <c r="AD158" i="12"/>
  <c r="AY157" i="12"/>
  <c r="AX157" i="12"/>
  <c r="AU157" i="12"/>
  <c r="AT157" i="12"/>
  <c r="AQ157" i="12"/>
  <c r="AP157" i="12"/>
  <c r="AM157" i="12"/>
  <c r="AL157" i="12"/>
  <c r="AI157" i="12"/>
  <c r="AH157" i="12"/>
  <c r="AE157" i="12"/>
  <c r="AD157" i="12"/>
  <c r="AY156" i="12"/>
  <c r="AX156" i="12"/>
  <c r="AU156" i="12"/>
  <c r="AT156" i="12"/>
  <c r="AQ156" i="12"/>
  <c r="AP156" i="12"/>
  <c r="AM156" i="12"/>
  <c r="AL156" i="12"/>
  <c r="AI156" i="12"/>
  <c r="AH156" i="12"/>
  <c r="AE156" i="12"/>
  <c r="AD156" i="12"/>
  <c r="AY155" i="12"/>
  <c r="AX155" i="12"/>
  <c r="AU155" i="12"/>
  <c r="AT155" i="12"/>
  <c r="AQ155" i="12"/>
  <c r="AP155" i="12"/>
  <c r="AM155" i="12"/>
  <c r="AL155" i="12"/>
  <c r="AI155" i="12"/>
  <c r="AH155" i="12"/>
  <c r="AE155" i="12"/>
  <c r="AD155" i="12"/>
  <c r="AY154" i="12"/>
  <c r="AX154" i="12"/>
  <c r="AU154" i="12"/>
  <c r="AT154" i="12"/>
  <c r="AQ154" i="12"/>
  <c r="AP154" i="12"/>
  <c r="AM154" i="12"/>
  <c r="AL154" i="12"/>
  <c r="AI154" i="12"/>
  <c r="AH154" i="12"/>
  <c r="AE154" i="12"/>
  <c r="AD154" i="12"/>
  <c r="AY153" i="12"/>
  <c r="AX153" i="12"/>
  <c r="AU153" i="12"/>
  <c r="AT153" i="12"/>
  <c r="AQ153" i="12"/>
  <c r="AP153" i="12"/>
  <c r="AM153" i="12"/>
  <c r="AL153" i="12"/>
  <c r="AI153" i="12"/>
  <c r="AH153" i="12"/>
  <c r="AE153" i="12"/>
  <c r="AD153" i="12"/>
  <c r="AY152" i="12"/>
  <c r="AX152" i="12"/>
  <c r="AU152" i="12"/>
  <c r="AT152" i="12"/>
  <c r="AQ152" i="12"/>
  <c r="AP152" i="12"/>
  <c r="AM152" i="12"/>
  <c r="AL152" i="12"/>
  <c r="AI152" i="12"/>
  <c r="AH152" i="12"/>
  <c r="AE152" i="12"/>
  <c r="AD152" i="12"/>
  <c r="AY151" i="12"/>
  <c r="AX151" i="12"/>
  <c r="AU151" i="12"/>
  <c r="AT151" i="12"/>
  <c r="AQ151" i="12"/>
  <c r="AP151" i="12"/>
  <c r="AM151" i="12"/>
  <c r="AL151" i="12"/>
  <c r="AI151" i="12"/>
  <c r="AH151" i="12"/>
  <c r="AE151" i="12"/>
  <c r="AD151" i="12"/>
  <c r="AY150" i="12"/>
  <c r="AX150" i="12"/>
  <c r="AU150" i="12"/>
  <c r="AT150" i="12"/>
  <c r="AQ150" i="12"/>
  <c r="AP150" i="12"/>
  <c r="AM150" i="12"/>
  <c r="AL150" i="12"/>
  <c r="AI150" i="12"/>
  <c r="AH150" i="12"/>
  <c r="AE150" i="12"/>
  <c r="AD150" i="12"/>
  <c r="AY149" i="12"/>
  <c r="AX149" i="12"/>
  <c r="AU149" i="12"/>
  <c r="AT149" i="12"/>
  <c r="AQ149" i="12"/>
  <c r="AP149" i="12"/>
  <c r="AM149" i="12"/>
  <c r="AL149" i="12"/>
  <c r="AI149" i="12"/>
  <c r="AH149" i="12"/>
  <c r="AE149" i="12"/>
  <c r="AD149" i="12"/>
  <c r="AY148" i="12"/>
  <c r="AX148" i="12"/>
  <c r="AU148" i="12"/>
  <c r="AT148" i="12"/>
  <c r="AQ148" i="12"/>
  <c r="AP148" i="12"/>
  <c r="AM148" i="12"/>
  <c r="AL148" i="12"/>
  <c r="AI148" i="12"/>
  <c r="AH148" i="12"/>
  <c r="AE148" i="12"/>
  <c r="AD148" i="12"/>
  <c r="AY147" i="12"/>
  <c r="AX147" i="12"/>
  <c r="AU147" i="12"/>
  <c r="AT147" i="12"/>
  <c r="AQ147" i="12"/>
  <c r="AP147" i="12"/>
  <c r="AM147" i="12"/>
  <c r="AL147" i="12"/>
  <c r="AI147" i="12"/>
  <c r="AH147" i="12"/>
  <c r="AE147" i="12"/>
  <c r="AD147" i="12"/>
  <c r="AY146" i="12"/>
  <c r="AX146" i="12"/>
  <c r="AU146" i="12"/>
  <c r="AT146" i="12"/>
  <c r="AQ146" i="12"/>
  <c r="AP146" i="12"/>
  <c r="AM146" i="12"/>
  <c r="AL146" i="12"/>
  <c r="AI146" i="12"/>
  <c r="AH146" i="12"/>
  <c r="AE146" i="12"/>
  <c r="AD146" i="12"/>
  <c r="AY145" i="12"/>
  <c r="AX145" i="12"/>
  <c r="AU145" i="12"/>
  <c r="AT145" i="12"/>
  <c r="AQ145" i="12"/>
  <c r="AP145" i="12"/>
  <c r="AM145" i="12"/>
  <c r="AL145" i="12"/>
  <c r="AI145" i="12"/>
  <c r="AH145" i="12"/>
  <c r="AE145" i="12"/>
  <c r="AD145" i="12"/>
  <c r="AY144" i="12"/>
  <c r="AX144" i="12"/>
  <c r="AU144" i="12"/>
  <c r="AT144" i="12"/>
  <c r="AQ144" i="12"/>
  <c r="AP144" i="12"/>
  <c r="AM144" i="12"/>
  <c r="AL144" i="12"/>
  <c r="AI144" i="12"/>
  <c r="AH144" i="12"/>
  <c r="AE144" i="12"/>
  <c r="AD144" i="12"/>
  <c r="AY143" i="12"/>
  <c r="AX143" i="12"/>
  <c r="AU143" i="12"/>
  <c r="AT143" i="12"/>
  <c r="AQ143" i="12"/>
  <c r="AP143" i="12"/>
  <c r="AM143" i="12"/>
  <c r="AL143" i="12"/>
  <c r="AI143" i="12"/>
  <c r="AH143" i="12"/>
  <c r="AE143" i="12"/>
  <c r="AD143" i="12"/>
  <c r="AY142" i="12"/>
  <c r="AX142" i="12"/>
  <c r="AU142" i="12"/>
  <c r="AT142" i="12"/>
  <c r="AQ142" i="12"/>
  <c r="AP142" i="12"/>
  <c r="AM142" i="12"/>
  <c r="AL142" i="12"/>
  <c r="AI142" i="12"/>
  <c r="AH142" i="12"/>
  <c r="AE142" i="12"/>
  <c r="AD142" i="12"/>
  <c r="AY141" i="12"/>
  <c r="AX141" i="12"/>
  <c r="AU141" i="12"/>
  <c r="AT141" i="12"/>
  <c r="AQ141" i="12"/>
  <c r="AP141" i="12"/>
  <c r="AM141" i="12"/>
  <c r="AL141" i="12"/>
  <c r="AI141" i="12"/>
  <c r="AH141" i="12"/>
  <c r="AE141" i="12"/>
  <c r="AD141" i="12"/>
  <c r="AY140" i="12"/>
  <c r="AX140" i="12"/>
  <c r="AU140" i="12"/>
  <c r="AT140" i="12"/>
  <c r="AQ140" i="12"/>
  <c r="AP140" i="12"/>
  <c r="AM140" i="12"/>
  <c r="AL140" i="12"/>
  <c r="AI140" i="12"/>
  <c r="AH140" i="12"/>
  <c r="AE140" i="12"/>
  <c r="AD140" i="12"/>
  <c r="AY139" i="12"/>
  <c r="AX139" i="12"/>
  <c r="AU139" i="12"/>
  <c r="AT139" i="12"/>
  <c r="AQ139" i="12"/>
  <c r="AP139" i="12"/>
  <c r="AM139" i="12"/>
  <c r="AL139" i="12"/>
  <c r="AI139" i="12"/>
  <c r="AH139" i="12"/>
  <c r="AE139" i="12"/>
  <c r="AD139" i="12"/>
  <c r="AY138" i="12"/>
  <c r="AX138" i="12"/>
  <c r="AU138" i="12"/>
  <c r="AT138" i="12"/>
  <c r="AQ138" i="12"/>
  <c r="AP138" i="12"/>
  <c r="AM138" i="12"/>
  <c r="AL138" i="12"/>
  <c r="AI138" i="12"/>
  <c r="AH138" i="12"/>
  <c r="AE138" i="12"/>
  <c r="AD138" i="12"/>
  <c r="AY137" i="12"/>
  <c r="AX137" i="12"/>
  <c r="AU137" i="12"/>
  <c r="AT137" i="12"/>
  <c r="AQ137" i="12"/>
  <c r="AP137" i="12"/>
  <c r="AM137" i="12"/>
  <c r="AL137" i="12"/>
  <c r="AI137" i="12"/>
  <c r="AH137" i="12"/>
  <c r="AE137" i="12"/>
  <c r="AD137" i="12"/>
  <c r="AY136" i="12"/>
  <c r="AX136" i="12"/>
  <c r="AU136" i="12"/>
  <c r="AT136" i="12"/>
  <c r="AQ136" i="12"/>
  <c r="AP136" i="12"/>
  <c r="AM136" i="12"/>
  <c r="AL136" i="12"/>
  <c r="AI136" i="12"/>
  <c r="AH136" i="12"/>
  <c r="AE136" i="12"/>
  <c r="AD136" i="12"/>
  <c r="AY135" i="12"/>
  <c r="AX135" i="12"/>
  <c r="AU135" i="12"/>
  <c r="AT135" i="12"/>
  <c r="AQ135" i="12"/>
  <c r="AP135" i="12"/>
  <c r="AM135" i="12"/>
  <c r="AL135" i="12"/>
  <c r="AI135" i="12"/>
  <c r="AH135" i="12"/>
  <c r="AE135" i="12"/>
  <c r="AD135" i="12"/>
  <c r="AY134" i="12"/>
  <c r="AX134" i="12"/>
  <c r="AU134" i="12"/>
  <c r="AT134" i="12"/>
  <c r="AQ134" i="12"/>
  <c r="AP134" i="12"/>
  <c r="AM134" i="12"/>
  <c r="AL134" i="12"/>
  <c r="AI134" i="12"/>
  <c r="AH134" i="12"/>
  <c r="AE134" i="12"/>
  <c r="AD134" i="12"/>
  <c r="AY133" i="12"/>
  <c r="AX133" i="12"/>
  <c r="AU133" i="12"/>
  <c r="AT133" i="12"/>
  <c r="AQ133" i="12"/>
  <c r="AP133" i="12"/>
  <c r="AM133" i="12"/>
  <c r="AL133" i="12"/>
  <c r="AI133" i="12"/>
  <c r="AH133" i="12"/>
  <c r="AE133" i="12"/>
  <c r="AD133" i="12"/>
  <c r="AY132" i="12"/>
  <c r="AX132" i="12"/>
  <c r="AU132" i="12"/>
  <c r="AT132" i="12"/>
  <c r="AQ132" i="12"/>
  <c r="AP132" i="12"/>
  <c r="AM132" i="12"/>
  <c r="AL132" i="12"/>
  <c r="AI132" i="12"/>
  <c r="AH132" i="12"/>
  <c r="AE132" i="12"/>
  <c r="AD132" i="12"/>
  <c r="AY131" i="12"/>
  <c r="AX131" i="12"/>
  <c r="AU131" i="12"/>
  <c r="AT131" i="12"/>
  <c r="AQ131" i="12"/>
  <c r="AP131" i="12"/>
  <c r="AM131" i="12"/>
  <c r="AL131" i="12"/>
  <c r="AI131" i="12"/>
  <c r="AH131" i="12"/>
  <c r="AE131" i="12"/>
  <c r="AD131" i="12"/>
  <c r="AY130" i="12"/>
  <c r="AX130" i="12"/>
  <c r="AU130" i="12"/>
  <c r="AT130" i="12"/>
  <c r="AQ130" i="12"/>
  <c r="AP130" i="12"/>
  <c r="AM130" i="12"/>
  <c r="AL130" i="12"/>
  <c r="AI130" i="12"/>
  <c r="AH130" i="12"/>
  <c r="AE130" i="12"/>
  <c r="AD130" i="12"/>
  <c r="AY129" i="12"/>
  <c r="AX129" i="12"/>
  <c r="AU129" i="12"/>
  <c r="AT129" i="12"/>
  <c r="AQ129" i="12"/>
  <c r="AP129" i="12"/>
  <c r="AM129" i="12"/>
  <c r="AL129" i="12"/>
  <c r="AI129" i="12"/>
  <c r="AH129" i="12"/>
  <c r="AE129" i="12"/>
  <c r="AD129" i="12"/>
  <c r="AY128" i="12"/>
  <c r="AX128" i="12"/>
  <c r="AU128" i="12"/>
  <c r="AT128" i="12"/>
  <c r="AQ128" i="12"/>
  <c r="AP128" i="12"/>
  <c r="AM128" i="12"/>
  <c r="AL128" i="12"/>
  <c r="AI128" i="12"/>
  <c r="AH128" i="12"/>
  <c r="AE128" i="12"/>
  <c r="AD128" i="12"/>
  <c r="AY127" i="12"/>
  <c r="AX127" i="12"/>
  <c r="AU127" i="12"/>
  <c r="AT127" i="12"/>
  <c r="AQ127" i="12"/>
  <c r="AP127" i="12"/>
  <c r="AM127" i="12"/>
  <c r="AL127" i="12"/>
  <c r="AI127" i="12"/>
  <c r="AH127" i="12"/>
  <c r="AE127" i="12"/>
  <c r="AD127" i="12"/>
  <c r="AY126" i="12"/>
  <c r="AX126" i="12"/>
  <c r="AU126" i="12"/>
  <c r="AT126" i="12"/>
  <c r="AQ126" i="12"/>
  <c r="AP126" i="12"/>
  <c r="AM126" i="12"/>
  <c r="AL126" i="12"/>
  <c r="AI126" i="12"/>
  <c r="AH126" i="12"/>
  <c r="AE126" i="12"/>
  <c r="AD126" i="12"/>
  <c r="AY125" i="12"/>
  <c r="AX125" i="12"/>
  <c r="AU125" i="12"/>
  <c r="AT125" i="12"/>
  <c r="AQ125" i="12"/>
  <c r="AP125" i="12"/>
  <c r="AM125" i="12"/>
  <c r="AL125" i="12"/>
  <c r="AI125" i="12"/>
  <c r="AH125" i="12"/>
  <c r="AE125" i="12"/>
  <c r="AD125" i="12"/>
  <c r="AY124" i="12"/>
  <c r="AX124" i="12"/>
  <c r="AU124" i="12"/>
  <c r="AT124" i="12"/>
  <c r="AQ124" i="12"/>
  <c r="AP124" i="12"/>
  <c r="AM124" i="12"/>
  <c r="AL124" i="12"/>
  <c r="AI124" i="12"/>
  <c r="AH124" i="12"/>
  <c r="AE124" i="12"/>
  <c r="AD124" i="12"/>
  <c r="AY123" i="12"/>
  <c r="AX123" i="12"/>
  <c r="AU123" i="12"/>
  <c r="AT123" i="12"/>
  <c r="AQ123" i="12"/>
  <c r="AP123" i="12"/>
  <c r="AM123" i="12"/>
  <c r="AL123" i="12"/>
  <c r="AI123" i="12"/>
  <c r="AH123" i="12"/>
  <c r="AE123" i="12"/>
  <c r="AD123" i="12"/>
  <c r="AY122" i="12"/>
  <c r="AX122" i="12"/>
  <c r="AU122" i="12"/>
  <c r="AT122" i="12"/>
  <c r="AQ122" i="12"/>
  <c r="AP122" i="12"/>
  <c r="AM122" i="12"/>
  <c r="AL122" i="12"/>
  <c r="AI122" i="12"/>
  <c r="AH122" i="12"/>
  <c r="AE122" i="12"/>
  <c r="AD122" i="12"/>
  <c r="AY121" i="12"/>
  <c r="AX121" i="12"/>
  <c r="AU121" i="12"/>
  <c r="AT121" i="12"/>
  <c r="AQ121" i="12"/>
  <c r="AP121" i="12"/>
  <c r="AM121" i="12"/>
  <c r="AL121" i="12"/>
  <c r="AI121" i="12"/>
  <c r="AH121" i="12"/>
  <c r="AE121" i="12"/>
  <c r="AD121" i="12"/>
  <c r="AY120" i="12"/>
  <c r="AX120" i="12"/>
  <c r="AU120" i="12"/>
  <c r="AT120" i="12"/>
  <c r="AQ120" i="12"/>
  <c r="AP120" i="12"/>
  <c r="AM120" i="12"/>
  <c r="AL120" i="12"/>
  <c r="AI120" i="12"/>
  <c r="AH120" i="12"/>
  <c r="AE120" i="12"/>
  <c r="AD120" i="12"/>
  <c r="AY119" i="12"/>
  <c r="AX119" i="12"/>
  <c r="AU119" i="12"/>
  <c r="AT119" i="12"/>
  <c r="AQ119" i="12"/>
  <c r="AP119" i="12"/>
  <c r="AM119" i="12"/>
  <c r="AL119" i="12"/>
  <c r="AI119" i="12"/>
  <c r="AH119" i="12"/>
  <c r="AE119" i="12"/>
  <c r="AD119" i="12"/>
  <c r="AY118" i="12"/>
  <c r="AX118" i="12"/>
  <c r="AU118" i="12"/>
  <c r="AT118" i="12"/>
  <c r="AQ118" i="12"/>
  <c r="AP118" i="12"/>
  <c r="AM118" i="12"/>
  <c r="AL118" i="12"/>
  <c r="AI118" i="12"/>
  <c r="AH118" i="12"/>
  <c r="AE118" i="12"/>
  <c r="AD118" i="12"/>
  <c r="AY117" i="12"/>
  <c r="AX117" i="12"/>
  <c r="AU117" i="12"/>
  <c r="AT117" i="12"/>
  <c r="AQ117" i="12"/>
  <c r="AP117" i="12"/>
  <c r="AM117" i="12"/>
  <c r="AL117" i="12"/>
  <c r="AI117" i="12"/>
  <c r="AH117" i="12"/>
  <c r="AE117" i="12"/>
  <c r="AD117" i="12"/>
  <c r="AY116" i="12"/>
  <c r="AX116" i="12"/>
  <c r="AU116" i="12"/>
  <c r="AT116" i="12"/>
  <c r="AQ116" i="12"/>
  <c r="AP116" i="12"/>
  <c r="AM116" i="12"/>
  <c r="AL116" i="12"/>
  <c r="AI116" i="12"/>
  <c r="AH116" i="12"/>
  <c r="AE116" i="12"/>
  <c r="AD116" i="12"/>
  <c r="AY115" i="12"/>
  <c r="AX115" i="12"/>
  <c r="AU115" i="12"/>
  <c r="AT115" i="12"/>
  <c r="AQ115" i="12"/>
  <c r="AP115" i="12"/>
  <c r="AM115" i="12"/>
  <c r="AL115" i="12"/>
  <c r="AI115" i="12"/>
  <c r="AH115" i="12"/>
  <c r="AE115" i="12"/>
  <c r="AD115" i="12"/>
  <c r="AY114" i="12"/>
  <c r="AX114" i="12"/>
  <c r="AU114" i="12"/>
  <c r="AT114" i="12"/>
  <c r="AQ114" i="12"/>
  <c r="AP114" i="12"/>
  <c r="AM114" i="12"/>
  <c r="AL114" i="12"/>
  <c r="AI114" i="12"/>
  <c r="AH114" i="12"/>
  <c r="AE114" i="12"/>
  <c r="AD114" i="12"/>
  <c r="AY113" i="12"/>
  <c r="AX113" i="12"/>
  <c r="AU113" i="12"/>
  <c r="AT113" i="12"/>
  <c r="AQ113" i="12"/>
  <c r="AP113" i="12"/>
  <c r="AM113" i="12"/>
  <c r="AL113" i="12"/>
  <c r="AI113" i="12"/>
  <c r="AH113" i="12"/>
  <c r="AE113" i="12"/>
  <c r="AD113" i="12"/>
  <c r="AY112" i="12"/>
  <c r="AX112" i="12"/>
  <c r="AU112" i="12"/>
  <c r="AT112" i="12"/>
  <c r="AQ112" i="12"/>
  <c r="AP112" i="12"/>
  <c r="AM112" i="12"/>
  <c r="AL112" i="12"/>
  <c r="AI112" i="12"/>
  <c r="AH112" i="12"/>
  <c r="AE112" i="12"/>
  <c r="AD112" i="12"/>
  <c r="AY111" i="12"/>
  <c r="AX111" i="12"/>
  <c r="AU111" i="12"/>
  <c r="AT111" i="12"/>
  <c r="AQ111" i="12"/>
  <c r="AP111" i="12"/>
  <c r="AM111" i="12"/>
  <c r="AL111" i="12"/>
  <c r="AI111" i="12"/>
  <c r="AH111" i="12"/>
  <c r="AE111" i="12"/>
  <c r="AD111" i="12"/>
  <c r="AY110" i="12"/>
  <c r="AX110" i="12"/>
  <c r="AU110" i="12"/>
  <c r="AT110" i="12"/>
  <c r="AQ110" i="12"/>
  <c r="AP110" i="12"/>
  <c r="AM110" i="12"/>
  <c r="AL110" i="12"/>
  <c r="AI110" i="12"/>
  <c r="AH110" i="12"/>
  <c r="AE110" i="12"/>
  <c r="AD110" i="12"/>
  <c r="AY109" i="12"/>
  <c r="AX109" i="12"/>
  <c r="AU109" i="12"/>
  <c r="AT109" i="12"/>
  <c r="AQ109" i="12"/>
  <c r="AP109" i="12"/>
  <c r="AM109" i="12"/>
  <c r="AL109" i="12"/>
  <c r="AI109" i="12"/>
  <c r="AH109" i="12"/>
  <c r="AE109" i="12"/>
  <c r="AD109" i="12"/>
  <c r="AY108" i="12"/>
  <c r="AX108" i="12"/>
  <c r="AU108" i="12"/>
  <c r="AT108" i="12"/>
  <c r="AQ108" i="12"/>
  <c r="AP108" i="12"/>
  <c r="AM108" i="12"/>
  <c r="AL108" i="12"/>
  <c r="AI108" i="12"/>
  <c r="AH108" i="12"/>
  <c r="AE108" i="12"/>
  <c r="AD108" i="12"/>
  <c r="AY107" i="12"/>
  <c r="AX107" i="12"/>
  <c r="AU107" i="12"/>
  <c r="AT107" i="12"/>
  <c r="AQ107" i="12"/>
  <c r="AP107" i="12"/>
  <c r="AM107" i="12"/>
  <c r="AL107" i="12"/>
  <c r="AI107" i="12"/>
  <c r="AH107" i="12"/>
  <c r="AE107" i="12"/>
  <c r="AD107" i="12"/>
  <c r="AY106" i="12"/>
  <c r="AX106" i="12"/>
  <c r="AU106" i="12"/>
  <c r="AT106" i="12"/>
  <c r="AQ106" i="12"/>
  <c r="AP106" i="12"/>
  <c r="AM106" i="12"/>
  <c r="AL106" i="12"/>
  <c r="AI106" i="12"/>
  <c r="AH106" i="12"/>
  <c r="AE106" i="12"/>
  <c r="AD106" i="12"/>
  <c r="AY105" i="12"/>
  <c r="AX105" i="12"/>
  <c r="AU105" i="12"/>
  <c r="AT105" i="12"/>
  <c r="AQ105" i="12"/>
  <c r="AP105" i="12"/>
  <c r="AM105" i="12"/>
  <c r="AL105" i="12"/>
  <c r="AI105" i="12"/>
  <c r="AH105" i="12"/>
  <c r="AE105" i="12"/>
  <c r="AD105" i="12"/>
  <c r="AY104" i="12"/>
  <c r="AX104" i="12"/>
  <c r="AU104" i="12"/>
  <c r="AT104" i="12"/>
  <c r="AQ104" i="12"/>
  <c r="AP104" i="12"/>
  <c r="AM104" i="12"/>
  <c r="AL104" i="12"/>
  <c r="AI104" i="12"/>
  <c r="AH104" i="12"/>
  <c r="AE104" i="12"/>
  <c r="AD104" i="12"/>
  <c r="AY103" i="12"/>
  <c r="AX103" i="12"/>
  <c r="AU103" i="12"/>
  <c r="AT103" i="12"/>
  <c r="AQ103" i="12"/>
  <c r="AP103" i="12"/>
  <c r="AM103" i="12"/>
  <c r="AL103" i="12"/>
  <c r="AI103" i="12"/>
  <c r="AH103" i="12"/>
  <c r="AE103" i="12"/>
  <c r="AD103" i="12"/>
  <c r="AY102" i="12"/>
  <c r="AX102" i="12"/>
  <c r="AU102" i="12"/>
  <c r="AT102" i="12"/>
  <c r="AQ102" i="12"/>
  <c r="AP102" i="12"/>
  <c r="AM102" i="12"/>
  <c r="AL102" i="12"/>
  <c r="AI102" i="12"/>
  <c r="AH102" i="12"/>
  <c r="AE102" i="12"/>
  <c r="AD102" i="12"/>
  <c r="AY101" i="12"/>
  <c r="AX101" i="12"/>
  <c r="AU101" i="12"/>
  <c r="AT101" i="12"/>
  <c r="AQ101" i="12"/>
  <c r="AP101" i="12"/>
  <c r="AM101" i="12"/>
  <c r="AL101" i="12"/>
  <c r="AI101" i="12"/>
  <c r="AH101" i="12"/>
  <c r="AE101" i="12"/>
  <c r="AD101" i="12"/>
  <c r="AY100" i="12"/>
  <c r="AX100" i="12"/>
  <c r="AU100" i="12"/>
  <c r="AT100" i="12"/>
  <c r="AQ100" i="12"/>
  <c r="AP100" i="12"/>
  <c r="AM100" i="12"/>
  <c r="AL100" i="12"/>
  <c r="AI100" i="12"/>
  <c r="AH100" i="12"/>
  <c r="AE100" i="12"/>
  <c r="AD100" i="12"/>
  <c r="AY99" i="12"/>
  <c r="AX99" i="12"/>
  <c r="AU99" i="12"/>
  <c r="AT99" i="12"/>
  <c r="AQ99" i="12"/>
  <c r="AP99" i="12"/>
  <c r="AM99" i="12"/>
  <c r="AL99" i="12"/>
  <c r="AI99" i="12"/>
  <c r="AH99" i="12"/>
  <c r="AE99" i="12"/>
  <c r="AD99" i="12"/>
  <c r="AY98" i="12"/>
  <c r="AX98" i="12"/>
  <c r="AU98" i="12"/>
  <c r="AT98" i="12"/>
  <c r="AQ98" i="12"/>
  <c r="AP98" i="12"/>
  <c r="AM98" i="12"/>
  <c r="AL98" i="12"/>
  <c r="AI98" i="12"/>
  <c r="AH98" i="12"/>
  <c r="AE98" i="12"/>
  <c r="AD98" i="12"/>
  <c r="AY97" i="12"/>
  <c r="AX97" i="12"/>
  <c r="AU97" i="12"/>
  <c r="AT97" i="12"/>
  <c r="AQ97" i="12"/>
  <c r="AP97" i="12"/>
  <c r="AM97" i="12"/>
  <c r="AL97" i="12"/>
  <c r="AI97" i="12"/>
  <c r="AH97" i="12"/>
  <c r="AE97" i="12"/>
  <c r="AD97" i="12"/>
  <c r="AY96" i="12"/>
  <c r="AX96" i="12"/>
  <c r="AU96" i="12"/>
  <c r="AT96" i="12"/>
  <c r="AQ96" i="12"/>
  <c r="AP96" i="12"/>
  <c r="AM96" i="12"/>
  <c r="AL96" i="12"/>
  <c r="AI96" i="12"/>
  <c r="AH96" i="12"/>
  <c r="AE96" i="12"/>
  <c r="AD96" i="12"/>
  <c r="AY95" i="12"/>
  <c r="AX95" i="12"/>
  <c r="AU95" i="12"/>
  <c r="AT95" i="12"/>
  <c r="AQ95" i="12"/>
  <c r="AP95" i="12"/>
  <c r="AM95" i="12"/>
  <c r="AL95" i="12"/>
  <c r="AI95" i="12"/>
  <c r="AH95" i="12"/>
  <c r="AE95" i="12"/>
  <c r="AD95" i="12"/>
  <c r="AY94" i="12"/>
  <c r="AX94" i="12"/>
  <c r="AU94" i="12"/>
  <c r="AT94" i="12"/>
  <c r="AQ94" i="12"/>
  <c r="AP94" i="12"/>
  <c r="AM94" i="12"/>
  <c r="AL94" i="12"/>
  <c r="AI94" i="12"/>
  <c r="AH94" i="12"/>
  <c r="AE94" i="12"/>
  <c r="AD94" i="12"/>
  <c r="AY93" i="12"/>
  <c r="AX93" i="12"/>
  <c r="AU93" i="12"/>
  <c r="AT93" i="12"/>
  <c r="AQ93" i="12"/>
  <c r="AP93" i="12"/>
  <c r="AM93" i="12"/>
  <c r="AL93" i="12"/>
  <c r="AI93" i="12"/>
  <c r="AH93" i="12"/>
  <c r="AE93" i="12"/>
  <c r="AD93" i="12"/>
  <c r="AY92" i="12"/>
  <c r="AX92" i="12"/>
  <c r="AU92" i="12"/>
  <c r="AT92" i="12"/>
  <c r="AQ92" i="12"/>
  <c r="AP92" i="12"/>
  <c r="AM92" i="12"/>
  <c r="AL92" i="12"/>
  <c r="AI92" i="12"/>
  <c r="AH92" i="12"/>
  <c r="AE92" i="12"/>
  <c r="AD92" i="12"/>
  <c r="AY91" i="12"/>
  <c r="AX91" i="12"/>
  <c r="AU91" i="12"/>
  <c r="AT91" i="12"/>
  <c r="AQ91" i="12"/>
  <c r="AP91" i="12"/>
  <c r="AM91" i="12"/>
  <c r="AL91" i="12"/>
  <c r="AI91" i="12"/>
  <c r="AH91" i="12"/>
  <c r="AE91" i="12"/>
  <c r="AD91" i="12"/>
  <c r="AY90" i="12"/>
  <c r="AX90" i="12"/>
  <c r="AU90" i="12"/>
  <c r="AT90" i="12"/>
  <c r="AQ90" i="12"/>
  <c r="AP90" i="12"/>
  <c r="AM90" i="12"/>
  <c r="AL90" i="12"/>
  <c r="AI90" i="12"/>
  <c r="AH90" i="12"/>
  <c r="AE90" i="12"/>
  <c r="AD90" i="12"/>
  <c r="AY89" i="12"/>
  <c r="AX89" i="12"/>
  <c r="AU89" i="12"/>
  <c r="AT89" i="12"/>
  <c r="AQ89" i="12"/>
  <c r="AP89" i="12"/>
  <c r="AM89" i="12"/>
  <c r="AL89" i="12"/>
  <c r="AI89" i="12"/>
  <c r="AH89" i="12"/>
  <c r="AE89" i="12"/>
  <c r="AD89" i="12"/>
  <c r="AY88" i="12"/>
  <c r="AX88" i="12"/>
  <c r="AU88" i="12"/>
  <c r="AT88" i="12"/>
  <c r="AQ88" i="12"/>
  <c r="AP88" i="12"/>
  <c r="AM88" i="12"/>
  <c r="AL88" i="12"/>
  <c r="AI88" i="12"/>
  <c r="AH88" i="12"/>
  <c r="AE88" i="12"/>
  <c r="AD88" i="12"/>
  <c r="AY87" i="12"/>
  <c r="AX87" i="12"/>
  <c r="AU87" i="12"/>
  <c r="AT87" i="12"/>
  <c r="AQ87" i="12"/>
  <c r="AP87" i="12"/>
  <c r="AM87" i="12"/>
  <c r="AL87" i="12"/>
  <c r="AI87" i="12"/>
  <c r="AH87" i="12"/>
  <c r="AE87" i="12"/>
  <c r="AD87" i="12"/>
  <c r="AY86" i="12"/>
  <c r="AX86" i="12"/>
  <c r="AU86" i="12"/>
  <c r="AT86" i="12"/>
  <c r="AQ86" i="12"/>
  <c r="AP86" i="12"/>
  <c r="AM86" i="12"/>
  <c r="AL86" i="12"/>
  <c r="AI86" i="12"/>
  <c r="AH86" i="12"/>
  <c r="AE86" i="12"/>
  <c r="AD86" i="12"/>
  <c r="AY85" i="12"/>
  <c r="AX85" i="12"/>
  <c r="AU85" i="12"/>
  <c r="AT85" i="12"/>
  <c r="AQ85" i="12"/>
  <c r="AP85" i="12"/>
  <c r="AM85" i="12"/>
  <c r="AL85" i="12"/>
  <c r="AI85" i="12"/>
  <c r="AH85" i="12"/>
  <c r="AE85" i="12"/>
  <c r="AD85" i="12"/>
  <c r="AY84" i="12"/>
  <c r="AX84" i="12"/>
  <c r="AU84" i="12"/>
  <c r="AT84" i="12"/>
  <c r="AQ84" i="12"/>
  <c r="AP84" i="12"/>
  <c r="AM84" i="12"/>
  <c r="AL84" i="12"/>
  <c r="AI84" i="12"/>
  <c r="AH84" i="12"/>
  <c r="AE84" i="12"/>
  <c r="AD84" i="12"/>
  <c r="AY83" i="12"/>
  <c r="AX83" i="12"/>
  <c r="AU83" i="12"/>
  <c r="AT83" i="12"/>
  <c r="AQ83" i="12"/>
  <c r="AP83" i="12"/>
  <c r="AM83" i="12"/>
  <c r="AL83" i="12"/>
  <c r="AI83" i="12"/>
  <c r="AH83" i="12"/>
  <c r="AE83" i="12"/>
  <c r="AD83" i="12"/>
  <c r="AY82" i="12"/>
  <c r="AX82" i="12"/>
  <c r="AU82" i="12"/>
  <c r="AT82" i="12"/>
  <c r="AQ82" i="12"/>
  <c r="AP82" i="12"/>
  <c r="AM82" i="12"/>
  <c r="AL82" i="12"/>
  <c r="AI82" i="12"/>
  <c r="AH82" i="12"/>
  <c r="AE82" i="12"/>
  <c r="AD82" i="12"/>
  <c r="AY81" i="12"/>
  <c r="AX81" i="12"/>
  <c r="AU81" i="12"/>
  <c r="AT81" i="12"/>
  <c r="AQ81" i="12"/>
  <c r="AP81" i="12"/>
  <c r="AM81" i="12"/>
  <c r="AL81" i="12"/>
  <c r="AI81" i="12"/>
  <c r="AH81" i="12"/>
  <c r="AE81" i="12"/>
  <c r="AD81" i="12"/>
  <c r="AY80" i="12"/>
  <c r="AX80" i="12"/>
  <c r="AU80" i="12"/>
  <c r="AT80" i="12"/>
  <c r="AQ80" i="12"/>
  <c r="AP80" i="12"/>
  <c r="AM80" i="12"/>
  <c r="AL80" i="12"/>
  <c r="AI80" i="12"/>
  <c r="AH80" i="12"/>
  <c r="AE80" i="12"/>
  <c r="AD80" i="12"/>
  <c r="AY79" i="12"/>
  <c r="AX79" i="12"/>
  <c r="AU79" i="12"/>
  <c r="AT79" i="12"/>
  <c r="AQ79" i="12"/>
  <c r="AP79" i="12"/>
  <c r="AM79" i="12"/>
  <c r="AL79" i="12"/>
  <c r="AI79" i="12"/>
  <c r="AH79" i="12"/>
  <c r="AE79" i="12"/>
  <c r="AD79" i="12"/>
  <c r="AY78" i="12"/>
  <c r="AX78" i="12"/>
  <c r="AU78" i="12"/>
  <c r="AT78" i="12"/>
  <c r="AQ78" i="12"/>
  <c r="AP78" i="12"/>
  <c r="AM78" i="12"/>
  <c r="AL78" i="12"/>
  <c r="AI78" i="12"/>
  <c r="AH78" i="12"/>
  <c r="AE78" i="12"/>
  <c r="AD78" i="12"/>
  <c r="AY77" i="12"/>
  <c r="AX77" i="12"/>
  <c r="AU77" i="12"/>
  <c r="AT77" i="12"/>
  <c r="AQ77" i="12"/>
  <c r="AP77" i="12"/>
  <c r="AM77" i="12"/>
  <c r="AL77" i="12"/>
  <c r="AI77" i="12"/>
  <c r="AH77" i="12"/>
  <c r="AE77" i="12"/>
  <c r="AD77" i="12"/>
  <c r="AY76" i="12"/>
  <c r="AX76" i="12"/>
  <c r="AU76" i="12"/>
  <c r="AT76" i="12"/>
  <c r="AQ76" i="12"/>
  <c r="AP76" i="12"/>
  <c r="AM76" i="12"/>
  <c r="AL76" i="12"/>
  <c r="AI76" i="12"/>
  <c r="AH76" i="12"/>
  <c r="AE76" i="12"/>
  <c r="AD76" i="12"/>
  <c r="AY75" i="12"/>
  <c r="AX75" i="12"/>
  <c r="AU75" i="12"/>
  <c r="AT75" i="12"/>
  <c r="AQ75" i="12"/>
  <c r="AP75" i="12"/>
  <c r="AM75" i="12"/>
  <c r="AL75" i="12"/>
  <c r="AI75" i="12"/>
  <c r="AH75" i="12"/>
  <c r="AE75" i="12"/>
  <c r="AD75" i="12"/>
  <c r="AY74" i="12"/>
  <c r="AX74" i="12"/>
  <c r="AU74" i="12"/>
  <c r="AT74" i="12"/>
  <c r="AQ74" i="12"/>
  <c r="AP74" i="12"/>
  <c r="AM74" i="12"/>
  <c r="AL74" i="12"/>
  <c r="AI74" i="12"/>
  <c r="AH74" i="12"/>
  <c r="AE74" i="12"/>
  <c r="AD74" i="12"/>
  <c r="AY73" i="12"/>
  <c r="AX73" i="12"/>
  <c r="AU73" i="12"/>
  <c r="AT73" i="12"/>
  <c r="AQ73" i="12"/>
  <c r="AP73" i="12"/>
  <c r="AM73" i="12"/>
  <c r="AL73" i="12"/>
  <c r="AI73" i="12"/>
  <c r="AH73" i="12"/>
  <c r="AE73" i="12"/>
  <c r="AD73" i="12"/>
  <c r="AY72" i="12"/>
  <c r="AX72" i="12"/>
  <c r="AU72" i="12"/>
  <c r="AT72" i="12"/>
  <c r="AQ72" i="12"/>
  <c r="AP72" i="12"/>
  <c r="AM72" i="12"/>
  <c r="AL72" i="12"/>
  <c r="AI72" i="12"/>
  <c r="AH72" i="12"/>
  <c r="AE72" i="12"/>
  <c r="AD72" i="12"/>
  <c r="AY71" i="12"/>
  <c r="AX71" i="12"/>
  <c r="AU71" i="12"/>
  <c r="AT71" i="12"/>
  <c r="AQ71" i="12"/>
  <c r="AP71" i="12"/>
  <c r="AM71" i="12"/>
  <c r="AL71" i="12"/>
  <c r="AI71" i="12"/>
  <c r="AH71" i="12"/>
  <c r="AE71" i="12"/>
  <c r="AD71" i="12"/>
  <c r="AY70" i="12"/>
  <c r="AX70" i="12"/>
  <c r="AU70" i="12"/>
  <c r="AT70" i="12"/>
  <c r="AQ70" i="12"/>
  <c r="AP70" i="12"/>
  <c r="AM70" i="12"/>
  <c r="AL70" i="12"/>
  <c r="AI70" i="12"/>
  <c r="AH70" i="12"/>
  <c r="AE70" i="12"/>
  <c r="AD70" i="12"/>
  <c r="AY69" i="12"/>
  <c r="AX69" i="12"/>
  <c r="AU69" i="12"/>
  <c r="AT69" i="12"/>
  <c r="AQ69" i="12"/>
  <c r="AP69" i="12"/>
  <c r="AM69" i="12"/>
  <c r="AL69" i="12"/>
  <c r="AI69" i="12"/>
  <c r="AH69" i="12"/>
  <c r="AE69" i="12"/>
  <c r="AD69" i="12"/>
  <c r="AY68" i="12"/>
  <c r="AX68" i="12"/>
  <c r="AU68" i="12"/>
  <c r="AT68" i="12"/>
  <c r="AQ68" i="12"/>
  <c r="AP68" i="12"/>
  <c r="AM68" i="12"/>
  <c r="AL68" i="12"/>
  <c r="AI68" i="12"/>
  <c r="AH68" i="12"/>
  <c r="AE68" i="12"/>
  <c r="AD68" i="12"/>
  <c r="AY67" i="12"/>
  <c r="AX67" i="12"/>
  <c r="AU67" i="12"/>
  <c r="AT67" i="12"/>
  <c r="AQ67" i="12"/>
  <c r="AP67" i="12"/>
  <c r="AM67" i="12"/>
  <c r="AL67" i="12"/>
  <c r="AI67" i="12"/>
  <c r="AH67" i="12"/>
  <c r="AE67" i="12"/>
  <c r="AD67" i="12"/>
  <c r="AY66" i="12"/>
  <c r="AX66" i="12"/>
  <c r="AU66" i="12"/>
  <c r="AT66" i="12"/>
  <c r="AQ66" i="12"/>
  <c r="AP66" i="12"/>
  <c r="AM66" i="12"/>
  <c r="AL66" i="12"/>
  <c r="AI66" i="12"/>
  <c r="AH66" i="12"/>
  <c r="AE66" i="12"/>
  <c r="AD66" i="12"/>
  <c r="AY65" i="12"/>
  <c r="AX65" i="12"/>
  <c r="AU65" i="12"/>
  <c r="AT65" i="12"/>
  <c r="AQ65" i="12"/>
  <c r="AP65" i="12"/>
  <c r="AM65" i="12"/>
  <c r="AL65" i="12"/>
  <c r="AI65" i="12"/>
  <c r="AH65" i="12"/>
  <c r="AE65" i="12"/>
  <c r="AD65" i="12"/>
  <c r="AY64" i="12"/>
  <c r="AX64" i="12"/>
  <c r="AU64" i="12"/>
  <c r="AT64" i="12"/>
  <c r="AQ64" i="12"/>
  <c r="AP64" i="12"/>
  <c r="AM64" i="12"/>
  <c r="AL64" i="12"/>
  <c r="AI64" i="12"/>
  <c r="AH64" i="12"/>
  <c r="AE64" i="12"/>
  <c r="AD64" i="12"/>
  <c r="AY63" i="12"/>
  <c r="AX63" i="12"/>
  <c r="AU63" i="12"/>
  <c r="AT63" i="12"/>
  <c r="AQ63" i="12"/>
  <c r="AP63" i="12"/>
  <c r="AM63" i="12"/>
  <c r="AL63" i="12"/>
  <c r="AI63" i="12"/>
  <c r="AH63" i="12"/>
  <c r="AE63" i="12"/>
  <c r="AD63" i="12"/>
  <c r="AY62" i="12"/>
  <c r="AX62" i="12"/>
  <c r="AU62" i="12"/>
  <c r="AT62" i="12"/>
  <c r="AQ62" i="12"/>
  <c r="AP62" i="12"/>
  <c r="AM62" i="12"/>
  <c r="AL62" i="12"/>
  <c r="AI62" i="12"/>
  <c r="AH62" i="12"/>
  <c r="AE62" i="12"/>
  <c r="AD62" i="12"/>
  <c r="AY61" i="12"/>
  <c r="AX61" i="12"/>
  <c r="AU61" i="12"/>
  <c r="AT61" i="12"/>
  <c r="AQ61" i="12"/>
  <c r="AP61" i="12"/>
  <c r="AM61" i="12"/>
  <c r="AL61" i="12"/>
  <c r="AI61" i="12"/>
  <c r="AH61" i="12"/>
  <c r="AE61" i="12"/>
  <c r="AD61" i="12"/>
  <c r="AY60" i="12"/>
  <c r="AX60" i="12"/>
  <c r="AU60" i="12"/>
  <c r="AT60" i="12"/>
  <c r="AQ60" i="12"/>
  <c r="AP60" i="12"/>
  <c r="AM60" i="12"/>
  <c r="AL60" i="12"/>
  <c r="AI60" i="12"/>
  <c r="AH60" i="12"/>
  <c r="AE60" i="12"/>
  <c r="AD60" i="12"/>
  <c r="AY59" i="12"/>
  <c r="AX59" i="12"/>
  <c r="AU59" i="12"/>
  <c r="AT59" i="12"/>
  <c r="AQ59" i="12"/>
  <c r="AP59" i="12"/>
  <c r="AM59" i="12"/>
  <c r="AL59" i="12"/>
  <c r="AI59" i="12"/>
  <c r="AH59" i="12"/>
  <c r="AE59" i="12"/>
  <c r="AD59" i="12"/>
  <c r="AY58" i="12"/>
  <c r="AX58" i="12"/>
  <c r="AU58" i="12"/>
  <c r="AT58" i="12"/>
  <c r="AQ58" i="12"/>
  <c r="AP58" i="12"/>
  <c r="AM58" i="12"/>
  <c r="AL58" i="12"/>
  <c r="AI58" i="12"/>
  <c r="AH58" i="12"/>
  <c r="AE58" i="12"/>
  <c r="AD58" i="12"/>
  <c r="AY57" i="12"/>
  <c r="AX57" i="12"/>
  <c r="AU57" i="12"/>
  <c r="AT57" i="12"/>
  <c r="AQ57" i="12"/>
  <c r="AP57" i="12"/>
  <c r="AM57" i="12"/>
  <c r="AL57" i="12"/>
  <c r="AI57" i="12"/>
  <c r="AH57" i="12"/>
  <c r="AE57" i="12"/>
  <c r="AD57" i="12"/>
  <c r="AY56" i="12"/>
  <c r="AX56" i="12"/>
  <c r="AU56" i="12"/>
  <c r="AT56" i="12"/>
  <c r="AQ56" i="12"/>
  <c r="AP56" i="12"/>
  <c r="AM56" i="12"/>
  <c r="AL56" i="12"/>
  <c r="AI56" i="12"/>
  <c r="AH56" i="12"/>
  <c r="AE56" i="12"/>
  <c r="AD56" i="12"/>
  <c r="AY55" i="12"/>
  <c r="AX55" i="12"/>
  <c r="AU55" i="12"/>
  <c r="AT55" i="12"/>
  <c r="AQ55" i="12"/>
  <c r="AP55" i="12"/>
  <c r="AM55" i="12"/>
  <c r="AL55" i="12"/>
  <c r="AI55" i="12"/>
  <c r="AH55" i="12"/>
  <c r="AE55" i="12"/>
  <c r="AD55" i="12"/>
  <c r="AY54" i="12"/>
  <c r="AX54" i="12"/>
  <c r="AU54" i="12"/>
  <c r="AT54" i="12"/>
  <c r="AQ54" i="12"/>
  <c r="AP54" i="12"/>
  <c r="AM54" i="12"/>
  <c r="AL54" i="12"/>
  <c r="AI54" i="12"/>
  <c r="AH54" i="12"/>
  <c r="AE54" i="12"/>
  <c r="AD54" i="12"/>
  <c r="AY53" i="12"/>
  <c r="AX53" i="12"/>
  <c r="AU53" i="12"/>
  <c r="AT53" i="12"/>
  <c r="AQ53" i="12"/>
  <c r="AP53" i="12"/>
  <c r="AM53" i="12"/>
  <c r="AL53" i="12"/>
  <c r="AI53" i="12"/>
  <c r="AH53" i="12"/>
  <c r="AE53" i="12"/>
  <c r="AD53" i="12"/>
  <c r="AY52" i="12"/>
  <c r="AX52" i="12"/>
  <c r="AU52" i="12"/>
  <c r="AT52" i="12"/>
  <c r="AQ52" i="12"/>
  <c r="AP52" i="12"/>
  <c r="AM52" i="12"/>
  <c r="AL52" i="12"/>
  <c r="AI52" i="12"/>
  <c r="AH52" i="12"/>
  <c r="AE52" i="12"/>
  <c r="AD52" i="12"/>
  <c r="AY51" i="12"/>
  <c r="AX51" i="12"/>
  <c r="AU51" i="12"/>
  <c r="AT51" i="12"/>
  <c r="AQ51" i="12"/>
  <c r="AP51" i="12"/>
  <c r="AM51" i="12"/>
  <c r="AL51" i="12"/>
  <c r="AI51" i="12"/>
  <c r="AH51" i="12"/>
  <c r="AE51" i="12"/>
  <c r="AD51" i="12"/>
  <c r="AY50" i="12"/>
  <c r="AX50" i="12"/>
  <c r="AU50" i="12"/>
  <c r="AT50" i="12"/>
  <c r="AQ50" i="12"/>
  <c r="AP50" i="12"/>
  <c r="AM50" i="12"/>
  <c r="AL50" i="12"/>
  <c r="AI50" i="12"/>
  <c r="AH50" i="12"/>
  <c r="AE50" i="12"/>
  <c r="AD50" i="12"/>
  <c r="AY49" i="12"/>
  <c r="AX49" i="12"/>
  <c r="AU49" i="12"/>
  <c r="AT49" i="12"/>
  <c r="AQ49" i="12"/>
  <c r="AP49" i="12"/>
  <c r="AM49" i="12"/>
  <c r="AL49" i="12"/>
  <c r="AI49" i="12"/>
  <c r="AH49" i="12"/>
  <c r="AE49" i="12"/>
  <c r="AD49" i="12"/>
  <c r="AY48" i="12"/>
  <c r="AX48" i="12"/>
  <c r="AU48" i="12"/>
  <c r="AT48" i="12"/>
  <c r="AQ48" i="12"/>
  <c r="AP48" i="12"/>
  <c r="AM48" i="12"/>
  <c r="AL48" i="12"/>
  <c r="AI48" i="12"/>
  <c r="AH48" i="12"/>
  <c r="AE48" i="12"/>
  <c r="AD48" i="12"/>
  <c r="AY47" i="12"/>
  <c r="AX47" i="12"/>
  <c r="AU47" i="12"/>
  <c r="AT47" i="12"/>
  <c r="AQ47" i="12"/>
  <c r="AP47" i="12"/>
  <c r="AM47" i="12"/>
  <c r="AL47" i="12"/>
  <c r="AI47" i="12"/>
  <c r="AH47" i="12"/>
  <c r="AE47" i="12"/>
  <c r="AD47" i="12"/>
  <c r="AY46" i="12"/>
  <c r="AX46" i="12"/>
  <c r="AU46" i="12"/>
  <c r="AT46" i="12"/>
  <c r="AQ46" i="12"/>
  <c r="AP46" i="12"/>
  <c r="AM46" i="12"/>
  <c r="AL46" i="12"/>
  <c r="AI46" i="12"/>
  <c r="AH46" i="12"/>
  <c r="AE46" i="12"/>
  <c r="AD46" i="12"/>
  <c r="AY45" i="12"/>
  <c r="AX45" i="12"/>
  <c r="AU45" i="12"/>
  <c r="AT45" i="12"/>
  <c r="AQ45" i="12"/>
  <c r="AP45" i="12"/>
  <c r="AM45" i="12"/>
  <c r="AL45" i="12"/>
  <c r="AI45" i="12"/>
  <c r="AH45" i="12"/>
  <c r="AE45" i="12"/>
  <c r="AD45" i="12"/>
  <c r="AY44" i="12"/>
  <c r="AX44" i="12"/>
  <c r="AU44" i="12"/>
  <c r="AT44" i="12"/>
  <c r="AQ44" i="12"/>
  <c r="AP44" i="12"/>
  <c r="AM44" i="12"/>
  <c r="AL44" i="12"/>
  <c r="AI44" i="12"/>
  <c r="AH44" i="12"/>
  <c r="AE44" i="12"/>
  <c r="AD44" i="12"/>
  <c r="AY43" i="12"/>
  <c r="AX43" i="12"/>
  <c r="AU43" i="12"/>
  <c r="AT43" i="12"/>
  <c r="AQ43" i="12"/>
  <c r="AP43" i="12"/>
  <c r="AM43" i="12"/>
  <c r="AL43" i="12"/>
  <c r="AI43" i="12"/>
  <c r="AH43" i="12"/>
  <c r="AE43" i="12"/>
  <c r="AD43" i="12"/>
  <c r="AY42" i="12"/>
  <c r="AX42" i="12"/>
  <c r="AU42" i="12"/>
  <c r="AT42" i="12"/>
  <c r="AQ42" i="12"/>
  <c r="AP42" i="12"/>
  <c r="AM42" i="12"/>
  <c r="AL42" i="12"/>
  <c r="AI42" i="12"/>
  <c r="AH42" i="12"/>
  <c r="AE42" i="12"/>
  <c r="AD42" i="12"/>
  <c r="AY41" i="12"/>
  <c r="AX41" i="12"/>
  <c r="AU41" i="12"/>
  <c r="AT41" i="12"/>
  <c r="AQ41" i="12"/>
  <c r="AP41" i="12"/>
  <c r="AM41" i="12"/>
  <c r="AL41" i="12"/>
  <c r="AI41" i="12"/>
  <c r="AH41" i="12"/>
  <c r="AE41" i="12"/>
  <c r="AD41" i="12"/>
  <c r="AY40" i="12"/>
  <c r="AX40" i="12"/>
  <c r="AU40" i="12"/>
  <c r="AT40" i="12"/>
  <c r="AQ40" i="12"/>
  <c r="AP40" i="12"/>
  <c r="AM40" i="12"/>
  <c r="AL40" i="12"/>
  <c r="AI40" i="12"/>
  <c r="AH40" i="12"/>
  <c r="AE40" i="12"/>
  <c r="AD40" i="12"/>
  <c r="AY39" i="12"/>
  <c r="AX39" i="12"/>
  <c r="AU39" i="12"/>
  <c r="AT39" i="12"/>
  <c r="AQ39" i="12"/>
  <c r="AP39" i="12"/>
  <c r="AM39" i="12"/>
  <c r="AL39" i="12"/>
  <c r="AI39" i="12"/>
  <c r="AH39" i="12"/>
  <c r="AE39" i="12"/>
  <c r="AD39" i="12"/>
  <c r="AY38" i="12"/>
  <c r="AX38" i="12"/>
  <c r="AU38" i="12"/>
  <c r="AT38" i="12"/>
  <c r="AQ38" i="12"/>
  <c r="AP38" i="12"/>
  <c r="AM38" i="12"/>
  <c r="AL38" i="12"/>
  <c r="AI38" i="12"/>
  <c r="AH38" i="12"/>
  <c r="AE38" i="12"/>
  <c r="AD38" i="12"/>
  <c r="AY37" i="12"/>
  <c r="AX37" i="12"/>
  <c r="AU37" i="12"/>
  <c r="AT37" i="12"/>
  <c r="AQ37" i="12"/>
  <c r="AP37" i="12"/>
  <c r="AM37" i="12"/>
  <c r="AL37" i="12"/>
  <c r="AI37" i="12"/>
  <c r="AH37" i="12"/>
  <c r="AE37" i="12"/>
  <c r="AD37" i="12"/>
  <c r="AY36" i="12"/>
  <c r="AX36" i="12"/>
  <c r="AU36" i="12"/>
  <c r="AT36" i="12"/>
  <c r="AQ36" i="12"/>
  <c r="AP36" i="12"/>
  <c r="AM36" i="12"/>
  <c r="AL36" i="12"/>
  <c r="AI36" i="12"/>
  <c r="AH36" i="12"/>
  <c r="AE36" i="12"/>
  <c r="AD36" i="12"/>
  <c r="AY35" i="12"/>
  <c r="AX35" i="12"/>
  <c r="AU35" i="12"/>
  <c r="AT35" i="12"/>
  <c r="AQ35" i="12"/>
  <c r="AP35" i="12"/>
  <c r="AM35" i="12"/>
  <c r="AL35" i="12"/>
  <c r="AI35" i="12"/>
  <c r="AH35" i="12"/>
  <c r="AE35" i="12"/>
  <c r="AD35" i="12"/>
  <c r="AY34" i="12"/>
  <c r="AX34" i="12"/>
  <c r="AU34" i="12"/>
  <c r="AT34" i="12"/>
  <c r="AQ34" i="12"/>
  <c r="AP34" i="12"/>
  <c r="AM34" i="12"/>
  <c r="AL34" i="12"/>
  <c r="AI34" i="12"/>
  <c r="AH34" i="12"/>
  <c r="AE34" i="12"/>
  <c r="AD34" i="12"/>
  <c r="AY33" i="12"/>
  <c r="AX33" i="12"/>
  <c r="AU33" i="12"/>
  <c r="AT33" i="12"/>
  <c r="AQ33" i="12"/>
  <c r="AP33" i="12"/>
  <c r="AM33" i="12"/>
  <c r="AL33" i="12"/>
  <c r="AI33" i="12"/>
  <c r="AH33" i="12"/>
  <c r="AE33" i="12"/>
  <c r="AD33" i="12"/>
  <c r="AY32" i="12"/>
  <c r="AX32" i="12"/>
  <c r="AU32" i="12"/>
  <c r="AT32" i="12"/>
  <c r="AQ32" i="12"/>
  <c r="AP32" i="12"/>
  <c r="AM32" i="12"/>
  <c r="AL32" i="12"/>
  <c r="AI32" i="12"/>
  <c r="AH32" i="12"/>
  <c r="AE32" i="12"/>
  <c r="AD32" i="12"/>
  <c r="AY31" i="12"/>
  <c r="AX31" i="12"/>
  <c r="AU31" i="12"/>
  <c r="AT31" i="12"/>
  <c r="AQ31" i="12"/>
  <c r="AP31" i="12"/>
  <c r="AM31" i="12"/>
  <c r="AL31" i="12"/>
  <c r="AI31" i="12"/>
  <c r="AH31" i="12"/>
  <c r="AE31" i="12"/>
  <c r="AD31" i="12"/>
  <c r="AY30" i="12"/>
  <c r="AX30" i="12"/>
  <c r="AU30" i="12"/>
  <c r="AT30" i="12"/>
  <c r="AQ30" i="12"/>
  <c r="AP30" i="12"/>
  <c r="AM30" i="12"/>
  <c r="AL30" i="12"/>
  <c r="AI30" i="12"/>
  <c r="AH30" i="12"/>
  <c r="AE30" i="12"/>
  <c r="AD30" i="12"/>
  <c r="AY29" i="12"/>
  <c r="AX29" i="12"/>
  <c r="AU29" i="12"/>
  <c r="AT29" i="12"/>
  <c r="AQ29" i="12"/>
  <c r="AP29" i="12"/>
  <c r="AM29" i="12"/>
  <c r="AL29" i="12"/>
  <c r="AI29" i="12"/>
  <c r="AH29" i="12"/>
  <c r="AE29" i="12"/>
  <c r="AD29" i="12"/>
  <c r="AY28" i="12"/>
  <c r="AX28" i="12"/>
  <c r="AU28" i="12"/>
  <c r="AT28" i="12"/>
  <c r="AQ28" i="12"/>
  <c r="AP28" i="12"/>
  <c r="AM28" i="12"/>
  <c r="AL28" i="12"/>
  <c r="AI28" i="12"/>
  <c r="AH28" i="12"/>
  <c r="AE28" i="12"/>
  <c r="AD28" i="12"/>
  <c r="AY27" i="12"/>
  <c r="AX27" i="12"/>
  <c r="AU27" i="12"/>
  <c r="AT27" i="12"/>
  <c r="AQ27" i="12"/>
  <c r="AP27" i="12"/>
  <c r="AM27" i="12"/>
  <c r="AL27" i="12"/>
  <c r="AI27" i="12"/>
  <c r="AH27" i="12"/>
  <c r="AE27" i="12"/>
  <c r="AD27" i="12"/>
  <c r="AY26" i="12"/>
  <c r="AX26" i="12"/>
  <c r="AU26" i="12"/>
  <c r="AT26" i="12"/>
  <c r="AQ26" i="12"/>
  <c r="AP26" i="12"/>
  <c r="AM26" i="12"/>
  <c r="AL26" i="12"/>
  <c r="AI26" i="12"/>
  <c r="AH26" i="12"/>
  <c r="AE26" i="12"/>
  <c r="AD26" i="12"/>
  <c r="AY25" i="12"/>
  <c r="AX25" i="12"/>
  <c r="AU25" i="12"/>
  <c r="AT25" i="12"/>
  <c r="AQ25" i="12"/>
  <c r="AP25" i="12"/>
  <c r="AM25" i="12"/>
  <c r="AL25" i="12"/>
  <c r="AI25" i="12"/>
  <c r="AH25" i="12"/>
  <c r="AE25" i="12"/>
  <c r="AD25" i="12"/>
  <c r="AY24" i="12"/>
  <c r="AX24" i="12"/>
  <c r="AU24" i="12"/>
  <c r="AT24" i="12"/>
  <c r="AQ24" i="12"/>
  <c r="AP24" i="12"/>
  <c r="AM24" i="12"/>
  <c r="AL24" i="12"/>
  <c r="AI24" i="12"/>
  <c r="AH24" i="12"/>
  <c r="AE24" i="12"/>
  <c r="AD24" i="12"/>
  <c r="AY23" i="12"/>
  <c r="AX23" i="12"/>
  <c r="AU23" i="12"/>
  <c r="AT23" i="12"/>
  <c r="AQ23" i="12"/>
  <c r="AP23" i="12"/>
  <c r="AM23" i="12"/>
  <c r="AL23" i="12"/>
  <c r="AI23" i="12"/>
  <c r="AH23" i="12"/>
  <c r="AE23" i="12"/>
  <c r="AD23" i="12"/>
  <c r="AY22" i="12"/>
  <c r="AX22" i="12"/>
  <c r="AU22" i="12"/>
  <c r="AT22" i="12"/>
  <c r="AQ22" i="12"/>
  <c r="AP22" i="12"/>
  <c r="AM22" i="12"/>
  <c r="AL22" i="12"/>
  <c r="AI22" i="12"/>
  <c r="AH22" i="12"/>
  <c r="AE22" i="12"/>
  <c r="AD22" i="12"/>
  <c r="AY21" i="12"/>
  <c r="AX21" i="12"/>
  <c r="AU21" i="12"/>
  <c r="AT21" i="12"/>
  <c r="AQ21" i="12"/>
  <c r="AP21" i="12"/>
  <c r="AM21" i="12"/>
  <c r="AL21" i="12"/>
  <c r="AI21" i="12"/>
  <c r="AH21" i="12"/>
  <c r="AE21" i="12"/>
  <c r="AD21" i="12"/>
  <c r="AY20" i="12"/>
  <c r="AX20" i="12"/>
  <c r="AU20" i="12"/>
  <c r="AT20" i="12"/>
  <c r="AQ20" i="12"/>
  <c r="AP20" i="12"/>
  <c r="AM20" i="12"/>
  <c r="AL20" i="12"/>
  <c r="AI20" i="12"/>
  <c r="AH20" i="12"/>
  <c r="AE20" i="12"/>
  <c r="AD20" i="12"/>
  <c r="AY19" i="12"/>
  <c r="AX19" i="12"/>
  <c r="AU19" i="12"/>
  <c r="AQ19" i="12"/>
  <c r="AM19" i="12"/>
  <c r="AI19" i="12"/>
  <c r="AE19" i="12"/>
  <c r="AY18" i="12"/>
  <c r="AX18" i="12"/>
  <c r="AY17" i="12"/>
  <c r="AX17" i="12"/>
  <c r="AY16" i="12"/>
  <c r="AX16" i="12"/>
  <c r="AY15" i="12"/>
  <c r="AX15" i="12"/>
  <c r="AY14" i="12"/>
  <c r="AX14" i="12"/>
  <c r="AY13" i="12"/>
  <c r="AX13" i="12"/>
  <c r="AY12" i="12"/>
  <c r="AX12" i="12"/>
  <c r="AY11" i="12"/>
  <c r="AX11" i="12"/>
  <c r="AY10" i="12"/>
  <c r="AX10" i="12"/>
  <c r="AY9" i="12"/>
  <c r="AX9" i="12"/>
  <c r="AY8" i="12"/>
  <c r="AX8" i="12"/>
  <c r="AY7" i="12"/>
  <c r="AX7" i="12"/>
  <c r="AY6" i="12"/>
  <c r="AX6" i="12"/>
  <c r="A202" i="43" l="1"/>
  <c r="A201" i="43"/>
  <c r="A200" i="43"/>
  <c r="A199" i="43"/>
  <c r="A198" i="43"/>
  <c r="A197" i="43"/>
  <c r="O53" i="12" l="1"/>
  <c r="Q221" i="12"/>
  <c r="R35" i="12"/>
  <c r="P107" i="12"/>
  <c r="O67" i="12"/>
  <c r="P105" i="12"/>
  <c r="S165" i="12"/>
  <c r="P179" i="12"/>
  <c r="Q91" i="12"/>
  <c r="S66" i="12"/>
  <c r="O112" i="12"/>
  <c r="O48" i="12"/>
  <c r="R86" i="12"/>
  <c r="R182" i="12"/>
  <c r="R45" i="12"/>
  <c r="S132" i="12"/>
  <c r="Q175" i="12"/>
  <c r="P102" i="12"/>
  <c r="P228" i="12"/>
  <c r="O202" i="12"/>
  <c r="R108" i="12"/>
  <c r="P43" i="12"/>
  <c r="S198" i="12"/>
  <c r="P168" i="12"/>
  <c r="P87" i="12"/>
  <c r="S170" i="12"/>
  <c r="O26" i="12"/>
  <c r="S121" i="12"/>
  <c r="R216" i="12"/>
  <c r="S100" i="12"/>
  <c r="P58" i="12"/>
  <c r="S166" i="12"/>
  <c r="Q60" i="12"/>
  <c r="Q43" i="12"/>
  <c r="Q139" i="12"/>
  <c r="Q53" i="12"/>
  <c r="S243" i="12"/>
  <c r="R228" i="12"/>
  <c r="P133" i="12"/>
  <c r="R31" i="12"/>
  <c r="S30" i="12"/>
  <c r="P232" i="12"/>
  <c r="S253" i="12"/>
  <c r="P208" i="12"/>
  <c r="R92" i="12"/>
  <c r="O166" i="12"/>
  <c r="P57" i="12"/>
  <c r="O156" i="12"/>
  <c r="R250" i="12"/>
  <c r="R121" i="12"/>
  <c r="R213" i="12"/>
  <c r="Q160" i="12"/>
  <c r="O32" i="12"/>
  <c r="Q85" i="12"/>
  <c r="P123" i="12"/>
  <c r="S153" i="12"/>
  <c r="R57" i="12"/>
  <c r="R28" i="12"/>
  <c r="O118" i="12"/>
  <c r="Q28" i="12"/>
  <c r="P165" i="12"/>
  <c r="R81" i="12"/>
  <c r="P106" i="12"/>
  <c r="R72" i="12"/>
  <c r="S207" i="12"/>
  <c r="R176" i="12"/>
  <c r="O153" i="12"/>
  <c r="R166" i="12"/>
  <c r="P159" i="12"/>
  <c r="R54" i="12"/>
  <c r="P72" i="12"/>
  <c r="R36" i="12"/>
  <c r="S52" i="12"/>
  <c r="O72" i="12"/>
  <c r="P181" i="12"/>
  <c r="P76" i="12"/>
  <c r="S110" i="12"/>
  <c r="Q59" i="12"/>
  <c r="Q89" i="12"/>
  <c r="S119" i="12"/>
  <c r="Q245" i="12"/>
  <c r="R229" i="12"/>
  <c r="S74" i="12"/>
  <c r="O177" i="12"/>
  <c r="O251" i="12"/>
  <c r="P204" i="12"/>
  <c r="P27" i="12"/>
  <c r="Q244" i="12"/>
  <c r="P84" i="12"/>
  <c r="S215" i="12"/>
  <c r="P215" i="12"/>
  <c r="Q37" i="12"/>
  <c r="S105" i="12"/>
  <c r="O161" i="12"/>
  <c r="O36" i="12"/>
  <c r="O252" i="12"/>
  <c r="S234" i="12"/>
  <c r="P62" i="12"/>
  <c r="Q35" i="12"/>
  <c r="Q211" i="12"/>
  <c r="P235" i="12"/>
  <c r="Q21" i="12"/>
  <c r="P88" i="12"/>
  <c r="O82" i="12"/>
  <c r="S91" i="12"/>
  <c r="S176" i="12"/>
  <c r="S146" i="12"/>
  <c r="Q126" i="12"/>
  <c r="S204" i="12"/>
  <c r="R210" i="12"/>
  <c r="Q182" i="12"/>
  <c r="P216" i="12"/>
  <c r="O244" i="12"/>
  <c r="S188" i="12"/>
  <c r="S113" i="12"/>
  <c r="O102" i="12"/>
  <c r="S227" i="12"/>
  <c r="R65" i="12"/>
  <c r="P79" i="12"/>
  <c r="R199" i="12"/>
  <c r="R134" i="12"/>
  <c r="Q112" i="12"/>
  <c r="Q113" i="12"/>
  <c r="O189" i="12"/>
  <c r="R188" i="12"/>
  <c r="S34" i="12"/>
  <c r="Q109" i="12"/>
  <c r="R33" i="12"/>
  <c r="S51" i="12"/>
  <c r="Q143" i="12"/>
  <c r="S73" i="12"/>
  <c r="Q26" i="12"/>
  <c r="P91" i="12"/>
  <c r="R204" i="12"/>
  <c r="R98" i="12"/>
  <c r="Q95" i="12"/>
  <c r="R163" i="12"/>
  <c r="O92" i="12"/>
  <c r="Q199" i="12"/>
  <c r="R69" i="12"/>
  <c r="R207" i="12"/>
  <c r="O152" i="12"/>
  <c r="S126" i="12"/>
  <c r="W126" i="12" s="1"/>
  <c r="O237" i="12"/>
  <c r="S64" i="12"/>
  <c r="R212" i="12"/>
  <c r="Q38" i="12"/>
  <c r="P32" i="12"/>
  <c r="R49" i="12"/>
  <c r="P56" i="12"/>
  <c r="P210" i="12"/>
  <c r="Q171" i="12"/>
  <c r="P111" i="12"/>
  <c r="S70" i="12"/>
  <c r="Q141" i="12"/>
  <c r="Q115" i="12"/>
  <c r="Q212" i="12"/>
  <c r="R190" i="12"/>
  <c r="O205" i="12"/>
  <c r="O148" i="12"/>
  <c r="P201" i="12"/>
  <c r="Q156" i="12"/>
  <c r="P65" i="12"/>
  <c r="R26" i="12"/>
  <c r="S129" i="12"/>
  <c r="Q51" i="12"/>
  <c r="R110" i="12"/>
  <c r="R203" i="12"/>
  <c r="O143" i="12"/>
  <c r="S127" i="12"/>
  <c r="Q167" i="12"/>
  <c r="O170" i="12"/>
  <c r="Q117" i="12"/>
  <c r="P69" i="12"/>
  <c r="Q181" i="12"/>
  <c r="R208" i="12"/>
  <c r="P108" i="12"/>
  <c r="P163" i="12"/>
  <c r="R148" i="12"/>
  <c r="R118" i="12"/>
  <c r="O228" i="12"/>
  <c r="R171" i="12"/>
  <c r="R100" i="12"/>
  <c r="U100" i="12" s="1" a="1"/>
  <c r="U100" i="12" s="1"/>
  <c r="R97" i="12"/>
  <c r="O79" i="12"/>
  <c r="Q197" i="12"/>
  <c r="R194" i="12"/>
  <c r="S195" i="12"/>
  <c r="Q86" i="12"/>
  <c r="S83" i="12"/>
  <c r="P187" i="12"/>
  <c r="P250" i="12"/>
  <c r="S76" i="12"/>
  <c r="Q128" i="12"/>
  <c r="S147" i="12"/>
  <c r="O179" i="12"/>
  <c r="S191" i="12"/>
  <c r="O141" i="12"/>
  <c r="S92" i="12"/>
  <c r="Q36" i="12"/>
  <c r="P55" i="12"/>
  <c r="O135" i="12"/>
  <c r="R224" i="12"/>
  <c r="Q34" i="12"/>
  <c r="S206" i="12"/>
  <c r="P138" i="12"/>
  <c r="Q222" i="12"/>
  <c r="R177" i="12"/>
  <c r="Q118" i="12"/>
  <c r="P225" i="12"/>
  <c r="Q93" i="12"/>
  <c r="R211" i="12"/>
  <c r="S62" i="12"/>
  <c r="P191" i="12"/>
  <c r="R21" i="12"/>
  <c r="S151" i="12"/>
  <c r="R158" i="12"/>
  <c r="Q225" i="12"/>
  <c r="Q55" i="12"/>
  <c r="Q75" i="12"/>
  <c r="Q120" i="12"/>
  <c r="O238" i="12"/>
  <c r="Q168" i="12"/>
  <c r="P21" i="12"/>
  <c r="Q82" i="12"/>
  <c r="Q111" i="12"/>
  <c r="S44" i="12"/>
  <c r="S46" i="12"/>
  <c r="R232" i="12"/>
  <c r="S35" i="12"/>
  <c r="P86" i="12"/>
  <c r="O64" i="12"/>
  <c r="P151" i="12"/>
  <c r="P154" i="12"/>
  <c r="S236" i="12"/>
  <c r="S229" i="12"/>
  <c r="O55" i="12"/>
  <c r="Q173" i="12"/>
  <c r="R251" i="12"/>
  <c r="P170" i="12"/>
  <c r="O157" i="12"/>
  <c r="S239" i="12"/>
  <c r="O240" i="12"/>
  <c r="R214" i="12"/>
  <c r="Q58" i="12"/>
  <c r="R200" i="12"/>
  <c r="S106" i="12"/>
  <c r="S154" i="12"/>
  <c r="P189" i="12"/>
  <c r="R254" i="12"/>
  <c r="R180" i="12"/>
  <c r="Q146" i="12"/>
  <c r="R79" i="12"/>
  <c r="S116" i="12"/>
  <c r="Q136" i="12"/>
  <c r="S56" i="12"/>
  <c r="Q178" i="12"/>
  <c r="Q208" i="12"/>
  <c r="Q203" i="12"/>
  <c r="R74" i="12"/>
  <c r="R138" i="12"/>
  <c r="R63" i="12"/>
  <c r="P59" i="12"/>
  <c r="Q74" i="12"/>
  <c r="O116" i="12"/>
  <c r="O155" i="12"/>
  <c r="R85" i="12"/>
  <c r="S112" i="12"/>
  <c r="S57" i="12"/>
  <c r="R231" i="12"/>
  <c r="R198" i="12"/>
  <c r="P211" i="12"/>
  <c r="S173" i="12"/>
  <c r="S203" i="12"/>
  <c r="R58" i="12"/>
  <c r="R197" i="12"/>
  <c r="P254" i="12"/>
  <c r="Q116" i="12"/>
  <c r="Q230" i="12"/>
  <c r="O224" i="12"/>
  <c r="O154" i="12"/>
  <c r="R205" i="12"/>
  <c r="P50" i="12"/>
  <c r="Q202" i="12"/>
  <c r="O185" i="12"/>
  <c r="O159" i="12"/>
  <c r="O124" i="12"/>
  <c r="R128" i="12"/>
  <c r="O231" i="12"/>
  <c r="P77" i="12"/>
  <c r="Q172" i="12"/>
  <c r="O181" i="12"/>
  <c r="Q198" i="12"/>
  <c r="S50" i="12"/>
  <c r="O70" i="12"/>
  <c r="S45" i="12"/>
  <c r="O21" i="12"/>
  <c r="P237" i="12"/>
  <c r="P150" i="12"/>
  <c r="O103" i="12"/>
  <c r="O247" i="12"/>
  <c r="P112" i="12"/>
  <c r="S124" i="12"/>
  <c r="Q191" i="12"/>
  <c r="O54" i="12"/>
  <c r="O59" i="12"/>
  <c r="Q62" i="12"/>
  <c r="S86" i="12"/>
  <c r="O248" i="12"/>
  <c r="R191" i="12"/>
  <c r="R27" i="12"/>
  <c r="O250" i="12"/>
  <c r="P97" i="12"/>
  <c r="Q216" i="12"/>
  <c r="O47" i="12"/>
  <c r="S232" i="12"/>
  <c r="P40" i="12"/>
  <c r="P212" i="12"/>
  <c r="Q65" i="12"/>
  <c r="O180" i="12"/>
  <c r="S99" i="12"/>
  <c r="R193" i="12"/>
  <c r="R66" i="12"/>
  <c r="O107" i="12"/>
  <c r="P134" i="12"/>
  <c r="R73" i="12"/>
  <c r="P101" i="12"/>
  <c r="Q161" i="12"/>
  <c r="P41" i="12"/>
  <c r="O223" i="12"/>
  <c r="Q250" i="12"/>
  <c r="P213" i="12"/>
  <c r="P158" i="12"/>
  <c r="P80" i="12"/>
  <c r="O125" i="12"/>
  <c r="O87" i="12"/>
  <c r="R152" i="12"/>
  <c r="S98" i="12"/>
  <c r="R83" i="12"/>
  <c r="S247" i="12"/>
  <c r="O245" i="12"/>
  <c r="O91" i="12"/>
  <c r="O184" i="12"/>
  <c r="S80" i="12"/>
  <c r="P249" i="12"/>
  <c r="O110" i="12"/>
  <c r="P25" i="12"/>
  <c r="P118" i="12"/>
  <c r="O117" i="12"/>
  <c r="R39" i="12"/>
  <c r="Q149" i="12"/>
  <c r="Q50" i="12"/>
  <c r="S222" i="12"/>
  <c r="Q101" i="12"/>
  <c r="R43" i="12"/>
  <c r="Q125" i="12"/>
  <c r="P226" i="12"/>
  <c r="R178" i="12"/>
  <c r="R145" i="12"/>
  <c r="Q154" i="12"/>
  <c r="Q133" i="12"/>
  <c r="O147" i="12"/>
  <c r="R124" i="12"/>
  <c r="R103" i="12"/>
  <c r="S201" i="12"/>
  <c r="O227" i="12"/>
  <c r="Q170" i="12"/>
  <c r="S41" i="12"/>
  <c r="P98" i="12"/>
  <c r="O88" i="12"/>
  <c r="Q144" i="12"/>
  <c r="R237" i="12"/>
  <c r="R162" i="12"/>
  <c r="O234" i="12"/>
  <c r="S75" i="12"/>
  <c r="R64" i="12"/>
  <c r="R116" i="12"/>
  <c r="S81" i="12"/>
  <c r="Q72" i="12"/>
  <c r="R87" i="12"/>
  <c r="P103" i="12"/>
  <c r="R146" i="12"/>
  <c r="P47" i="12"/>
  <c r="S108" i="12"/>
  <c r="R119" i="12"/>
  <c r="P239" i="12"/>
  <c r="P174" i="12"/>
  <c r="R32" i="12"/>
  <c r="O45" i="12"/>
  <c r="Q106" i="12"/>
  <c r="S162" i="12"/>
  <c r="V162" i="12" s="1"/>
  <c r="R238" i="12"/>
  <c r="O206" i="12"/>
  <c r="S49" i="12"/>
  <c r="O162" i="12"/>
  <c r="S31" i="12"/>
  <c r="Q210" i="12"/>
  <c r="S187" i="12"/>
  <c r="P217" i="12"/>
  <c r="R227" i="12"/>
  <c r="P82" i="12"/>
  <c r="R240" i="12"/>
  <c r="Q79" i="12"/>
  <c r="Q87" i="12"/>
  <c r="P197" i="12"/>
  <c r="S125" i="12"/>
  <c r="O90" i="12"/>
  <c r="P200" i="12"/>
  <c r="Q66" i="12"/>
  <c r="O119" i="12"/>
  <c r="R106" i="12"/>
  <c r="Q22" i="12"/>
  <c r="O211" i="12"/>
  <c r="Q231" i="12"/>
  <c r="Q130" i="12"/>
  <c r="R247" i="12"/>
  <c r="S25" i="12"/>
  <c r="R46" i="12"/>
  <c r="O134" i="12"/>
  <c r="Q135" i="12"/>
  <c r="R88" i="12"/>
  <c r="P188" i="12"/>
  <c r="R22" i="12"/>
  <c r="O187" i="12"/>
  <c r="R131" i="12"/>
  <c r="Q137" i="12"/>
  <c r="P185" i="12"/>
  <c r="S205" i="12"/>
  <c r="R156" i="12"/>
  <c r="O33" i="12"/>
  <c r="R132" i="12"/>
  <c r="O186" i="12"/>
  <c r="O40" i="12"/>
  <c r="Q49" i="12"/>
  <c r="S114" i="12"/>
  <c r="O164" i="12"/>
  <c r="Q27" i="12"/>
  <c r="Q41" i="12"/>
  <c r="S251" i="12"/>
  <c r="P92" i="12"/>
  <c r="P221" i="12"/>
  <c r="S32" i="12"/>
  <c r="P119" i="12"/>
  <c r="P147" i="12"/>
  <c r="P136" i="12"/>
  <c r="O20" i="12"/>
  <c r="P61" i="12"/>
  <c r="Q152" i="12"/>
  <c r="P224" i="12"/>
  <c r="S226" i="12"/>
  <c r="S248" i="12"/>
  <c r="P93" i="12"/>
  <c r="O174" i="12"/>
  <c r="O51" i="12"/>
  <c r="S160" i="12"/>
  <c r="U160" i="12" s="1" a="1"/>
  <c r="U160" i="12" s="1"/>
  <c r="O128" i="12"/>
  <c r="R255" i="12"/>
  <c r="P155" i="12"/>
  <c r="S223" i="12"/>
  <c r="Q159" i="12"/>
  <c r="S155" i="12"/>
  <c r="Q240" i="12"/>
  <c r="P120" i="12"/>
  <c r="S246" i="12"/>
  <c r="Q151" i="12"/>
  <c r="Q99" i="12"/>
  <c r="O212" i="12"/>
  <c r="P209" i="12"/>
  <c r="Q224" i="12"/>
  <c r="O167" i="12"/>
  <c r="Q88" i="12"/>
  <c r="R41" i="12"/>
  <c r="O71" i="12"/>
  <c r="P116" i="12"/>
  <c r="S54" i="12"/>
  <c r="O201" i="12"/>
  <c r="Q67" i="12"/>
  <c r="R147" i="12"/>
  <c r="S189" i="12"/>
  <c r="Q165" i="12"/>
  <c r="Q94" i="12"/>
  <c r="R154" i="12"/>
  <c r="R185" i="12"/>
  <c r="S190" i="12"/>
  <c r="S120" i="12"/>
  <c r="Q247" i="12"/>
  <c r="P167" i="12"/>
  <c r="O208" i="12"/>
  <c r="Q31" i="12"/>
  <c r="P177" i="12"/>
  <c r="S109" i="12"/>
  <c r="P31" i="12"/>
  <c r="Q189" i="12"/>
  <c r="S193" i="12"/>
  <c r="P132" i="12"/>
  <c r="Q251" i="12"/>
  <c r="R52" i="12"/>
  <c r="Q57" i="12"/>
  <c r="S115" i="12"/>
  <c r="O30" i="12"/>
  <c r="R186" i="12"/>
  <c r="Q114" i="12"/>
  <c r="S58" i="12"/>
  <c r="U58" i="12" s="1" a="1"/>
  <c r="U58" i="12" s="1"/>
  <c r="S137" i="12"/>
  <c r="P131" i="12"/>
  <c r="S255" i="12"/>
  <c r="Q188" i="12"/>
  <c r="S27" i="12"/>
  <c r="Q100" i="12"/>
  <c r="R117" i="12"/>
  <c r="S149" i="12"/>
  <c r="S85" i="12"/>
  <c r="Q132" i="12"/>
  <c r="P139" i="12"/>
  <c r="P161" i="12"/>
  <c r="R169" i="12"/>
  <c r="S78" i="12"/>
  <c r="O98" i="12"/>
  <c r="S71" i="12"/>
  <c r="Q56" i="12"/>
  <c r="Q121" i="12"/>
  <c r="S221" i="12"/>
  <c r="R233" i="12"/>
  <c r="O144" i="12"/>
  <c r="O246" i="12"/>
  <c r="Q70" i="12"/>
  <c r="S103" i="12"/>
  <c r="U103" i="12" s="1" a="1"/>
  <c r="U103" i="12" s="1"/>
  <c r="S194" i="12"/>
  <c r="O220" i="12"/>
  <c r="Q45" i="12"/>
  <c r="O233" i="12"/>
  <c r="O190" i="12"/>
  <c r="O139" i="12"/>
  <c r="R218" i="12"/>
  <c r="Q84" i="12"/>
  <c r="R104" i="12"/>
  <c r="S69" i="12"/>
  <c r="S235" i="12"/>
  <c r="S208" i="12"/>
  <c r="Q205" i="12"/>
  <c r="P223" i="12"/>
  <c r="O25" i="12"/>
  <c r="R48" i="12"/>
  <c r="W48" i="12" s="1"/>
  <c r="X48" i="12" s="1"/>
  <c r="O130" i="12"/>
  <c r="S168" i="12"/>
  <c r="O52" i="12"/>
  <c r="O232" i="12"/>
  <c r="O197" i="12"/>
  <c r="Q124" i="12"/>
  <c r="S79" i="12"/>
  <c r="O149" i="12"/>
  <c r="S212" i="12"/>
  <c r="U212" i="12" s="1" a="1"/>
  <c r="U212" i="12" s="1"/>
  <c r="Q157" i="12"/>
  <c r="Q78" i="12"/>
  <c r="S145" i="12"/>
  <c r="P178" i="12"/>
  <c r="R89" i="12"/>
  <c r="P37" i="12"/>
  <c r="Q83" i="12"/>
  <c r="Q142" i="12"/>
  <c r="S225" i="12"/>
  <c r="R94" i="12"/>
  <c r="R239" i="12"/>
  <c r="S135" i="12"/>
  <c r="Q23" i="12"/>
  <c r="R24" i="12"/>
  <c r="O169" i="12"/>
  <c r="R37" i="12"/>
  <c r="R235" i="12"/>
  <c r="P85" i="12"/>
  <c r="S241" i="12"/>
  <c r="P198" i="12"/>
  <c r="R112" i="12"/>
  <c r="P202" i="12"/>
  <c r="S244" i="12"/>
  <c r="P184" i="12"/>
  <c r="R202" i="12"/>
  <c r="O188" i="12"/>
  <c r="Q102" i="12"/>
  <c r="R151" i="12"/>
  <c r="P238" i="12"/>
  <c r="O34" i="12"/>
  <c r="Q33" i="12"/>
  <c r="R77" i="12"/>
  <c r="O255" i="12"/>
  <c r="O249" i="12"/>
  <c r="P71" i="12"/>
  <c r="P121" i="12"/>
  <c r="Q98" i="12"/>
  <c r="S134" i="12"/>
  <c r="S33" i="12"/>
  <c r="Q226" i="12"/>
  <c r="Q248" i="12"/>
  <c r="O236" i="12"/>
  <c r="R230" i="12"/>
  <c r="R249" i="12"/>
  <c r="P81" i="12"/>
  <c r="Q54" i="12"/>
  <c r="P153" i="12"/>
  <c r="S122" i="12"/>
  <c r="S230" i="12"/>
  <c r="Q215" i="12"/>
  <c r="R165" i="12"/>
  <c r="S48" i="12"/>
  <c r="P194" i="12"/>
  <c r="R44" i="12"/>
  <c r="O194" i="12"/>
  <c r="P231" i="12"/>
  <c r="R137" i="12"/>
  <c r="P241" i="12"/>
  <c r="O239" i="12"/>
  <c r="P75" i="12"/>
  <c r="R82" i="12"/>
  <c r="Q71" i="12"/>
  <c r="R140" i="12"/>
  <c r="W140" i="12" s="1"/>
  <c r="O85" i="12"/>
  <c r="U85" i="12" s="1" a="1"/>
  <c r="U85" i="12" s="1"/>
  <c r="O209" i="12"/>
  <c r="R114" i="12"/>
  <c r="P203" i="12"/>
  <c r="O214" i="12"/>
  <c r="R206" i="12"/>
  <c r="O210" i="12"/>
  <c r="O131" i="12"/>
  <c r="P54" i="12"/>
  <c r="U54" i="12" s="1" a="1"/>
  <c r="U54" i="12" s="1"/>
  <c r="S117" i="12"/>
  <c r="P144" i="12"/>
  <c r="Q155" i="12"/>
  <c r="P244" i="12"/>
  <c r="S47" i="12"/>
  <c r="O207" i="12"/>
  <c r="R159" i="12"/>
  <c r="R195" i="12"/>
  <c r="S182" i="12"/>
  <c r="P44" i="12"/>
  <c r="P70" i="12"/>
  <c r="S179" i="12"/>
  <c r="Q228" i="12"/>
  <c r="O225" i="12"/>
  <c r="P251" i="12"/>
  <c r="S107" i="12"/>
  <c r="S197" i="12"/>
  <c r="Q131" i="12"/>
  <c r="S144" i="12"/>
  <c r="S82" i="12"/>
  <c r="S217" i="12"/>
  <c r="R99" i="12"/>
  <c r="R192" i="12"/>
  <c r="R76" i="12"/>
  <c r="S152" i="12"/>
  <c r="P95" i="12"/>
  <c r="R62" i="12"/>
  <c r="S177" i="12"/>
  <c r="S131" i="12"/>
  <c r="S20" i="12"/>
  <c r="Q193" i="12"/>
  <c r="W193" i="12" s="1"/>
  <c r="R101" i="12"/>
  <c r="R71" i="12"/>
  <c r="O191" i="12"/>
  <c r="P183" i="12"/>
  <c r="O242" i="12"/>
  <c r="O136" i="12"/>
  <c r="Q39" i="12"/>
  <c r="O31" i="12"/>
  <c r="P248" i="12"/>
  <c r="O96" i="12"/>
  <c r="O115" i="12"/>
  <c r="O151" i="12"/>
  <c r="Q185" i="12"/>
  <c r="R105" i="12"/>
  <c r="O158" i="12"/>
  <c r="P157" i="12"/>
  <c r="P22" i="12"/>
  <c r="R184" i="12"/>
  <c r="P160" i="12"/>
  <c r="P192" i="12"/>
  <c r="O123" i="12"/>
  <c r="R248" i="12"/>
  <c r="R80" i="12"/>
  <c r="O75" i="12"/>
  <c r="Q134" i="12"/>
  <c r="V134" i="12" s="1"/>
  <c r="R217" i="12"/>
  <c r="O137" i="12"/>
  <c r="S94" i="12"/>
  <c r="O61" i="12"/>
  <c r="O58" i="12"/>
  <c r="R150" i="12"/>
  <c r="Q81" i="12"/>
  <c r="U81" i="12" s="1" a="1"/>
  <c r="U81" i="12" s="1"/>
  <c r="P104" i="12"/>
  <c r="O215" i="12"/>
  <c r="R38" i="12"/>
  <c r="R20" i="12"/>
  <c r="S220" i="12"/>
  <c r="Q92" i="12"/>
  <c r="P190" i="12"/>
  <c r="S167" i="12"/>
  <c r="V167" i="12" s="1"/>
  <c r="S26" i="12"/>
  <c r="P24" i="12"/>
  <c r="R95" i="12"/>
  <c r="P26" i="12"/>
  <c r="O95" i="12"/>
  <c r="O203" i="12"/>
  <c r="P109" i="12"/>
  <c r="O27" i="12"/>
  <c r="Q69" i="12"/>
  <c r="Q177" i="12"/>
  <c r="R109" i="12"/>
  <c r="O74" i="12"/>
  <c r="O93" i="12"/>
  <c r="P233" i="12"/>
  <c r="Q186" i="12"/>
  <c r="Q32" i="12"/>
  <c r="V32" i="12" s="1"/>
  <c r="P182" i="12"/>
  <c r="S199" i="12"/>
  <c r="Q179" i="12"/>
  <c r="O172" i="12"/>
  <c r="S88" i="12"/>
  <c r="R29" i="12"/>
  <c r="R126" i="12"/>
  <c r="R221" i="12"/>
  <c r="V221" i="12" s="1"/>
  <c r="O35" i="12"/>
  <c r="R223" i="12"/>
  <c r="P90" i="12"/>
  <c r="O241" i="12"/>
  <c r="P172" i="12"/>
  <c r="P63" i="12"/>
  <c r="P255" i="12"/>
  <c r="O126" i="12"/>
  <c r="Q20" i="12"/>
  <c r="O150" i="12"/>
  <c r="Q241" i="12"/>
  <c r="P125" i="12"/>
  <c r="S123" i="12"/>
  <c r="Q235" i="12"/>
  <c r="O192" i="12"/>
  <c r="Q110" i="12"/>
  <c r="U110" i="12" s="1" a="1"/>
  <c r="U110" i="12" s="1"/>
  <c r="S65" i="12"/>
  <c r="R201" i="12"/>
  <c r="S89" i="12"/>
  <c r="S254" i="12"/>
  <c r="P60" i="12"/>
  <c r="P110" i="12"/>
  <c r="P227" i="12"/>
  <c r="R90" i="12"/>
  <c r="O171" i="12"/>
  <c r="P220" i="12"/>
  <c r="O235" i="12"/>
  <c r="O204" i="12"/>
  <c r="Q246" i="12"/>
  <c r="R155" i="12"/>
  <c r="S209" i="12"/>
  <c r="O101" i="12"/>
  <c r="P64" i="12"/>
  <c r="S96" i="12"/>
  <c r="S219" i="12"/>
  <c r="S238" i="12"/>
  <c r="S63" i="12"/>
  <c r="O100" i="12"/>
  <c r="O108" i="12"/>
  <c r="S102" i="12"/>
  <c r="O41" i="12"/>
  <c r="V41" i="12" s="1"/>
  <c r="P100" i="12"/>
  <c r="O57" i="12"/>
  <c r="P99" i="12"/>
  <c r="Q180" i="12"/>
  <c r="P115" i="12"/>
  <c r="S23" i="12"/>
  <c r="O243" i="12"/>
  <c r="O38" i="12"/>
  <c r="S39" i="12"/>
  <c r="P117" i="12"/>
  <c r="R129" i="12"/>
  <c r="Q190" i="12"/>
  <c r="R42" i="12"/>
  <c r="Q166" i="12"/>
  <c r="R245" i="12"/>
  <c r="Q255" i="12"/>
  <c r="U255" i="12" s="1" a="1"/>
  <c r="U255" i="12" s="1"/>
  <c r="R40" i="12"/>
  <c r="P20" i="12"/>
  <c r="Q42" i="12"/>
  <c r="S67" i="12"/>
  <c r="S202" i="12"/>
  <c r="O65" i="12"/>
  <c r="R172" i="12"/>
  <c r="Q243" i="12"/>
  <c r="S128" i="12"/>
  <c r="P39" i="12"/>
  <c r="Q63" i="12"/>
  <c r="Q233" i="12"/>
  <c r="P114" i="12"/>
  <c r="Q223" i="12"/>
  <c r="P142" i="12"/>
  <c r="S142" i="12"/>
  <c r="S156" i="12"/>
  <c r="O219" i="12"/>
  <c r="O86" i="12"/>
  <c r="P222" i="12"/>
  <c r="S95" i="12"/>
  <c r="R139" i="12"/>
  <c r="R60" i="12"/>
  <c r="V60" i="12" s="1"/>
  <c r="S37" i="12"/>
  <c r="Q148" i="12"/>
  <c r="P130" i="12"/>
  <c r="S140" i="12"/>
  <c r="S28" i="12"/>
  <c r="P96" i="12"/>
  <c r="S211" i="12"/>
  <c r="R70" i="12"/>
  <c r="U70" i="12" s="1" a="1"/>
  <c r="U70" i="12" s="1"/>
  <c r="R23" i="12"/>
  <c r="O221" i="12"/>
  <c r="R55" i="12"/>
  <c r="S24" i="12"/>
  <c r="S169" i="12"/>
  <c r="O200" i="12"/>
  <c r="P113" i="12"/>
  <c r="O168" i="12"/>
  <c r="Q80" i="12"/>
  <c r="U80" i="12" s="1" a="1"/>
  <c r="U80" i="12" s="1"/>
  <c r="O163" i="12"/>
  <c r="P149" i="12"/>
  <c r="P143" i="12"/>
  <c r="S143" i="12"/>
  <c r="P166" i="12"/>
  <c r="P199" i="12"/>
  <c r="P49" i="12"/>
  <c r="Q164" i="12"/>
  <c r="S22" i="12"/>
  <c r="O83" i="12"/>
  <c r="O173" i="12"/>
  <c r="R120" i="12"/>
  <c r="O216" i="12"/>
  <c r="S185" i="12"/>
  <c r="P83" i="12"/>
  <c r="Q209" i="12"/>
  <c r="P34" i="12"/>
  <c r="Q183" i="12"/>
  <c r="P51" i="12"/>
  <c r="R244" i="12"/>
  <c r="O29" i="12"/>
  <c r="Q184" i="12"/>
  <c r="Q254" i="12"/>
  <c r="U254" i="12" s="1" a="1"/>
  <c r="U254" i="12" s="1"/>
  <c r="P252" i="12"/>
  <c r="S186" i="12"/>
  <c r="R167" i="12"/>
  <c r="Q176" i="12"/>
  <c r="O142" i="12"/>
  <c r="S93" i="12"/>
  <c r="R133" i="12"/>
  <c r="O182" i="12"/>
  <c r="Q138" i="12"/>
  <c r="P173" i="12"/>
  <c r="S164" i="12"/>
  <c r="O226" i="12"/>
  <c r="Q253" i="12"/>
  <c r="S77" i="12"/>
  <c r="R50" i="12"/>
  <c r="R196" i="12"/>
  <c r="S42" i="12"/>
  <c r="R93" i="12"/>
  <c r="Q218" i="12"/>
  <c r="R91" i="12"/>
  <c r="P253" i="12"/>
  <c r="O129" i="12"/>
  <c r="R59" i="12"/>
  <c r="S148" i="12"/>
  <c r="Q29" i="12"/>
  <c r="O68" i="12"/>
  <c r="P135" i="12"/>
  <c r="O28" i="12"/>
  <c r="R222" i="12"/>
  <c r="O253" i="12"/>
  <c r="R25" i="12"/>
  <c r="S231" i="12"/>
  <c r="R215" i="12"/>
  <c r="W215" i="12" s="1"/>
  <c r="X215" i="12" s="1"/>
  <c r="O193" i="12"/>
  <c r="O146" i="12"/>
  <c r="Q200" i="12"/>
  <c r="O106" i="12"/>
  <c r="P38" i="12"/>
  <c r="O78" i="12"/>
  <c r="O77" i="12"/>
  <c r="R102" i="12"/>
  <c r="R141" i="12"/>
  <c r="Q97" i="12"/>
  <c r="P234" i="12"/>
  <c r="O254" i="12"/>
  <c r="O89" i="12"/>
  <c r="P236" i="12"/>
  <c r="O160" i="12"/>
  <c r="Q145" i="12"/>
  <c r="S84" i="12"/>
  <c r="O94" i="12"/>
  <c r="S101" i="12"/>
  <c r="P171" i="12"/>
  <c r="P140" i="12"/>
  <c r="R51" i="12"/>
  <c r="R253" i="12"/>
  <c r="V253" i="12" s="1"/>
  <c r="Q174" i="12"/>
  <c r="Q24" i="12"/>
  <c r="S139" i="12"/>
  <c r="P207" i="12"/>
  <c r="Q96" i="12"/>
  <c r="R225" i="12"/>
  <c r="O80" i="12"/>
  <c r="Q77" i="12"/>
  <c r="R187" i="12"/>
  <c r="W187" i="12" s="1"/>
  <c r="O44" i="12"/>
  <c r="S87" i="12"/>
  <c r="Q187" i="12"/>
  <c r="Q105" i="12"/>
  <c r="S61" i="12"/>
  <c r="Q73" i="12"/>
  <c r="Q123" i="12"/>
  <c r="O195" i="12"/>
  <c r="Q44" i="12"/>
  <c r="S150" i="12"/>
  <c r="P128" i="12"/>
  <c r="Q214" i="12"/>
  <c r="P141" i="12"/>
  <c r="O63" i="12"/>
  <c r="P29" i="12"/>
  <c r="R84" i="12"/>
  <c r="Q220" i="12"/>
  <c r="O60" i="12"/>
  <c r="P73" i="12"/>
  <c r="P186" i="12"/>
  <c r="Q158" i="12"/>
  <c r="R170" i="12"/>
  <c r="S249" i="12"/>
  <c r="V249" i="12" s="1"/>
  <c r="O196" i="12"/>
  <c r="P94" i="12"/>
  <c r="Q119" i="12"/>
  <c r="R143" i="12"/>
  <c r="Q201" i="12"/>
  <c r="P42" i="12"/>
  <c r="P66" i="12"/>
  <c r="S130" i="12"/>
  <c r="R173" i="12"/>
  <c r="U173" i="12" s="1" a="1"/>
  <c r="U173" i="12" s="1"/>
  <c r="Q204" i="12"/>
  <c r="O222" i="12"/>
  <c r="S216" i="12"/>
  <c r="R241" i="12"/>
  <c r="Q46" i="12"/>
  <c r="Q237" i="12"/>
  <c r="S21" i="12"/>
  <c r="S118" i="12"/>
  <c r="U118" i="12" s="1" a="1"/>
  <c r="U118" i="12" s="1"/>
  <c r="Q236" i="12"/>
  <c r="Q52" i="12"/>
  <c r="R234" i="12"/>
  <c r="P247" i="12"/>
  <c r="S60" i="12"/>
  <c r="R34" i="12"/>
  <c r="O24" i="12"/>
  <c r="W24" i="12" s="1"/>
  <c r="X24" i="12" s="1"/>
  <c r="S38" i="12"/>
  <c r="Q232" i="12"/>
  <c r="R220" i="12"/>
  <c r="P53" i="12"/>
  <c r="R161" i="12"/>
  <c r="O62" i="12"/>
  <c r="Q238" i="12"/>
  <c r="Q140" i="12"/>
  <c r="V140" i="12" s="1"/>
  <c r="P229" i="12"/>
  <c r="P127" i="12"/>
  <c r="S250" i="12"/>
  <c r="O37" i="12"/>
  <c r="Q25" i="12"/>
  <c r="R183" i="12"/>
  <c r="S104" i="12"/>
  <c r="S163" i="12"/>
  <c r="U163" i="12" s="1" a="1"/>
  <c r="U163" i="12" s="1"/>
  <c r="Q169" i="12"/>
  <c r="O145" i="12"/>
  <c r="Q249" i="12"/>
  <c r="R115" i="12"/>
  <c r="R243" i="12"/>
  <c r="S111" i="12"/>
  <c r="R61" i="12"/>
  <c r="O50" i="12"/>
  <c r="S175" i="12"/>
  <c r="R160" i="12"/>
  <c r="S174" i="12"/>
  <c r="R135" i="12"/>
  <c r="R189" i="12"/>
  <c r="P180" i="12"/>
  <c r="O217" i="12"/>
  <c r="O66" i="12"/>
  <c r="Q150" i="12"/>
  <c r="U150" i="12" s="1" a="1"/>
  <c r="U150" i="12" s="1"/>
  <c r="P33" i="12"/>
  <c r="Q227" i="12"/>
  <c r="O140" i="12"/>
  <c r="O176" i="12"/>
  <c r="Q239" i="12"/>
  <c r="P67" i="12"/>
  <c r="P162" i="12"/>
  <c r="Q90" i="12"/>
  <c r="R130" i="12"/>
  <c r="S181" i="12"/>
  <c r="Q219" i="12"/>
  <c r="S55" i="12"/>
  <c r="Q194" i="12"/>
  <c r="P23" i="12"/>
  <c r="S136" i="12"/>
  <c r="V136" i="12" s="1"/>
  <c r="S240" i="12"/>
  <c r="V240" i="12" s="1"/>
  <c r="S237" i="12"/>
  <c r="P30" i="12"/>
  <c r="S158" i="12"/>
  <c r="O121" i="12"/>
  <c r="Q127" i="12"/>
  <c r="O111" i="12"/>
  <c r="P219" i="12"/>
  <c r="Q107" i="12"/>
  <c r="U107" i="12" s="1" a="1"/>
  <c r="U107" i="12" s="1"/>
  <c r="P175" i="12"/>
  <c r="S171" i="12"/>
  <c r="P45" i="12"/>
  <c r="P246" i="12"/>
  <c r="P164" i="12"/>
  <c r="R113" i="12"/>
  <c r="S224" i="12"/>
  <c r="S72" i="12"/>
  <c r="U72" i="12" s="1" a="1"/>
  <c r="U72" i="12" s="1"/>
  <c r="R226" i="12"/>
  <c r="O133" i="12"/>
  <c r="S242" i="12"/>
  <c r="O120" i="12"/>
  <c r="U120" i="12" s="1" a="1"/>
  <c r="U120" i="12" s="1"/>
  <c r="P193" i="12"/>
  <c r="Q217" i="12"/>
  <c r="O122" i="12"/>
  <c r="O99" i="12"/>
  <c r="V99" i="12" s="1"/>
  <c r="Q61" i="12"/>
  <c r="P35" i="12"/>
  <c r="Q48" i="12"/>
  <c r="P74" i="12"/>
  <c r="R236" i="12"/>
  <c r="P126" i="12"/>
  <c r="S200" i="12"/>
  <c r="P169" i="12"/>
  <c r="V169" i="12" s="1"/>
  <c r="O138" i="12"/>
  <c r="R219" i="12"/>
  <c r="O114" i="12"/>
  <c r="P205" i="12"/>
  <c r="W205" i="12" s="1"/>
  <c r="X205" i="12" s="1"/>
  <c r="Y205" i="12" s="1"/>
  <c r="P145" i="12"/>
  <c r="Q252" i="12"/>
  <c r="P156" i="12"/>
  <c r="S161" i="12"/>
  <c r="W161" i="12" s="1"/>
  <c r="X161" i="12" s="1"/>
  <c r="R179" i="12"/>
  <c r="S183" i="12"/>
  <c r="S196" i="12"/>
  <c r="S141" i="12"/>
  <c r="O132" i="12"/>
  <c r="R136" i="12"/>
  <c r="S133" i="12"/>
  <c r="W133" i="12" s="1"/>
  <c r="Q104" i="12"/>
  <c r="Q163" i="12"/>
  <c r="Q162" i="12"/>
  <c r="O39" i="12"/>
  <c r="R96" i="12"/>
  <c r="W96" i="12" s="1"/>
  <c r="X96" i="12" s="1"/>
  <c r="R168" i="12"/>
  <c r="S210" i="12"/>
  <c r="R75" i="12"/>
  <c r="U75" i="12" s="1" a="1"/>
  <c r="U75" i="12" s="1"/>
  <c r="P195" i="12"/>
  <c r="P240" i="12"/>
  <c r="S53" i="12"/>
  <c r="R107" i="12"/>
  <c r="S43" i="12"/>
  <c r="S252" i="12"/>
  <c r="O81" i="12"/>
  <c r="Q206" i="12"/>
  <c r="V206" i="12" s="1"/>
  <c r="Q122" i="12"/>
  <c r="S214" i="12"/>
  <c r="O175" i="12"/>
  <c r="Q153" i="12"/>
  <c r="P78" i="12"/>
  <c r="Q196" i="12"/>
  <c r="R142" i="12"/>
  <c r="P89" i="12"/>
  <c r="V89" i="12" s="1"/>
  <c r="S178" i="12"/>
  <c r="W178" i="12" s="1"/>
  <c r="X178" i="12" s="1"/>
  <c r="Y178" i="12" s="1"/>
  <c r="O46" i="12"/>
  <c r="O105" i="12"/>
  <c r="Q108" i="12"/>
  <c r="R164" i="12"/>
  <c r="S59" i="12"/>
  <c r="S172" i="12"/>
  <c r="O165" i="12"/>
  <c r="S159" i="12"/>
  <c r="Q30" i="12"/>
  <c r="R209" i="12"/>
  <c r="R246" i="12"/>
  <c r="O43" i="12"/>
  <c r="O56" i="12"/>
  <c r="O49" i="12"/>
  <c r="P28" i="12"/>
  <c r="U28" i="12" s="1" a="1"/>
  <c r="U28" i="12" s="1"/>
  <c r="Q129" i="12"/>
  <c r="P124" i="12"/>
  <c r="Q229" i="12"/>
  <c r="Q103" i="12"/>
  <c r="P218" i="12"/>
  <c r="O218" i="12"/>
  <c r="O73" i="12"/>
  <c r="R181" i="12"/>
  <c r="U181" i="12" s="1" a="1"/>
  <c r="U181" i="12" s="1"/>
  <c r="R123" i="12"/>
  <c r="Q47" i="12"/>
  <c r="S213" i="12"/>
  <c r="S233" i="12"/>
  <c r="V233" i="12" s="1"/>
  <c r="Q64" i="12"/>
  <c r="O178" i="12"/>
  <c r="S157" i="12"/>
  <c r="Q207" i="12"/>
  <c r="U207" i="12" s="1" a="1"/>
  <c r="U207" i="12" s="1"/>
  <c r="Q213" i="12"/>
  <c r="V213" i="12" s="1"/>
  <c r="R78" i="12"/>
  <c r="P214" i="12"/>
  <c r="Q68" i="12"/>
  <c r="S218" i="12"/>
  <c r="O23" i="12"/>
  <c r="R157" i="12"/>
  <c r="P245" i="12"/>
  <c r="P146" i="12"/>
  <c r="U146" i="12" s="1" a="1"/>
  <c r="U146" i="12" s="1"/>
  <c r="P46" i="12"/>
  <c r="O183" i="12"/>
  <c r="U183" i="12" s="1" a="1"/>
  <c r="U183" i="12" s="1"/>
  <c r="O213" i="12"/>
  <c r="Q40" i="12"/>
  <c r="P48" i="12"/>
  <c r="R153" i="12"/>
  <c r="Q147" i="12"/>
  <c r="W147" i="12" s="1"/>
  <c r="O69" i="12"/>
  <c r="V69" i="12" s="1"/>
  <c r="Q195" i="12"/>
  <c r="R30" i="12"/>
  <c r="U30" i="12" s="1" a="1"/>
  <c r="U30" i="12" s="1"/>
  <c r="O198" i="12"/>
  <c r="P52" i="12"/>
  <c r="V52" i="12" s="1"/>
  <c r="R56" i="12"/>
  <c r="R252" i="12"/>
  <c r="P129" i="12"/>
  <c r="S192" i="12"/>
  <c r="O76" i="12"/>
  <c r="P137" i="12"/>
  <c r="O127" i="12"/>
  <c r="S245" i="12"/>
  <c r="S29" i="12"/>
  <c r="R144" i="12"/>
  <c r="S138" i="12"/>
  <c r="O229" i="12"/>
  <c r="U229" i="12" s="1" a="1"/>
  <c r="U229" i="12" s="1"/>
  <c r="S97" i="12"/>
  <c r="S36" i="12"/>
  <c r="Q242" i="12"/>
  <c r="R67" i="12"/>
  <c r="W67" i="12" s="1"/>
  <c r="X67" i="12" s="1"/>
  <c r="R242" i="12"/>
  <c r="V242" i="12" s="1"/>
  <c r="S68" i="12"/>
  <c r="O42" i="12"/>
  <c r="Q192" i="12"/>
  <c r="O199" i="12"/>
  <c r="S90" i="12"/>
  <c r="O22" i="12"/>
  <c r="S228" i="12"/>
  <c r="O97" i="12"/>
  <c r="P68" i="12"/>
  <c r="O84" i="12"/>
  <c r="R125" i="12"/>
  <c r="V125" i="12" s="1"/>
  <c r="S180" i="12"/>
  <c r="R174" i="12"/>
  <c r="R175" i="12"/>
  <c r="P243" i="12"/>
  <c r="P36" i="12"/>
  <c r="R68" i="12"/>
  <c r="P122" i="12"/>
  <c r="S184" i="12"/>
  <c r="V184" i="12" s="1"/>
  <c r="O230" i="12"/>
  <c r="R47" i="12"/>
  <c r="V47" i="12" s="1"/>
  <c r="P176" i="12"/>
  <c r="Q234" i="12"/>
  <c r="U234" i="12" s="1" a="1"/>
  <c r="U234" i="12" s="1"/>
  <c r="P206" i="12"/>
  <c r="S40" i="12"/>
  <c r="Q76" i="12"/>
  <c r="R122" i="12"/>
  <c r="P242" i="12"/>
  <c r="P148" i="12"/>
  <c r="O113" i="12"/>
  <c r="P152" i="12"/>
  <c r="P196" i="12"/>
  <c r="R149" i="12"/>
  <c r="R111" i="12"/>
  <c r="W111" i="12" s="1"/>
  <c r="O109" i="12"/>
  <c r="R53" i="12"/>
  <c r="R127" i="12"/>
  <c r="O104" i="12"/>
  <c r="P230" i="12"/>
  <c r="V114" i="12"/>
  <c r="W114" i="12"/>
  <c r="U114" i="12" a="1"/>
  <c r="U114" i="12" s="1"/>
  <c r="V120" i="12"/>
  <c r="W232" i="12"/>
  <c r="U232" i="12" a="1"/>
  <c r="U232" i="12" s="1"/>
  <c r="V232" i="12"/>
  <c r="U86" i="12" a="1"/>
  <c r="U86" i="12" s="1"/>
  <c r="V86" i="12"/>
  <c r="W86" i="12"/>
  <c r="X86" i="12" s="1"/>
  <c r="Y86" i="12" s="1"/>
  <c r="W88" i="12"/>
  <c r="X88" i="12" s="1"/>
  <c r="U93" i="12" a="1"/>
  <c r="U93" i="12" s="1"/>
  <c r="V93" i="12"/>
  <c r="W93" i="12"/>
  <c r="X93" i="12" s="1"/>
  <c r="Y93" i="12" s="1"/>
  <c r="W157" i="12"/>
  <c r="X157" i="12" s="1"/>
  <c r="U157" i="12" a="1"/>
  <c r="U157" i="12" s="1"/>
  <c r="V157" i="12"/>
  <c r="U190" i="12" a="1"/>
  <c r="U190" i="12" s="1"/>
  <c r="V190" i="12"/>
  <c r="W190" i="12"/>
  <c r="X190" i="12" s="1"/>
  <c r="W131" i="12"/>
  <c r="X131" i="12" s="1"/>
  <c r="Y131" i="12" s="1"/>
  <c r="U131" i="12" a="1"/>
  <c r="U131" i="12" s="1"/>
  <c r="V131" i="12"/>
  <c r="U205" i="12" a="1"/>
  <c r="U205" i="12" s="1"/>
  <c r="V205" i="12"/>
  <c r="U94" i="12" a="1"/>
  <c r="U94" i="12" s="1"/>
  <c r="V94" i="12"/>
  <c r="W94" i="12"/>
  <c r="X94" i="12" s="1"/>
  <c r="U233" i="12" a="1"/>
  <c r="U233" i="12" s="1"/>
  <c r="V214" i="12"/>
  <c r="U24" i="12" a="1"/>
  <c r="U24" i="12" s="1"/>
  <c r="V24" i="12"/>
  <c r="V235" i="12"/>
  <c r="U235" i="12" a="1"/>
  <c r="U235" i="12" s="1"/>
  <c r="W235" i="12"/>
  <c r="X235" i="12" s="1"/>
  <c r="W30" i="12"/>
  <c r="X30" i="12" s="1"/>
  <c r="V158" i="12"/>
  <c r="W158" i="12"/>
  <c r="U158" i="12" a="1"/>
  <c r="U158" i="12" s="1"/>
  <c r="U144" i="12" a="1"/>
  <c r="U144" i="12" s="1"/>
  <c r="V144" i="12"/>
  <c r="W144" i="12"/>
  <c r="X144" i="12" s="1"/>
  <c r="Y144" i="12" s="1"/>
  <c r="Z144" i="12" s="1"/>
  <c r="V241" i="12"/>
  <c r="U241" i="12" a="1"/>
  <c r="U241" i="12" s="1"/>
  <c r="W241" i="12"/>
  <c r="X241" i="12" s="1"/>
  <c r="U112" i="12" a="1"/>
  <c r="U112" i="12" s="1"/>
  <c r="V112" i="12"/>
  <c r="W112" i="12"/>
  <c r="U96" i="12" a="1"/>
  <c r="U96" i="12" s="1"/>
  <c r="V96" i="12"/>
  <c r="U91" i="12" a="1"/>
  <c r="U91" i="12" s="1"/>
  <c r="V91" i="12"/>
  <c r="W91" i="12"/>
  <c r="X91" i="12" s="1"/>
  <c r="U188" i="12" a="1"/>
  <c r="U188" i="12" s="1"/>
  <c r="V188" i="12"/>
  <c r="W188" i="12"/>
  <c r="W183" i="12"/>
  <c r="X183" i="12" s="1"/>
  <c r="V183" i="12"/>
  <c r="W51" i="12"/>
  <c r="X51" i="12" s="1"/>
  <c r="Y51" i="12" s="1"/>
  <c r="U51" i="12" a="1"/>
  <c r="U51" i="12" s="1"/>
  <c r="V51" i="12"/>
  <c r="U206" i="12" a="1"/>
  <c r="U206" i="12" s="1"/>
  <c r="U57" i="12" a="1"/>
  <c r="U57" i="12" s="1"/>
  <c r="V57" i="12"/>
  <c r="W57" i="12"/>
  <c r="W242" i="12"/>
  <c r="X242" i="12" s="1"/>
  <c r="U242" i="12" a="1"/>
  <c r="U242" i="12" s="1"/>
  <c r="U47" i="12" a="1"/>
  <c r="U47" i="12" s="1"/>
  <c r="W47" i="12"/>
  <c r="X47" i="12" s="1"/>
  <c r="W52" i="12"/>
  <c r="X52" i="12" s="1"/>
  <c r="Y52" i="12" s="1"/>
  <c r="U117" i="12" a="1"/>
  <c r="U117" i="12" s="1"/>
  <c r="V117" i="12"/>
  <c r="W117" i="12"/>
  <c r="X117" i="12" s="1"/>
  <c r="V225" i="12"/>
  <c r="U225" i="12" a="1"/>
  <c r="U225" i="12" s="1"/>
  <c r="W225" i="12"/>
  <c r="X225" i="12" s="1"/>
  <c r="U223" i="12" a="1"/>
  <c r="U223" i="12" s="1"/>
  <c r="V223" i="12"/>
  <c r="W223" i="12"/>
  <c r="U239" i="12" a="1"/>
  <c r="U239" i="12" s="1"/>
  <c r="V239" i="12"/>
  <c r="W239" i="12"/>
  <c r="X239" i="12" s="1"/>
  <c r="U143" i="12" a="1"/>
  <c r="U143" i="12" s="1"/>
  <c r="V143" i="12"/>
  <c r="W143" i="12"/>
  <c r="X143" i="12" s="1"/>
  <c r="U135" i="12" a="1"/>
  <c r="U135" i="12" s="1"/>
  <c r="V135" i="12"/>
  <c r="W135" i="12"/>
  <c r="U197" i="12" a="1"/>
  <c r="U197" i="12" s="1"/>
  <c r="V197" i="12"/>
  <c r="W197" i="12"/>
  <c r="X197" i="12" s="1"/>
  <c r="V236" i="12"/>
  <c r="W236" i="12"/>
  <c r="U236" i="12" a="1"/>
  <c r="U236" i="12" s="1"/>
  <c r="V185" i="12"/>
  <c r="W185" i="12"/>
  <c r="U185" i="12" a="1"/>
  <c r="U185" i="12" s="1"/>
  <c r="U220" i="12" a="1"/>
  <c r="U220" i="12" s="1"/>
  <c r="V220" i="12"/>
  <c r="W220" i="12"/>
  <c r="X220" i="12" s="1"/>
  <c r="Y220" i="12" s="1"/>
  <c r="W139" i="12"/>
  <c r="U139" i="12" a="1"/>
  <c r="U139" i="12" s="1"/>
  <c r="V139" i="12"/>
  <c r="V68" i="12"/>
  <c r="W68" i="12"/>
  <c r="X68" i="12" s="1"/>
  <c r="U68" i="12" a="1"/>
  <c r="U68" i="12" s="1"/>
  <c r="W113" i="12"/>
  <c r="X113" i="12" s="1"/>
  <c r="Y113" i="12" s="1"/>
  <c r="V113" i="12"/>
  <c r="U113" i="12" a="1"/>
  <c r="U113" i="12" s="1"/>
  <c r="W46" i="12"/>
  <c r="U46" i="12" a="1"/>
  <c r="U46" i="12" s="1"/>
  <c r="V46" i="12"/>
  <c r="W176" i="12"/>
  <c r="X176" i="12" s="1"/>
  <c r="U176" i="12" a="1"/>
  <c r="U176" i="12" s="1"/>
  <c r="V176" i="12"/>
  <c r="W44" i="12"/>
  <c r="U44" i="12" a="1"/>
  <c r="U44" i="12" s="1"/>
  <c r="V44" i="12"/>
  <c r="V217" i="12"/>
  <c r="W217" i="12"/>
  <c r="X217" i="12" s="1"/>
  <c r="U217" i="12" a="1"/>
  <c r="U217" i="12" s="1"/>
  <c r="U116" i="12" a="1"/>
  <c r="U116" i="12" s="1"/>
  <c r="V116" i="12"/>
  <c r="W116" i="12"/>
  <c r="X116" i="12" s="1"/>
  <c r="U78" i="12" a="1"/>
  <c r="U78" i="12" s="1"/>
  <c r="V78" i="12"/>
  <c r="W78" i="12"/>
  <c r="X78" i="12" s="1"/>
  <c r="V218" i="12"/>
  <c r="W218" i="12"/>
  <c r="U218" i="12" a="1"/>
  <c r="U218" i="12" s="1"/>
  <c r="U49" i="12" a="1"/>
  <c r="U49" i="12" s="1"/>
  <c r="V49" i="12"/>
  <c r="W49" i="12"/>
  <c r="U43" i="12" a="1"/>
  <c r="U43" i="12" s="1"/>
  <c r="V43" i="12"/>
  <c r="W43" i="12"/>
  <c r="X43" i="12" s="1"/>
  <c r="W155" i="12"/>
  <c r="U155" i="12" a="1"/>
  <c r="U155" i="12" s="1"/>
  <c r="V155" i="12"/>
  <c r="W28" i="12"/>
  <c r="X28" i="12" s="1"/>
  <c r="W59" i="12"/>
  <c r="U59" i="12" a="1"/>
  <c r="U59" i="12" s="1"/>
  <c r="V59" i="12"/>
  <c r="U63" i="12" a="1"/>
  <c r="U63" i="12" s="1"/>
  <c r="V63" i="12"/>
  <c r="W63" i="12"/>
  <c r="V210" i="12"/>
  <c r="W210" i="12"/>
  <c r="U210" i="12" a="1"/>
  <c r="U210" i="12" s="1"/>
  <c r="U62" i="12" a="1"/>
  <c r="U62" i="12" s="1"/>
  <c r="V62" i="12"/>
  <c r="W62" i="12"/>
  <c r="U73" i="12" a="1"/>
  <c r="U73" i="12" s="1"/>
  <c r="V73" i="12"/>
  <c r="W73" i="12"/>
  <c r="V202" i="12"/>
  <c r="W202" i="12"/>
  <c r="X202" i="12" s="1"/>
  <c r="U202" i="12" a="1"/>
  <c r="U202" i="12" s="1"/>
  <c r="V141" i="12"/>
  <c r="W141" i="12"/>
  <c r="X141" i="12" s="1"/>
  <c r="U141" i="12" a="1"/>
  <c r="U141" i="12" s="1"/>
  <c r="U219" i="12" a="1"/>
  <c r="U219" i="12" s="1"/>
  <c r="V219" i="12"/>
  <c r="W219" i="12"/>
  <c r="X219" i="12" s="1"/>
  <c r="W121" i="12"/>
  <c r="U121" i="12" a="1"/>
  <c r="U121" i="12" s="1"/>
  <c r="V121" i="12"/>
  <c r="U55" i="12" a="1"/>
  <c r="U55" i="12" s="1"/>
  <c r="V55" i="12"/>
  <c r="W55" i="12"/>
  <c r="U25" i="12" a="1"/>
  <c r="U25" i="12" s="1"/>
  <c r="V25" i="12"/>
  <c r="W25" i="12"/>
  <c r="X25" i="12" s="1"/>
  <c r="V79" i="12"/>
  <c r="W79" i="12"/>
  <c r="X79" i="12" s="1"/>
  <c r="U79" i="12" a="1"/>
  <c r="U79" i="12" s="1"/>
  <c r="V61" i="12"/>
  <c r="W61" i="12"/>
  <c r="X61" i="12" s="1"/>
  <c r="U61" i="12" a="1"/>
  <c r="U61" i="12" s="1"/>
  <c r="W222" i="12"/>
  <c r="X222" i="12" s="1"/>
  <c r="V201" i="12"/>
  <c r="W201" i="12"/>
  <c r="U201" i="12" a="1"/>
  <c r="U201" i="12" s="1"/>
  <c r="V207" i="12"/>
  <c r="V115" i="12"/>
  <c r="W115" i="12"/>
  <c r="U115" i="12" a="1"/>
  <c r="U115" i="12" s="1"/>
  <c r="U204" i="12" a="1"/>
  <c r="U204" i="12" s="1"/>
  <c r="V204" i="12"/>
  <c r="W204" i="12"/>
  <c r="X204" i="12" s="1"/>
  <c r="U39" i="12" a="1"/>
  <c r="U39" i="12" s="1"/>
  <c r="V39" i="12"/>
  <c r="W39" i="12"/>
  <c r="X39" i="12" s="1"/>
  <c r="V105" i="12"/>
  <c r="W105" i="12"/>
  <c r="U105" i="12" a="1"/>
  <c r="U105" i="12" s="1"/>
  <c r="V81" i="12"/>
  <c r="U34" i="12" a="1"/>
  <c r="U34" i="12" s="1"/>
  <c r="V34" i="12"/>
  <c r="W34" i="12"/>
  <c r="V228" i="12"/>
  <c r="W228" i="12"/>
  <c r="U228" i="12" a="1"/>
  <c r="U228" i="12" s="1"/>
  <c r="U66" i="12" a="1"/>
  <c r="U66" i="12" s="1"/>
  <c r="V66" i="12"/>
  <c r="W66" i="12"/>
  <c r="C2" i="47"/>
  <c r="B2" i="47"/>
  <c r="C2" i="46"/>
  <c r="B2" i="46"/>
  <c r="C2" i="44"/>
  <c r="B2" i="44"/>
  <c r="C2" i="45"/>
  <c r="B2" i="45"/>
  <c r="AO127" i="12"/>
  <c r="AC113" i="12"/>
  <c r="AW80" i="12"/>
  <c r="AW209" i="12"/>
  <c r="AO175" i="12"/>
  <c r="AS228" i="12"/>
  <c r="AS68" i="12"/>
  <c r="AO144" i="12"/>
  <c r="AS192" i="12"/>
  <c r="AO30" i="12"/>
  <c r="AC213" i="12"/>
  <c r="AS218" i="12"/>
  <c r="AK207" i="12"/>
  <c r="AS213" i="12"/>
  <c r="AW57" i="12"/>
  <c r="AC49" i="12"/>
  <c r="AK30" i="12"/>
  <c r="AW112" i="12"/>
  <c r="AK153" i="12"/>
  <c r="AS252" i="12"/>
  <c r="AO75" i="12"/>
  <c r="AK104" i="12"/>
  <c r="AS161" i="12"/>
  <c r="AC138" i="12"/>
  <c r="AK48" i="12"/>
  <c r="AS242" i="12"/>
  <c r="AW162" i="12"/>
  <c r="AK107" i="12"/>
  <c r="AS158" i="12"/>
  <c r="AS55" i="12"/>
  <c r="AK239" i="12"/>
  <c r="AG180" i="12"/>
  <c r="AO61" i="12"/>
  <c r="AW168" i="12"/>
  <c r="AK25" i="12"/>
  <c r="AW181" i="12"/>
  <c r="AC24" i="12"/>
  <c r="AW116" i="12"/>
  <c r="AO173" i="12"/>
  <c r="AC196" i="12"/>
  <c r="AO84" i="12"/>
  <c r="AC195" i="12"/>
  <c r="AC44" i="12"/>
  <c r="AG207" i="12"/>
  <c r="AS101" i="12"/>
  <c r="AC89" i="12"/>
  <c r="AC77" i="12"/>
  <c r="AO215" i="12"/>
  <c r="AG135" i="12"/>
  <c r="AK218" i="12"/>
  <c r="AC226" i="12"/>
  <c r="AS93" i="12"/>
  <c r="AK254" i="12"/>
  <c r="AG34" i="12"/>
  <c r="AC83" i="12"/>
  <c r="AS143" i="12"/>
  <c r="AW136" i="12"/>
  <c r="AO70" i="12"/>
  <c r="AO60" i="12"/>
  <c r="AS156" i="12"/>
  <c r="AG39" i="12"/>
  <c r="AS202" i="12"/>
  <c r="AO42" i="12"/>
  <c r="AG115" i="12"/>
  <c r="AW38" i="12"/>
  <c r="AS96" i="12"/>
  <c r="AG220" i="12"/>
  <c r="AS89" i="12"/>
  <c r="AK241" i="12"/>
  <c r="AG63" i="12"/>
  <c r="AW154" i="12"/>
  <c r="AS199" i="12"/>
  <c r="AW108" i="12"/>
  <c r="AC27" i="12"/>
  <c r="AS26" i="12"/>
  <c r="AW140" i="12"/>
  <c r="AC137" i="12"/>
  <c r="AW39" i="12"/>
  <c r="AK185" i="12"/>
  <c r="AC136" i="12"/>
  <c r="AS20" i="12"/>
  <c r="AO99" i="12"/>
  <c r="AC225" i="12"/>
  <c r="AO159" i="12"/>
  <c r="AG54" i="12"/>
  <c r="AC209" i="12"/>
  <c r="AG241" i="12"/>
  <c r="AK215" i="12"/>
  <c r="AC236" i="12"/>
  <c r="AS134" i="12"/>
  <c r="AO77" i="12"/>
  <c r="AO202" i="12"/>
  <c r="AS241" i="12"/>
  <c r="AK23" i="12"/>
  <c r="AG37" i="12"/>
  <c r="AS79" i="12"/>
  <c r="AO48" i="12"/>
  <c r="AO104" i="12"/>
  <c r="AC233" i="12"/>
  <c r="AW233" i="12"/>
  <c r="AS71" i="12"/>
  <c r="AS149" i="12"/>
  <c r="AS255" i="12"/>
  <c r="AO186" i="12"/>
  <c r="AK189" i="12"/>
  <c r="AG167" i="12"/>
  <c r="AK94" i="12"/>
  <c r="AS54" i="12"/>
  <c r="AG209" i="12"/>
  <c r="AS155" i="12"/>
  <c r="AW165" i="12"/>
  <c r="AS226" i="12"/>
  <c r="AG119" i="12"/>
  <c r="AS114" i="12"/>
  <c r="AS205" i="12"/>
  <c r="AG188" i="12"/>
  <c r="AO53" i="12"/>
  <c r="AG148" i="12"/>
  <c r="AW139" i="12"/>
  <c r="AW90" i="12"/>
  <c r="AO174" i="12"/>
  <c r="AC22" i="12"/>
  <c r="AO242" i="12"/>
  <c r="AS29" i="12"/>
  <c r="AW106" i="12"/>
  <c r="AK195" i="12"/>
  <c r="AC183" i="12"/>
  <c r="AW120" i="12"/>
  <c r="AW152" i="12"/>
  <c r="AK47" i="12"/>
  <c r="AK229" i="12"/>
  <c r="AC56" i="12"/>
  <c r="AS159" i="12"/>
  <c r="AC105" i="12"/>
  <c r="AC175" i="12"/>
  <c r="AS43" i="12"/>
  <c r="AS210" i="12"/>
  <c r="AS133" i="12"/>
  <c r="AG156" i="12"/>
  <c r="AG169" i="12"/>
  <c r="AG35" i="12"/>
  <c r="AC133" i="12"/>
  <c r="AG246" i="12"/>
  <c r="AW104" i="12"/>
  <c r="AG30" i="12"/>
  <c r="AK219" i="12"/>
  <c r="AC176" i="12"/>
  <c r="AO189" i="12"/>
  <c r="AW229" i="12"/>
  <c r="AC145" i="12"/>
  <c r="AC37" i="12"/>
  <c r="AC62" i="12"/>
  <c r="AO34" i="12"/>
  <c r="AS21" i="12"/>
  <c r="AS130" i="12"/>
  <c r="AS249" i="12"/>
  <c r="AG29" i="12"/>
  <c r="AK123" i="12"/>
  <c r="AW93" i="12"/>
  <c r="AS139" i="12"/>
  <c r="AC94" i="12"/>
  <c r="AC254" i="12"/>
  <c r="AC78" i="12"/>
  <c r="AS231" i="12"/>
  <c r="AC68" i="12"/>
  <c r="AO93" i="12"/>
  <c r="AS164" i="12"/>
  <c r="AW153" i="12"/>
  <c r="AW21" i="12"/>
  <c r="AW115" i="12"/>
  <c r="AS22" i="12"/>
  <c r="AG143" i="12"/>
  <c r="AC200" i="12"/>
  <c r="AS211" i="12"/>
  <c r="AO139" i="12"/>
  <c r="AS142" i="12"/>
  <c r="AW33" i="12"/>
  <c r="AS67" i="12"/>
  <c r="AK190" i="12"/>
  <c r="AW234" i="12"/>
  <c r="AC108" i="12"/>
  <c r="AG64" i="12"/>
  <c r="AC171" i="12"/>
  <c r="AO201" i="12"/>
  <c r="AC150" i="12"/>
  <c r="AG172" i="12"/>
  <c r="AO221" i="12"/>
  <c r="AW164" i="12"/>
  <c r="AC74" i="12"/>
  <c r="AG109" i="12"/>
  <c r="AS167" i="12"/>
  <c r="AC215" i="12"/>
  <c r="AW228" i="12"/>
  <c r="AG192" i="12"/>
  <c r="AC151" i="12"/>
  <c r="AC242" i="12"/>
  <c r="AS131" i="12"/>
  <c r="AS217" i="12"/>
  <c r="AK228" i="12"/>
  <c r="AC207" i="12"/>
  <c r="AC131" i="12"/>
  <c r="AC85" i="12"/>
  <c r="AO137" i="12"/>
  <c r="AS230" i="12"/>
  <c r="AO19" i="12"/>
  <c r="AW79" i="12"/>
  <c r="AK33" i="12"/>
  <c r="AW185" i="12"/>
  <c r="AG85" i="12"/>
  <c r="AS135" i="12"/>
  <c r="AO89" i="12"/>
  <c r="AK124" i="12"/>
  <c r="AC25" i="12"/>
  <c r="AK84" i="12"/>
  <c r="AK45" i="12"/>
  <c r="AC144" i="12"/>
  <c r="AC98" i="12"/>
  <c r="AW111" i="12"/>
  <c r="AG131" i="12"/>
  <c r="AC30" i="12"/>
  <c r="AG31" i="12"/>
  <c r="AK247" i="12"/>
  <c r="AK165" i="12"/>
  <c r="AG116" i="12"/>
  <c r="AC212" i="12"/>
  <c r="AK159" i="12"/>
  <c r="AS160" i="12"/>
  <c r="AG224" i="12"/>
  <c r="AS32" i="12"/>
  <c r="AK49" i="12"/>
  <c r="AG185" i="12"/>
  <c r="AO88" i="12"/>
  <c r="AK130" i="12"/>
  <c r="AW216" i="12"/>
  <c r="AO240" i="12"/>
  <c r="AS31" i="12"/>
  <c r="AO32" i="12"/>
  <c r="AW59" i="12"/>
  <c r="AC234" i="12"/>
  <c r="AK170" i="12"/>
  <c r="AW131" i="12"/>
  <c r="AS222" i="12"/>
  <c r="AG25" i="12"/>
  <c r="AC109" i="12"/>
  <c r="AG242" i="12"/>
  <c r="AK234" i="12"/>
  <c r="AG122" i="12"/>
  <c r="AS180" i="12"/>
  <c r="AS90" i="12"/>
  <c r="AO67" i="12"/>
  <c r="AW128" i="12"/>
  <c r="AG129" i="12"/>
  <c r="AC69" i="12"/>
  <c r="AG46" i="12"/>
  <c r="AK68" i="12"/>
  <c r="AS157" i="12"/>
  <c r="AO123" i="12"/>
  <c r="AK19" i="12"/>
  <c r="AW132" i="12"/>
  <c r="AW22" i="12"/>
  <c r="AC46" i="12"/>
  <c r="AW239" i="12"/>
  <c r="AO107" i="12"/>
  <c r="AW77" i="12"/>
  <c r="AO136" i="12"/>
  <c r="AK252" i="12"/>
  <c r="AS200" i="12"/>
  <c r="AK61" i="12"/>
  <c r="AO226" i="12"/>
  <c r="AW20" i="12"/>
  <c r="AW109" i="12"/>
  <c r="AS237" i="12"/>
  <c r="AS181" i="12"/>
  <c r="AC140" i="12"/>
  <c r="AO135" i="12"/>
  <c r="AS111" i="12"/>
  <c r="AK169" i="12"/>
  <c r="AS250" i="12"/>
  <c r="AO161" i="12"/>
  <c r="AS60" i="12"/>
  <c r="AO111" i="12"/>
  <c r="AO149" i="12"/>
  <c r="AK76" i="12"/>
  <c r="AO47" i="12"/>
  <c r="AG36" i="12"/>
  <c r="AC84" i="12"/>
  <c r="AK192" i="12"/>
  <c r="AS36" i="12"/>
  <c r="AC127" i="12"/>
  <c r="AO56" i="12"/>
  <c r="AK147" i="12"/>
  <c r="AG146" i="12"/>
  <c r="AG214" i="12"/>
  <c r="AW230" i="12"/>
  <c r="AC73" i="12"/>
  <c r="AK129" i="12"/>
  <c r="AW25" i="12"/>
  <c r="AS172" i="12"/>
  <c r="AG196" i="12"/>
  <c r="AS40" i="12"/>
  <c r="AC230" i="12"/>
  <c r="AG243" i="12"/>
  <c r="AG68" i="12"/>
  <c r="AW121" i="12"/>
  <c r="AS97" i="12"/>
  <c r="AG137" i="12"/>
  <c r="AW102" i="12"/>
  <c r="AO153" i="12"/>
  <c r="AG245" i="12"/>
  <c r="AC19" i="12"/>
  <c r="AW91" i="12"/>
  <c r="AC218" i="12"/>
  <c r="AW183" i="12"/>
  <c r="AO246" i="12"/>
  <c r="AS59" i="12"/>
  <c r="AO142" i="12"/>
  <c r="AK122" i="12"/>
  <c r="AG240" i="12"/>
  <c r="AC39" i="12"/>
  <c r="AS196" i="12"/>
  <c r="AG205" i="12"/>
  <c r="AW101" i="12"/>
  <c r="AK217" i="12"/>
  <c r="AS224" i="12"/>
  <c r="AW56" i="12"/>
  <c r="AC111" i="12"/>
  <c r="AW63" i="12"/>
  <c r="AG162" i="12"/>
  <c r="AK150" i="12"/>
  <c r="AS175" i="12"/>
  <c r="AO115" i="12"/>
  <c r="AW64" i="12"/>
  <c r="AK140" i="12"/>
  <c r="AO220" i="12"/>
  <c r="AK52" i="12"/>
  <c r="AS216" i="12"/>
  <c r="AO143" i="12"/>
  <c r="AG73" i="12"/>
  <c r="AG128" i="12"/>
  <c r="AK105" i="12"/>
  <c r="AO225" i="12"/>
  <c r="AO51" i="12"/>
  <c r="AC160" i="12"/>
  <c r="AW117" i="12"/>
  <c r="AK200" i="12"/>
  <c r="AO222" i="12"/>
  <c r="AC129" i="12"/>
  <c r="AO50" i="12"/>
  <c r="AC182" i="12"/>
  <c r="AS186" i="12"/>
  <c r="AG51" i="12"/>
  <c r="AC216" i="12"/>
  <c r="AG199" i="12"/>
  <c r="AC168" i="12"/>
  <c r="AC221" i="12"/>
  <c r="AG130" i="12"/>
  <c r="AW78" i="12"/>
  <c r="AW133" i="12"/>
  <c r="AO172" i="12"/>
  <c r="AK255" i="12"/>
  <c r="AC38" i="12"/>
  <c r="AG100" i="12"/>
  <c r="AS238" i="12"/>
  <c r="AK246" i="12"/>
  <c r="AG110" i="12"/>
  <c r="AK235" i="12"/>
  <c r="AC126" i="12"/>
  <c r="AC35" i="12"/>
  <c r="AC172" i="12"/>
  <c r="AG233" i="12"/>
  <c r="AW35" i="12"/>
  <c r="AO95" i="12"/>
  <c r="AS220" i="12"/>
  <c r="AC58" i="12"/>
  <c r="AO80" i="12"/>
  <c r="AG157" i="12"/>
  <c r="AC31" i="12"/>
  <c r="AO101" i="12"/>
  <c r="AS152" i="12"/>
  <c r="AS197" i="12"/>
  <c r="AS182" i="12"/>
  <c r="AG144" i="12"/>
  <c r="AC214" i="12"/>
  <c r="AO82" i="12"/>
  <c r="AG194" i="12"/>
  <c r="AG81" i="12"/>
  <c r="AG230" i="12"/>
  <c r="AC104" i="12"/>
  <c r="AG152" i="12"/>
  <c r="AG206" i="12"/>
  <c r="AS184" i="12"/>
  <c r="AW67" i="12"/>
  <c r="AC97" i="12"/>
  <c r="AC42" i="12"/>
  <c r="AS138" i="12"/>
  <c r="AW191" i="12"/>
  <c r="AC198" i="12"/>
  <c r="AK40" i="12"/>
  <c r="AC23" i="12"/>
  <c r="AK213" i="12"/>
  <c r="AS233" i="12"/>
  <c r="AK103" i="12"/>
  <c r="AW182" i="12"/>
  <c r="AW58" i="12"/>
  <c r="AK108" i="12"/>
  <c r="AG78" i="12"/>
  <c r="AC81" i="12"/>
  <c r="AW255" i="12"/>
  <c r="AK163" i="12"/>
  <c r="AO179" i="12"/>
  <c r="AO219" i="12"/>
  <c r="AG74" i="12"/>
  <c r="AC120" i="12"/>
  <c r="AG164" i="12"/>
  <c r="AG175" i="12"/>
  <c r="AC121" i="12"/>
  <c r="AK194" i="12"/>
  <c r="AG67" i="12"/>
  <c r="AC217" i="12"/>
  <c r="AW190" i="12"/>
  <c r="AK249" i="12"/>
  <c r="AO183" i="12"/>
  <c r="AW214" i="12"/>
  <c r="AS38" i="12"/>
  <c r="AS118" i="12"/>
  <c r="AK204" i="12"/>
  <c r="AG94" i="12"/>
  <c r="AK220" i="12"/>
  <c r="AK44" i="12"/>
  <c r="AS87" i="12"/>
  <c r="AK96" i="12"/>
  <c r="AG171" i="12"/>
  <c r="AW231" i="12"/>
  <c r="AO102" i="12"/>
  <c r="AC193" i="12"/>
  <c r="AC28" i="12"/>
  <c r="AO91" i="12"/>
  <c r="AK253" i="12"/>
  <c r="AW24" i="12"/>
  <c r="AG252" i="12"/>
  <c r="AW201" i="12"/>
  <c r="AC173" i="12"/>
  <c r="AG166" i="12"/>
  <c r="AG113" i="12"/>
  <c r="AO23" i="12"/>
  <c r="AS37" i="12"/>
  <c r="AC219" i="12"/>
  <c r="AK63" i="12"/>
  <c r="AW240" i="12"/>
  <c r="AK166" i="12"/>
  <c r="AS23" i="12"/>
  <c r="AS102" i="12"/>
  <c r="AW160" i="12"/>
  <c r="AC235" i="12"/>
  <c r="AS254" i="12"/>
  <c r="AG125" i="12"/>
  <c r="AG255" i="12"/>
  <c r="AW151" i="12"/>
  <c r="AK179" i="12"/>
  <c r="AC93" i="12"/>
  <c r="AK69" i="12"/>
  <c r="AG24" i="12"/>
  <c r="AO38" i="12"/>
  <c r="AS94" i="12"/>
  <c r="AC123" i="12"/>
  <c r="AO105" i="12"/>
  <c r="AW210" i="12"/>
  <c r="AW89" i="12"/>
  <c r="AO192" i="12"/>
  <c r="AG251" i="12"/>
  <c r="AO195" i="12"/>
  <c r="AS117" i="12"/>
  <c r="AO114" i="12"/>
  <c r="AW68" i="12"/>
  <c r="AW232" i="12"/>
  <c r="AG52" i="12"/>
  <c r="AK64" i="12"/>
  <c r="AO164" i="12"/>
  <c r="AW94" i="12"/>
  <c r="AG145" i="12"/>
  <c r="AG193" i="12"/>
  <c r="AW163" i="12"/>
  <c r="AK227" i="12"/>
  <c r="AW105" i="12"/>
  <c r="AG53" i="12"/>
  <c r="AC222" i="12"/>
  <c r="AC60" i="12"/>
  <c r="AK187" i="12"/>
  <c r="AG140" i="12"/>
  <c r="AO141" i="12"/>
  <c r="AW149" i="12"/>
  <c r="AS77" i="12"/>
  <c r="AW92" i="12"/>
  <c r="AO120" i="12"/>
  <c r="AW171" i="12"/>
  <c r="AK148" i="12"/>
  <c r="AK233" i="12"/>
  <c r="AO245" i="12"/>
  <c r="AC41" i="12"/>
  <c r="AC204" i="12"/>
  <c r="AS123" i="12"/>
  <c r="AW45" i="12"/>
  <c r="AW176" i="12"/>
  <c r="AW227" i="12"/>
  <c r="AC61" i="12"/>
  <c r="AC158" i="12"/>
  <c r="AK193" i="12"/>
  <c r="AS107" i="12"/>
  <c r="AW219" i="12"/>
  <c r="AG75" i="12"/>
  <c r="AG153" i="12"/>
  <c r="AS33" i="12"/>
  <c r="AC34" i="12"/>
  <c r="AG202" i="12"/>
  <c r="AC169" i="12"/>
  <c r="AG178" i="12"/>
  <c r="AC52" i="12"/>
  <c r="AS235" i="12"/>
  <c r="AC220" i="12"/>
  <c r="AW103" i="12"/>
  <c r="AK132" i="12"/>
  <c r="AW137" i="12"/>
  <c r="AO52" i="12"/>
  <c r="AW26" i="12"/>
  <c r="AW82" i="12"/>
  <c r="AW189" i="12"/>
  <c r="AG120" i="12"/>
  <c r="AC51" i="12"/>
  <c r="AC20" i="12"/>
  <c r="AK27" i="12"/>
  <c r="AW129" i="12"/>
  <c r="AC134" i="12"/>
  <c r="AK22" i="12"/>
  <c r="AG197" i="12"/>
  <c r="AK210" i="12"/>
  <c r="AC45" i="12"/>
  <c r="AG103" i="12"/>
  <c r="AO237" i="12"/>
  <c r="AS201" i="12"/>
  <c r="AG226" i="12"/>
  <c r="AO39" i="12"/>
  <c r="AC245" i="12"/>
  <c r="AG158" i="12"/>
  <c r="AW180" i="12"/>
  <c r="AK65" i="12"/>
  <c r="AW236" i="12"/>
  <c r="AK62" i="12"/>
  <c r="AG150" i="12"/>
  <c r="AK198" i="12"/>
  <c r="AC185" i="12"/>
  <c r="AK116" i="12"/>
  <c r="AW178" i="12"/>
  <c r="AC155" i="12"/>
  <c r="AO74" i="12"/>
  <c r="AK146" i="12"/>
  <c r="AO214" i="12"/>
  <c r="AC55" i="12"/>
  <c r="AS35" i="12"/>
  <c r="AG21" i="12"/>
  <c r="AO158" i="12"/>
  <c r="AG225" i="12"/>
  <c r="AO224" i="12"/>
  <c r="AS191" i="12"/>
  <c r="AG187" i="12"/>
  <c r="AO97" i="12"/>
  <c r="AO208" i="12"/>
  <c r="AO203" i="12"/>
  <c r="AW207" i="12"/>
  <c r="AG111" i="12"/>
  <c r="AG32" i="12"/>
  <c r="AO69" i="12"/>
  <c r="AW217" i="12"/>
  <c r="AK109" i="12"/>
  <c r="AO199" i="12"/>
  <c r="AG216" i="12"/>
  <c r="AS176" i="12"/>
  <c r="AW249" i="12"/>
  <c r="AC161" i="12"/>
  <c r="AG204" i="12"/>
  <c r="AK89" i="12"/>
  <c r="AS52" i="12"/>
  <c r="AC153" i="12"/>
  <c r="AK28" i="12"/>
  <c r="AC32" i="12"/>
  <c r="AG57" i="12"/>
  <c r="AG133" i="12"/>
  <c r="AS166" i="12"/>
  <c r="AC26" i="12"/>
  <c r="AW194" i="12"/>
  <c r="AO45" i="12"/>
  <c r="AS66" i="12"/>
  <c r="AG107" i="12"/>
  <c r="AO122" i="12"/>
  <c r="AC199" i="12"/>
  <c r="AW86" i="12"/>
  <c r="AO181" i="12"/>
  <c r="AS178" i="12"/>
  <c r="AG195" i="12"/>
  <c r="AW62" i="12"/>
  <c r="AS72" i="12"/>
  <c r="AK127" i="12"/>
  <c r="AG33" i="12"/>
  <c r="AS163" i="12"/>
  <c r="AK232" i="12"/>
  <c r="AG66" i="12"/>
  <c r="AC63" i="12"/>
  <c r="AO187" i="12"/>
  <c r="AW98" i="12"/>
  <c r="AW144" i="12"/>
  <c r="AK29" i="12"/>
  <c r="AG173" i="12"/>
  <c r="AK184" i="12"/>
  <c r="AK164" i="12"/>
  <c r="AS169" i="12"/>
  <c r="AS95" i="12"/>
  <c r="AS128" i="12"/>
  <c r="AO129" i="12"/>
  <c r="AC100" i="12"/>
  <c r="AS19" i="12"/>
  <c r="AW85" i="12"/>
  <c r="AO126" i="12"/>
  <c r="AW147" i="12"/>
  <c r="AG190" i="12"/>
  <c r="AO217" i="12"/>
  <c r="AC115" i="12"/>
  <c r="AS177" i="12"/>
  <c r="AS179" i="12"/>
  <c r="AW226" i="12"/>
  <c r="AC239" i="12"/>
  <c r="AK54" i="12"/>
  <c r="AW247" i="12"/>
  <c r="AG238" i="12"/>
  <c r="AW213" i="12"/>
  <c r="AO24" i="12"/>
  <c r="AS145" i="12"/>
  <c r="AS168" i="12"/>
  <c r="AS69" i="12"/>
  <c r="AS194" i="12"/>
  <c r="AS221" i="12"/>
  <c r="AS85" i="12"/>
  <c r="AW143" i="12"/>
  <c r="AK251" i="12"/>
  <c r="AC208" i="12"/>
  <c r="AS189" i="12"/>
  <c r="AK88" i="12"/>
  <c r="AK240" i="12"/>
  <c r="AC174" i="12"/>
  <c r="AG136" i="12"/>
  <c r="AC164" i="12"/>
  <c r="AK137" i="12"/>
  <c r="AW81" i="12"/>
  <c r="AO106" i="12"/>
  <c r="AK87" i="12"/>
  <c r="AW72" i="12"/>
  <c r="AG174" i="12"/>
  <c r="AO87" i="12"/>
  <c r="AK144" i="12"/>
  <c r="AO103" i="12"/>
  <c r="AK125" i="12"/>
  <c r="AC117" i="12"/>
  <c r="AS247" i="12"/>
  <c r="AG213" i="12"/>
  <c r="AO73" i="12"/>
  <c r="AG212" i="12"/>
  <c r="AW200" i="12"/>
  <c r="AC59" i="12"/>
  <c r="AG237" i="12"/>
  <c r="AC181" i="12"/>
  <c r="AK202" i="12"/>
  <c r="AG254" i="12"/>
  <c r="AO198" i="12"/>
  <c r="AC116" i="12"/>
  <c r="AK203" i="12"/>
  <c r="AO180" i="12"/>
  <c r="AC240" i="12"/>
  <c r="AS229" i="12"/>
  <c r="AO232" i="12"/>
  <c r="AK168" i="12"/>
  <c r="AS151" i="12"/>
  <c r="AK118" i="12"/>
  <c r="AC135" i="12"/>
  <c r="AW146" i="12"/>
  <c r="AW202" i="12"/>
  <c r="AO100" i="12"/>
  <c r="AK181" i="12"/>
  <c r="AO110" i="12"/>
  <c r="AC148" i="12"/>
  <c r="AK171" i="12"/>
  <c r="AK38" i="12"/>
  <c r="AK199" i="12"/>
  <c r="AG91" i="12"/>
  <c r="AW107" i="12"/>
  <c r="AG79" i="12"/>
  <c r="AW235" i="12"/>
  <c r="AS91" i="12"/>
  <c r="AW174" i="12"/>
  <c r="AS105" i="12"/>
  <c r="AC251" i="12"/>
  <c r="AW172" i="12"/>
  <c r="AW193" i="12"/>
  <c r="AW29" i="12"/>
  <c r="AC118" i="12"/>
  <c r="AW175" i="12"/>
  <c r="AC166" i="12"/>
  <c r="AO228" i="12"/>
  <c r="AW248" i="12"/>
  <c r="AS170" i="12"/>
  <c r="AC202" i="12"/>
  <c r="AW199" i="12"/>
  <c r="AK91" i="12"/>
  <c r="AW188" i="12"/>
  <c r="AK37" i="12"/>
  <c r="AK59" i="12"/>
  <c r="AO176" i="12"/>
  <c r="AW208" i="12"/>
  <c r="AW206" i="12"/>
  <c r="AG58" i="12"/>
  <c r="AG228" i="12"/>
  <c r="AG179" i="12"/>
  <c r="AG121" i="12"/>
  <c r="AW254" i="12"/>
  <c r="AW87" i="12"/>
  <c r="AG48" i="12"/>
  <c r="AG218" i="12"/>
  <c r="AG89" i="12"/>
  <c r="AO168" i="12"/>
  <c r="AC114" i="12"/>
  <c r="AW212" i="12"/>
  <c r="AS240" i="12"/>
  <c r="AC66" i="12"/>
  <c r="AS104" i="12"/>
  <c r="AG247" i="12"/>
  <c r="AG42" i="12"/>
  <c r="AG141" i="12"/>
  <c r="AK77" i="12"/>
  <c r="AS84" i="12"/>
  <c r="AG38" i="12"/>
  <c r="AS148" i="12"/>
  <c r="AK138" i="12"/>
  <c r="AC29" i="12"/>
  <c r="AG49" i="12"/>
  <c r="AS24" i="12"/>
  <c r="AG222" i="12"/>
  <c r="AK243" i="12"/>
  <c r="AG117" i="12"/>
  <c r="AW65" i="12"/>
  <c r="AO90" i="12"/>
  <c r="AK20" i="12"/>
  <c r="AO29" i="12"/>
  <c r="AW97" i="12"/>
  <c r="AW70" i="12"/>
  <c r="AK134" i="12"/>
  <c r="AC96" i="12"/>
  <c r="AO62" i="12"/>
  <c r="AG70" i="12"/>
  <c r="AC210" i="12"/>
  <c r="AG231" i="12"/>
  <c r="AO249" i="12"/>
  <c r="AK98" i="12"/>
  <c r="AO151" i="12"/>
  <c r="AO112" i="12"/>
  <c r="AO239" i="12"/>
  <c r="AK78" i="12"/>
  <c r="AC130" i="12"/>
  <c r="AO218" i="12"/>
  <c r="AS103" i="12"/>
  <c r="AK121" i="12"/>
  <c r="AW110" i="12"/>
  <c r="AS137" i="12"/>
  <c r="AG132" i="12"/>
  <c r="AS120" i="12"/>
  <c r="AO147" i="12"/>
  <c r="AC167" i="12"/>
  <c r="AW150" i="12"/>
  <c r="AG93" i="12"/>
  <c r="AW113" i="12"/>
  <c r="AC40" i="12"/>
  <c r="AO131" i="12"/>
  <c r="AO46" i="12"/>
  <c r="AC119" i="12"/>
  <c r="AK79" i="12"/>
  <c r="AC162" i="12"/>
  <c r="AG239" i="12"/>
  <c r="AK72" i="12"/>
  <c r="AC88" i="12"/>
  <c r="AO124" i="12"/>
  <c r="AO43" i="12"/>
  <c r="AG118" i="12"/>
  <c r="AO83" i="12"/>
  <c r="AK250" i="12"/>
  <c r="AG134" i="12"/>
  <c r="AG40" i="12"/>
  <c r="AG97" i="12"/>
  <c r="AC54" i="12"/>
  <c r="AC21" i="12"/>
  <c r="AK172" i="12"/>
  <c r="AW220" i="12"/>
  <c r="AO197" i="12"/>
  <c r="AW159" i="12"/>
  <c r="AW186" i="12"/>
  <c r="AK208" i="12"/>
  <c r="AO254" i="12"/>
  <c r="AS239" i="12"/>
  <c r="AS236" i="12"/>
  <c r="AW60" i="12"/>
  <c r="AW198" i="12"/>
  <c r="AO21" i="12"/>
  <c r="AW37" i="12"/>
  <c r="AW135" i="12"/>
  <c r="AW141" i="12"/>
  <c r="AS83" i="12"/>
  <c r="AO171" i="12"/>
  <c r="AG69" i="12"/>
  <c r="AK51" i="12"/>
  <c r="AC205" i="12"/>
  <c r="AW43" i="12"/>
  <c r="AO212" i="12"/>
  <c r="AC92" i="12"/>
  <c r="AK26" i="12"/>
  <c r="AS34" i="12"/>
  <c r="AO65" i="12"/>
  <c r="AK182" i="12"/>
  <c r="AC82" i="12"/>
  <c r="AK211" i="12"/>
  <c r="AC177" i="12"/>
  <c r="AO36" i="12"/>
  <c r="AO28" i="12"/>
  <c r="AO92" i="12"/>
  <c r="AG87" i="12"/>
  <c r="AO182" i="12"/>
  <c r="AO35" i="12"/>
  <c r="AG198" i="12"/>
  <c r="AG176" i="12"/>
  <c r="AK242" i="12"/>
  <c r="AW251" i="12"/>
  <c r="AG124" i="12"/>
  <c r="AK196" i="12"/>
  <c r="AO96" i="12"/>
  <c r="AG126" i="12"/>
  <c r="AO113" i="12"/>
  <c r="AS136" i="12"/>
  <c r="AS174" i="12"/>
  <c r="AW223" i="12"/>
  <c r="AO234" i="12"/>
  <c r="AK201" i="12"/>
  <c r="AK214" i="12"/>
  <c r="AC80" i="12"/>
  <c r="AK145" i="12"/>
  <c r="AC106" i="12"/>
  <c r="AO59" i="12"/>
  <c r="AW71" i="12"/>
  <c r="AO244" i="12"/>
  <c r="AW156" i="12"/>
  <c r="AO55" i="12"/>
  <c r="AW95" i="12"/>
  <c r="AW66" i="12"/>
  <c r="AS39" i="12"/>
  <c r="AS63" i="12"/>
  <c r="AG227" i="12"/>
  <c r="AW44" i="12"/>
  <c r="AS88" i="12"/>
  <c r="AO109" i="12"/>
  <c r="AK92" i="12"/>
  <c r="AC75" i="12"/>
  <c r="AG248" i="12"/>
  <c r="AG95" i="12"/>
  <c r="AG44" i="12"/>
  <c r="AO206" i="12"/>
  <c r="AC194" i="12"/>
  <c r="AO230" i="12"/>
  <c r="AW130" i="12"/>
  <c r="AO94" i="12"/>
  <c r="AK157" i="12"/>
  <c r="AW119" i="12"/>
  <c r="AO68" i="12"/>
  <c r="AS245" i="12"/>
  <c r="AW253" i="12"/>
  <c r="AC43" i="12"/>
  <c r="AS214" i="12"/>
  <c r="AC132" i="12"/>
  <c r="AO236" i="12"/>
  <c r="AS171" i="12"/>
  <c r="AO130" i="12"/>
  <c r="AC50" i="12"/>
  <c r="AG229" i="12"/>
  <c r="AK237" i="12"/>
  <c r="AO170" i="12"/>
  <c r="AW118" i="12"/>
  <c r="AK24" i="12"/>
  <c r="AW49" i="12"/>
  <c r="AO25" i="12"/>
  <c r="AW221" i="12"/>
  <c r="AC142" i="12"/>
  <c r="AK209" i="12"/>
  <c r="AG149" i="12"/>
  <c r="AG96" i="12"/>
  <c r="AG142" i="12"/>
  <c r="AK42" i="12"/>
  <c r="AK180" i="12"/>
  <c r="AC101" i="12"/>
  <c r="AS65" i="12"/>
  <c r="AC241" i="12"/>
  <c r="AG182" i="12"/>
  <c r="AC203" i="12"/>
  <c r="AG104" i="12"/>
  <c r="AG160" i="12"/>
  <c r="AG183" i="12"/>
  <c r="AS82" i="12"/>
  <c r="AS47" i="12"/>
  <c r="AW167" i="12"/>
  <c r="AS48" i="12"/>
  <c r="AK248" i="12"/>
  <c r="AG71" i="12"/>
  <c r="AC188" i="12"/>
  <c r="AO235" i="12"/>
  <c r="AK142" i="12"/>
  <c r="AC149" i="12"/>
  <c r="AG223" i="12"/>
  <c r="AW122" i="12"/>
  <c r="AC246" i="12"/>
  <c r="AO169" i="12"/>
  <c r="AK100" i="12"/>
  <c r="AW74" i="12"/>
  <c r="AW145" i="12"/>
  <c r="AW192" i="12"/>
  <c r="AW40" i="12"/>
  <c r="AW61" i="12"/>
  <c r="AG155" i="12"/>
  <c r="AW51" i="12"/>
  <c r="AG92" i="12"/>
  <c r="AO132" i="12"/>
  <c r="AO22" i="12"/>
  <c r="AK231" i="12"/>
  <c r="AC90" i="12"/>
  <c r="AG217" i="12"/>
  <c r="AO238" i="12"/>
  <c r="AG47" i="12"/>
  <c r="AO64" i="12"/>
  <c r="AW83" i="12"/>
  <c r="AK154" i="12"/>
  <c r="AK50" i="12"/>
  <c r="AS80" i="12"/>
  <c r="AC87" i="12"/>
  <c r="AK161" i="12"/>
  <c r="AO193" i="12"/>
  <c r="AC47" i="12"/>
  <c r="AO191" i="12"/>
  <c r="AG112" i="12"/>
  <c r="AW36" i="12"/>
  <c r="AO128" i="12"/>
  <c r="AC154" i="12"/>
  <c r="AS173" i="12"/>
  <c r="AS57" i="12"/>
  <c r="AW46" i="12"/>
  <c r="AK136" i="12"/>
  <c r="AS106" i="12"/>
  <c r="AW250" i="12"/>
  <c r="AW48" i="12"/>
  <c r="AK111" i="12"/>
  <c r="AK75" i="12"/>
  <c r="AS62" i="12"/>
  <c r="AG138" i="12"/>
  <c r="AS92" i="12"/>
  <c r="AK128" i="12"/>
  <c r="AO194" i="12"/>
  <c r="AO148" i="12"/>
  <c r="AK167" i="12"/>
  <c r="AG65" i="12"/>
  <c r="AK115" i="12"/>
  <c r="AG56" i="12"/>
  <c r="AS126" i="12"/>
  <c r="AO98" i="12"/>
  <c r="AS51" i="12"/>
  <c r="AK113" i="12"/>
  <c r="AS113" i="12"/>
  <c r="AS204" i="12"/>
  <c r="AG235" i="12"/>
  <c r="AS234" i="12"/>
  <c r="AG84" i="12"/>
  <c r="AO229" i="12"/>
  <c r="AG76" i="12"/>
  <c r="AO54" i="12"/>
  <c r="AG106" i="12"/>
  <c r="AS153" i="12"/>
  <c r="AO121" i="12"/>
  <c r="AG232" i="12"/>
  <c r="AK139" i="12"/>
  <c r="AS121" i="12"/>
  <c r="AW196" i="12"/>
  <c r="AK175" i="12"/>
  <c r="AW54" i="12"/>
  <c r="AW27" i="12"/>
  <c r="AW88" i="12"/>
  <c r="AC76" i="12"/>
  <c r="AO78" i="12"/>
  <c r="AO209" i="12"/>
  <c r="AK206" i="12"/>
  <c r="AS141" i="12"/>
  <c r="AC99" i="12"/>
  <c r="AW138" i="12"/>
  <c r="AK90" i="12"/>
  <c r="AW42" i="12"/>
  <c r="AW148" i="12"/>
  <c r="AG23" i="12"/>
  <c r="AK236" i="12"/>
  <c r="AS61" i="12"/>
  <c r="AG19" i="12"/>
  <c r="AK183" i="12"/>
  <c r="AS140" i="12"/>
  <c r="AG99" i="12"/>
  <c r="AW237" i="12"/>
  <c r="AG26" i="12"/>
  <c r="AC191" i="12"/>
  <c r="AG203" i="12"/>
  <c r="AW73" i="12"/>
  <c r="AO37" i="12"/>
  <c r="AW19" i="12"/>
  <c r="AW32" i="12"/>
  <c r="AW84" i="12"/>
  <c r="AS109" i="12"/>
  <c r="AC201" i="12"/>
  <c r="AS223" i="12"/>
  <c r="AG221" i="12"/>
  <c r="AW184" i="12"/>
  <c r="AG200" i="12"/>
  <c r="AC206" i="12"/>
  <c r="AO116" i="12"/>
  <c r="AK133" i="12"/>
  <c r="AG249" i="12"/>
  <c r="AG41" i="12"/>
  <c r="AW170" i="12"/>
  <c r="AS124" i="12"/>
  <c r="AC231" i="12"/>
  <c r="AS203" i="12"/>
  <c r="AG59" i="12"/>
  <c r="AS154" i="12"/>
  <c r="AG151" i="12"/>
  <c r="AK120" i="12"/>
  <c r="AK222" i="12"/>
  <c r="AS147" i="12"/>
  <c r="AO118" i="12"/>
  <c r="AO26" i="12"/>
  <c r="AG210" i="12"/>
  <c r="AK95" i="12"/>
  <c r="AC189" i="12"/>
  <c r="AW195" i="12"/>
  <c r="AG62" i="12"/>
  <c r="AS74" i="12"/>
  <c r="AW243" i="12"/>
  <c r="AO57" i="12"/>
  <c r="AS253" i="12"/>
  <c r="AO216" i="12"/>
  <c r="AW47" i="12"/>
  <c r="AG105" i="12"/>
  <c r="AC255" i="12"/>
  <c r="AW173" i="12"/>
  <c r="AC186" i="12"/>
  <c r="AO119" i="12"/>
  <c r="AS98" i="12"/>
  <c r="AW211" i="12"/>
  <c r="AK178" i="12"/>
  <c r="AG191" i="12"/>
  <c r="AK117" i="12"/>
  <c r="AS73" i="12"/>
  <c r="AG215" i="12"/>
  <c r="AK160" i="12"/>
  <c r="AG168" i="12"/>
  <c r="AK186" i="12"/>
  <c r="AS212" i="12"/>
  <c r="AO185" i="12"/>
  <c r="AC211" i="12"/>
  <c r="AW205" i="12"/>
  <c r="AC70" i="12"/>
  <c r="AS116" i="12"/>
  <c r="AW142" i="12"/>
  <c r="AW161" i="12"/>
  <c r="AK244" i="12"/>
  <c r="AG43" i="12"/>
  <c r="AG28" i="12"/>
  <c r="AK176" i="12"/>
  <c r="AK110" i="12"/>
  <c r="AW100" i="12"/>
  <c r="AO154" i="12"/>
  <c r="AO156" i="12"/>
  <c r="AK149" i="12"/>
  <c r="AK230" i="12"/>
  <c r="AK82" i="12"/>
  <c r="AS70" i="12"/>
  <c r="AC72" i="12"/>
  <c r="AO108" i="12"/>
  <c r="AG219" i="12"/>
  <c r="AC146" i="12"/>
  <c r="AC95" i="12"/>
  <c r="AK226" i="12"/>
  <c r="AO117" i="12"/>
  <c r="AW204" i="12"/>
  <c r="AC147" i="12"/>
  <c r="AS232" i="12"/>
  <c r="AG189" i="12"/>
  <c r="AC228" i="12"/>
  <c r="AO163" i="12"/>
  <c r="AW225" i="12"/>
  <c r="AG102" i="12"/>
  <c r="AO125" i="12"/>
  <c r="AS53" i="12"/>
  <c r="AW52" i="12"/>
  <c r="AK46" i="12"/>
  <c r="AW75" i="12"/>
  <c r="AC253" i="12"/>
  <c r="AG83" i="12"/>
  <c r="AC86" i="12"/>
  <c r="AC57" i="12"/>
  <c r="AG90" i="12"/>
  <c r="AO20" i="12"/>
  <c r="AO71" i="12"/>
  <c r="AO140" i="12"/>
  <c r="AW177" i="12"/>
  <c r="AW238" i="12"/>
  <c r="AK205" i="12"/>
  <c r="AW158" i="12"/>
  <c r="AS27" i="12"/>
  <c r="AG177" i="12"/>
  <c r="AC71" i="12"/>
  <c r="AO255" i="12"/>
  <c r="AS251" i="12"/>
  <c r="AW187" i="12"/>
  <c r="AS125" i="12"/>
  <c r="AS162" i="12"/>
  <c r="AS75" i="12"/>
  <c r="AO145" i="12"/>
  <c r="AC184" i="12"/>
  <c r="AW218" i="12"/>
  <c r="AK216" i="12"/>
  <c r="AC247" i="12"/>
  <c r="AC124" i="12"/>
  <c r="AG211" i="12"/>
  <c r="AO63" i="12"/>
  <c r="AO200" i="12"/>
  <c r="AC64" i="12"/>
  <c r="AK55" i="12"/>
  <c r="AS206" i="12"/>
  <c r="AS76" i="12"/>
  <c r="AG163" i="12"/>
  <c r="AK156" i="12"/>
  <c r="AW179" i="12"/>
  <c r="AW244" i="12"/>
  <c r="AK112" i="12"/>
  <c r="AK126" i="12"/>
  <c r="AC252" i="12"/>
  <c r="AK245" i="12"/>
  <c r="AG159" i="12"/>
  <c r="AG123" i="12"/>
  <c r="AS30" i="12"/>
  <c r="AW242" i="12"/>
  <c r="AW252" i="12"/>
  <c r="AW23" i="12"/>
  <c r="AO31" i="12"/>
  <c r="AS132" i="12"/>
  <c r="AW245" i="12"/>
  <c r="AK56" i="12"/>
  <c r="AK224" i="12"/>
  <c r="AS25" i="12"/>
  <c r="AG98" i="12"/>
  <c r="AC107" i="12"/>
  <c r="AG50" i="12"/>
  <c r="AC157" i="12"/>
  <c r="AK86" i="12"/>
  <c r="AS64" i="12"/>
  <c r="AG88" i="12"/>
  <c r="AS207" i="12"/>
  <c r="AO86" i="12"/>
  <c r="AO184" i="12"/>
  <c r="AC139" i="12"/>
  <c r="AK152" i="12"/>
  <c r="AO146" i="12"/>
  <c r="AS99" i="12"/>
  <c r="AS112" i="12"/>
  <c r="AO211" i="12"/>
  <c r="AK141" i="12"/>
  <c r="AW76" i="12"/>
  <c r="AO81" i="12"/>
  <c r="AW31" i="12"/>
  <c r="AS150" i="12"/>
  <c r="AG22" i="12"/>
  <c r="AC197" i="12"/>
  <c r="AG61" i="12"/>
  <c r="AW30" i="12"/>
  <c r="AS86" i="12"/>
  <c r="AK173" i="12"/>
  <c r="AC143" i="12"/>
  <c r="AG27" i="12"/>
  <c r="AC112" i="12"/>
  <c r="AK73" i="12"/>
  <c r="AS28" i="12"/>
  <c r="AK39" i="12"/>
  <c r="AC232" i="12"/>
  <c r="AK67" i="12"/>
  <c r="AS49" i="12"/>
  <c r="AC110" i="12"/>
  <c r="AO58" i="12"/>
  <c r="AC179" i="12"/>
  <c r="AO210" i="12"/>
  <c r="AG208" i="12"/>
  <c r="AC229" i="12"/>
  <c r="AK162" i="12"/>
  <c r="AO160" i="12"/>
  <c r="AO241" i="12"/>
  <c r="AK174" i="12"/>
  <c r="AG253" i="12"/>
  <c r="AS185" i="12"/>
  <c r="AK223" i="12"/>
  <c r="AS219" i="12"/>
  <c r="AO223" i="12"/>
  <c r="AK81" i="12"/>
  <c r="AO76" i="12"/>
  <c r="AK71" i="12"/>
  <c r="AC249" i="12"/>
  <c r="AS225" i="12"/>
  <c r="AS208" i="12"/>
  <c r="AO233" i="12"/>
  <c r="AK188" i="12"/>
  <c r="AK31" i="12"/>
  <c r="AO41" i="12"/>
  <c r="AC128" i="12"/>
  <c r="AK41" i="12"/>
  <c r="AK135" i="12"/>
  <c r="AW50" i="12"/>
  <c r="AK106" i="12"/>
  <c r="AO162" i="12"/>
  <c r="AO178" i="12"/>
  <c r="AC91" i="12"/>
  <c r="AG101" i="12"/>
  <c r="AW55" i="12"/>
  <c r="AC103" i="12"/>
  <c r="AC159" i="12"/>
  <c r="AW53" i="12"/>
  <c r="AO138" i="12"/>
  <c r="AK58" i="12"/>
  <c r="AG86" i="12"/>
  <c r="AK225" i="12"/>
  <c r="AK34" i="12"/>
  <c r="AG250" i="12"/>
  <c r="AG108" i="12"/>
  <c r="AG201" i="12"/>
  <c r="AO49" i="12"/>
  <c r="AO204" i="12"/>
  <c r="AO134" i="12"/>
  <c r="AS146" i="12"/>
  <c r="AC36" i="12"/>
  <c r="AS119" i="12"/>
  <c r="AO166" i="12"/>
  <c r="AK85" i="12"/>
  <c r="AW215" i="12"/>
  <c r="AC67" i="12"/>
  <c r="AS144" i="12"/>
  <c r="AK83" i="12"/>
  <c r="AS58" i="12"/>
  <c r="AS248" i="12"/>
  <c r="AG82" i="12"/>
  <c r="AK101" i="12"/>
  <c r="AC250" i="12"/>
  <c r="AW114" i="12"/>
  <c r="AS46" i="12"/>
  <c r="AG55" i="12"/>
  <c r="AO190" i="12"/>
  <c r="AS227" i="12"/>
  <c r="AS110" i="12"/>
  <c r="AS243" i="12"/>
  <c r="AK221" i="12"/>
  <c r="AS122" i="12"/>
  <c r="AG161" i="12"/>
  <c r="AK151" i="12"/>
  <c r="AW125" i="12"/>
  <c r="AC125" i="12"/>
  <c r="AC224" i="12"/>
  <c r="AO251" i="12"/>
  <c r="AK197" i="12"/>
  <c r="AC152" i="12"/>
  <c r="AG181" i="12"/>
  <c r="AK43" i="12"/>
  <c r="AG45" i="12"/>
  <c r="AK97" i="12"/>
  <c r="AO40" i="12"/>
  <c r="AS244" i="12"/>
  <c r="AK57" i="12"/>
  <c r="AW126" i="12"/>
  <c r="AG80" i="12"/>
  <c r="AO85" i="12"/>
  <c r="AK93" i="12"/>
  <c r="AO207" i="12"/>
  <c r="AW69" i="12"/>
  <c r="AK60" i="12"/>
  <c r="AC165" i="12"/>
  <c r="AO167" i="12"/>
  <c r="AC192" i="12"/>
  <c r="AW166" i="12"/>
  <c r="AK70" i="12"/>
  <c r="AG147" i="12"/>
  <c r="AS81" i="12"/>
  <c r="AK191" i="12"/>
  <c r="AK74" i="12"/>
  <c r="AO177" i="12"/>
  <c r="AW224" i="12"/>
  <c r="AK35" i="12"/>
  <c r="AS100" i="12"/>
  <c r="AO252" i="12"/>
  <c r="AS183" i="12"/>
  <c r="AO243" i="12"/>
  <c r="AK119" i="12"/>
  <c r="AO253" i="12"/>
  <c r="AS42" i="12"/>
  <c r="AW134" i="12"/>
  <c r="AG114" i="12"/>
  <c r="AS209" i="12"/>
  <c r="AO150" i="12"/>
  <c r="AO44" i="12"/>
  <c r="AW127" i="12"/>
  <c r="AK177" i="12"/>
  <c r="AG139" i="12"/>
  <c r="AS187" i="12"/>
  <c r="AC180" i="12"/>
  <c r="AO79" i="12"/>
  <c r="AC141" i="12"/>
  <c r="AO33" i="12"/>
  <c r="AG165" i="12"/>
  <c r="AC187" i="12"/>
  <c r="AG77" i="12"/>
  <c r="AC238" i="12"/>
  <c r="AO188" i="12"/>
  <c r="AW169" i="12"/>
  <c r="AS165" i="12"/>
  <c r="AO157" i="12"/>
  <c r="AW123" i="12"/>
  <c r="AW222" i="12"/>
  <c r="AK158" i="12"/>
  <c r="AG236" i="12"/>
  <c r="AO196" i="12"/>
  <c r="AC163" i="12"/>
  <c r="AC65" i="12"/>
  <c r="AO155" i="12"/>
  <c r="AK32" i="12"/>
  <c r="AO248" i="12"/>
  <c r="AK131" i="12"/>
  <c r="AO165" i="12"/>
  <c r="AK102" i="12"/>
  <c r="AW28" i="12"/>
  <c r="AW124" i="12"/>
  <c r="AS78" i="12"/>
  <c r="AK114" i="12"/>
  <c r="AS190" i="12"/>
  <c r="AK99" i="12"/>
  <c r="AW34" i="12"/>
  <c r="AW246" i="12"/>
  <c r="AO247" i="12"/>
  <c r="AO227" i="12"/>
  <c r="AS108" i="12"/>
  <c r="AS41" i="12"/>
  <c r="AW197" i="12"/>
  <c r="AO152" i="12"/>
  <c r="AO66" i="12"/>
  <c r="AO27" i="12"/>
  <c r="AS45" i="12"/>
  <c r="AO205" i="12"/>
  <c r="AO231" i="12"/>
  <c r="AS56" i="12"/>
  <c r="AG170" i="12"/>
  <c r="AS44" i="12"/>
  <c r="AW155" i="12"/>
  <c r="AK36" i="12"/>
  <c r="AS195" i="12"/>
  <c r="AC170" i="12"/>
  <c r="AK212" i="12"/>
  <c r="AC237" i="12"/>
  <c r="AK143" i="12"/>
  <c r="AC102" i="12"/>
  <c r="AK21" i="12"/>
  <c r="AS215" i="12"/>
  <c r="AW241" i="12"/>
  <c r="AO72" i="12"/>
  <c r="AO213" i="12"/>
  <c r="AK53" i="12"/>
  <c r="AS198" i="12"/>
  <c r="AC48" i="12"/>
  <c r="AC53" i="12"/>
  <c r="AC178" i="12"/>
  <c r="AC122" i="12"/>
  <c r="AG127" i="12"/>
  <c r="AG186" i="12"/>
  <c r="AG234" i="12"/>
  <c r="AO133" i="12"/>
  <c r="AK80" i="12"/>
  <c r="AG20" i="12"/>
  <c r="AG60" i="12"/>
  <c r="AW157" i="12"/>
  <c r="AG184" i="12"/>
  <c r="AS115" i="12"/>
  <c r="AC33" i="12"/>
  <c r="AW96" i="12"/>
  <c r="AC248" i="12"/>
  <c r="AW203" i="12"/>
  <c r="AS127" i="12"/>
  <c r="AS188" i="12"/>
  <c r="AO250" i="12"/>
  <c r="AK238" i="12"/>
  <c r="AW41" i="12"/>
  <c r="AG244" i="12"/>
  <c r="AC190" i="12"/>
  <c r="AS246" i="12"/>
  <c r="AC227" i="12"/>
  <c r="AS50" i="12"/>
  <c r="AC79" i="12"/>
  <c r="AC244" i="12"/>
  <c r="AC156" i="12"/>
  <c r="AW99" i="12"/>
  <c r="AC243" i="12"/>
  <c r="AK155" i="12"/>
  <c r="AS193" i="12"/>
  <c r="AK66" i="12"/>
  <c r="AC223" i="12"/>
  <c r="AG154" i="12"/>
  <c r="AS129" i="12"/>
  <c r="AG72" i="12"/>
  <c r="U167" i="12" l="1" a="1"/>
  <c r="U167" i="12" s="1"/>
  <c r="V126" i="12"/>
  <c r="V103" i="12"/>
  <c r="U140" i="12" a="1"/>
  <c r="U140" i="12" s="1"/>
  <c r="V48" i="12"/>
  <c r="W162" i="12"/>
  <c r="U198" i="12" a="1"/>
  <c r="U198" i="12" s="1"/>
  <c r="U248" i="12" a="1"/>
  <c r="U248" i="12" s="1"/>
  <c r="U172" i="12" a="1"/>
  <c r="U172" i="12" s="1"/>
  <c r="U245" i="12" a="1"/>
  <c r="U245" i="12" s="1"/>
  <c r="V71" i="12"/>
  <c r="U189" i="12" a="1"/>
  <c r="U189" i="12" s="1"/>
  <c r="V88" i="12"/>
  <c r="V160" i="12"/>
  <c r="V149" i="12"/>
  <c r="U27" i="12" a="1"/>
  <c r="U27" i="12" s="1"/>
  <c r="V124" i="12"/>
  <c r="W230" i="12"/>
  <c r="X230" i="12" s="1"/>
  <c r="Y230" i="12" s="1"/>
  <c r="Z230" i="12" s="1"/>
  <c r="U136" i="12" a="1"/>
  <c r="U136" i="12" s="1"/>
  <c r="V106" i="12"/>
  <c r="U222" i="12" a="1"/>
  <c r="U222" i="12" s="1"/>
  <c r="U126" i="12" a="1"/>
  <c r="U126" i="12" s="1"/>
  <c r="W98" i="12"/>
  <c r="W89" i="12"/>
  <c r="X89" i="12" s="1"/>
  <c r="Y89" i="12" s="1"/>
  <c r="U40" i="12" a="1"/>
  <c r="U40" i="12" s="1"/>
  <c r="U214" i="12" a="1"/>
  <c r="U214" i="12" s="1"/>
  <c r="W207" i="12"/>
  <c r="W253" i="12"/>
  <c r="X253" i="12" s="1"/>
  <c r="W167" i="12"/>
  <c r="X167" i="12" s="1"/>
  <c r="U221" i="12" a="1"/>
  <c r="U221" i="12" s="1"/>
  <c r="U48" i="12" a="1"/>
  <c r="U48" i="12" s="1"/>
  <c r="U71" i="12" a="1"/>
  <c r="U71" i="12" s="1"/>
  <c r="U32" i="12" a="1"/>
  <c r="U32" i="12" s="1"/>
  <c r="V98" i="12"/>
  <c r="U88" i="12" a="1"/>
  <c r="U88" i="12" s="1"/>
  <c r="U109" i="12" a="1"/>
  <c r="U109" i="12" s="1"/>
  <c r="W123" i="12"/>
  <c r="U159" i="12" a="1"/>
  <c r="U159" i="12" s="1"/>
  <c r="U196" i="12" a="1"/>
  <c r="U196" i="12" s="1"/>
  <c r="V145" i="12"/>
  <c r="W102" i="12"/>
  <c r="X102" i="12" s="1"/>
  <c r="U65" i="12" a="1"/>
  <c r="U65" i="12" s="1"/>
  <c r="U101" i="12" a="1"/>
  <c r="U101" i="12" s="1"/>
  <c r="V208" i="12"/>
  <c r="W191" i="12"/>
  <c r="X191" i="12" s="1"/>
  <c r="Y191" i="12" s="1"/>
  <c r="Z191" i="12" s="1"/>
  <c r="V222" i="12"/>
  <c r="W58" i="12"/>
  <c r="X58" i="12" s="1"/>
  <c r="Y58" i="12" s="1"/>
  <c r="U149" i="12" a="1"/>
  <c r="U149" i="12" s="1"/>
  <c r="U162" i="12" a="1"/>
  <c r="U162" i="12" s="1"/>
  <c r="V193" i="12"/>
  <c r="U133" i="12" a="1"/>
  <c r="U133" i="12" s="1"/>
  <c r="U106" i="12" a="1"/>
  <c r="U106" i="12" s="1"/>
  <c r="W100" i="12"/>
  <c r="W110" i="12"/>
  <c r="W172" i="12"/>
  <c r="X172" i="12" s="1"/>
  <c r="Y172" i="12" s="1"/>
  <c r="W254" i="12"/>
  <c r="X254" i="12" s="1"/>
  <c r="Y254" i="12" s="1"/>
  <c r="U60" i="12" a="1"/>
  <c r="U60" i="12" s="1"/>
  <c r="W198" i="12"/>
  <c r="X198" i="12" s="1"/>
  <c r="Y198" i="12" s="1"/>
  <c r="Z198" i="12" s="1"/>
  <c r="W103" i="12"/>
  <c r="X103" i="12" s="1"/>
  <c r="Y103" i="12" s="1"/>
  <c r="W27" i="12"/>
  <c r="X27" i="12" s="1"/>
  <c r="W81" i="12"/>
  <c r="W189" i="12"/>
  <c r="W245" i="12"/>
  <c r="X245" i="12" s="1"/>
  <c r="V58" i="12"/>
  <c r="W149" i="12"/>
  <c r="X149" i="12" s="1"/>
  <c r="Y149" i="12" s="1"/>
  <c r="U193" i="12" a="1"/>
  <c r="U193" i="12" s="1"/>
  <c r="W106" i="12"/>
  <c r="X106" i="12" s="1"/>
  <c r="V100" i="12"/>
  <c r="V110" i="12"/>
  <c r="V172" i="12"/>
  <c r="V254" i="12"/>
  <c r="W60" i="12"/>
  <c r="X60" i="12" s="1"/>
  <c r="V198" i="12"/>
  <c r="V27" i="12"/>
  <c r="V189" i="12"/>
  <c r="V245" i="12"/>
  <c r="W249" i="12"/>
  <c r="U89" i="12" a="1"/>
  <c r="U89" i="12" s="1"/>
  <c r="V230" i="12"/>
  <c r="W75" i="12"/>
  <c r="X75" i="12" s="1"/>
  <c r="Y75" i="12" s="1"/>
  <c r="Z75" i="12" s="1"/>
  <c r="U249" i="12" a="1"/>
  <c r="U249" i="12" s="1"/>
  <c r="U124" i="12" a="1"/>
  <c r="U124" i="12" s="1"/>
  <c r="W160" i="12"/>
  <c r="X160" i="12" s="1"/>
  <c r="U253" i="12" a="1"/>
  <c r="U253" i="12" s="1"/>
  <c r="W221" i="12"/>
  <c r="X221" i="12" s="1"/>
  <c r="W124" i="12"/>
  <c r="X124" i="12" s="1"/>
  <c r="W71" i="12"/>
  <c r="X71" i="12" s="1"/>
  <c r="W70" i="12"/>
  <c r="X70" i="12" s="1"/>
  <c r="Y70" i="12" s="1"/>
  <c r="W32" i="12"/>
  <c r="X32" i="12" s="1"/>
  <c r="U98" i="12" a="1"/>
  <c r="U98" i="12" s="1"/>
  <c r="V234" i="12"/>
  <c r="W152" i="12"/>
  <c r="U53" i="12" a="1"/>
  <c r="U53" i="12" s="1"/>
  <c r="V30" i="12"/>
  <c r="V67" i="12"/>
  <c r="V90" i="12"/>
  <c r="U174" i="12" a="1"/>
  <c r="U174" i="12" s="1"/>
  <c r="V29" i="12"/>
  <c r="W209" i="12"/>
  <c r="X209" i="12" s="1"/>
  <c r="U164" i="12" a="1"/>
  <c r="U164" i="12" s="1"/>
  <c r="W243" i="12"/>
  <c r="X243" i="12" s="1"/>
  <c r="V171" i="12"/>
  <c r="W20" i="12"/>
  <c r="X20" i="12" s="1"/>
  <c r="U22" i="12" a="1"/>
  <c r="U22" i="12" s="1"/>
  <c r="W101" i="12"/>
  <c r="X101" i="12" s="1"/>
  <c r="Y101" i="12" s="1"/>
  <c r="W231" i="12"/>
  <c r="X231" i="12" s="1"/>
  <c r="Y231" i="12" s="1"/>
  <c r="W226" i="12"/>
  <c r="X226" i="12" s="1"/>
  <c r="Y226" i="12" s="1"/>
  <c r="W77" i="12"/>
  <c r="X77" i="12" s="1"/>
  <c r="Y77" i="12" s="1"/>
  <c r="Z77" i="12" s="1"/>
  <c r="U130" i="12" a="1"/>
  <c r="U130" i="12" s="1"/>
  <c r="W194" i="12"/>
  <c r="X194" i="12" s="1"/>
  <c r="U56" i="12" a="1"/>
  <c r="U56" i="12" s="1"/>
  <c r="V137" i="12"/>
  <c r="V251" i="12"/>
  <c r="V165" i="12"/>
  <c r="U246" i="12" a="1"/>
  <c r="U246" i="12" s="1"/>
  <c r="V128" i="12"/>
  <c r="V152" i="12"/>
  <c r="U92" i="12" a="1"/>
  <c r="U92" i="12" s="1"/>
  <c r="V186" i="12"/>
  <c r="U247" i="12" a="1"/>
  <c r="U247" i="12" s="1"/>
  <c r="W200" i="12"/>
  <c r="X200" i="12" s="1"/>
  <c r="U227" i="12" a="1"/>
  <c r="U227" i="12" s="1"/>
  <c r="U238" i="12" a="1"/>
  <c r="U238" i="12" s="1"/>
  <c r="U108" i="12" a="1"/>
  <c r="U108" i="12" s="1"/>
  <c r="V154" i="12"/>
  <c r="V50" i="12"/>
  <c r="V87" i="12"/>
  <c r="V180" i="12"/>
  <c r="U250" i="12" a="1"/>
  <c r="U250" i="12" s="1"/>
  <c r="U191" i="12" a="1"/>
  <c r="U191" i="12" s="1"/>
  <c r="V45" i="12"/>
  <c r="V224" i="12"/>
  <c r="W211" i="12"/>
  <c r="X211" i="12" s="1"/>
  <c r="U74" i="12" a="1"/>
  <c r="U74" i="12" s="1"/>
  <c r="V170" i="12"/>
  <c r="V21" i="12"/>
  <c r="U151" i="12" a="1"/>
  <c r="U151" i="12" s="1"/>
  <c r="V177" i="12"/>
  <c r="W97" i="12"/>
  <c r="X97" i="12" s="1"/>
  <c r="W203" i="12"/>
  <c r="X203" i="12" s="1"/>
  <c r="W148" i="12"/>
  <c r="X148" i="12" s="1"/>
  <c r="Y148" i="12" s="1"/>
  <c r="U237" i="12" a="1"/>
  <c r="U237" i="12" s="1"/>
  <c r="V95" i="12"/>
  <c r="U33" i="12" a="1"/>
  <c r="U33" i="12" s="1"/>
  <c r="V199" i="12"/>
  <c r="V216" i="12"/>
  <c r="V82" i="12"/>
  <c r="V244" i="12"/>
  <c r="U119" i="12" a="1"/>
  <c r="U119" i="12" s="1"/>
  <c r="U153" i="12" a="1"/>
  <c r="U153" i="12" s="1"/>
  <c r="W156" i="12"/>
  <c r="V31" i="12"/>
  <c r="W166" i="12"/>
  <c r="X166" i="12" s="1"/>
  <c r="W168" i="12"/>
  <c r="X168" i="12" s="1"/>
  <c r="Y168" i="12" s="1"/>
  <c r="V132" i="12"/>
  <c r="U179" i="12" a="1"/>
  <c r="U179" i="12" s="1"/>
  <c r="W234" i="12"/>
  <c r="V133" i="12"/>
  <c r="W83" i="12"/>
  <c r="X83" i="12" s="1"/>
  <c r="U67" i="12" a="1"/>
  <c r="U67" i="12" s="1"/>
  <c r="W72" i="12"/>
  <c r="X72" i="12" s="1"/>
  <c r="W214" i="12"/>
  <c r="X214" i="12" s="1"/>
  <c r="U52" i="12" a="1"/>
  <c r="U52" i="12" s="1"/>
  <c r="U230" i="12" a="1"/>
  <c r="U230" i="12" s="1"/>
  <c r="W120" i="12"/>
  <c r="X120" i="12" s="1"/>
  <c r="Y120" i="12" s="1"/>
  <c r="V203" i="12"/>
  <c r="W206" i="12"/>
  <c r="X206" i="12" s="1"/>
  <c r="Y206" i="12" s="1"/>
  <c r="V22" i="12"/>
  <c r="V36" i="12"/>
  <c r="V104" i="12"/>
  <c r="V166" i="12"/>
  <c r="V246" i="12"/>
  <c r="W82" i="12"/>
  <c r="X82" i="12" s="1"/>
  <c r="V142" i="12"/>
  <c r="U187" i="12" a="1"/>
  <c r="U187" i="12" s="1"/>
  <c r="W252" i="12"/>
  <c r="X252" i="12" s="1"/>
  <c r="W179" i="12"/>
  <c r="X179" i="12" s="1"/>
  <c r="U177" i="12" a="1"/>
  <c r="U177" i="12" s="1"/>
  <c r="W199" i="12"/>
  <c r="W41" i="12"/>
  <c r="U77" i="12" a="1"/>
  <c r="U77" i="12" s="1"/>
  <c r="W40" i="12"/>
  <c r="X40" i="12" s="1"/>
  <c r="Y40" i="12" s="1"/>
  <c r="Z40" i="12" s="1"/>
  <c r="U184" i="12" a="1"/>
  <c r="U184" i="12" s="1"/>
  <c r="U137" i="12" a="1"/>
  <c r="U137" i="12" s="1"/>
  <c r="U134" i="12" a="1"/>
  <c r="U134" i="12" s="1"/>
  <c r="W145" i="12"/>
  <c r="X145" i="12" s="1"/>
  <c r="U180" i="12" a="1"/>
  <c r="U180" i="12" s="1"/>
  <c r="W95" i="12"/>
  <c r="V40" i="12"/>
  <c r="V187" i="12"/>
  <c r="U31" i="12" a="1"/>
  <c r="U31" i="12" s="1"/>
  <c r="U216" i="12" a="1"/>
  <c r="U216" i="12" s="1"/>
  <c r="V147" i="12"/>
  <c r="W177" i="12"/>
  <c r="X177" i="12" s="1"/>
  <c r="U152" i="12" a="1"/>
  <c r="U152" i="12" s="1"/>
  <c r="W216" i="12"/>
  <c r="X216" i="12" s="1"/>
  <c r="V76" i="12"/>
  <c r="W84" i="12"/>
  <c r="X84" i="12" s="1"/>
  <c r="W138" i="12"/>
  <c r="U165" i="12" a="1"/>
  <c r="U165" i="12" s="1"/>
  <c r="U156" i="12" a="1"/>
  <c r="U156" i="12" s="1"/>
  <c r="U200" i="12" a="1"/>
  <c r="U200" i="12" s="1"/>
  <c r="W50" i="12"/>
  <c r="X50" i="12" s="1"/>
  <c r="Y50" i="12" s="1"/>
  <c r="V148" i="12"/>
  <c r="V179" i="12"/>
  <c r="W164" i="12"/>
  <c r="U170" i="12" a="1"/>
  <c r="U170" i="12" s="1"/>
  <c r="W255" i="12"/>
  <c r="X255" i="12" s="1"/>
  <c r="W54" i="12"/>
  <c r="X54" i="12" s="1"/>
  <c r="U199" i="12" a="1"/>
  <c r="U199" i="12" s="1"/>
  <c r="U224" i="12" a="1"/>
  <c r="U224" i="12" s="1"/>
  <c r="V119" i="12"/>
  <c r="U168" i="12" a="1"/>
  <c r="U168" i="12" s="1"/>
  <c r="W45" i="12"/>
  <c r="X45" i="12" s="1"/>
  <c r="U21" i="12" a="1"/>
  <c r="U21" i="12" s="1"/>
  <c r="W184" i="12"/>
  <c r="X184" i="12" s="1"/>
  <c r="U251" i="12" a="1"/>
  <c r="U251" i="12" s="1"/>
  <c r="U20" i="12" a="1"/>
  <c r="U20" i="12" s="1"/>
  <c r="W170" i="12"/>
  <c r="X170" i="12" s="1"/>
  <c r="V215" i="12"/>
  <c r="V247" i="12"/>
  <c r="V211" i="12"/>
  <c r="W238" i="12"/>
  <c r="U186" i="12" a="1"/>
  <c r="U186" i="12" s="1"/>
  <c r="W87" i="12"/>
  <c r="X87" i="12" s="1"/>
  <c r="V255" i="12"/>
  <c r="V168" i="12"/>
  <c r="U95" i="12" a="1"/>
  <c r="U95" i="12" s="1"/>
  <c r="U166" i="12" a="1"/>
  <c r="U166" i="12" s="1"/>
  <c r="W154" i="12"/>
  <c r="X154" i="12" s="1"/>
  <c r="V54" i="12"/>
  <c r="W85" i="12"/>
  <c r="X85" i="12" s="1"/>
  <c r="W224" i="12"/>
  <c r="X224" i="12" s="1"/>
  <c r="W119" i="12"/>
  <c r="X119" i="12" s="1"/>
  <c r="W237" i="12"/>
  <c r="X237" i="12" s="1"/>
  <c r="U132" i="12" a="1"/>
  <c r="U132" i="12" s="1"/>
  <c r="U45" i="12" a="1"/>
  <c r="U45" i="12" s="1"/>
  <c r="W21" i="12"/>
  <c r="W130" i="12"/>
  <c r="X130" i="12" s="1"/>
  <c r="W107" i="12"/>
  <c r="X107" i="12" s="1"/>
  <c r="Y107" i="12" s="1"/>
  <c r="Z107" i="12" s="1"/>
  <c r="W251" i="12"/>
  <c r="X251" i="12" s="1"/>
  <c r="W171" i="12"/>
  <c r="X171" i="12" s="1"/>
  <c r="V226" i="12"/>
  <c r="U215" i="12" a="1"/>
  <c r="U215" i="12" s="1"/>
  <c r="W212" i="12"/>
  <c r="X212" i="12" s="1"/>
  <c r="W247" i="12"/>
  <c r="X247" i="12" s="1"/>
  <c r="U211" i="12" a="1"/>
  <c r="U211" i="12" s="1"/>
  <c r="V238" i="12"/>
  <c r="W186" i="12"/>
  <c r="X186" i="12" s="1"/>
  <c r="U87" i="12" a="1"/>
  <c r="U87" i="12" s="1"/>
  <c r="U148" i="12" a="1"/>
  <c r="U148" i="12" s="1"/>
  <c r="W36" i="12"/>
  <c r="X36" i="12" s="1"/>
  <c r="U36" i="12" a="1"/>
  <c r="U36" i="12" s="1"/>
  <c r="U97" i="12" a="1"/>
  <c r="U97" i="12" s="1"/>
  <c r="U41" i="12" a="1"/>
  <c r="U41" i="12" s="1"/>
  <c r="U203" i="12" a="1"/>
  <c r="U203" i="12" s="1"/>
  <c r="U154" i="12" a="1"/>
  <c r="U154" i="12" s="1"/>
  <c r="V85" i="12"/>
  <c r="W56" i="12"/>
  <c r="X56" i="12" s="1"/>
  <c r="V237" i="12"/>
  <c r="W132" i="12"/>
  <c r="X132" i="12" s="1"/>
  <c r="Y132" i="12" s="1"/>
  <c r="W92" i="12"/>
  <c r="X92" i="12" s="1"/>
  <c r="Y92" i="12" s="1"/>
  <c r="Z92" i="12" s="1"/>
  <c r="AA92" i="12" s="1"/>
  <c r="AB92" i="12" s="1"/>
  <c r="V130" i="12"/>
  <c r="W33" i="12"/>
  <c r="X33" i="12" s="1"/>
  <c r="Y33" i="12" s="1"/>
  <c r="Z33" i="12" s="1"/>
  <c r="V212" i="12"/>
  <c r="U244" i="12" a="1"/>
  <c r="U244" i="12" s="1"/>
  <c r="W151" i="12"/>
  <c r="V92" i="12"/>
  <c r="V153" i="12"/>
  <c r="V33" i="12"/>
  <c r="U240" i="12" a="1"/>
  <c r="U240" i="12" s="1"/>
  <c r="W173" i="12"/>
  <c r="X173" i="12" s="1"/>
  <c r="W108" i="12"/>
  <c r="X108" i="12" s="1"/>
  <c r="Y108" i="12" s="1"/>
  <c r="Z108" i="12" s="1"/>
  <c r="AA108" i="12" s="1"/>
  <c r="U125" i="12" a="1"/>
  <c r="U125" i="12" s="1"/>
  <c r="W244" i="12"/>
  <c r="V151" i="12"/>
  <c r="W227" i="12"/>
  <c r="X227" i="12" s="1"/>
  <c r="Y227" i="12" s="1"/>
  <c r="W175" i="12"/>
  <c r="X175" i="12" s="1"/>
  <c r="U127" i="12" a="1"/>
  <c r="U127" i="12" s="1"/>
  <c r="U145" i="12" a="1"/>
  <c r="U145" i="12" s="1"/>
  <c r="W74" i="12"/>
  <c r="X74" i="12" s="1"/>
  <c r="V56" i="12"/>
  <c r="U99" i="12" a="1"/>
  <c r="U99" i="12" s="1"/>
  <c r="W134" i="12"/>
  <c r="V74" i="12"/>
  <c r="W31" i="12"/>
  <c r="X31" i="12" s="1"/>
  <c r="W180" i="12"/>
  <c r="W137" i="12"/>
  <c r="X137" i="12" s="1"/>
  <c r="W153" i="12"/>
  <c r="X153" i="12" s="1"/>
  <c r="Y153" i="12" s="1"/>
  <c r="Z153" i="12" s="1"/>
  <c r="U111" i="12" a="1"/>
  <c r="U111" i="12" s="1"/>
  <c r="W165" i="12"/>
  <c r="X165" i="12" s="1"/>
  <c r="W240" i="12"/>
  <c r="V159" i="12"/>
  <c r="V173" i="12"/>
  <c r="V108" i="12"/>
  <c r="V227" i="12"/>
  <c r="W248" i="12"/>
  <c r="X248" i="12" s="1"/>
  <c r="Y248" i="12" s="1"/>
  <c r="Z248" i="12" s="1"/>
  <c r="U129" i="12" a="1"/>
  <c r="U129" i="12" s="1"/>
  <c r="U122" i="12" a="1"/>
  <c r="U122" i="12" s="1"/>
  <c r="W104" i="12"/>
  <c r="X104" i="12" s="1"/>
  <c r="V175" i="12"/>
  <c r="W196" i="12"/>
  <c r="X196" i="12" s="1"/>
  <c r="U84" i="12" a="1"/>
  <c r="U84" i="12" s="1"/>
  <c r="V195" i="12"/>
  <c r="V174" i="12"/>
  <c r="U102" i="12" a="1"/>
  <c r="U102" i="12" s="1"/>
  <c r="W29" i="12"/>
  <c r="U42" i="12" a="1"/>
  <c r="U42" i="12" s="1"/>
  <c r="U138" i="12" a="1"/>
  <c r="U138" i="12" s="1"/>
  <c r="V252" i="12"/>
  <c r="V209" i="12"/>
  <c r="V164" i="12"/>
  <c r="U23" i="12" a="1"/>
  <c r="U23" i="12" s="1"/>
  <c r="W37" i="12"/>
  <c r="X37" i="12" s="1"/>
  <c r="U142" i="12" a="1"/>
  <c r="U142" i="12" s="1"/>
  <c r="U243" i="12" a="1"/>
  <c r="U243" i="12" s="1"/>
  <c r="V38" i="12"/>
  <c r="U64" i="12" a="1"/>
  <c r="U64" i="12" s="1"/>
  <c r="U171" i="12" a="1"/>
  <c r="U171" i="12" s="1"/>
  <c r="U35" i="12" a="1"/>
  <c r="U35" i="12" s="1"/>
  <c r="U182" i="12" a="1"/>
  <c r="U182" i="12" s="1"/>
  <c r="U26" i="12" a="1"/>
  <c r="U26" i="12" s="1"/>
  <c r="U104" i="12" a="1"/>
  <c r="U104" i="12" s="1"/>
  <c r="W22" i="12"/>
  <c r="X22" i="12" s="1"/>
  <c r="V101" i="12"/>
  <c r="W76" i="12"/>
  <c r="X76" i="12" s="1"/>
  <c r="U231" i="12" a="1"/>
  <c r="U231" i="12" s="1"/>
  <c r="U226" i="12" a="1"/>
  <c r="U226" i="12" s="1"/>
  <c r="V77" i="12"/>
  <c r="V37" i="12"/>
  <c r="V194" i="12"/>
  <c r="W208" i="12"/>
  <c r="W246" i="12"/>
  <c r="X246" i="12" s="1"/>
  <c r="Y246" i="12" s="1"/>
  <c r="W128" i="12"/>
  <c r="X128" i="12" s="1"/>
  <c r="Y128" i="12" s="1"/>
  <c r="Z128" i="12" s="1"/>
  <c r="AA128" i="12" s="1"/>
  <c r="W250" i="12"/>
  <c r="X250" i="12" s="1"/>
  <c r="V191" i="12"/>
  <c r="U82" i="12" a="1"/>
  <c r="U82" i="12" s="1"/>
  <c r="V75" i="12"/>
  <c r="W181" i="12"/>
  <c r="U50" i="12" a="1"/>
  <c r="U50" i="12" s="1"/>
  <c r="U147" i="12" a="1"/>
  <c r="U147" i="12" s="1"/>
  <c r="W146" i="12"/>
  <c r="X146" i="12" s="1"/>
  <c r="W163" i="12"/>
  <c r="X163" i="12" s="1"/>
  <c r="V83" i="12"/>
  <c r="V181" i="12"/>
  <c r="V111" i="12"/>
  <c r="V200" i="12"/>
  <c r="V146" i="12"/>
  <c r="V163" i="12"/>
  <c r="V178" i="12"/>
  <c r="V127" i="12"/>
  <c r="V156" i="12"/>
  <c r="W233" i="12"/>
  <c r="X233" i="12" s="1"/>
  <c r="V28" i="12"/>
  <c r="W125" i="12"/>
  <c r="X125" i="12" s="1"/>
  <c r="W136" i="12"/>
  <c r="X136" i="12" s="1"/>
  <c r="V70" i="12"/>
  <c r="W127" i="12"/>
  <c r="X127" i="12" s="1"/>
  <c r="U175" i="12" a="1"/>
  <c r="U175" i="12" s="1"/>
  <c r="V53" i="12"/>
  <c r="U83" i="12" a="1"/>
  <c r="U83" i="12" s="1"/>
  <c r="W213" i="12"/>
  <c r="X213" i="12" s="1"/>
  <c r="W195" i="12"/>
  <c r="X195" i="12" s="1"/>
  <c r="V107" i="12"/>
  <c r="W142" i="12"/>
  <c r="W150" i="12"/>
  <c r="W42" i="12"/>
  <c r="X42" i="12" s="1"/>
  <c r="W159" i="12"/>
  <c r="X159" i="12" s="1"/>
  <c r="U37" i="12" a="1"/>
  <c r="U37" i="12" s="1"/>
  <c r="W229" i="12"/>
  <c r="X229" i="12" s="1"/>
  <c r="Y229" i="12" s="1"/>
  <c r="V72" i="12"/>
  <c r="W23" i="12"/>
  <c r="X23" i="12" s="1"/>
  <c r="V102" i="12"/>
  <c r="W109" i="12"/>
  <c r="V84" i="12"/>
  <c r="U128" i="12" a="1"/>
  <c r="U128" i="12" s="1"/>
  <c r="V248" i="12"/>
  <c r="V97" i="12"/>
  <c r="W192" i="12"/>
  <c r="X192" i="12" s="1"/>
  <c r="U195" i="12" a="1"/>
  <c r="U195" i="12" s="1"/>
  <c r="V150" i="12"/>
  <c r="U38" i="12" a="1"/>
  <c r="U38" i="12" s="1"/>
  <c r="W80" i="12"/>
  <c r="X80" i="12" s="1"/>
  <c r="Y80" i="12" s="1"/>
  <c r="Z80" i="12" s="1"/>
  <c r="V229" i="12"/>
  <c r="W35" i="12"/>
  <c r="X35" i="12" s="1"/>
  <c r="Y35" i="12" s="1"/>
  <c r="V23" i="12"/>
  <c r="V109" i="12"/>
  <c r="W182" i="12"/>
  <c r="X182" i="12" s="1"/>
  <c r="W118" i="12"/>
  <c r="X118" i="12" s="1"/>
  <c r="W122" i="12"/>
  <c r="X122" i="12" s="1"/>
  <c r="U192" i="12" a="1"/>
  <c r="U192" i="12" s="1"/>
  <c r="V42" i="12"/>
  <c r="U213" i="12" a="1"/>
  <c r="U213" i="12" s="1"/>
  <c r="V138" i="12"/>
  <c r="U29" i="12" a="1"/>
  <c r="U29" i="12" s="1"/>
  <c r="W90" i="12"/>
  <c r="X90" i="12" s="1"/>
  <c r="V123" i="12"/>
  <c r="V231" i="12"/>
  <c r="U169" i="12" a="1"/>
  <c r="U169" i="12" s="1"/>
  <c r="W38" i="12"/>
  <c r="X38" i="12" s="1"/>
  <c r="V80" i="12"/>
  <c r="V35" i="12"/>
  <c r="W26" i="12"/>
  <c r="X26" i="12" s="1"/>
  <c r="Y26" i="12" s="1"/>
  <c r="Z26" i="12" s="1"/>
  <c r="AA26" i="12" s="1"/>
  <c r="AB26" i="12" s="1"/>
  <c r="U208" i="12" a="1"/>
  <c r="U208" i="12" s="1"/>
  <c r="W129" i="12"/>
  <c r="X129" i="12" s="1"/>
  <c r="V182" i="12"/>
  <c r="V118" i="12"/>
  <c r="V122" i="12"/>
  <c r="V192" i="12"/>
  <c r="U90" i="12" a="1"/>
  <c r="U90" i="12" s="1"/>
  <c r="U252" i="12" a="1"/>
  <c r="U252" i="12" s="1"/>
  <c r="U209" i="12" a="1"/>
  <c r="U209" i="12" s="1"/>
  <c r="V20" i="12"/>
  <c r="U123" i="12" a="1"/>
  <c r="U123" i="12" s="1"/>
  <c r="U161" i="12" a="1"/>
  <c r="U161" i="12" s="1"/>
  <c r="W169" i="12"/>
  <c r="X169" i="12" s="1"/>
  <c r="W64" i="12"/>
  <c r="X64" i="12" s="1"/>
  <c r="Y64" i="12" s="1"/>
  <c r="U69" i="12" a="1"/>
  <c r="U69" i="12" s="1"/>
  <c r="V26" i="12"/>
  <c r="U194" i="12" a="1"/>
  <c r="U194" i="12" s="1"/>
  <c r="W65" i="12"/>
  <c r="X65" i="12" s="1"/>
  <c r="Y65" i="12" s="1"/>
  <c r="V129" i="12"/>
  <c r="W53" i="12"/>
  <c r="X53" i="12" s="1"/>
  <c r="Y53" i="12" s="1"/>
  <c r="W174" i="12"/>
  <c r="X174" i="12" s="1"/>
  <c r="W99" i="12"/>
  <c r="X99" i="12" s="1"/>
  <c r="V161" i="12"/>
  <c r="V64" i="12"/>
  <c r="U76" i="12" a="1"/>
  <c r="U76" i="12" s="1"/>
  <c r="W69" i="12"/>
  <c r="X69" i="12" s="1"/>
  <c r="Y69" i="12" s="1"/>
  <c r="V196" i="12"/>
  <c r="V65" i="12"/>
  <c r="V250" i="12"/>
  <c r="U178" i="12" a="1"/>
  <c r="U178" i="12" s="1"/>
  <c r="V243" i="12"/>
  <c r="Y30" i="12"/>
  <c r="Z30" i="12" s="1"/>
  <c r="Y127" i="12"/>
  <c r="Z127" i="12" s="1"/>
  <c r="Z113" i="12"/>
  <c r="AA113" i="12" s="1"/>
  <c r="AB113" i="12" s="1"/>
  <c r="Y202" i="12"/>
  <c r="Z202" i="12" s="1"/>
  <c r="Y68" i="12"/>
  <c r="Z68" i="12" s="1"/>
  <c r="AA68" i="12" s="1"/>
  <c r="AB68" i="12" s="1"/>
  <c r="X158" i="12"/>
  <c r="Y158" i="12" s="1"/>
  <c r="Z158" i="12" s="1"/>
  <c r="Y196" i="12"/>
  <c r="Z196" i="12" s="1"/>
  <c r="AA196" i="12" s="1"/>
  <c r="AB196" i="12" s="1"/>
  <c r="Y197" i="12"/>
  <c r="Z197" i="12" s="1"/>
  <c r="AA197" i="12" s="1"/>
  <c r="Z131" i="12"/>
  <c r="AA131" i="12" s="1"/>
  <c r="AB131" i="12" s="1"/>
  <c r="Z206" i="12"/>
  <c r="AA206" i="12" s="1"/>
  <c r="Z86" i="12"/>
  <c r="AA86" i="12" s="1"/>
  <c r="AB86" i="12" s="1"/>
  <c r="X66" i="12"/>
  <c r="Y66" i="12" s="1"/>
  <c r="Z66" i="12" s="1"/>
  <c r="AA40" i="12"/>
  <c r="AB40" i="12" s="1"/>
  <c r="Y146" i="12"/>
  <c r="Z146" i="12" s="1"/>
  <c r="AA146" i="12" s="1"/>
  <c r="AB146" i="12" s="1"/>
  <c r="X44" i="12"/>
  <c r="Y143" i="12"/>
  <c r="Z143" i="12" s="1"/>
  <c r="AA143" i="12" s="1"/>
  <c r="Y47" i="12"/>
  <c r="Y141" i="12"/>
  <c r="Z141" i="12" s="1"/>
  <c r="Y175" i="12"/>
  <c r="Z175" i="12" s="1"/>
  <c r="AA175" i="12" s="1"/>
  <c r="AB175" i="12" s="1"/>
  <c r="X218" i="12"/>
  <c r="Y218" i="12" s="1"/>
  <c r="Z218" i="12" s="1"/>
  <c r="AA218" i="12" s="1"/>
  <c r="X112" i="12"/>
  <c r="Y112" i="12" s="1"/>
  <c r="AA198" i="12"/>
  <c r="AB198" i="12" s="1"/>
  <c r="Y78" i="12"/>
  <c r="Z78" i="12" s="1"/>
  <c r="Y39" i="12"/>
  <c r="Z39" i="12" s="1"/>
  <c r="AA39" i="12" s="1"/>
  <c r="AB39" i="12" s="1"/>
  <c r="X199" i="12"/>
  <c r="Y199" i="12" s="1"/>
  <c r="Z93" i="12"/>
  <c r="AA93" i="12" s="1"/>
  <c r="AB93" i="12" s="1"/>
  <c r="Y165" i="12"/>
  <c r="Z205" i="12"/>
  <c r="AA205" i="12" s="1"/>
  <c r="X115" i="12"/>
  <c r="Y115" i="12" s="1"/>
  <c r="Z115" i="12" s="1"/>
  <c r="Y22" i="12"/>
  <c r="Z22" i="12" s="1"/>
  <c r="Y217" i="12"/>
  <c r="Z217" i="12" s="1"/>
  <c r="Y48" i="12"/>
  <c r="Z48" i="12" s="1"/>
  <c r="AA48" i="12" s="1"/>
  <c r="Y211" i="12"/>
  <c r="Z211" i="12" s="1"/>
  <c r="Y242" i="12"/>
  <c r="Z242" i="12" s="1"/>
  <c r="Y243" i="12"/>
  <c r="Z178" i="12"/>
  <c r="AA178" i="12" s="1"/>
  <c r="AB178" i="12" s="1"/>
  <c r="Y245" i="12"/>
  <c r="Z245" i="12" s="1"/>
  <c r="Y253" i="12"/>
  <c r="Z52" i="12"/>
  <c r="AA52" i="12" s="1"/>
  <c r="AB52" i="12" s="1"/>
  <c r="Y130" i="12"/>
  <c r="Z130" i="12" s="1"/>
  <c r="X140" i="12"/>
  <c r="Y140" i="12" s="1"/>
  <c r="X34" i="12"/>
  <c r="Y34" i="12" s="1"/>
  <c r="Y209" i="12"/>
  <c r="Z209" i="12" s="1"/>
  <c r="Z50" i="12"/>
  <c r="AA50" i="12" s="1"/>
  <c r="X81" i="12"/>
  <c r="Y27" i="12"/>
  <c r="Y161" i="12"/>
  <c r="Z161" i="12" s="1"/>
  <c r="AA161" i="12" s="1"/>
  <c r="AB161" i="12" s="1"/>
  <c r="X41" i="12"/>
  <c r="X114" i="12"/>
  <c r="Y114" i="12" s="1"/>
  <c r="Y117" i="12"/>
  <c r="Y116" i="12"/>
  <c r="Z116" i="12" s="1"/>
  <c r="AA144" i="12"/>
  <c r="AB144" i="12" s="1"/>
  <c r="X29" i="12"/>
  <c r="Y29" i="12" s="1"/>
  <c r="X155" i="12"/>
  <c r="Y155" i="12" s="1"/>
  <c r="Z155" i="12" s="1"/>
  <c r="Y225" i="12"/>
  <c r="X223" i="12"/>
  <c r="X162" i="12"/>
  <c r="Y162" i="12" s="1"/>
  <c r="Y239" i="12"/>
  <c r="Z239" i="12" s="1"/>
  <c r="Y176" i="12"/>
  <c r="Y216" i="12"/>
  <c r="Z216" i="12" s="1"/>
  <c r="Z51" i="12"/>
  <c r="AA51" i="12" s="1"/>
  <c r="AB51" i="12" s="1"/>
  <c r="X62" i="12"/>
  <c r="X139" i="12"/>
  <c r="Y139" i="12" s="1"/>
  <c r="Y183" i="12"/>
  <c r="Z220" i="12"/>
  <c r="AA220" i="12" s="1"/>
  <c r="AB220" i="12" s="1"/>
  <c r="Y212" i="12"/>
  <c r="Y250" i="12"/>
  <c r="X228" i="12"/>
  <c r="Y219" i="12"/>
  <c r="Z219" i="12" s="1"/>
  <c r="AA219" i="12" s="1"/>
  <c r="AB219" i="12" s="1"/>
  <c r="X133" i="12"/>
  <c r="Y133" i="12" s="1"/>
  <c r="Z226" i="12"/>
  <c r="AA226" i="12" s="1"/>
  <c r="Y222" i="12"/>
  <c r="Z222" i="12" s="1"/>
  <c r="Y88" i="12"/>
  <c r="Z88" i="12" s="1"/>
  <c r="AA77" i="12"/>
  <c r="AB77" i="12" s="1"/>
  <c r="Y190" i="12"/>
  <c r="Z190" i="12" s="1"/>
  <c r="AA191" i="12"/>
  <c r="AB191" i="12" s="1"/>
  <c r="Y104" i="12"/>
  <c r="Z104" i="12" s="1"/>
  <c r="X63" i="12"/>
  <c r="Y63" i="12" s="1"/>
  <c r="X123" i="12"/>
  <c r="Y215" i="12"/>
  <c r="Y20" i="12"/>
  <c r="X142" i="12"/>
  <c r="Y142" i="12" s="1"/>
  <c r="Z103" i="12"/>
  <c r="AA103" i="12" s="1"/>
  <c r="AB103" i="12" s="1"/>
  <c r="Y122" i="12"/>
  <c r="Z122" i="12" s="1"/>
  <c r="X151" i="12"/>
  <c r="X189" i="12"/>
  <c r="Y189" i="12" s="1"/>
  <c r="X150" i="12"/>
  <c r="Z120" i="12"/>
  <c r="AA120" i="12" s="1"/>
  <c r="Z58" i="12"/>
  <c r="AA58" i="12" s="1"/>
  <c r="AB58" i="12" s="1"/>
  <c r="X134" i="12"/>
  <c r="Y134" i="12" s="1"/>
  <c r="X135" i="12"/>
  <c r="Y71" i="12"/>
  <c r="Z71" i="12" s="1"/>
  <c r="Z148" i="12"/>
  <c r="AA148" i="12" s="1"/>
  <c r="AB148" i="12" s="1"/>
  <c r="X55" i="12"/>
  <c r="X180" i="12"/>
  <c r="Y180" i="12" s="1"/>
  <c r="X207" i="12"/>
  <c r="Y237" i="12"/>
  <c r="Z237" i="12" s="1"/>
  <c r="Y67" i="12"/>
  <c r="X193" i="12"/>
  <c r="Y91" i="12"/>
  <c r="Z91" i="12" s="1"/>
  <c r="Y82" i="12"/>
  <c r="Z82" i="12" s="1"/>
  <c r="Y61" i="12"/>
  <c r="Z61" i="12" s="1"/>
  <c r="X21" i="12"/>
  <c r="Y21" i="12" s="1"/>
  <c r="X121" i="12"/>
  <c r="Y241" i="12"/>
  <c r="Z241" i="12" s="1"/>
  <c r="AA241" i="12" s="1"/>
  <c r="AB241" i="12" s="1"/>
  <c r="Y125" i="12"/>
  <c r="Z125" i="12" s="1"/>
  <c r="X185" i="12"/>
  <c r="X147" i="12"/>
  <c r="Y147" i="12" s="1"/>
  <c r="Y97" i="12"/>
  <c r="X201" i="12"/>
  <c r="Y201" i="12" s="1"/>
  <c r="X138" i="12"/>
  <c r="Y138" i="12" s="1"/>
  <c r="X232" i="12"/>
  <c r="X46" i="12"/>
  <c r="X156" i="12"/>
  <c r="X100" i="12"/>
  <c r="X164" i="12"/>
  <c r="Y204" i="12"/>
  <c r="X240" i="12"/>
  <c r="Y240" i="12" s="1"/>
  <c r="X111" i="12"/>
  <c r="Y111" i="12" s="1"/>
  <c r="X57" i="12"/>
  <c r="X210" i="12"/>
  <c r="Y210" i="12" s="1"/>
  <c r="X187" i="12"/>
  <c r="Y187" i="12" s="1"/>
  <c r="Z187" i="12" s="1"/>
  <c r="AA187" i="12" s="1"/>
  <c r="X152" i="12"/>
  <c r="X208" i="12"/>
  <c r="Y208" i="12" s="1"/>
  <c r="Y94" i="12"/>
  <c r="Z94" i="12" s="1"/>
  <c r="Y79" i="12"/>
  <c r="Z79" i="12" s="1"/>
  <c r="X126" i="12"/>
  <c r="Y56" i="12"/>
  <c r="Z56" i="12" s="1"/>
  <c r="X236" i="12"/>
  <c r="Y221" i="12"/>
  <c r="Z221" i="12" s="1"/>
  <c r="Y170" i="12"/>
  <c r="Z170" i="12" s="1"/>
  <c r="X73" i="12"/>
  <c r="Y73" i="12" s="1"/>
  <c r="X181" i="12"/>
  <c r="Y181" i="12" s="1"/>
  <c r="Z181" i="12" s="1"/>
  <c r="Y72" i="12"/>
  <c r="Z72" i="12" s="1"/>
  <c r="X238" i="12"/>
  <c r="X109" i="12"/>
  <c r="X98" i="12"/>
  <c r="Y157" i="12"/>
  <c r="Z157" i="12" s="1"/>
  <c r="X234" i="12"/>
  <c r="X188" i="12"/>
  <c r="Y188" i="12" s="1"/>
  <c r="Y106" i="12"/>
  <c r="Z106" i="12" s="1"/>
  <c r="Y25" i="12"/>
  <c r="Z25" i="12" s="1"/>
  <c r="X244" i="12"/>
  <c r="Y244" i="12" s="1"/>
  <c r="Z244" i="12" s="1"/>
  <c r="X59" i="12"/>
  <c r="X249" i="12"/>
  <c r="Y249" i="12" s="1"/>
  <c r="X95" i="12"/>
  <c r="Y235" i="12"/>
  <c r="Z235" i="12" s="1"/>
  <c r="Y96" i="12"/>
  <c r="X49" i="12"/>
  <c r="Y49" i="12" s="1"/>
  <c r="Z172" i="12"/>
  <c r="AA172" i="12" s="1"/>
  <c r="Y24" i="12"/>
  <c r="Y167" i="12"/>
  <c r="Y160" i="12"/>
  <c r="Y83" i="12"/>
  <c r="Y28" i="12"/>
  <c r="X105" i="12"/>
  <c r="Y43" i="12"/>
  <c r="Z43" i="12" s="1"/>
  <c r="X110" i="12"/>
  <c r="Y110" i="12" s="1"/>
  <c r="Z110" i="12" s="1"/>
  <c r="Y203" i="12"/>
  <c r="Z203" i="12" s="1"/>
  <c r="J197" i="44"/>
  <c r="J198" i="44"/>
  <c r="J199" i="44"/>
  <c r="J200" i="44"/>
  <c r="J201" i="44"/>
  <c r="J202" i="44"/>
  <c r="J197" i="45"/>
  <c r="J198" i="45"/>
  <c r="J199" i="45"/>
  <c r="J200" i="45"/>
  <c r="J201" i="45"/>
  <c r="J202" i="45"/>
  <c r="J197" i="46"/>
  <c r="J198" i="46"/>
  <c r="J199" i="46"/>
  <c r="J200" i="46"/>
  <c r="J201" i="46"/>
  <c r="J202" i="46"/>
  <c r="J197" i="47"/>
  <c r="J198" i="47"/>
  <c r="J199" i="47"/>
  <c r="J200" i="47"/>
  <c r="J201" i="47"/>
  <c r="J202" i="47"/>
  <c r="C202" i="47"/>
  <c r="A202" i="47"/>
  <c r="A201" i="47"/>
  <c r="C196" i="47"/>
  <c r="B196" i="47"/>
  <c r="A196" i="47"/>
  <c r="C195" i="47"/>
  <c r="B195" i="47"/>
  <c r="A195" i="47"/>
  <c r="C194" i="47"/>
  <c r="B194" i="47"/>
  <c r="A194" i="47"/>
  <c r="C193" i="47"/>
  <c r="B193" i="47"/>
  <c r="A193" i="47"/>
  <c r="C192" i="47"/>
  <c r="B192" i="47"/>
  <c r="A192" i="47"/>
  <c r="C191" i="47"/>
  <c r="B191" i="47"/>
  <c r="A191" i="47"/>
  <c r="C190" i="47"/>
  <c r="B190" i="47"/>
  <c r="A190" i="47"/>
  <c r="C189" i="47"/>
  <c r="B189" i="47"/>
  <c r="A189" i="47"/>
  <c r="C188" i="47"/>
  <c r="B188" i="47"/>
  <c r="A188" i="47"/>
  <c r="C187" i="47"/>
  <c r="B187" i="47"/>
  <c r="A187" i="47"/>
  <c r="C186" i="47"/>
  <c r="B186" i="47"/>
  <c r="A186" i="47"/>
  <c r="C185" i="47"/>
  <c r="B185" i="47"/>
  <c r="A185" i="47"/>
  <c r="C184" i="47"/>
  <c r="B184" i="47"/>
  <c r="A184" i="47"/>
  <c r="C183" i="47"/>
  <c r="B183" i="47"/>
  <c r="A183" i="47"/>
  <c r="C182" i="47"/>
  <c r="B182" i="47"/>
  <c r="A182" i="47"/>
  <c r="C181" i="47"/>
  <c r="B181" i="47"/>
  <c r="A181" i="47"/>
  <c r="C180" i="47"/>
  <c r="B180" i="47"/>
  <c r="A180" i="47"/>
  <c r="C179" i="47"/>
  <c r="B179" i="47"/>
  <c r="A179" i="47"/>
  <c r="C178" i="47"/>
  <c r="B178" i="47"/>
  <c r="A178" i="47"/>
  <c r="C177" i="47"/>
  <c r="B177" i="47"/>
  <c r="A177" i="47"/>
  <c r="C176" i="47"/>
  <c r="B176" i="47"/>
  <c r="A176" i="47"/>
  <c r="C175" i="47"/>
  <c r="B175" i="47"/>
  <c r="A175" i="47"/>
  <c r="C174" i="47"/>
  <c r="B174" i="47"/>
  <c r="A174" i="47"/>
  <c r="C173" i="47"/>
  <c r="B173" i="47"/>
  <c r="A173" i="47"/>
  <c r="C172" i="47"/>
  <c r="B172" i="47"/>
  <c r="A172" i="47"/>
  <c r="C171" i="47"/>
  <c r="B171" i="47"/>
  <c r="A171" i="47"/>
  <c r="C170" i="47"/>
  <c r="B170" i="47"/>
  <c r="A170" i="47"/>
  <c r="C169" i="47"/>
  <c r="B169" i="47"/>
  <c r="A169" i="47"/>
  <c r="C168" i="47"/>
  <c r="B168" i="47"/>
  <c r="A168" i="47"/>
  <c r="C167" i="47"/>
  <c r="B167" i="47"/>
  <c r="A167" i="47"/>
  <c r="C166" i="47"/>
  <c r="B166" i="47"/>
  <c r="A166" i="47"/>
  <c r="C165" i="47"/>
  <c r="B165" i="47"/>
  <c r="A165" i="47"/>
  <c r="C164" i="47"/>
  <c r="B164" i="47"/>
  <c r="A164" i="47"/>
  <c r="C163" i="47"/>
  <c r="B163" i="47"/>
  <c r="A163" i="47"/>
  <c r="C162" i="47"/>
  <c r="B162" i="47"/>
  <c r="A162" i="47"/>
  <c r="C161" i="47"/>
  <c r="B161" i="47"/>
  <c r="A161" i="47"/>
  <c r="C160" i="47"/>
  <c r="B160" i="47"/>
  <c r="A160" i="47"/>
  <c r="C159" i="47"/>
  <c r="B159" i="47"/>
  <c r="A159" i="47"/>
  <c r="C158" i="47"/>
  <c r="B158" i="47"/>
  <c r="A158" i="47"/>
  <c r="C157" i="47"/>
  <c r="B157" i="47"/>
  <c r="A157" i="47"/>
  <c r="C156" i="47"/>
  <c r="B156" i="47"/>
  <c r="A156" i="47"/>
  <c r="C155" i="47"/>
  <c r="B155" i="47"/>
  <c r="A155" i="47"/>
  <c r="C154" i="47"/>
  <c r="B154" i="47"/>
  <c r="A154" i="47"/>
  <c r="C153" i="47"/>
  <c r="B153" i="47"/>
  <c r="A153" i="47"/>
  <c r="C152" i="47"/>
  <c r="B152" i="47"/>
  <c r="A152" i="47"/>
  <c r="C151" i="47"/>
  <c r="B151" i="47"/>
  <c r="A151" i="47"/>
  <c r="C150" i="47"/>
  <c r="B150" i="47"/>
  <c r="A150" i="47"/>
  <c r="C149" i="47"/>
  <c r="B149" i="47"/>
  <c r="A149" i="47"/>
  <c r="C148" i="47"/>
  <c r="B148" i="47"/>
  <c r="A148" i="47"/>
  <c r="C147" i="47"/>
  <c r="B147" i="47"/>
  <c r="A147" i="47"/>
  <c r="C146" i="47"/>
  <c r="B146" i="47"/>
  <c r="A146" i="47"/>
  <c r="C145" i="47"/>
  <c r="B145" i="47"/>
  <c r="A145" i="47"/>
  <c r="C144" i="47"/>
  <c r="B144" i="47"/>
  <c r="A144" i="47"/>
  <c r="C143" i="47"/>
  <c r="B143" i="47"/>
  <c r="A143" i="47"/>
  <c r="C142" i="47"/>
  <c r="B142" i="47"/>
  <c r="A142" i="47"/>
  <c r="C141" i="47"/>
  <c r="B141" i="47"/>
  <c r="A141" i="47"/>
  <c r="C140" i="47"/>
  <c r="B140" i="47"/>
  <c r="A140" i="47"/>
  <c r="C139" i="47"/>
  <c r="B139" i="47"/>
  <c r="A139" i="47"/>
  <c r="C138" i="47"/>
  <c r="B138" i="47"/>
  <c r="A138" i="47"/>
  <c r="C137" i="47"/>
  <c r="B137" i="47"/>
  <c r="A137" i="47"/>
  <c r="C136" i="47"/>
  <c r="B136" i="47"/>
  <c r="A136" i="47"/>
  <c r="C135" i="47"/>
  <c r="B135" i="47"/>
  <c r="A135" i="47"/>
  <c r="C134" i="47"/>
  <c r="B134" i="47"/>
  <c r="A134" i="47"/>
  <c r="C133" i="47"/>
  <c r="B133" i="47"/>
  <c r="A133" i="47"/>
  <c r="C132" i="47"/>
  <c r="B132" i="47"/>
  <c r="A132" i="47"/>
  <c r="C131" i="47"/>
  <c r="B131" i="47"/>
  <c r="A131" i="47"/>
  <c r="C130" i="47"/>
  <c r="B130" i="47"/>
  <c r="A130" i="47"/>
  <c r="C129" i="47"/>
  <c r="B129" i="47"/>
  <c r="A129" i="47"/>
  <c r="C128" i="47"/>
  <c r="B128" i="47"/>
  <c r="A128" i="47"/>
  <c r="C127" i="47"/>
  <c r="B127" i="47"/>
  <c r="A127" i="47"/>
  <c r="C126" i="47"/>
  <c r="B126" i="47"/>
  <c r="A126" i="47"/>
  <c r="C125" i="47"/>
  <c r="B125" i="47"/>
  <c r="A125" i="47"/>
  <c r="C124" i="47"/>
  <c r="B124" i="47"/>
  <c r="A124" i="47"/>
  <c r="C123" i="47"/>
  <c r="B123" i="47"/>
  <c r="A123" i="47"/>
  <c r="C122" i="47"/>
  <c r="B122" i="47"/>
  <c r="A122" i="47"/>
  <c r="C121" i="47"/>
  <c r="B121" i="47"/>
  <c r="A121" i="47"/>
  <c r="C120" i="47"/>
  <c r="B120" i="47"/>
  <c r="A120" i="47"/>
  <c r="C119" i="47"/>
  <c r="B119" i="47"/>
  <c r="A119" i="47"/>
  <c r="C118" i="47"/>
  <c r="B118" i="47"/>
  <c r="A118" i="47"/>
  <c r="C117" i="47"/>
  <c r="B117" i="47"/>
  <c r="A117" i="47"/>
  <c r="C116" i="47"/>
  <c r="B116" i="47"/>
  <c r="A116" i="47"/>
  <c r="C115" i="47"/>
  <c r="B115" i="47"/>
  <c r="A115" i="47"/>
  <c r="C114" i="47"/>
  <c r="B114" i="47"/>
  <c r="A114" i="47"/>
  <c r="C113" i="47"/>
  <c r="B113" i="47"/>
  <c r="A113" i="47"/>
  <c r="C112" i="47"/>
  <c r="B112" i="47"/>
  <c r="A112" i="47"/>
  <c r="C111" i="47"/>
  <c r="B111" i="47"/>
  <c r="A111" i="47"/>
  <c r="C110" i="47"/>
  <c r="B110" i="47"/>
  <c r="A110" i="47"/>
  <c r="C109" i="47"/>
  <c r="B109" i="47"/>
  <c r="A109" i="47"/>
  <c r="C108" i="47"/>
  <c r="B108" i="47"/>
  <c r="A108" i="47"/>
  <c r="C107" i="47"/>
  <c r="B107" i="47"/>
  <c r="A107" i="47"/>
  <c r="C106" i="47"/>
  <c r="B106" i="47"/>
  <c r="A106" i="47"/>
  <c r="C105" i="47"/>
  <c r="B105" i="47"/>
  <c r="A105" i="47"/>
  <c r="C104" i="47"/>
  <c r="B104" i="47"/>
  <c r="A104" i="47"/>
  <c r="C103" i="47"/>
  <c r="B103" i="47"/>
  <c r="A103" i="47"/>
  <c r="C102" i="47"/>
  <c r="B102" i="47"/>
  <c r="A102" i="47"/>
  <c r="C101" i="47"/>
  <c r="B101" i="47"/>
  <c r="A101" i="47"/>
  <c r="C100" i="47"/>
  <c r="B100" i="47"/>
  <c r="A100" i="47"/>
  <c r="C99" i="47"/>
  <c r="B99" i="47"/>
  <c r="A99" i="47"/>
  <c r="C98" i="47"/>
  <c r="B98" i="47"/>
  <c r="A98" i="47"/>
  <c r="C97" i="47"/>
  <c r="B97" i="47"/>
  <c r="A97" i="47"/>
  <c r="C96" i="47"/>
  <c r="B96" i="47"/>
  <c r="A96" i="47"/>
  <c r="C95" i="47"/>
  <c r="B95" i="47"/>
  <c r="A95" i="47"/>
  <c r="C94" i="47"/>
  <c r="B94" i="47"/>
  <c r="A94" i="47"/>
  <c r="C93" i="47"/>
  <c r="B93" i="47"/>
  <c r="A93" i="47"/>
  <c r="C92" i="47"/>
  <c r="B92" i="47"/>
  <c r="A92" i="47"/>
  <c r="C91" i="47"/>
  <c r="B91" i="47"/>
  <c r="A91" i="47"/>
  <c r="C90" i="47"/>
  <c r="B90" i="47"/>
  <c r="A90" i="47"/>
  <c r="C89" i="47"/>
  <c r="B89" i="47"/>
  <c r="A89" i="47"/>
  <c r="C88" i="47"/>
  <c r="B88" i="47"/>
  <c r="A88" i="47"/>
  <c r="C87" i="47"/>
  <c r="B87" i="47"/>
  <c r="C86" i="47"/>
  <c r="B86" i="47"/>
  <c r="A86" i="47"/>
  <c r="C85" i="47"/>
  <c r="B85" i="47"/>
  <c r="A85" i="47"/>
  <c r="C84" i="47"/>
  <c r="B84" i="47"/>
  <c r="A84" i="47"/>
  <c r="C83" i="47"/>
  <c r="B83" i="47"/>
  <c r="A83" i="47"/>
  <c r="C82" i="47"/>
  <c r="B82" i="47"/>
  <c r="A82" i="47"/>
  <c r="C81" i="47"/>
  <c r="B81" i="47"/>
  <c r="A81" i="47"/>
  <c r="C80" i="47"/>
  <c r="B80" i="47"/>
  <c r="A80" i="47"/>
  <c r="C79" i="47"/>
  <c r="B79" i="47"/>
  <c r="A79" i="47"/>
  <c r="C78" i="47"/>
  <c r="B78" i="47"/>
  <c r="A78" i="47"/>
  <c r="C77" i="47"/>
  <c r="B77" i="47"/>
  <c r="A77" i="47"/>
  <c r="C76" i="47"/>
  <c r="B76" i="47"/>
  <c r="A76" i="47"/>
  <c r="C75" i="47"/>
  <c r="B75" i="47"/>
  <c r="A75" i="47"/>
  <c r="C74" i="47"/>
  <c r="B74" i="47"/>
  <c r="A74" i="47"/>
  <c r="C73" i="47"/>
  <c r="B73" i="47"/>
  <c r="A73" i="47"/>
  <c r="C72" i="47"/>
  <c r="B72" i="47"/>
  <c r="A72" i="47"/>
  <c r="C71" i="47"/>
  <c r="B71" i="47"/>
  <c r="A71" i="47"/>
  <c r="C70" i="47"/>
  <c r="B70" i="47"/>
  <c r="A70" i="47"/>
  <c r="C69" i="47"/>
  <c r="B69" i="47"/>
  <c r="A69" i="47"/>
  <c r="C68" i="47"/>
  <c r="B68" i="47"/>
  <c r="A68" i="47"/>
  <c r="C67" i="47"/>
  <c r="B67" i="47"/>
  <c r="A67" i="47"/>
  <c r="C66" i="47"/>
  <c r="B66" i="47"/>
  <c r="A66" i="47"/>
  <c r="C65" i="47"/>
  <c r="B65" i="47"/>
  <c r="A65" i="47"/>
  <c r="C64" i="47"/>
  <c r="B64" i="47"/>
  <c r="A64" i="47"/>
  <c r="C63" i="47"/>
  <c r="B63" i="47"/>
  <c r="A63" i="47"/>
  <c r="C62" i="47"/>
  <c r="B62" i="47"/>
  <c r="A62" i="47"/>
  <c r="C61" i="47"/>
  <c r="B61" i="47"/>
  <c r="A61" i="47"/>
  <c r="C60" i="47"/>
  <c r="B60" i="47"/>
  <c r="A60" i="47"/>
  <c r="C59" i="47"/>
  <c r="B59" i="47"/>
  <c r="A59" i="47"/>
  <c r="C58" i="47"/>
  <c r="B58" i="47"/>
  <c r="A58" i="47"/>
  <c r="C57" i="47"/>
  <c r="B57" i="47"/>
  <c r="A57" i="47"/>
  <c r="C56" i="47"/>
  <c r="B56" i="47"/>
  <c r="A56" i="47"/>
  <c r="C55" i="47"/>
  <c r="B55" i="47"/>
  <c r="A55" i="47"/>
  <c r="C54" i="47"/>
  <c r="B54" i="47"/>
  <c r="A54" i="47"/>
  <c r="C53" i="47"/>
  <c r="B53" i="47"/>
  <c r="A53" i="47"/>
  <c r="C52" i="47"/>
  <c r="B52" i="47"/>
  <c r="A52" i="47"/>
  <c r="C51" i="47"/>
  <c r="B51" i="47"/>
  <c r="A51" i="47"/>
  <c r="C50" i="47"/>
  <c r="B50" i="47"/>
  <c r="A50" i="47"/>
  <c r="C49" i="47"/>
  <c r="B49" i="47"/>
  <c r="A49" i="47"/>
  <c r="C48" i="47"/>
  <c r="B48" i="47"/>
  <c r="A48" i="47"/>
  <c r="C47" i="47"/>
  <c r="B47" i="47"/>
  <c r="A47" i="47"/>
  <c r="C46" i="47"/>
  <c r="B46" i="47"/>
  <c r="A46" i="47"/>
  <c r="C45" i="47"/>
  <c r="B45" i="47"/>
  <c r="A45" i="47"/>
  <c r="C44" i="47"/>
  <c r="B44" i="47"/>
  <c r="A44" i="47"/>
  <c r="C43" i="47"/>
  <c r="B43" i="47"/>
  <c r="A43" i="47"/>
  <c r="C42" i="47"/>
  <c r="B42" i="47"/>
  <c r="A42" i="47"/>
  <c r="C41" i="47"/>
  <c r="B41" i="47"/>
  <c r="A41" i="47"/>
  <c r="C40" i="47"/>
  <c r="B40" i="47"/>
  <c r="A40" i="47"/>
  <c r="C39" i="47"/>
  <c r="B39" i="47"/>
  <c r="A39" i="47"/>
  <c r="C38" i="47"/>
  <c r="B38" i="47"/>
  <c r="A38" i="47"/>
  <c r="C37" i="47"/>
  <c r="B37" i="47"/>
  <c r="A37" i="47"/>
  <c r="C36" i="47"/>
  <c r="B36" i="47"/>
  <c r="A36" i="47"/>
  <c r="C35" i="47"/>
  <c r="B35" i="47"/>
  <c r="A35" i="47"/>
  <c r="C34" i="47"/>
  <c r="B34" i="47"/>
  <c r="A34" i="47"/>
  <c r="C33" i="47"/>
  <c r="B33" i="47"/>
  <c r="A33" i="47"/>
  <c r="C32" i="47"/>
  <c r="B32" i="47"/>
  <c r="A32" i="47"/>
  <c r="C31" i="47"/>
  <c r="B31" i="47"/>
  <c r="A31" i="47"/>
  <c r="C30" i="47"/>
  <c r="B30" i="47"/>
  <c r="A30" i="47"/>
  <c r="C29" i="47"/>
  <c r="B29" i="47"/>
  <c r="A29" i="47"/>
  <c r="C28" i="47"/>
  <c r="B28" i="47"/>
  <c r="A28" i="47"/>
  <c r="C27" i="47"/>
  <c r="B27" i="47"/>
  <c r="A27" i="47"/>
  <c r="C26" i="47"/>
  <c r="B26" i="47"/>
  <c r="A26" i="47"/>
  <c r="C25" i="47"/>
  <c r="B25" i="47"/>
  <c r="A25" i="47"/>
  <c r="C24" i="47"/>
  <c r="B24" i="47"/>
  <c r="A24" i="47"/>
  <c r="C23" i="47"/>
  <c r="B23" i="47"/>
  <c r="A23" i="47"/>
  <c r="C22" i="47"/>
  <c r="B22" i="47"/>
  <c r="A22" i="47"/>
  <c r="C21" i="47"/>
  <c r="B21" i="47"/>
  <c r="A21" i="47"/>
  <c r="C20" i="47"/>
  <c r="B20" i="47"/>
  <c r="A20" i="47"/>
  <c r="C19" i="47"/>
  <c r="B19" i="47"/>
  <c r="A19" i="47"/>
  <c r="C18" i="47"/>
  <c r="B18" i="47"/>
  <c r="A18" i="47"/>
  <c r="C17" i="47"/>
  <c r="B17" i="47"/>
  <c r="A17" i="47"/>
  <c r="C16" i="47"/>
  <c r="B16" i="47"/>
  <c r="A16" i="47"/>
  <c r="C15" i="47"/>
  <c r="B15" i="47"/>
  <c r="A15" i="47"/>
  <c r="C14" i="47"/>
  <c r="B14" i="47"/>
  <c r="A14" i="47"/>
  <c r="C13" i="47"/>
  <c r="B13" i="47"/>
  <c r="A13" i="47"/>
  <c r="C12" i="47"/>
  <c r="B12" i="47"/>
  <c r="A12" i="47"/>
  <c r="C11" i="47"/>
  <c r="B11" i="47"/>
  <c r="A11" i="47"/>
  <c r="C10" i="47"/>
  <c r="B10" i="47"/>
  <c r="A10" i="47"/>
  <c r="C9" i="47"/>
  <c r="B9" i="47"/>
  <c r="A9" i="47"/>
  <c r="C8" i="47"/>
  <c r="B8" i="47"/>
  <c r="A8" i="47"/>
  <c r="C7" i="47"/>
  <c r="B7" i="47"/>
  <c r="A7" i="47"/>
  <c r="C6" i="47"/>
  <c r="B6" i="47"/>
  <c r="A6" i="47"/>
  <c r="C5" i="47"/>
  <c r="B5" i="47"/>
  <c r="A5" i="47"/>
  <c r="C4" i="47"/>
  <c r="B4" i="47"/>
  <c r="A4" i="47"/>
  <c r="C3" i="47"/>
  <c r="B3" i="47"/>
  <c r="A3" i="47"/>
  <c r="C202" i="46"/>
  <c r="A202" i="46"/>
  <c r="A201" i="46"/>
  <c r="C196" i="46"/>
  <c r="B196" i="46"/>
  <c r="A196" i="46"/>
  <c r="C195" i="46"/>
  <c r="B195" i="46"/>
  <c r="A195" i="46"/>
  <c r="C194" i="46"/>
  <c r="B194" i="46"/>
  <c r="A194" i="46"/>
  <c r="C193" i="46"/>
  <c r="B193" i="46"/>
  <c r="A193" i="46"/>
  <c r="C192" i="46"/>
  <c r="B192" i="46"/>
  <c r="A192" i="46"/>
  <c r="C191" i="46"/>
  <c r="B191" i="46"/>
  <c r="A191" i="46"/>
  <c r="C190" i="46"/>
  <c r="B190" i="46"/>
  <c r="A190" i="46"/>
  <c r="C189" i="46"/>
  <c r="B189" i="46"/>
  <c r="A189" i="46"/>
  <c r="C188" i="46"/>
  <c r="B188" i="46"/>
  <c r="A188" i="46"/>
  <c r="C187" i="46"/>
  <c r="B187" i="46"/>
  <c r="A187" i="46"/>
  <c r="C186" i="46"/>
  <c r="B186" i="46"/>
  <c r="A186" i="46"/>
  <c r="C185" i="46"/>
  <c r="B185" i="46"/>
  <c r="A185" i="46"/>
  <c r="C184" i="46"/>
  <c r="B184" i="46"/>
  <c r="A184" i="46"/>
  <c r="C183" i="46"/>
  <c r="B183" i="46"/>
  <c r="A183" i="46"/>
  <c r="C182" i="46"/>
  <c r="B182" i="46"/>
  <c r="A182" i="46"/>
  <c r="C181" i="46"/>
  <c r="B181" i="46"/>
  <c r="A181" i="46"/>
  <c r="C180" i="46"/>
  <c r="B180" i="46"/>
  <c r="A180" i="46"/>
  <c r="C179" i="46"/>
  <c r="B179" i="46"/>
  <c r="A179" i="46"/>
  <c r="C178" i="46"/>
  <c r="B178" i="46"/>
  <c r="A178" i="46"/>
  <c r="C177" i="46"/>
  <c r="B177" i="46"/>
  <c r="A177" i="46"/>
  <c r="C176" i="46"/>
  <c r="B176" i="46"/>
  <c r="A176" i="46"/>
  <c r="C175" i="46"/>
  <c r="B175" i="46"/>
  <c r="A175" i="46"/>
  <c r="C174" i="46"/>
  <c r="B174" i="46"/>
  <c r="A174" i="46"/>
  <c r="C173" i="46"/>
  <c r="B173" i="46"/>
  <c r="A173" i="46"/>
  <c r="C172" i="46"/>
  <c r="B172" i="46"/>
  <c r="A172" i="46"/>
  <c r="C171" i="46"/>
  <c r="B171" i="46"/>
  <c r="A171" i="46"/>
  <c r="C170" i="46"/>
  <c r="B170" i="46"/>
  <c r="A170" i="46"/>
  <c r="C169" i="46"/>
  <c r="B169" i="46"/>
  <c r="A169" i="46"/>
  <c r="C168" i="46"/>
  <c r="B168" i="46"/>
  <c r="A168" i="46"/>
  <c r="C167" i="46"/>
  <c r="B167" i="46"/>
  <c r="A167" i="46"/>
  <c r="C166" i="46"/>
  <c r="B166" i="46"/>
  <c r="A166" i="46"/>
  <c r="C165" i="46"/>
  <c r="B165" i="46"/>
  <c r="A165" i="46"/>
  <c r="C164" i="46"/>
  <c r="B164" i="46"/>
  <c r="A164" i="46"/>
  <c r="C163" i="46"/>
  <c r="B163" i="46"/>
  <c r="A163" i="46"/>
  <c r="C162" i="46"/>
  <c r="B162" i="46"/>
  <c r="A162" i="46"/>
  <c r="C161" i="46"/>
  <c r="B161" i="46"/>
  <c r="A161" i="46"/>
  <c r="C160" i="46"/>
  <c r="B160" i="46"/>
  <c r="A160" i="46"/>
  <c r="C159" i="46"/>
  <c r="B159" i="46"/>
  <c r="A159" i="46"/>
  <c r="C158" i="46"/>
  <c r="B158" i="46"/>
  <c r="A158" i="46"/>
  <c r="C157" i="46"/>
  <c r="B157" i="46"/>
  <c r="A157" i="46"/>
  <c r="C156" i="46"/>
  <c r="B156" i="46"/>
  <c r="A156" i="46"/>
  <c r="C155" i="46"/>
  <c r="B155" i="46"/>
  <c r="A155" i="46"/>
  <c r="C154" i="46"/>
  <c r="B154" i="46"/>
  <c r="A154" i="46"/>
  <c r="C153" i="46"/>
  <c r="B153" i="46"/>
  <c r="A153" i="46"/>
  <c r="C152" i="46"/>
  <c r="B152" i="46"/>
  <c r="A152" i="46"/>
  <c r="C151" i="46"/>
  <c r="B151" i="46"/>
  <c r="A151" i="46"/>
  <c r="C150" i="46"/>
  <c r="B150" i="46"/>
  <c r="A150" i="46"/>
  <c r="C149" i="46"/>
  <c r="B149" i="46"/>
  <c r="A149" i="46"/>
  <c r="C148" i="46"/>
  <c r="B148" i="46"/>
  <c r="A148" i="46"/>
  <c r="C147" i="46"/>
  <c r="B147" i="46"/>
  <c r="A147" i="46"/>
  <c r="C146" i="46"/>
  <c r="B146" i="46"/>
  <c r="A146" i="46"/>
  <c r="C145" i="46"/>
  <c r="B145" i="46"/>
  <c r="A145" i="46"/>
  <c r="C144" i="46"/>
  <c r="B144" i="46"/>
  <c r="A144" i="46"/>
  <c r="C143" i="46"/>
  <c r="B143" i="46"/>
  <c r="A143" i="46"/>
  <c r="C142" i="46"/>
  <c r="B142" i="46"/>
  <c r="A142" i="46"/>
  <c r="C141" i="46"/>
  <c r="B141" i="46"/>
  <c r="A141" i="46"/>
  <c r="C140" i="46"/>
  <c r="B140" i="46"/>
  <c r="A140" i="46"/>
  <c r="C139" i="46"/>
  <c r="B139" i="46"/>
  <c r="A139" i="46"/>
  <c r="C138" i="46"/>
  <c r="B138" i="46"/>
  <c r="A138" i="46"/>
  <c r="C137" i="46"/>
  <c r="B137" i="46"/>
  <c r="A137" i="46"/>
  <c r="C136" i="46"/>
  <c r="B136" i="46"/>
  <c r="A136" i="46"/>
  <c r="C135" i="46"/>
  <c r="B135" i="46"/>
  <c r="A135" i="46"/>
  <c r="C134" i="46"/>
  <c r="B134" i="46"/>
  <c r="A134" i="46"/>
  <c r="C133" i="46"/>
  <c r="B133" i="46"/>
  <c r="A133" i="46"/>
  <c r="C132" i="46"/>
  <c r="B132" i="46"/>
  <c r="A132" i="46"/>
  <c r="C131" i="46"/>
  <c r="B131" i="46"/>
  <c r="A131" i="46"/>
  <c r="C130" i="46"/>
  <c r="B130" i="46"/>
  <c r="A130" i="46"/>
  <c r="C129" i="46"/>
  <c r="B129" i="46"/>
  <c r="A129" i="46"/>
  <c r="C128" i="46"/>
  <c r="B128" i="46"/>
  <c r="A128" i="46"/>
  <c r="C127" i="46"/>
  <c r="B127" i="46"/>
  <c r="A127" i="46"/>
  <c r="C126" i="46"/>
  <c r="B126" i="46"/>
  <c r="A126" i="46"/>
  <c r="C125" i="46"/>
  <c r="B125" i="46"/>
  <c r="A125" i="46"/>
  <c r="C124" i="46"/>
  <c r="B124" i="46"/>
  <c r="A124" i="46"/>
  <c r="C123" i="46"/>
  <c r="B123" i="46"/>
  <c r="A123" i="46"/>
  <c r="C122" i="46"/>
  <c r="B122" i="46"/>
  <c r="A122" i="46"/>
  <c r="C121" i="46"/>
  <c r="B121" i="46"/>
  <c r="A121" i="46"/>
  <c r="C120" i="46"/>
  <c r="B120" i="46"/>
  <c r="A120" i="46"/>
  <c r="C119" i="46"/>
  <c r="B119" i="46"/>
  <c r="A119" i="46"/>
  <c r="C118" i="46"/>
  <c r="B118" i="46"/>
  <c r="A118" i="46"/>
  <c r="C117" i="46"/>
  <c r="B117" i="46"/>
  <c r="A117" i="46"/>
  <c r="C116" i="46"/>
  <c r="B116" i="46"/>
  <c r="A116" i="46"/>
  <c r="C115" i="46"/>
  <c r="B115" i="46"/>
  <c r="A115" i="46"/>
  <c r="C114" i="46"/>
  <c r="B114" i="46"/>
  <c r="A114" i="46"/>
  <c r="C113" i="46"/>
  <c r="B113" i="46"/>
  <c r="A113" i="46"/>
  <c r="C112" i="46"/>
  <c r="B112" i="46"/>
  <c r="A112" i="46"/>
  <c r="C111" i="46"/>
  <c r="B111" i="46"/>
  <c r="A111" i="46"/>
  <c r="C110" i="46"/>
  <c r="B110" i="46"/>
  <c r="A110" i="46"/>
  <c r="C109" i="46"/>
  <c r="B109" i="46"/>
  <c r="A109" i="46"/>
  <c r="C108" i="46"/>
  <c r="B108" i="46"/>
  <c r="A108" i="46"/>
  <c r="C107" i="46"/>
  <c r="B107" i="46"/>
  <c r="A107" i="46"/>
  <c r="C106" i="46"/>
  <c r="B106" i="46"/>
  <c r="A106" i="46"/>
  <c r="C105" i="46"/>
  <c r="B105" i="46"/>
  <c r="A105" i="46"/>
  <c r="C104" i="46"/>
  <c r="B104" i="46"/>
  <c r="A104" i="46"/>
  <c r="C103" i="46"/>
  <c r="B103" i="46"/>
  <c r="A103" i="46"/>
  <c r="C102" i="46"/>
  <c r="B102" i="46"/>
  <c r="A102" i="46"/>
  <c r="C101" i="46"/>
  <c r="B101" i="46"/>
  <c r="A101" i="46"/>
  <c r="C100" i="46"/>
  <c r="B100" i="46"/>
  <c r="A100" i="46"/>
  <c r="C99" i="46"/>
  <c r="B99" i="46"/>
  <c r="A99" i="46"/>
  <c r="C98" i="46"/>
  <c r="B98" i="46"/>
  <c r="A98" i="46"/>
  <c r="C97" i="46"/>
  <c r="B97" i="46"/>
  <c r="A97" i="46"/>
  <c r="C96" i="46"/>
  <c r="B96" i="46"/>
  <c r="A96" i="46"/>
  <c r="C95" i="46"/>
  <c r="B95" i="46"/>
  <c r="A95" i="46"/>
  <c r="C94" i="46"/>
  <c r="B94" i="46"/>
  <c r="A94" i="46"/>
  <c r="C93" i="46"/>
  <c r="B93" i="46"/>
  <c r="A93" i="46"/>
  <c r="C92" i="46"/>
  <c r="B92" i="46"/>
  <c r="A92" i="46"/>
  <c r="C91" i="46"/>
  <c r="B91" i="46"/>
  <c r="A91" i="46"/>
  <c r="C90" i="46"/>
  <c r="B90" i="46"/>
  <c r="A90" i="46"/>
  <c r="C89" i="46"/>
  <c r="B89" i="46"/>
  <c r="A89" i="46"/>
  <c r="C88" i="46"/>
  <c r="B88" i="46"/>
  <c r="A88" i="46"/>
  <c r="C87" i="46"/>
  <c r="B87" i="46"/>
  <c r="C86" i="46"/>
  <c r="B86" i="46"/>
  <c r="A86" i="46"/>
  <c r="C85" i="46"/>
  <c r="B85" i="46"/>
  <c r="A85" i="46"/>
  <c r="C84" i="46"/>
  <c r="B84" i="46"/>
  <c r="A84" i="46"/>
  <c r="C83" i="46"/>
  <c r="B83" i="46"/>
  <c r="A83" i="46"/>
  <c r="C82" i="46"/>
  <c r="B82" i="46"/>
  <c r="A82" i="46"/>
  <c r="C81" i="46"/>
  <c r="B81" i="46"/>
  <c r="A81" i="46"/>
  <c r="C80" i="46"/>
  <c r="B80" i="46"/>
  <c r="A80" i="46"/>
  <c r="C79" i="46"/>
  <c r="B79" i="46"/>
  <c r="A79" i="46"/>
  <c r="C78" i="46"/>
  <c r="B78" i="46"/>
  <c r="A78" i="46"/>
  <c r="C77" i="46"/>
  <c r="B77" i="46"/>
  <c r="A77" i="46"/>
  <c r="C76" i="46"/>
  <c r="B76" i="46"/>
  <c r="A76" i="46"/>
  <c r="C75" i="46"/>
  <c r="B75" i="46"/>
  <c r="A75" i="46"/>
  <c r="C74" i="46"/>
  <c r="B74" i="46"/>
  <c r="A74" i="46"/>
  <c r="C73" i="46"/>
  <c r="B73" i="46"/>
  <c r="A73" i="46"/>
  <c r="C72" i="46"/>
  <c r="B72" i="46"/>
  <c r="A72" i="46"/>
  <c r="C71" i="46"/>
  <c r="B71" i="46"/>
  <c r="A71" i="46"/>
  <c r="C70" i="46"/>
  <c r="B70" i="46"/>
  <c r="A70" i="46"/>
  <c r="C69" i="46"/>
  <c r="B69" i="46"/>
  <c r="A69" i="46"/>
  <c r="C68" i="46"/>
  <c r="B68" i="46"/>
  <c r="A68" i="46"/>
  <c r="C67" i="46"/>
  <c r="B67" i="46"/>
  <c r="A67" i="46"/>
  <c r="C66" i="46"/>
  <c r="B66" i="46"/>
  <c r="A66" i="46"/>
  <c r="C65" i="46"/>
  <c r="B65" i="46"/>
  <c r="A65" i="46"/>
  <c r="C64" i="46"/>
  <c r="B64" i="46"/>
  <c r="A64" i="46"/>
  <c r="C63" i="46"/>
  <c r="B63" i="46"/>
  <c r="A63" i="46"/>
  <c r="C62" i="46"/>
  <c r="B62" i="46"/>
  <c r="A62" i="46"/>
  <c r="C61" i="46"/>
  <c r="B61" i="46"/>
  <c r="A61" i="46"/>
  <c r="C60" i="46"/>
  <c r="B60" i="46"/>
  <c r="A60" i="46"/>
  <c r="C59" i="46"/>
  <c r="B59" i="46"/>
  <c r="A59" i="46"/>
  <c r="C58" i="46"/>
  <c r="B58" i="46"/>
  <c r="A58" i="46"/>
  <c r="C57" i="46"/>
  <c r="B57" i="46"/>
  <c r="A57" i="46"/>
  <c r="C56" i="46"/>
  <c r="B56" i="46"/>
  <c r="A56" i="46"/>
  <c r="C55" i="46"/>
  <c r="B55" i="46"/>
  <c r="A55" i="46"/>
  <c r="C54" i="46"/>
  <c r="B54" i="46"/>
  <c r="A54" i="46"/>
  <c r="C53" i="46"/>
  <c r="B53" i="46"/>
  <c r="A53" i="46"/>
  <c r="C52" i="46"/>
  <c r="B52" i="46"/>
  <c r="A52" i="46"/>
  <c r="C51" i="46"/>
  <c r="B51" i="46"/>
  <c r="A51" i="46"/>
  <c r="C50" i="46"/>
  <c r="B50" i="46"/>
  <c r="A50" i="46"/>
  <c r="C49" i="46"/>
  <c r="B49" i="46"/>
  <c r="A49" i="46"/>
  <c r="C48" i="46"/>
  <c r="B48" i="46"/>
  <c r="A48" i="46"/>
  <c r="C47" i="46"/>
  <c r="B47" i="46"/>
  <c r="A47" i="46"/>
  <c r="C46" i="46"/>
  <c r="B46" i="46"/>
  <c r="A46" i="46"/>
  <c r="C45" i="46"/>
  <c r="B45" i="46"/>
  <c r="A45" i="46"/>
  <c r="C44" i="46"/>
  <c r="B44" i="46"/>
  <c r="A44" i="46"/>
  <c r="C43" i="46"/>
  <c r="B43" i="46"/>
  <c r="A43" i="46"/>
  <c r="C42" i="46"/>
  <c r="B42" i="46"/>
  <c r="A42" i="46"/>
  <c r="C41" i="46"/>
  <c r="B41" i="46"/>
  <c r="A41" i="46"/>
  <c r="C40" i="46"/>
  <c r="B40" i="46"/>
  <c r="A40" i="46"/>
  <c r="C39" i="46"/>
  <c r="B39" i="46"/>
  <c r="A39" i="46"/>
  <c r="C38" i="46"/>
  <c r="B38" i="46"/>
  <c r="A38" i="46"/>
  <c r="C37" i="46"/>
  <c r="B37" i="46"/>
  <c r="A37" i="46"/>
  <c r="C36" i="46"/>
  <c r="B36" i="46"/>
  <c r="A36" i="46"/>
  <c r="C35" i="46"/>
  <c r="B35" i="46"/>
  <c r="A35" i="46"/>
  <c r="C34" i="46"/>
  <c r="B34" i="46"/>
  <c r="A34" i="46"/>
  <c r="C33" i="46"/>
  <c r="B33" i="46"/>
  <c r="A33" i="46"/>
  <c r="C32" i="46"/>
  <c r="B32" i="46"/>
  <c r="A32" i="46"/>
  <c r="C31" i="46"/>
  <c r="B31" i="46"/>
  <c r="A31" i="46"/>
  <c r="C30" i="46"/>
  <c r="B30" i="46"/>
  <c r="A30" i="46"/>
  <c r="C29" i="46"/>
  <c r="B29" i="46"/>
  <c r="A29" i="46"/>
  <c r="C28" i="46"/>
  <c r="B28" i="46"/>
  <c r="A28" i="46"/>
  <c r="C27" i="46"/>
  <c r="B27" i="46"/>
  <c r="A27" i="46"/>
  <c r="C26" i="46"/>
  <c r="B26" i="46"/>
  <c r="A26" i="46"/>
  <c r="C25" i="46"/>
  <c r="B25" i="46"/>
  <c r="A25" i="46"/>
  <c r="C24" i="46"/>
  <c r="B24" i="46"/>
  <c r="A24" i="46"/>
  <c r="C23" i="46"/>
  <c r="B23" i="46"/>
  <c r="A23" i="46"/>
  <c r="C22" i="46"/>
  <c r="B22" i="46"/>
  <c r="A22" i="46"/>
  <c r="C21" i="46"/>
  <c r="B21" i="46"/>
  <c r="A21" i="46"/>
  <c r="C20" i="46"/>
  <c r="B20" i="46"/>
  <c r="A20" i="46"/>
  <c r="C19" i="46"/>
  <c r="B19" i="46"/>
  <c r="A19" i="46"/>
  <c r="C18" i="46"/>
  <c r="B18" i="46"/>
  <c r="A18" i="46"/>
  <c r="C17" i="46"/>
  <c r="B17" i="46"/>
  <c r="A17" i="46"/>
  <c r="C16" i="46"/>
  <c r="B16" i="46"/>
  <c r="A16" i="46"/>
  <c r="C15" i="46"/>
  <c r="B15" i="46"/>
  <c r="A15" i="46"/>
  <c r="C14" i="46"/>
  <c r="B14" i="46"/>
  <c r="A14" i="46"/>
  <c r="C13" i="46"/>
  <c r="B13" i="46"/>
  <c r="A13" i="46"/>
  <c r="C12" i="46"/>
  <c r="B12" i="46"/>
  <c r="A12" i="46"/>
  <c r="C11" i="46"/>
  <c r="B11" i="46"/>
  <c r="A11" i="46"/>
  <c r="C10" i="46"/>
  <c r="B10" i="46"/>
  <c r="A10" i="46"/>
  <c r="C9" i="46"/>
  <c r="B9" i="46"/>
  <c r="A9" i="46"/>
  <c r="C8" i="46"/>
  <c r="B8" i="46"/>
  <c r="A8" i="46"/>
  <c r="C7" i="46"/>
  <c r="B7" i="46"/>
  <c r="A7" i="46"/>
  <c r="C6" i="46"/>
  <c r="B6" i="46"/>
  <c r="A6" i="46"/>
  <c r="C5" i="46"/>
  <c r="B5" i="46"/>
  <c r="A5" i="46"/>
  <c r="C4" i="46"/>
  <c r="B4" i="46"/>
  <c r="A4" i="46"/>
  <c r="C3" i="46"/>
  <c r="B3" i="46"/>
  <c r="A3" i="46"/>
  <c r="A202" i="45"/>
  <c r="A201" i="45"/>
  <c r="C196" i="45"/>
  <c r="B196" i="45"/>
  <c r="A196" i="45"/>
  <c r="C195" i="45"/>
  <c r="B195" i="45"/>
  <c r="A195" i="45"/>
  <c r="C194" i="45"/>
  <c r="B194" i="45"/>
  <c r="A194" i="45"/>
  <c r="C193" i="45"/>
  <c r="B193" i="45"/>
  <c r="A193" i="45"/>
  <c r="C192" i="45"/>
  <c r="B192" i="45"/>
  <c r="A192" i="45"/>
  <c r="C191" i="45"/>
  <c r="B191" i="45"/>
  <c r="A191" i="45"/>
  <c r="C190" i="45"/>
  <c r="B190" i="45"/>
  <c r="A190" i="45"/>
  <c r="C189" i="45"/>
  <c r="B189" i="45"/>
  <c r="A189" i="45"/>
  <c r="C188" i="45"/>
  <c r="B188" i="45"/>
  <c r="A188" i="45"/>
  <c r="C187" i="45"/>
  <c r="B187" i="45"/>
  <c r="A187" i="45"/>
  <c r="C186" i="45"/>
  <c r="B186" i="45"/>
  <c r="A186" i="45"/>
  <c r="C185" i="45"/>
  <c r="B185" i="45"/>
  <c r="A185" i="45"/>
  <c r="C184" i="45"/>
  <c r="B184" i="45"/>
  <c r="A184" i="45"/>
  <c r="C183" i="45"/>
  <c r="B183" i="45"/>
  <c r="A183" i="45"/>
  <c r="C182" i="45"/>
  <c r="B182" i="45"/>
  <c r="A182" i="45"/>
  <c r="C181" i="45"/>
  <c r="B181" i="45"/>
  <c r="A181" i="45"/>
  <c r="C180" i="45"/>
  <c r="B180" i="45"/>
  <c r="A180" i="45"/>
  <c r="C179" i="45"/>
  <c r="B179" i="45"/>
  <c r="A179" i="45"/>
  <c r="C178" i="45"/>
  <c r="B178" i="45"/>
  <c r="A178" i="45"/>
  <c r="C177" i="45"/>
  <c r="B177" i="45"/>
  <c r="A177" i="45"/>
  <c r="C176" i="45"/>
  <c r="B176" i="45"/>
  <c r="A176" i="45"/>
  <c r="C175" i="45"/>
  <c r="B175" i="45"/>
  <c r="A175" i="45"/>
  <c r="C174" i="45"/>
  <c r="B174" i="45"/>
  <c r="A174" i="45"/>
  <c r="C173" i="45"/>
  <c r="B173" i="45"/>
  <c r="A173" i="45"/>
  <c r="C172" i="45"/>
  <c r="B172" i="45"/>
  <c r="A172" i="45"/>
  <c r="C171" i="45"/>
  <c r="B171" i="45"/>
  <c r="A171" i="45"/>
  <c r="C170" i="45"/>
  <c r="B170" i="45"/>
  <c r="A170" i="45"/>
  <c r="C169" i="45"/>
  <c r="B169" i="45"/>
  <c r="A169" i="45"/>
  <c r="C168" i="45"/>
  <c r="B168" i="45"/>
  <c r="A168" i="45"/>
  <c r="C167" i="45"/>
  <c r="B167" i="45"/>
  <c r="A167" i="45"/>
  <c r="C166" i="45"/>
  <c r="B166" i="45"/>
  <c r="A166" i="45"/>
  <c r="C165" i="45"/>
  <c r="B165" i="45"/>
  <c r="A165" i="45"/>
  <c r="C164" i="45"/>
  <c r="B164" i="45"/>
  <c r="A164" i="45"/>
  <c r="C163" i="45"/>
  <c r="B163" i="45"/>
  <c r="A163" i="45"/>
  <c r="C162" i="45"/>
  <c r="B162" i="45"/>
  <c r="A162" i="45"/>
  <c r="C161" i="45"/>
  <c r="B161" i="45"/>
  <c r="A161" i="45"/>
  <c r="C160" i="45"/>
  <c r="B160" i="45"/>
  <c r="A160" i="45"/>
  <c r="C159" i="45"/>
  <c r="B159" i="45"/>
  <c r="A159" i="45"/>
  <c r="C158" i="45"/>
  <c r="B158" i="45"/>
  <c r="A158" i="45"/>
  <c r="C157" i="45"/>
  <c r="B157" i="45"/>
  <c r="A157" i="45"/>
  <c r="C156" i="45"/>
  <c r="B156" i="45"/>
  <c r="A156" i="45"/>
  <c r="C155" i="45"/>
  <c r="B155" i="45"/>
  <c r="A155" i="45"/>
  <c r="C154" i="45"/>
  <c r="B154" i="45"/>
  <c r="A154" i="45"/>
  <c r="C153" i="45"/>
  <c r="B153" i="45"/>
  <c r="A153" i="45"/>
  <c r="C152" i="45"/>
  <c r="B152" i="45"/>
  <c r="A152" i="45"/>
  <c r="C151" i="45"/>
  <c r="B151" i="45"/>
  <c r="A151" i="45"/>
  <c r="C150" i="45"/>
  <c r="B150" i="45"/>
  <c r="A150" i="45"/>
  <c r="C149" i="45"/>
  <c r="B149" i="45"/>
  <c r="A149" i="45"/>
  <c r="C148" i="45"/>
  <c r="B148" i="45"/>
  <c r="A148" i="45"/>
  <c r="C147" i="45"/>
  <c r="B147" i="45"/>
  <c r="A147" i="45"/>
  <c r="C146" i="45"/>
  <c r="B146" i="45"/>
  <c r="A146" i="45"/>
  <c r="C145" i="45"/>
  <c r="B145" i="45"/>
  <c r="A145" i="45"/>
  <c r="C144" i="45"/>
  <c r="B144" i="45"/>
  <c r="A144" i="45"/>
  <c r="C143" i="45"/>
  <c r="B143" i="45"/>
  <c r="A143" i="45"/>
  <c r="C142" i="45"/>
  <c r="B142" i="45"/>
  <c r="A142" i="45"/>
  <c r="C141" i="45"/>
  <c r="B141" i="45"/>
  <c r="A141" i="45"/>
  <c r="C140" i="45"/>
  <c r="B140" i="45"/>
  <c r="A140" i="45"/>
  <c r="C139" i="45"/>
  <c r="B139" i="45"/>
  <c r="A139" i="45"/>
  <c r="C138" i="45"/>
  <c r="B138" i="45"/>
  <c r="A138" i="45"/>
  <c r="C137" i="45"/>
  <c r="B137" i="45"/>
  <c r="A137" i="45"/>
  <c r="C136" i="45"/>
  <c r="B136" i="45"/>
  <c r="A136" i="45"/>
  <c r="C135" i="45"/>
  <c r="B135" i="45"/>
  <c r="A135" i="45"/>
  <c r="C134" i="45"/>
  <c r="B134" i="45"/>
  <c r="A134" i="45"/>
  <c r="C133" i="45"/>
  <c r="B133" i="45"/>
  <c r="A133" i="45"/>
  <c r="C132" i="45"/>
  <c r="B132" i="45"/>
  <c r="A132" i="45"/>
  <c r="C131" i="45"/>
  <c r="B131" i="45"/>
  <c r="A131" i="45"/>
  <c r="C130" i="45"/>
  <c r="B130" i="45"/>
  <c r="A130" i="45"/>
  <c r="C129" i="45"/>
  <c r="B129" i="45"/>
  <c r="A129" i="45"/>
  <c r="C128" i="45"/>
  <c r="B128" i="45"/>
  <c r="A128" i="45"/>
  <c r="C127" i="45"/>
  <c r="B127" i="45"/>
  <c r="A127" i="45"/>
  <c r="C126" i="45"/>
  <c r="B126" i="45"/>
  <c r="A126" i="45"/>
  <c r="C125" i="45"/>
  <c r="B125" i="45"/>
  <c r="A125" i="45"/>
  <c r="C124" i="45"/>
  <c r="B124" i="45"/>
  <c r="A124" i="45"/>
  <c r="C123" i="45"/>
  <c r="B123" i="45"/>
  <c r="A123" i="45"/>
  <c r="C122" i="45"/>
  <c r="B122" i="45"/>
  <c r="A122" i="45"/>
  <c r="C121" i="45"/>
  <c r="B121" i="45"/>
  <c r="A121" i="45"/>
  <c r="C120" i="45"/>
  <c r="B120" i="45"/>
  <c r="A120" i="45"/>
  <c r="C119" i="45"/>
  <c r="B119" i="45"/>
  <c r="A119" i="45"/>
  <c r="C118" i="45"/>
  <c r="B118" i="45"/>
  <c r="A118" i="45"/>
  <c r="C117" i="45"/>
  <c r="B117" i="45"/>
  <c r="A117" i="45"/>
  <c r="C116" i="45"/>
  <c r="B116" i="45"/>
  <c r="A116" i="45"/>
  <c r="C115" i="45"/>
  <c r="B115" i="45"/>
  <c r="A115" i="45"/>
  <c r="C114" i="45"/>
  <c r="B114" i="45"/>
  <c r="A114" i="45"/>
  <c r="C113" i="45"/>
  <c r="B113" i="45"/>
  <c r="A113" i="45"/>
  <c r="C112" i="45"/>
  <c r="B112" i="45"/>
  <c r="A112" i="45"/>
  <c r="C111" i="45"/>
  <c r="B111" i="45"/>
  <c r="A111" i="45"/>
  <c r="C110" i="45"/>
  <c r="B110" i="45"/>
  <c r="A110" i="45"/>
  <c r="C109" i="45"/>
  <c r="B109" i="45"/>
  <c r="A109" i="45"/>
  <c r="C108" i="45"/>
  <c r="B108" i="45"/>
  <c r="A108" i="45"/>
  <c r="C107" i="45"/>
  <c r="B107" i="45"/>
  <c r="A107" i="45"/>
  <c r="C106" i="45"/>
  <c r="B106" i="45"/>
  <c r="A106" i="45"/>
  <c r="C105" i="45"/>
  <c r="B105" i="45"/>
  <c r="A105" i="45"/>
  <c r="C104" i="45"/>
  <c r="B104" i="45"/>
  <c r="A104" i="45"/>
  <c r="C103" i="45"/>
  <c r="B103" i="45"/>
  <c r="A103" i="45"/>
  <c r="C102" i="45"/>
  <c r="B102" i="45"/>
  <c r="A102" i="45"/>
  <c r="C101" i="45"/>
  <c r="B101" i="45"/>
  <c r="A101" i="45"/>
  <c r="C100" i="45"/>
  <c r="B100" i="45"/>
  <c r="A100" i="45"/>
  <c r="C99" i="45"/>
  <c r="B99" i="45"/>
  <c r="A99" i="45"/>
  <c r="C98" i="45"/>
  <c r="B98" i="45"/>
  <c r="A98" i="45"/>
  <c r="C97" i="45"/>
  <c r="B97" i="45"/>
  <c r="A97" i="45"/>
  <c r="C96" i="45"/>
  <c r="B96" i="45"/>
  <c r="A96" i="45"/>
  <c r="C95" i="45"/>
  <c r="B95" i="45"/>
  <c r="A95" i="45"/>
  <c r="C94" i="45"/>
  <c r="B94" i="45"/>
  <c r="A94" i="45"/>
  <c r="C93" i="45"/>
  <c r="B93" i="45"/>
  <c r="A93" i="45"/>
  <c r="C92" i="45"/>
  <c r="B92" i="45"/>
  <c r="A92" i="45"/>
  <c r="C91" i="45"/>
  <c r="B91" i="45"/>
  <c r="A91" i="45"/>
  <c r="C90" i="45"/>
  <c r="B90" i="45"/>
  <c r="A90" i="45"/>
  <c r="C89" i="45"/>
  <c r="B89" i="45"/>
  <c r="A89" i="45"/>
  <c r="C88" i="45"/>
  <c r="B88" i="45"/>
  <c r="A88" i="45"/>
  <c r="C87" i="45"/>
  <c r="B87" i="45"/>
  <c r="C86" i="45"/>
  <c r="B86" i="45"/>
  <c r="A86" i="45"/>
  <c r="C85" i="45"/>
  <c r="B85" i="45"/>
  <c r="A85" i="45"/>
  <c r="C84" i="45"/>
  <c r="B84" i="45"/>
  <c r="A84" i="45"/>
  <c r="C83" i="45"/>
  <c r="B83" i="45"/>
  <c r="A83" i="45"/>
  <c r="C82" i="45"/>
  <c r="B82" i="45"/>
  <c r="A82" i="45"/>
  <c r="C81" i="45"/>
  <c r="B81" i="45"/>
  <c r="A81" i="45"/>
  <c r="C80" i="45"/>
  <c r="B80" i="45"/>
  <c r="A80" i="45"/>
  <c r="C79" i="45"/>
  <c r="B79" i="45"/>
  <c r="A79" i="45"/>
  <c r="C78" i="45"/>
  <c r="B78" i="45"/>
  <c r="A78" i="45"/>
  <c r="C77" i="45"/>
  <c r="B77" i="45"/>
  <c r="A77" i="45"/>
  <c r="C76" i="45"/>
  <c r="B76" i="45"/>
  <c r="A76" i="45"/>
  <c r="C75" i="45"/>
  <c r="B75" i="45"/>
  <c r="A75" i="45"/>
  <c r="C74" i="45"/>
  <c r="B74" i="45"/>
  <c r="A74" i="45"/>
  <c r="C73" i="45"/>
  <c r="B73" i="45"/>
  <c r="A73" i="45"/>
  <c r="C72" i="45"/>
  <c r="B72" i="45"/>
  <c r="A72" i="45"/>
  <c r="C71" i="45"/>
  <c r="B71" i="45"/>
  <c r="A71" i="45"/>
  <c r="C70" i="45"/>
  <c r="B70" i="45"/>
  <c r="A70" i="45"/>
  <c r="C69" i="45"/>
  <c r="B69" i="45"/>
  <c r="A69" i="45"/>
  <c r="C68" i="45"/>
  <c r="B68" i="45"/>
  <c r="A68" i="45"/>
  <c r="C67" i="45"/>
  <c r="B67" i="45"/>
  <c r="A67" i="45"/>
  <c r="C66" i="45"/>
  <c r="B66" i="45"/>
  <c r="A66" i="45"/>
  <c r="C65" i="45"/>
  <c r="B65" i="45"/>
  <c r="A65" i="45"/>
  <c r="C64" i="45"/>
  <c r="B64" i="45"/>
  <c r="A64" i="45"/>
  <c r="C63" i="45"/>
  <c r="B63" i="45"/>
  <c r="A63" i="45"/>
  <c r="C62" i="45"/>
  <c r="B62" i="45"/>
  <c r="A62" i="45"/>
  <c r="C61" i="45"/>
  <c r="B61" i="45"/>
  <c r="A61" i="45"/>
  <c r="C60" i="45"/>
  <c r="B60" i="45"/>
  <c r="A60" i="45"/>
  <c r="C59" i="45"/>
  <c r="B59" i="45"/>
  <c r="A59" i="45"/>
  <c r="C58" i="45"/>
  <c r="B58" i="45"/>
  <c r="A58" i="45"/>
  <c r="C57" i="45"/>
  <c r="B57" i="45"/>
  <c r="A57" i="45"/>
  <c r="C56" i="45"/>
  <c r="B56" i="45"/>
  <c r="A56" i="45"/>
  <c r="C55" i="45"/>
  <c r="B55" i="45"/>
  <c r="A55" i="45"/>
  <c r="C54" i="45"/>
  <c r="B54" i="45"/>
  <c r="A54" i="45"/>
  <c r="C53" i="45"/>
  <c r="B53" i="45"/>
  <c r="A53" i="45"/>
  <c r="C52" i="45"/>
  <c r="B52" i="45"/>
  <c r="A52" i="45"/>
  <c r="C51" i="45"/>
  <c r="B51" i="45"/>
  <c r="A51" i="45"/>
  <c r="C50" i="45"/>
  <c r="B50" i="45"/>
  <c r="A50" i="45"/>
  <c r="C49" i="45"/>
  <c r="B49" i="45"/>
  <c r="A49" i="45"/>
  <c r="C48" i="45"/>
  <c r="B48" i="45"/>
  <c r="A48" i="45"/>
  <c r="C47" i="45"/>
  <c r="B47" i="45"/>
  <c r="A47" i="45"/>
  <c r="C46" i="45"/>
  <c r="B46" i="45"/>
  <c r="A46" i="45"/>
  <c r="C45" i="45"/>
  <c r="B45" i="45"/>
  <c r="A45" i="45"/>
  <c r="C44" i="45"/>
  <c r="B44" i="45"/>
  <c r="A44" i="45"/>
  <c r="C43" i="45"/>
  <c r="B43" i="45"/>
  <c r="A43" i="45"/>
  <c r="C42" i="45"/>
  <c r="B42" i="45"/>
  <c r="A42" i="45"/>
  <c r="C41" i="45"/>
  <c r="B41" i="45"/>
  <c r="A41" i="45"/>
  <c r="C40" i="45"/>
  <c r="B40" i="45"/>
  <c r="A40" i="45"/>
  <c r="C39" i="45"/>
  <c r="B39" i="45"/>
  <c r="A39" i="45"/>
  <c r="C38" i="45"/>
  <c r="B38" i="45"/>
  <c r="A38" i="45"/>
  <c r="C37" i="45"/>
  <c r="B37" i="45"/>
  <c r="A37" i="45"/>
  <c r="C36" i="45"/>
  <c r="B36" i="45"/>
  <c r="A36" i="45"/>
  <c r="C35" i="45"/>
  <c r="B35" i="45"/>
  <c r="A35" i="45"/>
  <c r="C34" i="45"/>
  <c r="B34" i="45"/>
  <c r="A34" i="45"/>
  <c r="C33" i="45"/>
  <c r="B33" i="45"/>
  <c r="A33" i="45"/>
  <c r="C32" i="45"/>
  <c r="B32" i="45"/>
  <c r="A32" i="45"/>
  <c r="C31" i="45"/>
  <c r="B31" i="45"/>
  <c r="A31" i="45"/>
  <c r="C30" i="45"/>
  <c r="B30" i="45"/>
  <c r="A30" i="45"/>
  <c r="C29" i="45"/>
  <c r="B29" i="45"/>
  <c r="A29" i="45"/>
  <c r="C28" i="45"/>
  <c r="B28" i="45"/>
  <c r="A28" i="45"/>
  <c r="C27" i="45"/>
  <c r="B27" i="45"/>
  <c r="A27" i="45"/>
  <c r="C26" i="45"/>
  <c r="B26" i="45"/>
  <c r="A26" i="45"/>
  <c r="C25" i="45"/>
  <c r="B25" i="45"/>
  <c r="A25" i="45"/>
  <c r="C24" i="45"/>
  <c r="B24" i="45"/>
  <c r="A24" i="45"/>
  <c r="C23" i="45"/>
  <c r="B23" i="45"/>
  <c r="A23" i="45"/>
  <c r="C22" i="45"/>
  <c r="B22" i="45"/>
  <c r="A22" i="45"/>
  <c r="C21" i="45"/>
  <c r="B21" i="45"/>
  <c r="A21" i="45"/>
  <c r="C20" i="45"/>
  <c r="B20" i="45"/>
  <c r="A20" i="45"/>
  <c r="C19" i="45"/>
  <c r="B19" i="45"/>
  <c r="A19" i="45"/>
  <c r="C18" i="45"/>
  <c r="B18" i="45"/>
  <c r="A18" i="45"/>
  <c r="C17" i="45"/>
  <c r="B17" i="45"/>
  <c r="A17" i="45"/>
  <c r="C16" i="45"/>
  <c r="B16" i="45"/>
  <c r="A16" i="45"/>
  <c r="C15" i="45"/>
  <c r="B15" i="45"/>
  <c r="A15" i="45"/>
  <c r="C14" i="45"/>
  <c r="B14" i="45"/>
  <c r="A14" i="45"/>
  <c r="C13" i="45"/>
  <c r="B13" i="45"/>
  <c r="A13" i="45"/>
  <c r="C12" i="45"/>
  <c r="B12" i="45"/>
  <c r="A12" i="45"/>
  <c r="C11" i="45"/>
  <c r="B11" i="45"/>
  <c r="A11" i="45"/>
  <c r="C10" i="45"/>
  <c r="B10" i="45"/>
  <c r="A10" i="45"/>
  <c r="C9" i="45"/>
  <c r="B9" i="45"/>
  <c r="A9" i="45"/>
  <c r="C8" i="45"/>
  <c r="B8" i="45"/>
  <c r="A8" i="45"/>
  <c r="C7" i="45"/>
  <c r="B7" i="45"/>
  <c r="A7" i="45"/>
  <c r="C6" i="45"/>
  <c r="B6" i="45"/>
  <c r="A6" i="45"/>
  <c r="C5" i="45"/>
  <c r="B5" i="45"/>
  <c r="A5" i="45"/>
  <c r="C4" i="45"/>
  <c r="B4" i="45"/>
  <c r="A4" i="45"/>
  <c r="C3" i="45"/>
  <c r="B3" i="45"/>
  <c r="A3" i="45"/>
  <c r="A202" i="44"/>
  <c r="A201" i="44"/>
  <c r="C196" i="44"/>
  <c r="B196" i="44"/>
  <c r="A196" i="44"/>
  <c r="C195" i="44"/>
  <c r="B195" i="44"/>
  <c r="A195" i="44"/>
  <c r="C194" i="44"/>
  <c r="B194" i="44"/>
  <c r="A194" i="44"/>
  <c r="C193" i="44"/>
  <c r="B193" i="44"/>
  <c r="A193" i="44"/>
  <c r="C192" i="44"/>
  <c r="B192" i="44"/>
  <c r="A192" i="44"/>
  <c r="C191" i="44"/>
  <c r="B191" i="44"/>
  <c r="A191" i="44"/>
  <c r="C190" i="44"/>
  <c r="B190" i="44"/>
  <c r="A190" i="44"/>
  <c r="C189" i="44"/>
  <c r="B189" i="44"/>
  <c r="A189" i="44"/>
  <c r="C188" i="44"/>
  <c r="B188" i="44"/>
  <c r="A188" i="44"/>
  <c r="C187" i="44"/>
  <c r="B187" i="44"/>
  <c r="A187" i="44"/>
  <c r="C186" i="44"/>
  <c r="B186" i="44"/>
  <c r="A186" i="44"/>
  <c r="C185" i="44"/>
  <c r="B185" i="44"/>
  <c r="A185" i="44"/>
  <c r="C184" i="44"/>
  <c r="B184" i="44"/>
  <c r="A184" i="44"/>
  <c r="C183" i="44"/>
  <c r="B183" i="44"/>
  <c r="A183" i="44"/>
  <c r="C182" i="44"/>
  <c r="B182" i="44"/>
  <c r="A182" i="44"/>
  <c r="C181" i="44"/>
  <c r="B181" i="44"/>
  <c r="A181" i="44"/>
  <c r="C180" i="44"/>
  <c r="B180" i="44"/>
  <c r="A180" i="44"/>
  <c r="C179" i="44"/>
  <c r="B179" i="44"/>
  <c r="A179" i="44"/>
  <c r="C178" i="44"/>
  <c r="B178" i="44"/>
  <c r="A178" i="44"/>
  <c r="C177" i="44"/>
  <c r="B177" i="44"/>
  <c r="A177" i="44"/>
  <c r="C176" i="44"/>
  <c r="B176" i="44"/>
  <c r="A176" i="44"/>
  <c r="C175" i="44"/>
  <c r="B175" i="44"/>
  <c r="A175" i="44"/>
  <c r="C174" i="44"/>
  <c r="B174" i="44"/>
  <c r="A174" i="44"/>
  <c r="C173" i="44"/>
  <c r="B173" i="44"/>
  <c r="A173" i="44"/>
  <c r="C172" i="44"/>
  <c r="B172" i="44"/>
  <c r="A172" i="44"/>
  <c r="C171" i="44"/>
  <c r="B171" i="44"/>
  <c r="A171" i="44"/>
  <c r="C170" i="44"/>
  <c r="B170" i="44"/>
  <c r="A170" i="44"/>
  <c r="C169" i="44"/>
  <c r="B169" i="44"/>
  <c r="A169" i="44"/>
  <c r="C168" i="44"/>
  <c r="B168" i="44"/>
  <c r="A168" i="44"/>
  <c r="C167" i="44"/>
  <c r="B167" i="44"/>
  <c r="A167" i="44"/>
  <c r="C166" i="44"/>
  <c r="B166" i="44"/>
  <c r="A166" i="44"/>
  <c r="C165" i="44"/>
  <c r="B165" i="44"/>
  <c r="A165" i="44"/>
  <c r="C164" i="44"/>
  <c r="B164" i="44"/>
  <c r="A164" i="44"/>
  <c r="C163" i="44"/>
  <c r="B163" i="44"/>
  <c r="A163" i="44"/>
  <c r="C162" i="44"/>
  <c r="B162" i="44"/>
  <c r="A162" i="44"/>
  <c r="C161" i="44"/>
  <c r="B161" i="44"/>
  <c r="A161" i="44"/>
  <c r="C160" i="44"/>
  <c r="B160" i="44"/>
  <c r="A160" i="44"/>
  <c r="C159" i="44"/>
  <c r="B159" i="44"/>
  <c r="A159" i="44"/>
  <c r="C158" i="44"/>
  <c r="B158" i="44"/>
  <c r="A158" i="44"/>
  <c r="C157" i="44"/>
  <c r="B157" i="44"/>
  <c r="A157" i="44"/>
  <c r="C156" i="44"/>
  <c r="B156" i="44"/>
  <c r="A156" i="44"/>
  <c r="C155" i="44"/>
  <c r="B155" i="44"/>
  <c r="A155" i="44"/>
  <c r="C154" i="44"/>
  <c r="B154" i="44"/>
  <c r="A154" i="44"/>
  <c r="C153" i="44"/>
  <c r="B153" i="44"/>
  <c r="A153" i="44"/>
  <c r="C152" i="44"/>
  <c r="B152" i="44"/>
  <c r="A152" i="44"/>
  <c r="C151" i="44"/>
  <c r="B151" i="44"/>
  <c r="A151" i="44"/>
  <c r="C150" i="44"/>
  <c r="B150" i="44"/>
  <c r="A150" i="44"/>
  <c r="C149" i="44"/>
  <c r="B149" i="44"/>
  <c r="A149" i="44"/>
  <c r="C148" i="44"/>
  <c r="B148" i="44"/>
  <c r="A148" i="44"/>
  <c r="C147" i="44"/>
  <c r="B147" i="44"/>
  <c r="A147" i="44"/>
  <c r="C146" i="44"/>
  <c r="B146" i="44"/>
  <c r="A146" i="44"/>
  <c r="C145" i="44"/>
  <c r="B145" i="44"/>
  <c r="A145" i="44"/>
  <c r="C144" i="44"/>
  <c r="B144" i="44"/>
  <c r="A144" i="44"/>
  <c r="C143" i="44"/>
  <c r="B143" i="44"/>
  <c r="A143" i="44"/>
  <c r="C142" i="44"/>
  <c r="B142" i="44"/>
  <c r="A142" i="44"/>
  <c r="C141" i="44"/>
  <c r="B141" i="44"/>
  <c r="A141" i="44"/>
  <c r="C140" i="44"/>
  <c r="B140" i="44"/>
  <c r="A140" i="44"/>
  <c r="C139" i="44"/>
  <c r="B139" i="44"/>
  <c r="A139" i="44"/>
  <c r="C138" i="44"/>
  <c r="B138" i="44"/>
  <c r="A138" i="44"/>
  <c r="C137" i="44"/>
  <c r="B137" i="44"/>
  <c r="A137" i="44"/>
  <c r="C136" i="44"/>
  <c r="B136" i="44"/>
  <c r="A136" i="44"/>
  <c r="C135" i="44"/>
  <c r="B135" i="44"/>
  <c r="A135" i="44"/>
  <c r="C134" i="44"/>
  <c r="B134" i="44"/>
  <c r="A134" i="44"/>
  <c r="C133" i="44"/>
  <c r="B133" i="44"/>
  <c r="A133" i="44"/>
  <c r="C132" i="44"/>
  <c r="B132" i="44"/>
  <c r="A132" i="44"/>
  <c r="C131" i="44"/>
  <c r="B131" i="44"/>
  <c r="A131" i="44"/>
  <c r="C130" i="44"/>
  <c r="B130" i="44"/>
  <c r="A130" i="44"/>
  <c r="C129" i="44"/>
  <c r="B129" i="44"/>
  <c r="A129" i="44"/>
  <c r="C128" i="44"/>
  <c r="B128" i="44"/>
  <c r="A128" i="44"/>
  <c r="C127" i="44"/>
  <c r="B127" i="44"/>
  <c r="A127" i="44"/>
  <c r="C126" i="44"/>
  <c r="B126" i="44"/>
  <c r="A126" i="44"/>
  <c r="C125" i="44"/>
  <c r="B125" i="44"/>
  <c r="A125" i="44"/>
  <c r="C124" i="44"/>
  <c r="B124" i="44"/>
  <c r="A124" i="44"/>
  <c r="C123" i="44"/>
  <c r="B123" i="44"/>
  <c r="A123" i="44"/>
  <c r="C122" i="44"/>
  <c r="B122" i="44"/>
  <c r="A122" i="44"/>
  <c r="C121" i="44"/>
  <c r="B121" i="44"/>
  <c r="A121" i="44"/>
  <c r="C120" i="44"/>
  <c r="B120" i="44"/>
  <c r="A120" i="44"/>
  <c r="C119" i="44"/>
  <c r="B119" i="44"/>
  <c r="A119" i="44"/>
  <c r="C118" i="44"/>
  <c r="B118" i="44"/>
  <c r="A118" i="44"/>
  <c r="C117" i="44"/>
  <c r="B117" i="44"/>
  <c r="A117" i="44"/>
  <c r="C116" i="44"/>
  <c r="B116" i="44"/>
  <c r="A116" i="44"/>
  <c r="C115" i="44"/>
  <c r="B115" i="44"/>
  <c r="A115" i="44"/>
  <c r="C114" i="44"/>
  <c r="B114" i="44"/>
  <c r="A114" i="44"/>
  <c r="C113" i="44"/>
  <c r="B113" i="44"/>
  <c r="A113" i="44"/>
  <c r="C112" i="44"/>
  <c r="B112" i="44"/>
  <c r="A112" i="44"/>
  <c r="C111" i="44"/>
  <c r="B111" i="44"/>
  <c r="A111" i="44"/>
  <c r="C110" i="44"/>
  <c r="B110" i="44"/>
  <c r="A110" i="44"/>
  <c r="C109" i="44"/>
  <c r="B109" i="44"/>
  <c r="A109" i="44"/>
  <c r="C108" i="44"/>
  <c r="B108" i="44"/>
  <c r="A108" i="44"/>
  <c r="C107" i="44"/>
  <c r="B107" i="44"/>
  <c r="A107" i="44"/>
  <c r="C106" i="44"/>
  <c r="B106" i="44"/>
  <c r="A106" i="44"/>
  <c r="C105" i="44"/>
  <c r="B105" i="44"/>
  <c r="A105" i="44"/>
  <c r="C104" i="44"/>
  <c r="B104" i="44"/>
  <c r="A104" i="44"/>
  <c r="C103" i="44"/>
  <c r="B103" i="44"/>
  <c r="A103" i="44"/>
  <c r="C102" i="44"/>
  <c r="B102" i="44"/>
  <c r="A102" i="44"/>
  <c r="C101" i="44"/>
  <c r="B101" i="44"/>
  <c r="A101" i="44"/>
  <c r="C100" i="44"/>
  <c r="B100" i="44"/>
  <c r="A100" i="44"/>
  <c r="C99" i="44"/>
  <c r="B99" i="44"/>
  <c r="A99" i="44"/>
  <c r="C98" i="44"/>
  <c r="B98" i="44"/>
  <c r="A98" i="44"/>
  <c r="C97" i="44"/>
  <c r="B97" i="44"/>
  <c r="A97" i="44"/>
  <c r="C96" i="44"/>
  <c r="B96" i="44"/>
  <c r="A96" i="44"/>
  <c r="C95" i="44"/>
  <c r="B95" i="44"/>
  <c r="A95" i="44"/>
  <c r="C94" i="44"/>
  <c r="B94" i="44"/>
  <c r="A94" i="44"/>
  <c r="C93" i="44"/>
  <c r="B93" i="44"/>
  <c r="A93" i="44"/>
  <c r="C92" i="44"/>
  <c r="B92" i="44"/>
  <c r="A92" i="44"/>
  <c r="C91" i="44"/>
  <c r="B91" i="44"/>
  <c r="A91" i="44"/>
  <c r="C90" i="44"/>
  <c r="B90" i="44"/>
  <c r="A90" i="44"/>
  <c r="C89" i="44"/>
  <c r="B89" i="44"/>
  <c r="A89" i="44"/>
  <c r="C88" i="44"/>
  <c r="B88" i="44"/>
  <c r="A88" i="44"/>
  <c r="C87" i="44"/>
  <c r="B87" i="44"/>
  <c r="C86" i="44"/>
  <c r="B86" i="44"/>
  <c r="A86" i="44"/>
  <c r="C85" i="44"/>
  <c r="B85" i="44"/>
  <c r="A85" i="44"/>
  <c r="C84" i="44"/>
  <c r="B84" i="44"/>
  <c r="A84" i="44"/>
  <c r="C83" i="44"/>
  <c r="B83" i="44"/>
  <c r="A83" i="44"/>
  <c r="C82" i="44"/>
  <c r="B82" i="44"/>
  <c r="A82" i="44"/>
  <c r="C81" i="44"/>
  <c r="B81" i="44"/>
  <c r="A81" i="44"/>
  <c r="C80" i="44"/>
  <c r="B80" i="44"/>
  <c r="A80" i="44"/>
  <c r="C79" i="44"/>
  <c r="B79" i="44"/>
  <c r="A79" i="44"/>
  <c r="C78" i="44"/>
  <c r="B78" i="44"/>
  <c r="A78" i="44"/>
  <c r="C77" i="44"/>
  <c r="B77" i="44"/>
  <c r="A77" i="44"/>
  <c r="C76" i="44"/>
  <c r="B76" i="44"/>
  <c r="A76" i="44"/>
  <c r="C75" i="44"/>
  <c r="B75" i="44"/>
  <c r="A75" i="44"/>
  <c r="C74" i="44"/>
  <c r="B74" i="44"/>
  <c r="A74" i="44"/>
  <c r="C73" i="44"/>
  <c r="B73" i="44"/>
  <c r="A73" i="44"/>
  <c r="C72" i="44"/>
  <c r="B72" i="44"/>
  <c r="A72" i="44"/>
  <c r="C71" i="44"/>
  <c r="B71" i="44"/>
  <c r="A71" i="44"/>
  <c r="C70" i="44"/>
  <c r="B70" i="44"/>
  <c r="A70" i="44"/>
  <c r="C69" i="44"/>
  <c r="B69" i="44"/>
  <c r="A69" i="44"/>
  <c r="C68" i="44"/>
  <c r="B68" i="44"/>
  <c r="A68" i="44"/>
  <c r="C67" i="44"/>
  <c r="B67" i="44"/>
  <c r="A67" i="44"/>
  <c r="C66" i="44"/>
  <c r="B66" i="44"/>
  <c r="A66" i="44"/>
  <c r="C65" i="44"/>
  <c r="B65" i="44"/>
  <c r="A65" i="44"/>
  <c r="C64" i="44"/>
  <c r="B64" i="44"/>
  <c r="A64" i="44"/>
  <c r="C63" i="44"/>
  <c r="B63" i="44"/>
  <c r="A63" i="44"/>
  <c r="C62" i="44"/>
  <c r="B62" i="44"/>
  <c r="A62" i="44"/>
  <c r="C61" i="44"/>
  <c r="B61" i="44"/>
  <c r="A61" i="44"/>
  <c r="C60" i="44"/>
  <c r="B60" i="44"/>
  <c r="A60" i="44"/>
  <c r="C59" i="44"/>
  <c r="B59" i="44"/>
  <c r="A59" i="44"/>
  <c r="C58" i="44"/>
  <c r="B58" i="44"/>
  <c r="A58" i="44"/>
  <c r="C57" i="44"/>
  <c r="B57" i="44"/>
  <c r="A57" i="44"/>
  <c r="C56" i="44"/>
  <c r="B56" i="44"/>
  <c r="A56" i="44"/>
  <c r="C55" i="44"/>
  <c r="B55" i="44"/>
  <c r="A55" i="44"/>
  <c r="C54" i="44"/>
  <c r="B54" i="44"/>
  <c r="A54" i="44"/>
  <c r="C53" i="44"/>
  <c r="B53" i="44"/>
  <c r="A53" i="44"/>
  <c r="C52" i="44"/>
  <c r="B52" i="44"/>
  <c r="A52" i="44"/>
  <c r="C51" i="44"/>
  <c r="B51" i="44"/>
  <c r="A51" i="44"/>
  <c r="C50" i="44"/>
  <c r="B50" i="44"/>
  <c r="A50" i="44"/>
  <c r="C49" i="44"/>
  <c r="B49" i="44"/>
  <c r="A49" i="44"/>
  <c r="C48" i="44"/>
  <c r="B48" i="44"/>
  <c r="A48" i="44"/>
  <c r="C47" i="44"/>
  <c r="B47" i="44"/>
  <c r="A47" i="44"/>
  <c r="C46" i="44"/>
  <c r="B46" i="44"/>
  <c r="A46" i="44"/>
  <c r="C45" i="44"/>
  <c r="B45" i="44"/>
  <c r="A45" i="44"/>
  <c r="C44" i="44"/>
  <c r="B44" i="44"/>
  <c r="A44" i="44"/>
  <c r="C43" i="44"/>
  <c r="B43" i="44"/>
  <c r="A43" i="44"/>
  <c r="C42" i="44"/>
  <c r="B42" i="44"/>
  <c r="A42" i="44"/>
  <c r="C41" i="44"/>
  <c r="B41" i="44"/>
  <c r="A41" i="44"/>
  <c r="C40" i="44"/>
  <c r="B40" i="44"/>
  <c r="A40" i="44"/>
  <c r="C39" i="44"/>
  <c r="B39" i="44"/>
  <c r="A39" i="44"/>
  <c r="C38" i="44"/>
  <c r="B38" i="44"/>
  <c r="A38" i="44"/>
  <c r="C37" i="44"/>
  <c r="B37" i="44"/>
  <c r="A37" i="44"/>
  <c r="C36" i="44"/>
  <c r="B36" i="44"/>
  <c r="A36" i="44"/>
  <c r="C35" i="44"/>
  <c r="B35" i="44"/>
  <c r="A35" i="44"/>
  <c r="C34" i="44"/>
  <c r="B34" i="44"/>
  <c r="A34" i="44"/>
  <c r="C33" i="44"/>
  <c r="B33" i="44"/>
  <c r="A33" i="44"/>
  <c r="C32" i="44"/>
  <c r="B32" i="44"/>
  <c r="A32" i="44"/>
  <c r="C31" i="44"/>
  <c r="B31" i="44"/>
  <c r="A31" i="44"/>
  <c r="C30" i="44"/>
  <c r="B30" i="44"/>
  <c r="A30" i="44"/>
  <c r="C29" i="44"/>
  <c r="B29" i="44"/>
  <c r="A29" i="44"/>
  <c r="C28" i="44"/>
  <c r="B28" i="44"/>
  <c r="A28" i="44"/>
  <c r="C27" i="44"/>
  <c r="B27" i="44"/>
  <c r="A27" i="44"/>
  <c r="C26" i="44"/>
  <c r="B26" i="44"/>
  <c r="A26" i="44"/>
  <c r="C25" i="44"/>
  <c r="B25" i="44"/>
  <c r="A25" i="44"/>
  <c r="C24" i="44"/>
  <c r="B24" i="44"/>
  <c r="A24" i="44"/>
  <c r="C23" i="44"/>
  <c r="B23" i="44"/>
  <c r="A23" i="44"/>
  <c r="C22" i="44"/>
  <c r="B22" i="44"/>
  <c r="A22" i="44"/>
  <c r="C21" i="44"/>
  <c r="B21" i="44"/>
  <c r="A21" i="44"/>
  <c r="C20" i="44"/>
  <c r="B20" i="44"/>
  <c r="A20" i="44"/>
  <c r="C19" i="44"/>
  <c r="B19" i="44"/>
  <c r="A19" i="44"/>
  <c r="C18" i="44"/>
  <c r="B18" i="44"/>
  <c r="A18" i="44"/>
  <c r="C17" i="44"/>
  <c r="B17" i="44"/>
  <c r="A17" i="44"/>
  <c r="C16" i="44"/>
  <c r="B16" i="44"/>
  <c r="A16" i="44"/>
  <c r="C15" i="44"/>
  <c r="B15" i="44"/>
  <c r="A15" i="44"/>
  <c r="C14" i="44"/>
  <c r="B14" i="44"/>
  <c r="A14" i="44"/>
  <c r="C13" i="44"/>
  <c r="B13" i="44"/>
  <c r="A13" i="44"/>
  <c r="C12" i="44"/>
  <c r="B12" i="44"/>
  <c r="A12" i="44"/>
  <c r="C11" i="44"/>
  <c r="B11" i="44"/>
  <c r="A11" i="44"/>
  <c r="C10" i="44"/>
  <c r="B10" i="44"/>
  <c r="A10" i="44"/>
  <c r="C9" i="44"/>
  <c r="B9" i="44"/>
  <c r="A9" i="44"/>
  <c r="C8" i="44"/>
  <c r="B8" i="44"/>
  <c r="A8" i="44"/>
  <c r="C7" i="44"/>
  <c r="B7" i="44"/>
  <c r="A7" i="44"/>
  <c r="C6" i="44"/>
  <c r="B6" i="44"/>
  <c r="A6" i="44"/>
  <c r="C5" i="44"/>
  <c r="B5" i="44"/>
  <c r="A5" i="44"/>
  <c r="C4" i="44"/>
  <c r="B4" i="44"/>
  <c r="A4" i="44"/>
  <c r="C3" i="44"/>
  <c r="B3" i="44"/>
  <c r="A3" i="44"/>
  <c r="V202" i="45"/>
  <c r="U202" i="45"/>
  <c r="T202" i="45"/>
  <c r="S202" i="45"/>
  <c r="R202" i="45"/>
  <c r="Q202" i="45"/>
  <c r="P202" i="45"/>
  <c r="O202" i="45"/>
  <c r="N202" i="45"/>
  <c r="M202" i="45"/>
  <c r="L202" i="45"/>
  <c r="K202" i="45"/>
  <c r="I202" i="45"/>
  <c r="H202" i="45"/>
  <c r="G202" i="45"/>
  <c r="F202" i="45"/>
  <c r="E202" i="45"/>
  <c r="V201" i="45"/>
  <c r="U201" i="45"/>
  <c r="T201" i="45"/>
  <c r="S201" i="45"/>
  <c r="R201" i="45"/>
  <c r="Q201" i="45"/>
  <c r="P201" i="45"/>
  <c r="O201" i="45"/>
  <c r="N201" i="45"/>
  <c r="M201" i="45"/>
  <c r="L201" i="45"/>
  <c r="K201" i="45"/>
  <c r="I201" i="45"/>
  <c r="H201" i="45"/>
  <c r="G201" i="45"/>
  <c r="F201" i="45"/>
  <c r="E201" i="45"/>
  <c r="V200" i="45"/>
  <c r="U200" i="45"/>
  <c r="T200" i="45"/>
  <c r="S200" i="45"/>
  <c r="R200" i="45"/>
  <c r="Q200" i="45"/>
  <c r="P200" i="45"/>
  <c r="O200" i="45"/>
  <c r="N200" i="45"/>
  <c r="M200" i="45"/>
  <c r="L200" i="45"/>
  <c r="K200" i="45"/>
  <c r="I200" i="45"/>
  <c r="H200" i="45"/>
  <c r="G200" i="45"/>
  <c r="F200" i="45"/>
  <c r="E200" i="45"/>
  <c r="V199" i="45"/>
  <c r="U199" i="45"/>
  <c r="T199" i="45"/>
  <c r="S199" i="45"/>
  <c r="R199" i="45"/>
  <c r="Q199" i="45"/>
  <c r="P199" i="45"/>
  <c r="O199" i="45"/>
  <c r="N199" i="45"/>
  <c r="M199" i="45"/>
  <c r="L199" i="45"/>
  <c r="K199" i="45"/>
  <c r="I199" i="45"/>
  <c r="H199" i="45"/>
  <c r="G199" i="45"/>
  <c r="F199" i="45"/>
  <c r="E199" i="45"/>
  <c r="V198" i="45"/>
  <c r="U198" i="45"/>
  <c r="T198" i="45"/>
  <c r="S198" i="45"/>
  <c r="R198" i="45"/>
  <c r="Q198" i="45"/>
  <c r="P198" i="45"/>
  <c r="O198" i="45"/>
  <c r="N198" i="45"/>
  <c r="M198" i="45"/>
  <c r="L198" i="45"/>
  <c r="K198" i="45"/>
  <c r="I198" i="45"/>
  <c r="H198" i="45"/>
  <c r="G198" i="45"/>
  <c r="F198" i="45"/>
  <c r="E198" i="45"/>
  <c r="V197" i="45"/>
  <c r="U197" i="45"/>
  <c r="T197" i="45"/>
  <c r="S197" i="45"/>
  <c r="R197" i="45"/>
  <c r="Q197" i="45"/>
  <c r="P197" i="45"/>
  <c r="O197" i="45"/>
  <c r="N197" i="45"/>
  <c r="M197" i="45"/>
  <c r="L197" i="45"/>
  <c r="K197" i="45"/>
  <c r="I197" i="45"/>
  <c r="H197" i="45"/>
  <c r="G197" i="45"/>
  <c r="F197" i="45"/>
  <c r="E197" i="45"/>
  <c r="V1" i="45"/>
  <c r="U1" i="45"/>
  <c r="T1" i="45"/>
  <c r="C196" i="35"/>
  <c r="B196" i="35"/>
  <c r="C195" i="35"/>
  <c r="B195" i="35"/>
  <c r="C194" i="35"/>
  <c r="B194" i="35"/>
  <c r="C193" i="35"/>
  <c r="B193" i="35"/>
  <c r="C192" i="35"/>
  <c r="B192" i="35"/>
  <c r="C191" i="35"/>
  <c r="B191" i="35"/>
  <c r="C190" i="35"/>
  <c r="B190" i="35"/>
  <c r="C189" i="35"/>
  <c r="B189" i="35"/>
  <c r="C188" i="35"/>
  <c r="B188" i="35"/>
  <c r="C187" i="35"/>
  <c r="B187" i="35"/>
  <c r="C186" i="35"/>
  <c r="B186" i="35"/>
  <c r="C185" i="35"/>
  <c r="B185" i="35"/>
  <c r="C184" i="35"/>
  <c r="B184" i="35"/>
  <c r="C183" i="35"/>
  <c r="B183" i="35"/>
  <c r="C182" i="35"/>
  <c r="B182" i="35"/>
  <c r="C181" i="35"/>
  <c r="B181" i="35"/>
  <c r="C180" i="35"/>
  <c r="B180" i="35"/>
  <c r="C179" i="35"/>
  <c r="B179" i="35"/>
  <c r="C178" i="35"/>
  <c r="B178" i="35"/>
  <c r="C177" i="35"/>
  <c r="B177" i="35"/>
  <c r="C176" i="35"/>
  <c r="B176" i="35"/>
  <c r="C175" i="35"/>
  <c r="B175" i="35"/>
  <c r="C174" i="35"/>
  <c r="B174" i="35"/>
  <c r="C173" i="35"/>
  <c r="B173" i="35"/>
  <c r="C172" i="35"/>
  <c r="B172" i="35"/>
  <c r="C171" i="35"/>
  <c r="B171" i="35"/>
  <c r="C170" i="35"/>
  <c r="B170" i="35"/>
  <c r="C169" i="35"/>
  <c r="B169" i="35"/>
  <c r="C168" i="35"/>
  <c r="B168" i="35"/>
  <c r="C167" i="35"/>
  <c r="B167" i="35"/>
  <c r="C166" i="35"/>
  <c r="B166" i="35"/>
  <c r="C165" i="35"/>
  <c r="B165" i="35"/>
  <c r="C164" i="35"/>
  <c r="B164" i="35"/>
  <c r="C163" i="35"/>
  <c r="B163" i="35"/>
  <c r="C162" i="35"/>
  <c r="B162" i="35"/>
  <c r="C161" i="35"/>
  <c r="B161" i="35"/>
  <c r="C160" i="35"/>
  <c r="B160" i="35"/>
  <c r="C159" i="35"/>
  <c r="B159" i="35"/>
  <c r="C158" i="35"/>
  <c r="B158" i="35"/>
  <c r="C157" i="35"/>
  <c r="B157" i="35"/>
  <c r="C156" i="35"/>
  <c r="B156" i="35"/>
  <c r="C155" i="35"/>
  <c r="B155" i="35"/>
  <c r="C154" i="35"/>
  <c r="B154" i="35"/>
  <c r="C153" i="35"/>
  <c r="B153" i="35"/>
  <c r="C152" i="35"/>
  <c r="B152" i="35"/>
  <c r="C151" i="35"/>
  <c r="B151" i="35"/>
  <c r="C150" i="35"/>
  <c r="B150" i="35"/>
  <c r="C149" i="35"/>
  <c r="B149" i="35"/>
  <c r="C148" i="35"/>
  <c r="B148" i="35"/>
  <c r="C147" i="35"/>
  <c r="B147" i="35"/>
  <c r="C146" i="35"/>
  <c r="B146" i="35"/>
  <c r="C145" i="35"/>
  <c r="B145" i="35"/>
  <c r="C144" i="35"/>
  <c r="B144" i="35"/>
  <c r="C143" i="35"/>
  <c r="B143" i="35"/>
  <c r="C142" i="35"/>
  <c r="B142" i="35"/>
  <c r="C141" i="35"/>
  <c r="B141" i="35"/>
  <c r="C140" i="35"/>
  <c r="B140" i="35"/>
  <c r="C139" i="35"/>
  <c r="B139" i="35"/>
  <c r="C138" i="35"/>
  <c r="B138" i="35"/>
  <c r="C137" i="35"/>
  <c r="B137" i="35"/>
  <c r="C136" i="35"/>
  <c r="B136" i="35"/>
  <c r="C135" i="35"/>
  <c r="B135" i="35"/>
  <c r="C134" i="35"/>
  <c r="B134" i="35"/>
  <c r="C133" i="35"/>
  <c r="B133" i="35"/>
  <c r="C132" i="35"/>
  <c r="B132" i="35"/>
  <c r="C131" i="35"/>
  <c r="B131" i="35"/>
  <c r="C130" i="35"/>
  <c r="B130" i="35"/>
  <c r="C129" i="35"/>
  <c r="B129" i="35"/>
  <c r="C128" i="35"/>
  <c r="B128" i="35"/>
  <c r="C127" i="35"/>
  <c r="B127" i="35"/>
  <c r="C126" i="35"/>
  <c r="B126" i="35"/>
  <c r="C125" i="35"/>
  <c r="B125" i="35"/>
  <c r="C124" i="35"/>
  <c r="B124" i="35"/>
  <c r="C123" i="35"/>
  <c r="B123" i="35"/>
  <c r="C122" i="35"/>
  <c r="B122" i="35"/>
  <c r="C121" i="35"/>
  <c r="B121" i="35"/>
  <c r="C120" i="35"/>
  <c r="B120" i="35"/>
  <c r="C119" i="35"/>
  <c r="B119" i="35"/>
  <c r="C118" i="35"/>
  <c r="B118" i="35"/>
  <c r="C117" i="35"/>
  <c r="B117" i="35"/>
  <c r="C116" i="35"/>
  <c r="B116" i="35"/>
  <c r="C115" i="35"/>
  <c r="B115" i="35"/>
  <c r="C114" i="35"/>
  <c r="B114" i="35"/>
  <c r="C113" i="35"/>
  <c r="B113" i="35"/>
  <c r="C112" i="35"/>
  <c r="B112" i="35"/>
  <c r="C111" i="35"/>
  <c r="B111" i="35"/>
  <c r="C110" i="35"/>
  <c r="B110" i="35"/>
  <c r="C109" i="35"/>
  <c r="B109" i="35"/>
  <c r="C108" i="35"/>
  <c r="B108" i="35"/>
  <c r="C107" i="35"/>
  <c r="B107" i="35"/>
  <c r="C106" i="35"/>
  <c r="B106" i="35"/>
  <c r="C105" i="35"/>
  <c r="B105" i="35"/>
  <c r="C104" i="35"/>
  <c r="B104" i="35"/>
  <c r="C103" i="35"/>
  <c r="B103" i="35"/>
  <c r="C102" i="35"/>
  <c r="B102" i="35"/>
  <c r="C101" i="35"/>
  <c r="B101" i="35"/>
  <c r="C100" i="35"/>
  <c r="B100" i="35"/>
  <c r="C99" i="35"/>
  <c r="B99" i="35"/>
  <c r="C98" i="35"/>
  <c r="B98" i="35"/>
  <c r="C97" i="35"/>
  <c r="B97" i="35"/>
  <c r="C96" i="35"/>
  <c r="B96" i="35"/>
  <c r="C95" i="35"/>
  <c r="B95" i="35"/>
  <c r="C94" i="35"/>
  <c r="B94" i="35"/>
  <c r="C93" i="35"/>
  <c r="B93" i="35"/>
  <c r="C92" i="35"/>
  <c r="B92" i="35"/>
  <c r="C91" i="35"/>
  <c r="B91" i="35"/>
  <c r="C90" i="35"/>
  <c r="B90" i="35"/>
  <c r="C89" i="35"/>
  <c r="B89" i="35"/>
  <c r="C88" i="35"/>
  <c r="B88" i="35"/>
  <c r="C87" i="35"/>
  <c r="B87" i="35"/>
  <c r="C86" i="35"/>
  <c r="B86" i="35"/>
  <c r="C85" i="35"/>
  <c r="B85" i="35"/>
  <c r="C84" i="35"/>
  <c r="B84" i="35"/>
  <c r="C83" i="35"/>
  <c r="B83" i="35"/>
  <c r="C82" i="35"/>
  <c r="B82" i="35"/>
  <c r="C81" i="35"/>
  <c r="B81" i="35"/>
  <c r="C80" i="35"/>
  <c r="B80" i="35"/>
  <c r="C79" i="35"/>
  <c r="B79" i="35"/>
  <c r="C78" i="35"/>
  <c r="B78" i="35"/>
  <c r="C77" i="35"/>
  <c r="B77" i="35"/>
  <c r="C76" i="35"/>
  <c r="B76" i="35"/>
  <c r="C75" i="35"/>
  <c r="B75" i="35"/>
  <c r="C74" i="35"/>
  <c r="B74" i="35"/>
  <c r="C73" i="35"/>
  <c r="B73" i="35"/>
  <c r="C72" i="35"/>
  <c r="B72" i="35"/>
  <c r="C71" i="35"/>
  <c r="B71" i="35"/>
  <c r="C70" i="35"/>
  <c r="B70" i="35"/>
  <c r="C69" i="35"/>
  <c r="B69" i="35"/>
  <c r="C68" i="35"/>
  <c r="B68" i="35"/>
  <c r="C67" i="35"/>
  <c r="B67" i="35"/>
  <c r="C66" i="35"/>
  <c r="B66" i="35"/>
  <c r="C65" i="35"/>
  <c r="B65" i="35"/>
  <c r="C64" i="35"/>
  <c r="B64" i="35"/>
  <c r="C63" i="35"/>
  <c r="B63" i="35"/>
  <c r="C62" i="35"/>
  <c r="B62" i="35"/>
  <c r="C61" i="35"/>
  <c r="B61" i="35"/>
  <c r="C60" i="35"/>
  <c r="B60" i="35"/>
  <c r="C59" i="35"/>
  <c r="B59" i="35"/>
  <c r="C58" i="35"/>
  <c r="B58" i="35"/>
  <c r="C57" i="35"/>
  <c r="B57" i="35"/>
  <c r="C56" i="35"/>
  <c r="B56" i="35"/>
  <c r="C55" i="35"/>
  <c r="B55" i="35"/>
  <c r="C54" i="35"/>
  <c r="B54" i="35"/>
  <c r="C53" i="35"/>
  <c r="B53" i="35"/>
  <c r="C52" i="35"/>
  <c r="B52" i="35"/>
  <c r="C51" i="35"/>
  <c r="B51" i="35"/>
  <c r="C50" i="35"/>
  <c r="B50" i="35"/>
  <c r="C49" i="35"/>
  <c r="B49" i="35"/>
  <c r="C48" i="35"/>
  <c r="B48" i="35"/>
  <c r="C47" i="35"/>
  <c r="B47" i="35"/>
  <c r="C46" i="35"/>
  <c r="B46" i="35"/>
  <c r="C45" i="35"/>
  <c r="B45" i="35"/>
  <c r="C44" i="35"/>
  <c r="B44" i="35"/>
  <c r="C43" i="35"/>
  <c r="B43" i="35"/>
  <c r="C42" i="35"/>
  <c r="B42" i="35"/>
  <c r="C41" i="35"/>
  <c r="B41" i="35"/>
  <c r="C40" i="35"/>
  <c r="B40" i="35"/>
  <c r="C39" i="35"/>
  <c r="B39" i="35"/>
  <c r="C38" i="35"/>
  <c r="B38" i="35"/>
  <c r="C37" i="35"/>
  <c r="B37" i="35"/>
  <c r="C36" i="35"/>
  <c r="B36" i="35"/>
  <c r="C35" i="35"/>
  <c r="B35" i="35"/>
  <c r="C34" i="35"/>
  <c r="B34" i="35"/>
  <c r="C33" i="35"/>
  <c r="B33" i="35"/>
  <c r="C32" i="35"/>
  <c r="B32" i="35"/>
  <c r="C31" i="35"/>
  <c r="B31" i="35"/>
  <c r="C30" i="35"/>
  <c r="B30" i="35"/>
  <c r="C29" i="35"/>
  <c r="B29" i="35"/>
  <c r="C28" i="35"/>
  <c r="B28" i="35"/>
  <c r="C27" i="35"/>
  <c r="B27" i="35"/>
  <c r="C26" i="35"/>
  <c r="B26" i="35"/>
  <c r="C25" i="35"/>
  <c r="B25" i="35"/>
  <c r="C24" i="35"/>
  <c r="B24" i="35"/>
  <c r="C23" i="35"/>
  <c r="B23" i="35"/>
  <c r="C22" i="35"/>
  <c r="B22" i="35"/>
  <c r="C21" i="35"/>
  <c r="B21" i="35"/>
  <c r="C20" i="35"/>
  <c r="B20" i="35"/>
  <c r="C19" i="35"/>
  <c r="B19" i="35"/>
  <c r="C18" i="35"/>
  <c r="B18" i="35"/>
  <c r="C17" i="35"/>
  <c r="B17" i="35"/>
  <c r="C16" i="35"/>
  <c r="B16" i="35"/>
  <c r="C15" i="35"/>
  <c r="B15" i="35"/>
  <c r="C14" i="35"/>
  <c r="B14" i="35"/>
  <c r="C13" i="35"/>
  <c r="B13" i="35"/>
  <c r="C12" i="35"/>
  <c r="B12" i="35"/>
  <c r="C11" i="35"/>
  <c r="B11" i="35"/>
  <c r="C10" i="35"/>
  <c r="B10" i="35"/>
  <c r="C9" i="35"/>
  <c r="B9" i="35"/>
  <c r="C8" i="35"/>
  <c r="B8" i="35"/>
  <c r="C7" i="35"/>
  <c r="B7" i="35"/>
  <c r="C6" i="35"/>
  <c r="B6" i="35"/>
  <c r="C5" i="35"/>
  <c r="B5" i="35"/>
  <c r="C4" i="35"/>
  <c r="B4" i="35"/>
  <c r="C3" i="35"/>
  <c r="B3" i="35"/>
  <c r="C2" i="35"/>
  <c r="B2" i="35"/>
  <c r="C196" i="42"/>
  <c r="B196" i="42"/>
  <c r="C195" i="42"/>
  <c r="B195" i="42"/>
  <c r="C194" i="42"/>
  <c r="B194" i="42"/>
  <c r="C193" i="42"/>
  <c r="B193" i="42"/>
  <c r="C192" i="42"/>
  <c r="B192" i="42"/>
  <c r="C191" i="42"/>
  <c r="B191" i="42"/>
  <c r="C190" i="42"/>
  <c r="B190" i="42"/>
  <c r="C189" i="42"/>
  <c r="B189" i="42"/>
  <c r="C188" i="42"/>
  <c r="B188" i="42"/>
  <c r="C187" i="42"/>
  <c r="B187" i="42"/>
  <c r="C186" i="42"/>
  <c r="B186" i="42"/>
  <c r="C185" i="42"/>
  <c r="B185" i="42"/>
  <c r="C184" i="42"/>
  <c r="B184" i="42"/>
  <c r="C183" i="42"/>
  <c r="B183" i="42"/>
  <c r="C182" i="42"/>
  <c r="B182" i="42"/>
  <c r="C181" i="42"/>
  <c r="B181" i="42"/>
  <c r="C180" i="42"/>
  <c r="B180" i="42"/>
  <c r="C179" i="42"/>
  <c r="B179" i="42"/>
  <c r="C178" i="42"/>
  <c r="B178" i="42"/>
  <c r="C177" i="42"/>
  <c r="B177" i="42"/>
  <c r="C176" i="42"/>
  <c r="B176" i="42"/>
  <c r="C175" i="42"/>
  <c r="B175" i="42"/>
  <c r="C174" i="42"/>
  <c r="B174" i="42"/>
  <c r="C173" i="42"/>
  <c r="B173" i="42"/>
  <c r="C172" i="42"/>
  <c r="B172" i="42"/>
  <c r="C171" i="42"/>
  <c r="B171" i="42"/>
  <c r="C170" i="42"/>
  <c r="B170" i="42"/>
  <c r="C169" i="42"/>
  <c r="B169" i="42"/>
  <c r="C168" i="42"/>
  <c r="B168" i="42"/>
  <c r="C167" i="42"/>
  <c r="B167" i="42"/>
  <c r="C166" i="42"/>
  <c r="B166" i="42"/>
  <c r="C165" i="42"/>
  <c r="B165" i="42"/>
  <c r="C164" i="42"/>
  <c r="B164" i="42"/>
  <c r="C163" i="42"/>
  <c r="B163" i="42"/>
  <c r="C162" i="42"/>
  <c r="B162" i="42"/>
  <c r="C161" i="42"/>
  <c r="B161" i="42"/>
  <c r="C160" i="42"/>
  <c r="B160" i="42"/>
  <c r="C159" i="42"/>
  <c r="B159" i="42"/>
  <c r="C158" i="42"/>
  <c r="B158" i="42"/>
  <c r="C157" i="42"/>
  <c r="B157" i="42"/>
  <c r="C156" i="42"/>
  <c r="B156" i="42"/>
  <c r="C155" i="42"/>
  <c r="B155" i="42"/>
  <c r="C154" i="42"/>
  <c r="B154" i="42"/>
  <c r="C153" i="42"/>
  <c r="B153" i="42"/>
  <c r="C152" i="42"/>
  <c r="B152" i="42"/>
  <c r="C151" i="42"/>
  <c r="B151" i="42"/>
  <c r="C150" i="42"/>
  <c r="B150" i="42"/>
  <c r="C149" i="42"/>
  <c r="B149" i="42"/>
  <c r="C148" i="42"/>
  <c r="B148" i="42"/>
  <c r="C147" i="42"/>
  <c r="B147" i="42"/>
  <c r="C146" i="42"/>
  <c r="B146" i="42"/>
  <c r="C145" i="42"/>
  <c r="B145" i="42"/>
  <c r="C144" i="42"/>
  <c r="B144" i="42"/>
  <c r="C143" i="42"/>
  <c r="B143" i="42"/>
  <c r="C142" i="42"/>
  <c r="B142" i="42"/>
  <c r="C141" i="42"/>
  <c r="B141" i="42"/>
  <c r="C140" i="42"/>
  <c r="B140" i="42"/>
  <c r="C139" i="42"/>
  <c r="B139" i="42"/>
  <c r="C138" i="42"/>
  <c r="B138" i="42"/>
  <c r="C137" i="42"/>
  <c r="B137" i="42"/>
  <c r="C136" i="42"/>
  <c r="B136" i="42"/>
  <c r="C135" i="42"/>
  <c r="B135" i="42"/>
  <c r="C134" i="42"/>
  <c r="B134" i="42"/>
  <c r="C133" i="42"/>
  <c r="B133" i="42"/>
  <c r="C132" i="42"/>
  <c r="B132" i="42"/>
  <c r="C131" i="42"/>
  <c r="B131" i="42"/>
  <c r="C130" i="42"/>
  <c r="B130" i="42"/>
  <c r="C129" i="42"/>
  <c r="B129" i="42"/>
  <c r="C128" i="42"/>
  <c r="B128" i="42"/>
  <c r="C127" i="42"/>
  <c r="B127" i="42"/>
  <c r="C126" i="42"/>
  <c r="B126" i="42"/>
  <c r="C125" i="42"/>
  <c r="B125" i="42"/>
  <c r="C124" i="42"/>
  <c r="B124" i="42"/>
  <c r="C123" i="42"/>
  <c r="B123" i="42"/>
  <c r="C122" i="42"/>
  <c r="B122" i="42"/>
  <c r="C121" i="42"/>
  <c r="B121" i="42"/>
  <c r="C120" i="42"/>
  <c r="B120" i="42"/>
  <c r="C119" i="42"/>
  <c r="B119" i="42"/>
  <c r="C118" i="42"/>
  <c r="B118" i="42"/>
  <c r="C117" i="42"/>
  <c r="B117" i="42"/>
  <c r="C116" i="42"/>
  <c r="B116" i="42"/>
  <c r="C115" i="42"/>
  <c r="B115" i="42"/>
  <c r="C114" i="42"/>
  <c r="B114" i="42"/>
  <c r="C113" i="42"/>
  <c r="B113" i="42"/>
  <c r="C112" i="42"/>
  <c r="B112" i="42"/>
  <c r="C111" i="42"/>
  <c r="B111" i="42"/>
  <c r="C110" i="42"/>
  <c r="B110" i="42"/>
  <c r="C109" i="42"/>
  <c r="B109" i="42"/>
  <c r="C108" i="42"/>
  <c r="B108" i="42"/>
  <c r="C107" i="42"/>
  <c r="B107" i="42"/>
  <c r="C106" i="42"/>
  <c r="B106" i="42"/>
  <c r="C105" i="42"/>
  <c r="B105" i="42"/>
  <c r="C104" i="42"/>
  <c r="B104" i="42"/>
  <c r="C103" i="42"/>
  <c r="B103" i="42"/>
  <c r="C102" i="42"/>
  <c r="B102" i="42"/>
  <c r="C101" i="42"/>
  <c r="B101" i="42"/>
  <c r="C100" i="42"/>
  <c r="B100" i="42"/>
  <c r="C99" i="42"/>
  <c r="B99" i="42"/>
  <c r="C98" i="42"/>
  <c r="B98" i="42"/>
  <c r="C97" i="42"/>
  <c r="B97" i="42"/>
  <c r="C96" i="42"/>
  <c r="B96" i="42"/>
  <c r="C95" i="42"/>
  <c r="B95" i="42"/>
  <c r="C94" i="42"/>
  <c r="B94" i="42"/>
  <c r="C93" i="42"/>
  <c r="B93" i="42"/>
  <c r="C92" i="42"/>
  <c r="B92" i="42"/>
  <c r="C91" i="42"/>
  <c r="B91" i="42"/>
  <c r="C90" i="42"/>
  <c r="B90" i="42"/>
  <c r="C89" i="42"/>
  <c r="B89" i="42"/>
  <c r="C88" i="42"/>
  <c r="B88" i="42"/>
  <c r="C87" i="42"/>
  <c r="B87" i="42"/>
  <c r="C86" i="42"/>
  <c r="B86" i="42"/>
  <c r="C85" i="42"/>
  <c r="B85" i="42"/>
  <c r="C84" i="42"/>
  <c r="B84" i="42"/>
  <c r="C83" i="42"/>
  <c r="B83" i="42"/>
  <c r="C82" i="42"/>
  <c r="B82" i="42"/>
  <c r="C81" i="42"/>
  <c r="B81" i="42"/>
  <c r="C80" i="42"/>
  <c r="B80" i="42"/>
  <c r="C79" i="42"/>
  <c r="B79" i="42"/>
  <c r="C78" i="42"/>
  <c r="B78" i="42"/>
  <c r="C77" i="42"/>
  <c r="B77" i="42"/>
  <c r="C76" i="42"/>
  <c r="B76" i="42"/>
  <c r="C75" i="42"/>
  <c r="B75" i="42"/>
  <c r="C74" i="42"/>
  <c r="B74" i="42"/>
  <c r="C73" i="42"/>
  <c r="B73" i="42"/>
  <c r="C72" i="42"/>
  <c r="B72" i="42"/>
  <c r="C71" i="42"/>
  <c r="B71" i="42"/>
  <c r="C70" i="42"/>
  <c r="B70" i="42"/>
  <c r="C69" i="42"/>
  <c r="B69" i="42"/>
  <c r="C68" i="42"/>
  <c r="B68" i="42"/>
  <c r="C67" i="42"/>
  <c r="B67" i="42"/>
  <c r="C66" i="42"/>
  <c r="B66" i="42"/>
  <c r="C65" i="42"/>
  <c r="B65" i="42"/>
  <c r="C64" i="42"/>
  <c r="B64" i="42"/>
  <c r="C63" i="42"/>
  <c r="B63" i="42"/>
  <c r="C62" i="42"/>
  <c r="B62" i="42"/>
  <c r="C61" i="42"/>
  <c r="B61" i="42"/>
  <c r="C60" i="42"/>
  <c r="B60" i="42"/>
  <c r="C59" i="42"/>
  <c r="B59" i="42"/>
  <c r="C58" i="42"/>
  <c r="B58" i="42"/>
  <c r="C57" i="42"/>
  <c r="B57" i="42"/>
  <c r="C56" i="42"/>
  <c r="B56" i="42"/>
  <c r="C55" i="42"/>
  <c r="B55" i="42"/>
  <c r="C54" i="42"/>
  <c r="B54" i="42"/>
  <c r="C53" i="42"/>
  <c r="B53" i="42"/>
  <c r="C52" i="42"/>
  <c r="B52" i="42"/>
  <c r="C51" i="42"/>
  <c r="B51" i="42"/>
  <c r="C50" i="42"/>
  <c r="B50" i="42"/>
  <c r="C49" i="42"/>
  <c r="B49" i="42"/>
  <c r="C48" i="42"/>
  <c r="B48" i="42"/>
  <c r="C47" i="42"/>
  <c r="B47" i="42"/>
  <c r="C46" i="42"/>
  <c r="B46" i="42"/>
  <c r="C45" i="42"/>
  <c r="B45" i="42"/>
  <c r="C44" i="42"/>
  <c r="B44" i="42"/>
  <c r="C43" i="42"/>
  <c r="B43" i="42"/>
  <c r="C42" i="42"/>
  <c r="B42" i="42"/>
  <c r="C41" i="42"/>
  <c r="B41" i="42"/>
  <c r="C40" i="42"/>
  <c r="B40" i="42"/>
  <c r="C39" i="42"/>
  <c r="B39" i="42"/>
  <c r="C38" i="42"/>
  <c r="B38" i="42"/>
  <c r="C37" i="42"/>
  <c r="B37" i="42"/>
  <c r="C36" i="42"/>
  <c r="B36" i="42"/>
  <c r="C35" i="42"/>
  <c r="B35" i="42"/>
  <c r="C34" i="42"/>
  <c r="B34" i="42"/>
  <c r="C33" i="42"/>
  <c r="B33" i="42"/>
  <c r="C32" i="42"/>
  <c r="B32" i="42"/>
  <c r="C31" i="42"/>
  <c r="B31" i="42"/>
  <c r="C30" i="42"/>
  <c r="B30" i="42"/>
  <c r="C29" i="42"/>
  <c r="B29" i="42"/>
  <c r="C28" i="42"/>
  <c r="B28" i="42"/>
  <c r="C27" i="42"/>
  <c r="B27" i="42"/>
  <c r="C26" i="42"/>
  <c r="B26" i="42"/>
  <c r="C25" i="42"/>
  <c r="B25" i="42"/>
  <c r="C24" i="42"/>
  <c r="B24" i="42"/>
  <c r="C23" i="42"/>
  <c r="B23" i="42"/>
  <c r="C22" i="42"/>
  <c r="B22" i="42"/>
  <c r="C21" i="42"/>
  <c r="B21" i="42"/>
  <c r="C20" i="42"/>
  <c r="B20" i="42"/>
  <c r="C19" i="42"/>
  <c r="B19" i="42"/>
  <c r="C18" i="42"/>
  <c r="B18" i="42"/>
  <c r="C17" i="42"/>
  <c r="B17" i="42"/>
  <c r="C16" i="42"/>
  <c r="B16" i="42"/>
  <c r="C15" i="42"/>
  <c r="B15" i="42"/>
  <c r="C14" i="42"/>
  <c r="B14" i="42"/>
  <c r="C13" i="42"/>
  <c r="B13" i="42"/>
  <c r="C12" i="42"/>
  <c r="B12" i="42"/>
  <c r="C11" i="42"/>
  <c r="B11" i="42"/>
  <c r="C10" i="42"/>
  <c r="B10" i="42"/>
  <c r="C9" i="42"/>
  <c r="B9" i="42"/>
  <c r="C8" i="42"/>
  <c r="B8" i="42"/>
  <c r="C7" i="42"/>
  <c r="B7" i="42"/>
  <c r="C6" i="42"/>
  <c r="B6" i="42"/>
  <c r="C5" i="42"/>
  <c r="B5" i="42"/>
  <c r="C4" i="42"/>
  <c r="B4" i="42"/>
  <c r="C3" i="42"/>
  <c r="B3" i="42"/>
  <c r="C2" i="42"/>
  <c r="B2" i="42"/>
  <c r="C202" i="41"/>
  <c r="C196" i="41"/>
  <c r="B196" i="41"/>
  <c r="C195" i="41"/>
  <c r="B195" i="41"/>
  <c r="C194" i="41"/>
  <c r="B194" i="41"/>
  <c r="C193" i="41"/>
  <c r="B193" i="41"/>
  <c r="C192" i="41"/>
  <c r="B192" i="41"/>
  <c r="C191" i="41"/>
  <c r="B191" i="41"/>
  <c r="C190" i="41"/>
  <c r="B190" i="41"/>
  <c r="C189" i="41"/>
  <c r="B189" i="41"/>
  <c r="C188" i="41"/>
  <c r="B188" i="41"/>
  <c r="C187" i="41"/>
  <c r="B187" i="41"/>
  <c r="C186" i="41"/>
  <c r="B186" i="41"/>
  <c r="C185" i="41"/>
  <c r="B185" i="41"/>
  <c r="C184" i="41"/>
  <c r="B184" i="41"/>
  <c r="C183" i="41"/>
  <c r="B183" i="41"/>
  <c r="C182" i="41"/>
  <c r="B182" i="41"/>
  <c r="C181" i="41"/>
  <c r="B181" i="41"/>
  <c r="C180" i="41"/>
  <c r="B180" i="41"/>
  <c r="C179" i="41"/>
  <c r="B179" i="41"/>
  <c r="C178" i="41"/>
  <c r="B178" i="41"/>
  <c r="C177" i="41"/>
  <c r="B177" i="41"/>
  <c r="C176" i="41"/>
  <c r="B176" i="41"/>
  <c r="C175" i="41"/>
  <c r="B175" i="41"/>
  <c r="C174" i="41"/>
  <c r="B174" i="41"/>
  <c r="C173" i="41"/>
  <c r="B173" i="41"/>
  <c r="C172" i="41"/>
  <c r="B172" i="41"/>
  <c r="C171" i="41"/>
  <c r="B171" i="41"/>
  <c r="C170" i="41"/>
  <c r="B170" i="41"/>
  <c r="C169" i="41"/>
  <c r="B169" i="41"/>
  <c r="C168" i="41"/>
  <c r="B168" i="41"/>
  <c r="C167" i="41"/>
  <c r="B167" i="41"/>
  <c r="C166" i="41"/>
  <c r="B166" i="41"/>
  <c r="C165" i="41"/>
  <c r="B165" i="41"/>
  <c r="C164" i="41"/>
  <c r="B164" i="41"/>
  <c r="C163" i="41"/>
  <c r="B163" i="41"/>
  <c r="C162" i="41"/>
  <c r="B162" i="41"/>
  <c r="C161" i="41"/>
  <c r="B161" i="41"/>
  <c r="C160" i="41"/>
  <c r="B160" i="41"/>
  <c r="C159" i="41"/>
  <c r="B159" i="41"/>
  <c r="C158" i="41"/>
  <c r="B158" i="41"/>
  <c r="C157" i="41"/>
  <c r="B157" i="41"/>
  <c r="C156" i="41"/>
  <c r="B156" i="41"/>
  <c r="C155" i="41"/>
  <c r="B155" i="41"/>
  <c r="C154" i="41"/>
  <c r="B154" i="41"/>
  <c r="C153" i="41"/>
  <c r="B153" i="41"/>
  <c r="C152" i="41"/>
  <c r="B152" i="41"/>
  <c r="C151" i="41"/>
  <c r="B151" i="41"/>
  <c r="C150" i="41"/>
  <c r="B150" i="41"/>
  <c r="C149" i="41"/>
  <c r="B149" i="41"/>
  <c r="C148" i="41"/>
  <c r="B148" i="41"/>
  <c r="C147" i="41"/>
  <c r="B147" i="41"/>
  <c r="C146" i="41"/>
  <c r="B146" i="41"/>
  <c r="C145" i="41"/>
  <c r="B145" i="41"/>
  <c r="C144" i="41"/>
  <c r="B144" i="41"/>
  <c r="C143" i="41"/>
  <c r="B143" i="41"/>
  <c r="C142" i="41"/>
  <c r="B142" i="41"/>
  <c r="C141" i="41"/>
  <c r="B141" i="41"/>
  <c r="C140" i="41"/>
  <c r="B140" i="41"/>
  <c r="C139" i="41"/>
  <c r="B139" i="41"/>
  <c r="C138" i="41"/>
  <c r="B138" i="41"/>
  <c r="C137" i="41"/>
  <c r="B137" i="41"/>
  <c r="C136" i="41"/>
  <c r="B136" i="41"/>
  <c r="C135" i="41"/>
  <c r="B135" i="41"/>
  <c r="C134" i="41"/>
  <c r="B134" i="41"/>
  <c r="C133" i="41"/>
  <c r="B133" i="41"/>
  <c r="C132" i="41"/>
  <c r="B132" i="41"/>
  <c r="C131" i="41"/>
  <c r="B131" i="41"/>
  <c r="C130" i="41"/>
  <c r="B130" i="41"/>
  <c r="C129" i="41"/>
  <c r="B129" i="41"/>
  <c r="C128" i="41"/>
  <c r="B128" i="41"/>
  <c r="C127" i="41"/>
  <c r="B127" i="41"/>
  <c r="C126" i="41"/>
  <c r="B126" i="41"/>
  <c r="C125" i="41"/>
  <c r="B125" i="41"/>
  <c r="C124" i="41"/>
  <c r="B124" i="41"/>
  <c r="C123" i="41"/>
  <c r="B123" i="41"/>
  <c r="C122" i="41"/>
  <c r="B122" i="41"/>
  <c r="C121" i="41"/>
  <c r="B121" i="41"/>
  <c r="C120" i="41"/>
  <c r="B120" i="41"/>
  <c r="C119" i="41"/>
  <c r="B119" i="41"/>
  <c r="C118" i="41"/>
  <c r="B118" i="41"/>
  <c r="C117" i="41"/>
  <c r="B117" i="41"/>
  <c r="C116" i="41"/>
  <c r="B116" i="41"/>
  <c r="C115" i="41"/>
  <c r="B115" i="41"/>
  <c r="C114" i="41"/>
  <c r="B114" i="41"/>
  <c r="C113" i="41"/>
  <c r="B113" i="41"/>
  <c r="C112" i="41"/>
  <c r="B112" i="41"/>
  <c r="C111" i="41"/>
  <c r="B111" i="41"/>
  <c r="C110" i="41"/>
  <c r="B110" i="41"/>
  <c r="C109" i="41"/>
  <c r="B109" i="41"/>
  <c r="C108" i="41"/>
  <c r="B108" i="41"/>
  <c r="C107" i="41"/>
  <c r="B107" i="41"/>
  <c r="C106" i="41"/>
  <c r="B106" i="41"/>
  <c r="C105" i="41"/>
  <c r="B105" i="41"/>
  <c r="C104" i="41"/>
  <c r="B104" i="41"/>
  <c r="C103" i="41"/>
  <c r="B103" i="41"/>
  <c r="C102" i="41"/>
  <c r="B102" i="41"/>
  <c r="C101" i="41"/>
  <c r="B101" i="41"/>
  <c r="C100" i="41"/>
  <c r="B100" i="41"/>
  <c r="C99" i="41"/>
  <c r="B99" i="41"/>
  <c r="C98" i="41"/>
  <c r="B98" i="41"/>
  <c r="C97" i="41"/>
  <c r="B97" i="41"/>
  <c r="C96" i="41"/>
  <c r="B96" i="41"/>
  <c r="C95" i="41"/>
  <c r="B95" i="41"/>
  <c r="C94" i="41"/>
  <c r="B94" i="41"/>
  <c r="C93" i="41"/>
  <c r="B93" i="41"/>
  <c r="C92" i="41"/>
  <c r="B92" i="41"/>
  <c r="C91" i="41"/>
  <c r="B91" i="41"/>
  <c r="C90" i="41"/>
  <c r="B90" i="41"/>
  <c r="C89" i="41"/>
  <c r="B89" i="41"/>
  <c r="C88" i="41"/>
  <c r="B88" i="41"/>
  <c r="C87" i="41"/>
  <c r="B87" i="41"/>
  <c r="C86" i="41"/>
  <c r="B86" i="41"/>
  <c r="C85" i="41"/>
  <c r="B85" i="41"/>
  <c r="C84" i="41"/>
  <c r="B84" i="41"/>
  <c r="C83" i="41"/>
  <c r="B83" i="41"/>
  <c r="C82" i="41"/>
  <c r="B82" i="41"/>
  <c r="C81" i="41"/>
  <c r="B81" i="41"/>
  <c r="C80" i="41"/>
  <c r="B80" i="41"/>
  <c r="C79" i="41"/>
  <c r="B79" i="41"/>
  <c r="C78" i="41"/>
  <c r="B78" i="41"/>
  <c r="C77" i="41"/>
  <c r="B77" i="41"/>
  <c r="C76" i="41"/>
  <c r="B76" i="41"/>
  <c r="C75" i="41"/>
  <c r="B75" i="41"/>
  <c r="C74" i="41"/>
  <c r="B74" i="41"/>
  <c r="C73" i="41"/>
  <c r="B73" i="41"/>
  <c r="C72" i="41"/>
  <c r="B72" i="41"/>
  <c r="C71" i="41"/>
  <c r="B71" i="41"/>
  <c r="C70" i="41"/>
  <c r="B70" i="41"/>
  <c r="C69" i="41"/>
  <c r="B69" i="41"/>
  <c r="C68" i="41"/>
  <c r="B68" i="41"/>
  <c r="C67" i="41"/>
  <c r="B67" i="41"/>
  <c r="C66" i="41"/>
  <c r="B66" i="41"/>
  <c r="C65" i="41"/>
  <c r="B65" i="41"/>
  <c r="C64" i="41"/>
  <c r="B64" i="41"/>
  <c r="C63" i="41"/>
  <c r="B63" i="41"/>
  <c r="C62" i="41"/>
  <c r="B62" i="41"/>
  <c r="C61" i="41"/>
  <c r="B61" i="41"/>
  <c r="C60" i="41"/>
  <c r="B60" i="41"/>
  <c r="C59" i="41"/>
  <c r="B59" i="41"/>
  <c r="C58" i="41"/>
  <c r="B58" i="41"/>
  <c r="C57" i="41"/>
  <c r="B57" i="41"/>
  <c r="C56" i="41"/>
  <c r="B56" i="41"/>
  <c r="C55" i="41"/>
  <c r="B55" i="41"/>
  <c r="C54" i="41"/>
  <c r="B54" i="41"/>
  <c r="C53" i="41"/>
  <c r="B53" i="41"/>
  <c r="C52" i="41"/>
  <c r="B52" i="41"/>
  <c r="C51" i="41"/>
  <c r="B51" i="41"/>
  <c r="C50" i="41"/>
  <c r="B50" i="41"/>
  <c r="C49" i="41"/>
  <c r="B49" i="41"/>
  <c r="C48" i="41"/>
  <c r="B48" i="41"/>
  <c r="C47" i="41"/>
  <c r="B47" i="41"/>
  <c r="C46" i="41"/>
  <c r="B46" i="41"/>
  <c r="C45" i="41"/>
  <c r="B45" i="41"/>
  <c r="C44" i="41"/>
  <c r="B44" i="41"/>
  <c r="C43" i="41"/>
  <c r="B43" i="41"/>
  <c r="C42" i="41"/>
  <c r="B42" i="41"/>
  <c r="C41" i="41"/>
  <c r="B41" i="41"/>
  <c r="C40" i="41"/>
  <c r="B40" i="41"/>
  <c r="C39" i="41"/>
  <c r="B39" i="41"/>
  <c r="C38" i="41"/>
  <c r="B38" i="41"/>
  <c r="C37" i="41"/>
  <c r="B37" i="41"/>
  <c r="C36" i="41"/>
  <c r="B36" i="41"/>
  <c r="C35" i="41"/>
  <c r="B35" i="41"/>
  <c r="C34" i="41"/>
  <c r="B34" i="41"/>
  <c r="C33" i="41"/>
  <c r="B33" i="41"/>
  <c r="C32" i="41"/>
  <c r="B32" i="41"/>
  <c r="C31" i="41"/>
  <c r="B31" i="41"/>
  <c r="C30" i="41"/>
  <c r="B30" i="41"/>
  <c r="C29" i="41"/>
  <c r="B29" i="41"/>
  <c r="C28" i="41"/>
  <c r="B28" i="41"/>
  <c r="C27" i="41"/>
  <c r="B27" i="41"/>
  <c r="C26" i="41"/>
  <c r="B26" i="41"/>
  <c r="C25" i="41"/>
  <c r="B25" i="41"/>
  <c r="C24" i="41"/>
  <c r="B24" i="41"/>
  <c r="C23" i="41"/>
  <c r="B23" i="41"/>
  <c r="C22" i="41"/>
  <c r="B22" i="41"/>
  <c r="C21" i="41"/>
  <c r="B21" i="41"/>
  <c r="C20" i="41"/>
  <c r="B20" i="41"/>
  <c r="C19" i="41"/>
  <c r="B19" i="41"/>
  <c r="C18" i="41"/>
  <c r="B18" i="41"/>
  <c r="C17" i="41"/>
  <c r="B17" i="41"/>
  <c r="C16" i="41"/>
  <c r="B16" i="41"/>
  <c r="C15" i="41"/>
  <c r="B15" i="41"/>
  <c r="C14" i="41"/>
  <c r="B14" i="41"/>
  <c r="C13" i="41"/>
  <c r="B13" i="41"/>
  <c r="C12" i="41"/>
  <c r="B12" i="41"/>
  <c r="C11" i="41"/>
  <c r="B11" i="41"/>
  <c r="C10" i="41"/>
  <c r="B10" i="41"/>
  <c r="C9" i="41"/>
  <c r="B9" i="41"/>
  <c r="C8" i="41"/>
  <c r="B8" i="41"/>
  <c r="C7" i="41"/>
  <c r="B7" i="41"/>
  <c r="C6" i="41"/>
  <c r="B6" i="41"/>
  <c r="C5" i="41"/>
  <c r="B5" i="41"/>
  <c r="C4" i="41"/>
  <c r="B4" i="41"/>
  <c r="C3" i="41"/>
  <c r="B3" i="41"/>
  <c r="C2" i="41"/>
  <c r="B2" i="41"/>
  <c r="C202" i="34"/>
  <c r="C196" i="34"/>
  <c r="B196" i="34"/>
  <c r="C195" i="34"/>
  <c r="B195" i="34"/>
  <c r="C194" i="34"/>
  <c r="B194" i="34"/>
  <c r="C193" i="34"/>
  <c r="B193" i="34"/>
  <c r="C192" i="34"/>
  <c r="B192" i="34"/>
  <c r="C191" i="34"/>
  <c r="B191" i="34"/>
  <c r="C190" i="34"/>
  <c r="B190" i="34"/>
  <c r="C189" i="34"/>
  <c r="B189" i="34"/>
  <c r="C188" i="34"/>
  <c r="B188" i="34"/>
  <c r="C187" i="34"/>
  <c r="B187" i="34"/>
  <c r="C186" i="34"/>
  <c r="B186" i="34"/>
  <c r="C185" i="34"/>
  <c r="B185" i="34"/>
  <c r="C184" i="34"/>
  <c r="B184" i="34"/>
  <c r="C183" i="34"/>
  <c r="B183" i="34"/>
  <c r="C182" i="34"/>
  <c r="B182" i="34"/>
  <c r="C181" i="34"/>
  <c r="B181" i="34"/>
  <c r="C180" i="34"/>
  <c r="B180" i="34"/>
  <c r="C179" i="34"/>
  <c r="B179" i="34"/>
  <c r="C178" i="34"/>
  <c r="B178" i="34"/>
  <c r="C177" i="34"/>
  <c r="B177" i="34"/>
  <c r="C176" i="34"/>
  <c r="B176" i="34"/>
  <c r="C175" i="34"/>
  <c r="B175" i="34"/>
  <c r="C174" i="34"/>
  <c r="B174" i="34"/>
  <c r="C173" i="34"/>
  <c r="B173" i="34"/>
  <c r="C172" i="34"/>
  <c r="B172" i="34"/>
  <c r="C171" i="34"/>
  <c r="B171" i="34"/>
  <c r="C170" i="34"/>
  <c r="B170" i="34"/>
  <c r="C169" i="34"/>
  <c r="B169" i="34"/>
  <c r="C168" i="34"/>
  <c r="B168" i="34"/>
  <c r="C167" i="34"/>
  <c r="B167" i="34"/>
  <c r="C166" i="34"/>
  <c r="B166" i="34"/>
  <c r="C165" i="34"/>
  <c r="B165" i="34"/>
  <c r="C164" i="34"/>
  <c r="B164" i="34"/>
  <c r="C163" i="34"/>
  <c r="B163" i="34"/>
  <c r="C162" i="34"/>
  <c r="B162" i="34"/>
  <c r="C161" i="34"/>
  <c r="B161" i="34"/>
  <c r="C160" i="34"/>
  <c r="B160" i="34"/>
  <c r="C159" i="34"/>
  <c r="B159" i="34"/>
  <c r="C158" i="34"/>
  <c r="B158" i="34"/>
  <c r="C157" i="34"/>
  <c r="B157" i="34"/>
  <c r="C156" i="34"/>
  <c r="B156" i="34"/>
  <c r="C155" i="34"/>
  <c r="B155" i="34"/>
  <c r="C154" i="34"/>
  <c r="B154" i="34"/>
  <c r="C153" i="34"/>
  <c r="B153" i="34"/>
  <c r="C152" i="34"/>
  <c r="B152" i="34"/>
  <c r="C151" i="34"/>
  <c r="B151" i="34"/>
  <c r="C150" i="34"/>
  <c r="B150" i="34"/>
  <c r="C149" i="34"/>
  <c r="B149" i="34"/>
  <c r="C148" i="34"/>
  <c r="B148" i="34"/>
  <c r="C147" i="34"/>
  <c r="B147" i="34"/>
  <c r="C146" i="34"/>
  <c r="B146" i="34"/>
  <c r="C145" i="34"/>
  <c r="B145" i="34"/>
  <c r="C144" i="34"/>
  <c r="B144" i="34"/>
  <c r="C143" i="34"/>
  <c r="B143" i="34"/>
  <c r="C142" i="34"/>
  <c r="B142" i="34"/>
  <c r="C141" i="34"/>
  <c r="B141" i="34"/>
  <c r="C140" i="34"/>
  <c r="B140" i="34"/>
  <c r="C139" i="34"/>
  <c r="B139" i="34"/>
  <c r="C138" i="34"/>
  <c r="B138" i="34"/>
  <c r="C137" i="34"/>
  <c r="B137" i="34"/>
  <c r="C136" i="34"/>
  <c r="B136" i="34"/>
  <c r="C135" i="34"/>
  <c r="B135" i="34"/>
  <c r="C134" i="34"/>
  <c r="B134" i="34"/>
  <c r="C133" i="34"/>
  <c r="B133" i="34"/>
  <c r="C132" i="34"/>
  <c r="B132" i="34"/>
  <c r="C131" i="34"/>
  <c r="B131" i="34"/>
  <c r="C130" i="34"/>
  <c r="B130" i="34"/>
  <c r="C129" i="34"/>
  <c r="B129" i="34"/>
  <c r="C128" i="34"/>
  <c r="B128" i="34"/>
  <c r="C127" i="34"/>
  <c r="B127" i="34"/>
  <c r="C126" i="34"/>
  <c r="B126" i="34"/>
  <c r="C125" i="34"/>
  <c r="B125" i="34"/>
  <c r="C124" i="34"/>
  <c r="B124" i="34"/>
  <c r="C123" i="34"/>
  <c r="B123" i="34"/>
  <c r="C122" i="34"/>
  <c r="B122" i="34"/>
  <c r="C121" i="34"/>
  <c r="B121" i="34"/>
  <c r="C120" i="34"/>
  <c r="B120" i="34"/>
  <c r="C119" i="34"/>
  <c r="B119" i="34"/>
  <c r="C118" i="34"/>
  <c r="B118" i="34"/>
  <c r="C117" i="34"/>
  <c r="B117" i="34"/>
  <c r="C116" i="34"/>
  <c r="B116" i="34"/>
  <c r="C115" i="34"/>
  <c r="B115" i="34"/>
  <c r="C114" i="34"/>
  <c r="B114" i="34"/>
  <c r="C113" i="34"/>
  <c r="B113" i="34"/>
  <c r="C112" i="34"/>
  <c r="B112" i="34"/>
  <c r="C111" i="34"/>
  <c r="B111" i="34"/>
  <c r="C110" i="34"/>
  <c r="B110" i="34"/>
  <c r="C109" i="34"/>
  <c r="B109" i="34"/>
  <c r="C108" i="34"/>
  <c r="B108" i="34"/>
  <c r="C107" i="34"/>
  <c r="B107" i="34"/>
  <c r="C106" i="34"/>
  <c r="B106" i="34"/>
  <c r="C105" i="34"/>
  <c r="B105" i="34"/>
  <c r="C104" i="34"/>
  <c r="B104" i="34"/>
  <c r="C103" i="34"/>
  <c r="B103" i="34"/>
  <c r="C102" i="34"/>
  <c r="B102" i="34"/>
  <c r="C101" i="34"/>
  <c r="B101" i="34"/>
  <c r="C100" i="34"/>
  <c r="B100" i="34"/>
  <c r="C99" i="34"/>
  <c r="B99" i="34"/>
  <c r="C98" i="34"/>
  <c r="B98" i="34"/>
  <c r="C97" i="34"/>
  <c r="B97" i="34"/>
  <c r="C96" i="34"/>
  <c r="B96" i="34"/>
  <c r="C95" i="34"/>
  <c r="B95" i="34"/>
  <c r="C94" i="34"/>
  <c r="B94" i="34"/>
  <c r="C93" i="34"/>
  <c r="B93" i="34"/>
  <c r="C92" i="34"/>
  <c r="B92" i="34"/>
  <c r="C91" i="34"/>
  <c r="B91" i="34"/>
  <c r="C90" i="34"/>
  <c r="B90" i="34"/>
  <c r="C89" i="34"/>
  <c r="B89" i="34"/>
  <c r="C88" i="34"/>
  <c r="B88" i="34"/>
  <c r="C87" i="34"/>
  <c r="B87" i="34"/>
  <c r="C86" i="34"/>
  <c r="B86" i="34"/>
  <c r="C85" i="34"/>
  <c r="B85" i="34"/>
  <c r="C84" i="34"/>
  <c r="B84" i="34"/>
  <c r="C83" i="34"/>
  <c r="B83" i="34"/>
  <c r="C82" i="34"/>
  <c r="B82" i="34"/>
  <c r="C81" i="34"/>
  <c r="B81" i="34"/>
  <c r="C80" i="34"/>
  <c r="B80" i="34"/>
  <c r="C79" i="34"/>
  <c r="B79" i="34"/>
  <c r="C78" i="34"/>
  <c r="B78" i="34"/>
  <c r="C77" i="34"/>
  <c r="B77" i="34"/>
  <c r="C76" i="34"/>
  <c r="B76" i="34"/>
  <c r="C75" i="34"/>
  <c r="B75" i="34"/>
  <c r="C74" i="34"/>
  <c r="B74" i="34"/>
  <c r="C73" i="34"/>
  <c r="B73" i="34"/>
  <c r="C72" i="34"/>
  <c r="B72" i="34"/>
  <c r="C71" i="34"/>
  <c r="B71" i="34"/>
  <c r="C70" i="34"/>
  <c r="B70" i="34"/>
  <c r="C69" i="34"/>
  <c r="B69" i="34"/>
  <c r="C68" i="34"/>
  <c r="B68"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4" i="34"/>
  <c r="B54" i="34"/>
  <c r="C53" i="34"/>
  <c r="B53" i="34"/>
  <c r="C52" i="34"/>
  <c r="B52" i="34"/>
  <c r="C51" i="34"/>
  <c r="B51" i="34"/>
  <c r="C50" i="34"/>
  <c r="B50" i="34"/>
  <c r="C49" i="34"/>
  <c r="B49" i="34"/>
  <c r="C48" i="34"/>
  <c r="B48" i="34"/>
  <c r="C47" i="34"/>
  <c r="B47" i="34"/>
  <c r="C46" i="34"/>
  <c r="B46" i="34"/>
  <c r="C45" i="34"/>
  <c r="B45" i="34"/>
  <c r="C44" i="34"/>
  <c r="B44" i="34"/>
  <c r="C43" i="34"/>
  <c r="B43" i="34"/>
  <c r="C42" i="34"/>
  <c r="B42" i="34"/>
  <c r="C41" i="34"/>
  <c r="B41" i="34"/>
  <c r="C40" i="34"/>
  <c r="B40" i="34"/>
  <c r="C39" i="34"/>
  <c r="B39" i="34"/>
  <c r="C38" i="34"/>
  <c r="B38" i="34"/>
  <c r="C37" i="34"/>
  <c r="B37" i="34"/>
  <c r="C36" i="34"/>
  <c r="B36" i="34"/>
  <c r="C35" i="34"/>
  <c r="B35" i="34"/>
  <c r="C34" i="34"/>
  <c r="B34" i="34"/>
  <c r="C33" i="34"/>
  <c r="B33" i="34"/>
  <c r="C32" i="34"/>
  <c r="B32" i="34"/>
  <c r="C31" i="34"/>
  <c r="B31" i="34"/>
  <c r="C30" i="34"/>
  <c r="B30" i="34"/>
  <c r="C29" i="34"/>
  <c r="B29" i="34"/>
  <c r="C28" i="34"/>
  <c r="B28" i="34"/>
  <c r="C27" i="34"/>
  <c r="B27" i="34"/>
  <c r="C26" i="34"/>
  <c r="B26" i="34"/>
  <c r="C25" i="34"/>
  <c r="B25" i="34"/>
  <c r="C24" i="34"/>
  <c r="B24" i="34"/>
  <c r="C23" i="34"/>
  <c r="B23" i="34"/>
  <c r="C22" i="34"/>
  <c r="B22" i="34"/>
  <c r="C21" i="34"/>
  <c r="B21" i="34"/>
  <c r="C20" i="34"/>
  <c r="B20" i="34"/>
  <c r="C19" i="34"/>
  <c r="B19" i="34"/>
  <c r="C18" i="34"/>
  <c r="B18" i="34"/>
  <c r="C17" i="34"/>
  <c r="B17" i="34"/>
  <c r="C16" i="34"/>
  <c r="B16" i="34"/>
  <c r="C15" i="34"/>
  <c r="B15" i="34"/>
  <c r="C14" i="34"/>
  <c r="B14" i="34"/>
  <c r="C13" i="34"/>
  <c r="B13" i="34"/>
  <c r="C12" i="34"/>
  <c r="B12" i="34"/>
  <c r="C11" i="34"/>
  <c r="B11" i="34"/>
  <c r="C10" i="34"/>
  <c r="B10" i="34"/>
  <c r="C9" i="34"/>
  <c r="B9" i="34"/>
  <c r="C8" i="34"/>
  <c r="B8" i="34"/>
  <c r="C7" i="34"/>
  <c r="B7" i="34"/>
  <c r="C6" i="34"/>
  <c r="B6" i="34"/>
  <c r="C5" i="34"/>
  <c r="B5" i="34"/>
  <c r="C4" i="34"/>
  <c r="B4" i="34"/>
  <c r="C3" i="34"/>
  <c r="B3" i="34"/>
  <c r="C2" i="34"/>
  <c r="B2" i="34"/>
  <c r="C202" i="33"/>
  <c r="A87" i="46"/>
  <c r="D193" i="33"/>
  <c r="A193" i="33" s="1"/>
  <c r="D191" i="33"/>
  <c r="A191" i="33" s="1"/>
  <c r="D183" i="33"/>
  <c r="A183" i="33" s="1"/>
  <c r="D82" i="33"/>
  <c r="A82" i="33" s="1"/>
  <c r="C196" i="33"/>
  <c r="B196" i="33"/>
  <c r="C195" i="33"/>
  <c r="B195" i="33"/>
  <c r="C194" i="33"/>
  <c r="B194" i="33"/>
  <c r="C193" i="33"/>
  <c r="B193" i="33"/>
  <c r="C192" i="33"/>
  <c r="B192" i="33"/>
  <c r="C191" i="33"/>
  <c r="B191" i="33"/>
  <c r="C190" i="33"/>
  <c r="B190" i="33"/>
  <c r="C189" i="33"/>
  <c r="B189" i="33"/>
  <c r="C188" i="33"/>
  <c r="B188" i="33"/>
  <c r="C187" i="33"/>
  <c r="B187" i="33"/>
  <c r="C186" i="33"/>
  <c r="B186" i="33"/>
  <c r="C185" i="33"/>
  <c r="B185" i="33"/>
  <c r="C184" i="33"/>
  <c r="B184" i="33"/>
  <c r="C183" i="33"/>
  <c r="B183" i="33"/>
  <c r="C182" i="33"/>
  <c r="B182" i="33"/>
  <c r="C181" i="33"/>
  <c r="B181" i="33"/>
  <c r="C180" i="33"/>
  <c r="B180" i="33"/>
  <c r="C179" i="33"/>
  <c r="B179" i="33"/>
  <c r="C178" i="33"/>
  <c r="B178" i="33"/>
  <c r="C177" i="33"/>
  <c r="B177" i="33"/>
  <c r="C176" i="33"/>
  <c r="B176" i="33"/>
  <c r="C175" i="33"/>
  <c r="B175" i="33"/>
  <c r="C174" i="33"/>
  <c r="B174" i="33"/>
  <c r="C173" i="33"/>
  <c r="B173" i="33"/>
  <c r="C172" i="33"/>
  <c r="B172" i="33"/>
  <c r="C171" i="33"/>
  <c r="B171" i="33"/>
  <c r="D170" i="33"/>
  <c r="A170" i="33" s="1"/>
  <c r="C170" i="33"/>
  <c r="B170" i="33"/>
  <c r="C169" i="33"/>
  <c r="B169" i="33"/>
  <c r="C168" i="33"/>
  <c r="B168" i="33"/>
  <c r="C167" i="33"/>
  <c r="B167" i="33"/>
  <c r="C166" i="33"/>
  <c r="B166" i="33"/>
  <c r="C165" i="33"/>
  <c r="B165" i="33"/>
  <c r="C164" i="33"/>
  <c r="B164" i="33"/>
  <c r="C163" i="33"/>
  <c r="B163" i="33"/>
  <c r="D162" i="33"/>
  <c r="A162" i="33" s="1"/>
  <c r="C162" i="33"/>
  <c r="B162" i="33"/>
  <c r="C161" i="33"/>
  <c r="B161" i="33"/>
  <c r="C160" i="33"/>
  <c r="B160" i="33"/>
  <c r="C159" i="33"/>
  <c r="B159" i="33"/>
  <c r="C158" i="33"/>
  <c r="B158" i="33"/>
  <c r="C157" i="33"/>
  <c r="B157" i="33"/>
  <c r="C156" i="33"/>
  <c r="B156" i="33"/>
  <c r="C155" i="33"/>
  <c r="B155" i="33"/>
  <c r="D154" i="33"/>
  <c r="A154" i="33" s="1"/>
  <c r="C154" i="33"/>
  <c r="B154" i="33"/>
  <c r="C153" i="33"/>
  <c r="B153" i="33"/>
  <c r="C152" i="33"/>
  <c r="B152" i="33"/>
  <c r="C151" i="33"/>
  <c r="B151" i="33"/>
  <c r="C150" i="33"/>
  <c r="B150" i="33"/>
  <c r="C149" i="33"/>
  <c r="B149" i="33"/>
  <c r="C148" i="33"/>
  <c r="B148" i="33"/>
  <c r="C147" i="33"/>
  <c r="B147" i="33"/>
  <c r="C146" i="33"/>
  <c r="B146" i="33"/>
  <c r="C145" i="33"/>
  <c r="B145" i="33"/>
  <c r="C144" i="33"/>
  <c r="B144" i="33"/>
  <c r="C143" i="33"/>
  <c r="B143" i="33"/>
  <c r="C142" i="33"/>
  <c r="B142" i="33"/>
  <c r="C141" i="33"/>
  <c r="B141" i="33"/>
  <c r="C140" i="33"/>
  <c r="B140" i="33"/>
  <c r="C139" i="33"/>
  <c r="B139" i="33"/>
  <c r="C138" i="33"/>
  <c r="B138" i="33"/>
  <c r="C137" i="33"/>
  <c r="B137" i="33"/>
  <c r="C136" i="33"/>
  <c r="B136" i="33"/>
  <c r="C135" i="33"/>
  <c r="B135" i="33"/>
  <c r="C134" i="33"/>
  <c r="B134" i="33"/>
  <c r="C133" i="33"/>
  <c r="B133" i="33"/>
  <c r="C132" i="33"/>
  <c r="B132" i="33"/>
  <c r="C131" i="33"/>
  <c r="B131" i="33"/>
  <c r="D130" i="33"/>
  <c r="A130" i="33" s="1"/>
  <c r="C130" i="33"/>
  <c r="B130" i="33"/>
  <c r="C129" i="33"/>
  <c r="B129" i="33"/>
  <c r="C128" i="33"/>
  <c r="B128" i="33"/>
  <c r="C127" i="33"/>
  <c r="B127" i="33"/>
  <c r="C126" i="33"/>
  <c r="B126" i="33"/>
  <c r="C125" i="33"/>
  <c r="B125" i="33"/>
  <c r="C124" i="33"/>
  <c r="B124" i="33"/>
  <c r="C123" i="33"/>
  <c r="B123" i="33"/>
  <c r="C122" i="33"/>
  <c r="B122" i="33"/>
  <c r="C121" i="33"/>
  <c r="B121" i="33"/>
  <c r="C120" i="33"/>
  <c r="B120" i="33"/>
  <c r="C119" i="33"/>
  <c r="B119" i="33"/>
  <c r="C118" i="33"/>
  <c r="B118" i="33"/>
  <c r="C117" i="33"/>
  <c r="B117" i="33"/>
  <c r="C116" i="33"/>
  <c r="B116" i="33"/>
  <c r="C115" i="33"/>
  <c r="B115" i="33"/>
  <c r="C114" i="33"/>
  <c r="B114" i="33"/>
  <c r="C113" i="33"/>
  <c r="B113" i="33"/>
  <c r="C112" i="33"/>
  <c r="B112" i="33"/>
  <c r="C111" i="33"/>
  <c r="B111" i="33"/>
  <c r="C110" i="33"/>
  <c r="B110" i="33"/>
  <c r="C109" i="33"/>
  <c r="B109" i="33"/>
  <c r="C108" i="33"/>
  <c r="B108" i="33"/>
  <c r="C107" i="33"/>
  <c r="B107" i="33"/>
  <c r="C106" i="33"/>
  <c r="B106" i="33"/>
  <c r="C105" i="33"/>
  <c r="B105" i="33"/>
  <c r="C104" i="33"/>
  <c r="B104" i="33"/>
  <c r="C103" i="33"/>
  <c r="B103" i="33"/>
  <c r="C102" i="33"/>
  <c r="B102" i="33"/>
  <c r="C101" i="33"/>
  <c r="B101" i="33"/>
  <c r="C100" i="33"/>
  <c r="B100" i="33"/>
  <c r="C99" i="33"/>
  <c r="B99" i="33"/>
  <c r="C98" i="33"/>
  <c r="B98" i="33"/>
  <c r="C97" i="33"/>
  <c r="B97" i="33"/>
  <c r="C96" i="33"/>
  <c r="B96" i="33"/>
  <c r="C95" i="33"/>
  <c r="B95" i="33"/>
  <c r="C94" i="33"/>
  <c r="B94" i="33"/>
  <c r="C93" i="33"/>
  <c r="B93" i="33"/>
  <c r="C92" i="33"/>
  <c r="B92" i="33"/>
  <c r="C91" i="33"/>
  <c r="B91" i="33"/>
  <c r="C90" i="33"/>
  <c r="B90" i="33"/>
  <c r="C89" i="33"/>
  <c r="B89" i="33"/>
  <c r="C88" i="33"/>
  <c r="B88" i="33"/>
  <c r="C87" i="33"/>
  <c r="B87" i="33"/>
  <c r="C86" i="33"/>
  <c r="B86" i="33"/>
  <c r="C85" i="33"/>
  <c r="B85" i="33"/>
  <c r="C84" i="33"/>
  <c r="B84" i="33"/>
  <c r="C83" i="33"/>
  <c r="B83" i="33"/>
  <c r="C82" i="33"/>
  <c r="B82" i="33"/>
  <c r="C81" i="33"/>
  <c r="B81" i="33"/>
  <c r="C80" i="33"/>
  <c r="B80" i="33"/>
  <c r="C79" i="33"/>
  <c r="B79" i="33"/>
  <c r="C78" i="33"/>
  <c r="B78" i="33"/>
  <c r="C77" i="33"/>
  <c r="B77" i="33"/>
  <c r="C76" i="33"/>
  <c r="B76" i="33"/>
  <c r="C75" i="33"/>
  <c r="B75" i="33"/>
  <c r="C74" i="33"/>
  <c r="B74" i="33"/>
  <c r="C73" i="33"/>
  <c r="B73" i="33"/>
  <c r="C72" i="33"/>
  <c r="B72" i="33"/>
  <c r="C71" i="33"/>
  <c r="B71" i="33"/>
  <c r="C70" i="33"/>
  <c r="B70" i="33"/>
  <c r="C69" i="33"/>
  <c r="B69" i="33"/>
  <c r="C68" i="33"/>
  <c r="B68" i="33"/>
  <c r="C67" i="33"/>
  <c r="B67" i="33"/>
  <c r="C66" i="33"/>
  <c r="B66" i="33"/>
  <c r="C65" i="33"/>
  <c r="B65" i="33"/>
  <c r="C64" i="33"/>
  <c r="B64" i="33"/>
  <c r="C63" i="33"/>
  <c r="B63" i="33"/>
  <c r="C62" i="33"/>
  <c r="B62" i="33"/>
  <c r="C61" i="33"/>
  <c r="B61" i="33"/>
  <c r="C60" i="33"/>
  <c r="B60" i="33"/>
  <c r="C59" i="33"/>
  <c r="B59" i="33"/>
  <c r="C58" i="33"/>
  <c r="B58" i="33"/>
  <c r="C57" i="33"/>
  <c r="B57" i="33"/>
  <c r="C56" i="33"/>
  <c r="B56" i="33"/>
  <c r="C55" i="33"/>
  <c r="B55" i="33"/>
  <c r="C54" i="33"/>
  <c r="B54" i="33"/>
  <c r="C53" i="33"/>
  <c r="B53" i="33"/>
  <c r="C52" i="33"/>
  <c r="B52" i="33"/>
  <c r="C51" i="33"/>
  <c r="B51" i="33"/>
  <c r="C50" i="33"/>
  <c r="B50" i="33"/>
  <c r="C49" i="33"/>
  <c r="B49" i="33"/>
  <c r="C48" i="33"/>
  <c r="B48" i="33"/>
  <c r="C47" i="33"/>
  <c r="B47" i="33"/>
  <c r="C46" i="33"/>
  <c r="B46" i="33"/>
  <c r="C45" i="33"/>
  <c r="B45" i="33"/>
  <c r="C44" i="33"/>
  <c r="B44" i="33"/>
  <c r="C43" i="33"/>
  <c r="B43" i="33"/>
  <c r="C42" i="33"/>
  <c r="B42" i="33"/>
  <c r="C41" i="33"/>
  <c r="B41" i="33"/>
  <c r="C40" i="33"/>
  <c r="B40" i="33"/>
  <c r="C39" i="33"/>
  <c r="B39" i="33"/>
  <c r="C38" i="33"/>
  <c r="B38" i="33"/>
  <c r="C37" i="33"/>
  <c r="B37" i="33"/>
  <c r="C36" i="33"/>
  <c r="B36" i="33"/>
  <c r="C35" i="33"/>
  <c r="B35" i="33"/>
  <c r="C34" i="33"/>
  <c r="B34" i="33"/>
  <c r="C33" i="33"/>
  <c r="B33" i="33"/>
  <c r="C32" i="33"/>
  <c r="B32" i="33"/>
  <c r="C31" i="33"/>
  <c r="B31" i="33"/>
  <c r="C30" i="33"/>
  <c r="B30" i="33"/>
  <c r="C29" i="33"/>
  <c r="B29" i="33"/>
  <c r="C28" i="33"/>
  <c r="B28" i="33"/>
  <c r="C27" i="33"/>
  <c r="B27" i="33"/>
  <c r="C26" i="33"/>
  <c r="B26" i="33"/>
  <c r="C25" i="33"/>
  <c r="B25" i="33"/>
  <c r="C24" i="33"/>
  <c r="B24" i="33"/>
  <c r="C23" i="33"/>
  <c r="B23" i="33"/>
  <c r="C22" i="33"/>
  <c r="B22" i="33"/>
  <c r="C21" i="33"/>
  <c r="B21" i="33"/>
  <c r="C20" i="33"/>
  <c r="B20" i="33"/>
  <c r="C19" i="33"/>
  <c r="B19" i="33"/>
  <c r="C18" i="33"/>
  <c r="B18" i="33"/>
  <c r="C17" i="33"/>
  <c r="B17" i="33"/>
  <c r="C16" i="33"/>
  <c r="B16" i="33"/>
  <c r="C15" i="33"/>
  <c r="B15" i="33"/>
  <c r="C14" i="33"/>
  <c r="B14" i="33"/>
  <c r="C13" i="33"/>
  <c r="B13" i="33"/>
  <c r="C12" i="33"/>
  <c r="B12" i="33"/>
  <c r="C11" i="33"/>
  <c r="B11" i="33"/>
  <c r="C10" i="33"/>
  <c r="B10" i="33"/>
  <c r="C9" i="33"/>
  <c r="B9" i="33"/>
  <c r="C8" i="33"/>
  <c r="B8" i="33"/>
  <c r="C7" i="33"/>
  <c r="B7" i="33"/>
  <c r="C6" i="33"/>
  <c r="B6" i="33"/>
  <c r="C5" i="33"/>
  <c r="B5" i="33"/>
  <c r="C4" i="33"/>
  <c r="B4" i="33"/>
  <c r="C3" i="33"/>
  <c r="B3" i="33"/>
  <c r="C2" i="33"/>
  <c r="B2" i="33"/>
  <c r="C202" i="43"/>
  <c r="C201" i="43"/>
  <c r="C200" i="43"/>
  <c r="C199" i="43"/>
  <c r="C198" i="43"/>
  <c r="C197" i="43"/>
  <c r="Y252" i="12" l="1"/>
  <c r="Z252" i="12" s="1"/>
  <c r="Y195" i="12"/>
  <c r="Z195" i="12" s="1"/>
  <c r="AA195" i="12" s="1"/>
  <c r="AB195" i="12" s="1"/>
  <c r="AA230" i="12"/>
  <c r="AB230" i="12" s="1"/>
  <c r="Y213" i="12"/>
  <c r="Z213" i="12" s="1"/>
  <c r="Y31" i="12"/>
  <c r="Z31" i="12" s="1"/>
  <c r="Y84" i="12"/>
  <c r="Z84" i="12" s="1"/>
  <c r="Y129" i="12"/>
  <c r="Z129" i="12" s="1"/>
  <c r="AA129" i="12" s="1"/>
  <c r="Y124" i="12"/>
  <c r="Z124" i="12" s="1"/>
  <c r="Z69" i="12"/>
  <c r="Y76" i="12"/>
  <c r="Z76" i="12" s="1"/>
  <c r="Y118" i="12"/>
  <c r="Y45" i="12"/>
  <c r="Z45" i="12" s="1"/>
  <c r="Y194" i="12"/>
  <c r="Z194" i="12" s="1"/>
  <c r="AA194" i="12" s="1"/>
  <c r="AB194" i="12" s="1"/>
  <c r="Y87" i="12"/>
  <c r="Z87" i="12" s="1"/>
  <c r="AA87" i="12" s="1"/>
  <c r="AB87" i="12" s="1"/>
  <c r="Y224" i="12"/>
  <c r="Z224" i="12" s="1"/>
  <c r="AA224" i="12" s="1"/>
  <c r="AB224" i="12" s="1"/>
  <c r="Y179" i="12"/>
  <c r="Y54" i="12"/>
  <c r="Z54" i="12" s="1"/>
  <c r="AA54" i="12" s="1"/>
  <c r="Y173" i="12"/>
  <c r="Z173" i="12" s="1"/>
  <c r="AA173" i="12" s="1"/>
  <c r="Z70" i="12"/>
  <c r="AA70" i="12" s="1"/>
  <c r="AB70" i="12" s="1"/>
  <c r="AA33" i="12"/>
  <c r="AB33" i="12" s="1"/>
  <c r="Y200" i="12"/>
  <c r="Z200" i="12" s="1"/>
  <c r="AA200" i="12" s="1"/>
  <c r="AB200" i="12" s="1"/>
  <c r="Y186" i="12"/>
  <c r="Z186" i="12" s="1"/>
  <c r="Y102" i="12"/>
  <c r="Z102" i="12" s="1"/>
  <c r="Y251" i="12"/>
  <c r="Y85" i="12"/>
  <c r="Z85" i="12" s="1"/>
  <c r="Y60" i="12"/>
  <c r="Z60" i="12" s="1"/>
  <c r="AA60" i="12" s="1"/>
  <c r="AB108" i="12"/>
  <c r="Y32" i="12"/>
  <c r="Z32" i="12" s="1"/>
  <c r="Y214" i="12"/>
  <c r="Y99" i="12"/>
  <c r="Z99" i="12" s="1"/>
  <c r="Y177" i="12"/>
  <c r="Z177" i="12" s="1"/>
  <c r="AA177" i="12" s="1"/>
  <c r="Y37" i="12"/>
  <c r="Z37" i="12" s="1"/>
  <c r="Z246" i="12"/>
  <c r="AA246" i="12" s="1"/>
  <c r="AB246" i="12" s="1"/>
  <c r="Y233" i="12"/>
  <c r="Z233" i="12" s="1"/>
  <c r="Z64" i="12"/>
  <c r="AA64" i="12" s="1"/>
  <c r="AB64" i="12" s="1"/>
  <c r="Y23" i="12"/>
  <c r="Z23" i="12" s="1"/>
  <c r="AA23" i="12" s="1"/>
  <c r="AB23" i="12" s="1"/>
  <c r="Y90" i="12"/>
  <c r="Z90" i="12" s="1"/>
  <c r="AA90" i="12" s="1"/>
  <c r="AB90" i="12" s="1"/>
  <c r="Z227" i="12"/>
  <c r="AA227" i="12" s="1"/>
  <c r="AB227" i="12" s="1"/>
  <c r="Z132" i="12"/>
  <c r="AA132" i="12" s="1"/>
  <c r="AB132" i="12" s="1"/>
  <c r="Y171" i="12"/>
  <c r="AA30" i="12"/>
  <c r="AB30" i="12" s="1"/>
  <c r="Y36" i="12"/>
  <c r="Z36" i="12" s="1"/>
  <c r="Y163" i="12"/>
  <c r="Z163" i="12" s="1"/>
  <c r="AA163" i="12" s="1"/>
  <c r="AA80" i="12"/>
  <c r="AB80" i="12" s="1"/>
  <c r="Y42" i="12"/>
  <c r="Z53" i="12"/>
  <c r="AA53" i="12" s="1"/>
  <c r="Y192" i="12"/>
  <c r="Z192" i="12" s="1"/>
  <c r="Y38" i="12"/>
  <c r="D8" i="42"/>
  <c r="D56" i="34"/>
  <c r="D88" i="35"/>
  <c r="D128" i="34"/>
  <c r="P128" i="34" s="1"/>
  <c r="D184" i="35"/>
  <c r="D17" i="41"/>
  <c r="D169" i="34"/>
  <c r="D199" i="33"/>
  <c r="I199" i="33" s="1"/>
  <c r="D16" i="41"/>
  <c r="D112" i="34"/>
  <c r="D144" i="34"/>
  <c r="K144" i="34" s="1"/>
  <c r="D192" i="34"/>
  <c r="Q192" i="34" s="1"/>
  <c r="D200" i="35"/>
  <c r="D9" i="35"/>
  <c r="D49" i="35"/>
  <c r="D73" i="35"/>
  <c r="K73" i="35" s="1"/>
  <c r="D105" i="34"/>
  <c r="D129" i="35"/>
  <c r="D161" i="35"/>
  <c r="N161" i="35" s="1"/>
  <c r="D193" i="35"/>
  <c r="K193" i="35" s="1"/>
  <c r="D201" i="34"/>
  <c r="D2" i="42"/>
  <c r="D10" i="41"/>
  <c r="V10" i="41" s="1"/>
  <c r="D18" i="42"/>
  <c r="O18" i="42" s="1"/>
  <c r="D26" i="41"/>
  <c r="D34" i="42"/>
  <c r="D42" i="42"/>
  <c r="N42" i="42" s="1"/>
  <c r="D50" i="42"/>
  <c r="V50" i="42" s="1"/>
  <c r="D58" i="42"/>
  <c r="D66" i="42"/>
  <c r="D74" i="42"/>
  <c r="D82" i="42"/>
  <c r="E82" i="42" s="1"/>
  <c r="D90" i="42"/>
  <c r="D98" i="42"/>
  <c r="D106" i="34"/>
  <c r="G106" i="34" s="1"/>
  <c r="D114" i="42"/>
  <c r="R114" i="42" s="1"/>
  <c r="D122" i="34"/>
  <c r="D130" i="42"/>
  <c r="D138" i="34"/>
  <c r="D146" i="42"/>
  <c r="T146" i="42" s="1"/>
  <c r="D154" i="34"/>
  <c r="D162" i="42"/>
  <c r="D170" i="34"/>
  <c r="M170" i="34" s="1"/>
  <c r="D178" i="42"/>
  <c r="T178" i="42" s="1"/>
  <c r="D186" i="34"/>
  <c r="D194" i="42"/>
  <c r="D152" i="35"/>
  <c r="D113" i="35"/>
  <c r="G113" i="35" s="1"/>
  <c r="D202" i="34"/>
  <c r="D3" i="34"/>
  <c r="D11" i="42"/>
  <c r="H11" i="42" s="1"/>
  <c r="D19" i="34"/>
  <c r="U19" i="34" s="1"/>
  <c r="D27" i="42"/>
  <c r="D35" i="34"/>
  <c r="D43" i="41"/>
  <c r="D51" i="35"/>
  <c r="P51" i="35" s="1"/>
  <c r="D59" i="34"/>
  <c r="D67" i="41"/>
  <c r="D75" i="35"/>
  <c r="G75" i="35" s="1"/>
  <c r="D83" i="35"/>
  <c r="V83" i="35" s="1"/>
  <c r="D91" i="35"/>
  <c r="D99" i="34"/>
  <c r="D107" i="35"/>
  <c r="D115" i="34"/>
  <c r="U115" i="34" s="1"/>
  <c r="D123" i="35"/>
  <c r="D131" i="34"/>
  <c r="D139" i="35"/>
  <c r="G139" i="35" s="1"/>
  <c r="D147" i="34"/>
  <c r="R147" i="34" s="1"/>
  <c r="D155" i="35"/>
  <c r="D163" i="34"/>
  <c r="D171" i="35"/>
  <c r="D179" i="34"/>
  <c r="R179" i="34" s="1"/>
  <c r="D187" i="35"/>
  <c r="D195" i="34"/>
  <c r="D32" i="41"/>
  <c r="D64" i="41"/>
  <c r="Q64" i="41" s="1"/>
  <c r="D104" i="35"/>
  <c r="D136" i="35"/>
  <c r="D176" i="34"/>
  <c r="D25" i="35"/>
  <c r="U25" i="35" s="1"/>
  <c r="D57" i="35"/>
  <c r="D81" i="35"/>
  <c r="D97" i="35"/>
  <c r="D137" i="34"/>
  <c r="H137" i="34" s="1"/>
  <c r="D153" i="34"/>
  <c r="D177" i="35"/>
  <c r="D5" i="42"/>
  <c r="D21" i="42"/>
  <c r="J21" i="42" s="1"/>
  <c r="D53" i="34"/>
  <c r="D85" i="34"/>
  <c r="D109" i="34"/>
  <c r="D125" i="34"/>
  <c r="H125" i="34" s="1"/>
  <c r="D141" i="34"/>
  <c r="N141" i="34" s="1"/>
  <c r="D157" i="34"/>
  <c r="D173" i="34"/>
  <c r="K173" i="34" s="1"/>
  <c r="D189" i="34"/>
  <c r="E189" i="34" s="1"/>
  <c r="D24" i="42"/>
  <c r="D48" i="34"/>
  <c r="D80" i="41"/>
  <c r="D120" i="35"/>
  <c r="V120" i="35" s="1"/>
  <c r="D168" i="35"/>
  <c r="D33" i="41"/>
  <c r="D145" i="35"/>
  <c r="M145" i="35" s="1"/>
  <c r="D6" i="34"/>
  <c r="G6" i="34" s="1"/>
  <c r="D22" i="34"/>
  <c r="D46" i="42"/>
  <c r="D54" i="41"/>
  <c r="D62" i="42"/>
  <c r="N62" i="42" s="1"/>
  <c r="D70" i="42"/>
  <c r="D78" i="41"/>
  <c r="D86" i="42"/>
  <c r="R86" i="42" s="1"/>
  <c r="D94" i="35"/>
  <c r="S94" i="35" s="1"/>
  <c r="D102" i="42"/>
  <c r="D110" i="35"/>
  <c r="D118" i="42"/>
  <c r="D126" i="35"/>
  <c r="J126" i="35" s="1"/>
  <c r="D134" i="42"/>
  <c r="D142" i="35"/>
  <c r="D150" i="42"/>
  <c r="I150" i="42" s="1"/>
  <c r="D158" i="35"/>
  <c r="S158" i="35" s="1"/>
  <c r="D166" i="42"/>
  <c r="D174" i="35"/>
  <c r="D182" i="42"/>
  <c r="D190" i="35"/>
  <c r="N190" i="35" s="1"/>
  <c r="D40" i="41"/>
  <c r="D160" i="34"/>
  <c r="D41" i="35"/>
  <c r="D65" i="35"/>
  <c r="J65" i="35" s="1"/>
  <c r="D89" i="42"/>
  <c r="D121" i="34"/>
  <c r="D185" i="34"/>
  <c r="U185" i="34" s="1"/>
  <c r="D38" i="42"/>
  <c r="U38" i="42" s="1"/>
  <c r="D198" i="42"/>
  <c r="D7" i="41"/>
  <c r="D15" i="34"/>
  <c r="D23" i="41"/>
  <c r="J23" i="41" s="1"/>
  <c r="D31" i="34"/>
  <c r="D39" i="34"/>
  <c r="D63" i="34"/>
  <c r="D71" i="34"/>
  <c r="K71" i="34" s="1"/>
  <c r="D87" i="35"/>
  <c r="D95" i="34"/>
  <c r="S95" i="34" s="1"/>
  <c r="D103" i="35"/>
  <c r="J103" i="35" s="1"/>
  <c r="D119" i="35"/>
  <c r="Q119" i="35" s="1"/>
  <c r="D135" i="35"/>
  <c r="D151" i="35"/>
  <c r="D167" i="35"/>
  <c r="D183" i="35"/>
  <c r="Q183" i="35" s="1"/>
  <c r="AB205" i="12"/>
  <c r="C197" i="41"/>
  <c r="C197" i="42"/>
  <c r="C197" i="35"/>
  <c r="C197" i="44"/>
  <c r="C197" i="45"/>
  <c r="C197" i="46"/>
  <c r="C197" i="47"/>
  <c r="C197" i="33"/>
  <c r="C197" i="34"/>
  <c r="C198" i="34"/>
  <c r="C198" i="35"/>
  <c r="C198" i="46"/>
  <c r="C198" i="44"/>
  <c r="C198" i="41"/>
  <c r="C198" i="47"/>
  <c r="C198" i="33"/>
  <c r="C198" i="45"/>
  <c r="C198" i="42"/>
  <c r="C199" i="41"/>
  <c r="C199" i="35"/>
  <c r="C199" i="45"/>
  <c r="C199" i="34"/>
  <c r="C199" i="33"/>
  <c r="C199" i="42"/>
  <c r="C199" i="44"/>
  <c r="C199" i="47"/>
  <c r="C199" i="46"/>
  <c r="C200" i="35"/>
  <c r="C200" i="42"/>
  <c r="C200" i="33"/>
  <c r="C200" i="41"/>
  <c r="C200" i="34"/>
  <c r="C200" i="46"/>
  <c r="C200" i="47"/>
  <c r="C200" i="45"/>
  <c r="C200" i="44"/>
  <c r="C202" i="42"/>
  <c r="C202" i="35"/>
  <c r="C202" i="44"/>
  <c r="C202" i="45"/>
  <c r="C201" i="35"/>
  <c r="C201" i="46"/>
  <c r="C201" i="34"/>
  <c r="C201" i="44"/>
  <c r="C201" i="41"/>
  <c r="C201" i="47"/>
  <c r="C201" i="33"/>
  <c r="C201" i="42"/>
  <c r="C201" i="45"/>
  <c r="AA31" i="12"/>
  <c r="AB31" i="12" s="1"/>
  <c r="AA202" i="12"/>
  <c r="AB202" i="12" s="1"/>
  <c r="AB128" i="12"/>
  <c r="AA245" i="12"/>
  <c r="AB245" i="12" s="1"/>
  <c r="Z35" i="12"/>
  <c r="AA35" i="12" s="1"/>
  <c r="AB35" i="12" s="1"/>
  <c r="Z254" i="12"/>
  <c r="AA254" i="12" s="1"/>
  <c r="AB254" i="12" s="1"/>
  <c r="AA99" i="12"/>
  <c r="AB99" i="12" s="1"/>
  <c r="AA84" i="12"/>
  <c r="AB84" i="12" s="1"/>
  <c r="AA115" i="12"/>
  <c r="AB115" i="12" s="1"/>
  <c r="Z199" i="12"/>
  <c r="AA199" i="12" s="1"/>
  <c r="AA130" i="12"/>
  <c r="AB130" i="12" s="1"/>
  <c r="AB206" i="12"/>
  <c r="AB120" i="12"/>
  <c r="Z165" i="12"/>
  <c r="AA165" i="12" s="1"/>
  <c r="Y136" i="12"/>
  <c r="Y44" i="12"/>
  <c r="Z44" i="12" s="1"/>
  <c r="AA44" i="12" s="1"/>
  <c r="AA186" i="12"/>
  <c r="AB186" i="12" s="1"/>
  <c r="Y126" i="12"/>
  <c r="Z126" i="12" s="1"/>
  <c r="AA126" i="12" s="1"/>
  <c r="AB126" i="12" s="1"/>
  <c r="Z243" i="12"/>
  <c r="AA243" i="12" s="1"/>
  <c r="AA211" i="12"/>
  <c r="AB211" i="12" s="1"/>
  <c r="AA127" i="12"/>
  <c r="AB127" i="12" s="1"/>
  <c r="AA75" i="12"/>
  <c r="AB75" i="12" s="1"/>
  <c r="AA221" i="12"/>
  <c r="AB221" i="12" s="1"/>
  <c r="Y41" i="12"/>
  <c r="Z41" i="12" s="1"/>
  <c r="AA41" i="12" s="1"/>
  <c r="AB41" i="12" s="1"/>
  <c r="AA213" i="12"/>
  <c r="AB213" i="12" s="1"/>
  <c r="AA141" i="12"/>
  <c r="AB141" i="12" s="1"/>
  <c r="Y152" i="12"/>
  <c r="Z152" i="12" s="1"/>
  <c r="Z83" i="12"/>
  <c r="AA83" i="12" s="1"/>
  <c r="AB83" i="12" s="1"/>
  <c r="AA66" i="12"/>
  <c r="AB66" i="12" s="1"/>
  <c r="AA216" i="12"/>
  <c r="AB216" i="12" s="1"/>
  <c r="Z47" i="12"/>
  <c r="AA47" i="12" s="1"/>
  <c r="AB47" i="12" s="1"/>
  <c r="Z180" i="12"/>
  <c r="AA180" i="12" s="1"/>
  <c r="AB180" i="12" s="1"/>
  <c r="Y159" i="12"/>
  <c r="Z159" i="12" s="1"/>
  <c r="Z34" i="12"/>
  <c r="AA34" i="12" s="1"/>
  <c r="AB143" i="12"/>
  <c r="Z112" i="12"/>
  <c r="AA112" i="12" s="1"/>
  <c r="AB112" i="12" s="1"/>
  <c r="AA158" i="12"/>
  <c r="AB158" i="12" s="1"/>
  <c r="Z240" i="12"/>
  <c r="AA240" i="12" s="1"/>
  <c r="AA157" i="12"/>
  <c r="AB157" i="12" s="1"/>
  <c r="AA72" i="12"/>
  <c r="AB72" i="12" s="1"/>
  <c r="AA94" i="12"/>
  <c r="AB94" i="12" s="1"/>
  <c r="AA88" i="12"/>
  <c r="AB88" i="12" s="1"/>
  <c r="Z140" i="12"/>
  <c r="AA140" i="12" s="1"/>
  <c r="AB140" i="12" s="1"/>
  <c r="Z214" i="12"/>
  <c r="AA214" i="12" s="1"/>
  <c r="AA217" i="12"/>
  <c r="AB217" i="12" s="1"/>
  <c r="AA78" i="12"/>
  <c r="AB78" i="12" s="1"/>
  <c r="AA181" i="12"/>
  <c r="AB181" i="12" s="1"/>
  <c r="AA153" i="12"/>
  <c r="AB153" i="12" s="1"/>
  <c r="AA85" i="12"/>
  <c r="AB85" i="12" s="1"/>
  <c r="Y137" i="12"/>
  <c r="Z137" i="12" s="1"/>
  <c r="AA137" i="12" s="1"/>
  <c r="AB137" i="12" s="1"/>
  <c r="AA222" i="12"/>
  <c r="AB222" i="12" s="1"/>
  <c r="Z251" i="12"/>
  <c r="AA251" i="12" s="1"/>
  <c r="AB50" i="12"/>
  <c r="AA22" i="12"/>
  <c r="AB22" i="12" s="1"/>
  <c r="Z149" i="12"/>
  <c r="AA149" i="12" s="1"/>
  <c r="AB149" i="12" s="1"/>
  <c r="Z133" i="12"/>
  <c r="AA133" i="12" s="1"/>
  <c r="AB133" i="12" s="1"/>
  <c r="AA242" i="12"/>
  <c r="AB242" i="12" s="1"/>
  <c r="AA235" i="12"/>
  <c r="AB235" i="12" s="1"/>
  <c r="Z188" i="12"/>
  <c r="AA188" i="12" s="1"/>
  <c r="AB188" i="12" s="1"/>
  <c r="AA56" i="12"/>
  <c r="AB56" i="12" s="1"/>
  <c r="AB54" i="12"/>
  <c r="Z20" i="12"/>
  <c r="AA20" i="12" s="1"/>
  <c r="AB172" i="12"/>
  <c r="Y223" i="12"/>
  <c r="Z223" i="12" s="1"/>
  <c r="AA223" i="12" s="1"/>
  <c r="Y151" i="12"/>
  <c r="Z151" i="12" s="1"/>
  <c r="Z189" i="12"/>
  <c r="Z118" i="12"/>
  <c r="AA118" i="12" s="1"/>
  <c r="AB118" i="12" s="1"/>
  <c r="Y247" i="12"/>
  <c r="Z247" i="12" s="1"/>
  <c r="Z49" i="12"/>
  <c r="AA49" i="12" s="1"/>
  <c r="AB49" i="12" s="1"/>
  <c r="Y255" i="12"/>
  <c r="Z255" i="12" s="1"/>
  <c r="AA244" i="12"/>
  <c r="AB244" i="12" s="1"/>
  <c r="AA124" i="12"/>
  <c r="AB124" i="12" s="1"/>
  <c r="AB187" i="12"/>
  <c r="Z27" i="12"/>
  <c r="AA27" i="12" s="1"/>
  <c r="AA203" i="12"/>
  <c r="AB203" i="12" s="1"/>
  <c r="AA37" i="12"/>
  <c r="AB37" i="12" s="1"/>
  <c r="AA248" i="12"/>
  <c r="AB248" i="12" s="1"/>
  <c r="Y145" i="12"/>
  <c r="Y238" i="12"/>
  <c r="Z215" i="12"/>
  <c r="AA215" i="12" s="1"/>
  <c r="AB215" i="12" s="1"/>
  <c r="AB226" i="12"/>
  <c r="Z176" i="12"/>
  <c r="AA176" i="12" s="1"/>
  <c r="AB176" i="12" s="1"/>
  <c r="Y184" i="12"/>
  <c r="Z184" i="12" s="1"/>
  <c r="AA170" i="12"/>
  <c r="AB170" i="12" s="1"/>
  <c r="Y105" i="12"/>
  <c r="Z111" i="12"/>
  <c r="AA111" i="12" s="1"/>
  <c r="Y59" i="12"/>
  <c r="Z59" i="12" s="1"/>
  <c r="Y164" i="12"/>
  <c r="Z164" i="12" s="1"/>
  <c r="AA164" i="12" s="1"/>
  <c r="AB164" i="12" s="1"/>
  <c r="AA79" i="12"/>
  <c r="AB79" i="12" s="1"/>
  <c r="Z147" i="12"/>
  <c r="AA147" i="12" s="1"/>
  <c r="Z253" i="12"/>
  <c r="AA253" i="12" s="1"/>
  <c r="Y55" i="12"/>
  <c r="Z55" i="12" s="1"/>
  <c r="AA55" i="12" s="1"/>
  <c r="AB55" i="12" s="1"/>
  <c r="AB163" i="12"/>
  <c r="Z229" i="12"/>
  <c r="AA229" i="12" s="1"/>
  <c r="AB229" i="12" s="1"/>
  <c r="AA43" i="12"/>
  <c r="AB43" i="12" s="1"/>
  <c r="Z201" i="12"/>
  <c r="AA201" i="12" s="1"/>
  <c r="AB201" i="12" s="1"/>
  <c r="AB53" i="12"/>
  <c r="Z89" i="12"/>
  <c r="AA89" i="12" s="1"/>
  <c r="Y95" i="12"/>
  <c r="Z95" i="12" s="1"/>
  <c r="AA95" i="12" s="1"/>
  <c r="AB95" i="12" s="1"/>
  <c r="AB218" i="12"/>
  <c r="AA91" i="12"/>
  <c r="AB91" i="12" s="1"/>
  <c r="AA69" i="12"/>
  <c r="AB69" i="12" s="1"/>
  <c r="Y207" i="12"/>
  <c r="AA237" i="12"/>
  <c r="AB237" i="12" s="1"/>
  <c r="Z24" i="12"/>
  <c r="AA24" i="12" s="1"/>
  <c r="Y228" i="12"/>
  <c r="Z228" i="12" s="1"/>
  <c r="Z101" i="12"/>
  <c r="AA101" i="12" s="1"/>
  <c r="AB101" i="12" s="1"/>
  <c r="Y100" i="12"/>
  <c r="Z100" i="12" s="1"/>
  <c r="AA100" i="12" s="1"/>
  <c r="AB100" i="12" s="1"/>
  <c r="Z96" i="12"/>
  <c r="AA96" i="12" s="1"/>
  <c r="AB96" i="12" s="1"/>
  <c r="Y234" i="12"/>
  <c r="Z234" i="12" s="1"/>
  <c r="AA234" i="12" s="1"/>
  <c r="AA104" i="12"/>
  <c r="AB104" i="12" s="1"/>
  <c r="Y174" i="12"/>
  <c r="Z249" i="12"/>
  <c r="AA249" i="12" s="1"/>
  <c r="AB249" i="12" s="1"/>
  <c r="Y154" i="12"/>
  <c r="Z154" i="12" s="1"/>
  <c r="AA154" i="12" s="1"/>
  <c r="AB154" i="12" s="1"/>
  <c r="Z138" i="12"/>
  <c r="AA138" i="12" s="1"/>
  <c r="Y193" i="12"/>
  <c r="Z193" i="12" s="1"/>
  <c r="Z139" i="12"/>
  <c r="AA139" i="12" s="1"/>
  <c r="AB139" i="12" s="1"/>
  <c r="AA25" i="12"/>
  <c r="AB25" i="12" s="1"/>
  <c r="AA155" i="12"/>
  <c r="AB155" i="12" s="1"/>
  <c r="Z38" i="12"/>
  <c r="AA38" i="12" s="1"/>
  <c r="AB38" i="12" s="1"/>
  <c r="Z114" i="12"/>
  <c r="AA114" i="12" s="1"/>
  <c r="AB114" i="12" s="1"/>
  <c r="AA116" i="12"/>
  <c r="AB116" i="12" s="1"/>
  <c r="AA106" i="12"/>
  <c r="AB106" i="12" s="1"/>
  <c r="Z28" i="12"/>
  <c r="AA28" i="12" s="1"/>
  <c r="AB28" i="12" s="1"/>
  <c r="Z167" i="12"/>
  <c r="AA167" i="12" s="1"/>
  <c r="AB167" i="12" s="1"/>
  <c r="Z142" i="12"/>
  <c r="AA142" i="12" s="1"/>
  <c r="AB142" i="12" s="1"/>
  <c r="Z134" i="12"/>
  <c r="AA134" i="12" s="1"/>
  <c r="Z250" i="12"/>
  <c r="AA250" i="12" s="1"/>
  <c r="Z42" i="12"/>
  <c r="AA42" i="12" s="1"/>
  <c r="Y109" i="12"/>
  <c r="Z109" i="12" s="1"/>
  <c r="AA109" i="12" s="1"/>
  <c r="AB109" i="12" s="1"/>
  <c r="Z168" i="12"/>
  <c r="Y135" i="12"/>
  <c r="Z135" i="12" s="1"/>
  <c r="AA135" i="12" s="1"/>
  <c r="Z160" i="12"/>
  <c r="AA160" i="12" s="1"/>
  <c r="AB160" i="12" s="1"/>
  <c r="AA110" i="12"/>
  <c r="AB110" i="12" s="1"/>
  <c r="Z212" i="12"/>
  <c r="AA212" i="12" s="1"/>
  <c r="AB212" i="12" s="1"/>
  <c r="Y236" i="12"/>
  <c r="Z236" i="12" s="1"/>
  <c r="Z231" i="12"/>
  <c r="AA231" i="12" s="1"/>
  <c r="AB231" i="12" s="1"/>
  <c r="AA209" i="12"/>
  <c r="AB209" i="12" s="1"/>
  <c r="Y121" i="12"/>
  <c r="Z121" i="12" s="1"/>
  <c r="Z73" i="12"/>
  <c r="AA73" i="12" s="1"/>
  <c r="AA71" i="12"/>
  <c r="AB71" i="12" s="1"/>
  <c r="AA252" i="12"/>
  <c r="AB252" i="12" s="1"/>
  <c r="AA82" i="12"/>
  <c r="AB82" i="12" s="1"/>
  <c r="Z29" i="12"/>
  <c r="AA29" i="12" s="1"/>
  <c r="Y46" i="12"/>
  <c r="Y74" i="12"/>
  <c r="AB48" i="12"/>
  <c r="Z117" i="12"/>
  <c r="AA117" i="12" s="1"/>
  <c r="AB117" i="12" s="1"/>
  <c r="Z210" i="12"/>
  <c r="AA210" i="12" s="1"/>
  <c r="AA190" i="12"/>
  <c r="AB190" i="12" s="1"/>
  <c r="Y123" i="12"/>
  <c r="Z123" i="12" s="1"/>
  <c r="Z162" i="12"/>
  <c r="AA162" i="12" s="1"/>
  <c r="Y232" i="12"/>
  <c r="Z232" i="12" s="1"/>
  <c r="Z65" i="12"/>
  <c r="AA65" i="12" s="1"/>
  <c r="Z97" i="12"/>
  <c r="Y81" i="12"/>
  <c r="Y156" i="12"/>
  <c r="Y185" i="12"/>
  <c r="AA61" i="12"/>
  <c r="AB61" i="12" s="1"/>
  <c r="AA107" i="12"/>
  <c r="AB107" i="12" s="1"/>
  <c r="Y98" i="12"/>
  <c r="Z98" i="12" s="1"/>
  <c r="Z204" i="12"/>
  <c r="AA125" i="12"/>
  <c r="AB125" i="12" s="1"/>
  <c r="Z183" i="12"/>
  <c r="AA183" i="12" s="1"/>
  <c r="AB183" i="12" s="1"/>
  <c r="Z67" i="12"/>
  <c r="AA67" i="12" s="1"/>
  <c r="Y150" i="12"/>
  <c r="Z150" i="12" s="1"/>
  <c r="Y62" i="12"/>
  <c r="AA122" i="12"/>
  <c r="AB122" i="12" s="1"/>
  <c r="Z179" i="12"/>
  <c r="Y57" i="12"/>
  <c r="Z57" i="12" s="1"/>
  <c r="Z21" i="12"/>
  <c r="AA21" i="12" s="1"/>
  <c r="AB21" i="12" s="1"/>
  <c r="Y182" i="12"/>
  <c r="Z182" i="12" s="1"/>
  <c r="Y166" i="12"/>
  <c r="Z166" i="12" s="1"/>
  <c r="AA166" i="12" s="1"/>
  <c r="AB166" i="12" s="1"/>
  <c r="Z225" i="12"/>
  <c r="AA225" i="12" s="1"/>
  <c r="AB225" i="12" s="1"/>
  <c r="Y119" i="12"/>
  <c r="Z119" i="12" s="1"/>
  <c r="AA119" i="12" s="1"/>
  <c r="AB119" i="12" s="1"/>
  <c r="Z63" i="12"/>
  <c r="AA239" i="12"/>
  <c r="AB239" i="12" s="1"/>
  <c r="Z208" i="12"/>
  <c r="AA208" i="12" s="1"/>
  <c r="Y169" i="12"/>
  <c r="AB197" i="12"/>
  <c r="A87" i="45"/>
  <c r="A87" i="47"/>
  <c r="A87" i="44"/>
  <c r="A130" i="34"/>
  <c r="A130" i="35"/>
  <c r="A130" i="41"/>
  <c r="A130" i="42"/>
  <c r="A82" i="34"/>
  <c r="A82" i="42"/>
  <c r="A82" i="41"/>
  <c r="A82" i="35"/>
  <c r="A154" i="34"/>
  <c r="A154" i="35"/>
  <c r="A154" i="41"/>
  <c r="A154" i="42"/>
  <c r="A183" i="34"/>
  <c r="A183" i="35"/>
  <c r="A183" i="42"/>
  <c r="A183" i="41"/>
  <c r="A162" i="34"/>
  <c r="A162" i="35"/>
  <c r="A162" i="42"/>
  <c r="A162" i="41"/>
  <c r="A191" i="34"/>
  <c r="A191" i="35"/>
  <c r="A191" i="42"/>
  <c r="A191" i="41"/>
  <c r="A170" i="34"/>
  <c r="A170" i="35"/>
  <c r="A170" i="42"/>
  <c r="A170" i="41"/>
  <c r="A193" i="34"/>
  <c r="A193" i="35"/>
  <c r="A193" i="42"/>
  <c r="A193" i="41"/>
  <c r="D178" i="33"/>
  <c r="A178" i="33" s="1"/>
  <c r="D90" i="33"/>
  <c r="A90" i="33" s="1"/>
  <c r="D186" i="33"/>
  <c r="A186" i="33" s="1"/>
  <c r="D114" i="33"/>
  <c r="A114" i="33" s="1"/>
  <c r="D58" i="33"/>
  <c r="J58" i="33" s="1"/>
  <c r="D194" i="33"/>
  <c r="A194" i="33" s="1"/>
  <c r="D138" i="33"/>
  <c r="A138" i="33" s="1"/>
  <c r="D122" i="33"/>
  <c r="A122" i="33" s="1"/>
  <c r="D146" i="33"/>
  <c r="A146" i="33" s="1"/>
  <c r="J202" i="34"/>
  <c r="V42" i="42"/>
  <c r="S42" i="42"/>
  <c r="P58" i="42"/>
  <c r="H58" i="42"/>
  <c r="O58" i="42"/>
  <c r="G58" i="42"/>
  <c r="V58" i="42"/>
  <c r="N58" i="42"/>
  <c r="F58" i="42"/>
  <c r="U58" i="42"/>
  <c r="M58" i="42"/>
  <c r="E58" i="42"/>
  <c r="T58" i="42"/>
  <c r="L58" i="42"/>
  <c r="S58" i="42"/>
  <c r="K58" i="42"/>
  <c r="Q58" i="42"/>
  <c r="I58" i="42"/>
  <c r="R58" i="42"/>
  <c r="J58" i="42"/>
  <c r="T114" i="42"/>
  <c r="K114" i="42"/>
  <c r="P114" i="42"/>
  <c r="G114" i="42"/>
  <c r="U200" i="35"/>
  <c r="M200" i="35"/>
  <c r="E200" i="35"/>
  <c r="T200" i="35"/>
  <c r="L200" i="35"/>
  <c r="R200" i="35"/>
  <c r="J200" i="35"/>
  <c r="Q200" i="35"/>
  <c r="I200" i="35"/>
  <c r="P200" i="35"/>
  <c r="H200" i="35"/>
  <c r="V200" i="35"/>
  <c r="S200" i="35"/>
  <c r="O200" i="35"/>
  <c r="K200" i="35"/>
  <c r="F200" i="35"/>
  <c r="N200" i="35"/>
  <c r="G200" i="35"/>
  <c r="Q201" i="34"/>
  <c r="I201" i="34"/>
  <c r="P201" i="34"/>
  <c r="H201" i="34"/>
  <c r="O201" i="34"/>
  <c r="G201" i="34"/>
  <c r="V201" i="34"/>
  <c r="N201" i="34"/>
  <c r="F201" i="34"/>
  <c r="U201" i="34"/>
  <c r="M201" i="34"/>
  <c r="E201" i="34"/>
  <c r="T201" i="34"/>
  <c r="L201" i="34"/>
  <c r="S201" i="34"/>
  <c r="K201" i="34"/>
  <c r="R201" i="34"/>
  <c r="J201" i="34"/>
  <c r="Q53" i="34"/>
  <c r="I53" i="34"/>
  <c r="P53" i="34"/>
  <c r="H53" i="34"/>
  <c r="O53" i="34"/>
  <c r="G53" i="34"/>
  <c r="V53" i="34"/>
  <c r="N53" i="34"/>
  <c r="F53" i="34"/>
  <c r="U53" i="34"/>
  <c r="M53" i="34"/>
  <c r="E53" i="34"/>
  <c r="T53" i="34"/>
  <c r="L53" i="34"/>
  <c r="S53" i="34"/>
  <c r="K53" i="34"/>
  <c r="R53" i="34"/>
  <c r="J53" i="34"/>
  <c r="Q85" i="34"/>
  <c r="I85" i="34"/>
  <c r="P85" i="34"/>
  <c r="H85" i="34"/>
  <c r="O85" i="34"/>
  <c r="G85" i="34"/>
  <c r="V85" i="34"/>
  <c r="N85" i="34"/>
  <c r="F85" i="34"/>
  <c r="U85" i="34"/>
  <c r="M85" i="34"/>
  <c r="E85" i="34"/>
  <c r="T85" i="34"/>
  <c r="L85" i="34"/>
  <c r="S85" i="34"/>
  <c r="K85" i="34"/>
  <c r="R85" i="34"/>
  <c r="J85" i="34"/>
  <c r="Q109" i="34"/>
  <c r="I109" i="34"/>
  <c r="P109" i="34"/>
  <c r="H109" i="34"/>
  <c r="O109" i="34"/>
  <c r="G109" i="34"/>
  <c r="V109" i="34"/>
  <c r="N109" i="34"/>
  <c r="F109" i="34"/>
  <c r="U109" i="34"/>
  <c r="M109" i="34"/>
  <c r="E109" i="34"/>
  <c r="T109" i="34"/>
  <c r="L109" i="34"/>
  <c r="S109" i="34"/>
  <c r="K109" i="34"/>
  <c r="R109" i="34"/>
  <c r="J109" i="34"/>
  <c r="P125" i="34"/>
  <c r="N125" i="34"/>
  <c r="M125" i="34"/>
  <c r="K125" i="34"/>
  <c r="V141" i="34"/>
  <c r="S141" i="34"/>
  <c r="Q157" i="34"/>
  <c r="I157" i="34"/>
  <c r="P157" i="34"/>
  <c r="H157" i="34"/>
  <c r="O157" i="34"/>
  <c r="G157" i="34"/>
  <c r="V157" i="34"/>
  <c r="N157" i="34"/>
  <c r="F157" i="34"/>
  <c r="U157" i="34"/>
  <c r="M157" i="34"/>
  <c r="E157" i="34"/>
  <c r="T157" i="34"/>
  <c r="L157" i="34"/>
  <c r="S157" i="34"/>
  <c r="K157" i="34"/>
  <c r="R157" i="34"/>
  <c r="J157" i="34"/>
  <c r="O22" i="34"/>
  <c r="G22" i="34"/>
  <c r="V22" i="34"/>
  <c r="N22" i="34"/>
  <c r="F22" i="34"/>
  <c r="U22" i="34"/>
  <c r="M22" i="34"/>
  <c r="E22" i="34"/>
  <c r="T22" i="34"/>
  <c r="L22" i="34"/>
  <c r="S22" i="34"/>
  <c r="K22" i="34"/>
  <c r="R22" i="34"/>
  <c r="J22" i="34"/>
  <c r="Q22" i="34"/>
  <c r="I22" i="34"/>
  <c r="P22" i="34"/>
  <c r="H22" i="34"/>
  <c r="P46" i="42"/>
  <c r="H46" i="42"/>
  <c r="O46" i="42"/>
  <c r="G46" i="42"/>
  <c r="V46" i="42"/>
  <c r="N46" i="42"/>
  <c r="F46" i="42"/>
  <c r="U46" i="42"/>
  <c r="M46" i="42"/>
  <c r="E46" i="42"/>
  <c r="T46" i="42"/>
  <c r="L46" i="42"/>
  <c r="S46" i="42"/>
  <c r="K46" i="42"/>
  <c r="Q46" i="42"/>
  <c r="I46" i="42"/>
  <c r="J46" i="42"/>
  <c r="R46" i="42"/>
  <c r="V54" i="41"/>
  <c r="N54" i="41"/>
  <c r="F54" i="41"/>
  <c r="U54" i="41"/>
  <c r="M54" i="41"/>
  <c r="E54" i="41"/>
  <c r="T54" i="41"/>
  <c r="L54" i="41"/>
  <c r="S54" i="41"/>
  <c r="K54" i="41"/>
  <c r="R54" i="41"/>
  <c r="J54" i="41"/>
  <c r="Q54" i="41"/>
  <c r="I54" i="41"/>
  <c r="P54" i="41"/>
  <c r="H54" i="41"/>
  <c r="O54" i="41"/>
  <c r="G54" i="41"/>
  <c r="P70" i="42"/>
  <c r="H70" i="42"/>
  <c r="O70" i="42"/>
  <c r="G70" i="42"/>
  <c r="V70" i="42"/>
  <c r="N70" i="42"/>
  <c r="F70" i="42"/>
  <c r="U70" i="42"/>
  <c r="M70" i="42"/>
  <c r="E70" i="42"/>
  <c r="T70" i="42"/>
  <c r="L70" i="42"/>
  <c r="S70" i="42"/>
  <c r="K70" i="42"/>
  <c r="Q70" i="42"/>
  <c r="I70" i="42"/>
  <c r="J70" i="42"/>
  <c r="R70" i="42"/>
  <c r="U102" i="42"/>
  <c r="M102" i="42"/>
  <c r="E102" i="42"/>
  <c r="T102" i="42"/>
  <c r="L102" i="42"/>
  <c r="S102" i="42"/>
  <c r="K102" i="42"/>
  <c r="R102" i="42"/>
  <c r="J102" i="42"/>
  <c r="Q102" i="42"/>
  <c r="I102" i="42"/>
  <c r="P102" i="42"/>
  <c r="H102" i="42"/>
  <c r="O102" i="42"/>
  <c r="G102" i="42"/>
  <c r="V102" i="42"/>
  <c r="N102" i="42"/>
  <c r="F102" i="42"/>
  <c r="U118" i="42"/>
  <c r="M118" i="42"/>
  <c r="E118" i="42"/>
  <c r="T118" i="42"/>
  <c r="L118" i="42"/>
  <c r="S118" i="42"/>
  <c r="K118" i="42"/>
  <c r="R118" i="42"/>
  <c r="J118" i="42"/>
  <c r="Q118" i="42"/>
  <c r="I118" i="42"/>
  <c r="P118" i="42"/>
  <c r="H118" i="42"/>
  <c r="O118" i="42"/>
  <c r="G118" i="42"/>
  <c r="N118" i="42"/>
  <c r="F118" i="42"/>
  <c r="V118" i="42"/>
  <c r="R126" i="35"/>
  <c r="H126" i="35"/>
  <c r="V126" i="35"/>
  <c r="E126" i="35"/>
  <c r="T126" i="35"/>
  <c r="R142" i="35"/>
  <c r="J142" i="35"/>
  <c r="Q142" i="35"/>
  <c r="I142" i="35"/>
  <c r="P142" i="35"/>
  <c r="H142" i="35"/>
  <c r="O142" i="35"/>
  <c r="G142" i="35"/>
  <c r="V142" i="35"/>
  <c r="N142" i="35"/>
  <c r="F142" i="35"/>
  <c r="U142" i="35"/>
  <c r="M142" i="35"/>
  <c r="E142" i="35"/>
  <c r="S142" i="35"/>
  <c r="K142" i="35"/>
  <c r="T142" i="35"/>
  <c r="L142" i="35"/>
  <c r="I190" i="35"/>
  <c r="V190" i="35"/>
  <c r="E190" i="35"/>
  <c r="J190" i="35"/>
  <c r="K190" i="35"/>
  <c r="P17" i="41"/>
  <c r="H17" i="41"/>
  <c r="O17" i="41"/>
  <c r="G17" i="41"/>
  <c r="V17" i="41"/>
  <c r="N17" i="41"/>
  <c r="F17" i="41"/>
  <c r="U17" i="41"/>
  <c r="M17" i="41"/>
  <c r="E17" i="41"/>
  <c r="T17" i="41"/>
  <c r="L17" i="41"/>
  <c r="S17" i="41"/>
  <c r="K17" i="41"/>
  <c r="R17" i="41"/>
  <c r="J17" i="41"/>
  <c r="Q17" i="41"/>
  <c r="I17" i="41"/>
  <c r="O198" i="42"/>
  <c r="G198" i="42"/>
  <c r="V198" i="42"/>
  <c r="N198" i="42"/>
  <c r="F198" i="42"/>
  <c r="U198" i="42"/>
  <c r="M198" i="42"/>
  <c r="E198" i="42"/>
  <c r="T198" i="42"/>
  <c r="L198" i="42"/>
  <c r="P198" i="42"/>
  <c r="K198" i="42"/>
  <c r="J198" i="42"/>
  <c r="I198" i="42"/>
  <c r="H198" i="42"/>
  <c r="Q198" i="42"/>
  <c r="S198" i="42"/>
  <c r="R198" i="42"/>
  <c r="G38" i="42"/>
  <c r="F38" i="42"/>
  <c r="L38" i="42"/>
  <c r="Q38" i="42"/>
  <c r="H62" i="42"/>
  <c r="V62" i="42"/>
  <c r="E62" i="42"/>
  <c r="S62" i="42"/>
  <c r="J62" i="42"/>
  <c r="V78" i="41"/>
  <c r="N78" i="41"/>
  <c r="F78" i="41"/>
  <c r="U78" i="41"/>
  <c r="M78" i="41"/>
  <c r="E78" i="41"/>
  <c r="T78" i="41"/>
  <c r="L78" i="41"/>
  <c r="S78" i="41"/>
  <c r="K78" i="41"/>
  <c r="R78" i="41"/>
  <c r="J78" i="41"/>
  <c r="Q78" i="41"/>
  <c r="I78" i="41"/>
  <c r="P78" i="41"/>
  <c r="H78" i="41"/>
  <c r="O78" i="41"/>
  <c r="G78" i="41"/>
  <c r="U110" i="35"/>
  <c r="M110" i="35"/>
  <c r="E110" i="35"/>
  <c r="T110" i="35"/>
  <c r="L110" i="35"/>
  <c r="S110" i="35"/>
  <c r="K110" i="35"/>
  <c r="R110" i="35"/>
  <c r="J110" i="35"/>
  <c r="Q110" i="35"/>
  <c r="I110" i="35"/>
  <c r="P110" i="35"/>
  <c r="H110" i="35"/>
  <c r="O110" i="35"/>
  <c r="G110" i="35"/>
  <c r="F110" i="35"/>
  <c r="N110" i="35"/>
  <c r="V110" i="35"/>
  <c r="T134" i="42"/>
  <c r="S134" i="42"/>
  <c r="K134" i="42"/>
  <c r="R134" i="42"/>
  <c r="N134" i="42"/>
  <c r="E134" i="42"/>
  <c r="M134" i="42"/>
  <c r="L134" i="42"/>
  <c r="V134" i="42"/>
  <c r="J134" i="42"/>
  <c r="U134" i="42"/>
  <c r="I134" i="42"/>
  <c r="Q134" i="42"/>
  <c r="H134" i="42"/>
  <c r="P134" i="42"/>
  <c r="G134" i="42"/>
  <c r="O134" i="42"/>
  <c r="F134" i="42"/>
  <c r="T166" i="42"/>
  <c r="L166" i="42"/>
  <c r="S166" i="42"/>
  <c r="K166" i="42"/>
  <c r="R166" i="42"/>
  <c r="J166" i="42"/>
  <c r="Q166" i="42"/>
  <c r="I166" i="42"/>
  <c r="P166" i="42"/>
  <c r="H166" i="42"/>
  <c r="U166" i="42"/>
  <c r="M166" i="42"/>
  <c r="E166" i="42"/>
  <c r="V166" i="42"/>
  <c r="O166" i="42"/>
  <c r="N166" i="42"/>
  <c r="G166" i="42"/>
  <c r="F166" i="42"/>
  <c r="T174" i="35"/>
  <c r="L174" i="35"/>
  <c r="S174" i="35"/>
  <c r="K174" i="35"/>
  <c r="R174" i="35"/>
  <c r="J174" i="35"/>
  <c r="P174" i="35"/>
  <c r="H174" i="35"/>
  <c r="U174" i="35"/>
  <c r="E174" i="35"/>
  <c r="Q174" i="35"/>
  <c r="O174" i="35"/>
  <c r="M174" i="35"/>
  <c r="I174" i="35"/>
  <c r="V174" i="35"/>
  <c r="N174" i="35"/>
  <c r="G174" i="35"/>
  <c r="F174" i="35"/>
  <c r="T182" i="42"/>
  <c r="L182" i="42"/>
  <c r="S182" i="42"/>
  <c r="K182" i="42"/>
  <c r="R182" i="42"/>
  <c r="J182" i="42"/>
  <c r="Q182" i="42"/>
  <c r="I182" i="42"/>
  <c r="P182" i="42"/>
  <c r="H182" i="42"/>
  <c r="U182" i="42"/>
  <c r="M182" i="42"/>
  <c r="E182" i="42"/>
  <c r="V182" i="42"/>
  <c r="O182" i="42"/>
  <c r="N182" i="42"/>
  <c r="G182" i="42"/>
  <c r="F182" i="42"/>
  <c r="T7" i="41"/>
  <c r="L7" i="41"/>
  <c r="S7" i="41"/>
  <c r="K7" i="41"/>
  <c r="R7" i="41"/>
  <c r="J7" i="41"/>
  <c r="Q7" i="41"/>
  <c r="I7" i="41"/>
  <c r="P7" i="41"/>
  <c r="H7" i="41"/>
  <c r="O7" i="41"/>
  <c r="G7" i="41"/>
  <c r="V7" i="41"/>
  <c r="N7" i="41"/>
  <c r="F7" i="41"/>
  <c r="U7" i="41"/>
  <c r="M7" i="41"/>
  <c r="E7" i="41"/>
  <c r="U31" i="34"/>
  <c r="M31" i="34"/>
  <c r="E31" i="34"/>
  <c r="T31" i="34"/>
  <c r="L31" i="34"/>
  <c r="S31" i="34"/>
  <c r="K31" i="34"/>
  <c r="R31" i="34"/>
  <c r="J31" i="34"/>
  <c r="Q31" i="34"/>
  <c r="I31" i="34"/>
  <c r="P31" i="34"/>
  <c r="H31" i="34"/>
  <c r="O31" i="34"/>
  <c r="G31" i="34"/>
  <c r="V31" i="34"/>
  <c r="N31" i="34"/>
  <c r="F31" i="34"/>
  <c r="U39" i="34"/>
  <c r="M39" i="34"/>
  <c r="E39" i="34"/>
  <c r="T39" i="34"/>
  <c r="L39" i="34"/>
  <c r="S39" i="34"/>
  <c r="K39" i="34"/>
  <c r="R39" i="34"/>
  <c r="J39" i="34"/>
  <c r="Q39" i="34"/>
  <c r="I39" i="34"/>
  <c r="P39" i="34"/>
  <c r="H39" i="34"/>
  <c r="O39" i="34"/>
  <c r="G39" i="34"/>
  <c r="V39" i="34"/>
  <c r="N39" i="34"/>
  <c r="F39" i="34"/>
  <c r="U63" i="34"/>
  <c r="M63" i="34"/>
  <c r="E63" i="34"/>
  <c r="T63" i="34"/>
  <c r="L63" i="34"/>
  <c r="S63" i="34"/>
  <c r="K63" i="34"/>
  <c r="R63" i="34"/>
  <c r="J63" i="34"/>
  <c r="Q63" i="34"/>
  <c r="I63" i="34"/>
  <c r="P63" i="34"/>
  <c r="H63" i="34"/>
  <c r="O63" i="34"/>
  <c r="G63" i="34"/>
  <c r="V63" i="34"/>
  <c r="N63" i="34"/>
  <c r="F63" i="34"/>
  <c r="E71" i="34"/>
  <c r="S71" i="34"/>
  <c r="I71" i="34"/>
  <c r="O71" i="34"/>
  <c r="S87" i="35"/>
  <c r="K87" i="35"/>
  <c r="R87" i="35"/>
  <c r="J87" i="35"/>
  <c r="Q87" i="35"/>
  <c r="I87" i="35"/>
  <c r="P87" i="35"/>
  <c r="H87" i="35"/>
  <c r="O87" i="35"/>
  <c r="G87" i="35"/>
  <c r="V87" i="35"/>
  <c r="N87" i="35"/>
  <c r="F87" i="35"/>
  <c r="U87" i="35"/>
  <c r="M87" i="35"/>
  <c r="E87" i="35"/>
  <c r="T87" i="35"/>
  <c r="L87" i="35"/>
  <c r="L95" i="34"/>
  <c r="H95" i="34"/>
  <c r="P135" i="35"/>
  <c r="H135" i="35"/>
  <c r="O135" i="35"/>
  <c r="G135" i="35"/>
  <c r="V135" i="35"/>
  <c r="N135" i="35"/>
  <c r="F135" i="35"/>
  <c r="U135" i="35"/>
  <c r="M135" i="35"/>
  <c r="E135" i="35"/>
  <c r="T135" i="35"/>
  <c r="L135" i="35"/>
  <c r="S135" i="35"/>
  <c r="K135" i="35"/>
  <c r="Q135" i="35"/>
  <c r="I135" i="35"/>
  <c r="R135" i="35"/>
  <c r="J135" i="35"/>
  <c r="S151" i="35"/>
  <c r="K151" i="35"/>
  <c r="R151" i="35"/>
  <c r="J151" i="35"/>
  <c r="Q151" i="35"/>
  <c r="I151" i="35"/>
  <c r="O151" i="35"/>
  <c r="G151" i="35"/>
  <c r="V151" i="35"/>
  <c r="N151" i="35"/>
  <c r="F151" i="35"/>
  <c r="P151" i="35"/>
  <c r="M151" i="35"/>
  <c r="L151" i="35"/>
  <c r="H151" i="35"/>
  <c r="E151" i="35"/>
  <c r="T151" i="35"/>
  <c r="U151" i="35"/>
  <c r="S167" i="35"/>
  <c r="K167" i="35"/>
  <c r="R167" i="35"/>
  <c r="J167" i="35"/>
  <c r="Q167" i="35"/>
  <c r="I167" i="35"/>
  <c r="O167" i="35"/>
  <c r="G167" i="35"/>
  <c r="V167" i="35"/>
  <c r="N167" i="35"/>
  <c r="F167" i="35"/>
  <c r="E167" i="35"/>
  <c r="U167" i="35"/>
  <c r="T167" i="35"/>
  <c r="P167" i="35"/>
  <c r="M167" i="35"/>
  <c r="H167" i="35"/>
  <c r="L167" i="35"/>
  <c r="J183" i="35"/>
  <c r="V183" i="35"/>
  <c r="T183" i="35"/>
  <c r="U183" i="35"/>
  <c r="E183" i="35"/>
  <c r="O8" i="42"/>
  <c r="G8" i="42"/>
  <c r="V8" i="42"/>
  <c r="N8" i="42"/>
  <c r="F8" i="42"/>
  <c r="U8" i="42"/>
  <c r="M8" i="42"/>
  <c r="E8" i="42"/>
  <c r="T8" i="42"/>
  <c r="L8" i="42"/>
  <c r="Q8" i="42"/>
  <c r="I8" i="42"/>
  <c r="K8" i="42"/>
  <c r="H8" i="42"/>
  <c r="S8" i="42"/>
  <c r="R8" i="42"/>
  <c r="P8" i="42"/>
  <c r="J8" i="42"/>
  <c r="R16" i="41"/>
  <c r="J16" i="41"/>
  <c r="Q16" i="41"/>
  <c r="I16" i="41"/>
  <c r="P16" i="41"/>
  <c r="H16" i="41"/>
  <c r="O16" i="41"/>
  <c r="G16" i="41"/>
  <c r="V16" i="41"/>
  <c r="N16" i="41"/>
  <c r="F16" i="41"/>
  <c r="U16" i="41"/>
  <c r="M16" i="41"/>
  <c r="E16" i="41"/>
  <c r="T16" i="41"/>
  <c r="L16" i="41"/>
  <c r="S16" i="41"/>
  <c r="K16" i="41"/>
  <c r="T24" i="42"/>
  <c r="L24" i="42"/>
  <c r="S24" i="42"/>
  <c r="K24" i="42"/>
  <c r="R24" i="42"/>
  <c r="J24" i="42"/>
  <c r="Q24" i="42"/>
  <c r="I24" i="42"/>
  <c r="P24" i="42"/>
  <c r="H24" i="42"/>
  <c r="O24" i="42"/>
  <c r="G24" i="42"/>
  <c r="U24" i="42"/>
  <c r="M24" i="42"/>
  <c r="E24" i="42"/>
  <c r="F24" i="42"/>
  <c r="V24" i="42"/>
  <c r="N24" i="42"/>
  <c r="R32" i="41"/>
  <c r="J32" i="41"/>
  <c r="Q32" i="41"/>
  <c r="I32" i="41"/>
  <c r="P32" i="41"/>
  <c r="H32" i="41"/>
  <c r="O32" i="41"/>
  <c r="G32" i="41"/>
  <c r="V32" i="41"/>
  <c r="N32" i="41"/>
  <c r="F32" i="41"/>
  <c r="U32" i="41"/>
  <c r="M32" i="41"/>
  <c r="E32" i="41"/>
  <c r="T32" i="41"/>
  <c r="L32" i="41"/>
  <c r="S32" i="41"/>
  <c r="K32" i="41"/>
  <c r="R40" i="41"/>
  <c r="J40" i="41"/>
  <c r="Q40" i="41"/>
  <c r="I40" i="41"/>
  <c r="P40" i="41"/>
  <c r="H40" i="41"/>
  <c r="O40" i="41"/>
  <c r="G40" i="41"/>
  <c r="V40" i="41"/>
  <c r="N40" i="41"/>
  <c r="F40" i="41"/>
  <c r="U40" i="41"/>
  <c r="M40" i="41"/>
  <c r="E40" i="41"/>
  <c r="T40" i="41"/>
  <c r="L40" i="41"/>
  <c r="S40" i="41"/>
  <c r="K40" i="41"/>
  <c r="S48" i="34"/>
  <c r="K48" i="34"/>
  <c r="R48" i="34"/>
  <c r="J48" i="34"/>
  <c r="Q48" i="34"/>
  <c r="I48" i="34"/>
  <c r="P48" i="34"/>
  <c r="H48" i="34"/>
  <c r="O48" i="34"/>
  <c r="G48" i="34"/>
  <c r="V48" i="34"/>
  <c r="N48" i="34"/>
  <c r="F48" i="34"/>
  <c r="U48" i="34"/>
  <c r="M48" i="34"/>
  <c r="E48" i="34"/>
  <c r="T48" i="34"/>
  <c r="L48" i="34"/>
  <c r="S56" i="34"/>
  <c r="K56" i="34"/>
  <c r="R56" i="34"/>
  <c r="J56" i="34"/>
  <c r="Q56" i="34"/>
  <c r="I56" i="34"/>
  <c r="P56" i="34"/>
  <c r="H56" i="34"/>
  <c r="O56" i="34"/>
  <c r="G56" i="34"/>
  <c r="V56" i="34"/>
  <c r="N56" i="34"/>
  <c r="F56" i="34"/>
  <c r="U56" i="34"/>
  <c r="M56" i="34"/>
  <c r="E56" i="34"/>
  <c r="T56" i="34"/>
  <c r="L56" i="34"/>
  <c r="J64" i="41"/>
  <c r="O64" i="41"/>
  <c r="N64" i="41"/>
  <c r="T64" i="41"/>
  <c r="K64" i="41"/>
  <c r="R80" i="41"/>
  <c r="J80" i="41"/>
  <c r="Q80" i="41"/>
  <c r="I80" i="41"/>
  <c r="P80" i="41"/>
  <c r="H80" i="41"/>
  <c r="O80" i="41"/>
  <c r="G80" i="41"/>
  <c r="V80" i="41"/>
  <c r="N80" i="41"/>
  <c r="F80" i="41"/>
  <c r="U80" i="41"/>
  <c r="M80" i="41"/>
  <c r="E80" i="41"/>
  <c r="T80" i="41"/>
  <c r="L80" i="41"/>
  <c r="S80" i="41"/>
  <c r="K80" i="41"/>
  <c r="Q88" i="35"/>
  <c r="I88" i="35"/>
  <c r="P88" i="35"/>
  <c r="H88" i="35"/>
  <c r="O88" i="35"/>
  <c r="G88" i="35"/>
  <c r="V88" i="35"/>
  <c r="N88" i="35"/>
  <c r="F88" i="35"/>
  <c r="U88" i="35"/>
  <c r="M88" i="35"/>
  <c r="E88" i="35"/>
  <c r="T88" i="35"/>
  <c r="L88" i="35"/>
  <c r="S88" i="35"/>
  <c r="K88" i="35"/>
  <c r="R88" i="35"/>
  <c r="J88" i="35"/>
  <c r="Q104" i="35"/>
  <c r="I104" i="35"/>
  <c r="P104" i="35"/>
  <c r="H104" i="35"/>
  <c r="O104" i="35"/>
  <c r="G104" i="35"/>
  <c r="V104" i="35"/>
  <c r="N104" i="35"/>
  <c r="F104" i="35"/>
  <c r="U104" i="35"/>
  <c r="M104" i="35"/>
  <c r="E104" i="35"/>
  <c r="T104" i="35"/>
  <c r="L104" i="35"/>
  <c r="S104" i="35"/>
  <c r="K104" i="35"/>
  <c r="R104" i="35"/>
  <c r="J104" i="35"/>
  <c r="S112" i="34"/>
  <c r="K112" i="34"/>
  <c r="R112" i="34"/>
  <c r="J112" i="34"/>
  <c r="Q112" i="34"/>
  <c r="I112" i="34"/>
  <c r="P112" i="34"/>
  <c r="H112" i="34"/>
  <c r="O112" i="34"/>
  <c r="G112" i="34"/>
  <c r="V112" i="34"/>
  <c r="N112" i="34"/>
  <c r="F112" i="34"/>
  <c r="U112" i="34"/>
  <c r="M112" i="34"/>
  <c r="E112" i="34"/>
  <c r="T112" i="34"/>
  <c r="L112" i="34"/>
  <c r="M120" i="35"/>
  <c r="L120" i="35"/>
  <c r="Q120" i="35"/>
  <c r="G120" i="35"/>
  <c r="R128" i="34"/>
  <c r="I128" i="34"/>
  <c r="V128" i="34"/>
  <c r="U128" i="34"/>
  <c r="V136" i="35"/>
  <c r="N136" i="35"/>
  <c r="F136" i="35"/>
  <c r="U136" i="35"/>
  <c r="M136" i="35"/>
  <c r="E136" i="35"/>
  <c r="T136" i="35"/>
  <c r="L136" i="35"/>
  <c r="S136" i="35"/>
  <c r="K136" i="35"/>
  <c r="R136" i="35"/>
  <c r="J136" i="35"/>
  <c r="Q136" i="35"/>
  <c r="I136" i="35"/>
  <c r="O136" i="35"/>
  <c r="G136" i="35"/>
  <c r="H136" i="35"/>
  <c r="P136" i="35"/>
  <c r="S144" i="34"/>
  <c r="O144" i="34"/>
  <c r="T144" i="34"/>
  <c r="S160" i="34"/>
  <c r="K160" i="34"/>
  <c r="R160" i="34"/>
  <c r="J160" i="34"/>
  <c r="Q160" i="34"/>
  <c r="I160" i="34"/>
  <c r="P160" i="34"/>
  <c r="H160" i="34"/>
  <c r="O160" i="34"/>
  <c r="G160" i="34"/>
  <c r="V160" i="34"/>
  <c r="N160" i="34"/>
  <c r="F160" i="34"/>
  <c r="U160" i="34"/>
  <c r="M160" i="34"/>
  <c r="E160" i="34"/>
  <c r="T160" i="34"/>
  <c r="L160" i="34"/>
  <c r="Q168" i="35"/>
  <c r="I168" i="35"/>
  <c r="P168" i="35"/>
  <c r="H168" i="35"/>
  <c r="O168" i="35"/>
  <c r="G168" i="35"/>
  <c r="U168" i="35"/>
  <c r="M168" i="35"/>
  <c r="E168" i="35"/>
  <c r="T168" i="35"/>
  <c r="L168" i="35"/>
  <c r="J168" i="35"/>
  <c r="F168" i="35"/>
  <c r="V168" i="35"/>
  <c r="S168" i="35"/>
  <c r="R168" i="35"/>
  <c r="K168" i="35"/>
  <c r="N168" i="35"/>
  <c r="P184" i="35"/>
  <c r="H184" i="35"/>
  <c r="O184" i="35"/>
  <c r="G184" i="35"/>
  <c r="V184" i="35"/>
  <c r="N184" i="35"/>
  <c r="F184" i="35"/>
  <c r="T184" i="35"/>
  <c r="L184" i="35"/>
  <c r="R184" i="35"/>
  <c r="J184" i="35"/>
  <c r="Q184" i="35"/>
  <c r="M184" i="35"/>
  <c r="K184" i="35"/>
  <c r="E184" i="35"/>
  <c r="U184" i="35"/>
  <c r="I184" i="35"/>
  <c r="S184" i="35"/>
  <c r="O192" i="34"/>
  <c r="N192" i="34"/>
  <c r="T192" i="34"/>
  <c r="K192" i="34"/>
  <c r="O9" i="35"/>
  <c r="G9" i="35"/>
  <c r="V9" i="35"/>
  <c r="N9" i="35"/>
  <c r="F9" i="35"/>
  <c r="U9" i="35"/>
  <c r="M9" i="35"/>
  <c r="E9" i="35"/>
  <c r="T9" i="35"/>
  <c r="L9" i="35"/>
  <c r="S9" i="35"/>
  <c r="K9" i="35"/>
  <c r="R9" i="35"/>
  <c r="Q9" i="35"/>
  <c r="P9" i="35"/>
  <c r="J9" i="35"/>
  <c r="H9" i="35"/>
  <c r="I9" i="35"/>
  <c r="P33" i="41"/>
  <c r="H33" i="41"/>
  <c r="O33" i="41"/>
  <c r="G33" i="41"/>
  <c r="V33" i="41"/>
  <c r="N33" i="41"/>
  <c r="F33" i="41"/>
  <c r="U33" i="41"/>
  <c r="M33" i="41"/>
  <c r="E33" i="41"/>
  <c r="T33" i="41"/>
  <c r="L33" i="41"/>
  <c r="S33" i="41"/>
  <c r="K33" i="41"/>
  <c r="R33" i="41"/>
  <c r="J33" i="41"/>
  <c r="Q33" i="41"/>
  <c r="I33" i="41"/>
  <c r="T57" i="35"/>
  <c r="L57" i="35"/>
  <c r="S57" i="35"/>
  <c r="K57" i="35"/>
  <c r="R57" i="35"/>
  <c r="J57" i="35"/>
  <c r="Q57" i="35"/>
  <c r="I57" i="35"/>
  <c r="P57" i="35"/>
  <c r="H57" i="35"/>
  <c r="O57" i="35"/>
  <c r="G57" i="35"/>
  <c r="U57" i="35"/>
  <c r="M57" i="35"/>
  <c r="E57" i="35"/>
  <c r="V57" i="35"/>
  <c r="N57" i="35"/>
  <c r="F57" i="35"/>
  <c r="T81" i="35"/>
  <c r="L81" i="35"/>
  <c r="S81" i="35"/>
  <c r="K81" i="35"/>
  <c r="R81" i="35"/>
  <c r="J81" i="35"/>
  <c r="Q81" i="35"/>
  <c r="I81" i="35"/>
  <c r="P81" i="35"/>
  <c r="H81" i="35"/>
  <c r="O81" i="35"/>
  <c r="G81" i="35"/>
  <c r="U81" i="35"/>
  <c r="M81" i="35"/>
  <c r="E81" i="35"/>
  <c r="V81" i="35"/>
  <c r="N81" i="35"/>
  <c r="F81" i="35"/>
  <c r="O89" i="42"/>
  <c r="G89" i="42"/>
  <c r="V89" i="42"/>
  <c r="N89" i="42"/>
  <c r="F89" i="42"/>
  <c r="U89" i="42"/>
  <c r="M89" i="42"/>
  <c r="E89" i="42"/>
  <c r="T89" i="42"/>
  <c r="L89" i="42"/>
  <c r="S89" i="42"/>
  <c r="K89" i="42"/>
  <c r="R89" i="42"/>
  <c r="J89" i="42"/>
  <c r="Q89" i="42"/>
  <c r="I89" i="42"/>
  <c r="P89" i="42"/>
  <c r="H89" i="42"/>
  <c r="O97" i="35"/>
  <c r="G97" i="35"/>
  <c r="V97" i="35"/>
  <c r="N97" i="35"/>
  <c r="F97" i="35"/>
  <c r="U97" i="35"/>
  <c r="M97" i="35"/>
  <c r="E97" i="35"/>
  <c r="T97" i="35"/>
  <c r="L97" i="35"/>
  <c r="S97" i="35"/>
  <c r="K97" i="35"/>
  <c r="R97" i="35"/>
  <c r="J97" i="35"/>
  <c r="Q97" i="35"/>
  <c r="I97" i="35"/>
  <c r="P97" i="35"/>
  <c r="H97" i="35"/>
  <c r="Q105" i="34"/>
  <c r="I105" i="34"/>
  <c r="P105" i="34"/>
  <c r="H105" i="34"/>
  <c r="O105" i="34"/>
  <c r="G105" i="34"/>
  <c r="V105" i="34"/>
  <c r="N105" i="34"/>
  <c r="F105" i="34"/>
  <c r="U105" i="34"/>
  <c r="M105" i="34"/>
  <c r="E105" i="34"/>
  <c r="T105" i="34"/>
  <c r="L105" i="34"/>
  <c r="S105" i="34"/>
  <c r="K105" i="34"/>
  <c r="R105" i="34"/>
  <c r="J105" i="34"/>
  <c r="Q121" i="34"/>
  <c r="I121" i="34"/>
  <c r="P121" i="34"/>
  <c r="H121" i="34"/>
  <c r="O121" i="34"/>
  <c r="G121" i="34"/>
  <c r="V121" i="34"/>
  <c r="N121" i="34"/>
  <c r="F121" i="34"/>
  <c r="U121" i="34"/>
  <c r="M121" i="34"/>
  <c r="E121" i="34"/>
  <c r="T121" i="34"/>
  <c r="L121" i="34"/>
  <c r="S121" i="34"/>
  <c r="K121" i="34"/>
  <c r="R121" i="34"/>
  <c r="J121" i="34"/>
  <c r="T129" i="35"/>
  <c r="L129" i="35"/>
  <c r="S129" i="35"/>
  <c r="K129" i="35"/>
  <c r="R129" i="35"/>
  <c r="J129" i="35"/>
  <c r="Q129" i="35"/>
  <c r="I129" i="35"/>
  <c r="P129" i="35"/>
  <c r="H129" i="35"/>
  <c r="O129" i="35"/>
  <c r="G129" i="35"/>
  <c r="U129" i="35"/>
  <c r="M129" i="35"/>
  <c r="E129" i="35"/>
  <c r="F129" i="35"/>
  <c r="V129" i="35"/>
  <c r="N129" i="35"/>
  <c r="P137" i="34"/>
  <c r="N137" i="34"/>
  <c r="M137" i="34"/>
  <c r="K137" i="34"/>
  <c r="Q153" i="34"/>
  <c r="I153" i="34"/>
  <c r="P153" i="34"/>
  <c r="H153" i="34"/>
  <c r="O153" i="34"/>
  <c r="G153" i="34"/>
  <c r="V153" i="34"/>
  <c r="N153" i="34"/>
  <c r="F153" i="34"/>
  <c r="U153" i="34"/>
  <c r="M153" i="34"/>
  <c r="E153" i="34"/>
  <c r="T153" i="34"/>
  <c r="L153" i="34"/>
  <c r="S153" i="34"/>
  <c r="K153" i="34"/>
  <c r="R153" i="34"/>
  <c r="J153" i="34"/>
  <c r="V161" i="35"/>
  <c r="R161" i="35"/>
  <c r="V177" i="35"/>
  <c r="N177" i="35"/>
  <c r="F177" i="35"/>
  <c r="U177" i="35"/>
  <c r="M177" i="35"/>
  <c r="E177" i="35"/>
  <c r="T177" i="35"/>
  <c r="L177" i="35"/>
  <c r="R177" i="35"/>
  <c r="J177" i="35"/>
  <c r="P177" i="35"/>
  <c r="O177" i="35"/>
  <c r="K177" i="35"/>
  <c r="I177" i="35"/>
  <c r="G177" i="35"/>
  <c r="Q177" i="35"/>
  <c r="H177" i="35"/>
  <c r="S177" i="35"/>
  <c r="F185" i="34"/>
  <c r="R185" i="34"/>
  <c r="S193" i="35"/>
  <c r="H193" i="35"/>
  <c r="V193" i="35"/>
  <c r="M193" i="35"/>
  <c r="L193" i="35"/>
  <c r="P34" i="42"/>
  <c r="H34" i="42"/>
  <c r="O34" i="42"/>
  <c r="G34" i="42"/>
  <c r="V34" i="42"/>
  <c r="N34" i="42"/>
  <c r="F34" i="42"/>
  <c r="U34" i="42"/>
  <c r="M34" i="42"/>
  <c r="E34" i="42"/>
  <c r="T34" i="42"/>
  <c r="L34" i="42"/>
  <c r="S34" i="42"/>
  <c r="K34" i="42"/>
  <c r="Q34" i="42"/>
  <c r="I34" i="42"/>
  <c r="R34" i="42"/>
  <c r="J34" i="42"/>
  <c r="P66" i="42"/>
  <c r="H66" i="42"/>
  <c r="O66" i="42"/>
  <c r="G66" i="42"/>
  <c r="V66" i="42"/>
  <c r="N66" i="42"/>
  <c r="F66" i="42"/>
  <c r="U66" i="42"/>
  <c r="M66" i="42"/>
  <c r="E66" i="42"/>
  <c r="T66" i="42"/>
  <c r="L66" i="42"/>
  <c r="S66" i="42"/>
  <c r="K66" i="42"/>
  <c r="Q66" i="42"/>
  <c r="I66" i="42"/>
  <c r="R66" i="42"/>
  <c r="J66" i="42"/>
  <c r="U98" i="42"/>
  <c r="M98" i="42"/>
  <c r="E98" i="42"/>
  <c r="T98" i="42"/>
  <c r="L98" i="42"/>
  <c r="S98" i="42"/>
  <c r="K98" i="42"/>
  <c r="R98" i="42"/>
  <c r="J98" i="42"/>
  <c r="Q98" i="42"/>
  <c r="I98" i="42"/>
  <c r="P98" i="42"/>
  <c r="H98" i="42"/>
  <c r="O98" i="42"/>
  <c r="G98" i="42"/>
  <c r="V98" i="42"/>
  <c r="N98" i="42"/>
  <c r="F98" i="42"/>
  <c r="O122" i="34"/>
  <c r="G122" i="34"/>
  <c r="V122" i="34"/>
  <c r="N122" i="34"/>
  <c r="F122" i="34"/>
  <c r="U122" i="34"/>
  <c r="M122" i="34"/>
  <c r="E122" i="34"/>
  <c r="T122" i="34"/>
  <c r="L122" i="34"/>
  <c r="S122" i="34"/>
  <c r="K122" i="34"/>
  <c r="R122" i="34"/>
  <c r="J122" i="34"/>
  <c r="Q122" i="34"/>
  <c r="I122" i="34"/>
  <c r="P122" i="34"/>
  <c r="H122" i="34"/>
  <c r="O154" i="34"/>
  <c r="G154" i="34"/>
  <c r="V154" i="34"/>
  <c r="N154" i="34"/>
  <c r="F154" i="34"/>
  <c r="U154" i="34"/>
  <c r="M154" i="34"/>
  <c r="E154" i="34"/>
  <c r="T154" i="34"/>
  <c r="L154" i="34"/>
  <c r="S154" i="34"/>
  <c r="K154" i="34"/>
  <c r="R154" i="34"/>
  <c r="J154" i="34"/>
  <c r="Q154" i="34"/>
  <c r="I154" i="34"/>
  <c r="P154" i="34"/>
  <c r="H154" i="34"/>
  <c r="U170" i="34"/>
  <c r="J170" i="34"/>
  <c r="N170" i="34"/>
  <c r="O194" i="42"/>
  <c r="G194" i="42"/>
  <c r="V194" i="42"/>
  <c r="N194" i="42"/>
  <c r="F194" i="42"/>
  <c r="U194" i="42"/>
  <c r="M194" i="42"/>
  <c r="E194" i="42"/>
  <c r="T194" i="42"/>
  <c r="L194" i="42"/>
  <c r="H194" i="42"/>
  <c r="S194" i="42"/>
  <c r="R194" i="42"/>
  <c r="Q194" i="42"/>
  <c r="P194" i="42"/>
  <c r="I194" i="42"/>
  <c r="K194" i="42"/>
  <c r="J194" i="42"/>
  <c r="S2" i="42"/>
  <c r="K2" i="42"/>
  <c r="R2" i="42"/>
  <c r="J2" i="42"/>
  <c r="Q2" i="42"/>
  <c r="I2" i="42"/>
  <c r="U2" i="42"/>
  <c r="M2" i="42"/>
  <c r="E2" i="42"/>
  <c r="G2" i="42"/>
  <c r="T2" i="42"/>
  <c r="P2" i="42"/>
  <c r="O2" i="42"/>
  <c r="N2" i="42"/>
  <c r="L2" i="42"/>
  <c r="H2" i="42"/>
  <c r="V2" i="42"/>
  <c r="F2" i="42"/>
  <c r="V26" i="41"/>
  <c r="N26" i="41"/>
  <c r="F26" i="41"/>
  <c r="U26" i="41"/>
  <c r="M26" i="41"/>
  <c r="E26" i="41"/>
  <c r="T26" i="41"/>
  <c r="L26" i="41"/>
  <c r="S26" i="41"/>
  <c r="K26" i="41"/>
  <c r="R26" i="41"/>
  <c r="J26" i="41"/>
  <c r="Q26" i="41"/>
  <c r="I26" i="41"/>
  <c r="P26" i="41"/>
  <c r="H26" i="41"/>
  <c r="O26" i="41"/>
  <c r="G26" i="41"/>
  <c r="P50" i="42"/>
  <c r="G50" i="42"/>
  <c r="M50" i="42"/>
  <c r="L50" i="42"/>
  <c r="R50" i="42"/>
  <c r="U90" i="42"/>
  <c r="M90" i="42"/>
  <c r="E90" i="42"/>
  <c r="T90" i="42"/>
  <c r="L90" i="42"/>
  <c r="S90" i="42"/>
  <c r="K90" i="42"/>
  <c r="R90" i="42"/>
  <c r="J90" i="42"/>
  <c r="Q90" i="42"/>
  <c r="I90" i="42"/>
  <c r="P90" i="42"/>
  <c r="H90" i="42"/>
  <c r="O90" i="42"/>
  <c r="G90" i="42"/>
  <c r="F90" i="42"/>
  <c r="N90" i="42"/>
  <c r="V90" i="42"/>
  <c r="O106" i="34"/>
  <c r="T106" i="34"/>
  <c r="P106" i="34"/>
  <c r="U130" i="42"/>
  <c r="M130" i="42"/>
  <c r="E130" i="42"/>
  <c r="T130" i="42"/>
  <c r="L130" i="42"/>
  <c r="S130" i="42"/>
  <c r="K130" i="42"/>
  <c r="R130" i="42"/>
  <c r="J130" i="42"/>
  <c r="Q130" i="42"/>
  <c r="I130" i="42"/>
  <c r="P130" i="42"/>
  <c r="H130" i="42"/>
  <c r="O130" i="42"/>
  <c r="G130" i="42"/>
  <c r="V130" i="42"/>
  <c r="N130" i="42"/>
  <c r="F130" i="42"/>
  <c r="T162" i="42"/>
  <c r="L162" i="42"/>
  <c r="S162" i="42"/>
  <c r="K162" i="42"/>
  <c r="R162" i="42"/>
  <c r="J162" i="42"/>
  <c r="Q162" i="42"/>
  <c r="I162" i="42"/>
  <c r="P162" i="42"/>
  <c r="H162" i="42"/>
  <c r="U162" i="42"/>
  <c r="M162" i="42"/>
  <c r="E162" i="42"/>
  <c r="G162" i="42"/>
  <c r="F162" i="42"/>
  <c r="V162" i="42"/>
  <c r="O162" i="42"/>
  <c r="N162" i="42"/>
  <c r="K178" i="42"/>
  <c r="R178" i="42"/>
  <c r="I178" i="42"/>
  <c r="M178" i="42"/>
  <c r="E178" i="42"/>
  <c r="V178" i="42"/>
  <c r="U186" i="34"/>
  <c r="M186" i="34"/>
  <c r="E186" i="34"/>
  <c r="T186" i="34"/>
  <c r="L186" i="34"/>
  <c r="S186" i="34"/>
  <c r="K186" i="34"/>
  <c r="R186" i="34"/>
  <c r="J186" i="34"/>
  <c r="Q186" i="34"/>
  <c r="I186" i="34"/>
  <c r="P186" i="34"/>
  <c r="H186" i="34"/>
  <c r="O186" i="34"/>
  <c r="G186" i="34"/>
  <c r="V186" i="34"/>
  <c r="N186" i="34"/>
  <c r="F186" i="34"/>
  <c r="O3" i="34"/>
  <c r="G3" i="34"/>
  <c r="V3" i="34"/>
  <c r="N3" i="34"/>
  <c r="F3" i="34"/>
  <c r="U3" i="34"/>
  <c r="M3" i="34"/>
  <c r="E3" i="34"/>
  <c r="T3" i="34"/>
  <c r="L3" i="34"/>
  <c r="S3" i="34"/>
  <c r="K3" i="34"/>
  <c r="R3" i="34"/>
  <c r="J3" i="34"/>
  <c r="Q3" i="34"/>
  <c r="I3" i="34"/>
  <c r="P3" i="34"/>
  <c r="H3" i="34"/>
  <c r="P11" i="42"/>
  <c r="K11" i="42"/>
  <c r="T19" i="34"/>
  <c r="L19" i="34"/>
  <c r="Q19" i="34"/>
  <c r="O19" i="34"/>
  <c r="G19" i="34"/>
  <c r="N19" i="34"/>
  <c r="V27" i="42"/>
  <c r="N27" i="42"/>
  <c r="F27" i="42"/>
  <c r="U27" i="42"/>
  <c r="M27" i="42"/>
  <c r="E27" i="42"/>
  <c r="T27" i="42"/>
  <c r="L27" i="42"/>
  <c r="S27" i="42"/>
  <c r="K27" i="42"/>
  <c r="R27" i="42"/>
  <c r="J27" i="42"/>
  <c r="Q27" i="42"/>
  <c r="I27" i="42"/>
  <c r="O27" i="42"/>
  <c r="G27" i="42"/>
  <c r="P27" i="42"/>
  <c r="H27" i="42"/>
  <c r="U35" i="34"/>
  <c r="M35" i="34"/>
  <c r="E35" i="34"/>
  <c r="T35" i="34"/>
  <c r="L35" i="34"/>
  <c r="S35" i="34"/>
  <c r="K35" i="34"/>
  <c r="R35" i="34"/>
  <c r="J35" i="34"/>
  <c r="Q35" i="34"/>
  <c r="I35" i="34"/>
  <c r="P35" i="34"/>
  <c r="H35" i="34"/>
  <c r="O35" i="34"/>
  <c r="G35" i="34"/>
  <c r="V35" i="34"/>
  <c r="N35" i="34"/>
  <c r="F35" i="34"/>
  <c r="U59" i="34"/>
  <c r="M59" i="34"/>
  <c r="E59" i="34"/>
  <c r="T59" i="34"/>
  <c r="L59" i="34"/>
  <c r="S59" i="34"/>
  <c r="K59" i="34"/>
  <c r="R59" i="34"/>
  <c r="J59" i="34"/>
  <c r="Q59" i="34"/>
  <c r="I59" i="34"/>
  <c r="P59" i="34"/>
  <c r="H59" i="34"/>
  <c r="O59" i="34"/>
  <c r="G59" i="34"/>
  <c r="V59" i="34"/>
  <c r="N59" i="34"/>
  <c r="F59" i="34"/>
  <c r="T67" i="41"/>
  <c r="L67" i="41"/>
  <c r="S67" i="41"/>
  <c r="K67" i="41"/>
  <c r="R67" i="41"/>
  <c r="J67" i="41"/>
  <c r="Q67" i="41"/>
  <c r="I67" i="41"/>
  <c r="P67" i="41"/>
  <c r="H67" i="41"/>
  <c r="O67" i="41"/>
  <c r="G67" i="41"/>
  <c r="V67" i="41"/>
  <c r="N67" i="41"/>
  <c r="F67" i="41"/>
  <c r="U67" i="41"/>
  <c r="M67" i="41"/>
  <c r="E67" i="41"/>
  <c r="O75" i="35"/>
  <c r="T75" i="35"/>
  <c r="P83" i="35"/>
  <c r="G83" i="35"/>
  <c r="U83" i="35"/>
  <c r="M83" i="35"/>
  <c r="L83" i="35"/>
  <c r="I83" i="35"/>
  <c r="R83" i="35"/>
  <c r="S91" i="35"/>
  <c r="K91" i="35"/>
  <c r="R91" i="35"/>
  <c r="J91" i="35"/>
  <c r="Q91" i="35"/>
  <c r="I91" i="35"/>
  <c r="P91" i="35"/>
  <c r="H91" i="35"/>
  <c r="O91" i="35"/>
  <c r="G91" i="35"/>
  <c r="V91" i="35"/>
  <c r="N91" i="35"/>
  <c r="F91" i="35"/>
  <c r="U91" i="35"/>
  <c r="M91" i="35"/>
  <c r="E91" i="35"/>
  <c r="T91" i="35"/>
  <c r="L91" i="35"/>
  <c r="U99" i="34"/>
  <c r="M99" i="34"/>
  <c r="E99" i="34"/>
  <c r="T99" i="34"/>
  <c r="L99" i="34"/>
  <c r="S99" i="34"/>
  <c r="K99" i="34"/>
  <c r="R99" i="34"/>
  <c r="J99" i="34"/>
  <c r="Q99" i="34"/>
  <c r="I99" i="34"/>
  <c r="P99" i="34"/>
  <c r="H99" i="34"/>
  <c r="O99" i="34"/>
  <c r="G99" i="34"/>
  <c r="V99" i="34"/>
  <c r="N99" i="34"/>
  <c r="F99" i="34"/>
  <c r="P123" i="35"/>
  <c r="H123" i="35"/>
  <c r="O123" i="35"/>
  <c r="G123" i="35"/>
  <c r="V123" i="35"/>
  <c r="N123" i="35"/>
  <c r="F123" i="35"/>
  <c r="U123" i="35"/>
  <c r="M123" i="35"/>
  <c r="E123" i="35"/>
  <c r="T123" i="35"/>
  <c r="L123" i="35"/>
  <c r="S123" i="35"/>
  <c r="K123" i="35"/>
  <c r="Q123" i="35"/>
  <c r="I123" i="35"/>
  <c r="R123" i="35"/>
  <c r="J123" i="35"/>
  <c r="U131" i="34"/>
  <c r="M131" i="34"/>
  <c r="E131" i="34"/>
  <c r="T131" i="34"/>
  <c r="L131" i="34"/>
  <c r="S131" i="34"/>
  <c r="K131" i="34"/>
  <c r="R131" i="34"/>
  <c r="J131" i="34"/>
  <c r="Q131" i="34"/>
  <c r="I131" i="34"/>
  <c r="P131" i="34"/>
  <c r="H131" i="34"/>
  <c r="O131" i="34"/>
  <c r="G131" i="34"/>
  <c r="V131" i="34"/>
  <c r="N131" i="34"/>
  <c r="F131" i="34"/>
  <c r="O139" i="35"/>
  <c r="T139" i="35"/>
  <c r="E147" i="34"/>
  <c r="T147" i="34"/>
  <c r="L147" i="34"/>
  <c r="K147" i="34"/>
  <c r="I147" i="34"/>
  <c r="P147" i="34"/>
  <c r="H147" i="34"/>
  <c r="G147" i="34"/>
  <c r="S155" i="35"/>
  <c r="K155" i="35"/>
  <c r="R155" i="35"/>
  <c r="J155" i="35"/>
  <c r="Q155" i="35"/>
  <c r="I155" i="35"/>
  <c r="O155" i="35"/>
  <c r="G155" i="35"/>
  <c r="V155" i="35"/>
  <c r="N155" i="35"/>
  <c r="F155" i="35"/>
  <c r="H155" i="35"/>
  <c r="E155" i="35"/>
  <c r="U155" i="35"/>
  <c r="T155" i="35"/>
  <c r="P155" i="35"/>
  <c r="L155" i="35"/>
  <c r="M155" i="35"/>
  <c r="U163" i="34"/>
  <c r="M163" i="34"/>
  <c r="E163" i="34"/>
  <c r="T163" i="34"/>
  <c r="L163" i="34"/>
  <c r="S163" i="34"/>
  <c r="K163" i="34"/>
  <c r="R163" i="34"/>
  <c r="J163" i="34"/>
  <c r="Q163" i="34"/>
  <c r="I163" i="34"/>
  <c r="P163" i="34"/>
  <c r="H163" i="34"/>
  <c r="O163" i="34"/>
  <c r="G163" i="34"/>
  <c r="V163" i="34"/>
  <c r="N163" i="34"/>
  <c r="F163" i="34"/>
  <c r="O187" i="35"/>
  <c r="G187" i="35"/>
  <c r="V187" i="35"/>
  <c r="N187" i="35"/>
  <c r="F187" i="35"/>
  <c r="T187" i="35"/>
  <c r="L187" i="35"/>
  <c r="S187" i="35"/>
  <c r="K187" i="35"/>
  <c r="R187" i="35"/>
  <c r="J187" i="35"/>
  <c r="U187" i="35"/>
  <c r="Q187" i="35"/>
  <c r="P187" i="35"/>
  <c r="I187" i="35"/>
  <c r="E187" i="35"/>
  <c r="M187" i="35"/>
  <c r="H187" i="35"/>
  <c r="S195" i="34"/>
  <c r="K195" i="34"/>
  <c r="R195" i="34"/>
  <c r="J195" i="34"/>
  <c r="Q195" i="34"/>
  <c r="I195" i="34"/>
  <c r="P195" i="34"/>
  <c r="H195" i="34"/>
  <c r="O195" i="34"/>
  <c r="G195" i="34"/>
  <c r="V195" i="34"/>
  <c r="N195" i="34"/>
  <c r="F195" i="34"/>
  <c r="U195" i="34"/>
  <c r="M195" i="34"/>
  <c r="E195" i="34"/>
  <c r="T195" i="34"/>
  <c r="L195" i="34"/>
  <c r="D4" i="33"/>
  <c r="D4" i="47"/>
  <c r="D4" i="46"/>
  <c r="D4" i="45"/>
  <c r="D4" i="44"/>
  <c r="D12" i="33"/>
  <c r="D12" i="47"/>
  <c r="D12" i="46"/>
  <c r="D12" i="45"/>
  <c r="D12" i="44"/>
  <c r="D20" i="33"/>
  <c r="V20" i="33" s="1"/>
  <c r="D20" i="47"/>
  <c r="D20" i="46"/>
  <c r="D20" i="45"/>
  <c r="D20" i="44"/>
  <c r="D28" i="33"/>
  <c r="G28" i="33" s="1"/>
  <c r="D28" i="47"/>
  <c r="D28" i="46"/>
  <c r="D28" i="45"/>
  <c r="D28" i="44"/>
  <c r="D36" i="33"/>
  <c r="Q36" i="33" s="1"/>
  <c r="D36" i="47"/>
  <c r="D36" i="46"/>
  <c r="D36" i="45"/>
  <c r="D36" i="44"/>
  <c r="D44" i="33"/>
  <c r="E44" i="33" s="1"/>
  <c r="D44" i="47"/>
  <c r="D44" i="46"/>
  <c r="D44" i="45"/>
  <c r="D44" i="44"/>
  <c r="D52" i="33"/>
  <c r="T52" i="33" s="1"/>
  <c r="D52" i="47"/>
  <c r="D52" i="46"/>
  <c r="D52" i="45"/>
  <c r="D52" i="44"/>
  <c r="D60" i="33"/>
  <c r="A60" i="33" s="1"/>
  <c r="D60" i="47"/>
  <c r="D60" i="46"/>
  <c r="D60" i="45"/>
  <c r="D60" i="44"/>
  <c r="D68" i="33"/>
  <c r="V68" i="33" s="1"/>
  <c r="D68" i="47"/>
  <c r="D68" i="46"/>
  <c r="D68" i="45"/>
  <c r="D68" i="44"/>
  <c r="D76" i="33"/>
  <c r="D76" i="47"/>
  <c r="D76" i="46"/>
  <c r="D76" i="45"/>
  <c r="D76" i="44"/>
  <c r="D84" i="33"/>
  <c r="A84" i="33" s="1"/>
  <c r="D84" i="47"/>
  <c r="D84" i="46"/>
  <c r="D84" i="44"/>
  <c r="D84" i="45"/>
  <c r="D92" i="33"/>
  <c r="A92" i="33" s="1"/>
  <c r="D92" i="47"/>
  <c r="D92" i="46"/>
  <c r="D92" i="45"/>
  <c r="D92" i="44"/>
  <c r="D100" i="33"/>
  <c r="A100" i="33" s="1"/>
  <c r="D100" i="47"/>
  <c r="D100" i="46"/>
  <c r="D100" i="45"/>
  <c r="D100" i="44"/>
  <c r="D108" i="33"/>
  <c r="A108" i="33" s="1"/>
  <c r="D108" i="47"/>
  <c r="D108" i="46"/>
  <c r="D108" i="45"/>
  <c r="D108" i="44"/>
  <c r="D116" i="33"/>
  <c r="A116" i="33" s="1"/>
  <c r="D116" i="47"/>
  <c r="D116" i="46"/>
  <c r="D116" i="45"/>
  <c r="D116" i="44"/>
  <c r="D124" i="33"/>
  <c r="A124" i="33" s="1"/>
  <c r="D124" i="47"/>
  <c r="D124" i="46"/>
  <c r="D124" i="45"/>
  <c r="D124" i="44"/>
  <c r="D132" i="33"/>
  <c r="A132" i="33" s="1"/>
  <c r="D132" i="47"/>
  <c r="D132" i="46"/>
  <c r="D132" i="45"/>
  <c r="D132" i="44"/>
  <c r="D140" i="33"/>
  <c r="A140" i="33" s="1"/>
  <c r="D140" i="47"/>
  <c r="D140" i="46"/>
  <c r="D140" i="45"/>
  <c r="D140" i="44"/>
  <c r="D148" i="33"/>
  <c r="A148" i="33" s="1"/>
  <c r="D148" i="47"/>
  <c r="D148" i="46"/>
  <c r="D148" i="45"/>
  <c r="D148" i="44"/>
  <c r="D156" i="33"/>
  <c r="A156" i="33" s="1"/>
  <c r="D156" i="47"/>
  <c r="D156" i="46"/>
  <c r="D156" i="45"/>
  <c r="D156" i="44"/>
  <c r="D164" i="33"/>
  <c r="A164" i="33" s="1"/>
  <c r="D164" i="47"/>
  <c r="D164" i="46"/>
  <c r="D164" i="45"/>
  <c r="D164" i="44"/>
  <c r="D172" i="33"/>
  <c r="A172" i="33" s="1"/>
  <c r="D172" i="47"/>
  <c r="D172" i="46"/>
  <c r="D172" i="45"/>
  <c r="D172" i="44"/>
  <c r="D180" i="33"/>
  <c r="A180" i="33" s="1"/>
  <c r="D180" i="47"/>
  <c r="D180" i="46"/>
  <c r="D180" i="45"/>
  <c r="D180" i="44"/>
  <c r="D188" i="33"/>
  <c r="A188" i="33" s="1"/>
  <c r="D188" i="47"/>
  <c r="D188" i="46"/>
  <c r="D188" i="45"/>
  <c r="D188" i="44"/>
  <c r="D196" i="33"/>
  <c r="A196" i="33" s="1"/>
  <c r="D196" i="47"/>
  <c r="D196" i="46"/>
  <c r="D196" i="45"/>
  <c r="D196" i="44"/>
  <c r="D200" i="33"/>
  <c r="D8" i="34"/>
  <c r="D24" i="34"/>
  <c r="D36" i="34"/>
  <c r="D43" i="34"/>
  <c r="D58" i="34"/>
  <c r="D68" i="34"/>
  <c r="D75" i="34"/>
  <c r="D80" i="34"/>
  <c r="D90" i="34"/>
  <c r="D100" i="34"/>
  <c r="D116" i="34"/>
  <c r="D132" i="34"/>
  <c r="D148" i="34"/>
  <c r="D164" i="34"/>
  <c r="D180" i="34"/>
  <c r="D196" i="34"/>
  <c r="D2" i="41"/>
  <c r="D9" i="41"/>
  <c r="D18" i="41"/>
  <c r="D25" i="41"/>
  <c r="D44" i="41"/>
  <c r="D51" i="41"/>
  <c r="D63" i="41"/>
  <c r="D68" i="41"/>
  <c r="D73" i="41"/>
  <c r="D87" i="41"/>
  <c r="D94" i="41"/>
  <c r="D103" i="41"/>
  <c r="D110" i="41"/>
  <c r="D119" i="41"/>
  <c r="D126" i="41"/>
  <c r="D135" i="41"/>
  <c r="D142" i="41"/>
  <c r="D151" i="41"/>
  <c r="D158" i="41"/>
  <c r="D167" i="41"/>
  <c r="D174" i="41"/>
  <c r="D183" i="41"/>
  <c r="D190" i="41"/>
  <c r="D199" i="41"/>
  <c r="D12" i="42"/>
  <c r="D28" i="42"/>
  <c r="D54" i="42"/>
  <c r="D78" i="42"/>
  <c r="D94" i="42"/>
  <c r="D110" i="42"/>
  <c r="D126" i="42"/>
  <c r="D142" i="42"/>
  <c r="D158" i="42"/>
  <c r="D174" i="42"/>
  <c r="D190" i="42"/>
  <c r="D199" i="35"/>
  <c r="D197" i="47"/>
  <c r="D197" i="46"/>
  <c r="D197" i="45"/>
  <c r="D197" i="44"/>
  <c r="D5" i="33"/>
  <c r="A5" i="33" s="1"/>
  <c r="D5" i="47"/>
  <c r="D5" i="46"/>
  <c r="D5" i="45"/>
  <c r="D5" i="44"/>
  <c r="D13" i="33"/>
  <c r="K13" i="33" s="1"/>
  <c r="D13" i="47"/>
  <c r="D13" i="46"/>
  <c r="D13" i="45"/>
  <c r="D13" i="44"/>
  <c r="D21" i="33"/>
  <c r="Q21" i="33" s="1"/>
  <c r="D21" i="47"/>
  <c r="D21" i="46"/>
  <c r="D21" i="45"/>
  <c r="D21" i="44"/>
  <c r="D29" i="33"/>
  <c r="A29" i="33" s="1"/>
  <c r="D29" i="47"/>
  <c r="D29" i="46"/>
  <c r="D29" i="45"/>
  <c r="D29" i="44"/>
  <c r="D37" i="33"/>
  <c r="A37" i="33" s="1"/>
  <c r="D37" i="47"/>
  <c r="D37" i="46"/>
  <c r="D37" i="45"/>
  <c r="D37" i="44"/>
  <c r="D45" i="33"/>
  <c r="A45" i="33" s="1"/>
  <c r="D45" i="47"/>
  <c r="D45" i="46"/>
  <c r="D45" i="45"/>
  <c r="D45" i="44"/>
  <c r="D53" i="33"/>
  <c r="A53" i="33" s="1"/>
  <c r="D53" i="47"/>
  <c r="D53" i="46"/>
  <c r="D53" i="45"/>
  <c r="D53" i="44"/>
  <c r="D61" i="33"/>
  <c r="D61" i="47"/>
  <c r="D61" i="46"/>
  <c r="D61" i="45"/>
  <c r="D61" i="44"/>
  <c r="D69" i="33"/>
  <c r="A69" i="33" s="1"/>
  <c r="D69" i="47"/>
  <c r="D69" i="46"/>
  <c r="D69" i="45"/>
  <c r="D69" i="44"/>
  <c r="D77" i="33"/>
  <c r="A77" i="33" s="1"/>
  <c r="D77" i="47"/>
  <c r="D77" i="46"/>
  <c r="D77" i="45"/>
  <c r="D77" i="44"/>
  <c r="D85" i="33"/>
  <c r="I85" i="33" s="1"/>
  <c r="D85" i="47"/>
  <c r="D85" i="46"/>
  <c r="D85" i="45"/>
  <c r="D85" i="44"/>
  <c r="D93" i="33"/>
  <c r="A93" i="33" s="1"/>
  <c r="D93" i="47"/>
  <c r="D93" i="46"/>
  <c r="D93" i="45"/>
  <c r="D93" i="44"/>
  <c r="D101" i="33"/>
  <c r="A101" i="33" s="1"/>
  <c r="D101" i="47"/>
  <c r="D101" i="46"/>
  <c r="D101" i="45"/>
  <c r="D101" i="44"/>
  <c r="D109" i="33"/>
  <c r="T109" i="33" s="1"/>
  <c r="D109" i="47"/>
  <c r="D109" i="46"/>
  <c r="D109" i="45"/>
  <c r="D109" i="44"/>
  <c r="D117" i="33"/>
  <c r="D117" i="47"/>
  <c r="D117" i="46"/>
  <c r="D117" i="45"/>
  <c r="D117" i="44"/>
  <c r="D125" i="33"/>
  <c r="J125" i="33" s="1"/>
  <c r="D125" i="47"/>
  <c r="D125" i="46"/>
  <c r="D125" i="45"/>
  <c r="D125" i="44"/>
  <c r="D133" i="33"/>
  <c r="A133" i="33" s="1"/>
  <c r="D133" i="47"/>
  <c r="D133" i="46"/>
  <c r="D133" i="45"/>
  <c r="D133" i="44"/>
  <c r="D141" i="33"/>
  <c r="A141" i="33" s="1"/>
  <c r="D141" i="47"/>
  <c r="D141" i="46"/>
  <c r="D141" i="45"/>
  <c r="D141" i="44"/>
  <c r="D149" i="33"/>
  <c r="R149" i="33" s="1"/>
  <c r="D149" i="47"/>
  <c r="D149" i="46"/>
  <c r="D149" i="45"/>
  <c r="D149" i="44"/>
  <c r="D157" i="33"/>
  <c r="A157" i="33" s="1"/>
  <c r="D157" i="47"/>
  <c r="D157" i="46"/>
  <c r="D157" i="45"/>
  <c r="D157" i="44"/>
  <c r="D165" i="33"/>
  <c r="A165" i="33" s="1"/>
  <c r="D165" i="47"/>
  <c r="D165" i="46"/>
  <c r="D165" i="45"/>
  <c r="D165" i="44"/>
  <c r="D173" i="33"/>
  <c r="D173" i="47"/>
  <c r="D173" i="46"/>
  <c r="D173" i="45"/>
  <c r="D173" i="44"/>
  <c r="D181" i="33"/>
  <c r="F181" i="33" s="1"/>
  <c r="D181" i="47"/>
  <c r="D181" i="46"/>
  <c r="D181" i="45"/>
  <c r="D181" i="44"/>
  <c r="D189" i="33"/>
  <c r="V189" i="33" s="1"/>
  <c r="D189" i="47"/>
  <c r="D189" i="46"/>
  <c r="D189" i="45"/>
  <c r="D189" i="44"/>
  <c r="D13" i="34"/>
  <c r="D29" i="34"/>
  <c r="D41" i="34"/>
  <c r="D51" i="34"/>
  <c r="D73" i="34"/>
  <c r="D83" i="34"/>
  <c r="D88" i="34"/>
  <c r="D107" i="34"/>
  <c r="D114" i="34"/>
  <c r="D123" i="34"/>
  <c r="D130" i="34"/>
  <c r="D139" i="34"/>
  <c r="D146" i="34"/>
  <c r="D155" i="34"/>
  <c r="D162" i="34"/>
  <c r="D171" i="34"/>
  <c r="D178" i="34"/>
  <c r="D187" i="34"/>
  <c r="D194" i="34"/>
  <c r="D37" i="41"/>
  <c r="D42" i="41"/>
  <c r="D49" i="41"/>
  <c r="D61" i="41"/>
  <c r="D66" i="41"/>
  <c r="D71" i="41"/>
  <c r="D85" i="41"/>
  <c r="D92" i="41"/>
  <c r="D101" i="41"/>
  <c r="D108" i="41"/>
  <c r="D117" i="41"/>
  <c r="D124" i="41"/>
  <c r="D133" i="41"/>
  <c r="D140" i="41"/>
  <c r="D149" i="41"/>
  <c r="D156" i="41"/>
  <c r="D165" i="41"/>
  <c r="D172" i="41"/>
  <c r="D181" i="41"/>
  <c r="D188" i="41"/>
  <c r="D197" i="41"/>
  <c r="F197" i="41" s="1"/>
  <c r="D3" i="42"/>
  <c r="D10" i="42"/>
  <c r="D19" i="42"/>
  <c r="D26" i="42"/>
  <c r="D33" i="42"/>
  <c r="D41" i="42"/>
  <c r="D49" i="42"/>
  <c r="D57" i="42"/>
  <c r="D65" i="42"/>
  <c r="D73" i="42"/>
  <c r="D81" i="42"/>
  <c r="D97" i="42"/>
  <c r="D105" i="42"/>
  <c r="D113" i="42"/>
  <c r="D121" i="42"/>
  <c r="D129" i="42"/>
  <c r="D137" i="42"/>
  <c r="D145" i="42"/>
  <c r="D153" i="42"/>
  <c r="D161" i="42"/>
  <c r="D169" i="42"/>
  <c r="D177" i="42"/>
  <c r="D185" i="42"/>
  <c r="D193" i="42"/>
  <c r="D201" i="42"/>
  <c r="D85" i="35"/>
  <c r="D92" i="35"/>
  <c r="D101" i="35"/>
  <c r="D108" i="35"/>
  <c r="D117" i="35"/>
  <c r="D124" i="35"/>
  <c r="D133" i="35"/>
  <c r="D140" i="35"/>
  <c r="D149" i="35"/>
  <c r="D156" i="35"/>
  <c r="D165" i="35"/>
  <c r="D172" i="35"/>
  <c r="D181" i="35"/>
  <c r="D188" i="35"/>
  <c r="D197" i="35"/>
  <c r="D198" i="47"/>
  <c r="D198" i="46"/>
  <c r="D198" i="45"/>
  <c r="D198" i="44"/>
  <c r="D6" i="47"/>
  <c r="D6" i="46"/>
  <c r="D6" i="45"/>
  <c r="D6" i="44"/>
  <c r="D14" i="47"/>
  <c r="D14" i="46"/>
  <c r="D14" i="45"/>
  <c r="D14" i="44"/>
  <c r="D22" i="47"/>
  <c r="D22" i="46"/>
  <c r="D22" i="45"/>
  <c r="D22" i="44"/>
  <c r="D30" i="47"/>
  <c r="D30" i="46"/>
  <c r="D30" i="45"/>
  <c r="D30" i="44"/>
  <c r="D38" i="33"/>
  <c r="A38" i="33" s="1"/>
  <c r="D38" i="47"/>
  <c r="D38" i="46"/>
  <c r="D38" i="45"/>
  <c r="D38" i="44"/>
  <c r="D46" i="33"/>
  <c r="M46" i="33" s="1"/>
  <c r="D46" i="47"/>
  <c r="D46" i="46"/>
  <c r="D46" i="45"/>
  <c r="D46" i="44"/>
  <c r="D54" i="47"/>
  <c r="D54" i="46"/>
  <c r="D54" i="45"/>
  <c r="D54" i="44"/>
  <c r="D62" i="47"/>
  <c r="D62" i="46"/>
  <c r="D62" i="45"/>
  <c r="D62" i="44"/>
  <c r="D70" i="47"/>
  <c r="D70" i="46"/>
  <c r="D70" i="45"/>
  <c r="D70" i="44"/>
  <c r="D78" i="47"/>
  <c r="D78" i="46"/>
  <c r="D78" i="45"/>
  <c r="D78" i="44"/>
  <c r="D86" i="47"/>
  <c r="D86" i="46"/>
  <c r="D86" i="44"/>
  <c r="D86" i="45"/>
  <c r="D94" i="47"/>
  <c r="D94" i="46"/>
  <c r="D94" i="45"/>
  <c r="D94" i="44"/>
  <c r="D102" i="33"/>
  <c r="J102" i="33" s="1"/>
  <c r="D102" i="47"/>
  <c r="D102" i="46"/>
  <c r="D102" i="45"/>
  <c r="D102" i="44"/>
  <c r="D110" i="33"/>
  <c r="R110" i="33" s="1"/>
  <c r="D110" i="47"/>
  <c r="D110" i="46"/>
  <c r="D110" i="45"/>
  <c r="D110" i="44"/>
  <c r="D118" i="47"/>
  <c r="D118" i="46"/>
  <c r="D118" i="45"/>
  <c r="D118" i="44"/>
  <c r="D126" i="47"/>
  <c r="D126" i="46"/>
  <c r="D126" i="45"/>
  <c r="D126" i="44"/>
  <c r="D134" i="47"/>
  <c r="D134" i="46"/>
  <c r="D134" i="45"/>
  <c r="D134" i="44"/>
  <c r="D142" i="33"/>
  <c r="A142" i="33" s="1"/>
  <c r="D142" i="47"/>
  <c r="D142" i="46"/>
  <c r="D142" i="45"/>
  <c r="D142" i="44"/>
  <c r="D150" i="33"/>
  <c r="T150" i="33" s="1"/>
  <c r="D150" i="47"/>
  <c r="D150" i="46"/>
  <c r="D150" i="45"/>
  <c r="D150" i="44"/>
  <c r="D158" i="33"/>
  <c r="K158" i="33" s="1"/>
  <c r="D158" i="47"/>
  <c r="D158" i="46"/>
  <c r="D158" i="45"/>
  <c r="D158" i="44"/>
  <c r="D166" i="33"/>
  <c r="D166" i="47"/>
  <c r="D166" i="46"/>
  <c r="D166" i="45"/>
  <c r="D166" i="44"/>
  <c r="D174" i="33"/>
  <c r="P174" i="33" s="1"/>
  <c r="D174" i="47"/>
  <c r="D174" i="46"/>
  <c r="D174" i="45"/>
  <c r="D174" i="44"/>
  <c r="D182" i="33"/>
  <c r="A182" i="33" s="1"/>
  <c r="D182" i="47"/>
  <c r="D182" i="46"/>
  <c r="D182" i="45"/>
  <c r="D182" i="44"/>
  <c r="D190" i="33"/>
  <c r="E190" i="33" s="1"/>
  <c r="D190" i="47"/>
  <c r="D190" i="46"/>
  <c r="D190" i="45"/>
  <c r="D190" i="44"/>
  <c r="D4" i="34"/>
  <c r="D11" i="34"/>
  <c r="D20" i="34"/>
  <c r="D27" i="34"/>
  <c r="D34" i="34"/>
  <c r="D46" i="34"/>
  <c r="D66" i="34"/>
  <c r="D78" i="34"/>
  <c r="D98" i="34"/>
  <c r="D5" i="41"/>
  <c r="D14" i="41"/>
  <c r="D21" i="41"/>
  <c r="D30" i="41"/>
  <c r="D59" i="41"/>
  <c r="D76" i="41"/>
  <c r="D83" i="41"/>
  <c r="D90" i="41"/>
  <c r="D99" i="41"/>
  <c r="D106" i="41"/>
  <c r="D115" i="41"/>
  <c r="D122" i="41"/>
  <c r="D131" i="41"/>
  <c r="D138" i="41"/>
  <c r="D147" i="41"/>
  <c r="D154" i="41"/>
  <c r="D163" i="41"/>
  <c r="D170" i="41"/>
  <c r="D179" i="41"/>
  <c r="D186" i="41"/>
  <c r="D195" i="41"/>
  <c r="D202" i="41"/>
  <c r="P202" i="41" s="1"/>
  <c r="D17" i="42"/>
  <c r="D36" i="42"/>
  <c r="D44" i="42"/>
  <c r="D52" i="42"/>
  <c r="D60" i="42"/>
  <c r="D68" i="42"/>
  <c r="D76" i="42"/>
  <c r="D84" i="42"/>
  <c r="D92" i="42"/>
  <c r="D100" i="42"/>
  <c r="D108" i="42"/>
  <c r="D116" i="42"/>
  <c r="D124" i="42"/>
  <c r="D132" i="42"/>
  <c r="D140" i="42"/>
  <c r="D148" i="42"/>
  <c r="D156" i="42"/>
  <c r="D164" i="42"/>
  <c r="D172" i="42"/>
  <c r="D180" i="42"/>
  <c r="D188" i="42"/>
  <c r="D196" i="42"/>
  <c r="D90" i="35"/>
  <c r="D99" i="35"/>
  <c r="D106" i="35"/>
  <c r="D115" i="35"/>
  <c r="D122" i="35"/>
  <c r="D131" i="35"/>
  <c r="D138" i="35"/>
  <c r="D147" i="35"/>
  <c r="D154" i="35"/>
  <c r="D163" i="35"/>
  <c r="D170" i="35"/>
  <c r="D179" i="35"/>
  <c r="D186" i="35"/>
  <c r="D195" i="35"/>
  <c r="D202" i="35"/>
  <c r="D199" i="47"/>
  <c r="D199" i="46"/>
  <c r="D199" i="45"/>
  <c r="D199" i="44"/>
  <c r="D7" i="33"/>
  <c r="P7" i="33" s="1"/>
  <c r="D7" i="47"/>
  <c r="D7" i="46"/>
  <c r="D7" i="45"/>
  <c r="D7" i="44"/>
  <c r="D15" i="33"/>
  <c r="F15" i="33" s="1"/>
  <c r="D15" i="47"/>
  <c r="D15" i="46"/>
  <c r="D15" i="45"/>
  <c r="D15" i="44"/>
  <c r="D23" i="33"/>
  <c r="D23" i="47"/>
  <c r="D23" i="46"/>
  <c r="D23" i="45"/>
  <c r="D23" i="44"/>
  <c r="D31" i="33"/>
  <c r="D31" i="47"/>
  <c r="D31" i="46"/>
  <c r="D31" i="45"/>
  <c r="D31" i="44"/>
  <c r="D39" i="33"/>
  <c r="O39" i="33" s="1"/>
  <c r="D39" i="47"/>
  <c r="D39" i="46"/>
  <c r="D39" i="45"/>
  <c r="D39" i="44"/>
  <c r="D47" i="33"/>
  <c r="K47" i="33" s="1"/>
  <c r="D47" i="47"/>
  <c r="D47" i="46"/>
  <c r="D47" i="45"/>
  <c r="D47" i="44"/>
  <c r="D55" i="33"/>
  <c r="A55" i="33" s="1"/>
  <c r="D55" i="47"/>
  <c r="D55" i="46"/>
  <c r="D55" i="45"/>
  <c r="D55" i="44"/>
  <c r="D63" i="33"/>
  <c r="L63" i="33" s="1"/>
  <c r="D63" i="47"/>
  <c r="D63" i="46"/>
  <c r="D63" i="45"/>
  <c r="D63" i="44"/>
  <c r="D71" i="33"/>
  <c r="A71" i="33" s="1"/>
  <c r="D71" i="47"/>
  <c r="D71" i="46"/>
  <c r="D71" i="45"/>
  <c r="D71" i="44"/>
  <c r="D79" i="33"/>
  <c r="A79" i="33" s="1"/>
  <c r="D79" i="47"/>
  <c r="D79" i="46"/>
  <c r="D79" i="45"/>
  <c r="D79" i="44"/>
  <c r="D87" i="33"/>
  <c r="A87" i="33" s="1"/>
  <c r="D87" i="47"/>
  <c r="D87" i="46"/>
  <c r="D87" i="45"/>
  <c r="D87" i="44"/>
  <c r="D95" i="33"/>
  <c r="A95" i="33" s="1"/>
  <c r="D95" i="47"/>
  <c r="D95" i="46"/>
  <c r="D95" i="45"/>
  <c r="D95" i="44"/>
  <c r="D103" i="33"/>
  <c r="D103" i="47"/>
  <c r="D103" i="46"/>
  <c r="D103" i="45"/>
  <c r="D103" i="44"/>
  <c r="D111" i="33"/>
  <c r="N111" i="33" s="1"/>
  <c r="D111" i="47"/>
  <c r="D111" i="46"/>
  <c r="D111" i="45"/>
  <c r="D111" i="44"/>
  <c r="D119" i="33"/>
  <c r="A119" i="33" s="1"/>
  <c r="D119" i="47"/>
  <c r="D119" i="46"/>
  <c r="D119" i="45"/>
  <c r="D119" i="44"/>
  <c r="D127" i="33"/>
  <c r="T127" i="33" s="1"/>
  <c r="D127" i="47"/>
  <c r="D127" i="46"/>
  <c r="D127" i="45"/>
  <c r="D127" i="44"/>
  <c r="D135" i="33"/>
  <c r="A135" i="33" s="1"/>
  <c r="D135" i="47"/>
  <c r="D135" i="46"/>
  <c r="D135" i="45"/>
  <c r="D135" i="44"/>
  <c r="D143" i="33"/>
  <c r="A143" i="33" s="1"/>
  <c r="D143" i="47"/>
  <c r="D143" i="46"/>
  <c r="D143" i="45"/>
  <c r="D143" i="44"/>
  <c r="D151" i="33"/>
  <c r="O151" i="33" s="1"/>
  <c r="D151" i="47"/>
  <c r="D151" i="46"/>
  <c r="D151" i="45"/>
  <c r="D151" i="44"/>
  <c r="D159" i="33"/>
  <c r="G159" i="33" s="1"/>
  <c r="D159" i="47"/>
  <c r="D159" i="46"/>
  <c r="D159" i="45"/>
  <c r="D159" i="44"/>
  <c r="D167" i="33"/>
  <c r="K167" i="33" s="1"/>
  <c r="D167" i="47"/>
  <c r="D167" i="46"/>
  <c r="D167" i="45"/>
  <c r="D167" i="44"/>
  <c r="D175" i="33"/>
  <c r="Q175" i="33" s="1"/>
  <c r="D175" i="47"/>
  <c r="D175" i="46"/>
  <c r="D175" i="45"/>
  <c r="D175" i="44"/>
  <c r="D183" i="47"/>
  <c r="D183" i="46"/>
  <c r="D183" i="45"/>
  <c r="D183" i="44"/>
  <c r="D191" i="47"/>
  <c r="D191" i="46"/>
  <c r="D191" i="45"/>
  <c r="D191" i="44"/>
  <c r="D2" i="34"/>
  <c r="D9" i="34"/>
  <c r="D18" i="34"/>
  <c r="D25" i="34"/>
  <c r="D44" i="34"/>
  <c r="D49" i="34"/>
  <c r="D54" i="34"/>
  <c r="D61" i="34"/>
  <c r="D76" i="34"/>
  <c r="D81" i="34"/>
  <c r="D86" i="34"/>
  <c r="D93" i="34"/>
  <c r="D103" i="34"/>
  <c r="D110" i="34"/>
  <c r="D119" i="34"/>
  <c r="D126" i="34"/>
  <c r="D135" i="34"/>
  <c r="D142" i="34"/>
  <c r="D151" i="34"/>
  <c r="D158" i="34"/>
  <c r="D167" i="34"/>
  <c r="D174" i="34"/>
  <c r="D183" i="34"/>
  <c r="D190" i="34"/>
  <c r="D199" i="34"/>
  <c r="D3" i="41"/>
  <c r="D12" i="41"/>
  <c r="D19" i="41"/>
  <c r="D28" i="41"/>
  <c r="D35" i="41"/>
  <c r="D47" i="41"/>
  <c r="D52" i="41"/>
  <c r="D57" i="41"/>
  <c r="D69" i="41"/>
  <c r="D74" i="41"/>
  <c r="D81" i="41"/>
  <c r="D88" i="41"/>
  <c r="D97" i="41"/>
  <c r="D104" i="41"/>
  <c r="D113" i="41"/>
  <c r="D120" i="41"/>
  <c r="D129" i="41"/>
  <c r="D136" i="41"/>
  <c r="D145" i="41"/>
  <c r="D152" i="41"/>
  <c r="D161" i="41"/>
  <c r="D168" i="41"/>
  <c r="D177" i="41"/>
  <c r="D184" i="41"/>
  <c r="D193" i="41"/>
  <c r="D200" i="41"/>
  <c r="D6" i="42"/>
  <c r="D15" i="42"/>
  <c r="D22" i="42"/>
  <c r="D31" i="42"/>
  <c r="D39" i="42"/>
  <c r="D47" i="42"/>
  <c r="D55" i="42"/>
  <c r="D63" i="42"/>
  <c r="D71" i="42"/>
  <c r="D79" i="42"/>
  <c r="D87" i="42"/>
  <c r="D95" i="42"/>
  <c r="D103" i="42"/>
  <c r="D111" i="42"/>
  <c r="D119" i="42"/>
  <c r="D127" i="42"/>
  <c r="D135" i="42"/>
  <c r="D143" i="42"/>
  <c r="D151" i="42"/>
  <c r="D159" i="42"/>
  <c r="D167" i="42"/>
  <c r="D175" i="42"/>
  <c r="D183" i="42"/>
  <c r="D191" i="42"/>
  <c r="D199" i="42"/>
  <c r="D3" i="35"/>
  <c r="D5" i="35"/>
  <c r="D7" i="35"/>
  <c r="D11" i="35"/>
  <c r="D13" i="35"/>
  <c r="D15" i="35"/>
  <c r="D17" i="35"/>
  <c r="D19" i="35"/>
  <c r="D21" i="35"/>
  <c r="D23" i="35"/>
  <c r="D27" i="35"/>
  <c r="D29" i="35"/>
  <c r="D31" i="35"/>
  <c r="D33" i="35"/>
  <c r="D35" i="35"/>
  <c r="D37" i="35"/>
  <c r="D39" i="35"/>
  <c r="D43" i="35"/>
  <c r="D45" i="35"/>
  <c r="D47" i="35"/>
  <c r="D53" i="35"/>
  <c r="D55" i="35"/>
  <c r="D59" i="35"/>
  <c r="D61" i="35"/>
  <c r="D63" i="35"/>
  <c r="D67" i="35"/>
  <c r="D69" i="35"/>
  <c r="D71" i="35"/>
  <c r="D77" i="35"/>
  <c r="D79" i="35"/>
  <c r="D200" i="47"/>
  <c r="D200" i="46"/>
  <c r="D200" i="45"/>
  <c r="D200" i="44"/>
  <c r="D8" i="33"/>
  <c r="D8" i="47"/>
  <c r="D8" i="46"/>
  <c r="D8" i="45"/>
  <c r="D8" i="44"/>
  <c r="D16" i="33"/>
  <c r="F16" i="33" s="1"/>
  <c r="D16" i="47"/>
  <c r="D16" i="46"/>
  <c r="D16" i="45"/>
  <c r="D16" i="44"/>
  <c r="D24" i="33"/>
  <c r="V24" i="33" s="1"/>
  <c r="D24" i="47"/>
  <c r="D24" i="46"/>
  <c r="D24" i="45"/>
  <c r="D24" i="44"/>
  <c r="D32" i="33"/>
  <c r="J32" i="33" s="1"/>
  <c r="D32" i="47"/>
  <c r="D32" i="46"/>
  <c r="D32" i="45"/>
  <c r="D32" i="44"/>
  <c r="D40" i="33"/>
  <c r="A40" i="33" s="1"/>
  <c r="D40" i="47"/>
  <c r="D40" i="46"/>
  <c r="D40" i="45"/>
  <c r="D40" i="44"/>
  <c r="D48" i="33"/>
  <c r="A48" i="33" s="1"/>
  <c r="D48" i="47"/>
  <c r="D48" i="46"/>
  <c r="D48" i="45"/>
  <c r="D48" i="44"/>
  <c r="D56" i="33"/>
  <c r="Q56" i="33" s="1"/>
  <c r="D56" i="47"/>
  <c r="D56" i="46"/>
  <c r="D56" i="45"/>
  <c r="D56" i="44"/>
  <c r="D64" i="33"/>
  <c r="M64" i="33" s="1"/>
  <c r="D64" i="47"/>
  <c r="D64" i="46"/>
  <c r="D64" i="45"/>
  <c r="D64" i="44"/>
  <c r="D72" i="33"/>
  <c r="N72" i="33" s="1"/>
  <c r="D72" i="47"/>
  <c r="D72" i="46"/>
  <c r="D72" i="45"/>
  <c r="D72" i="44"/>
  <c r="D80" i="33"/>
  <c r="J80" i="33" s="1"/>
  <c r="D80" i="47"/>
  <c r="D80" i="46"/>
  <c r="D80" i="45"/>
  <c r="D80" i="44"/>
  <c r="D88" i="33"/>
  <c r="A88" i="33" s="1"/>
  <c r="D88" i="47"/>
  <c r="D88" i="46"/>
  <c r="D88" i="45"/>
  <c r="D88" i="44"/>
  <c r="D96" i="33"/>
  <c r="U96" i="33" s="1"/>
  <c r="D96" i="47"/>
  <c r="D96" i="46"/>
  <c r="D96" i="45"/>
  <c r="D96" i="44"/>
  <c r="D104" i="33"/>
  <c r="A104" i="33" s="1"/>
  <c r="D104" i="47"/>
  <c r="D104" i="46"/>
  <c r="D104" i="45"/>
  <c r="D104" i="44"/>
  <c r="D112" i="33"/>
  <c r="A112" i="33" s="1"/>
  <c r="D112" i="47"/>
  <c r="D112" i="46"/>
  <c r="D112" i="45"/>
  <c r="D112" i="44"/>
  <c r="D120" i="33"/>
  <c r="H120" i="33" s="1"/>
  <c r="D120" i="47"/>
  <c r="D120" i="46"/>
  <c r="D120" i="45"/>
  <c r="D120" i="44"/>
  <c r="D128" i="33"/>
  <c r="J128" i="33" s="1"/>
  <c r="D128" i="47"/>
  <c r="D128" i="46"/>
  <c r="D128" i="45"/>
  <c r="D128" i="44"/>
  <c r="D136" i="33"/>
  <c r="N136" i="33" s="1"/>
  <c r="D136" i="47"/>
  <c r="D136" i="46"/>
  <c r="D136" i="45"/>
  <c r="D136" i="44"/>
  <c r="D144" i="33"/>
  <c r="J144" i="33" s="1"/>
  <c r="D144" i="47"/>
  <c r="D144" i="46"/>
  <c r="D144" i="45"/>
  <c r="D144" i="44"/>
  <c r="D152" i="33"/>
  <c r="A152" i="33" s="1"/>
  <c r="D152" i="47"/>
  <c r="D152" i="46"/>
  <c r="D152" i="45"/>
  <c r="D152" i="44"/>
  <c r="D160" i="33"/>
  <c r="R160" i="33" s="1"/>
  <c r="D160" i="47"/>
  <c r="D160" i="46"/>
  <c r="D160" i="45"/>
  <c r="D160" i="44"/>
  <c r="D168" i="33"/>
  <c r="A168" i="33" s="1"/>
  <c r="D168" i="47"/>
  <c r="D168" i="46"/>
  <c r="D168" i="45"/>
  <c r="D168" i="44"/>
  <c r="D176" i="33"/>
  <c r="A176" i="33" s="1"/>
  <c r="D176" i="47"/>
  <c r="D176" i="46"/>
  <c r="D176" i="45"/>
  <c r="D176" i="44"/>
  <c r="D184" i="33"/>
  <c r="F184" i="33" s="1"/>
  <c r="D184" i="47"/>
  <c r="D184" i="46"/>
  <c r="D184" i="45"/>
  <c r="D184" i="44"/>
  <c r="D192" i="33"/>
  <c r="D192" i="47"/>
  <c r="D192" i="46"/>
  <c r="D192" i="45"/>
  <c r="D192" i="44"/>
  <c r="D202" i="33"/>
  <c r="A202" i="33" s="1"/>
  <c r="D198" i="33"/>
  <c r="D7" i="34"/>
  <c r="D16" i="34"/>
  <c r="D23" i="34"/>
  <c r="D32" i="34"/>
  <c r="D37" i="34"/>
  <c r="D42" i="34"/>
  <c r="D52" i="34"/>
  <c r="D64" i="34"/>
  <c r="D69" i="34"/>
  <c r="D74" i="34"/>
  <c r="D84" i="34"/>
  <c r="D91" i="34"/>
  <c r="D96" i="34"/>
  <c r="D101" i="34"/>
  <c r="D108" i="34"/>
  <c r="D117" i="34"/>
  <c r="D124" i="34"/>
  <c r="D133" i="34"/>
  <c r="D140" i="34"/>
  <c r="D149" i="34"/>
  <c r="D156" i="34"/>
  <c r="D165" i="34"/>
  <c r="D172" i="34"/>
  <c r="D181" i="34"/>
  <c r="D188" i="34"/>
  <c r="D197" i="34"/>
  <c r="D38" i="41"/>
  <c r="D45" i="41"/>
  <c r="D50" i="41"/>
  <c r="D55" i="41"/>
  <c r="D62" i="41"/>
  <c r="D72" i="41"/>
  <c r="D86" i="41"/>
  <c r="D95" i="41"/>
  <c r="D102" i="41"/>
  <c r="D111" i="41"/>
  <c r="D118" i="41"/>
  <c r="D127" i="41"/>
  <c r="D134" i="41"/>
  <c r="D143" i="41"/>
  <c r="D150" i="41"/>
  <c r="D159" i="41"/>
  <c r="D166" i="41"/>
  <c r="D175" i="41"/>
  <c r="D182" i="41"/>
  <c r="D191" i="41"/>
  <c r="D198" i="41"/>
  <c r="L198" i="41" s="1"/>
  <c r="D4" i="42"/>
  <c r="D13" i="42"/>
  <c r="D20" i="42"/>
  <c r="D29" i="42"/>
  <c r="D106" i="42"/>
  <c r="D122" i="42"/>
  <c r="D138" i="42"/>
  <c r="D154" i="42"/>
  <c r="D170" i="42"/>
  <c r="D186" i="42"/>
  <c r="D202" i="42"/>
  <c r="D86" i="35"/>
  <c r="D95" i="35"/>
  <c r="D102" i="35"/>
  <c r="D111" i="35"/>
  <c r="D118" i="35"/>
  <c r="D127" i="35"/>
  <c r="D134" i="35"/>
  <c r="D143" i="35"/>
  <c r="D150" i="35"/>
  <c r="D159" i="35"/>
  <c r="D166" i="35"/>
  <c r="D175" i="35"/>
  <c r="D182" i="35"/>
  <c r="D191" i="35"/>
  <c r="D198" i="35"/>
  <c r="D201" i="47"/>
  <c r="D201" i="46"/>
  <c r="D201" i="45"/>
  <c r="D201" i="44"/>
  <c r="D9" i="33"/>
  <c r="D9" i="47"/>
  <c r="D9" i="46"/>
  <c r="D9" i="45"/>
  <c r="D9" i="44"/>
  <c r="D17" i="33"/>
  <c r="O17" i="33" s="1"/>
  <c r="D17" i="47"/>
  <c r="D17" i="46"/>
  <c r="D17" i="45"/>
  <c r="D17" i="44"/>
  <c r="D25" i="33"/>
  <c r="I25" i="33" s="1"/>
  <c r="D25" i="47"/>
  <c r="D25" i="46"/>
  <c r="D25" i="45"/>
  <c r="D25" i="44"/>
  <c r="D33" i="33"/>
  <c r="L33" i="33" s="1"/>
  <c r="D33" i="47"/>
  <c r="D33" i="46"/>
  <c r="D33" i="45"/>
  <c r="D33" i="44"/>
  <c r="D41" i="33"/>
  <c r="D41" i="47"/>
  <c r="D41" i="46"/>
  <c r="D41" i="45"/>
  <c r="D41" i="44"/>
  <c r="D49" i="33"/>
  <c r="N49" i="33" s="1"/>
  <c r="D49" i="47"/>
  <c r="D49" i="46"/>
  <c r="D49" i="45"/>
  <c r="D49" i="44"/>
  <c r="D57" i="33"/>
  <c r="F57" i="33" s="1"/>
  <c r="D57" i="47"/>
  <c r="D57" i="46"/>
  <c r="D57" i="45"/>
  <c r="D57" i="44"/>
  <c r="D65" i="33"/>
  <c r="A65" i="33" s="1"/>
  <c r="D65" i="47"/>
  <c r="D65" i="46"/>
  <c r="D65" i="45"/>
  <c r="D65" i="44"/>
  <c r="D73" i="33"/>
  <c r="D73" i="47"/>
  <c r="D73" i="46"/>
  <c r="D73" i="45"/>
  <c r="D73" i="44"/>
  <c r="D81" i="33"/>
  <c r="A81" i="33" s="1"/>
  <c r="D81" i="47"/>
  <c r="D81" i="46"/>
  <c r="D81" i="45"/>
  <c r="D81" i="44"/>
  <c r="D89" i="33"/>
  <c r="A89" i="33" s="1"/>
  <c r="D89" i="47"/>
  <c r="D89" i="46"/>
  <c r="D89" i="45"/>
  <c r="D89" i="44"/>
  <c r="D97" i="33"/>
  <c r="S97" i="33" s="1"/>
  <c r="D97" i="47"/>
  <c r="D97" i="46"/>
  <c r="D97" i="45"/>
  <c r="D97" i="44"/>
  <c r="D105" i="33"/>
  <c r="J105" i="33" s="1"/>
  <c r="D105" i="47"/>
  <c r="D105" i="46"/>
  <c r="D105" i="45"/>
  <c r="D105" i="44"/>
  <c r="D113" i="33"/>
  <c r="D113" i="47"/>
  <c r="D113" i="46"/>
  <c r="D113" i="45"/>
  <c r="D113" i="44"/>
  <c r="D121" i="33"/>
  <c r="V121" i="33" s="1"/>
  <c r="D121" i="47"/>
  <c r="D121" i="46"/>
  <c r="D121" i="45"/>
  <c r="D121" i="44"/>
  <c r="D129" i="33"/>
  <c r="A129" i="33" s="1"/>
  <c r="D129" i="47"/>
  <c r="D129" i="46"/>
  <c r="D129" i="45"/>
  <c r="D129" i="44"/>
  <c r="D137" i="33"/>
  <c r="M137" i="33" s="1"/>
  <c r="D137" i="47"/>
  <c r="D137" i="46"/>
  <c r="D137" i="45"/>
  <c r="D137" i="44"/>
  <c r="D145" i="33"/>
  <c r="A145" i="33" s="1"/>
  <c r="D145" i="47"/>
  <c r="D145" i="46"/>
  <c r="D145" i="45"/>
  <c r="D145" i="44"/>
  <c r="D153" i="33"/>
  <c r="A153" i="33" s="1"/>
  <c r="D153" i="47"/>
  <c r="D153" i="46"/>
  <c r="D153" i="45"/>
  <c r="D153" i="44"/>
  <c r="D161" i="33"/>
  <c r="R161" i="33" s="1"/>
  <c r="D161" i="47"/>
  <c r="D161" i="46"/>
  <c r="D161" i="45"/>
  <c r="D161" i="44"/>
  <c r="D169" i="33"/>
  <c r="L169" i="33" s="1"/>
  <c r="D169" i="47"/>
  <c r="D169" i="46"/>
  <c r="D169" i="45"/>
  <c r="D169" i="44"/>
  <c r="D177" i="33"/>
  <c r="I177" i="33" s="1"/>
  <c r="D177" i="47"/>
  <c r="D177" i="46"/>
  <c r="D177" i="45"/>
  <c r="D177" i="44"/>
  <c r="D185" i="33"/>
  <c r="M185" i="33" s="1"/>
  <c r="D185" i="47"/>
  <c r="D185" i="46"/>
  <c r="D185" i="45"/>
  <c r="D185" i="44"/>
  <c r="D193" i="47"/>
  <c r="D193" i="46"/>
  <c r="D193" i="45"/>
  <c r="D193" i="44"/>
  <c r="D5" i="34"/>
  <c r="D14" i="34"/>
  <c r="D21" i="34"/>
  <c r="D30" i="34"/>
  <c r="D40" i="34"/>
  <c r="D47" i="34"/>
  <c r="D57" i="34"/>
  <c r="D67" i="34"/>
  <c r="D72" i="34"/>
  <c r="D79" i="34"/>
  <c r="D89" i="34"/>
  <c r="D8" i="41"/>
  <c r="D15" i="41"/>
  <c r="D24" i="41"/>
  <c r="D31" i="41"/>
  <c r="D60" i="41"/>
  <c r="D79" i="41"/>
  <c r="D84" i="41"/>
  <c r="D93" i="41"/>
  <c r="D100" i="41"/>
  <c r="D109" i="41"/>
  <c r="D116" i="41"/>
  <c r="D125" i="41"/>
  <c r="D132" i="41"/>
  <c r="D141" i="41"/>
  <c r="D148" i="41"/>
  <c r="D157" i="41"/>
  <c r="D164" i="41"/>
  <c r="D173" i="41"/>
  <c r="D180" i="41"/>
  <c r="D189" i="41"/>
  <c r="D196" i="41"/>
  <c r="D37" i="42"/>
  <c r="D45" i="42"/>
  <c r="D53" i="42"/>
  <c r="D61" i="42"/>
  <c r="D69" i="42"/>
  <c r="D77" i="42"/>
  <c r="D85" i="42"/>
  <c r="D93" i="42"/>
  <c r="D101" i="42"/>
  <c r="D109" i="42"/>
  <c r="D117" i="42"/>
  <c r="D125" i="42"/>
  <c r="D133" i="42"/>
  <c r="D141" i="42"/>
  <c r="D149" i="42"/>
  <c r="D157" i="42"/>
  <c r="D165" i="42"/>
  <c r="D173" i="42"/>
  <c r="D181" i="42"/>
  <c r="D189" i="42"/>
  <c r="D197" i="42"/>
  <c r="D84" i="35"/>
  <c r="D93" i="35"/>
  <c r="D100" i="35"/>
  <c r="D109" i="35"/>
  <c r="D116" i="35"/>
  <c r="D125" i="35"/>
  <c r="D132" i="35"/>
  <c r="D141" i="35"/>
  <c r="D148" i="35"/>
  <c r="D157" i="35"/>
  <c r="D164" i="35"/>
  <c r="D173" i="35"/>
  <c r="D180" i="35"/>
  <c r="D189" i="35"/>
  <c r="D196" i="35"/>
  <c r="D202" i="47"/>
  <c r="D202" i="46"/>
  <c r="D202" i="45"/>
  <c r="D202" i="44"/>
  <c r="D2" i="47"/>
  <c r="D2" i="45"/>
  <c r="D2" i="44"/>
  <c r="D2" i="46"/>
  <c r="D10" i="33"/>
  <c r="L10" i="33" s="1"/>
  <c r="D10" i="47"/>
  <c r="D10" i="46"/>
  <c r="D10" i="45"/>
  <c r="D10" i="44"/>
  <c r="D18" i="33"/>
  <c r="G18" i="33" s="1"/>
  <c r="D18" i="47"/>
  <c r="D18" i="46"/>
  <c r="D18" i="45"/>
  <c r="D18" i="44"/>
  <c r="D26" i="33"/>
  <c r="L26" i="33" s="1"/>
  <c r="D26" i="47"/>
  <c r="D26" i="46"/>
  <c r="D26" i="45"/>
  <c r="D26" i="44"/>
  <c r="D34" i="33"/>
  <c r="A34" i="33" s="1"/>
  <c r="D34" i="47"/>
  <c r="D34" i="46"/>
  <c r="D34" i="45"/>
  <c r="D34" i="44"/>
  <c r="D42" i="33"/>
  <c r="O42" i="33" s="1"/>
  <c r="D42" i="47"/>
  <c r="D42" i="46"/>
  <c r="D42" i="45"/>
  <c r="D42" i="44"/>
  <c r="D50" i="33"/>
  <c r="D50" i="47"/>
  <c r="D50" i="46"/>
  <c r="D50" i="45"/>
  <c r="D50" i="44"/>
  <c r="D58" i="47"/>
  <c r="D58" i="46"/>
  <c r="D58" i="45"/>
  <c r="D58" i="44"/>
  <c r="D66" i="33"/>
  <c r="P66" i="33" s="1"/>
  <c r="D66" i="47"/>
  <c r="D66" i="46"/>
  <c r="D66" i="45"/>
  <c r="D66" i="44"/>
  <c r="D74" i="33"/>
  <c r="A74" i="33" s="1"/>
  <c r="D74" i="47"/>
  <c r="D74" i="46"/>
  <c r="D74" i="45"/>
  <c r="D74" i="44"/>
  <c r="D82" i="47"/>
  <c r="D82" i="46"/>
  <c r="D82" i="44"/>
  <c r="D82" i="45"/>
  <c r="D90" i="47"/>
  <c r="D90" i="46"/>
  <c r="D90" i="45"/>
  <c r="D90" i="44"/>
  <c r="D98" i="33"/>
  <c r="P98" i="33" s="1"/>
  <c r="D98" i="47"/>
  <c r="D98" i="46"/>
  <c r="D98" i="45"/>
  <c r="D98" i="44"/>
  <c r="D106" i="33"/>
  <c r="K106" i="33" s="1"/>
  <c r="D106" i="47"/>
  <c r="D106" i="46"/>
  <c r="D106" i="45"/>
  <c r="D106" i="44"/>
  <c r="D114" i="47"/>
  <c r="D114" i="46"/>
  <c r="D114" i="45"/>
  <c r="D114" i="44"/>
  <c r="D122" i="47"/>
  <c r="D122" i="46"/>
  <c r="D122" i="45"/>
  <c r="D122" i="44"/>
  <c r="D130" i="47"/>
  <c r="D130" i="46"/>
  <c r="D130" i="45"/>
  <c r="D130" i="44"/>
  <c r="D138" i="47"/>
  <c r="D138" i="46"/>
  <c r="D138" i="45"/>
  <c r="D138" i="44"/>
  <c r="D146" i="47"/>
  <c r="D146" i="46"/>
  <c r="D146" i="45"/>
  <c r="D146" i="44"/>
  <c r="D154" i="47"/>
  <c r="D154" i="46"/>
  <c r="D154" i="45"/>
  <c r="D154" i="44"/>
  <c r="D162" i="47"/>
  <c r="D162" i="46"/>
  <c r="D162" i="45"/>
  <c r="D162" i="44"/>
  <c r="D170" i="47"/>
  <c r="D170" i="46"/>
  <c r="D170" i="45"/>
  <c r="D170" i="44"/>
  <c r="D178" i="47"/>
  <c r="D178" i="46"/>
  <c r="D178" i="45"/>
  <c r="D178" i="44"/>
  <c r="D186" i="47"/>
  <c r="D186" i="46"/>
  <c r="D186" i="45"/>
  <c r="D186" i="44"/>
  <c r="D194" i="47"/>
  <c r="D194" i="46"/>
  <c r="D194" i="45"/>
  <c r="D194" i="44"/>
  <c r="D201" i="33"/>
  <c r="A201" i="33" s="1"/>
  <c r="D197" i="33"/>
  <c r="A197" i="33" s="1"/>
  <c r="D12" i="34"/>
  <c r="D28" i="34"/>
  <c r="D50" i="34"/>
  <c r="D55" i="34"/>
  <c r="D62" i="34"/>
  <c r="D82" i="34"/>
  <c r="D87" i="34"/>
  <c r="D94" i="34"/>
  <c r="D104" i="34"/>
  <c r="D113" i="34"/>
  <c r="D120" i="34"/>
  <c r="D129" i="34"/>
  <c r="D136" i="34"/>
  <c r="D145" i="34"/>
  <c r="D152" i="34"/>
  <c r="D161" i="34"/>
  <c r="D168" i="34"/>
  <c r="D177" i="34"/>
  <c r="D184" i="34"/>
  <c r="D193" i="34"/>
  <c r="D200" i="34"/>
  <c r="D6" i="41"/>
  <c r="D13" i="41"/>
  <c r="D22" i="41"/>
  <c r="D29" i="41"/>
  <c r="D36" i="41"/>
  <c r="D41" i="41"/>
  <c r="D48" i="41"/>
  <c r="D53" i="41"/>
  <c r="D58" i="41"/>
  <c r="D65" i="41"/>
  <c r="D70" i="41"/>
  <c r="D77" i="41"/>
  <c r="D82" i="41"/>
  <c r="D91" i="41"/>
  <c r="D98" i="41"/>
  <c r="D107" i="41"/>
  <c r="D114" i="41"/>
  <c r="D123" i="41"/>
  <c r="D130" i="41"/>
  <c r="D139" i="41"/>
  <c r="D146" i="41"/>
  <c r="D155" i="41"/>
  <c r="D162" i="41"/>
  <c r="D171" i="41"/>
  <c r="D178" i="41"/>
  <c r="D187" i="41"/>
  <c r="D194" i="41"/>
  <c r="D9" i="42"/>
  <c r="D16" i="42"/>
  <c r="D25" i="42"/>
  <c r="D32" i="42"/>
  <c r="D40" i="42"/>
  <c r="D48" i="42"/>
  <c r="D56" i="42"/>
  <c r="D64" i="42"/>
  <c r="D72" i="42"/>
  <c r="D80" i="42"/>
  <c r="D88" i="42"/>
  <c r="D96" i="42"/>
  <c r="D104" i="42"/>
  <c r="D112" i="42"/>
  <c r="D120" i="42"/>
  <c r="D128" i="42"/>
  <c r="D136" i="42"/>
  <c r="D144" i="42"/>
  <c r="D152" i="42"/>
  <c r="D160" i="42"/>
  <c r="D168" i="42"/>
  <c r="D176" i="42"/>
  <c r="D184" i="42"/>
  <c r="D192" i="42"/>
  <c r="D200" i="42"/>
  <c r="D82" i="35"/>
  <c r="D98" i="35"/>
  <c r="D114" i="35"/>
  <c r="D130" i="35"/>
  <c r="D146" i="35"/>
  <c r="D162" i="35"/>
  <c r="D178" i="35"/>
  <c r="D194" i="35"/>
  <c r="D3" i="47"/>
  <c r="D3" i="46"/>
  <c r="D3" i="45"/>
  <c r="D3" i="44"/>
  <c r="D11" i="47"/>
  <c r="D11" i="46"/>
  <c r="D11" i="45"/>
  <c r="D11" i="44"/>
  <c r="D19" i="33"/>
  <c r="L19" i="33" s="1"/>
  <c r="D19" i="47"/>
  <c r="D19" i="46"/>
  <c r="D19" i="45"/>
  <c r="D19" i="44"/>
  <c r="D27" i="47"/>
  <c r="D27" i="46"/>
  <c r="D27" i="45"/>
  <c r="D27" i="44"/>
  <c r="D35" i="47"/>
  <c r="D35" i="46"/>
  <c r="D35" i="45"/>
  <c r="D35" i="44"/>
  <c r="D43" i="47"/>
  <c r="D43" i="46"/>
  <c r="D43" i="45"/>
  <c r="D43" i="44"/>
  <c r="D51" i="47"/>
  <c r="D51" i="46"/>
  <c r="D51" i="45"/>
  <c r="D51" i="44"/>
  <c r="D59" i="47"/>
  <c r="D59" i="46"/>
  <c r="D59" i="45"/>
  <c r="D59" i="44"/>
  <c r="D67" i="47"/>
  <c r="D67" i="46"/>
  <c r="D67" i="45"/>
  <c r="D67" i="44"/>
  <c r="D75" i="47"/>
  <c r="D75" i="46"/>
  <c r="D75" i="45"/>
  <c r="D75" i="44"/>
  <c r="D83" i="33"/>
  <c r="A83" i="33" s="1"/>
  <c r="D83" i="47"/>
  <c r="D83" i="46"/>
  <c r="D83" i="45"/>
  <c r="D83" i="44"/>
  <c r="D91" i="47"/>
  <c r="D91" i="46"/>
  <c r="D91" i="45"/>
  <c r="D91" i="44"/>
  <c r="D99" i="47"/>
  <c r="D99" i="46"/>
  <c r="D99" i="45"/>
  <c r="D99" i="44"/>
  <c r="D107" i="47"/>
  <c r="D107" i="46"/>
  <c r="D107" i="45"/>
  <c r="D107" i="44"/>
  <c r="D115" i="47"/>
  <c r="D115" i="46"/>
  <c r="D115" i="45"/>
  <c r="D115" i="44"/>
  <c r="D123" i="47"/>
  <c r="D123" i="46"/>
  <c r="D123" i="45"/>
  <c r="D123" i="44"/>
  <c r="D131" i="47"/>
  <c r="D131" i="46"/>
  <c r="D131" i="45"/>
  <c r="D131" i="44"/>
  <c r="D139" i="47"/>
  <c r="D139" i="46"/>
  <c r="D139" i="45"/>
  <c r="D139" i="44"/>
  <c r="D147" i="33"/>
  <c r="A147" i="33" s="1"/>
  <c r="D147" i="47"/>
  <c r="D147" i="46"/>
  <c r="D147" i="45"/>
  <c r="D147" i="44"/>
  <c r="D155" i="47"/>
  <c r="D155" i="46"/>
  <c r="D155" i="45"/>
  <c r="D155" i="44"/>
  <c r="D163" i="47"/>
  <c r="D163" i="46"/>
  <c r="D163" i="45"/>
  <c r="D163" i="44"/>
  <c r="D171" i="47"/>
  <c r="D171" i="46"/>
  <c r="D171" i="45"/>
  <c r="D171" i="44"/>
  <c r="D179" i="47"/>
  <c r="D179" i="46"/>
  <c r="D179" i="45"/>
  <c r="D179" i="44"/>
  <c r="D187" i="47"/>
  <c r="D187" i="46"/>
  <c r="D187" i="45"/>
  <c r="D187" i="44"/>
  <c r="D195" i="47"/>
  <c r="D195" i="46"/>
  <c r="D195" i="45"/>
  <c r="D195" i="44"/>
  <c r="D10" i="34"/>
  <c r="D17" i="34"/>
  <c r="D26" i="34"/>
  <c r="D33" i="34"/>
  <c r="D38" i="34"/>
  <c r="D45" i="34"/>
  <c r="D60" i="34"/>
  <c r="D65" i="34"/>
  <c r="D70" i="34"/>
  <c r="D77" i="34"/>
  <c r="D92" i="34"/>
  <c r="D97" i="34"/>
  <c r="D102" i="34"/>
  <c r="D111" i="34"/>
  <c r="D118" i="34"/>
  <c r="D127" i="34"/>
  <c r="D134" i="34"/>
  <c r="D143" i="34"/>
  <c r="D150" i="34"/>
  <c r="D159" i="34"/>
  <c r="D166" i="34"/>
  <c r="D175" i="34"/>
  <c r="D182" i="34"/>
  <c r="D191" i="34"/>
  <c r="D198" i="34"/>
  <c r="D4" i="41"/>
  <c r="D11" i="41"/>
  <c r="D20" i="41"/>
  <c r="D27" i="41"/>
  <c r="D34" i="41"/>
  <c r="D39" i="41"/>
  <c r="D46" i="41"/>
  <c r="D56" i="41"/>
  <c r="D75" i="41"/>
  <c r="D89" i="41"/>
  <c r="D96" i="41"/>
  <c r="D105" i="41"/>
  <c r="D112" i="41"/>
  <c r="D121" i="41"/>
  <c r="D128" i="41"/>
  <c r="D137" i="41"/>
  <c r="D144" i="41"/>
  <c r="D153" i="41"/>
  <c r="D160" i="41"/>
  <c r="D169" i="41"/>
  <c r="D176" i="41"/>
  <c r="D185" i="41"/>
  <c r="D192" i="41"/>
  <c r="D201" i="41"/>
  <c r="D7" i="42"/>
  <c r="D14" i="42"/>
  <c r="D23" i="42"/>
  <c r="D30" i="42"/>
  <c r="D35" i="42"/>
  <c r="D43" i="42"/>
  <c r="D51" i="42"/>
  <c r="D59" i="42"/>
  <c r="D67" i="42"/>
  <c r="D75" i="42"/>
  <c r="D83" i="42"/>
  <c r="D91" i="42"/>
  <c r="D99" i="42"/>
  <c r="D107" i="42"/>
  <c r="D115" i="42"/>
  <c r="D123" i="42"/>
  <c r="D131" i="42"/>
  <c r="D139" i="42"/>
  <c r="D147" i="42"/>
  <c r="D155" i="42"/>
  <c r="D163" i="42"/>
  <c r="D171" i="42"/>
  <c r="D179" i="42"/>
  <c r="D187" i="42"/>
  <c r="D195" i="42"/>
  <c r="D2" i="35"/>
  <c r="D4" i="35"/>
  <c r="D6" i="35"/>
  <c r="D8" i="35"/>
  <c r="D10" i="35"/>
  <c r="D12" i="35"/>
  <c r="D14" i="35"/>
  <c r="D16" i="35"/>
  <c r="D18" i="35"/>
  <c r="D20" i="35"/>
  <c r="D22" i="35"/>
  <c r="D24" i="35"/>
  <c r="D26" i="35"/>
  <c r="D28" i="35"/>
  <c r="D30" i="35"/>
  <c r="D32" i="35"/>
  <c r="D34" i="35"/>
  <c r="D36" i="35"/>
  <c r="D38" i="35"/>
  <c r="D40" i="35"/>
  <c r="D42" i="35"/>
  <c r="D44" i="35"/>
  <c r="D46" i="35"/>
  <c r="D48" i="35"/>
  <c r="D50" i="35"/>
  <c r="D52" i="35"/>
  <c r="D54" i="35"/>
  <c r="D56" i="35"/>
  <c r="D58" i="35"/>
  <c r="D60" i="35"/>
  <c r="D62" i="35"/>
  <c r="D64" i="35"/>
  <c r="D66" i="35"/>
  <c r="D68" i="35"/>
  <c r="D70" i="35"/>
  <c r="D72" i="35"/>
  <c r="D74" i="35"/>
  <c r="D76" i="35"/>
  <c r="D78" i="35"/>
  <c r="D80" i="35"/>
  <c r="D89" i="35"/>
  <c r="D96" i="35"/>
  <c r="D105" i="35"/>
  <c r="D112" i="35"/>
  <c r="D121" i="35"/>
  <c r="D128" i="35"/>
  <c r="D137" i="35"/>
  <c r="D144" i="35"/>
  <c r="D153" i="35"/>
  <c r="D160" i="35"/>
  <c r="D169" i="35"/>
  <c r="D176" i="35"/>
  <c r="D185" i="35"/>
  <c r="D192" i="35"/>
  <c r="D201" i="35"/>
  <c r="D6" i="33"/>
  <c r="A6" i="33" s="1"/>
  <c r="D14" i="33"/>
  <c r="M14" i="33" s="1"/>
  <c r="D22" i="33"/>
  <c r="A22" i="33" s="1"/>
  <c r="D30" i="33"/>
  <c r="A30" i="33" s="1"/>
  <c r="D54" i="33"/>
  <c r="A54" i="33" s="1"/>
  <c r="D62" i="33"/>
  <c r="A62" i="33" s="1"/>
  <c r="D70" i="33"/>
  <c r="A70" i="33" s="1"/>
  <c r="D78" i="33"/>
  <c r="A78" i="33" s="1"/>
  <c r="D86" i="33"/>
  <c r="A86" i="33" s="1"/>
  <c r="D94" i="33"/>
  <c r="T94" i="33" s="1"/>
  <c r="D118" i="33"/>
  <c r="A118" i="33" s="1"/>
  <c r="D126" i="33"/>
  <c r="A126" i="33" s="1"/>
  <c r="D134" i="33"/>
  <c r="A134" i="33" s="1"/>
  <c r="D171" i="33"/>
  <c r="A171" i="33" s="1"/>
  <c r="D179" i="33"/>
  <c r="A179" i="33" s="1"/>
  <c r="D187" i="33"/>
  <c r="A187" i="33" s="1"/>
  <c r="D195" i="33"/>
  <c r="A195" i="33" s="1"/>
  <c r="D43" i="33"/>
  <c r="A43" i="33" s="1"/>
  <c r="D51" i="33"/>
  <c r="A51" i="33" s="1"/>
  <c r="D59" i="33"/>
  <c r="A59" i="33" s="1"/>
  <c r="D67" i="33"/>
  <c r="A67" i="33" s="1"/>
  <c r="D75" i="33"/>
  <c r="A75" i="33" s="1"/>
  <c r="D91" i="33"/>
  <c r="A91" i="33" s="1"/>
  <c r="D99" i="33"/>
  <c r="A99" i="33" s="1"/>
  <c r="D107" i="33"/>
  <c r="A107" i="33" s="1"/>
  <c r="D115" i="33"/>
  <c r="A115" i="33" s="1"/>
  <c r="D123" i="33"/>
  <c r="A123" i="33" s="1"/>
  <c r="D131" i="33"/>
  <c r="A131" i="33" s="1"/>
  <c r="D139" i="33"/>
  <c r="A139" i="33" s="1"/>
  <c r="D155" i="33"/>
  <c r="A155" i="33" s="1"/>
  <c r="D163" i="33"/>
  <c r="A163" i="33" s="1"/>
  <c r="D3" i="33"/>
  <c r="A3" i="33" s="1"/>
  <c r="D11" i="33"/>
  <c r="A11" i="33" s="1"/>
  <c r="D27" i="33"/>
  <c r="U27" i="33" s="1"/>
  <c r="D35" i="33"/>
  <c r="A35" i="33" s="1"/>
  <c r="F26" i="33"/>
  <c r="G37" i="33"/>
  <c r="L37" i="33"/>
  <c r="T151" i="33"/>
  <c r="L101" i="33"/>
  <c r="R130" i="33"/>
  <c r="J130" i="33"/>
  <c r="Q130" i="33"/>
  <c r="I130" i="33"/>
  <c r="O130" i="33"/>
  <c r="G130" i="33"/>
  <c r="V130" i="33"/>
  <c r="N130" i="33"/>
  <c r="F130" i="33"/>
  <c r="U130" i="33"/>
  <c r="M130" i="33"/>
  <c r="E130" i="33"/>
  <c r="T130" i="33"/>
  <c r="L130" i="33"/>
  <c r="S130" i="33"/>
  <c r="P130" i="33"/>
  <c r="K130" i="33"/>
  <c r="H130" i="33"/>
  <c r="R46" i="33"/>
  <c r="N102" i="33"/>
  <c r="H142" i="33"/>
  <c r="Q190" i="33"/>
  <c r="G5" i="33"/>
  <c r="R175" i="33"/>
  <c r="L7" i="33"/>
  <c r="N109" i="33"/>
  <c r="F149" i="33"/>
  <c r="S170" i="33"/>
  <c r="K170" i="33"/>
  <c r="R170" i="33"/>
  <c r="J170" i="33"/>
  <c r="Q170" i="33"/>
  <c r="I170" i="33"/>
  <c r="P170" i="33"/>
  <c r="H170" i="33"/>
  <c r="O170" i="33"/>
  <c r="G170" i="33"/>
  <c r="V170" i="33"/>
  <c r="N170" i="33"/>
  <c r="F170" i="33"/>
  <c r="U170" i="33"/>
  <c r="M170" i="33"/>
  <c r="E170" i="33"/>
  <c r="T170" i="33"/>
  <c r="L170" i="33"/>
  <c r="N32" i="33"/>
  <c r="G40" i="33"/>
  <c r="O48" i="33"/>
  <c r="J72" i="33"/>
  <c r="E96" i="33"/>
  <c r="H104" i="33"/>
  <c r="E120" i="33"/>
  <c r="Q128" i="33"/>
  <c r="J160" i="33"/>
  <c r="U168" i="33"/>
  <c r="G168" i="33"/>
  <c r="U176" i="33"/>
  <c r="Q13" i="33"/>
  <c r="E36" i="33"/>
  <c r="J47" i="33"/>
  <c r="N77" i="33"/>
  <c r="R146" i="33"/>
  <c r="J146" i="33"/>
  <c r="Q146" i="33"/>
  <c r="I146" i="33"/>
  <c r="P146" i="33"/>
  <c r="H146" i="33"/>
  <c r="O146" i="33"/>
  <c r="G146" i="33"/>
  <c r="V146" i="33"/>
  <c r="N146" i="33"/>
  <c r="F146" i="33"/>
  <c r="U146" i="33"/>
  <c r="M146" i="33"/>
  <c r="E146" i="33"/>
  <c r="T146" i="33"/>
  <c r="L146" i="33"/>
  <c r="K146" i="33"/>
  <c r="S146" i="33"/>
  <c r="E181" i="33"/>
  <c r="Q181" i="33"/>
  <c r="H49" i="33"/>
  <c r="J73" i="33"/>
  <c r="Q81" i="33"/>
  <c r="R105" i="33"/>
  <c r="L105" i="33"/>
  <c r="K137" i="33"/>
  <c r="R145" i="33"/>
  <c r="I153" i="33"/>
  <c r="M153" i="33"/>
  <c r="U193" i="33"/>
  <c r="M193" i="33"/>
  <c r="E193" i="33"/>
  <c r="T193" i="33"/>
  <c r="L193" i="33"/>
  <c r="S193" i="33"/>
  <c r="K193" i="33"/>
  <c r="R193" i="33"/>
  <c r="J193" i="33"/>
  <c r="Q193" i="33"/>
  <c r="I193" i="33"/>
  <c r="P193" i="33"/>
  <c r="H193" i="33"/>
  <c r="O193" i="33"/>
  <c r="G193" i="33"/>
  <c r="N193" i="33"/>
  <c r="F193" i="33"/>
  <c r="V193" i="33"/>
  <c r="L4" i="33"/>
  <c r="U21" i="33"/>
  <c r="H111" i="33"/>
  <c r="E167" i="33"/>
  <c r="T74" i="33"/>
  <c r="K157" i="33"/>
  <c r="G157" i="33"/>
  <c r="S178" i="33"/>
  <c r="K178" i="33"/>
  <c r="R178" i="33"/>
  <c r="J178" i="33"/>
  <c r="Q178" i="33"/>
  <c r="I178" i="33"/>
  <c r="P178" i="33"/>
  <c r="H178" i="33"/>
  <c r="O178" i="33"/>
  <c r="G178" i="33"/>
  <c r="V178" i="33"/>
  <c r="N178" i="33"/>
  <c r="F178" i="33"/>
  <c r="U178" i="33"/>
  <c r="M178" i="33"/>
  <c r="E178" i="33"/>
  <c r="T178" i="33"/>
  <c r="L178" i="33"/>
  <c r="F90" i="33"/>
  <c r="M90" i="33"/>
  <c r="V114" i="33"/>
  <c r="N114" i="33"/>
  <c r="F114" i="33"/>
  <c r="T114" i="33"/>
  <c r="L114" i="33"/>
  <c r="S114" i="33"/>
  <c r="K114" i="33"/>
  <c r="R114" i="33"/>
  <c r="J114" i="33"/>
  <c r="P114" i="33"/>
  <c r="H114" i="33"/>
  <c r="O114" i="33"/>
  <c r="M114" i="33"/>
  <c r="I114" i="33"/>
  <c r="G114" i="33"/>
  <c r="E114" i="33"/>
  <c r="Q114" i="33"/>
  <c r="U114" i="33"/>
  <c r="I138" i="33"/>
  <c r="E138" i="33"/>
  <c r="L98" i="33"/>
  <c r="Q98" i="33"/>
  <c r="V63" i="33"/>
  <c r="N63" i="33"/>
  <c r="L127" i="33"/>
  <c r="S127" i="33"/>
  <c r="E127" i="33"/>
  <c r="Q183" i="33"/>
  <c r="I183" i="33"/>
  <c r="P183" i="33"/>
  <c r="H183" i="33"/>
  <c r="O183" i="33"/>
  <c r="G183" i="33"/>
  <c r="V183" i="33"/>
  <c r="N183" i="33"/>
  <c r="F183" i="33"/>
  <c r="U183" i="33"/>
  <c r="M183" i="33"/>
  <c r="E183" i="33"/>
  <c r="T183" i="33"/>
  <c r="L183" i="33"/>
  <c r="S183" i="33"/>
  <c r="K183" i="33"/>
  <c r="R183" i="33"/>
  <c r="J183" i="33"/>
  <c r="Q42" i="33"/>
  <c r="G85" i="33"/>
  <c r="S85" i="33"/>
  <c r="O125" i="33"/>
  <c r="G125" i="33"/>
  <c r="N125" i="33"/>
  <c r="K125" i="33"/>
  <c r="R125" i="33"/>
  <c r="R154" i="33"/>
  <c r="J154" i="33"/>
  <c r="Q154" i="33"/>
  <c r="I154" i="33"/>
  <c r="P154" i="33"/>
  <c r="H154" i="33"/>
  <c r="O154" i="33"/>
  <c r="G154" i="33"/>
  <c r="V154" i="33"/>
  <c r="N154" i="33"/>
  <c r="F154" i="33"/>
  <c r="U154" i="33"/>
  <c r="M154" i="33"/>
  <c r="E154" i="33"/>
  <c r="T154" i="33"/>
  <c r="L154" i="33"/>
  <c r="S154" i="33"/>
  <c r="K154" i="33"/>
  <c r="L189" i="33"/>
  <c r="Q189" i="33"/>
  <c r="G189" i="33"/>
  <c r="T35" i="33"/>
  <c r="S35" i="33"/>
  <c r="K35" i="33"/>
  <c r="P35" i="33"/>
  <c r="N35" i="33"/>
  <c r="F43" i="33"/>
  <c r="F51" i="33"/>
  <c r="R51" i="33"/>
  <c r="S51" i="33"/>
  <c r="Q51" i="33"/>
  <c r="O51" i="33"/>
  <c r="L115" i="33"/>
  <c r="Q115" i="33"/>
  <c r="T123" i="33"/>
  <c r="J123" i="33"/>
  <c r="I123" i="33"/>
  <c r="N123" i="33"/>
  <c r="U123" i="33"/>
  <c r="T5" i="33"/>
  <c r="N8" i="33"/>
  <c r="L9" i="33"/>
  <c r="F12" i="33"/>
  <c r="R18" i="33"/>
  <c r="J24" i="33"/>
  <c r="K39" i="33"/>
  <c r="N39" i="33"/>
  <c r="P87" i="33"/>
  <c r="Q87" i="33"/>
  <c r="M135" i="33"/>
  <c r="Q191" i="33"/>
  <c r="I191" i="33"/>
  <c r="P191" i="33"/>
  <c r="H191" i="33"/>
  <c r="O191" i="33"/>
  <c r="G191" i="33"/>
  <c r="V191" i="33"/>
  <c r="N191" i="33"/>
  <c r="F191" i="33"/>
  <c r="U191" i="33"/>
  <c r="M191" i="33"/>
  <c r="E191" i="33"/>
  <c r="T191" i="33"/>
  <c r="L191" i="33"/>
  <c r="S191" i="33"/>
  <c r="K191" i="33"/>
  <c r="R191" i="33"/>
  <c r="J191" i="33"/>
  <c r="T82" i="33"/>
  <c r="L82" i="33"/>
  <c r="O82" i="33"/>
  <c r="G82" i="33"/>
  <c r="S82" i="33"/>
  <c r="I82" i="33"/>
  <c r="R82" i="33"/>
  <c r="H82" i="33"/>
  <c r="Q82" i="33"/>
  <c r="F82" i="33"/>
  <c r="P82" i="33"/>
  <c r="E82" i="33"/>
  <c r="N82" i="33"/>
  <c r="M82" i="33"/>
  <c r="V82" i="33"/>
  <c r="K82" i="33"/>
  <c r="U82" i="33"/>
  <c r="J82" i="33"/>
  <c r="E93" i="33"/>
  <c r="S93" i="33"/>
  <c r="V122" i="33"/>
  <c r="N122" i="33"/>
  <c r="F122" i="33"/>
  <c r="U122" i="33"/>
  <c r="M122" i="33"/>
  <c r="E122" i="33"/>
  <c r="T122" i="33"/>
  <c r="L122" i="33"/>
  <c r="S122" i="33"/>
  <c r="K122" i="33"/>
  <c r="R122" i="33"/>
  <c r="J122" i="33"/>
  <c r="Q122" i="33"/>
  <c r="I122" i="33"/>
  <c r="P122" i="33"/>
  <c r="H122" i="33"/>
  <c r="G122" i="33"/>
  <c r="O122" i="33"/>
  <c r="S165" i="33"/>
  <c r="L165" i="33"/>
  <c r="P186" i="33"/>
  <c r="H28" i="33"/>
  <c r="R36" i="33"/>
  <c r="V36" i="33"/>
  <c r="N36" i="33"/>
  <c r="K44" i="33"/>
  <c r="R44" i="33"/>
  <c r="J44" i="33"/>
  <c r="Q44" i="33"/>
  <c r="P44" i="33"/>
  <c r="H44" i="33"/>
  <c r="G44" i="33"/>
  <c r="V44" i="33"/>
  <c r="N44" i="33"/>
  <c r="F44" i="33"/>
  <c r="L44" i="33"/>
  <c r="N52" i="33"/>
  <c r="U52" i="33"/>
  <c r="T68" i="33"/>
  <c r="L68" i="33"/>
  <c r="P68" i="33"/>
  <c r="H68" i="33"/>
  <c r="U76" i="33"/>
  <c r="O76" i="33"/>
  <c r="E84" i="33"/>
  <c r="S92" i="33"/>
  <c r="Q92" i="33"/>
  <c r="L100" i="33"/>
  <c r="R100" i="33"/>
  <c r="G100" i="33"/>
  <c r="R108" i="33"/>
  <c r="P108" i="33"/>
  <c r="H108" i="33"/>
  <c r="N108" i="33"/>
  <c r="F108" i="33"/>
  <c r="T108" i="33"/>
  <c r="L108" i="33"/>
  <c r="G108" i="33"/>
  <c r="U108" i="33"/>
  <c r="S108" i="33"/>
  <c r="Q108" i="33"/>
  <c r="O108" i="33"/>
  <c r="K108" i="33"/>
  <c r="G116" i="33"/>
  <c r="S116" i="33"/>
  <c r="L124" i="33"/>
  <c r="M132" i="33"/>
  <c r="E132" i="33"/>
  <c r="P132" i="33"/>
  <c r="H132" i="33"/>
  <c r="E140" i="33"/>
  <c r="H140" i="33"/>
  <c r="T148" i="33"/>
  <c r="N156" i="33"/>
  <c r="L156" i="33"/>
  <c r="K156" i="33"/>
  <c r="H156" i="33"/>
  <c r="G156" i="33"/>
  <c r="U164" i="33"/>
  <c r="I164" i="33"/>
  <c r="R164" i="33"/>
  <c r="O172" i="33"/>
  <c r="G172" i="33"/>
  <c r="V172" i="33"/>
  <c r="N172" i="33"/>
  <c r="U172" i="33"/>
  <c r="M172" i="33"/>
  <c r="T172" i="33"/>
  <c r="L172" i="33"/>
  <c r="S172" i="33"/>
  <c r="K172" i="33"/>
  <c r="J172" i="33"/>
  <c r="Q172" i="33"/>
  <c r="H172" i="33"/>
  <c r="P172" i="33"/>
  <c r="L180" i="33"/>
  <c r="O4" i="33"/>
  <c r="E5" i="33"/>
  <c r="G8" i="33"/>
  <c r="O12" i="33"/>
  <c r="I15" i="33"/>
  <c r="I19" i="33"/>
  <c r="R19" i="33"/>
  <c r="K20" i="33"/>
  <c r="I22" i="33"/>
  <c r="U44" i="33"/>
  <c r="I79" i="33"/>
  <c r="V159" i="33"/>
  <c r="T159" i="33"/>
  <c r="S133" i="33"/>
  <c r="F133" i="33"/>
  <c r="Q162" i="33"/>
  <c r="I162" i="33"/>
  <c r="P162" i="33"/>
  <c r="H162" i="33"/>
  <c r="O162" i="33"/>
  <c r="G162" i="33"/>
  <c r="U162" i="33"/>
  <c r="M162" i="33"/>
  <c r="E162" i="33"/>
  <c r="R162" i="33"/>
  <c r="N162" i="33"/>
  <c r="L162" i="33"/>
  <c r="K162" i="33"/>
  <c r="J162" i="33"/>
  <c r="V162" i="33"/>
  <c r="F162" i="33"/>
  <c r="T162" i="33"/>
  <c r="S162" i="33"/>
  <c r="S169" i="33"/>
  <c r="V21" i="33"/>
  <c r="R21" i="33"/>
  <c r="Q45" i="33"/>
  <c r="P45" i="33"/>
  <c r="F45" i="33"/>
  <c r="M45" i="33"/>
  <c r="N53" i="33"/>
  <c r="F53" i="33"/>
  <c r="U53" i="33"/>
  <c r="E53" i="33"/>
  <c r="O69" i="33"/>
  <c r="H4" i="33"/>
  <c r="E21" i="33"/>
  <c r="P21" i="33"/>
  <c r="J22" i="33"/>
  <c r="E28" i="33"/>
  <c r="V69" i="33" l="1"/>
  <c r="L69" i="33"/>
  <c r="U133" i="33"/>
  <c r="K133" i="33"/>
  <c r="M5" i="33"/>
  <c r="K180" i="33"/>
  <c r="O180" i="33"/>
  <c r="K116" i="33"/>
  <c r="V116" i="33"/>
  <c r="R116" i="33"/>
  <c r="E52" i="33"/>
  <c r="F52" i="33"/>
  <c r="K90" i="33"/>
  <c r="T90" i="33"/>
  <c r="V111" i="33"/>
  <c r="L47" i="33"/>
  <c r="Q16" i="33"/>
  <c r="Q174" i="33"/>
  <c r="N5" i="33"/>
  <c r="H69" i="33"/>
  <c r="N133" i="33"/>
  <c r="T133" i="33"/>
  <c r="T180" i="33"/>
  <c r="L116" i="33"/>
  <c r="O116" i="33"/>
  <c r="G52" i="33"/>
  <c r="H52" i="33"/>
  <c r="V52" i="33"/>
  <c r="S47" i="33"/>
  <c r="Q90" i="33"/>
  <c r="P90" i="33"/>
  <c r="N90" i="33"/>
  <c r="K111" i="33"/>
  <c r="P111" i="33"/>
  <c r="R47" i="33"/>
  <c r="K175" i="33"/>
  <c r="J16" i="33"/>
  <c r="I69" i="33"/>
  <c r="V133" i="33"/>
  <c r="O16" i="33"/>
  <c r="H180" i="33"/>
  <c r="E180" i="33"/>
  <c r="T116" i="33"/>
  <c r="H116" i="33"/>
  <c r="K52" i="33"/>
  <c r="P52" i="33"/>
  <c r="M16" i="33"/>
  <c r="S90" i="33"/>
  <c r="G90" i="33"/>
  <c r="V90" i="33"/>
  <c r="G111" i="33"/>
  <c r="J111" i="33"/>
  <c r="P185" i="33"/>
  <c r="J121" i="33"/>
  <c r="N47" i="33"/>
  <c r="L175" i="33"/>
  <c r="E174" i="33"/>
  <c r="E69" i="33"/>
  <c r="Q69" i="33"/>
  <c r="O133" i="33"/>
  <c r="P180" i="33"/>
  <c r="M180" i="33"/>
  <c r="M116" i="33"/>
  <c r="P116" i="33"/>
  <c r="M52" i="33"/>
  <c r="J52" i="33"/>
  <c r="N16" i="33"/>
  <c r="E16" i="33"/>
  <c r="E90" i="33"/>
  <c r="O90" i="33"/>
  <c r="M111" i="33"/>
  <c r="L111" i="33"/>
  <c r="I185" i="33"/>
  <c r="K121" i="33"/>
  <c r="K57" i="33"/>
  <c r="O144" i="33"/>
  <c r="O80" i="33"/>
  <c r="F175" i="33"/>
  <c r="M174" i="33"/>
  <c r="P5" i="33"/>
  <c r="U69" i="33"/>
  <c r="J69" i="33"/>
  <c r="H133" i="33"/>
  <c r="I180" i="33"/>
  <c r="F180" i="33"/>
  <c r="U116" i="33"/>
  <c r="I116" i="33"/>
  <c r="O52" i="33"/>
  <c r="R52" i="33"/>
  <c r="K5" i="33"/>
  <c r="U90" i="33"/>
  <c r="J90" i="33"/>
  <c r="O111" i="33"/>
  <c r="T111" i="33"/>
  <c r="J185" i="33"/>
  <c r="L121" i="33"/>
  <c r="V57" i="33"/>
  <c r="R144" i="33"/>
  <c r="Q80" i="33"/>
  <c r="N175" i="33"/>
  <c r="F174" i="33"/>
  <c r="F69" i="33"/>
  <c r="R69" i="33"/>
  <c r="J133" i="33"/>
  <c r="I133" i="33"/>
  <c r="Q180" i="33"/>
  <c r="N180" i="33"/>
  <c r="F116" i="33"/>
  <c r="Q116" i="33"/>
  <c r="Q52" i="33"/>
  <c r="L52" i="33"/>
  <c r="H90" i="33"/>
  <c r="R90" i="33"/>
  <c r="E111" i="33"/>
  <c r="U185" i="33"/>
  <c r="G121" i="33"/>
  <c r="H57" i="33"/>
  <c r="T47" i="33"/>
  <c r="Q5" i="33"/>
  <c r="S144" i="33"/>
  <c r="U80" i="33"/>
  <c r="G175" i="33"/>
  <c r="H174" i="33"/>
  <c r="N69" i="33"/>
  <c r="S69" i="33"/>
  <c r="M133" i="33"/>
  <c r="Q133" i="33"/>
  <c r="U5" i="33"/>
  <c r="R180" i="33"/>
  <c r="G180" i="33"/>
  <c r="E116" i="33"/>
  <c r="N116" i="33"/>
  <c r="J116" i="33"/>
  <c r="S52" i="33"/>
  <c r="I90" i="33"/>
  <c r="L90" i="33"/>
  <c r="J5" i="33"/>
  <c r="O121" i="33"/>
  <c r="I57" i="33"/>
  <c r="I5" i="33"/>
  <c r="F144" i="33"/>
  <c r="V80" i="33"/>
  <c r="T113" i="35"/>
  <c r="N115" i="34"/>
  <c r="R188" i="33"/>
  <c r="G124" i="33"/>
  <c r="F188" i="33"/>
  <c r="O55" i="33"/>
  <c r="N146" i="42"/>
  <c r="S10" i="33"/>
  <c r="I60" i="33"/>
  <c r="M55" i="33"/>
  <c r="R199" i="33"/>
  <c r="K60" i="33"/>
  <c r="O77" i="33"/>
  <c r="J182" i="33"/>
  <c r="M186" i="33"/>
  <c r="R13" i="33"/>
  <c r="T77" i="33"/>
  <c r="AB129" i="12"/>
  <c r="AB177" i="12"/>
  <c r="AA76" i="12"/>
  <c r="AB76" i="12" s="1"/>
  <c r="AB60" i="12"/>
  <c r="AA233" i="12"/>
  <c r="AB233" i="12" s="1"/>
  <c r="AA45" i="12"/>
  <c r="AB45" i="12" s="1"/>
  <c r="AA32" i="12"/>
  <c r="AB32" i="12" s="1"/>
  <c r="A73" i="33"/>
  <c r="V73" i="33"/>
  <c r="R73" i="33"/>
  <c r="M73" i="33"/>
  <c r="Q73" i="33"/>
  <c r="I73" i="33"/>
  <c r="E73" i="33"/>
  <c r="U73" i="33"/>
  <c r="P73" i="33"/>
  <c r="S73" i="33"/>
  <c r="N73" i="33"/>
  <c r="Q9" i="33"/>
  <c r="H9" i="33"/>
  <c r="P9" i="33"/>
  <c r="O9" i="33"/>
  <c r="J4" i="33"/>
  <c r="T4" i="33"/>
  <c r="E4" i="33"/>
  <c r="R4" i="33"/>
  <c r="M4" i="33"/>
  <c r="I4" i="33"/>
  <c r="U4" i="33"/>
  <c r="Z171" i="12"/>
  <c r="AA171" i="12" s="1"/>
  <c r="AB171" i="12" s="1"/>
  <c r="T19" i="33"/>
  <c r="G21" i="33"/>
  <c r="O159" i="33"/>
  <c r="S18" i="33"/>
  <c r="U9" i="33"/>
  <c r="G4" i="33"/>
  <c r="I132" i="33"/>
  <c r="U132" i="33"/>
  <c r="I68" i="33"/>
  <c r="E68" i="33"/>
  <c r="H39" i="33"/>
  <c r="J18" i="33"/>
  <c r="H83" i="33"/>
  <c r="H43" i="33"/>
  <c r="K189" i="33"/>
  <c r="U125" i="33"/>
  <c r="M127" i="33"/>
  <c r="H63" i="33"/>
  <c r="K21" i="33"/>
  <c r="E137" i="33"/>
  <c r="L137" i="33"/>
  <c r="K73" i="33"/>
  <c r="M19" i="33"/>
  <c r="S4" i="33"/>
  <c r="G32" i="33"/>
  <c r="V149" i="33"/>
  <c r="Q4" i="33"/>
  <c r="J190" i="33"/>
  <c r="Q176" i="34"/>
  <c r="R176" i="34"/>
  <c r="A19" i="33"/>
  <c r="N19" i="33"/>
  <c r="F19" i="33"/>
  <c r="O19" i="33"/>
  <c r="E19" i="33"/>
  <c r="S19" i="33"/>
  <c r="A127" i="33"/>
  <c r="J127" i="33"/>
  <c r="N127" i="33"/>
  <c r="Q127" i="33"/>
  <c r="F127" i="33"/>
  <c r="I127" i="33"/>
  <c r="U127" i="33"/>
  <c r="K127" i="33"/>
  <c r="G127" i="33"/>
  <c r="K18" i="33"/>
  <c r="Q132" i="33"/>
  <c r="V4" i="33"/>
  <c r="A160" i="33"/>
  <c r="A160" i="34" s="1"/>
  <c r="L160" i="33"/>
  <c r="P160" i="33"/>
  <c r="S160" i="33"/>
  <c r="O160" i="33"/>
  <c r="K160" i="33"/>
  <c r="N160" i="33"/>
  <c r="E160" i="33"/>
  <c r="F160" i="33"/>
  <c r="A96" i="33"/>
  <c r="O96" i="33"/>
  <c r="S96" i="33"/>
  <c r="G96" i="33"/>
  <c r="K96" i="33"/>
  <c r="R96" i="33"/>
  <c r="V96" i="33"/>
  <c r="T96" i="33"/>
  <c r="P96" i="33"/>
  <c r="M96" i="33"/>
  <c r="A190" i="33"/>
  <c r="S190" i="33"/>
  <c r="O190" i="33"/>
  <c r="T190" i="33"/>
  <c r="K190" i="33"/>
  <c r="G190" i="33"/>
  <c r="L190" i="33"/>
  <c r="R190" i="33"/>
  <c r="V190" i="33"/>
  <c r="P190" i="33"/>
  <c r="M190" i="33"/>
  <c r="A85" i="33"/>
  <c r="P85" i="33"/>
  <c r="J85" i="33"/>
  <c r="M85" i="33"/>
  <c r="V85" i="33"/>
  <c r="H85" i="33"/>
  <c r="K85" i="33"/>
  <c r="N85" i="33"/>
  <c r="U85" i="33"/>
  <c r="Q85" i="33"/>
  <c r="R85" i="33"/>
  <c r="A21" i="33"/>
  <c r="I21" i="33"/>
  <c r="T21" i="33"/>
  <c r="F21" i="33"/>
  <c r="J19" i="33"/>
  <c r="O21" i="33"/>
  <c r="M9" i="33"/>
  <c r="F132" i="33"/>
  <c r="Q68" i="33"/>
  <c r="M68" i="33"/>
  <c r="U115" i="33"/>
  <c r="L83" i="33"/>
  <c r="I43" i="33"/>
  <c r="L85" i="33"/>
  <c r="V127" i="33"/>
  <c r="S63" i="33"/>
  <c r="S9" i="33"/>
  <c r="H18" i="33"/>
  <c r="J137" i="33"/>
  <c r="T137" i="33"/>
  <c r="T73" i="33"/>
  <c r="O18" i="33"/>
  <c r="K4" i="33"/>
  <c r="V160" i="33"/>
  <c r="F96" i="33"/>
  <c r="O32" i="33"/>
  <c r="G149" i="33"/>
  <c r="U19" i="33"/>
  <c r="V18" i="33"/>
  <c r="E32" i="33"/>
  <c r="L18" i="33"/>
  <c r="O169" i="33"/>
  <c r="E9" i="33"/>
  <c r="T132" i="33"/>
  <c r="J132" i="33"/>
  <c r="N132" i="33"/>
  <c r="J68" i="33"/>
  <c r="U68" i="33"/>
  <c r="K63" i="33"/>
  <c r="N4" i="33"/>
  <c r="K115" i="33"/>
  <c r="R43" i="33"/>
  <c r="V27" i="33"/>
  <c r="T189" i="33"/>
  <c r="T85" i="33"/>
  <c r="O127" i="33"/>
  <c r="J63" i="33"/>
  <c r="K9" i="33"/>
  <c r="L73" i="33"/>
  <c r="I160" i="33"/>
  <c r="N96" i="33"/>
  <c r="H32" i="33"/>
  <c r="O149" i="33"/>
  <c r="K19" i="33"/>
  <c r="U190" i="33"/>
  <c r="T95" i="33"/>
  <c r="P18" i="33"/>
  <c r="F18" i="33"/>
  <c r="E18" i="33"/>
  <c r="I18" i="33"/>
  <c r="N18" i="33"/>
  <c r="M18" i="33"/>
  <c r="Q18" i="33"/>
  <c r="Q32" i="33"/>
  <c r="T32" i="33"/>
  <c r="I32" i="33"/>
  <c r="L32" i="33"/>
  <c r="P32" i="33"/>
  <c r="M32" i="33"/>
  <c r="K32" i="33"/>
  <c r="V32" i="33"/>
  <c r="V132" i="33"/>
  <c r="J14" i="33"/>
  <c r="S43" i="33"/>
  <c r="F85" i="33"/>
  <c r="O14" i="33"/>
  <c r="H96" i="33"/>
  <c r="F190" i="33"/>
  <c r="A31" i="33"/>
  <c r="K31" i="33"/>
  <c r="O31" i="33"/>
  <c r="A158" i="33"/>
  <c r="N158" i="33"/>
  <c r="A102" i="33"/>
  <c r="P102" i="33"/>
  <c r="A181" i="33"/>
  <c r="I181" i="33"/>
  <c r="A117" i="33"/>
  <c r="A117" i="34" s="1"/>
  <c r="F117" i="33"/>
  <c r="K117" i="33"/>
  <c r="A137" i="33"/>
  <c r="Q137" i="33"/>
  <c r="F137" i="33"/>
  <c r="I137" i="33"/>
  <c r="U137" i="33"/>
  <c r="P137" i="33"/>
  <c r="R137" i="33"/>
  <c r="S137" i="33"/>
  <c r="V137" i="33"/>
  <c r="L14" i="33"/>
  <c r="R132" i="33"/>
  <c r="F68" i="33"/>
  <c r="O115" i="33"/>
  <c r="R63" i="33"/>
  <c r="R9" i="33"/>
  <c r="M192" i="33"/>
  <c r="Q192" i="33"/>
  <c r="I27" i="33"/>
  <c r="N9" i="33"/>
  <c r="I159" i="33"/>
  <c r="S14" i="33"/>
  <c r="L132" i="33"/>
  <c r="K132" i="33"/>
  <c r="K68" i="33"/>
  <c r="N68" i="33"/>
  <c r="M21" i="33"/>
  <c r="H115" i="33"/>
  <c r="E43" i="33"/>
  <c r="F189" i="33"/>
  <c r="O85" i="33"/>
  <c r="P127" i="33"/>
  <c r="E27" i="33"/>
  <c r="J9" i="33"/>
  <c r="G137" i="33"/>
  <c r="G73" i="33"/>
  <c r="T160" i="33"/>
  <c r="I96" i="33"/>
  <c r="S32" i="33"/>
  <c r="N190" i="33"/>
  <c r="S21" i="33"/>
  <c r="A63" i="33"/>
  <c r="M63" i="33"/>
  <c r="Q63" i="33"/>
  <c r="E63" i="33"/>
  <c r="O63" i="33"/>
  <c r="P63" i="33"/>
  <c r="T63" i="33"/>
  <c r="I63" i="33"/>
  <c r="F63" i="33"/>
  <c r="G63" i="33"/>
  <c r="A149" i="33"/>
  <c r="I149" i="33"/>
  <c r="U149" i="33"/>
  <c r="T149" i="33"/>
  <c r="P149" i="33"/>
  <c r="M149" i="33"/>
  <c r="L149" i="33"/>
  <c r="H149" i="33"/>
  <c r="E149" i="33"/>
  <c r="J149" i="33"/>
  <c r="N149" i="33"/>
  <c r="G132" i="33"/>
  <c r="R68" i="33"/>
  <c r="F4" i="33"/>
  <c r="V19" i="33"/>
  <c r="H127" i="33"/>
  <c r="N137" i="33"/>
  <c r="F73" i="33"/>
  <c r="Q160" i="33"/>
  <c r="R32" i="33"/>
  <c r="Q149" i="33"/>
  <c r="U18" i="33"/>
  <c r="V41" i="33"/>
  <c r="J41" i="33"/>
  <c r="F9" i="33"/>
  <c r="J21" i="33"/>
  <c r="K14" i="33"/>
  <c r="O132" i="33"/>
  <c r="S132" i="33"/>
  <c r="G68" i="33"/>
  <c r="S68" i="33"/>
  <c r="Q19" i="33"/>
  <c r="T9" i="33"/>
  <c r="P115" i="33"/>
  <c r="E85" i="33"/>
  <c r="R127" i="33"/>
  <c r="U63" i="33"/>
  <c r="L21" i="33"/>
  <c r="O137" i="33"/>
  <c r="O73" i="33"/>
  <c r="N117" i="33"/>
  <c r="I9" i="33"/>
  <c r="G160" i="33"/>
  <c r="M160" i="33"/>
  <c r="Q96" i="33"/>
  <c r="K149" i="33"/>
  <c r="H190" i="33"/>
  <c r="H21" i="33"/>
  <c r="H19" i="33"/>
  <c r="G19" i="33"/>
  <c r="U32" i="33"/>
  <c r="H137" i="33"/>
  <c r="H73" i="33"/>
  <c r="H160" i="33"/>
  <c r="U160" i="33"/>
  <c r="L96" i="33"/>
  <c r="J96" i="33"/>
  <c r="S149" i="33"/>
  <c r="G9" i="33"/>
  <c r="I190" i="33"/>
  <c r="A27" i="33"/>
  <c r="J27" i="33"/>
  <c r="A94" i="33"/>
  <c r="K94" i="33"/>
  <c r="P94" i="33"/>
  <c r="A14" i="33"/>
  <c r="G14" i="33"/>
  <c r="P14" i="33"/>
  <c r="I14" i="33"/>
  <c r="M113" i="33"/>
  <c r="P113" i="33"/>
  <c r="T8" i="33"/>
  <c r="L8" i="33"/>
  <c r="E103" i="33"/>
  <c r="I103" i="33"/>
  <c r="P166" i="33"/>
  <c r="Q166" i="33"/>
  <c r="A189" i="33"/>
  <c r="I189" i="33"/>
  <c r="M189" i="33"/>
  <c r="P189" i="33"/>
  <c r="E189" i="33"/>
  <c r="H189" i="33"/>
  <c r="R189" i="33"/>
  <c r="A125" i="33"/>
  <c r="M125" i="33"/>
  <c r="T125" i="33"/>
  <c r="P125" i="33"/>
  <c r="L125" i="33"/>
  <c r="F125" i="33"/>
  <c r="Q125" i="33"/>
  <c r="T61" i="33"/>
  <c r="V61" i="33"/>
  <c r="G61" i="33"/>
  <c r="O147" i="34"/>
  <c r="S147" i="34"/>
  <c r="T83" i="35"/>
  <c r="O83" i="35"/>
  <c r="S19" i="34"/>
  <c r="J19" i="34"/>
  <c r="F178" i="42"/>
  <c r="Q178" i="42"/>
  <c r="T50" i="42"/>
  <c r="O50" i="42"/>
  <c r="U193" i="35"/>
  <c r="G193" i="35"/>
  <c r="J137" i="34"/>
  <c r="U137" i="34"/>
  <c r="I137" i="34"/>
  <c r="S192" i="34"/>
  <c r="V192" i="34"/>
  <c r="F128" i="34"/>
  <c r="Q128" i="34"/>
  <c r="O120" i="35"/>
  <c r="T120" i="35"/>
  <c r="S64" i="41"/>
  <c r="V64" i="41"/>
  <c r="R64" i="41"/>
  <c r="O183" i="35"/>
  <c r="F183" i="35"/>
  <c r="R183" i="35"/>
  <c r="H71" i="34"/>
  <c r="L71" i="34"/>
  <c r="L62" i="42"/>
  <c r="G62" i="42"/>
  <c r="K38" i="42"/>
  <c r="N38" i="42"/>
  <c r="L190" i="35"/>
  <c r="H190" i="35"/>
  <c r="K126" i="35"/>
  <c r="G126" i="35"/>
  <c r="J125" i="34"/>
  <c r="U125" i="34"/>
  <c r="I125" i="34"/>
  <c r="O114" i="42"/>
  <c r="S114" i="42"/>
  <c r="J83" i="35"/>
  <c r="E83" i="35"/>
  <c r="H83" i="35"/>
  <c r="V19" i="34"/>
  <c r="R19" i="34"/>
  <c r="G178" i="42"/>
  <c r="J178" i="42"/>
  <c r="J50" i="42"/>
  <c r="E50" i="42"/>
  <c r="H50" i="42"/>
  <c r="I193" i="35"/>
  <c r="O193" i="35"/>
  <c r="R137" i="34"/>
  <c r="F137" i="34"/>
  <c r="Q137" i="34"/>
  <c r="L192" i="34"/>
  <c r="G192" i="34"/>
  <c r="N128" i="34"/>
  <c r="J128" i="34"/>
  <c r="I120" i="35"/>
  <c r="E120" i="35"/>
  <c r="L64" i="41"/>
  <c r="G64" i="41"/>
  <c r="S183" i="35"/>
  <c r="N183" i="35"/>
  <c r="P71" i="34"/>
  <c r="T71" i="34"/>
  <c r="T62" i="42"/>
  <c r="O62" i="42"/>
  <c r="S38" i="42"/>
  <c r="V38" i="42"/>
  <c r="T190" i="35"/>
  <c r="P190" i="35"/>
  <c r="S126" i="35"/>
  <c r="O126" i="35"/>
  <c r="R125" i="34"/>
  <c r="F125" i="34"/>
  <c r="Q125" i="34"/>
  <c r="H114" i="42"/>
  <c r="L114" i="42"/>
  <c r="I50" i="42"/>
  <c r="U50" i="42"/>
  <c r="Q193" i="35"/>
  <c r="P193" i="35"/>
  <c r="S137" i="34"/>
  <c r="V137" i="34"/>
  <c r="E192" i="34"/>
  <c r="H192" i="34"/>
  <c r="L128" i="34"/>
  <c r="G128" i="34"/>
  <c r="K128" i="34"/>
  <c r="J120" i="35"/>
  <c r="U120" i="35"/>
  <c r="E64" i="41"/>
  <c r="H64" i="41"/>
  <c r="G183" i="35"/>
  <c r="H183" i="35"/>
  <c r="F71" i="34"/>
  <c r="Q71" i="34"/>
  <c r="M71" i="34"/>
  <c r="R62" i="42"/>
  <c r="M62" i="42"/>
  <c r="P62" i="42"/>
  <c r="T38" i="42"/>
  <c r="O38" i="42"/>
  <c r="R190" i="35"/>
  <c r="M190" i="35"/>
  <c r="Q190" i="35"/>
  <c r="M126" i="35"/>
  <c r="P126" i="35"/>
  <c r="S125" i="34"/>
  <c r="V125" i="34"/>
  <c r="I114" i="42"/>
  <c r="E114" i="42"/>
  <c r="F147" i="34"/>
  <c r="Q147" i="34"/>
  <c r="M147" i="34"/>
  <c r="Q83" i="35"/>
  <c r="F83" i="35"/>
  <c r="H19" i="34"/>
  <c r="E19" i="34"/>
  <c r="U178" i="42"/>
  <c r="S178" i="42"/>
  <c r="Q50" i="42"/>
  <c r="F50" i="42"/>
  <c r="T193" i="35"/>
  <c r="J193" i="35"/>
  <c r="L137" i="34"/>
  <c r="G137" i="34"/>
  <c r="M192" i="34"/>
  <c r="P192" i="34"/>
  <c r="T128" i="34"/>
  <c r="O128" i="34"/>
  <c r="S128" i="34"/>
  <c r="R120" i="35"/>
  <c r="F120" i="35"/>
  <c r="M64" i="41"/>
  <c r="P64" i="41"/>
  <c r="K183" i="35"/>
  <c r="P183" i="35"/>
  <c r="N71" i="34"/>
  <c r="J71" i="34"/>
  <c r="U71" i="34"/>
  <c r="I62" i="42"/>
  <c r="U62" i="42"/>
  <c r="R38" i="42"/>
  <c r="E38" i="42"/>
  <c r="H38" i="42"/>
  <c r="O190" i="35"/>
  <c r="U190" i="35"/>
  <c r="U126" i="35"/>
  <c r="I126" i="35"/>
  <c r="L125" i="34"/>
  <c r="G125" i="34"/>
  <c r="F114" i="42"/>
  <c r="Q114" i="42"/>
  <c r="M114" i="42"/>
  <c r="AA36" i="12"/>
  <c r="AB36" i="12" s="1"/>
  <c r="N147" i="34"/>
  <c r="J147" i="34"/>
  <c r="U147" i="34"/>
  <c r="K83" i="35"/>
  <c r="N83" i="35"/>
  <c r="F19" i="34"/>
  <c r="P19" i="34"/>
  <c r="M19" i="34"/>
  <c r="N178" i="42"/>
  <c r="H178" i="42"/>
  <c r="L178" i="42"/>
  <c r="K50" i="42"/>
  <c r="N50" i="42"/>
  <c r="F193" i="35"/>
  <c r="R193" i="35"/>
  <c r="T137" i="34"/>
  <c r="O137" i="34"/>
  <c r="J192" i="34"/>
  <c r="U192" i="34"/>
  <c r="I192" i="34"/>
  <c r="E128" i="34"/>
  <c r="H128" i="34"/>
  <c r="H120" i="35"/>
  <c r="K120" i="35"/>
  <c r="N120" i="35"/>
  <c r="U64" i="41"/>
  <c r="I64" i="41"/>
  <c r="M183" i="35"/>
  <c r="I183" i="35"/>
  <c r="V71" i="34"/>
  <c r="R71" i="34"/>
  <c r="Q62" i="42"/>
  <c r="F62" i="42"/>
  <c r="J38" i="42"/>
  <c r="M38" i="42"/>
  <c r="P38" i="42"/>
  <c r="S190" i="35"/>
  <c r="F190" i="35"/>
  <c r="F126" i="35"/>
  <c r="Q126" i="35"/>
  <c r="T125" i="34"/>
  <c r="O125" i="34"/>
  <c r="N114" i="42"/>
  <c r="J114" i="42"/>
  <c r="U114" i="42"/>
  <c r="V147" i="34"/>
  <c r="S83" i="35"/>
  <c r="K19" i="34"/>
  <c r="I19" i="34"/>
  <c r="O178" i="42"/>
  <c r="P178" i="42"/>
  <c r="S50" i="42"/>
  <c r="E193" i="35"/>
  <c r="N193" i="35"/>
  <c r="E137" i="34"/>
  <c r="R192" i="34"/>
  <c r="F192" i="34"/>
  <c r="M128" i="34"/>
  <c r="P120" i="35"/>
  <c r="S120" i="35"/>
  <c r="F64" i="41"/>
  <c r="L183" i="35"/>
  <c r="G71" i="34"/>
  <c r="K62" i="42"/>
  <c r="I38" i="42"/>
  <c r="G190" i="35"/>
  <c r="L126" i="35"/>
  <c r="N126" i="35"/>
  <c r="E125" i="34"/>
  <c r="V114" i="42"/>
  <c r="AA192" i="12"/>
  <c r="AB192" i="12" s="1"/>
  <c r="L24" i="33"/>
  <c r="Q10" i="33"/>
  <c r="M65" i="33"/>
  <c r="I88" i="33"/>
  <c r="S18" i="42"/>
  <c r="J65" i="33"/>
  <c r="M189" i="34"/>
  <c r="J129" i="33"/>
  <c r="R10" i="33"/>
  <c r="T131" i="33"/>
  <c r="F129" i="33"/>
  <c r="S185" i="33"/>
  <c r="T121" i="33"/>
  <c r="O57" i="33"/>
  <c r="R57" i="33"/>
  <c r="V144" i="33"/>
  <c r="E80" i="33"/>
  <c r="F185" i="33"/>
  <c r="T185" i="33"/>
  <c r="U121" i="33"/>
  <c r="S57" i="33"/>
  <c r="T57" i="33"/>
  <c r="N185" i="33"/>
  <c r="E185" i="33"/>
  <c r="N121" i="33"/>
  <c r="U57" i="33"/>
  <c r="O185" i="33"/>
  <c r="A185" i="33"/>
  <c r="R185" i="33"/>
  <c r="V185" i="33"/>
  <c r="L185" i="33"/>
  <c r="H185" i="33"/>
  <c r="K185" i="33"/>
  <c r="G185" i="33"/>
  <c r="A121" i="33"/>
  <c r="H121" i="33"/>
  <c r="E121" i="33"/>
  <c r="I121" i="33"/>
  <c r="F121" i="33"/>
  <c r="R121" i="33"/>
  <c r="P121" i="33"/>
  <c r="M121" i="33"/>
  <c r="Q121" i="33"/>
  <c r="Q57" i="33"/>
  <c r="E57" i="33"/>
  <c r="L57" i="33"/>
  <c r="N57" i="33"/>
  <c r="J57" i="33"/>
  <c r="G57" i="33"/>
  <c r="A144" i="33"/>
  <c r="L144" i="33"/>
  <c r="H144" i="33"/>
  <c r="N144" i="33"/>
  <c r="K144" i="33"/>
  <c r="G144" i="33"/>
  <c r="M144" i="33"/>
  <c r="Q144" i="33"/>
  <c r="I144" i="33"/>
  <c r="E144" i="33"/>
  <c r="T144" i="33"/>
  <c r="P144" i="33"/>
  <c r="A80" i="33"/>
  <c r="M80" i="33"/>
  <c r="G80" i="33"/>
  <c r="L80" i="33"/>
  <c r="F80" i="33"/>
  <c r="H80" i="33"/>
  <c r="T80" i="33"/>
  <c r="N80" i="33"/>
  <c r="I80" i="33"/>
  <c r="S80" i="33"/>
  <c r="K80" i="33"/>
  <c r="R80" i="33"/>
  <c r="T16" i="33"/>
  <c r="U16" i="33"/>
  <c r="V16" i="33"/>
  <c r="R16" i="33"/>
  <c r="K16" i="33"/>
  <c r="G16" i="33"/>
  <c r="H16" i="33"/>
  <c r="S16" i="33"/>
  <c r="L16" i="33"/>
  <c r="A175" i="33"/>
  <c r="O175" i="33"/>
  <c r="T175" i="33"/>
  <c r="V175" i="33"/>
  <c r="S175" i="33"/>
  <c r="I175" i="33"/>
  <c r="U175" i="33"/>
  <c r="J175" i="33"/>
  <c r="M175" i="33"/>
  <c r="P175" i="33"/>
  <c r="H175" i="33"/>
  <c r="E175" i="33"/>
  <c r="A111" i="33"/>
  <c r="A111" i="35" s="1"/>
  <c r="I111" i="33"/>
  <c r="S111" i="33"/>
  <c r="R111" i="33"/>
  <c r="F111" i="33"/>
  <c r="Q111" i="33"/>
  <c r="U111" i="33"/>
  <c r="A47" i="33"/>
  <c r="V47" i="33"/>
  <c r="M47" i="33"/>
  <c r="H47" i="33"/>
  <c r="F47" i="33"/>
  <c r="U47" i="33"/>
  <c r="P47" i="33"/>
  <c r="I47" i="33"/>
  <c r="E47" i="33"/>
  <c r="Q47" i="33"/>
  <c r="O47" i="33"/>
  <c r="G47" i="33"/>
  <c r="A174" i="33"/>
  <c r="J174" i="33"/>
  <c r="N174" i="33"/>
  <c r="I174" i="33"/>
  <c r="U174" i="33"/>
  <c r="S174" i="33"/>
  <c r="O174" i="33"/>
  <c r="T174" i="33"/>
  <c r="G174" i="33"/>
  <c r="L174" i="33"/>
  <c r="K174" i="33"/>
  <c r="R174" i="33"/>
  <c r="V174" i="33"/>
  <c r="Q185" i="33"/>
  <c r="S121" i="33"/>
  <c r="P57" i="33"/>
  <c r="U144" i="33"/>
  <c r="P80" i="33"/>
  <c r="I16" i="33"/>
  <c r="A106" i="33"/>
  <c r="V106" i="33"/>
  <c r="T106" i="33"/>
  <c r="I106" i="33"/>
  <c r="R106" i="33"/>
  <c r="A50" i="33"/>
  <c r="J50" i="33"/>
  <c r="A169" i="33"/>
  <c r="H169" i="33"/>
  <c r="A105" i="33"/>
  <c r="U105" i="33"/>
  <c r="A41" i="33"/>
  <c r="R41" i="33"/>
  <c r="N41" i="33"/>
  <c r="A192" i="33"/>
  <c r="U192" i="33"/>
  <c r="J192" i="33"/>
  <c r="A128" i="33"/>
  <c r="N128" i="33"/>
  <c r="F128" i="33"/>
  <c r="K128" i="33"/>
  <c r="A64" i="33"/>
  <c r="Q64" i="33"/>
  <c r="V64" i="33"/>
  <c r="R64" i="33"/>
  <c r="J64" i="33"/>
  <c r="A159" i="33"/>
  <c r="A159" i="34" s="1"/>
  <c r="J159" i="33"/>
  <c r="G31" i="33"/>
  <c r="J158" i="33"/>
  <c r="H94" i="33"/>
  <c r="N95" i="33"/>
  <c r="M69" i="33"/>
  <c r="P69" i="33"/>
  <c r="T69" i="33"/>
  <c r="R133" i="33"/>
  <c r="P133" i="33"/>
  <c r="H27" i="33"/>
  <c r="S180" i="33"/>
  <c r="V180" i="33"/>
  <c r="R172" i="33"/>
  <c r="F172" i="33"/>
  <c r="Q164" i="33"/>
  <c r="M108" i="33"/>
  <c r="I108" i="33"/>
  <c r="J108" i="33"/>
  <c r="T44" i="33"/>
  <c r="I44" i="33"/>
  <c r="J36" i="33"/>
  <c r="R14" i="33"/>
  <c r="L5" i="33"/>
  <c r="P123" i="33"/>
  <c r="N115" i="33"/>
  <c r="M83" i="33"/>
  <c r="V43" i="33"/>
  <c r="V35" i="33"/>
  <c r="K27" i="33"/>
  <c r="O189" i="33"/>
  <c r="S189" i="33"/>
  <c r="I125" i="33"/>
  <c r="E125" i="33"/>
  <c r="H125" i="33"/>
  <c r="F22" i="33"/>
  <c r="Q14" i="33"/>
  <c r="S34" i="33"/>
  <c r="V167" i="33"/>
  <c r="H14" i="33"/>
  <c r="R25" i="33"/>
  <c r="R117" i="33"/>
  <c r="O22" i="33"/>
  <c r="O5" i="33"/>
  <c r="L110" i="33"/>
  <c r="G94" i="33"/>
  <c r="E101" i="33"/>
  <c r="P95" i="33"/>
  <c r="U72" i="33"/>
  <c r="U14" i="33"/>
  <c r="F158" i="33"/>
  <c r="E102" i="33"/>
  <c r="F94" i="33"/>
  <c r="F61" i="33"/>
  <c r="J8" i="33"/>
  <c r="F5" i="33"/>
  <c r="G69" i="33"/>
  <c r="K69" i="33"/>
  <c r="T53" i="33"/>
  <c r="E133" i="33"/>
  <c r="G133" i="33"/>
  <c r="L133" i="33"/>
  <c r="J180" i="33"/>
  <c r="U180" i="33"/>
  <c r="I172" i="33"/>
  <c r="E172" i="33"/>
  <c r="P164" i="33"/>
  <c r="E108" i="33"/>
  <c r="V108" i="33"/>
  <c r="T100" i="33"/>
  <c r="O44" i="33"/>
  <c r="S44" i="33"/>
  <c r="L39" i="33"/>
  <c r="M123" i="33"/>
  <c r="G115" i="33"/>
  <c r="G83" i="33"/>
  <c r="L51" i="33"/>
  <c r="L43" i="33"/>
  <c r="F27" i="33"/>
  <c r="N189" i="33"/>
  <c r="J189" i="33"/>
  <c r="U189" i="33"/>
  <c r="S125" i="33"/>
  <c r="V125" i="33"/>
  <c r="S5" i="33"/>
  <c r="P74" i="33"/>
  <c r="R5" i="33"/>
  <c r="M181" i="33"/>
  <c r="R103" i="33"/>
  <c r="L136" i="33"/>
  <c r="E14" i="33"/>
  <c r="Q158" i="33"/>
  <c r="L102" i="33"/>
  <c r="M38" i="33"/>
  <c r="H5" i="33"/>
  <c r="L145" i="35"/>
  <c r="I53" i="33"/>
  <c r="V53" i="33"/>
  <c r="M169" i="33"/>
  <c r="P169" i="33"/>
  <c r="T169" i="33"/>
  <c r="L159" i="33"/>
  <c r="H159" i="33"/>
  <c r="N79" i="33"/>
  <c r="V22" i="33"/>
  <c r="F164" i="33"/>
  <c r="K164" i="33"/>
  <c r="N100" i="33"/>
  <c r="I100" i="33"/>
  <c r="H100" i="33"/>
  <c r="G36" i="33"/>
  <c r="K36" i="33"/>
  <c r="V135" i="33"/>
  <c r="F123" i="33"/>
  <c r="Q123" i="33"/>
  <c r="E51" i="33"/>
  <c r="T51" i="33"/>
  <c r="H35" i="33"/>
  <c r="L35" i="33"/>
  <c r="R22" i="33"/>
  <c r="U74" i="33"/>
  <c r="V145" i="33"/>
  <c r="M105" i="33"/>
  <c r="F105" i="33"/>
  <c r="L41" i="33"/>
  <c r="G41" i="33"/>
  <c r="N181" i="33"/>
  <c r="J181" i="33"/>
  <c r="U181" i="33"/>
  <c r="S117" i="33"/>
  <c r="V117" i="33"/>
  <c r="N106" i="33"/>
  <c r="S106" i="33"/>
  <c r="H31" i="33"/>
  <c r="R192" i="33"/>
  <c r="F192" i="33"/>
  <c r="Q168" i="33"/>
  <c r="S128" i="33"/>
  <c r="V128" i="33"/>
  <c r="R128" i="33"/>
  <c r="U64" i="33"/>
  <c r="K64" i="33"/>
  <c r="P48" i="33"/>
  <c r="S158" i="33"/>
  <c r="V158" i="33"/>
  <c r="R158" i="33"/>
  <c r="U102" i="33"/>
  <c r="O102" i="33"/>
  <c r="T102" i="33"/>
  <c r="P38" i="33"/>
  <c r="U50" i="33"/>
  <c r="V95" i="33"/>
  <c r="I95" i="33"/>
  <c r="F31" i="33"/>
  <c r="S31" i="33"/>
  <c r="L179" i="34"/>
  <c r="R115" i="34"/>
  <c r="I146" i="42"/>
  <c r="O113" i="35"/>
  <c r="F199" i="33"/>
  <c r="H18" i="42"/>
  <c r="N169" i="33"/>
  <c r="P100" i="33"/>
  <c r="K192" i="33"/>
  <c r="S64" i="33"/>
  <c r="M50" i="33"/>
  <c r="G179" i="34"/>
  <c r="O73" i="35"/>
  <c r="Q199" i="33"/>
  <c r="K159" i="33"/>
  <c r="S100" i="33"/>
  <c r="S36" i="33"/>
  <c r="P31" i="33"/>
  <c r="T41" i="33"/>
  <c r="L128" i="33"/>
  <c r="G158" i="33"/>
  <c r="Q95" i="33"/>
  <c r="E31" i="33"/>
  <c r="M53" i="33"/>
  <c r="P53" i="33"/>
  <c r="V169" i="33"/>
  <c r="Q169" i="33"/>
  <c r="E159" i="33"/>
  <c r="S159" i="33"/>
  <c r="O64" i="33"/>
  <c r="G164" i="33"/>
  <c r="L164" i="33"/>
  <c r="E100" i="33"/>
  <c r="J100" i="33"/>
  <c r="H36" i="33"/>
  <c r="R147" i="33"/>
  <c r="V123" i="33"/>
  <c r="R123" i="33"/>
  <c r="G51" i="33"/>
  <c r="N51" i="33"/>
  <c r="I35" i="33"/>
  <c r="E35" i="33"/>
  <c r="V34" i="33"/>
  <c r="T105" i="33"/>
  <c r="E105" i="33"/>
  <c r="V105" i="33"/>
  <c r="E41" i="33"/>
  <c r="H41" i="33"/>
  <c r="G181" i="33"/>
  <c r="K181" i="33"/>
  <c r="T117" i="33"/>
  <c r="O117" i="33"/>
  <c r="O106" i="33"/>
  <c r="U106" i="33"/>
  <c r="I143" i="33"/>
  <c r="S192" i="33"/>
  <c r="V192" i="33"/>
  <c r="T128" i="33"/>
  <c r="O128" i="33"/>
  <c r="S112" i="33"/>
  <c r="G64" i="33"/>
  <c r="L64" i="33"/>
  <c r="K40" i="33"/>
  <c r="R71" i="33"/>
  <c r="T158" i="33"/>
  <c r="O158" i="33"/>
  <c r="U142" i="33"/>
  <c r="S102" i="33"/>
  <c r="Q102" i="33"/>
  <c r="V194" i="33"/>
  <c r="E50" i="33"/>
  <c r="M95" i="33"/>
  <c r="J95" i="33"/>
  <c r="V31" i="33"/>
  <c r="M31" i="33"/>
  <c r="K179" i="34"/>
  <c r="S73" i="35"/>
  <c r="R25" i="35"/>
  <c r="H53" i="33"/>
  <c r="P159" i="33"/>
  <c r="S164" i="33"/>
  <c r="M100" i="33"/>
  <c r="O36" i="33"/>
  <c r="I105" i="33"/>
  <c r="E106" i="33"/>
  <c r="E64" i="33"/>
  <c r="L158" i="33"/>
  <c r="N31" i="33"/>
  <c r="S41" i="33"/>
  <c r="O53" i="33"/>
  <c r="J53" i="33"/>
  <c r="E169" i="33"/>
  <c r="J169" i="33"/>
  <c r="Q159" i="33"/>
  <c r="M159" i="33"/>
  <c r="H164" i="33"/>
  <c r="T164" i="33"/>
  <c r="O100" i="33"/>
  <c r="U100" i="33"/>
  <c r="L36" i="33"/>
  <c r="P36" i="33"/>
  <c r="S22" i="33"/>
  <c r="F147" i="33"/>
  <c r="G123" i="33"/>
  <c r="K123" i="33"/>
  <c r="U51" i="33"/>
  <c r="V51" i="33"/>
  <c r="Q35" i="33"/>
  <c r="M35" i="33"/>
  <c r="R50" i="33"/>
  <c r="M36" i="33"/>
  <c r="H105" i="33"/>
  <c r="P105" i="33"/>
  <c r="U89" i="33"/>
  <c r="M41" i="33"/>
  <c r="P41" i="33"/>
  <c r="O181" i="33"/>
  <c r="S181" i="33"/>
  <c r="I117" i="33"/>
  <c r="E117" i="33"/>
  <c r="H117" i="33"/>
  <c r="F106" i="33"/>
  <c r="H106" i="33"/>
  <c r="M143" i="33"/>
  <c r="H192" i="33"/>
  <c r="L192" i="33"/>
  <c r="G192" i="33"/>
  <c r="E128" i="33"/>
  <c r="H128" i="33"/>
  <c r="V112" i="33"/>
  <c r="I64" i="33"/>
  <c r="T64" i="33"/>
  <c r="F71" i="33"/>
  <c r="E158" i="33"/>
  <c r="H158" i="33"/>
  <c r="J142" i="33"/>
  <c r="K102" i="33"/>
  <c r="G102" i="33"/>
  <c r="R194" i="33"/>
  <c r="F50" i="33"/>
  <c r="O50" i="33"/>
  <c r="U95" i="33"/>
  <c r="R95" i="33"/>
  <c r="I31" i="33"/>
  <c r="U31" i="33"/>
  <c r="U65" i="35"/>
  <c r="V23" i="41"/>
  <c r="F25" i="35"/>
  <c r="K53" i="33"/>
  <c r="U169" i="33"/>
  <c r="V164" i="33"/>
  <c r="N105" i="33"/>
  <c r="V181" i="33"/>
  <c r="J106" i="33"/>
  <c r="I102" i="33"/>
  <c r="E95" i="33"/>
  <c r="Q53" i="33"/>
  <c r="R53" i="33"/>
  <c r="F169" i="33"/>
  <c r="R169" i="33"/>
  <c r="F159" i="33"/>
  <c r="U159" i="33"/>
  <c r="K41" i="33"/>
  <c r="J164" i="33"/>
  <c r="E164" i="33"/>
  <c r="P148" i="33"/>
  <c r="F100" i="33"/>
  <c r="K100" i="33"/>
  <c r="R84" i="33"/>
  <c r="T36" i="33"/>
  <c r="I36" i="33"/>
  <c r="G22" i="33"/>
  <c r="O123" i="33"/>
  <c r="S123" i="33"/>
  <c r="I51" i="33"/>
  <c r="H51" i="33"/>
  <c r="P51" i="33"/>
  <c r="J35" i="33"/>
  <c r="U35" i="33"/>
  <c r="J17" i="33"/>
  <c r="S105" i="33"/>
  <c r="G105" i="33"/>
  <c r="Q89" i="33"/>
  <c r="U41" i="33"/>
  <c r="I41" i="33"/>
  <c r="H181" i="33"/>
  <c r="L181" i="33"/>
  <c r="Q117" i="33"/>
  <c r="M117" i="33"/>
  <c r="P117" i="33"/>
  <c r="Q106" i="33"/>
  <c r="P106" i="33"/>
  <c r="P192" i="33"/>
  <c r="T192" i="33"/>
  <c r="O192" i="33"/>
  <c r="M128" i="33"/>
  <c r="P128" i="33"/>
  <c r="F104" i="33"/>
  <c r="H64" i="33"/>
  <c r="F64" i="33"/>
  <c r="G50" i="33"/>
  <c r="M158" i="33"/>
  <c r="P158" i="33"/>
  <c r="I118" i="33"/>
  <c r="V102" i="33"/>
  <c r="R102" i="33"/>
  <c r="Q50" i="33"/>
  <c r="L50" i="33"/>
  <c r="G95" i="33"/>
  <c r="K95" i="33"/>
  <c r="Q31" i="33"/>
  <c r="S29" i="33"/>
  <c r="R65" i="35"/>
  <c r="R23" i="41"/>
  <c r="H94" i="35"/>
  <c r="T6" i="34"/>
  <c r="O158" i="35"/>
  <c r="I169" i="33"/>
  <c r="O105" i="33"/>
  <c r="O41" i="33"/>
  <c r="R181" i="33"/>
  <c r="L117" i="33"/>
  <c r="G117" i="33"/>
  <c r="N192" i="33"/>
  <c r="G128" i="33"/>
  <c r="F102" i="33"/>
  <c r="S53" i="33"/>
  <c r="L53" i="33"/>
  <c r="G169" i="33"/>
  <c r="K169" i="33"/>
  <c r="R159" i="33"/>
  <c r="N159" i="33"/>
  <c r="T31" i="33"/>
  <c r="O164" i="33"/>
  <c r="N164" i="33"/>
  <c r="M164" i="33"/>
  <c r="Q100" i="33"/>
  <c r="V100" i="33"/>
  <c r="F36" i="33"/>
  <c r="N165" i="33"/>
  <c r="E123" i="33"/>
  <c r="H123" i="33"/>
  <c r="L123" i="33"/>
  <c r="M51" i="33"/>
  <c r="J51" i="33"/>
  <c r="F35" i="33"/>
  <c r="R35" i="33"/>
  <c r="L31" i="33"/>
  <c r="K105" i="33"/>
  <c r="Q105" i="33"/>
  <c r="K81" i="33"/>
  <c r="F41" i="33"/>
  <c r="Q41" i="33"/>
  <c r="P181" i="33"/>
  <c r="T181" i="33"/>
  <c r="J117" i="33"/>
  <c r="U117" i="33"/>
  <c r="M106" i="33"/>
  <c r="G106" i="33"/>
  <c r="L106" i="33"/>
  <c r="I192" i="33"/>
  <c r="E192" i="33"/>
  <c r="J176" i="33"/>
  <c r="U128" i="33"/>
  <c r="I128" i="33"/>
  <c r="J104" i="33"/>
  <c r="P64" i="33"/>
  <c r="N64" i="33"/>
  <c r="K22" i="33"/>
  <c r="U158" i="33"/>
  <c r="I158" i="33"/>
  <c r="E118" i="33"/>
  <c r="M102" i="33"/>
  <c r="H102" i="33"/>
  <c r="I50" i="33"/>
  <c r="O95" i="33"/>
  <c r="S95" i="33"/>
  <c r="J31" i="33"/>
  <c r="J29" i="33"/>
  <c r="U51" i="35"/>
  <c r="F119" i="35"/>
  <c r="L94" i="35"/>
  <c r="O6" i="34"/>
  <c r="L158" i="35"/>
  <c r="S50" i="33"/>
  <c r="F95" i="33"/>
  <c r="H95" i="33"/>
  <c r="L95" i="33"/>
  <c r="R31" i="33"/>
  <c r="I51" i="35"/>
  <c r="P113" i="35"/>
  <c r="S119" i="35"/>
  <c r="Q189" i="34"/>
  <c r="E18" i="42"/>
  <c r="T50" i="33"/>
  <c r="U30" i="33"/>
  <c r="K50" i="33"/>
  <c r="H50" i="33"/>
  <c r="V50" i="33"/>
  <c r="P50" i="33"/>
  <c r="N50" i="33"/>
  <c r="F82" i="42"/>
  <c r="Q82" i="42"/>
  <c r="M24" i="33"/>
  <c r="G55" i="33"/>
  <c r="K10" i="33"/>
  <c r="K188" i="33"/>
  <c r="N188" i="33"/>
  <c r="T124" i="33"/>
  <c r="O124" i="33"/>
  <c r="M60" i="33"/>
  <c r="S60" i="33"/>
  <c r="J10" i="33"/>
  <c r="P131" i="33"/>
  <c r="I59" i="33"/>
  <c r="U24" i="33"/>
  <c r="I10" i="33"/>
  <c r="Q55" i="33"/>
  <c r="U55" i="33"/>
  <c r="J13" i="33"/>
  <c r="R129" i="33"/>
  <c r="N129" i="33"/>
  <c r="F65" i="33"/>
  <c r="R65" i="33"/>
  <c r="E77" i="33"/>
  <c r="K77" i="33"/>
  <c r="V77" i="33"/>
  <c r="I13" i="33"/>
  <c r="P152" i="33"/>
  <c r="F88" i="33"/>
  <c r="S126" i="33"/>
  <c r="L194" i="33"/>
  <c r="G194" i="33"/>
  <c r="K194" i="33"/>
  <c r="T179" i="34"/>
  <c r="O179" i="34"/>
  <c r="S179" i="34"/>
  <c r="G115" i="34"/>
  <c r="K115" i="34"/>
  <c r="F51" i="35"/>
  <c r="Q51" i="35"/>
  <c r="O146" i="42"/>
  <c r="Q146" i="42"/>
  <c r="N82" i="42"/>
  <c r="J82" i="42"/>
  <c r="U82" i="42"/>
  <c r="I113" i="35"/>
  <c r="E113" i="35"/>
  <c r="N73" i="35"/>
  <c r="H73" i="35"/>
  <c r="L73" i="35"/>
  <c r="G65" i="35"/>
  <c r="K65" i="35"/>
  <c r="R119" i="35"/>
  <c r="L119" i="35"/>
  <c r="G23" i="41"/>
  <c r="K23" i="41"/>
  <c r="K199" i="33"/>
  <c r="N199" i="33"/>
  <c r="P94" i="35"/>
  <c r="T94" i="35"/>
  <c r="E6" i="34"/>
  <c r="H6" i="34"/>
  <c r="R158" i="35"/>
  <c r="T158" i="35"/>
  <c r="J189" i="34"/>
  <c r="U189" i="34"/>
  <c r="J18" i="42"/>
  <c r="L18" i="42"/>
  <c r="P18" i="42"/>
  <c r="K25" i="35"/>
  <c r="N25" i="35"/>
  <c r="M82" i="42"/>
  <c r="N13" i="33"/>
  <c r="S188" i="33"/>
  <c r="V188" i="33"/>
  <c r="E124" i="33"/>
  <c r="H124" i="33"/>
  <c r="O60" i="33"/>
  <c r="L60" i="33"/>
  <c r="K59" i="33"/>
  <c r="G24" i="33"/>
  <c r="S55" i="33"/>
  <c r="F55" i="33"/>
  <c r="P10" i="33"/>
  <c r="K129" i="33"/>
  <c r="G129" i="33"/>
  <c r="N65" i="33"/>
  <c r="L65" i="33"/>
  <c r="P77" i="33"/>
  <c r="U77" i="33"/>
  <c r="L66" i="33"/>
  <c r="T152" i="33"/>
  <c r="O119" i="33"/>
  <c r="T194" i="33"/>
  <c r="O194" i="33"/>
  <c r="S194" i="33"/>
  <c r="E179" i="34"/>
  <c r="H179" i="34"/>
  <c r="O115" i="34"/>
  <c r="S115" i="34"/>
  <c r="N51" i="35"/>
  <c r="J51" i="35"/>
  <c r="P146" i="42"/>
  <c r="J146" i="42"/>
  <c r="V82" i="42"/>
  <c r="R82" i="42"/>
  <c r="Q113" i="35"/>
  <c r="M113" i="35"/>
  <c r="V73" i="35"/>
  <c r="P73" i="35"/>
  <c r="T73" i="35"/>
  <c r="O65" i="35"/>
  <c r="S65" i="35"/>
  <c r="G119" i="35"/>
  <c r="T119" i="35"/>
  <c r="O23" i="41"/>
  <c r="S23" i="41"/>
  <c r="S199" i="33"/>
  <c r="V199" i="33"/>
  <c r="I94" i="35"/>
  <c r="E94" i="35"/>
  <c r="M6" i="34"/>
  <c r="P6" i="34"/>
  <c r="H158" i="35"/>
  <c r="E158" i="35"/>
  <c r="R189" i="34"/>
  <c r="F189" i="34"/>
  <c r="M18" i="42"/>
  <c r="T18" i="42"/>
  <c r="S25" i="35"/>
  <c r="V25" i="35"/>
  <c r="S65" i="33"/>
  <c r="F13" i="33"/>
  <c r="H188" i="33"/>
  <c r="M124" i="33"/>
  <c r="M59" i="33"/>
  <c r="J55" i="33"/>
  <c r="N55" i="33"/>
  <c r="S24" i="33"/>
  <c r="H10" i="33"/>
  <c r="S129" i="33"/>
  <c r="O129" i="33"/>
  <c r="O65" i="33"/>
  <c r="V65" i="33"/>
  <c r="T65" i="33"/>
  <c r="G77" i="33"/>
  <c r="L77" i="33"/>
  <c r="R24" i="33"/>
  <c r="S119" i="33"/>
  <c r="E194" i="33"/>
  <c r="H194" i="33"/>
  <c r="F141" i="33"/>
  <c r="M179" i="34"/>
  <c r="P179" i="34"/>
  <c r="H115" i="34"/>
  <c r="L115" i="34"/>
  <c r="V51" i="35"/>
  <c r="R51" i="35"/>
  <c r="V146" i="42"/>
  <c r="R146" i="42"/>
  <c r="G82" i="42"/>
  <c r="K82" i="42"/>
  <c r="J113" i="35"/>
  <c r="U113" i="35"/>
  <c r="F73" i="35"/>
  <c r="I73" i="35"/>
  <c r="F65" i="35"/>
  <c r="H65" i="35"/>
  <c r="L65" i="35"/>
  <c r="H119" i="35"/>
  <c r="U119" i="35"/>
  <c r="E23" i="41"/>
  <c r="H23" i="41"/>
  <c r="L23" i="41"/>
  <c r="L199" i="33"/>
  <c r="G199" i="33"/>
  <c r="F94" i="35"/>
  <c r="Q94" i="35"/>
  <c r="M94" i="35"/>
  <c r="J6" i="34"/>
  <c r="U6" i="34"/>
  <c r="I6" i="34"/>
  <c r="V158" i="35"/>
  <c r="P158" i="35"/>
  <c r="M158" i="35"/>
  <c r="K189" i="34"/>
  <c r="N189" i="34"/>
  <c r="L21" i="42"/>
  <c r="R18" i="42"/>
  <c r="F18" i="42"/>
  <c r="Q25" i="35"/>
  <c r="L25" i="35"/>
  <c r="G25" i="35"/>
  <c r="L188" i="33"/>
  <c r="G188" i="33"/>
  <c r="P124" i="33"/>
  <c r="Q60" i="33"/>
  <c r="T60" i="33"/>
  <c r="U13" i="33"/>
  <c r="P188" i="33"/>
  <c r="T188" i="33"/>
  <c r="O188" i="33"/>
  <c r="U124" i="33"/>
  <c r="I124" i="33"/>
  <c r="H60" i="33"/>
  <c r="F60" i="33"/>
  <c r="U59" i="33"/>
  <c r="R55" i="33"/>
  <c r="V55" i="33"/>
  <c r="F24" i="33"/>
  <c r="L129" i="33"/>
  <c r="H129" i="33"/>
  <c r="U65" i="33"/>
  <c r="H65" i="33"/>
  <c r="R77" i="33"/>
  <c r="M77" i="33"/>
  <c r="E24" i="33"/>
  <c r="M194" i="33"/>
  <c r="P194" i="33"/>
  <c r="Q141" i="33"/>
  <c r="P13" i="33"/>
  <c r="U179" i="34"/>
  <c r="I179" i="34"/>
  <c r="P115" i="34"/>
  <c r="T115" i="34"/>
  <c r="E51" i="35"/>
  <c r="G51" i="35"/>
  <c r="K51" i="35"/>
  <c r="F146" i="42"/>
  <c r="K146" i="42"/>
  <c r="O82" i="42"/>
  <c r="S82" i="42"/>
  <c r="R113" i="35"/>
  <c r="F113" i="35"/>
  <c r="E73" i="35"/>
  <c r="Q73" i="35"/>
  <c r="N65" i="35"/>
  <c r="P65" i="35"/>
  <c r="T65" i="35"/>
  <c r="I119" i="35"/>
  <c r="V119" i="35"/>
  <c r="M23" i="41"/>
  <c r="P23" i="41"/>
  <c r="T23" i="41"/>
  <c r="T199" i="33"/>
  <c r="O199" i="33"/>
  <c r="N94" i="35"/>
  <c r="J94" i="35"/>
  <c r="U94" i="35"/>
  <c r="R6" i="34"/>
  <c r="F6" i="34"/>
  <c r="Q6" i="34"/>
  <c r="F158" i="35"/>
  <c r="I158" i="35"/>
  <c r="U158" i="35"/>
  <c r="S189" i="34"/>
  <c r="V189" i="34"/>
  <c r="V21" i="42"/>
  <c r="U18" i="42"/>
  <c r="N18" i="42"/>
  <c r="H25" i="35"/>
  <c r="T25" i="35"/>
  <c r="O25" i="35"/>
  <c r="I188" i="33"/>
  <c r="F124" i="33"/>
  <c r="Q124" i="33"/>
  <c r="U60" i="33"/>
  <c r="P60" i="33"/>
  <c r="N60" i="33"/>
  <c r="T13" i="33"/>
  <c r="I131" i="33"/>
  <c r="L55" i="33"/>
  <c r="H55" i="33"/>
  <c r="U129" i="33"/>
  <c r="P129" i="33"/>
  <c r="E65" i="33"/>
  <c r="P65" i="33"/>
  <c r="H77" i="33"/>
  <c r="I77" i="33"/>
  <c r="O13" i="33"/>
  <c r="U194" i="33"/>
  <c r="I194" i="33"/>
  <c r="F179" i="34"/>
  <c r="Q179" i="34"/>
  <c r="I115" i="34"/>
  <c r="E115" i="34"/>
  <c r="L51" i="35"/>
  <c r="O51" i="35"/>
  <c r="S51" i="35"/>
  <c r="E146" i="42"/>
  <c r="S146" i="42"/>
  <c r="H82" i="42"/>
  <c r="L82" i="42"/>
  <c r="K113" i="35"/>
  <c r="N113" i="35"/>
  <c r="M73" i="35"/>
  <c r="J73" i="35"/>
  <c r="V65" i="35"/>
  <c r="I65" i="35"/>
  <c r="M119" i="35"/>
  <c r="J119" i="35"/>
  <c r="O119" i="35"/>
  <c r="U23" i="41"/>
  <c r="I23" i="41"/>
  <c r="E199" i="33"/>
  <c r="H199" i="33"/>
  <c r="V94" i="35"/>
  <c r="R94" i="35"/>
  <c r="K6" i="34"/>
  <c r="N6" i="34"/>
  <c r="G158" i="35"/>
  <c r="Q158" i="35"/>
  <c r="H189" i="34"/>
  <c r="L189" i="34"/>
  <c r="G189" i="34"/>
  <c r="R21" i="42"/>
  <c r="I18" i="42"/>
  <c r="V18" i="42"/>
  <c r="I25" i="35"/>
  <c r="E25" i="35"/>
  <c r="M13" i="33"/>
  <c r="E188" i="33"/>
  <c r="G30" i="33"/>
  <c r="M188" i="33"/>
  <c r="K124" i="33"/>
  <c r="J124" i="33"/>
  <c r="J60" i="33"/>
  <c r="N179" i="34"/>
  <c r="J179" i="34"/>
  <c r="V115" i="34"/>
  <c r="Q115" i="34"/>
  <c r="M115" i="34"/>
  <c r="M51" i="35"/>
  <c r="H51" i="35"/>
  <c r="G146" i="42"/>
  <c r="M146" i="42"/>
  <c r="L146" i="42"/>
  <c r="P82" i="42"/>
  <c r="T82" i="42"/>
  <c r="S113" i="35"/>
  <c r="V113" i="35"/>
  <c r="U73" i="35"/>
  <c r="R73" i="35"/>
  <c r="E65" i="35"/>
  <c r="Q65" i="35"/>
  <c r="E119" i="35"/>
  <c r="K119" i="35"/>
  <c r="P119" i="35"/>
  <c r="F23" i="41"/>
  <c r="Q23" i="41"/>
  <c r="M199" i="33"/>
  <c r="P199" i="33"/>
  <c r="G94" i="35"/>
  <c r="K94" i="35"/>
  <c r="S6" i="34"/>
  <c r="V6" i="34"/>
  <c r="J158" i="35"/>
  <c r="K158" i="35"/>
  <c r="P189" i="34"/>
  <c r="T189" i="34"/>
  <c r="O189" i="34"/>
  <c r="Q18" i="42"/>
  <c r="G18" i="42"/>
  <c r="P25" i="35"/>
  <c r="M25" i="35"/>
  <c r="E13" i="33"/>
  <c r="Q188" i="33"/>
  <c r="N124" i="33"/>
  <c r="E60" i="33"/>
  <c r="V60" i="33"/>
  <c r="Q30" i="33"/>
  <c r="L13" i="33"/>
  <c r="N131" i="33"/>
  <c r="S13" i="33"/>
  <c r="I55" i="33"/>
  <c r="T55" i="33"/>
  <c r="P55" i="33"/>
  <c r="Q129" i="33"/>
  <c r="E129" i="33"/>
  <c r="V129" i="33"/>
  <c r="G65" i="33"/>
  <c r="I65" i="33"/>
  <c r="S77" i="33"/>
  <c r="Q77" i="33"/>
  <c r="G13" i="33"/>
  <c r="F194" i="33"/>
  <c r="Q194" i="33"/>
  <c r="K24" i="33"/>
  <c r="J188" i="33"/>
  <c r="U188" i="33"/>
  <c r="S124" i="33"/>
  <c r="V124" i="33"/>
  <c r="R124" i="33"/>
  <c r="G60" i="33"/>
  <c r="R60" i="33"/>
  <c r="L131" i="33"/>
  <c r="K55" i="33"/>
  <c r="E55" i="33"/>
  <c r="I129" i="33"/>
  <c r="M129" i="33"/>
  <c r="T129" i="33"/>
  <c r="K65" i="33"/>
  <c r="Q65" i="33"/>
  <c r="J77" i="33"/>
  <c r="F77" i="33"/>
  <c r="N182" i="33"/>
  <c r="N194" i="33"/>
  <c r="J194" i="33"/>
  <c r="V179" i="34"/>
  <c r="F115" i="34"/>
  <c r="J115" i="34"/>
  <c r="T51" i="35"/>
  <c r="H146" i="42"/>
  <c r="U146" i="42"/>
  <c r="I82" i="42"/>
  <c r="H113" i="35"/>
  <c r="L113" i="35"/>
  <c r="G73" i="35"/>
  <c r="M65" i="35"/>
  <c r="N119" i="35"/>
  <c r="N23" i="41"/>
  <c r="J199" i="33"/>
  <c r="U199" i="33"/>
  <c r="O94" i="35"/>
  <c r="L6" i="34"/>
  <c r="N158" i="35"/>
  <c r="I189" i="34"/>
  <c r="K18" i="42"/>
  <c r="J25" i="35"/>
  <c r="L92" i="33"/>
  <c r="J92" i="33"/>
  <c r="L28" i="33"/>
  <c r="U87" i="33"/>
  <c r="S33" i="33"/>
  <c r="H98" i="33"/>
  <c r="Q161" i="33"/>
  <c r="T56" i="33"/>
  <c r="E109" i="33"/>
  <c r="A177" i="33"/>
  <c r="A177" i="42" s="1"/>
  <c r="T177" i="33"/>
  <c r="P177" i="33"/>
  <c r="L177" i="33"/>
  <c r="H177" i="33"/>
  <c r="S177" i="33"/>
  <c r="O177" i="33"/>
  <c r="K177" i="33"/>
  <c r="G177" i="33"/>
  <c r="R177" i="33"/>
  <c r="V177" i="33"/>
  <c r="M177" i="33"/>
  <c r="Q177" i="33"/>
  <c r="F177" i="33"/>
  <c r="A49" i="33"/>
  <c r="U49" i="33"/>
  <c r="P49" i="33"/>
  <c r="K49" i="33"/>
  <c r="E49" i="33"/>
  <c r="R49" i="33"/>
  <c r="T49" i="33"/>
  <c r="M49" i="33"/>
  <c r="J49" i="33"/>
  <c r="I49" i="33"/>
  <c r="V49" i="33"/>
  <c r="S49" i="33"/>
  <c r="F49" i="33"/>
  <c r="Q49" i="33"/>
  <c r="R28" i="33"/>
  <c r="U45" i="33"/>
  <c r="I45" i="33"/>
  <c r="O8" i="33"/>
  <c r="O156" i="33"/>
  <c r="S156" i="33"/>
  <c r="V156" i="33"/>
  <c r="O92" i="33"/>
  <c r="K92" i="33"/>
  <c r="R92" i="33"/>
  <c r="T28" i="33"/>
  <c r="O87" i="33"/>
  <c r="H87" i="33"/>
  <c r="V39" i="33"/>
  <c r="S39" i="33"/>
  <c r="V8" i="33"/>
  <c r="Q83" i="33"/>
  <c r="E83" i="33"/>
  <c r="G98" i="33"/>
  <c r="M167" i="33"/>
  <c r="N177" i="33"/>
  <c r="L49" i="33"/>
  <c r="K103" i="33"/>
  <c r="L120" i="33"/>
  <c r="K72" i="33"/>
  <c r="P46" i="33"/>
  <c r="S151" i="33"/>
  <c r="T198" i="41"/>
  <c r="A98" i="33"/>
  <c r="A98" i="35" s="1"/>
  <c r="E98" i="33"/>
  <c r="M98" i="33"/>
  <c r="T98" i="33"/>
  <c r="V98" i="33"/>
  <c r="R98" i="33"/>
  <c r="O98" i="33"/>
  <c r="J98" i="33"/>
  <c r="F23" i="33"/>
  <c r="H23" i="33"/>
  <c r="S23" i="33"/>
  <c r="I23" i="33"/>
  <c r="L23" i="33"/>
  <c r="M23" i="33"/>
  <c r="K23" i="33"/>
  <c r="U23" i="33"/>
  <c r="R23" i="33"/>
  <c r="V23" i="33"/>
  <c r="A173" i="33"/>
  <c r="T173" i="33"/>
  <c r="P173" i="33"/>
  <c r="L173" i="33"/>
  <c r="H173" i="33"/>
  <c r="S173" i="33"/>
  <c r="O173" i="33"/>
  <c r="K173" i="33"/>
  <c r="G173" i="33"/>
  <c r="R173" i="33"/>
  <c r="V173" i="33"/>
  <c r="M173" i="33"/>
  <c r="Q173" i="33"/>
  <c r="F173" i="33"/>
  <c r="R15" i="34"/>
  <c r="V15" i="34"/>
  <c r="J15" i="34"/>
  <c r="S15" i="34"/>
  <c r="Q15" i="34"/>
  <c r="N15" i="34"/>
  <c r="U15" i="34"/>
  <c r="I15" i="34"/>
  <c r="K15" i="34"/>
  <c r="M15" i="34"/>
  <c r="P15" i="34"/>
  <c r="F15" i="34"/>
  <c r="E15" i="34"/>
  <c r="H15" i="34"/>
  <c r="L15" i="34"/>
  <c r="G15" i="34"/>
  <c r="V169" i="34"/>
  <c r="S169" i="34"/>
  <c r="N169" i="34"/>
  <c r="K169" i="34"/>
  <c r="F169" i="34"/>
  <c r="R169" i="34"/>
  <c r="U169" i="34"/>
  <c r="J169" i="34"/>
  <c r="M169" i="34"/>
  <c r="Q169" i="34"/>
  <c r="E169" i="34"/>
  <c r="I169" i="34"/>
  <c r="G169" i="34"/>
  <c r="L169" i="34"/>
  <c r="H169" i="34"/>
  <c r="I56" i="33"/>
  <c r="J45" i="33"/>
  <c r="N45" i="33"/>
  <c r="P23" i="33"/>
  <c r="P156" i="33"/>
  <c r="T156" i="33"/>
  <c r="T92" i="33"/>
  <c r="F92" i="33"/>
  <c r="P28" i="33"/>
  <c r="S87" i="33"/>
  <c r="J87" i="33"/>
  <c r="P39" i="33"/>
  <c r="T39" i="33"/>
  <c r="F8" i="33"/>
  <c r="S83" i="33"/>
  <c r="U83" i="33"/>
  <c r="I98" i="33"/>
  <c r="U8" i="33"/>
  <c r="I167" i="33"/>
  <c r="G167" i="33"/>
  <c r="K28" i="33"/>
  <c r="J177" i="33"/>
  <c r="N173" i="33"/>
  <c r="J28" i="33"/>
  <c r="Q184" i="33"/>
  <c r="I136" i="33"/>
  <c r="G120" i="33"/>
  <c r="N23" i="33"/>
  <c r="R61" i="33"/>
  <c r="V151" i="33"/>
  <c r="K58" i="33"/>
  <c r="P169" i="34"/>
  <c r="F176" i="34"/>
  <c r="A161" i="33"/>
  <c r="A161" i="35" s="1"/>
  <c r="I161" i="33"/>
  <c r="H161" i="33"/>
  <c r="O161" i="33"/>
  <c r="V161" i="33"/>
  <c r="G161" i="33"/>
  <c r="F161" i="33"/>
  <c r="S161" i="33"/>
  <c r="T161" i="33"/>
  <c r="U161" i="33"/>
  <c r="K161" i="33"/>
  <c r="P161" i="33"/>
  <c r="E161" i="33"/>
  <c r="J161" i="33"/>
  <c r="M161" i="33"/>
  <c r="A97" i="33"/>
  <c r="N97" i="33"/>
  <c r="K97" i="33"/>
  <c r="F97" i="33"/>
  <c r="Q97" i="33"/>
  <c r="U97" i="33"/>
  <c r="I97" i="33"/>
  <c r="P97" i="33"/>
  <c r="M97" i="33"/>
  <c r="J97" i="33"/>
  <c r="H97" i="33"/>
  <c r="E97" i="33"/>
  <c r="R97" i="33"/>
  <c r="G97" i="33"/>
  <c r="L97" i="33"/>
  <c r="A33" i="33"/>
  <c r="V33" i="33"/>
  <c r="R33" i="33"/>
  <c r="N33" i="33"/>
  <c r="J33" i="33"/>
  <c r="Q33" i="33"/>
  <c r="F33" i="33"/>
  <c r="I33" i="33"/>
  <c r="U33" i="33"/>
  <c r="P33" i="33"/>
  <c r="M33" i="33"/>
  <c r="O33" i="33"/>
  <c r="T33" i="33"/>
  <c r="A150" i="33"/>
  <c r="G150" i="33"/>
  <c r="L150" i="33"/>
  <c r="R150" i="33"/>
  <c r="V150" i="33"/>
  <c r="S150" i="33"/>
  <c r="J150" i="33"/>
  <c r="N150" i="33"/>
  <c r="K150" i="33"/>
  <c r="Q150" i="33"/>
  <c r="F150" i="33"/>
  <c r="I150" i="33"/>
  <c r="U150" i="33"/>
  <c r="H150" i="33"/>
  <c r="E150" i="33"/>
  <c r="E46" i="33"/>
  <c r="H46" i="33"/>
  <c r="O46" i="33"/>
  <c r="T46" i="33"/>
  <c r="G46" i="33"/>
  <c r="L46" i="33"/>
  <c r="V46" i="33"/>
  <c r="S46" i="33"/>
  <c r="Q46" i="33"/>
  <c r="N46" i="33"/>
  <c r="K46" i="33"/>
  <c r="U46" i="33"/>
  <c r="J46" i="33"/>
  <c r="U28" i="33"/>
  <c r="F28" i="33"/>
  <c r="V28" i="33"/>
  <c r="M28" i="33"/>
  <c r="L150" i="42"/>
  <c r="M150" i="42"/>
  <c r="V150" i="42"/>
  <c r="S150" i="42"/>
  <c r="E150" i="42"/>
  <c r="K150" i="42"/>
  <c r="P150" i="42"/>
  <c r="R150" i="42"/>
  <c r="O150" i="42"/>
  <c r="J150" i="42"/>
  <c r="N150" i="42"/>
  <c r="Q150" i="42"/>
  <c r="H150" i="42"/>
  <c r="T150" i="42"/>
  <c r="U150" i="42"/>
  <c r="F150" i="42"/>
  <c r="O145" i="35"/>
  <c r="S145" i="35"/>
  <c r="H145" i="35"/>
  <c r="G145" i="35"/>
  <c r="K145" i="35"/>
  <c r="T145" i="35"/>
  <c r="V145" i="35"/>
  <c r="R145" i="35"/>
  <c r="N145" i="35"/>
  <c r="J145" i="35"/>
  <c r="F145" i="35"/>
  <c r="Q145" i="35"/>
  <c r="U145" i="35"/>
  <c r="P145" i="35"/>
  <c r="E145" i="35"/>
  <c r="I145" i="35"/>
  <c r="K5" i="42"/>
  <c r="I5" i="42"/>
  <c r="R5" i="42"/>
  <c r="H5" i="42"/>
  <c r="U5" i="42"/>
  <c r="J5" i="42"/>
  <c r="F5" i="42"/>
  <c r="M5" i="42"/>
  <c r="O5" i="42"/>
  <c r="V5" i="42"/>
  <c r="E5" i="42"/>
  <c r="G5" i="42"/>
  <c r="T5" i="42"/>
  <c r="Q5" i="42"/>
  <c r="S5" i="42"/>
  <c r="N5" i="42"/>
  <c r="J171" i="35"/>
  <c r="F171" i="35"/>
  <c r="R171" i="35"/>
  <c r="K43" i="41"/>
  <c r="O43" i="41"/>
  <c r="S43" i="41"/>
  <c r="U138" i="34"/>
  <c r="F138" i="34"/>
  <c r="R138" i="34"/>
  <c r="H8" i="33"/>
  <c r="R45" i="33"/>
  <c r="V45" i="33"/>
  <c r="I156" i="33"/>
  <c r="E156" i="33"/>
  <c r="E92" i="33"/>
  <c r="N92" i="33"/>
  <c r="I28" i="33"/>
  <c r="F87" i="33"/>
  <c r="R87" i="33"/>
  <c r="I39" i="33"/>
  <c r="E39" i="33"/>
  <c r="N83" i="33"/>
  <c r="I83" i="33"/>
  <c r="J83" i="33"/>
  <c r="S98" i="33"/>
  <c r="M8" i="33"/>
  <c r="L167" i="33"/>
  <c r="E177" i="33"/>
  <c r="O113" i="33"/>
  <c r="T97" i="33"/>
  <c r="E33" i="33"/>
  <c r="I173" i="33"/>
  <c r="R184" i="33"/>
  <c r="J136" i="33"/>
  <c r="J23" i="33"/>
  <c r="L166" i="33"/>
  <c r="M150" i="33"/>
  <c r="F46" i="33"/>
  <c r="T58" i="33"/>
  <c r="T169" i="34"/>
  <c r="N103" i="35"/>
  <c r="O15" i="34"/>
  <c r="A42" i="33"/>
  <c r="A42" i="34" s="1"/>
  <c r="N42" i="33"/>
  <c r="K42" i="33"/>
  <c r="I42" i="33"/>
  <c r="F42" i="33"/>
  <c r="R42" i="33"/>
  <c r="U42" i="33"/>
  <c r="J42" i="33"/>
  <c r="M42" i="33"/>
  <c r="P42" i="33"/>
  <c r="E42" i="33"/>
  <c r="H42" i="33"/>
  <c r="G42" i="33"/>
  <c r="L42" i="33"/>
  <c r="U41" i="35"/>
  <c r="F41" i="35"/>
  <c r="R41" i="35"/>
  <c r="M86" i="42"/>
  <c r="Q86" i="42"/>
  <c r="V86" i="42"/>
  <c r="E86" i="42"/>
  <c r="I86" i="42"/>
  <c r="T86" i="42"/>
  <c r="P86" i="42"/>
  <c r="L86" i="42"/>
  <c r="H86" i="42"/>
  <c r="S86" i="42"/>
  <c r="O86" i="42"/>
  <c r="K86" i="42"/>
  <c r="G86" i="42"/>
  <c r="U86" i="42"/>
  <c r="J86" i="42"/>
  <c r="F86" i="42"/>
  <c r="U173" i="34"/>
  <c r="J173" i="34"/>
  <c r="M173" i="34"/>
  <c r="Q173" i="34"/>
  <c r="E173" i="34"/>
  <c r="I173" i="34"/>
  <c r="O173" i="34"/>
  <c r="T173" i="34"/>
  <c r="P173" i="34"/>
  <c r="G173" i="34"/>
  <c r="L173" i="34"/>
  <c r="H173" i="34"/>
  <c r="V173" i="34"/>
  <c r="S173" i="34"/>
  <c r="F173" i="34"/>
  <c r="R173" i="34"/>
  <c r="P176" i="34"/>
  <c r="M176" i="34"/>
  <c r="H176" i="34"/>
  <c r="E176" i="34"/>
  <c r="O176" i="34"/>
  <c r="T176" i="34"/>
  <c r="G176" i="34"/>
  <c r="L176" i="34"/>
  <c r="V176" i="34"/>
  <c r="S176" i="34"/>
  <c r="N176" i="34"/>
  <c r="K176" i="34"/>
  <c r="I176" i="34"/>
  <c r="U176" i="34"/>
  <c r="J176" i="34"/>
  <c r="J107" i="35"/>
  <c r="V107" i="35"/>
  <c r="R107" i="35"/>
  <c r="M152" i="35"/>
  <c r="U152" i="35"/>
  <c r="K152" i="35"/>
  <c r="N74" i="42"/>
  <c r="V74" i="42"/>
  <c r="S74" i="42"/>
  <c r="L45" i="33"/>
  <c r="G45" i="33"/>
  <c r="Q156" i="33"/>
  <c r="M156" i="33"/>
  <c r="U92" i="33"/>
  <c r="V92" i="33"/>
  <c r="Q28" i="33"/>
  <c r="G87" i="33"/>
  <c r="V87" i="33"/>
  <c r="L87" i="33"/>
  <c r="Q39" i="33"/>
  <c r="M39" i="33"/>
  <c r="O23" i="33"/>
  <c r="O83" i="33"/>
  <c r="T83" i="33"/>
  <c r="R83" i="33"/>
  <c r="U98" i="33"/>
  <c r="K33" i="33"/>
  <c r="P167" i="33"/>
  <c r="U177" i="33"/>
  <c r="G113" i="33"/>
  <c r="V97" i="33"/>
  <c r="G33" i="33"/>
  <c r="J173" i="33"/>
  <c r="M184" i="33"/>
  <c r="U136" i="33"/>
  <c r="V166" i="33"/>
  <c r="O150" i="33"/>
  <c r="M110" i="33"/>
  <c r="S42" i="33"/>
  <c r="H58" i="33"/>
  <c r="O169" i="34"/>
  <c r="T15" i="34"/>
  <c r="N173" i="34"/>
  <c r="P5" i="42"/>
  <c r="A56" i="33"/>
  <c r="A56" i="34" s="1"/>
  <c r="K56" i="33"/>
  <c r="O56" i="33"/>
  <c r="R56" i="33"/>
  <c r="M56" i="33"/>
  <c r="V56" i="33"/>
  <c r="J56" i="33"/>
  <c r="G56" i="33"/>
  <c r="N56" i="33"/>
  <c r="P56" i="33"/>
  <c r="F56" i="33"/>
  <c r="H56" i="33"/>
  <c r="L56" i="33"/>
  <c r="U56" i="33"/>
  <c r="A151" i="33"/>
  <c r="N151" i="33"/>
  <c r="K151" i="33"/>
  <c r="F151" i="33"/>
  <c r="R151" i="33"/>
  <c r="U151" i="33"/>
  <c r="J151" i="33"/>
  <c r="P151" i="33"/>
  <c r="M151" i="33"/>
  <c r="Q151" i="33"/>
  <c r="H151" i="33"/>
  <c r="E151" i="33"/>
  <c r="I151" i="33"/>
  <c r="G151" i="33"/>
  <c r="L151" i="33"/>
  <c r="A109" i="33"/>
  <c r="L109" i="33"/>
  <c r="O109" i="33"/>
  <c r="R109" i="33"/>
  <c r="M109" i="33"/>
  <c r="P109" i="33"/>
  <c r="J109" i="33"/>
  <c r="I109" i="33"/>
  <c r="H109" i="33"/>
  <c r="G109" i="33"/>
  <c r="K109" i="33"/>
  <c r="V109" i="33"/>
  <c r="U109" i="33"/>
  <c r="F109" i="33"/>
  <c r="S109" i="33"/>
  <c r="E49" i="35"/>
  <c r="M49" i="35"/>
  <c r="Q49" i="35"/>
  <c r="Q23" i="33"/>
  <c r="E23" i="33"/>
  <c r="T45" i="33"/>
  <c r="O45" i="33"/>
  <c r="J156" i="33"/>
  <c r="U156" i="33"/>
  <c r="G92" i="33"/>
  <c r="H92" i="33"/>
  <c r="I87" i="33"/>
  <c r="E87" i="33"/>
  <c r="T87" i="33"/>
  <c r="J39" i="33"/>
  <c r="U39" i="33"/>
  <c r="F83" i="33"/>
  <c r="K83" i="33"/>
  <c r="K98" i="33"/>
  <c r="H167" i="33"/>
  <c r="L161" i="33"/>
  <c r="T113" i="33"/>
  <c r="O97" i="33"/>
  <c r="H33" i="33"/>
  <c r="L103" i="33"/>
  <c r="E173" i="33"/>
  <c r="E56" i="33"/>
  <c r="S28" i="33"/>
  <c r="E166" i="33"/>
  <c r="P150" i="33"/>
  <c r="Q110" i="33"/>
  <c r="T42" i="33"/>
  <c r="L5" i="42"/>
  <c r="A184" i="33"/>
  <c r="E184" i="33"/>
  <c r="I184" i="33"/>
  <c r="O184" i="33"/>
  <c r="T184" i="33"/>
  <c r="P184" i="33"/>
  <c r="G184" i="33"/>
  <c r="L184" i="33"/>
  <c r="H184" i="33"/>
  <c r="V184" i="33"/>
  <c r="S184" i="33"/>
  <c r="N184" i="33"/>
  <c r="K184" i="33"/>
  <c r="U184" i="33"/>
  <c r="J184" i="33"/>
  <c r="A120" i="33"/>
  <c r="A120" i="34" s="1"/>
  <c r="R120" i="33"/>
  <c r="V120" i="33"/>
  <c r="S120" i="33"/>
  <c r="J120" i="33"/>
  <c r="N120" i="33"/>
  <c r="K120" i="33"/>
  <c r="Q120" i="33"/>
  <c r="F120" i="33"/>
  <c r="I120" i="33"/>
  <c r="U120" i="33"/>
  <c r="P120" i="33"/>
  <c r="M120" i="33"/>
  <c r="O120" i="33"/>
  <c r="T120" i="33"/>
  <c r="A58" i="33"/>
  <c r="A58" i="34" s="1"/>
  <c r="O58" i="33"/>
  <c r="I58" i="33"/>
  <c r="G58" i="33"/>
  <c r="E58" i="33"/>
  <c r="V58" i="33"/>
  <c r="U58" i="33"/>
  <c r="N58" i="33"/>
  <c r="S58" i="33"/>
  <c r="R58" i="33"/>
  <c r="F58" i="33"/>
  <c r="M58" i="33"/>
  <c r="Q58" i="33"/>
  <c r="P58" i="33"/>
  <c r="L58" i="33"/>
  <c r="I103" i="35"/>
  <c r="U103" i="35"/>
  <c r="P103" i="35"/>
  <c r="M103" i="35"/>
  <c r="H103" i="35"/>
  <c r="E103" i="35"/>
  <c r="S103" i="35"/>
  <c r="O103" i="35"/>
  <c r="L103" i="35"/>
  <c r="K103" i="35"/>
  <c r="G103" i="35"/>
  <c r="T103" i="35"/>
  <c r="R103" i="35"/>
  <c r="V103" i="35"/>
  <c r="Q103" i="35"/>
  <c r="F103" i="35"/>
  <c r="N10" i="41"/>
  <c r="O10" i="41"/>
  <c r="S10" i="41"/>
  <c r="O49" i="33"/>
  <c r="K45" i="33"/>
  <c r="E45" i="33"/>
  <c r="H45" i="33"/>
  <c r="O28" i="33"/>
  <c r="R156" i="33"/>
  <c r="F156" i="33"/>
  <c r="I92" i="33"/>
  <c r="P92" i="33"/>
  <c r="K87" i="33"/>
  <c r="M87" i="33"/>
  <c r="F39" i="33"/>
  <c r="R39" i="33"/>
  <c r="P83" i="33"/>
  <c r="V83" i="33"/>
  <c r="N98" i="33"/>
  <c r="N161" i="33"/>
  <c r="G49" i="33"/>
  <c r="U173" i="33"/>
  <c r="S56" i="33"/>
  <c r="Q109" i="33"/>
  <c r="G23" i="33"/>
  <c r="V42" i="33"/>
  <c r="M92" i="33"/>
  <c r="N87" i="33"/>
  <c r="F98" i="33"/>
  <c r="A113" i="33"/>
  <c r="A113" i="35" s="1"/>
  <c r="H113" i="33"/>
  <c r="L113" i="33"/>
  <c r="Q113" i="33"/>
  <c r="V113" i="33"/>
  <c r="R113" i="33"/>
  <c r="N113" i="33"/>
  <c r="J113" i="33"/>
  <c r="F113" i="33"/>
  <c r="K113" i="33"/>
  <c r="U113" i="33"/>
  <c r="I113" i="33"/>
  <c r="E113" i="33"/>
  <c r="S113" i="33"/>
  <c r="A136" i="33"/>
  <c r="M136" i="33"/>
  <c r="P136" i="33"/>
  <c r="E136" i="33"/>
  <c r="H136" i="33"/>
  <c r="S136" i="33"/>
  <c r="G136" i="33"/>
  <c r="K136" i="33"/>
  <c r="T136" i="33"/>
  <c r="V136" i="33"/>
  <c r="R136" i="33"/>
  <c r="O136" i="33"/>
  <c r="F136" i="33"/>
  <c r="Q136" i="33"/>
  <c r="A72" i="33"/>
  <c r="A72" i="42" s="1"/>
  <c r="M72" i="33"/>
  <c r="Q72" i="33"/>
  <c r="E72" i="33"/>
  <c r="I72" i="33"/>
  <c r="T72" i="33"/>
  <c r="P72" i="33"/>
  <c r="L72" i="33"/>
  <c r="H72" i="33"/>
  <c r="V72" i="33"/>
  <c r="S72" i="33"/>
  <c r="O72" i="33"/>
  <c r="G72" i="33"/>
  <c r="F72" i="33"/>
  <c r="R72" i="33"/>
  <c r="I8" i="33"/>
  <c r="K8" i="33"/>
  <c r="R8" i="33"/>
  <c r="Q8" i="33"/>
  <c r="S8" i="33"/>
  <c r="E8" i="33"/>
  <c r="A167" i="33"/>
  <c r="A167" i="34" s="1"/>
  <c r="N167" i="33"/>
  <c r="T167" i="33"/>
  <c r="F167" i="33"/>
  <c r="R167" i="33"/>
  <c r="U167" i="33"/>
  <c r="Q167" i="33"/>
  <c r="O167" i="33"/>
  <c r="S167" i="33"/>
  <c r="J167" i="33"/>
  <c r="A103" i="33"/>
  <c r="A103" i="42" s="1"/>
  <c r="J103" i="33"/>
  <c r="S103" i="33"/>
  <c r="M103" i="33"/>
  <c r="V103" i="33"/>
  <c r="H103" i="33"/>
  <c r="N103" i="33"/>
  <c r="Q103" i="33"/>
  <c r="F103" i="33"/>
  <c r="G103" i="33"/>
  <c r="U103" i="33"/>
  <c r="P103" i="33"/>
  <c r="T103" i="33"/>
  <c r="O103" i="33"/>
  <c r="A166" i="33"/>
  <c r="A166" i="35" s="1"/>
  <c r="H166" i="33"/>
  <c r="F166" i="33"/>
  <c r="O166" i="33"/>
  <c r="T166" i="33"/>
  <c r="G166" i="33"/>
  <c r="S166" i="33"/>
  <c r="U166" i="33"/>
  <c r="R166" i="33"/>
  <c r="M166" i="33"/>
  <c r="N166" i="33"/>
  <c r="I166" i="33"/>
  <c r="J166" i="33"/>
  <c r="K166" i="33"/>
  <c r="A110" i="33"/>
  <c r="J110" i="33"/>
  <c r="K110" i="33"/>
  <c r="V110" i="33"/>
  <c r="P110" i="33"/>
  <c r="G110" i="33"/>
  <c r="N110" i="33"/>
  <c r="H110" i="33"/>
  <c r="I110" i="33"/>
  <c r="F110" i="33"/>
  <c r="E110" i="33"/>
  <c r="T110" i="33"/>
  <c r="U110" i="33"/>
  <c r="S110" i="33"/>
  <c r="O110" i="33"/>
  <c r="A61" i="33"/>
  <c r="J61" i="33"/>
  <c r="U61" i="33"/>
  <c r="Q61" i="33"/>
  <c r="S61" i="33"/>
  <c r="I61" i="33"/>
  <c r="O61" i="33"/>
  <c r="E61" i="33"/>
  <c r="P61" i="33"/>
  <c r="M61" i="33"/>
  <c r="H61" i="33"/>
  <c r="K61" i="33"/>
  <c r="L61" i="33"/>
  <c r="N61" i="33"/>
  <c r="G150" i="42"/>
  <c r="N86" i="42"/>
  <c r="O79" i="33"/>
  <c r="T79" i="33"/>
  <c r="V48" i="33"/>
  <c r="S25" i="33"/>
  <c r="I148" i="33"/>
  <c r="E148" i="33"/>
  <c r="I84" i="33"/>
  <c r="O84" i="33"/>
  <c r="L20" i="33"/>
  <c r="U186" i="33"/>
  <c r="I186" i="33"/>
  <c r="P165" i="33"/>
  <c r="G165" i="33"/>
  <c r="J20" i="33"/>
  <c r="P15" i="33"/>
  <c r="K147" i="33"/>
  <c r="N147" i="33"/>
  <c r="L34" i="33"/>
  <c r="G34" i="33"/>
  <c r="F74" i="33"/>
  <c r="K74" i="33"/>
  <c r="F153" i="33"/>
  <c r="Q153" i="33"/>
  <c r="G89" i="33"/>
  <c r="L89" i="33"/>
  <c r="F25" i="33"/>
  <c r="J143" i="33"/>
  <c r="U143" i="33"/>
  <c r="P20" i="33"/>
  <c r="U15" i="33"/>
  <c r="R176" i="33"/>
  <c r="F176" i="33"/>
  <c r="U112" i="33"/>
  <c r="G112" i="33"/>
  <c r="F48" i="33"/>
  <c r="L48" i="33"/>
  <c r="K142" i="33"/>
  <c r="F142" i="33"/>
  <c r="R142" i="33"/>
  <c r="J38" i="33"/>
  <c r="U38" i="33"/>
  <c r="P101" i="33"/>
  <c r="M101" i="33"/>
  <c r="T37" i="33"/>
  <c r="O37" i="33"/>
  <c r="U171" i="35"/>
  <c r="N171" i="35"/>
  <c r="K171" i="35"/>
  <c r="J139" i="35"/>
  <c r="E139" i="35"/>
  <c r="H139" i="35"/>
  <c r="L107" i="35"/>
  <c r="G107" i="35"/>
  <c r="K107" i="35"/>
  <c r="J75" i="35"/>
  <c r="E75" i="35"/>
  <c r="H75" i="35"/>
  <c r="E43" i="41"/>
  <c r="H43" i="41"/>
  <c r="L43" i="41"/>
  <c r="T11" i="42"/>
  <c r="S11" i="42"/>
  <c r="I11" i="42"/>
  <c r="I106" i="34"/>
  <c r="E106" i="34"/>
  <c r="L74" i="42"/>
  <c r="G74" i="42"/>
  <c r="K41" i="35"/>
  <c r="N41" i="35"/>
  <c r="V170" i="34"/>
  <c r="R170" i="34"/>
  <c r="K138" i="34"/>
  <c r="N138" i="34"/>
  <c r="H10" i="41"/>
  <c r="L10" i="41"/>
  <c r="K185" i="34"/>
  <c r="N185" i="34"/>
  <c r="L161" i="35"/>
  <c r="K161" i="35"/>
  <c r="G161" i="35"/>
  <c r="J49" i="35"/>
  <c r="U49" i="35"/>
  <c r="N152" i="35"/>
  <c r="G152" i="35"/>
  <c r="E144" i="34"/>
  <c r="H144" i="34"/>
  <c r="P95" i="34"/>
  <c r="T95" i="34"/>
  <c r="L141" i="34"/>
  <c r="G141" i="34"/>
  <c r="K21" i="42"/>
  <c r="G21" i="42"/>
  <c r="L42" i="42"/>
  <c r="G42" i="42"/>
  <c r="J15" i="33"/>
  <c r="F79" i="33"/>
  <c r="E79" i="33"/>
  <c r="E25" i="33"/>
  <c r="Q148" i="33"/>
  <c r="M148" i="33"/>
  <c r="T84" i="33"/>
  <c r="K84" i="33"/>
  <c r="T20" i="33"/>
  <c r="F186" i="33"/>
  <c r="Q186" i="33"/>
  <c r="T165" i="33"/>
  <c r="O165" i="33"/>
  <c r="Q25" i="33"/>
  <c r="H15" i="33"/>
  <c r="S147" i="33"/>
  <c r="V147" i="33"/>
  <c r="T34" i="33"/>
  <c r="O34" i="33"/>
  <c r="Q74" i="33"/>
  <c r="V74" i="33"/>
  <c r="N153" i="33"/>
  <c r="J153" i="33"/>
  <c r="J89" i="33"/>
  <c r="T89" i="33"/>
  <c r="N25" i="33"/>
  <c r="R143" i="33"/>
  <c r="V143" i="33"/>
  <c r="F20" i="33"/>
  <c r="M15" i="33"/>
  <c r="K176" i="33"/>
  <c r="N176" i="33"/>
  <c r="E112" i="33"/>
  <c r="O112" i="33"/>
  <c r="Q48" i="33"/>
  <c r="T48" i="33"/>
  <c r="P142" i="33"/>
  <c r="N142" i="33"/>
  <c r="R38" i="33"/>
  <c r="F38" i="33"/>
  <c r="H101" i="33"/>
  <c r="O101" i="33"/>
  <c r="E37" i="33"/>
  <c r="H37" i="33"/>
  <c r="O20" i="33"/>
  <c r="E171" i="35"/>
  <c r="V171" i="35"/>
  <c r="S171" i="35"/>
  <c r="R139" i="35"/>
  <c r="M139" i="35"/>
  <c r="P139" i="35"/>
  <c r="T107" i="35"/>
  <c r="O107" i="35"/>
  <c r="S107" i="35"/>
  <c r="R75" i="35"/>
  <c r="M75" i="35"/>
  <c r="P75" i="35"/>
  <c r="M43" i="41"/>
  <c r="P43" i="41"/>
  <c r="T43" i="41"/>
  <c r="E11" i="42"/>
  <c r="F11" i="42"/>
  <c r="Q11" i="42"/>
  <c r="Q106" i="34"/>
  <c r="M106" i="34"/>
  <c r="T74" i="42"/>
  <c r="O74" i="42"/>
  <c r="S41" i="35"/>
  <c r="V41" i="35"/>
  <c r="G170" i="34"/>
  <c r="K170" i="34"/>
  <c r="S138" i="34"/>
  <c r="V138" i="34"/>
  <c r="P10" i="41"/>
  <c r="T10" i="41"/>
  <c r="S185" i="34"/>
  <c r="V185" i="34"/>
  <c r="I161" i="35"/>
  <c r="S161" i="35"/>
  <c r="O161" i="35"/>
  <c r="R49" i="35"/>
  <c r="F49" i="35"/>
  <c r="R152" i="35"/>
  <c r="O152" i="35"/>
  <c r="M144" i="34"/>
  <c r="P144" i="34"/>
  <c r="I95" i="34"/>
  <c r="E95" i="34"/>
  <c r="T141" i="34"/>
  <c r="O141" i="34"/>
  <c r="S21" i="42"/>
  <c r="O21" i="42"/>
  <c r="T42" i="42"/>
  <c r="O42" i="42"/>
  <c r="P79" i="33"/>
  <c r="M79" i="33"/>
  <c r="J148" i="33"/>
  <c r="U148" i="33"/>
  <c r="J84" i="33"/>
  <c r="S84" i="33"/>
  <c r="I20" i="33"/>
  <c r="N186" i="33"/>
  <c r="J186" i="33"/>
  <c r="E165" i="33"/>
  <c r="I165" i="33"/>
  <c r="L147" i="33"/>
  <c r="G147" i="33"/>
  <c r="S20" i="33"/>
  <c r="O15" i="33"/>
  <c r="H34" i="33"/>
  <c r="E34" i="33"/>
  <c r="H74" i="33"/>
  <c r="M74" i="33"/>
  <c r="V153" i="33"/>
  <c r="R153" i="33"/>
  <c r="K89" i="33"/>
  <c r="F89" i="33"/>
  <c r="V25" i="33"/>
  <c r="K143" i="33"/>
  <c r="G143" i="33"/>
  <c r="E15" i="33"/>
  <c r="S176" i="33"/>
  <c r="V176" i="33"/>
  <c r="I112" i="33"/>
  <c r="H112" i="33"/>
  <c r="J48" i="33"/>
  <c r="G48" i="33"/>
  <c r="Q38" i="33"/>
  <c r="S142" i="33"/>
  <c r="V142" i="33"/>
  <c r="K38" i="33"/>
  <c r="N38" i="33"/>
  <c r="S101" i="33"/>
  <c r="J101" i="33"/>
  <c r="M37" i="33"/>
  <c r="P37" i="33"/>
  <c r="K25" i="33"/>
  <c r="H171" i="35"/>
  <c r="G171" i="35"/>
  <c r="I139" i="35"/>
  <c r="U139" i="35"/>
  <c r="E107" i="35"/>
  <c r="H107" i="35"/>
  <c r="I75" i="35"/>
  <c r="U75" i="35"/>
  <c r="U43" i="41"/>
  <c r="I43" i="41"/>
  <c r="J11" i="42"/>
  <c r="N11" i="42"/>
  <c r="J106" i="34"/>
  <c r="U106" i="34"/>
  <c r="J74" i="42"/>
  <c r="E74" i="42"/>
  <c r="H74" i="42"/>
  <c r="Q41" i="35"/>
  <c r="L41" i="35"/>
  <c r="G41" i="35"/>
  <c r="O170" i="34"/>
  <c r="S170" i="34"/>
  <c r="H138" i="34"/>
  <c r="L138" i="34"/>
  <c r="G138" i="34"/>
  <c r="I10" i="41"/>
  <c r="E10" i="41"/>
  <c r="H185" i="34"/>
  <c r="L185" i="34"/>
  <c r="G185" i="34"/>
  <c r="P161" i="35"/>
  <c r="E161" i="35"/>
  <c r="K49" i="35"/>
  <c r="N49" i="35"/>
  <c r="S152" i="35"/>
  <c r="H152" i="35"/>
  <c r="U144" i="34"/>
  <c r="I144" i="34"/>
  <c r="F95" i="34"/>
  <c r="Q95" i="34"/>
  <c r="M95" i="34"/>
  <c r="E141" i="34"/>
  <c r="H141" i="34"/>
  <c r="E21" i="42"/>
  <c r="H21" i="42"/>
  <c r="J42" i="42"/>
  <c r="E42" i="42"/>
  <c r="H42" i="42"/>
  <c r="G79" i="33"/>
  <c r="U79" i="33"/>
  <c r="I34" i="33"/>
  <c r="R148" i="33"/>
  <c r="F148" i="33"/>
  <c r="U84" i="33"/>
  <c r="V84" i="33"/>
  <c r="Q20" i="33"/>
  <c r="V186" i="33"/>
  <c r="R186" i="33"/>
  <c r="U165" i="33"/>
  <c r="Q165" i="33"/>
  <c r="T147" i="33"/>
  <c r="O147" i="33"/>
  <c r="P25" i="33"/>
  <c r="H20" i="33"/>
  <c r="G15" i="33"/>
  <c r="P34" i="33"/>
  <c r="M34" i="33"/>
  <c r="R74" i="33"/>
  <c r="N74" i="33"/>
  <c r="R20" i="33"/>
  <c r="G153" i="33"/>
  <c r="K153" i="33"/>
  <c r="M89" i="33"/>
  <c r="N89" i="33"/>
  <c r="G25" i="33"/>
  <c r="L15" i="33"/>
  <c r="S143" i="33"/>
  <c r="O143" i="33"/>
  <c r="H176" i="33"/>
  <c r="L176" i="33"/>
  <c r="G176" i="33"/>
  <c r="L112" i="33"/>
  <c r="P112" i="33"/>
  <c r="U48" i="33"/>
  <c r="R48" i="33"/>
  <c r="N20" i="33"/>
  <c r="L142" i="33"/>
  <c r="G142" i="33"/>
  <c r="S38" i="33"/>
  <c r="V38" i="33"/>
  <c r="I101" i="33"/>
  <c r="R101" i="33"/>
  <c r="K37" i="33"/>
  <c r="U37" i="33"/>
  <c r="I37" i="33"/>
  <c r="L171" i="35"/>
  <c r="O171" i="35"/>
  <c r="Q139" i="35"/>
  <c r="F139" i="35"/>
  <c r="M107" i="35"/>
  <c r="P107" i="35"/>
  <c r="Q75" i="35"/>
  <c r="F75" i="35"/>
  <c r="F43" i="41"/>
  <c r="Q43" i="41"/>
  <c r="L11" i="42"/>
  <c r="V11" i="42"/>
  <c r="R106" i="34"/>
  <c r="F106" i="34"/>
  <c r="R74" i="42"/>
  <c r="M74" i="42"/>
  <c r="P74" i="42"/>
  <c r="H41" i="35"/>
  <c r="T41" i="35"/>
  <c r="O41" i="35"/>
  <c r="H170" i="34"/>
  <c r="L170" i="34"/>
  <c r="P138" i="34"/>
  <c r="T138" i="34"/>
  <c r="O138" i="34"/>
  <c r="Q10" i="41"/>
  <c r="M10" i="41"/>
  <c r="P185" i="34"/>
  <c r="T185" i="34"/>
  <c r="O185" i="34"/>
  <c r="Q161" i="35"/>
  <c r="M161" i="35"/>
  <c r="S49" i="35"/>
  <c r="V49" i="35"/>
  <c r="L152" i="35"/>
  <c r="P152" i="35"/>
  <c r="F144" i="34"/>
  <c r="Q144" i="34"/>
  <c r="N95" i="34"/>
  <c r="J95" i="34"/>
  <c r="U95" i="34"/>
  <c r="M141" i="34"/>
  <c r="P141" i="34"/>
  <c r="M21" i="42"/>
  <c r="P21" i="42"/>
  <c r="R42" i="42"/>
  <c r="M42" i="42"/>
  <c r="P42" i="42"/>
  <c r="T25" i="33"/>
  <c r="M20" i="33"/>
  <c r="K79" i="33"/>
  <c r="Q79" i="33"/>
  <c r="J79" i="33"/>
  <c r="G148" i="33"/>
  <c r="K148" i="33"/>
  <c r="N148" i="33"/>
  <c r="F84" i="33"/>
  <c r="L84" i="33"/>
  <c r="H84" i="33"/>
  <c r="T186" i="33"/>
  <c r="G186" i="33"/>
  <c r="K186" i="33"/>
  <c r="F165" i="33"/>
  <c r="J165" i="33"/>
  <c r="I147" i="33"/>
  <c r="E147" i="33"/>
  <c r="H147" i="33"/>
  <c r="J34" i="33"/>
  <c r="U34" i="33"/>
  <c r="I74" i="33"/>
  <c r="G74" i="33"/>
  <c r="G20" i="33"/>
  <c r="V15" i="33"/>
  <c r="O153" i="33"/>
  <c r="S153" i="33"/>
  <c r="O89" i="33"/>
  <c r="V89" i="33"/>
  <c r="O25" i="33"/>
  <c r="N143" i="33"/>
  <c r="L143" i="33"/>
  <c r="H143" i="33"/>
  <c r="P176" i="33"/>
  <c r="T176" i="33"/>
  <c r="O176" i="33"/>
  <c r="M112" i="33"/>
  <c r="T112" i="33"/>
  <c r="J112" i="33"/>
  <c r="M48" i="33"/>
  <c r="I48" i="33"/>
  <c r="S15" i="33"/>
  <c r="T142" i="33"/>
  <c r="O142" i="33"/>
  <c r="L38" i="33"/>
  <c r="G38" i="33"/>
  <c r="T101" i="33"/>
  <c r="F101" i="33"/>
  <c r="S37" i="33"/>
  <c r="F37" i="33"/>
  <c r="Q37" i="33"/>
  <c r="M171" i="35"/>
  <c r="I171" i="35"/>
  <c r="K139" i="35"/>
  <c r="N139" i="35"/>
  <c r="U107" i="35"/>
  <c r="I107" i="35"/>
  <c r="K75" i="35"/>
  <c r="N75" i="35"/>
  <c r="N43" i="41"/>
  <c r="J43" i="41"/>
  <c r="M11" i="42"/>
  <c r="G11" i="42"/>
  <c r="K106" i="34"/>
  <c r="N106" i="34"/>
  <c r="I74" i="42"/>
  <c r="U74" i="42"/>
  <c r="I41" i="35"/>
  <c r="E41" i="35"/>
  <c r="P170" i="34"/>
  <c r="T170" i="34"/>
  <c r="I138" i="34"/>
  <c r="E138" i="34"/>
  <c r="J10" i="41"/>
  <c r="U10" i="41"/>
  <c r="I185" i="34"/>
  <c r="E185" i="34"/>
  <c r="T161" i="35"/>
  <c r="U161" i="35"/>
  <c r="H49" i="35"/>
  <c r="L49" i="35"/>
  <c r="G49" i="35"/>
  <c r="V152" i="35"/>
  <c r="T152" i="35"/>
  <c r="I152" i="35"/>
  <c r="N144" i="34"/>
  <c r="J144" i="34"/>
  <c r="V95" i="34"/>
  <c r="R95" i="34"/>
  <c r="J141" i="34"/>
  <c r="U141" i="34"/>
  <c r="I141" i="34"/>
  <c r="U21" i="42"/>
  <c r="I21" i="42"/>
  <c r="I42" i="42"/>
  <c r="U42" i="42"/>
  <c r="I38" i="33"/>
  <c r="H25" i="33"/>
  <c r="V79" i="33"/>
  <c r="H79" i="33"/>
  <c r="R79" i="33"/>
  <c r="O148" i="33"/>
  <c r="S148" i="33"/>
  <c r="V148" i="33"/>
  <c r="Q84" i="33"/>
  <c r="M84" i="33"/>
  <c r="P84" i="33"/>
  <c r="L186" i="33"/>
  <c r="O186" i="33"/>
  <c r="S186" i="33"/>
  <c r="V165" i="33"/>
  <c r="R165" i="33"/>
  <c r="K48" i="33"/>
  <c r="Q147" i="33"/>
  <c r="M147" i="33"/>
  <c r="P147" i="33"/>
  <c r="T15" i="33"/>
  <c r="R34" i="33"/>
  <c r="F34" i="33"/>
  <c r="S74" i="33"/>
  <c r="O74" i="33"/>
  <c r="M25" i="33"/>
  <c r="N15" i="33"/>
  <c r="U153" i="33"/>
  <c r="H153" i="33"/>
  <c r="L153" i="33"/>
  <c r="S89" i="33"/>
  <c r="R89" i="33"/>
  <c r="H89" i="33"/>
  <c r="Q143" i="33"/>
  <c r="T143" i="33"/>
  <c r="P143" i="33"/>
  <c r="I176" i="33"/>
  <c r="E176" i="33"/>
  <c r="K112" i="33"/>
  <c r="F112" i="33"/>
  <c r="R112" i="33"/>
  <c r="N48" i="33"/>
  <c r="S48" i="33"/>
  <c r="U25" i="33"/>
  <c r="K15" i="33"/>
  <c r="E142" i="33"/>
  <c r="I142" i="33"/>
  <c r="T38" i="33"/>
  <c r="O38" i="33"/>
  <c r="G101" i="33"/>
  <c r="K101" i="33"/>
  <c r="N101" i="33"/>
  <c r="J37" i="33"/>
  <c r="N37" i="33"/>
  <c r="E20" i="33"/>
  <c r="P171" i="35"/>
  <c r="Q171" i="35"/>
  <c r="S139" i="35"/>
  <c r="V139" i="35"/>
  <c r="F107" i="35"/>
  <c r="Q107" i="35"/>
  <c r="S75" i="35"/>
  <c r="V75" i="35"/>
  <c r="V43" i="41"/>
  <c r="R43" i="41"/>
  <c r="R11" i="42"/>
  <c r="O11" i="42"/>
  <c r="S106" i="34"/>
  <c r="V106" i="34"/>
  <c r="Q74" i="42"/>
  <c r="F74" i="42"/>
  <c r="P41" i="35"/>
  <c r="M41" i="35"/>
  <c r="I170" i="34"/>
  <c r="E170" i="34"/>
  <c r="Q138" i="34"/>
  <c r="M138" i="34"/>
  <c r="R10" i="41"/>
  <c r="F10" i="41"/>
  <c r="Q185" i="34"/>
  <c r="M185" i="34"/>
  <c r="H161" i="35"/>
  <c r="F161" i="35"/>
  <c r="I49" i="35"/>
  <c r="T49" i="35"/>
  <c r="O49" i="35"/>
  <c r="F152" i="35"/>
  <c r="E152" i="35"/>
  <c r="Q152" i="35"/>
  <c r="V144" i="34"/>
  <c r="R144" i="34"/>
  <c r="G95" i="34"/>
  <c r="K95" i="34"/>
  <c r="R141" i="34"/>
  <c r="F141" i="34"/>
  <c r="Q141" i="34"/>
  <c r="F21" i="42"/>
  <c r="Q21" i="42"/>
  <c r="Q42" i="42"/>
  <c r="F42" i="42"/>
  <c r="Q34" i="33"/>
  <c r="L79" i="33"/>
  <c r="S79" i="33"/>
  <c r="Q15" i="33"/>
  <c r="H148" i="33"/>
  <c r="L148" i="33"/>
  <c r="G84" i="33"/>
  <c r="N84" i="33"/>
  <c r="E186" i="33"/>
  <c r="H186" i="33"/>
  <c r="M165" i="33"/>
  <c r="H165" i="33"/>
  <c r="K165" i="33"/>
  <c r="J147" i="33"/>
  <c r="U147" i="33"/>
  <c r="K34" i="33"/>
  <c r="N34" i="33"/>
  <c r="E74" i="33"/>
  <c r="J74" i="33"/>
  <c r="L74" i="33"/>
  <c r="E153" i="33"/>
  <c r="P153" i="33"/>
  <c r="T153" i="33"/>
  <c r="E89" i="33"/>
  <c r="I89" i="33"/>
  <c r="P89" i="33"/>
  <c r="J25" i="33"/>
  <c r="F143" i="33"/>
  <c r="E143" i="33"/>
  <c r="Q176" i="33"/>
  <c r="M176" i="33"/>
  <c r="Q112" i="33"/>
  <c r="N112" i="33"/>
  <c r="E48" i="33"/>
  <c r="H48" i="33"/>
  <c r="M142" i="33"/>
  <c r="Q142" i="33"/>
  <c r="H38" i="33"/>
  <c r="E38" i="33"/>
  <c r="Q101" i="33"/>
  <c r="U101" i="33"/>
  <c r="V101" i="33"/>
  <c r="R37" i="33"/>
  <c r="V37" i="33"/>
  <c r="T171" i="35"/>
  <c r="L139" i="35"/>
  <c r="N107" i="35"/>
  <c r="L75" i="35"/>
  <c r="G43" i="41"/>
  <c r="U11" i="42"/>
  <c r="H106" i="34"/>
  <c r="L106" i="34"/>
  <c r="K74" i="42"/>
  <c r="J41" i="35"/>
  <c r="F170" i="34"/>
  <c r="Q170" i="34"/>
  <c r="J138" i="34"/>
  <c r="G10" i="41"/>
  <c r="K10" i="41"/>
  <c r="J185" i="34"/>
  <c r="J161" i="35"/>
  <c r="P49" i="35"/>
  <c r="J152" i="35"/>
  <c r="L144" i="34"/>
  <c r="G144" i="34"/>
  <c r="O95" i="34"/>
  <c r="K141" i="34"/>
  <c r="T21" i="42"/>
  <c r="N21" i="42"/>
  <c r="K42" i="42"/>
  <c r="AB34" i="12"/>
  <c r="AB162" i="12"/>
  <c r="AA189" i="12"/>
  <c r="AB189" i="12" s="1"/>
  <c r="AB165" i="12"/>
  <c r="AA193" i="12"/>
  <c r="AB193" i="12" s="1"/>
  <c r="AB240" i="12"/>
  <c r="AA159" i="12"/>
  <c r="AB159" i="12" s="1"/>
  <c r="AA98" i="12"/>
  <c r="AB98" i="12" s="1"/>
  <c r="AB223" i="12"/>
  <c r="AB111" i="12"/>
  <c r="AA152" i="12"/>
  <c r="AB152" i="12" s="1"/>
  <c r="AB44" i="12"/>
  <c r="Z136" i="12"/>
  <c r="AA136" i="12" s="1"/>
  <c r="AB136" i="12" s="1"/>
  <c r="AB27" i="12"/>
  <c r="AB243" i="12"/>
  <c r="AB89" i="12"/>
  <c r="Z238" i="12"/>
  <c r="AA238" i="12" s="1"/>
  <c r="AB238" i="12" s="1"/>
  <c r="AB251" i="12"/>
  <c r="AB214" i="12"/>
  <c r="Z74" i="12"/>
  <c r="AA150" i="12"/>
  <c r="AB150" i="12" s="1"/>
  <c r="AB199" i="12"/>
  <c r="AA255" i="12"/>
  <c r="AB255" i="12" s="1"/>
  <c r="AA151" i="12"/>
  <c r="AB151" i="12" s="1"/>
  <c r="AA168" i="12"/>
  <c r="AB168" i="12" s="1"/>
  <c r="AA232" i="12"/>
  <c r="AB232" i="12" s="1"/>
  <c r="AB135" i="12"/>
  <c r="AB138" i="12"/>
  <c r="Z174" i="12"/>
  <c r="AA174" i="12" s="1"/>
  <c r="AB174" i="12" s="1"/>
  <c r="AB73" i="12"/>
  <c r="AA102" i="12"/>
  <c r="AB102" i="12" s="1"/>
  <c r="AA247" i="12"/>
  <c r="AB247" i="12" s="1"/>
  <c r="Z105" i="12"/>
  <c r="AA105" i="12" s="1"/>
  <c r="AA63" i="12"/>
  <c r="AB63" i="12" s="1"/>
  <c r="AB67" i="12"/>
  <c r="AB29" i="12"/>
  <c r="AB24" i="12"/>
  <c r="AB234" i="12"/>
  <c r="Z46" i="12"/>
  <c r="AA46" i="12" s="1"/>
  <c r="AB46" i="12" s="1"/>
  <c r="Z207" i="12"/>
  <c r="AA207" i="12" s="1"/>
  <c r="AB207" i="12" s="1"/>
  <c r="AB20" i="12"/>
  <c r="AA123" i="12"/>
  <c r="AB123" i="12" s="1"/>
  <c r="Z169" i="12"/>
  <c r="AA169" i="12" s="1"/>
  <c r="AA97" i="12"/>
  <c r="AB97" i="12" s="1"/>
  <c r="Z145" i="12"/>
  <c r="AA145" i="12" s="1"/>
  <c r="AB145" i="12" s="1"/>
  <c r="AB253" i="12"/>
  <c r="AA57" i="12"/>
  <c r="AB57" i="12" s="1"/>
  <c r="AB134" i="12"/>
  <c r="AB147" i="12"/>
  <c r="AA182" i="12"/>
  <c r="AB182" i="12" s="1"/>
  <c r="Z81" i="12"/>
  <c r="AA81" i="12" s="1"/>
  <c r="Z62" i="12"/>
  <c r="AA62" i="12" s="1"/>
  <c r="AB62" i="12" s="1"/>
  <c r="AB42" i="12"/>
  <c r="AA179" i="12"/>
  <c r="AB179" i="12" s="1"/>
  <c r="AB173" i="12"/>
  <c r="AB250" i="12"/>
  <c r="AA59" i="12"/>
  <c r="AB59" i="12" s="1"/>
  <c r="AB65" i="12"/>
  <c r="Z185" i="12"/>
  <c r="AA185" i="12" s="1"/>
  <c r="AA236" i="12"/>
  <c r="AB236" i="12" s="1"/>
  <c r="AA228" i="12"/>
  <c r="AB228" i="12" s="1"/>
  <c r="AA184" i="12"/>
  <c r="AB184" i="12" s="1"/>
  <c r="Z156" i="12"/>
  <c r="AA156" i="12" s="1"/>
  <c r="AB156" i="12" s="1"/>
  <c r="AB210" i="12"/>
  <c r="AB208" i="12"/>
  <c r="AA121" i="12"/>
  <c r="AB121" i="12" s="1"/>
  <c r="AA204" i="12"/>
  <c r="AB204" i="12" s="1"/>
  <c r="T23" i="33"/>
  <c r="A23" i="33"/>
  <c r="I46" i="33"/>
  <c r="A46" i="33"/>
  <c r="A46" i="35" s="1"/>
  <c r="N28" i="33"/>
  <c r="A28" i="33"/>
  <c r="M57" i="33"/>
  <c r="A57" i="33"/>
  <c r="A57" i="34" s="1"/>
  <c r="P16" i="33"/>
  <c r="A16" i="33"/>
  <c r="I52" i="33"/>
  <c r="A52" i="33"/>
  <c r="A52" i="34" s="1"/>
  <c r="U66" i="33"/>
  <c r="A66" i="33"/>
  <c r="V26" i="33"/>
  <c r="A26" i="33"/>
  <c r="V17" i="33"/>
  <c r="A17" i="33"/>
  <c r="R7" i="33"/>
  <c r="A7" i="33"/>
  <c r="A7" i="34" s="1"/>
  <c r="L76" i="33"/>
  <c r="A76" i="33"/>
  <c r="P12" i="33"/>
  <c r="A12" i="33"/>
  <c r="A12" i="35" s="1"/>
  <c r="U36" i="33"/>
  <c r="A36" i="33"/>
  <c r="T10" i="33"/>
  <c r="A10" i="33"/>
  <c r="A10" i="35" s="1"/>
  <c r="N24" i="33"/>
  <c r="A24" i="33"/>
  <c r="H13" i="33"/>
  <c r="A13" i="33"/>
  <c r="L25" i="33"/>
  <c r="A25" i="33"/>
  <c r="A25" i="42" s="1"/>
  <c r="R15" i="33"/>
  <c r="A15" i="33"/>
  <c r="A15" i="35" s="1"/>
  <c r="U20" i="33"/>
  <c r="A20" i="33"/>
  <c r="A20" i="41" s="1"/>
  <c r="P8" i="33"/>
  <c r="A8" i="33"/>
  <c r="A8" i="34" s="1"/>
  <c r="G39" i="33"/>
  <c r="A39" i="33"/>
  <c r="M44" i="33"/>
  <c r="A44" i="33"/>
  <c r="A44" i="34" s="1"/>
  <c r="T18" i="33"/>
  <c r="A18" i="33"/>
  <c r="V9" i="33"/>
  <c r="A9" i="33"/>
  <c r="A9" i="34" s="1"/>
  <c r="F32" i="33"/>
  <c r="A32" i="33"/>
  <c r="O68" i="33"/>
  <c r="A68" i="33"/>
  <c r="A68" i="34" s="1"/>
  <c r="P4" i="33"/>
  <c r="A4" i="33"/>
  <c r="A4" i="41" s="1"/>
  <c r="A81" i="34"/>
  <c r="A81" i="35"/>
  <c r="A81" i="42"/>
  <c r="A81" i="41"/>
  <c r="A157" i="34"/>
  <c r="A157" i="35"/>
  <c r="A157" i="42"/>
  <c r="A157" i="41"/>
  <c r="J7" i="33"/>
  <c r="E17" i="33"/>
  <c r="O140" i="33"/>
  <c r="K140" i="33"/>
  <c r="N76" i="33"/>
  <c r="T76" i="33"/>
  <c r="L93" i="33"/>
  <c r="H93" i="33"/>
  <c r="N135" i="33"/>
  <c r="T135" i="33"/>
  <c r="K26" i="33"/>
  <c r="V12" i="33"/>
  <c r="S17" i="33"/>
  <c r="L138" i="33"/>
  <c r="G138" i="33"/>
  <c r="N157" i="33"/>
  <c r="J157" i="33"/>
  <c r="H26" i="33"/>
  <c r="F145" i="33"/>
  <c r="Q145" i="33"/>
  <c r="N26" i="33"/>
  <c r="T140" i="33"/>
  <c r="S140" i="33"/>
  <c r="E76" i="33"/>
  <c r="J76" i="33"/>
  <c r="R93" i="33"/>
  <c r="T93" i="33"/>
  <c r="P93" i="33"/>
  <c r="Q135" i="33"/>
  <c r="E135" i="33"/>
  <c r="N12" i="33"/>
  <c r="K17" i="33"/>
  <c r="T138" i="33"/>
  <c r="O138" i="33"/>
  <c r="V157" i="33"/>
  <c r="R157" i="33"/>
  <c r="P26" i="33"/>
  <c r="R17" i="33"/>
  <c r="N145" i="33"/>
  <c r="J145" i="33"/>
  <c r="T81" i="33"/>
  <c r="I81" i="33"/>
  <c r="Q66" i="33"/>
  <c r="H66" i="33"/>
  <c r="I168" i="33"/>
  <c r="M168" i="33"/>
  <c r="S104" i="33"/>
  <c r="T104" i="33"/>
  <c r="V40" i="33"/>
  <c r="R40" i="33"/>
  <c r="J71" i="33"/>
  <c r="U71" i="33"/>
  <c r="E29" i="33"/>
  <c r="L29" i="33"/>
  <c r="A27" i="34"/>
  <c r="A27" i="35"/>
  <c r="A27" i="42"/>
  <c r="A27" i="41"/>
  <c r="A115" i="34"/>
  <c r="A115" i="35"/>
  <c r="A115" i="42"/>
  <c r="A115" i="41"/>
  <c r="A43" i="34"/>
  <c r="A43" i="35"/>
  <c r="A43" i="42"/>
  <c r="A43" i="41"/>
  <c r="A94" i="34"/>
  <c r="A94" i="35"/>
  <c r="A94" i="42"/>
  <c r="A94" i="41"/>
  <c r="A14" i="34"/>
  <c r="A14" i="35"/>
  <c r="A14" i="42"/>
  <c r="A14" i="41"/>
  <c r="A197" i="34"/>
  <c r="A197" i="35"/>
  <c r="A197" i="42"/>
  <c r="A197" i="41"/>
  <c r="A185" i="34"/>
  <c r="A185" i="35"/>
  <c r="A185" i="42"/>
  <c r="A185" i="41"/>
  <c r="A121" i="34"/>
  <c r="A121" i="35"/>
  <c r="A121" i="42"/>
  <c r="A121" i="41"/>
  <c r="A144" i="34"/>
  <c r="A144" i="35"/>
  <c r="A144" i="42"/>
  <c r="A144" i="41"/>
  <c r="A80" i="34"/>
  <c r="A80" i="35"/>
  <c r="A80" i="42"/>
  <c r="A80" i="41"/>
  <c r="A175" i="34"/>
  <c r="A175" i="35"/>
  <c r="A175" i="42"/>
  <c r="A175" i="41"/>
  <c r="A111" i="34"/>
  <c r="A47" i="34"/>
  <c r="A47" i="35"/>
  <c r="A47" i="42"/>
  <c r="A47" i="41"/>
  <c r="A174" i="34"/>
  <c r="A174" i="35"/>
  <c r="A174" i="42"/>
  <c r="A174" i="41"/>
  <c r="A133" i="34"/>
  <c r="A133" i="35"/>
  <c r="A133" i="42"/>
  <c r="A133" i="41"/>
  <c r="A69" i="34"/>
  <c r="A69" i="35"/>
  <c r="A69" i="42"/>
  <c r="A69" i="41"/>
  <c r="A180" i="34"/>
  <c r="A180" i="35"/>
  <c r="A180" i="42"/>
  <c r="A180" i="41"/>
  <c r="A116" i="34"/>
  <c r="A116" i="35"/>
  <c r="A116" i="42"/>
  <c r="A116" i="41"/>
  <c r="A122" i="34"/>
  <c r="A122" i="35"/>
  <c r="A122" i="42"/>
  <c r="A122" i="41"/>
  <c r="A138" i="34"/>
  <c r="A138" i="35"/>
  <c r="A138" i="41"/>
  <c r="A138" i="42"/>
  <c r="T7" i="33"/>
  <c r="G81" i="33"/>
  <c r="J26" i="33"/>
  <c r="U12" i="33"/>
  <c r="M138" i="33"/>
  <c r="Q138" i="33"/>
  <c r="O157" i="33"/>
  <c r="S157" i="33"/>
  <c r="T26" i="33"/>
  <c r="G145" i="33"/>
  <c r="K145" i="33"/>
  <c r="U81" i="33"/>
  <c r="F81" i="33"/>
  <c r="T66" i="33"/>
  <c r="J66" i="33"/>
  <c r="H168" i="33"/>
  <c r="R168" i="33"/>
  <c r="V168" i="33"/>
  <c r="Q104" i="33"/>
  <c r="U104" i="33"/>
  <c r="P104" i="33"/>
  <c r="O40" i="33"/>
  <c r="S40" i="33"/>
  <c r="K71" i="33"/>
  <c r="N71" i="33"/>
  <c r="G17" i="33"/>
  <c r="S7" i="33"/>
  <c r="P29" i="33"/>
  <c r="R29" i="33"/>
  <c r="J12" i="33"/>
  <c r="A3" i="34"/>
  <c r="A3" i="35"/>
  <c r="A3" i="42"/>
  <c r="A3" i="41"/>
  <c r="A99" i="34"/>
  <c r="A99" i="35"/>
  <c r="A99" i="42"/>
  <c r="A99" i="41"/>
  <c r="A187" i="34"/>
  <c r="A187" i="35"/>
  <c r="A187" i="42"/>
  <c r="A187" i="41"/>
  <c r="A78" i="34"/>
  <c r="A78" i="35"/>
  <c r="A78" i="42"/>
  <c r="A78" i="41"/>
  <c r="A4" i="35"/>
  <c r="A106" i="34"/>
  <c r="A106" i="35"/>
  <c r="A106" i="42"/>
  <c r="A106" i="41"/>
  <c r="A50" i="34"/>
  <c r="A50" i="35"/>
  <c r="A50" i="42"/>
  <c r="A50" i="41"/>
  <c r="A169" i="34"/>
  <c r="A169" i="35"/>
  <c r="A169" i="42"/>
  <c r="A169" i="41"/>
  <c r="A105" i="34"/>
  <c r="A105" i="35"/>
  <c r="A105" i="42"/>
  <c r="A105" i="41"/>
  <c r="A41" i="34"/>
  <c r="A41" i="35"/>
  <c r="A41" i="42"/>
  <c r="A41" i="41"/>
  <c r="A192" i="34"/>
  <c r="A192" i="35"/>
  <c r="A192" i="42"/>
  <c r="A192" i="41"/>
  <c r="A128" i="34"/>
  <c r="A128" i="35"/>
  <c r="A128" i="42"/>
  <c r="A128" i="41"/>
  <c r="A64" i="34"/>
  <c r="A64" i="35"/>
  <c r="A64" i="42"/>
  <c r="A64" i="41"/>
  <c r="A95" i="34"/>
  <c r="A95" i="35"/>
  <c r="A95" i="42"/>
  <c r="A95" i="41"/>
  <c r="A31" i="34"/>
  <c r="A31" i="35"/>
  <c r="A31" i="42"/>
  <c r="A31" i="41"/>
  <c r="A158" i="34"/>
  <c r="A158" i="35"/>
  <c r="A158" i="42"/>
  <c r="A158" i="41"/>
  <c r="A102" i="34"/>
  <c r="A102" i="35"/>
  <c r="A102" i="42"/>
  <c r="A102" i="41"/>
  <c r="A181" i="34"/>
  <c r="A181" i="35"/>
  <c r="A181" i="42"/>
  <c r="A181" i="41"/>
  <c r="A164" i="34"/>
  <c r="A164" i="35"/>
  <c r="A164" i="42"/>
  <c r="A164" i="41"/>
  <c r="A100" i="34"/>
  <c r="A100" i="35"/>
  <c r="A100" i="42"/>
  <c r="A100" i="41"/>
  <c r="A194" i="34"/>
  <c r="A194" i="35"/>
  <c r="A194" i="41"/>
  <c r="A194" i="42"/>
  <c r="A11" i="34"/>
  <c r="A11" i="35"/>
  <c r="A11" i="42"/>
  <c r="A11" i="41"/>
  <c r="A104" i="34"/>
  <c r="A104" i="35"/>
  <c r="A104" i="42"/>
  <c r="A104" i="41"/>
  <c r="A135" i="34"/>
  <c r="A135" i="35"/>
  <c r="A135" i="42"/>
  <c r="A135" i="41"/>
  <c r="A29" i="34"/>
  <c r="A29" i="35"/>
  <c r="A29" i="42"/>
  <c r="A29" i="41"/>
  <c r="Q7" i="33"/>
  <c r="P140" i="33"/>
  <c r="K76" i="33"/>
  <c r="G93" i="33"/>
  <c r="N17" i="33"/>
  <c r="I7" i="33"/>
  <c r="I140" i="33"/>
  <c r="U140" i="33"/>
  <c r="Q76" i="33"/>
  <c r="S76" i="33"/>
  <c r="J93" i="33"/>
  <c r="U93" i="33"/>
  <c r="R135" i="33"/>
  <c r="G135" i="33"/>
  <c r="U40" i="33"/>
  <c r="M12" i="33"/>
  <c r="H138" i="33"/>
  <c r="U138" i="33"/>
  <c r="J138" i="33"/>
  <c r="M157" i="33"/>
  <c r="H157" i="33"/>
  <c r="L157" i="33"/>
  <c r="E26" i="33"/>
  <c r="I26" i="33"/>
  <c r="T12" i="33"/>
  <c r="V7" i="33"/>
  <c r="O145" i="33"/>
  <c r="S145" i="33"/>
  <c r="L81" i="33"/>
  <c r="N81" i="33"/>
  <c r="S66" i="33"/>
  <c r="F66" i="33"/>
  <c r="R66" i="33"/>
  <c r="Q17" i="33"/>
  <c r="J168" i="33"/>
  <c r="K168" i="33"/>
  <c r="E104" i="33"/>
  <c r="K104" i="33"/>
  <c r="H40" i="33"/>
  <c r="S71" i="33"/>
  <c r="V71" i="33"/>
  <c r="K7" i="33"/>
  <c r="H29" i="33"/>
  <c r="F29" i="33"/>
  <c r="A163" i="34"/>
  <c r="A163" i="35"/>
  <c r="A163" i="42"/>
  <c r="A163" i="41"/>
  <c r="A91" i="34"/>
  <c r="A91" i="35"/>
  <c r="A91" i="42"/>
  <c r="A91" i="41"/>
  <c r="A179" i="34"/>
  <c r="A179" i="35"/>
  <c r="A179" i="42"/>
  <c r="A179" i="41"/>
  <c r="A70" i="34"/>
  <c r="A70" i="35"/>
  <c r="A70" i="42"/>
  <c r="A70" i="41"/>
  <c r="A32" i="34"/>
  <c r="A32" i="35"/>
  <c r="A32" i="42"/>
  <c r="A32" i="41"/>
  <c r="A129" i="34"/>
  <c r="A129" i="35"/>
  <c r="A129" i="42"/>
  <c r="A129" i="41"/>
  <c r="A65" i="34"/>
  <c r="A65" i="35"/>
  <c r="A65" i="42"/>
  <c r="A65" i="41"/>
  <c r="A152" i="34"/>
  <c r="A152" i="35"/>
  <c r="A152" i="42"/>
  <c r="A152" i="41"/>
  <c r="A88" i="34"/>
  <c r="A88" i="35"/>
  <c r="A88" i="42"/>
  <c r="A88" i="41"/>
  <c r="A119" i="34"/>
  <c r="A119" i="35"/>
  <c r="A119" i="42"/>
  <c r="A119" i="41"/>
  <c r="A55" i="34"/>
  <c r="A55" i="35"/>
  <c r="A55" i="42"/>
  <c r="A55" i="41"/>
  <c r="A182" i="34"/>
  <c r="A182" i="35"/>
  <c r="A182" i="42"/>
  <c r="A182" i="41"/>
  <c r="A141" i="34"/>
  <c r="A141" i="35"/>
  <c r="A141" i="42"/>
  <c r="A141" i="41"/>
  <c r="A77" i="34"/>
  <c r="A77" i="35"/>
  <c r="A77" i="42"/>
  <c r="A77" i="41"/>
  <c r="A188" i="34"/>
  <c r="A188" i="35"/>
  <c r="A188" i="42"/>
  <c r="A188" i="41"/>
  <c r="A124" i="34"/>
  <c r="A124" i="42"/>
  <c r="A124" i="35"/>
  <c r="A124" i="41"/>
  <c r="A60" i="34"/>
  <c r="A60" i="35"/>
  <c r="A60" i="41"/>
  <c r="A60" i="42"/>
  <c r="A58" i="41"/>
  <c r="A58" i="42"/>
  <c r="A58" i="35"/>
  <c r="A107" i="34"/>
  <c r="A107" i="35"/>
  <c r="A107" i="42"/>
  <c r="A107" i="41"/>
  <c r="A7" i="35"/>
  <c r="A7" i="42"/>
  <c r="A93" i="34"/>
  <c r="A93" i="35"/>
  <c r="A93" i="42"/>
  <c r="A93" i="41"/>
  <c r="G12" i="33"/>
  <c r="M140" i="33"/>
  <c r="F76" i="33"/>
  <c r="M93" i="33"/>
  <c r="J135" i="33"/>
  <c r="U135" i="33"/>
  <c r="H7" i="33"/>
  <c r="F17" i="33"/>
  <c r="Q140" i="33"/>
  <c r="F140" i="33"/>
  <c r="G76" i="33"/>
  <c r="H76" i="33"/>
  <c r="K93" i="33"/>
  <c r="F93" i="33"/>
  <c r="K135" i="33"/>
  <c r="O135" i="33"/>
  <c r="T17" i="33"/>
  <c r="E12" i="33"/>
  <c r="O7" i="33"/>
  <c r="K138" i="33"/>
  <c r="F138" i="33"/>
  <c r="R138" i="33"/>
  <c r="U157" i="33"/>
  <c r="P157" i="33"/>
  <c r="T157" i="33"/>
  <c r="M26" i="33"/>
  <c r="L12" i="33"/>
  <c r="N7" i="33"/>
  <c r="E145" i="33"/>
  <c r="H145" i="33"/>
  <c r="L145" i="33"/>
  <c r="R81" i="33"/>
  <c r="M81" i="33"/>
  <c r="V81" i="33"/>
  <c r="E66" i="33"/>
  <c r="N66" i="33"/>
  <c r="I17" i="33"/>
  <c r="U7" i="33"/>
  <c r="N168" i="33"/>
  <c r="S168" i="33"/>
  <c r="O104" i="33"/>
  <c r="V104" i="33"/>
  <c r="L40" i="33"/>
  <c r="P40" i="33"/>
  <c r="L71" i="33"/>
  <c r="G71" i="33"/>
  <c r="Q26" i="33"/>
  <c r="Q12" i="33"/>
  <c r="T29" i="33"/>
  <c r="N29" i="33"/>
  <c r="H17" i="33"/>
  <c r="P17" i="33"/>
  <c r="A155" i="34"/>
  <c r="A155" i="35"/>
  <c r="A155" i="42"/>
  <c r="A155" i="41"/>
  <c r="A75" i="34"/>
  <c r="A75" i="35"/>
  <c r="A75" i="42"/>
  <c r="A75" i="41"/>
  <c r="A171" i="34"/>
  <c r="A171" i="35"/>
  <c r="A171" i="42"/>
  <c r="A171" i="41"/>
  <c r="A62" i="34"/>
  <c r="A62" i="35"/>
  <c r="A62" i="42"/>
  <c r="A62" i="41"/>
  <c r="A52" i="41"/>
  <c r="A16" i="34"/>
  <c r="A16" i="35"/>
  <c r="A16" i="42"/>
  <c r="A16" i="41"/>
  <c r="A147" i="34"/>
  <c r="A147" i="35"/>
  <c r="A147" i="42"/>
  <c r="A147" i="41"/>
  <c r="A74" i="34"/>
  <c r="A74" i="42"/>
  <c r="A74" i="41"/>
  <c r="A74" i="35"/>
  <c r="A34" i="34"/>
  <c r="A34" i="35"/>
  <c r="A34" i="42"/>
  <c r="A34" i="41"/>
  <c r="A153" i="34"/>
  <c r="A153" i="35"/>
  <c r="A153" i="42"/>
  <c r="A153" i="41"/>
  <c r="A89" i="34"/>
  <c r="A89" i="35"/>
  <c r="A89" i="42"/>
  <c r="A89" i="41"/>
  <c r="A176" i="34"/>
  <c r="A176" i="35"/>
  <c r="A176" i="42"/>
  <c r="A176" i="41"/>
  <c r="A112" i="34"/>
  <c r="A112" i="35"/>
  <c r="A112" i="42"/>
  <c r="A112" i="41"/>
  <c r="A48" i="34"/>
  <c r="A48" i="35"/>
  <c r="A48" i="42"/>
  <c r="A48" i="41"/>
  <c r="A143" i="34"/>
  <c r="A143" i="35"/>
  <c r="A143" i="42"/>
  <c r="A143" i="41"/>
  <c r="A79" i="34"/>
  <c r="A79" i="35"/>
  <c r="A79" i="42"/>
  <c r="A79" i="41"/>
  <c r="A142" i="34"/>
  <c r="A142" i="35"/>
  <c r="A142" i="42"/>
  <c r="A142" i="41"/>
  <c r="A38" i="34"/>
  <c r="A38" i="35"/>
  <c r="A38" i="42"/>
  <c r="A38" i="41"/>
  <c r="A165" i="34"/>
  <c r="A165" i="35"/>
  <c r="A165" i="42"/>
  <c r="A165" i="41"/>
  <c r="A101" i="34"/>
  <c r="A101" i="35"/>
  <c r="A101" i="42"/>
  <c r="A101" i="41"/>
  <c r="A37" i="34"/>
  <c r="A37" i="35"/>
  <c r="A37" i="42"/>
  <c r="A37" i="41"/>
  <c r="A148" i="34"/>
  <c r="A148" i="35"/>
  <c r="A148" i="42"/>
  <c r="A148" i="41"/>
  <c r="A84" i="34"/>
  <c r="A84" i="35"/>
  <c r="A84" i="41"/>
  <c r="A84" i="42"/>
  <c r="A114" i="34"/>
  <c r="A114" i="35"/>
  <c r="A114" i="41"/>
  <c r="A114" i="42"/>
  <c r="A6" i="34"/>
  <c r="A6" i="35"/>
  <c r="A6" i="42"/>
  <c r="A6" i="41"/>
  <c r="A145" i="34"/>
  <c r="A145" i="35"/>
  <c r="A145" i="42"/>
  <c r="A145" i="41"/>
  <c r="A168" i="34"/>
  <c r="A168" i="35"/>
  <c r="A168" i="42"/>
  <c r="A168" i="41"/>
  <c r="A140" i="34"/>
  <c r="A140" i="35"/>
  <c r="A140" i="42"/>
  <c r="A140" i="41"/>
  <c r="U17" i="33"/>
  <c r="J140" i="33"/>
  <c r="P76" i="33"/>
  <c r="N93" i="33"/>
  <c r="F135" i="33"/>
  <c r="L17" i="33"/>
  <c r="M40" i="33"/>
  <c r="G7" i="33"/>
  <c r="P138" i="33"/>
  <c r="N138" i="33"/>
  <c r="E157" i="33"/>
  <c r="I157" i="33"/>
  <c r="U26" i="33"/>
  <c r="F7" i="33"/>
  <c r="M145" i="33"/>
  <c r="P145" i="33"/>
  <c r="T145" i="33"/>
  <c r="H81" i="33"/>
  <c r="O81" i="33"/>
  <c r="I66" i="33"/>
  <c r="V66" i="33"/>
  <c r="S26" i="33"/>
  <c r="M7" i="33"/>
  <c r="O168" i="33"/>
  <c r="L168" i="33"/>
  <c r="G104" i="33"/>
  <c r="M104" i="33"/>
  <c r="T40" i="33"/>
  <c r="I40" i="33"/>
  <c r="T71" i="33"/>
  <c r="O71" i="33"/>
  <c r="I12" i="33"/>
  <c r="I29" i="33"/>
  <c r="V29" i="33"/>
  <c r="R12" i="33"/>
  <c r="R26" i="33"/>
  <c r="A139" i="34"/>
  <c r="A139" i="35"/>
  <c r="A139" i="42"/>
  <c r="A139" i="41"/>
  <c r="A67" i="34"/>
  <c r="A67" i="35"/>
  <c r="A67" i="42"/>
  <c r="A67" i="41"/>
  <c r="A134" i="34"/>
  <c r="A134" i="35"/>
  <c r="A134" i="42"/>
  <c r="A134" i="41"/>
  <c r="A54" i="34"/>
  <c r="A54" i="35"/>
  <c r="A54" i="42"/>
  <c r="A54" i="41"/>
  <c r="A44" i="35"/>
  <c r="A44" i="42"/>
  <c r="A18" i="34"/>
  <c r="A18" i="42"/>
  <c r="A18" i="41"/>
  <c r="A18" i="35"/>
  <c r="O197" i="41"/>
  <c r="A83" i="34"/>
  <c r="A83" i="35"/>
  <c r="A83" i="42"/>
  <c r="A83" i="41"/>
  <c r="A177" i="34"/>
  <c r="A177" i="41"/>
  <c r="A49" i="34"/>
  <c r="A49" i="35"/>
  <c r="A49" i="42"/>
  <c r="A49" i="41"/>
  <c r="A202" i="34"/>
  <c r="A202" i="35"/>
  <c r="A202" i="41"/>
  <c r="A202" i="42"/>
  <c r="A136" i="34"/>
  <c r="A136" i="35"/>
  <c r="A136" i="42"/>
  <c r="A136" i="41"/>
  <c r="A72" i="34"/>
  <c r="A72" i="35"/>
  <c r="A72" i="41"/>
  <c r="A103" i="34"/>
  <c r="A103" i="35"/>
  <c r="A103" i="41"/>
  <c r="A166" i="34"/>
  <c r="A110" i="34"/>
  <c r="A110" i="35"/>
  <c r="A110" i="42"/>
  <c r="A110" i="41"/>
  <c r="A189" i="34"/>
  <c r="A189" i="35"/>
  <c r="A189" i="42"/>
  <c r="A189" i="41"/>
  <c r="A125" i="34"/>
  <c r="A125" i="35"/>
  <c r="A125" i="42"/>
  <c r="A125" i="41"/>
  <c r="A61" i="34"/>
  <c r="A61" i="35"/>
  <c r="A61" i="42"/>
  <c r="A61" i="41"/>
  <c r="A172" i="34"/>
  <c r="A172" i="35"/>
  <c r="A172" i="42"/>
  <c r="A172" i="41"/>
  <c r="A108" i="34"/>
  <c r="A108" i="35"/>
  <c r="A108" i="42"/>
  <c r="A108" i="41"/>
  <c r="A186" i="34"/>
  <c r="A186" i="35"/>
  <c r="A186" i="42"/>
  <c r="A186" i="41"/>
  <c r="A86" i="34"/>
  <c r="A86" i="35"/>
  <c r="A86" i="42"/>
  <c r="A86" i="41"/>
  <c r="A40" i="34"/>
  <c r="A40" i="35"/>
  <c r="A40" i="42"/>
  <c r="A40" i="41"/>
  <c r="A71" i="34"/>
  <c r="A71" i="35"/>
  <c r="A71" i="42"/>
  <c r="A71" i="41"/>
  <c r="H12" i="33"/>
  <c r="O93" i="33"/>
  <c r="G140" i="33"/>
  <c r="N140" i="33"/>
  <c r="V76" i="33"/>
  <c r="R76" i="33"/>
  <c r="I93" i="33"/>
  <c r="S135" i="33"/>
  <c r="H135" i="33"/>
  <c r="O26" i="33"/>
  <c r="M17" i="33"/>
  <c r="L140" i="33"/>
  <c r="R140" i="33"/>
  <c r="V140" i="33"/>
  <c r="M76" i="33"/>
  <c r="I76" i="33"/>
  <c r="Q93" i="33"/>
  <c r="V93" i="33"/>
  <c r="I135" i="33"/>
  <c r="L135" i="33"/>
  <c r="P135" i="33"/>
  <c r="S138" i="33"/>
  <c r="V138" i="33"/>
  <c r="F157" i="33"/>
  <c r="Q157" i="33"/>
  <c r="E40" i="33"/>
  <c r="U145" i="33"/>
  <c r="I145" i="33"/>
  <c r="S81" i="33"/>
  <c r="E81" i="33"/>
  <c r="K66" i="33"/>
  <c r="G66" i="33"/>
  <c r="G26" i="33"/>
  <c r="S12" i="33"/>
  <c r="E7" i="33"/>
  <c r="P168" i="33"/>
  <c r="T168" i="33"/>
  <c r="R104" i="33"/>
  <c r="N104" i="33"/>
  <c r="F40" i="33"/>
  <c r="Q40" i="33"/>
  <c r="Q71" i="33"/>
  <c r="E71" i="33"/>
  <c r="H71" i="33"/>
  <c r="M29" i="33"/>
  <c r="U29" i="33"/>
  <c r="G29" i="33"/>
  <c r="A131" i="34"/>
  <c r="A131" i="35"/>
  <c r="A131" i="42"/>
  <c r="A131" i="41"/>
  <c r="A59" i="34"/>
  <c r="A59" i="35"/>
  <c r="A59" i="42"/>
  <c r="A59" i="41"/>
  <c r="A126" i="34"/>
  <c r="A126" i="35"/>
  <c r="A126" i="42"/>
  <c r="A126" i="41"/>
  <c r="A30" i="34"/>
  <c r="A30" i="35"/>
  <c r="A30" i="42"/>
  <c r="A30" i="41"/>
  <c r="A36" i="34"/>
  <c r="A36" i="35"/>
  <c r="A36" i="41"/>
  <c r="A36" i="42"/>
  <c r="A10" i="34"/>
  <c r="A10" i="42"/>
  <c r="A39" i="34"/>
  <c r="A39" i="35"/>
  <c r="A39" i="42"/>
  <c r="A39" i="41"/>
  <c r="A137" i="34"/>
  <c r="A137" i="35"/>
  <c r="A137" i="42"/>
  <c r="A137" i="41"/>
  <c r="A73" i="34"/>
  <c r="A73" i="35"/>
  <c r="A73" i="42"/>
  <c r="A73" i="41"/>
  <c r="A160" i="41"/>
  <c r="A96" i="34"/>
  <c r="A96" i="35"/>
  <c r="A96" i="42"/>
  <c r="A96" i="41"/>
  <c r="A127" i="34"/>
  <c r="A127" i="35"/>
  <c r="A127" i="42"/>
  <c r="A127" i="41"/>
  <c r="A63" i="34"/>
  <c r="A63" i="35"/>
  <c r="A63" i="42"/>
  <c r="A63" i="41"/>
  <c r="A190" i="34"/>
  <c r="A190" i="35"/>
  <c r="A190" i="42"/>
  <c r="A190" i="41"/>
  <c r="A149" i="34"/>
  <c r="A149" i="35"/>
  <c r="A149" i="42"/>
  <c r="A149" i="41"/>
  <c r="A85" i="34"/>
  <c r="A85" i="35"/>
  <c r="A85" i="42"/>
  <c r="A85" i="41"/>
  <c r="A132" i="34"/>
  <c r="A132" i="42"/>
  <c r="A132" i="35"/>
  <c r="A132" i="41"/>
  <c r="A90" i="34"/>
  <c r="A90" i="41"/>
  <c r="A90" i="35"/>
  <c r="A90" i="42"/>
  <c r="A17" i="34"/>
  <c r="A17" i="35"/>
  <c r="A17" i="42"/>
  <c r="A17" i="41"/>
  <c r="J81" i="33"/>
  <c r="P81" i="33"/>
  <c r="M66" i="33"/>
  <c r="O66" i="33"/>
  <c r="K12" i="33"/>
  <c r="F168" i="33"/>
  <c r="E168" i="33"/>
  <c r="I104" i="33"/>
  <c r="L104" i="33"/>
  <c r="N40" i="33"/>
  <c r="J40" i="33"/>
  <c r="I71" i="33"/>
  <c r="M71" i="33"/>
  <c r="P71" i="33"/>
  <c r="Q29" i="33"/>
  <c r="K29" i="33"/>
  <c r="O29" i="33"/>
  <c r="A35" i="34"/>
  <c r="A35" i="35"/>
  <c r="A35" i="42"/>
  <c r="A35" i="41"/>
  <c r="A123" i="34"/>
  <c r="A123" i="35"/>
  <c r="A123" i="42"/>
  <c r="A123" i="41"/>
  <c r="A51" i="34"/>
  <c r="A51" i="35"/>
  <c r="A51" i="42"/>
  <c r="A51" i="41"/>
  <c r="A118" i="34"/>
  <c r="A118" i="35"/>
  <c r="A118" i="42"/>
  <c r="A118" i="41"/>
  <c r="A22" i="34"/>
  <c r="A22" i="35"/>
  <c r="A22" i="42"/>
  <c r="A22" i="41"/>
  <c r="A28" i="34"/>
  <c r="A28" i="35"/>
  <c r="A28" i="42"/>
  <c r="A28" i="41"/>
  <c r="A23" i="34"/>
  <c r="A23" i="35"/>
  <c r="A23" i="42"/>
  <c r="A23" i="41"/>
  <c r="A98" i="34"/>
  <c r="A98" i="42"/>
  <c r="A98" i="41"/>
  <c r="A161" i="42"/>
  <c r="A161" i="41"/>
  <c r="A97" i="34"/>
  <c r="A97" i="35"/>
  <c r="A97" i="42"/>
  <c r="A97" i="41"/>
  <c r="A33" i="34"/>
  <c r="A33" i="35"/>
  <c r="A33" i="42"/>
  <c r="A33" i="41"/>
  <c r="A184" i="34"/>
  <c r="A184" i="35"/>
  <c r="A184" i="42"/>
  <c r="A184" i="41"/>
  <c r="A120" i="42"/>
  <c r="A151" i="34"/>
  <c r="A151" i="35"/>
  <c r="A151" i="42"/>
  <c r="A151" i="41"/>
  <c r="A87" i="34"/>
  <c r="A87" i="35"/>
  <c r="A87" i="42"/>
  <c r="A87" i="41"/>
  <c r="A150" i="34"/>
  <c r="A150" i="35"/>
  <c r="A150" i="42"/>
  <c r="A150" i="41"/>
  <c r="A173" i="34"/>
  <c r="A173" i="35"/>
  <c r="A173" i="42"/>
  <c r="A173" i="41"/>
  <c r="A109" i="34"/>
  <c r="A109" i="35"/>
  <c r="A109" i="42"/>
  <c r="A109" i="41"/>
  <c r="A156" i="34"/>
  <c r="A156" i="42"/>
  <c r="A156" i="35"/>
  <c r="A156" i="41"/>
  <c r="A92" i="34"/>
  <c r="A92" i="35"/>
  <c r="A92" i="42"/>
  <c r="A92" i="41"/>
  <c r="A146" i="34"/>
  <c r="A146" i="35"/>
  <c r="A146" i="42"/>
  <c r="A146" i="41"/>
  <c r="A178" i="34"/>
  <c r="A178" i="35"/>
  <c r="A178" i="42"/>
  <c r="A178" i="41"/>
  <c r="G10" i="33"/>
  <c r="H152" i="33"/>
  <c r="L152" i="33"/>
  <c r="G88" i="33"/>
  <c r="S88" i="33"/>
  <c r="G119" i="33"/>
  <c r="K119" i="33"/>
  <c r="F182" i="33"/>
  <c r="Q182" i="33"/>
  <c r="H126" i="33"/>
  <c r="M30" i="33"/>
  <c r="M141" i="33"/>
  <c r="I141" i="33"/>
  <c r="G202" i="41"/>
  <c r="I152" i="33"/>
  <c r="E152" i="33"/>
  <c r="L88" i="33"/>
  <c r="N88" i="33"/>
  <c r="T24" i="33"/>
  <c r="M119" i="33"/>
  <c r="H119" i="33"/>
  <c r="L119" i="33"/>
  <c r="V182" i="33"/>
  <c r="R182" i="33"/>
  <c r="L126" i="33"/>
  <c r="N141" i="33"/>
  <c r="K141" i="33"/>
  <c r="F10" i="33"/>
  <c r="Q152" i="33"/>
  <c r="M152" i="33"/>
  <c r="M88" i="33"/>
  <c r="V88" i="33"/>
  <c r="H24" i="33"/>
  <c r="E119" i="33"/>
  <c r="P119" i="33"/>
  <c r="T119" i="33"/>
  <c r="L182" i="33"/>
  <c r="G182" i="33"/>
  <c r="K182" i="33"/>
  <c r="V126" i="33"/>
  <c r="V141" i="33"/>
  <c r="S141" i="33"/>
  <c r="V10" i="33"/>
  <c r="J152" i="33"/>
  <c r="U152" i="33"/>
  <c r="O88" i="33"/>
  <c r="H88" i="33"/>
  <c r="P24" i="33"/>
  <c r="U119" i="33"/>
  <c r="I119" i="33"/>
  <c r="U10" i="33"/>
  <c r="T182" i="33"/>
  <c r="O182" i="33"/>
  <c r="S182" i="33"/>
  <c r="R141" i="33"/>
  <c r="G141" i="33"/>
  <c r="L141" i="33"/>
  <c r="R152" i="33"/>
  <c r="F152" i="33"/>
  <c r="Q88" i="33"/>
  <c r="P88" i="33"/>
  <c r="I24" i="33"/>
  <c r="F119" i="33"/>
  <c r="Q119" i="33"/>
  <c r="M10" i="33"/>
  <c r="E182" i="33"/>
  <c r="H182" i="33"/>
  <c r="U141" i="33"/>
  <c r="O141" i="33"/>
  <c r="T141" i="33"/>
  <c r="O24" i="33"/>
  <c r="G152" i="33"/>
  <c r="K152" i="33"/>
  <c r="N152" i="33"/>
  <c r="E88" i="33"/>
  <c r="T88" i="33"/>
  <c r="J88" i="33"/>
  <c r="Q24" i="33"/>
  <c r="N119" i="33"/>
  <c r="J119" i="33"/>
  <c r="E10" i="33"/>
  <c r="M182" i="33"/>
  <c r="P182" i="33"/>
  <c r="E141" i="33"/>
  <c r="H141" i="33"/>
  <c r="O10" i="33"/>
  <c r="O152" i="33"/>
  <c r="S152" i="33"/>
  <c r="V152" i="33"/>
  <c r="U88" i="33"/>
  <c r="K88" i="33"/>
  <c r="R88" i="33"/>
  <c r="V119" i="33"/>
  <c r="R119" i="33"/>
  <c r="U182" i="33"/>
  <c r="I182" i="33"/>
  <c r="G126" i="33"/>
  <c r="J141" i="33"/>
  <c r="P141" i="33"/>
  <c r="N10" i="33"/>
  <c r="V185" i="35"/>
  <c r="N185" i="35"/>
  <c r="F185" i="35"/>
  <c r="U185" i="35"/>
  <c r="M185" i="35"/>
  <c r="E185" i="35"/>
  <c r="T185" i="35"/>
  <c r="L185" i="35"/>
  <c r="R185" i="35"/>
  <c r="J185" i="35"/>
  <c r="P185" i="35"/>
  <c r="H185" i="35"/>
  <c r="S185" i="35"/>
  <c r="Q185" i="35"/>
  <c r="O185" i="35"/>
  <c r="I185" i="35"/>
  <c r="G185" i="35"/>
  <c r="K185" i="35"/>
  <c r="T121" i="35"/>
  <c r="L121" i="35"/>
  <c r="S121" i="35"/>
  <c r="K121" i="35"/>
  <c r="R121" i="35"/>
  <c r="J121" i="35"/>
  <c r="Q121" i="35"/>
  <c r="I121" i="35"/>
  <c r="P121" i="35"/>
  <c r="H121" i="35"/>
  <c r="O121" i="35"/>
  <c r="G121" i="35"/>
  <c r="U121" i="35"/>
  <c r="M121" i="35"/>
  <c r="E121" i="35"/>
  <c r="V121" i="35"/>
  <c r="N121" i="35"/>
  <c r="F121" i="35"/>
  <c r="R74" i="35"/>
  <c r="J74" i="35"/>
  <c r="Q74" i="35"/>
  <c r="I74" i="35"/>
  <c r="P74" i="35"/>
  <c r="H74" i="35"/>
  <c r="O74" i="35"/>
  <c r="G74" i="35"/>
  <c r="V74" i="35"/>
  <c r="N74" i="35"/>
  <c r="F74" i="35"/>
  <c r="U74" i="35"/>
  <c r="M74" i="35"/>
  <c r="E74" i="35"/>
  <c r="S74" i="35"/>
  <c r="K74" i="35"/>
  <c r="T74" i="35"/>
  <c r="L74" i="35"/>
  <c r="R58" i="35"/>
  <c r="J58" i="35"/>
  <c r="Q58" i="35"/>
  <c r="I58" i="35"/>
  <c r="P58" i="35"/>
  <c r="H58" i="35"/>
  <c r="O58" i="35"/>
  <c r="G58" i="35"/>
  <c r="V58" i="35"/>
  <c r="N58" i="35"/>
  <c r="F58" i="35"/>
  <c r="U58" i="35"/>
  <c r="M58" i="35"/>
  <c r="E58" i="35"/>
  <c r="S58" i="35"/>
  <c r="K58" i="35"/>
  <c r="T58" i="35"/>
  <c r="L58" i="35"/>
  <c r="U42" i="35"/>
  <c r="M42" i="35"/>
  <c r="E42" i="35"/>
  <c r="T42" i="35"/>
  <c r="L42" i="35"/>
  <c r="S42" i="35"/>
  <c r="K42" i="35"/>
  <c r="R42" i="35"/>
  <c r="J42" i="35"/>
  <c r="Q42" i="35"/>
  <c r="I42" i="35"/>
  <c r="P42" i="35"/>
  <c r="H42" i="35"/>
  <c r="V42" i="35"/>
  <c r="O42" i="35"/>
  <c r="N42" i="35"/>
  <c r="G42" i="35"/>
  <c r="F42" i="35"/>
  <c r="U26" i="35"/>
  <c r="M26" i="35"/>
  <c r="E26" i="35"/>
  <c r="T26" i="35"/>
  <c r="L26" i="35"/>
  <c r="S26" i="35"/>
  <c r="K26" i="35"/>
  <c r="R26" i="35"/>
  <c r="J26" i="35"/>
  <c r="Q26" i="35"/>
  <c r="I26" i="35"/>
  <c r="P26" i="35"/>
  <c r="H26" i="35"/>
  <c r="V26" i="35"/>
  <c r="O26" i="35"/>
  <c r="N26" i="35"/>
  <c r="G26" i="35"/>
  <c r="F26" i="35"/>
  <c r="U10" i="35"/>
  <c r="M10" i="35"/>
  <c r="E10" i="35"/>
  <c r="T10" i="35"/>
  <c r="L10" i="35"/>
  <c r="S10" i="35"/>
  <c r="K10" i="35"/>
  <c r="R10" i="35"/>
  <c r="J10" i="35"/>
  <c r="Q10" i="35"/>
  <c r="I10" i="35"/>
  <c r="G10" i="35"/>
  <c r="F10" i="35"/>
  <c r="V10" i="35"/>
  <c r="P10" i="35"/>
  <c r="O10" i="35"/>
  <c r="H10" i="35"/>
  <c r="N10" i="35"/>
  <c r="R171" i="42"/>
  <c r="J171" i="42"/>
  <c r="Q171" i="42"/>
  <c r="I171" i="42"/>
  <c r="P171" i="42"/>
  <c r="H171" i="42"/>
  <c r="O171" i="42"/>
  <c r="G171" i="42"/>
  <c r="V171" i="42"/>
  <c r="N171" i="42"/>
  <c r="F171" i="42"/>
  <c r="S171" i="42"/>
  <c r="K171" i="42"/>
  <c r="E171" i="42"/>
  <c r="U171" i="42"/>
  <c r="T171" i="42"/>
  <c r="M171" i="42"/>
  <c r="L171" i="42"/>
  <c r="S107" i="42"/>
  <c r="K107" i="42"/>
  <c r="R107" i="42"/>
  <c r="J107" i="42"/>
  <c r="Q107" i="42"/>
  <c r="I107" i="42"/>
  <c r="P107" i="42"/>
  <c r="H107" i="42"/>
  <c r="O107" i="42"/>
  <c r="G107" i="42"/>
  <c r="V107" i="42"/>
  <c r="N107" i="42"/>
  <c r="F107" i="42"/>
  <c r="U107" i="42"/>
  <c r="M107" i="42"/>
  <c r="E107" i="42"/>
  <c r="T107" i="42"/>
  <c r="L107" i="42"/>
  <c r="V43" i="42"/>
  <c r="N43" i="42"/>
  <c r="F43" i="42"/>
  <c r="U43" i="42"/>
  <c r="M43" i="42"/>
  <c r="E43" i="42"/>
  <c r="T43" i="42"/>
  <c r="L43" i="42"/>
  <c r="S43" i="42"/>
  <c r="K43" i="42"/>
  <c r="R43" i="42"/>
  <c r="J43" i="42"/>
  <c r="Q43" i="42"/>
  <c r="I43" i="42"/>
  <c r="O43" i="42"/>
  <c r="G43" i="42"/>
  <c r="P43" i="42"/>
  <c r="H43" i="42"/>
  <c r="Q185" i="41"/>
  <c r="I185" i="41"/>
  <c r="P185" i="41"/>
  <c r="H185" i="41"/>
  <c r="O185" i="41"/>
  <c r="G185" i="41"/>
  <c r="S185" i="41"/>
  <c r="K185" i="41"/>
  <c r="U185" i="41"/>
  <c r="E185" i="41"/>
  <c r="R185" i="41"/>
  <c r="N185" i="41"/>
  <c r="M185" i="41"/>
  <c r="L185" i="41"/>
  <c r="J185" i="41"/>
  <c r="V185" i="41"/>
  <c r="F185" i="41"/>
  <c r="T185" i="41"/>
  <c r="O121" i="41"/>
  <c r="G121" i="41"/>
  <c r="U121" i="41"/>
  <c r="M121" i="41"/>
  <c r="E121" i="41"/>
  <c r="T121" i="41"/>
  <c r="L121" i="41"/>
  <c r="S121" i="41"/>
  <c r="K121" i="41"/>
  <c r="R121" i="41"/>
  <c r="J121" i="41"/>
  <c r="Q121" i="41"/>
  <c r="I121" i="41"/>
  <c r="P121" i="41"/>
  <c r="H121" i="41"/>
  <c r="V121" i="41"/>
  <c r="N121" i="41"/>
  <c r="F121" i="41"/>
  <c r="T39" i="41"/>
  <c r="L39" i="41"/>
  <c r="S39" i="41"/>
  <c r="K39" i="41"/>
  <c r="R39" i="41"/>
  <c r="J39" i="41"/>
  <c r="Q39" i="41"/>
  <c r="I39" i="41"/>
  <c r="P39" i="41"/>
  <c r="H39" i="41"/>
  <c r="O39" i="41"/>
  <c r="G39" i="41"/>
  <c r="V39" i="41"/>
  <c r="N39" i="41"/>
  <c r="F39" i="41"/>
  <c r="U39" i="41"/>
  <c r="M39" i="41"/>
  <c r="E39" i="41"/>
  <c r="U182" i="34"/>
  <c r="M182" i="34"/>
  <c r="E182" i="34"/>
  <c r="T182" i="34"/>
  <c r="L182" i="34"/>
  <c r="S182" i="34"/>
  <c r="K182" i="34"/>
  <c r="R182" i="34"/>
  <c r="J182" i="34"/>
  <c r="Q182" i="34"/>
  <c r="I182" i="34"/>
  <c r="P182" i="34"/>
  <c r="H182" i="34"/>
  <c r="O182" i="34"/>
  <c r="G182" i="34"/>
  <c r="V182" i="34"/>
  <c r="N182" i="34"/>
  <c r="F182" i="34"/>
  <c r="O118" i="34"/>
  <c r="G118" i="34"/>
  <c r="V118" i="34"/>
  <c r="N118" i="34"/>
  <c r="F118" i="34"/>
  <c r="U118" i="34"/>
  <c r="M118" i="34"/>
  <c r="E118" i="34"/>
  <c r="T118" i="34"/>
  <c r="L118" i="34"/>
  <c r="S118" i="34"/>
  <c r="K118" i="34"/>
  <c r="R118" i="34"/>
  <c r="J118" i="34"/>
  <c r="Q118" i="34"/>
  <c r="I118" i="34"/>
  <c r="P118" i="34"/>
  <c r="H118" i="34"/>
  <c r="S60" i="34"/>
  <c r="K60" i="34"/>
  <c r="R60" i="34"/>
  <c r="J60" i="34"/>
  <c r="Q60" i="34"/>
  <c r="I60" i="34"/>
  <c r="P60" i="34"/>
  <c r="H60" i="34"/>
  <c r="O60" i="34"/>
  <c r="G60" i="34"/>
  <c r="V60" i="34"/>
  <c r="N60" i="34"/>
  <c r="F60" i="34"/>
  <c r="U60" i="34"/>
  <c r="M60" i="34"/>
  <c r="E60" i="34"/>
  <c r="T60" i="34"/>
  <c r="L60" i="34"/>
  <c r="U162" i="35"/>
  <c r="M162" i="35"/>
  <c r="E162" i="35"/>
  <c r="T162" i="35"/>
  <c r="L162" i="35"/>
  <c r="S162" i="35"/>
  <c r="K162" i="35"/>
  <c r="Q162" i="35"/>
  <c r="I162" i="35"/>
  <c r="P162" i="35"/>
  <c r="H162" i="35"/>
  <c r="J162" i="35"/>
  <c r="G162" i="35"/>
  <c r="F162" i="35"/>
  <c r="V162" i="35"/>
  <c r="R162" i="35"/>
  <c r="N162" i="35"/>
  <c r="O162" i="35"/>
  <c r="S184" i="42"/>
  <c r="K184" i="42"/>
  <c r="R184" i="42"/>
  <c r="J184" i="42"/>
  <c r="Q184" i="42"/>
  <c r="I184" i="42"/>
  <c r="P184" i="42"/>
  <c r="H184" i="42"/>
  <c r="L184" i="42"/>
  <c r="G184" i="42"/>
  <c r="V184" i="42"/>
  <c r="F184" i="42"/>
  <c r="U184" i="42"/>
  <c r="E184" i="42"/>
  <c r="T184" i="42"/>
  <c r="M184" i="42"/>
  <c r="O184" i="42"/>
  <c r="N184" i="42"/>
  <c r="Q120" i="42"/>
  <c r="I120" i="42"/>
  <c r="P120" i="42"/>
  <c r="H120" i="42"/>
  <c r="O120" i="42"/>
  <c r="G120" i="42"/>
  <c r="V120" i="42"/>
  <c r="N120" i="42"/>
  <c r="F120" i="42"/>
  <c r="U120" i="42"/>
  <c r="M120" i="42"/>
  <c r="E120" i="42"/>
  <c r="T120" i="42"/>
  <c r="L120" i="42"/>
  <c r="S120" i="42"/>
  <c r="K120" i="42"/>
  <c r="R120" i="42"/>
  <c r="J120" i="42"/>
  <c r="T56" i="42"/>
  <c r="L56" i="42"/>
  <c r="S56" i="42"/>
  <c r="K56" i="42"/>
  <c r="R56" i="42"/>
  <c r="J56" i="42"/>
  <c r="Q56" i="42"/>
  <c r="I56" i="42"/>
  <c r="P56" i="42"/>
  <c r="H56" i="42"/>
  <c r="O56" i="42"/>
  <c r="G56" i="42"/>
  <c r="U56" i="42"/>
  <c r="M56" i="42"/>
  <c r="E56" i="42"/>
  <c r="F56" i="42"/>
  <c r="V56" i="42"/>
  <c r="N56" i="42"/>
  <c r="U187" i="41"/>
  <c r="M187" i="41"/>
  <c r="E187" i="41"/>
  <c r="T187" i="41"/>
  <c r="L187" i="41"/>
  <c r="S187" i="41"/>
  <c r="K187" i="41"/>
  <c r="O187" i="41"/>
  <c r="G187" i="41"/>
  <c r="Q187" i="41"/>
  <c r="N187" i="41"/>
  <c r="J187" i="41"/>
  <c r="I187" i="41"/>
  <c r="H187" i="41"/>
  <c r="V187" i="41"/>
  <c r="F187" i="41"/>
  <c r="R187" i="41"/>
  <c r="P187" i="41"/>
  <c r="S123" i="41"/>
  <c r="K123" i="41"/>
  <c r="Q123" i="41"/>
  <c r="I123" i="41"/>
  <c r="P123" i="41"/>
  <c r="H123" i="41"/>
  <c r="O123" i="41"/>
  <c r="G123" i="41"/>
  <c r="V123" i="41"/>
  <c r="N123" i="41"/>
  <c r="F123" i="41"/>
  <c r="U123" i="41"/>
  <c r="M123" i="41"/>
  <c r="E123" i="41"/>
  <c r="T123" i="41"/>
  <c r="L123" i="41"/>
  <c r="R123" i="41"/>
  <c r="J123" i="41"/>
  <c r="P65" i="41"/>
  <c r="H65" i="41"/>
  <c r="O65" i="41"/>
  <c r="G65" i="41"/>
  <c r="V65" i="41"/>
  <c r="N65" i="41"/>
  <c r="F65" i="41"/>
  <c r="U65" i="41"/>
  <c r="M65" i="41"/>
  <c r="E65" i="41"/>
  <c r="T65" i="41"/>
  <c r="L65" i="41"/>
  <c r="S65" i="41"/>
  <c r="K65" i="41"/>
  <c r="R65" i="41"/>
  <c r="J65" i="41"/>
  <c r="Q65" i="41"/>
  <c r="I65" i="41"/>
  <c r="P13" i="41"/>
  <c r="H13" i="41"/>
  <c r="O13" i="41"/>
  <c r="G13" i="41"/>
  <c r="V13" i="41"/>
  <c r="N13" i="41"/>
  <c r="F13" i="41"/>
  <c r="U13" i="41"/>
  <c r="M13" i="41"/>
  <c r="E13" i="41"/>
  <c r="T13" i="41"/>
  <c r="L13" i="41"/>
  <c r="S13" i="41"/>
  <c r="K13" i="41"/>
  <c r="R13" i="41"/>
  <c r="J13" i="41"/>
  <c r="Q13" i="41"/>
  <c r="I13" i="41"/>
  <c r="S152" i="34"/>
  <c r="K152" i="34"/>
  <c r="R152" i="34"/>
  <c r="J152" i="34"/>
  <c r="Q152" i="34"/>
  <c r="I152" i="34"/>
  <c r="P152" i="34"/>
  <c r="H152" i="34"/>
  <c r="O152" i="34"/>
  <c r="G152" i="34"/>
  <c r="V152" i="34"/>
  <c r="N152" i="34"/>
  <c r="F152" i="34"/>
  <c r="U152" i="34"/>
  <c r="M152" i="34"/>
  <c r="E152" i="34"/>
  <c r="T152" i="34"/>
  <c r="L152" i="34"/>
  <c r="U87" i="34"/>
  <c r="M87" i="34"/>
  <c r="E87" i="34"/>
  <c r="T87" i="34"/>
  <c r="L87" i="34"/>
  <c r="S87" i="34"/>
  <c r="K87" i="34"/>
  <c r="R87" i="34"/>
  <c r="J87" i="34"/>
  <c r="Q87" i="34"/>
  <c r="I87" i="34"/>
  <c r="P87" i="34"/>
  <c r="H87" i="34"/>
  <c r="O87" i="34"/>
  <c r="G87" i="34"/>
  <c r="F87" i="34"/>
  <c r="V87" i="34"/>
  <c r="N87" i="34"/>
  <c r="U201" i="33"/>
  <c r="M201" i="33"/>
  <c r="E201" i="33"/>
  <c r="T201" i="33"/>
  <c r="L201" i="33"/>
  <c r="S201" i="33"/>
  <c r="K201" i="33"/>
  <c r="R201" i="33"/>
  <c r="J201" i="33"/>
  <c r="Q201" i="33"/>
  <c r="I201" i="33"/>
  <c r="P201" i="33"/>
  <c r="H201" i="33"/>
  <c r="O201" i="33"/>
  <c r="G201" i="33"/>
  <c r="V201" i="33"/>
  <c r="N201" i="33"/>
  <c r="F201" i="33"/>
  <c r="O157" i="35"/>
  <c r="G157" i="35"/>
  <c r="V157" i="35"/>
  <c r="N157" i="35"/>
  <c r="F157" i="35"/>
  <c r="U157" i="35"/>
  <c r="M157" i="35"/>
  <c r="E157" i="35"/>
  <c r="S157" i="35"/>
  <c r="K157" i="35"/>
  <c r="R157" i="35"/>
  <c r="J157" i="35"/>
  <c r="P157" i="35"/>
  <c r="L157" i="35"/>
  <c r="I157" i="35"/>
  <c r="H157" i="35"/>
  <c r="Q157" i="35"/>
  <c r="T157" i="35"/>
  <c r="O93" i="35"/>
  <c r="G93" i="35"/>
  <c r="V93" i="35"/>
  <c r="N93" i="35"/>
  <c r="F93" i="35"/>
  <c r="U93" i="35"/>
  <c r="M93" i="35"/>
  <c r="E93" i="35"/>
  <c r="T93" i="35"/>
  <c r="L93" i="35"/>
  <c r="S93" i="35"/>
  <c r="K93" i="35"/>
  <c r="R93" i="35"/>
  <c r="J93" i="35"/>
  <c r="Q93" i="35"/>
  <c r="I93" i="35"/>
  <c r="P93" i="35"/>
  <c r="H93" i="35"/>
  <c r="V149" i="42"/>
  <c r="N149" i="42"/>
  <c r="F149" i="42"/>
  <c r="U149" i="42"/>
  <c r="M149" i="42"/>
  <c r="E149" i="42"/>
  <c r="T149" i="42"/>
  <c r="L149" i="42"/>
  <c r="S149" i="42"/>
  <c r="K149" i="42"/>
  <c r="O149" i="42"/>
  <c r="G149" i="42"/>
  <c r="P149" i="42"/>
  <c r="J149" i="42"/>
  <c r="I149" i="42"/>
  <c r="H149" i="42"/>
  <c r="R149" i="42"/>
  <c r="Q149" i="42"/>
  <c r="O85" i="42"/>
  <c r="G85" i="42"/>
  <c r="V85" i="42"/>
  <c r="N85" i="42"/>
  <c r="F85" i="42"/>
  <c r="U85" i="42"/>
  <c r="M85" i="42"/>
  <c r="E85" i="42"/>
  <c r="T85" i="42"/>
  <c r="L85" i="42"/>
  <c r="S85" i="42"/>
  <c r="K85" i="42"/>
  <c r="R85" i="42"/>
  <c r="J85" i="42"/>
  <c r="Q85" i="42"/>
  <c r="I85" i="42"/>
  <c r="P85" i="42"/>
  <c r="H85" i="42"/>
  <c r="Q189" i="41"/>
  <c r="I189" i="41"/>
  <c r="P189" i="41"/>
  <c r="H189" i="41"/>
  <c r="O189" i="41"/>
  <c r="G189" i="41"/>
  <c r="S189" i="41"/>
  <c r="K189" i="41"/>
  <c r="M189" i="41"/>
  <c r="J189" i="41"/>
  <c r="V189" i="41"/>
  <c r="F189" i="41"/>
  <c r="U189" i="41"/>
  <c r="E189" i="41"/>
  <c r="T189" i="41"/>
  <c r="R189" i="41"/>
  <c r="N189" i="41"/>
  <c r="L189" i="41"/>
  <c r="O125" i="41"/>
  <c r="G125" i="41"/>
  <c r="U125" i="41"/>
  <c r="M125" i="41"/>
  <c r="E125" i="41"/>
  <c r="T125" i="41"/>
  <c r="L125" i="41"/>
  <c r="S125" i="41"/>
  <c r="K125" i="41"/>
  <c r="R125" i="41"/>
  <c r="J125" i="41"/>
  <c r="Q125" i="41"/>
  <c r="I125" i="41"/>
  <c r="P125" i="41"/>
  <c r="H125" i="41"/>
  <c r="V125" i="41"/>
  <c r="N125" i="41"/>
  <c r="F125" i="41"/>
  <c r="T31" i="41"/>
  <c r="L31" i="41"/>
  <c r="S31" i="41"/>
  <c r="K31" i="41"/>
  <c r="R31" i="41"/>
  <c r="J31" i="41"/>
  <c r="Q31" i="41"/>
  <c r="I31" i="41"/>
  <c r="P31" i="41"/>
  <c r="H31" i="41"/>
  <c r="O31" i="41"/>
  <c r="G31" i="41"/>
  <c r="V31" i="41"/>
  <c r="N31" i="41"/>
  <c r="F31" i="41"/>
  <c r="U31" i="41"/>
  <c r="M31" i="41"/>
  <c r="E31" i="41"/>
  <c r="Q57" i="34"/>
  <c r="I57" i="34"/>
  <c r="P57" i="34"/>
  <c r="H57" i="34"/>
  <c r="O57" i="34"/>
  <c r="G57" i="34"/>
  <c r="V57" i="34"/>
  <c r="N57" i="34"/>
  <c r="F57" i="34"/>
  <c r="U57" i="34"/>
  <c r="M57" i="34"/>
  <c r="E57" i="34"/>
  <c r="T57" i="34"/>
  <c r="L57" i="34"/>
  <c r="S57" i="34"/>
  <c r="K57" i="34"/>
  <c r="R57" i="34"/>
  <c r="J57" i="34"/>
  <c r="U150" i="35"/>
  <c r="M150" i="35"/>
  <c r="E150" i="35"/>
  <c r="T150" i="35"/>
  <c r="L150" i="35"/>
  <c r="S150" i="35"/>
  <c r="K150" i="35"/>
  <c r="Q150" i="35"/>
  <c r="I150" i="35"/>
  <c r="P150" i="35"/>
  <c r="H150" i="35"/>
  <c r="N150" i="35"/>
  <c r="J150" i="35"/>
  <c r="G150" i="35"/>
  <c r="F150" i="35"/>
  <c r="V150" i="35"/>
  <c r="O150" i="35"/>
  <c r="R150" i="35"/>
  <c r="U86" i="35"/>
  <c r="M86" i="35"/>
  <c r="T86" i="35"/>
  <c r="S86" i="35"/>
  <c r="R86" i="35"/>
  <c r="Q86" i="35"/>
  <c r="P86" i="35"/>
  <c r="O86" i="35"/>
  <c r="J86" i="35"/>
  <c r="I86" i="35"/>
  <c r="H86" i="35"/>
  <c r="G86" i="35"/>
  <c r="V86" i="35"/>
  <c r="F86" i="35"/>
  <c r="N86" i="35"/>
  <c r="E86" i="35"/>
  <c r="K86" i="35"/>
  <c r="L86" i="35"/>
  <c r="R29" i="42"/>
  <c r="J29" i="42"/>
  <c r="Q29" i="42"/>
  <c r="I29" i="42"/>
  <c r="P29" i="42"/>
  <c r="H29" i="42"/>
  <c r="O29" i="42"/>
  <c r="G29" i="42"/>
  <c r="V29" i="42"/>
  <c r="N29" i="42"/>
  <c r="F29" i="42"/>
  <c r="U29" i="42"/>
  <c r="M29" i="42"/>
  <c r="E29" i="42"/>
  <c r="S29" i="42"/>
  <c r="K29" i="42"/>
  <c r="T29" i="42"/>
  <c r="L29" i="42"/>
  <c r="O166" i="41"/>
  <c r="G166" i="41"/>
  <c r="V166" i="41"/>
  <c r="N166" i="41"/>
  <c r="F166" i="41"/>
  <c r="U166" i="41"/>
  <c r="M166" i="41"/>
  <c r="E166" i="41"/>
  <c r="Q166" i="41"/>
  <c r="I166" i="41"/>
  <c r="K166" i="41"/>
  <c r="H166" i="41"/>
  <c r="T166" i="41"/>
  <c r="S166" i="41"/>
  <c r="R166" i="41"/>
  <c r="P166" i="41"/>
  <c r="L166" i="41"/>
  <c r="J166" i="41"/>
  <c r="V102" i="41"/>
  <c r="N102" i="41"/>
  <c r="F102" i="41"/>
  <c r="U102" i="41"/>
  <c r="M102" i="41"/>
  <c r="E102" i="41"/>
  <c r="T102" i="41"/>
  <c r="L102" i="41"/>
  <c r="S102" i="41"/>
  <c r="K102" i="41"/>
  <c r="R102" i="41"/>
  <c r="J102" i="41"/>
  <c r="Q102" i="41"/>
  <c r="I102" i="41"/>
  <c r="P102" i="41"/>
  <c r="H102" i="41"/>
  <c r="O102" i="41"/>
  <c r="G102" i="41"/>
  <c r="V38" i="41"/>
  <c r="N38" i="41"/>
  <c r="F38" i="41"/>
  <c r="U38" i="41"/>
  <c r="M38" i="41"/>
  <c r="E38" i="41"/>
  <c r="T38" i="41"/>
  <c r="L38" i="41"/>
  <c r="S38" i="41"/>
  <c r="K38" i="41"/>
  <c r="R38" i="41"/>
  <c r="J38" i="41"/>
  <c r="Q38" i="41"/>
  <c r="I38" i="41"/>
  <c r="P38" i="41"/>
  <c r="H38" i="41"/>
  <c r="O38" i="41"/>
  <c r="G38" i="41"/>
  <c r="S140" i="34"/>
  <c r="K140" i="34"/>
  <c r="R140" i="34"/>
  <c r="J140" i="34"/>
  <c r="Q140" i="34"/>
  <c r="I140" i="34"/>
  <c r="P140" i="34"/>
  <c r="H140" i="34"/>
  <c r="O140" i="34"/>
  <c r="G140" i="34"/>
  <c r="V140" i="34"/>
  <c r="N140" i="34"/>
  <c r="F140" i="34"/>
  <c r="U140" i="34"/>
  <c r="M140" i="34"/>
  <c r="E140" i="34"/>
  <c r="T140" i="34"/>
  <c r="L140" i="34"/>
  <c r="S84" i="34"/>
  <c r="K84" i="34"/>
  <c r="R84" i="34"/>
  <c r="J84" i="34"/>
  <c r="Q84" i="34"/>
  <c r="I84" i="34"/>
  <c r="P84" i="34"/>
  <c r="H84" i="34"/>
  <c r="O84" i="34"/>
  <c r="G84" i="34"/>
  <c r="V84" i="34"/>
  <c r="N84" i="34"/>
  <c r="F84" i="34"/>
  <c r="U84" i="34"/>
  <c r="M84" i="34"/>
  <c r="E84" i="34"/>
  <c r="T84" i="34"/>
  <c r="L84" i="34"/>
  <c r="U23" i="34"/>
  <c r="M23" i="34"/>
  <c r="E23" i="34"/>
  <c r="T23" i="34"/>
  <c r="L23" i="34"/>
  <c r="S23" i="34"/>
  <c r="K23" i="34"/>
  <c r="R23" i="34"/>
  <c r="J23" i="34"/>
  <c r="Q23" i="34"/>
  <c r="I23" i="34"/>
  <c r="P23" i="34"/>
  <c r="H23" i="34"/>
  <c r="O23" i="34"/>
  <c r="G23" i="34"/>
  <c r="F23" i="34"/>
  <c r="V23" i="34"/>
  <c r="N23" i="34"/>
  <c r="P59" i="35"/>
  <c r="H59" i="35"/>
  <c r="O59" i="35"/>
  <c r="G59" i="35"/>
  <c r="V59" i="35"/>
  <c r="N59" i="35"/>
  <c r="F59" i="35"/>
  <c r="U59" i="35"/>
  <c r="M59" i="35"/>
  <c r="E59" i="35"/>
  <c r="T59" i="35"/>
  <c r="L59" i="35"/>
  <c r="S59" i="35"/>
  <c r="K59" i="35"/>
  <c r="Q59" i="35"/>
  <c r="I59" i="35"/>
  <c r="R59" i="35"/>
  <c r="J59" i="35"/>
  <c r="S35" i="35"/>
  <c r="K35" i="35"/>
  <c r="R35" i="35"/>
  <c r="J35" i="35"/>
  <c r="Q35" i="35"/>
  <c r="I35" i="35"/>
  <c r="P35" i="35"/>
  <c r="H35" i="35"/>
  <c r="O35" i="35"/>
  <c r="G35" i="35"/>
  <c r="V35" i="35"/>
  <c r="N35" i="35"/>
  <c r="F35" i="35"/>
  <c r="U35" i="35"/>
  <c r="T35" i="35"/>
  <c r="M35" i="35"/>
  <c r="L35" i="35"/>
  <c r="E35" i="35"/>
  <c r="O17" i="35"/>
  <c r="G17" i="35"/>
  <c r="V17" i="35"/>
  <c r="N17" i="35"/>
  <c r="F17" i="35"/>
  <c r="U17" i="35"/>
  <c r="M17" i="35"/>
  <c r="E17" i="35"/>
  <c r="T17" i="35"/>
  <c r="L17" i="35"/>
  <c r="S17" i="35"/>
  <c r="K17" i="35"/>
  <c r="I17" i="35"/>
  <c r="H17" i="35"/>
  <c r="R17" i="35"/>
  <c r="Q17" i="35"/>
  <c r="J17" i="35"/>
  <c r="P17" i="35"/>
  <c r="U191" i="42"/>
  <c r="M191" i="42"/>
  <c r="E191" i="42"/>
  <c r="T191" i="42"/>
  <c r="L191" i="42"/>
  <c r="S191" i="42"/>
  <c r="K191" i="42"/>
  <c r="R191" i="42"/>
  <c r="J191" i="42"/>
  <c r="N191" i="42"/>
  <c r="I191" i="42"/>
  <c r="H191" i="42"/>
  <c r="G191" i="42"/>
  <c r="V191" i="42"/>
  <c r="F191" i="42"/>
  <c r="O191" i="42"/>
  <c r="Q191" i="42"/>
  <c r="P191" i="42"/>
  <c r="S127" i="42"/>
  <c r="K127" i="42"/>
  <c r="R127" i="42"/>
  <c r="J127" i="42"/>
  <c r="Q127" i="42"/>
  <c r="I127" i="42"/>
  <c r="P127" i="42"/>
  <c r="H127" i="42"/>
  <c r="O127" i="42"/>
  <c r="G127" i="42"/>
  <c r="V127" i="42"/>
  <c r="N127" i="42"/>
  <c r="F127" i="42"/>
  <c r="U127" i="42"/>
  <c r="M127" i="42"/>
  <c r="E127" i="42"/>
  <c r="T127" i="42"/>
  <c r="L127" i="42"/>
  <c r="V63" i="42"/>
  <c r="N63" i="42"/>
  <c r="F63" i="42"/>
  <c r="U63" i="42"/>
  <c r="M63" i="42"/>
  <c r="E63" i="42"/>
  <c r="T63" i="42"/>
  <c r="L63" i="42"/>
  <c r="S63" i="42"/>
  <c r="K63" i="42"/>
  <c r="R63" i="42"/>
  <c r="J63" i="42"/>
  <c r="Q63" i="42"/>
  <c r="I63" i="42"/>
  <c r="O63" i="42"/>
  <c r="G63" i="42"/>
  <c r="H63" i="42"/>
  <c r="P63" i="42"/>
  <c r="O200" i="41"/>
  <c r="G200" i="41"/>
  <c r="V200" i="41"/>
  <c r="N200" i="41"/>
  <c r="F200" i="41"/>
  <c r="U200" i="41"/>
  <c r="M200" i="41"/>
  <c r="E200" i="41"/>
  <c r="Q200" i="41"/>
  <c r="I200" i="41"/>
  <c r="K200" i="41"/>
  <c r="H200" i="41"/>
  <c r="T200" i="41"/>
  <c r="S200" i="41"/>
  <c r="R200" i="41"/>
  <c r="P200" i="41"/>
  <c r="L200" i="41"/>
  <c r="J200" i="41"/>
  <c r="Q136" i="41"/>
  <c r="I136" i="41"/>
  <c r="O136" i="41"/>
  <c r="G136" i="41"/>
  <c r="V136" i="41"/>
  <c r="N136" i="41"/>
  <c r="F136" i="41"/>
  <c r="U136" i="41"/>
  <c r="M136" i="41"/>
  <c r="E136" i="41"/>
  <c r="T136" i="41"/>
  <c r="L136" i="41"/>
  <c r="S136" i="41"/>
  <c r="K136" i="41"/>
  <c r="R136" i="41"/>
  <c r="J136" i="41"/>
  <c r="P136" i="41"/>
  <c r="H136" i="41"/>
  <c r="V74" i="41"/>
  <c r="N74" i="41"/>
  <c r="F74" i="41"/>
  <c r="U74" i="41"/>
  <c r="M74" i="41"/>
  <c r="E74" i="41"/>
  <c r="T74" i="41"/>
  <c r="L74" i="41"/>
  <c r="S74" i="41"/>
  <c r="K74" i="41"/>
  <c r="R74" i="41"/>
  <c r="J74" i="41"/>
  <c r="Q74" i="41"/>
  <c r="I74" i="41"/>
  <c r="P74" i="41"/>
  <c r="H74" i="41"/>
  <c r="O74" i="41"/>
  <c r="G74" i="41"/>
  <c r="R12" i="41"/>
  <c r="J12" i="41"/>
  <c r="Q12" i="41"/>
  <c r="I12" i="41"/>
  <c r="P12" i="41"/>
  <c r="H12" i="41"/>
  <c r="O12" i="41"/>
  <c r="G12" i="41"/>
  <c r="V12" i="41"/>
  <c r="N12" i="41"/>
  <c r="F12" i="41"/>
  <c r="U12" i="41"/>
  <c r="M12" i="41"/>
  <c r="E12" i="41"/>
  <c r="T12" i="41"/>
  <c r="L12" i="41"/>
  <c r="S12" i="41"/>
  <c r="K12" i="41"/>
  <c r="U151" i="34"/>
  <c r="M151" i="34"/>
  <c r="E151" i="34"/>
  <c r="T151" i="34"/>
  <c r="L151" i="34"/>
  <c r="S151" i="34"/>
  <c r="K151" i="34"/>
  <c r="R151" i="34"/>
  <c r="J151" i="34"/>
  <c r="Q151" i="34"/>
  <c r="I151" i="34"/>
  <c r="P151" i="34"/>
  <c r="H151" i="34"/>
  <c r="O151" i="34"/>
  <c r="G151" i="34"/>
  <c r="V151" i="34"/>
  <c r="N151" i="34"/>
  <c r="F151" i="34"/>
  <c r="O86" i="34"/>
  <c r="G86" i="34"/>
  <c r="V86" i="34"/>
  <c r="N86" i="34"/>
  <c r="F86" i="34"/>
  <c r="U86" i="34"/>
  <c r="M86" i="34"/>
  <c r="E86" i="34"/>
  <c r="T86" i="34"/>
  <c r="L86" i="34"/>
  <c r="S86" i="34"/>
  <c r="K86" i="34"/>
  <c r="R86" i="34"/>
  <c r="J86" i="34"/>
  <c r="Q86" i="34"/>
  <c r="I86" i="34"/>
  <c r="P86" i="34"/>
  <c r="H86" i="34"/>
  <c r="O18" i="34"/>
  <c r="G18" i="34"/>
  <c r="V18" i="34"/>
  <c r="N18" i="34"/>
  <c r="F18" i="34"/>
  <c r="T18" i="34"/>
  <c r="L18" i="34"/>
  <c r="S18" i="34"/>
  <c r="K18" i="34"/>
  <c r="R18" i="34"/>
  <c r="J18" i="34"/>
  <c r="Q18" i="34"/>
  <c r="I18" i="34"/>
  <c r="H18" i="34"/>
  <c r="E18" i="34"/>
  <c r="U18" i="34"/>
  <c r="P18" i="34"/>
  <c r="M18" i="34"/>
  <c r="R179" i="35"/>
  <c r="J179" i="35"/>
  <c r="Q179" i="35"/>
  <c r="I179" i="35"/>
  <c r="P179" i="35"/>
  <c r="H179" i="35"/>
  <c r="V179" i="35"/>
  <c r="N179" i="35"/>
  <c r="F179" i="35"/>
  <c r="T179" i="35"/>
  <c r="L179" i="35"/>
  <c r="U179" i="35"/>
  <c r="S179" i="35"/>
  <c r="O179" i="35"/>
  <c r="K179" i="35"/>
  <c r="G179" i="35"/>
  <c r="M179" i="35"/>
  <c r="E179" i="35"/>
  <c r="S115" i="35"/>
  <c r="K115" i="35"/>
  <c r="R115" i="35"/>
  <c r="J115" i="35"/>
  <c r="Q115" i="35"/>
  <c r="I115" i="35"/>
  <c r="P115" i="35"/>
  <c r="H115" i="35"/>
  <c r="O115" i="35"/>
  <c r="G115" i="35"/>
  <c r="V115" i="35"/>
  <c r="N115" i="35"/>
  <c r="F115" i="35"/>
  <c r="U115" i="35"/>
  <c r="M115" i="35"/>
  <c r="E115" i="35"/>
  <c r="T115" i="35"/>
  <c r="L115" i="35"/>
  <c r="P164" i="42"/>
  <c r="H164" i="42"/>
  <c r="O164" i="42"/>
  <c r="G164" i="42"/>
  <c r="V164" i="42"/>
  <c r="N164" i="42"/>
  <c r="F164" i="42"/>
  <c r="U164" i="42"/>
  <c r="M164" i="42"/>
  <c r="E164" i="42"/>
  <c r="T164" i="42"/>
  <c r="L164" i="42"/>
  <c r="Q164" i="42"/>
  <c r="I164" i="42"/>
  <c r="S164" i="42"/>
  <c r="R164" i="42"/>
  <c r="K164" i="42"/>
  <c r="J164" i="42"/>
  <c r="Q100" i="42"/>
  <c r="I100" i="42"/>
  <c r="P100" i="42"/>
  <c r="H100" i="42"/>
  <c r="O100" i="42"/>
  <c r="G100" i="42"/>
  <c r="V100" i="42"/>
  <c r="N100" i="42"/>
  <c r="F100" i="42"/>
  <c r="U100" i="42"/>
  <c r="M100" i="42"/>
  <c r="E100" i="42"/>
  <c r="T100" i="42"/>
  <c r="L100" i="42"/>
  <c r="S100" i="42"/>
  <c r="K100" i="42"/>
  <c r="R100" i="42"/>
  <c r="J100" i="42"/>
  <c r="T36" i="42"/>
  <c r="L36" i="42"/>
  <c r="S36" i="42"/>
  <c r="K36" i="42"/>
  <c r="R36" i="42"/>
  <c r="J36" i="42"/>
  <c r="Q36" i="42"/>
  <c r="I36" i="42"/>
  <c r="P36" i="42"/>
  <c r="H36" i="42"/>
  <c r="O36" i="42"/>
  <c r="G36" i="42"/>
  <c r="U36" i="42"/>
  <c r="M36" i="42"/>
  <c r="E36" i="42"/>
  <c r="V36" i="42"/>
  <c r="N36" i="42"/>
  <c r="F36" i="42"/>
  <c r="O154" i="41"/>
  <c r="G154" i="41"/>
  <c r="V154" i="41"/>
  <c r="N154" i="41"/>
  <c r="F154" i="41"/>
  <c r="U154" i="41"/>
  <c r="M154" i="41"/>
  <c r="E154" i="41"/>
  <c r="Q154" i="41"/>
  <c r="I154" i="41"/>
  <c r="S154" i="41"/>
  <c r="P154" i="41"/>
  <c r="L154" i="41"/>
  <c r="K154" i="41"/>
  <c r="J154" i="41"/>
  <c r="H154" i="41"/>
  <c r="T154" i="41"/>
  <c r="R154" i="41"/>
  <c r="V90" i="41"/>
  <c r="N90" i="41"/>
  <c r="F90" i="41"/>
  <c r="U90" i="41"/>
  <c r="M90" i="41"/>
  <c r="E90" i="41"/>
  <c r="T90" i="41"/>
  <c r="L90" i="41"/>
  <c r="S90" i="41"/>
  <c r="K90" i="41"/>
  <c r="R90" i="41"/>
  <c r="J90" i="41"/>
  <c r="Q90" i="41"/>
  <c r="I90" i="41"/>
  <c r="P90" i="41"/>
  <c r="H90" i="41"/>
  <c r="O90" i="41"/>
  <c r="G90" i="41"/>
  <c r="O98" i="34"/>
  <c r="G98" i="34"/>
  <c r="V98" i="34"/>
  <c r="N98" i="34"/>
  <c r="F98" i="34"/>
  <c r="U98" i="34"/>
  <c r="M98" i="34"/>
  <c r="E98" i="34"/>
  <c r="T98" i="34"/>
  <c r="L98" i="34"/>
  <c r="S98" i="34"/>
  <c r="K98" i="34"/>
  <c r="R98" i="34"/>
  <c r="J98" i="34"/>
  <c r="Q98" i="34"/>
  <c r="I98" i="34"/>
  <c r="P98" i="34"/>
  <c r="H98" i="34"/>
  <c r="U4" i="34"/>
  <c r="M4" i="34"/>
  <c r="E4" i="34"/>
  <c r="T4" i="34"/>
  <c r="L4" i="34"/>
  <c r="S4" i="34"/>
  <c r="K4" i="34"/>
  <c r="R4" i="34"/>
  <c r="J4" i="34"/>
  <c r="Q4" i="34"/>
  <c r="I4" i="34"/>
  <c r="P4" i="34"/>
  <c r="H4" i="34"/>
  <c r="O4" i="34"/>
  <c r="G4" i="34"/>
  <c r="V4" i="34"/>
  <c r="N4" i="34"/>
  <c r="F4" i="34"/>
  <c r="S197" i="35"/>
  <c r="K197" i="35"/>
  <c r="R197" i="35"/>
  <c r="J197" i="35"/>
  <c r="P197" i="35"/>
  <c r="H197" i="35"/>
  <c r="O197" i="35"/>
  <c r="G197" i="35"/>
  <c r="V197" i="35"/>
  <c r="N197" i="35"/>
  <c r="F197" i="35"/>
  <c r="L197" i="35"/>
  <c r="I197" i="35"/>
  <c r="E197" i="35"/>
  <c r="U197" i="35"/>
  <c r="Q197" i="35"/>
  <c r="T197" i="35"/>
  <c r="M197" i="35"/>
  <c r="T133" i="35"/>
  <c r="L133" i="35"/>
  <c r="S133" i="35"/>
  <c r="K133" i="35"/>
  <c r="R133" i="35"/>
  <c r="J133" i="35"/>
  <c r="Q133" i="35"/>
  <c r="I133" i="35"/>
  <c r="P133" i="35"/>
  <c r="H133" i="35"/>
  <c r="O133" i="35"/>
  <c r="G133" i="35"/>
  <c r="U133" i="35"/>
  <c r="M133" i="35"/>
  <c r="E133" i="35"/>
  <c r="V133" i="35"/>
  <c r="N133" i="35"/>
  <c r="F133" i="35"/>
  <c r="Q193" i="42"/>
  <c r="I193" i="42"/>
  <c r="P193" i="42"/>
  <c r="H193" i="42"/>
  <c r="O193" i="42"/>
  <c r="G193" i="42"/>
  <c r="V193" i="42"/>
  <c r="N193" i="42"/>
  <c r="F193" i="42"/>
  <c r="J193" i="42"/>
  <c r="U193" i="42"/>
  <c r="E193" i="42"/>
  <c r="T193" i="42"/>
  <c r="S193" i="42"/>
  <c r="R193" i="42"/>
  <c r="K193" i="42"/>
  <c r="M193" i="42"/>
  <c r="L193" i="42"/>
  <c r="O129" i="42"/>
  <c r="G129" i="42"/>
  <c r="V129" i="42"/>
  <c r="N129" i="42"/>
  <c r="F129" i="42"/>
  <c r="U129" i="42"/>
  <c r="M129" i="42"/>
  <c r="E129" i="42"/>
  <c r="T129" i="42"/>
  <c r="L129" i="42"/>
  <c r="S129" i="42"/>
  <c r="K129" i="42"/>
  <c r="R129" i="42"/>
  <c r="J129" i="42"/>
  <c r="Q129" i="42"/>
  <c r="I129" i="42"/>
  <c r="H129" i="42"/>
  <c r="P129" i="42"/>
  <c r="R57" i="42"/>
  <c r="J57" i="42"/>
  <c r="Q57" i="42"/>
  <c r="I57" i="42"/>
  <c r="P57" i="42"/>
  <c r="H57" i="42"/>
  <c r="O57" i="42"/>
  <c r="G57" i="42"/>
  <c r="V57" i="42"/>
  <c r="N57" i="42"/>
  <c r="F57" i="42"/>
  <c r="U57" i="42"/>
  <c r="M57" i="42"/>
  <c r="E57" i="42"/>
  <c r="S57" i="42"/>
  <c r="K57" i="42"/>
  <c r="T57" i="42"/>
  <c r="L57" i="42"/>
  <c r="S197" i="41"/>
  <c r="J197" i="41"/>
  <c r="R197" i="41"/>
  <c r="I197" i="41"/>
  <c r="Q197" i="41"/>
  <c r="H197" i="41"/>
  <c r="U197" i="41"/>
  <c r="L197" i="41"/>
  <c r="N197" i="41"/>
  <c r="K197" i="41"/>
  <c r="G197" i="41"/>
  <c r="E197" i="41"/>
  <c r="V197" i="41"/>
  <c r="T197" i="41"/>
  <c r="P197" i="41"/>
  <c r="M197" i="41"/>
  <c r="O133" i="41"/>
  <c r="G133" i="41"/>
  <c r="U133" i="41"/>
  <c r="M133" i="41"/>
  <c r="E133" i="41"/>
  <c r="T133" i="41"/>
  <c r="L133" i="41"/>
  <c r="S133" i="41"/>
  <c r="K133" i="41"/>
  <c r="R133" i="41"/>
  <c r="J133" i="41"/>
  <c r="Q133" i="41"/>
  <c r="I133" i="41"/>
  <c r="P133" i="41"/>
  <c r="H133" i="41"/>
  <c r="F133" i="41"/>
  <c r="V133" i="41"/>
  <c r="N133" i="41"/>
  <c r="V66" i="41"/>
  <c r="N66" i="41"/>
  <c r="F66" i="41"/>
  <c r="U66" i="41"/>
  <c r="M66" i="41"/>
  <c r="E66" i="41"/>
  <c r="T66" i="41"/>
  <c r="L66" i="41"/>
  <c r="S66" i="41"/>
  <c r="K66" i="41"/>
  <c r="R66" i="41"/>
  <c r="J66" i="41"/>
  <c r="Q66" i="41"/>
  <c r="I66" i="41"/>
  <c r="P66" i="41"/>
  <c r="H66" i="41"/>
  <c r="O66" i="41"/>
  <c r="G66" i="41"/>
  <c r="S171" i="34"/>
  <c r="K171" i="34"/>
  <c r="R171" i="34"/>
  <c r="J171" i="34"/>
  <c r="Q171" i="34"/>
  <c r="I171" i="34"/>
  <c r="P171" i="34"/>
  <c r="H171" i="34"/>
  <c r="O171" i="34"/>
  <c r="G171" i="34"/>
  <c r="V171" i="34"/>
  <c r="N171" i="34"/>
  <c r="F171" i="34"/>
  <c r="U171" i="34"/>
  <c r="M171" i="34"/>
  <c r="E171" i="34"/>
  <c r="T171" i="34"/>
  <c r="L171" i="34"/>
  <c r="U107" i="34"/>
  <c r="M107" i="34"/>
  <c r="E107" i="34"/>
  <c r="T107" i="34"/>
  <c r="L107" i="34"/>
  <c r="S107" i="34"/>
  <c r="K107" i="34"/>
  <c r="R107" i="34"/>
  <c r="J107" i="34"/>
  <c r="Q107" i="34"/>
  <c r="I107" i="34"/>
  <c r="P107" i="34"/>
  <c r="H107" i="34"/>
  <c r="O107" i="34"/>
  <c r="G107" i="34"/>
  <c r="V107" i="34"/>
  <c r="N107" i="34"/>
  <c r="F107" i="34"/>
  <c r="T142" i="42"/>
  <c r="L142" i="42"/>
  <c r="S142" i="42"/>
  <c r="K142" i="42"/>
  <c r="R142" i="42"/>
  <c r="J142" i="42"/>
  <c r="Q142" i="42"/>
  <c r="I142" i="42"/>
  <c r="U142" i="42"/>
  <c r="M142" i="42"/>
  <c r="E142" i="42"/>
  <c r="N142" i="42"/>
  <c r="H142" i="42"/>
  <c r="G142" i="42"/>
  <c r="F142" i="42"/>
  <c r="V142" i="42"/>
  <c r="P142" i="42"/>
  <c r="O142" i="42"/>
  <c r="Q199" i="41"/>
  <c r="I199" i="41"/>
  <c r="P199" i="41"/>
  <c r="H199" i="41"/>
  <c r="O199" i="41"/>
  <c r="G199" i="41"/>
  <c r="S199" i="41"/>
  <c r="K199" i="41"/>
  <c r="M199" i="41"/>
  <c r="J199" i="41"/>
  <c r="V199" i="41"/>
  <c r="F199" i="41"/>
  <c r="U199" i="41"/>
  <c r="E199" i="41"/>
  <c r="T199" i="41"/>
  <c r="R199" i="41"/>
  <c r="N199" i="41"/>
  <c r="L199" i="41"/>
  <c r="S135" i="41"/>
  <c r="K135" i="41"/>
  <c r="Q135" i="41"/>
  <c r="I135" i="41"/>
  <c r="P135" i="41"/>
  <c r="H135" i="41"/>
  <c r="O135" i="41"/>
  <c r="G135" i="41"/>
  <c r="V135" i="41"/>
  <c r="N135" i="41"/>
  <c r="F135" i="41"/>
  <c r="U135" i="41"/>
  <c r="M135" i="41"/>
  <c r="E135" i="41"/>
  <c r="T135" i="41"/>
  <c r="L135" i="41"/>
  <c r="R135" i="41"/>
  <c r="J135" i="41"/>
  <c r="R68" i="41"/>
  <c r="J68" i="41"/>
  <c r="Q68" i="41"/>
  <c r="I68" i="41"/>
  <c r="P68" i="41"/>
  <c r="H68" i="41"/>
  <c r="O68" i="41"/>
  <c r="G68" i="41"/>
  <c r="V68" i="41"/>
  <c r="N68" i="41"/>
  <c r="F68" i="41"/>
  <c r="U68" i="41"/>
  <c r="M68" i="41"/>
  <c r="E68" i="41"/>
  <c r="T68" i="41"/>
  <c r="L68" i="41"/>
  <c r="S68" i="41"/>
  <c r="K68" i="41"/>
  <c r="Q196" i="34"/>
  <c r="I196" i="34"/>
  <c r="P196" i="34"/>
  <c r="H196" i="34"/>
  <c r="O196" i="34"/>
  <c r="G196" i="34"/>
  <c r="V196" i="34"/>
  <c r="N196" i="34"/>
  <c r="F196" i="34"/>
  <c r="U196" i="34"/>
  <c r="M196" i="34"/>
  <c r="E196" i="34"/>
  <c r="T196" i="34"/>
  <c r="L196" i="34"/>
  <c r="S196" i="34"/>
  <c r="K196" i="34"/>
  <c r="R196" i="34"/>
  <c r="J196" i="34"/>
  <c r="S80" i="34"/>
  <c r="K80" i="34"/>
  <c r="R80" i="34"/>
  <c r="J80" i="34"/>
  <c r="Q80" i="34"/>
  <c r="I80" i="34"/>
  <c r="P80" i="34"/>
  <c r="H80" i="34"/>
  <c r="O80" i="34"/>
  <c r="G80" i="34"/>
  <c r="V80" i="34"/>
  <c r="N80" i="34"/>
  <c r="F80" i="34"/>
  <c r="U80" i="34"/>
  <c r="M80" i="34"/>
  <c r="E80" i="34"/>
  <c r="T80" i="34"/>
  <c r="L80" i="34"/>
  <c r="O200" i="33"/>
  <c r="G200" i="33"/>
  <c r="V200" i="33"/>
  <c r="N200" i="33"/>
  <c r="F200" i="33"/>
  <c r="U200" i="33"/>
  <c r="M200" i="33"/>
  <c r="E200" i="33"/>
  <c r="T200" i="33"/>
  <c r="L200" i="33"/>
  <c r="S200" i="33"/>
  <c r="K200" i="33"/>
  <c r="R200" i="33"/>
  <c r="J200" i="33"/>
  <c r="Q200" i="33"/>
  <c r="I200" i="33"/>
  <c r="P200" i="33"/>
  <c r="H200" i="33"/>
  <c r="P176" i="35"/>
  <c r="H176" i="35"/>
  <c r="O176" i="35"/>
  <c r="G176" i="35"/>
  <c r="V176" i="35"/>
  <c r="N176" i="35"/>
  <c r="F176" i="35"/>
  <c r="T176" i="35"/>
  <c r="L176" i="35"/>
  <c r="Q176" i="35"/>
  <c r="M176" i="35"/>
  <c r="K176" i="35"/>
  <c r="I176" i="35"/>
  <c r="U176" i="35"/>
  <c r="E176" i="35"/>
  <c r="S176" i="35"/>
  <c r="R176" i="35"/>
  <c r="J176" i="35"/>
  <c r="Q112" i="35"/>
  <c r="I112" i="35"/>
  <c r="P112" i="35"/>
  <c r="H112" i="35"/>
  <c r="O112" i="35"/>
  <c r="G112" i="35"/>
  <c r="V112" i="35"/>
  <c r="N112" i="35"/>
  <c r="F112" i="35"/>
  <c r="U112" i="35"/>
  <c r="M112" i="35"/>
  <c r="E112" i="35"/>
  <c r="T112" i="35"/>
  <c r="L112" i="35"/>
  <c r="S112" i="35"/>
  <c r="K112" i="35"/>
  <c r="R112" i="35"/>
  <c r="J112" i="35"/>
  <c r="V72" i="35"/>
  <c r="N72" i="35"/>
  <c r="F72" i="35"/>
  <c r="U72" i="35"/>
  <c r="M72" i="35"/>
  <c r="E72" i="35"/>
  <c r="T72" i="35"/>
  <c r="L72" i="35"/>
  <c r="S72" i="35"/>
  <c r="K72" i="35"/>
  <c r="R72" i="35"/>
  <c r="J72" i="35"/>
  <c r="Q72" i="35"/>
  <c r="I72" i="35"/>
  <c r="O72" i="35"/>
  <c r="G72" i="35"/>
  <c r="P72" i="35"/>
  <c r="H72" i="35"/>
  <c r="V56" i="35"/>
  <c r="N56" i="35"/>
  <c r="F56" i="35"/>
  <c r="U56" i="35"/>
  <c r="M56" i="35"/>
  <c r="E56" i="35"/>
  <c r="T56" i="35"/>
  <c r="L56" i="35"/>
  <c r="S56" i="35"/>
  <c r="K56" i="35"/>
  <c r="R56" i="35"/>
  <c r="J56" i="35"/>
  <c r="Q56" i="35"/>
  <c r="I56" i="35"/>
  <c r="O56" i="35"/>
  <c r="G56" i="35"/>
  <c r="P56" i="35"/>
  <c r="H56" i="35"/>
  <c r="Q40" i="35"/>
  <c r="I40" i="35"/>
  <c r="P40" i="35"/>
  <c r="H40" i="35"/>
  <c r="O40" i="35"/>
  <c r="G40" i="35"/>
  <c r="V40" i="35"/>
  <c r="N40" i="35"/>
  <c r="F40" i="35"/>
  <c r="U40" i="35"/>
  <c r="M40" i="35"/>
  <c r="E40" i="35"/>
  <c r="T40" i="35"/>
  <c r="L40" i="35"/>
  <c r="S40" i="35"/>
  <c r="R40" i="35"/>
  <c r="K40" i="35"/>
  <c r="J40" i="35"/>
  <c r="Q24" i="35"/>
  <c r="I24" i="35"/>
  <c r="P24" i="35"/>
  <c r="H24" i="35"/>
  <c r="O24" i="35"/>
  <c r="G24" i="35"/>
  <c r="V24" i="35"/>
  <c r="N24" i="35"/>
  <c r="F24" i="35"/>
  <c r="U24" i="35"/>
  <c r="M24" i="35"/>
  <c r="E24" i="35"/>
  <c r="T24" i="35"/>
  <c r="L24" i="35"/>
  <c r="S24" i="35"/>
  <c r="R24" i="35"/>
  <c r="K24" i="35"/>
  <c r="J24" i="35"/>
  <c r="Q8" i="35"/>
  <c r="I8" i="35"/>
  <c r="P8" i="35"/>
  <c r="H8" i="35"/>
  <c r="O8" i="35"/>
  <c r="G8" i="35"/>
  <c r="V8" i="35"/>
  <c r="N8" i="35"/>
  <c r="F8" i="35"/>
  <c r="U8" i="35"/>
  <c r="M8" i="35"/>
  <c r="E8" i="35"/>
  <c r="T8" i="35"/>
  <c r="S8" i="35"/>
  <c r="R8" i="35"/>
  <c r="L8" i="35"/>
  <c r="K8" i="35"/>
  <c r="J8" i="35"/>
  <c r="R163" i="42"/>
  <c r="J163" i="42"/>
  <c r="Q163" i="42"/>
  <c r="I163" i="42"/>
  <c r="P163" i="42"/>
  <c r="H163" i="42"/>
  <c r="O163" i="42"/>
  <c r="G163" i="42"/>
  <c r="V163" i="42"/>
  <c r="N163" i="42"/>
  <c r="F163" i="42"/>
  <c r="S163" i="42"/>
  <c r="K163" i="42"/>
  <c r="U163" i="42"/>
  <c r="T163" i="42"/>
  <c r="M163" i="42"/>
  <c r="L163" i="42"/>
  <c r="E163" i="42"/>
  <c r="S99" i="42"/>
  <c r="K99" i="42"/>
  <c r="R99" i="42"/>
  <c r="J99" i="42"/>
  <c r="Q99" i="42"/>
  <c r="I99" i="42"/>
  <c r="P99" i="42"/>
  <c r="H99" i="42"/>
  <c r="O99" i="42"/>
  <c r="G99" i="42"/>
  <c r="V99" i="42"/>
  <c r="N99" i="42"/>
  <c r="F99" i="42"/>
  <c r="U99" i="42"/>
  <c r="M99" i="42"/>
  <c r="E99" i="42"/>
  <c r="T99" i="42"/>
  <c r="L99" i="42"/>
  <c r="V35" i="42"/>
  <c r="N35" i="42"/>
  <c r="F35" i="42"/>
  <c r="U35" i="42"/>
  <c r="M35" i="42"/>
  <c r="E35" i="42"/>
  <c r="T35" i="42"/>
  <c r="L35" i="42"/>
  <c r="S35" i="42"/>
  <c r="K35" i="42"/>
  <c r="R35" i="42"/>
  <c r="J35" i="42"/>
  <c r="Q35" i="42"/>
  <c r="I35" i="42"/>
  <c r="O35" i="42"/>
  <c r="G35" i="42"/>
  <c r="P35" i="42"/>
  <c r="H35" i="42"/>
  <c r="S176" i="41"/>
  <c r="K176" i="41"/>
  <c r="R176" i="41"/>
  <c r="J176" i="41"/>
  <c r="Q176" i="41"/>
  <c r="I176" i="41"/>
  <c r="U176" i="41"/>
  <c r="M176" i="41"/>
  <c r="E176" i="41"/>
  <c r="G176" i="41"/>
  <c r="T176" i="41"/>
  <c r="P176" i="41"/>
  <c r="O176" i="41"/>
  <c r="N176" i="41"/>
  <c r="L176" i="41"/>
  <c r="H176" i="41"/>
  <c r="V176" i="41"/>
  <c r="F176" i="41"/>
  <c r="Q112" i="41"/>
  <c r="I112" i="41"/>
  <c r="O112" i="41"/>
  <c r="G112" i="41"/>
  <c r="V112" i="41"/>
  <c r="N112" i="41"/>
  <c r="F112" i="41"/>
  <c r="U112" i="41"/>
  <c r="M112" i="41"/>
  <c r="E112" i="41"/>
  <c r="T112" i="41"/>
  <c r="L112" i="41"/>
  <c r="S112" i="41"/>
  <c r="K112" i="41"/>
  <c r="R112" i="41"/>
  <c r="J112" i="41"/>
  <c r="P112" i="41"/>
  <c r="H112" i="41"/>
  <c r="V34" i="41"/>
  <c r="N34" i="41"/>
  <c r="F34" i="41"/>
  <c r="U34" i="41"/>
  <c r="M34" i="41"/>
  <c r="E34" i="41"/>
  <c r="T34" i="41"/>
  <c r="L34" i="41"/>
  <c r="S34" i="41"/>
  <c r="K34" i="41"/>
  <c r="R34" i="41"/>
  <c r="J34" i="41"/>
  <c r="Q34" i="41"/>
  <c r="I34" i="41"/>
  <c r="P34" i="41"/>
  <c r="H34" i="41"/>
  <c r="O34" i="41"/>
  <c r="G34" i="41"/>
  <c r="S175" i="34"/>
  <c r="K175" i="34"/>
  <c r="R175" i="34"/>
  <c r="J175" i="34"/>
  <c r="Q175" i="34"/>
  <c r="I175" i="34"/>
  <c r="P175" i="34"/>
  <c r="H175" i="34"/>
  <c r="O175" i="34"/>
  <c r="G175" i="34"/>
  <c r="V175" i="34"/>
  <c r="N175" i="34"/>
  <c r="F175" i="34"/>
  <c r="U175" i="34"/>
  <c r="M175" i="34"/>
  <c r="E175" i="34"/>
  <c r="T175" i="34"/>
  <c r="L175" i="34"/>
  <c r="U111" i="34"/>
  <c r="M111" i="34"/>
  <c r="E111" i="34"/>
  <c r="T111" i="34"/>
  <c r="L111" i="34"/>
  <c r="S111" i="34"/>
  <c r="K111" i="34"/>
  <c r="R111" i="34"/>
  <c r="J111" i="34"/>
  <c r="Q111" i="34"/>
  <c r="I111" i="34"/>
  <c r="P111" i="34"/>
  <c r="H111" i="34"/>
  <c r="O111" i="34"/>
  <c r="G111" i="34"/>
  <c r="V111" i="34"/>
  <c r="N111" i="34"/>
  <c r="F111" i="34"/>
  <c r="Q45" i="34"/>
  <c r="I45" i="34"/>
  <c r="P45" i="34"/>
  <c r="H45" i="34"/>
  <c r="O45" i="34"/>
  <c r="G45" i="34"/>
  <c r="V45" i="34"/>
  <c r="N45" i="34"/>
  <c r="F45" i="34"/>
  <c r="U45" i="34"/>
  <c r="M45" i="34"/>
  <c r="E45" i="34"/>
  <c r="T45" i="34"/>
  <c r="L45" i="34"/>
  <c r="S45" i="34"/>
  <c r="K45" i="34"/>
  <c r="R45" i="34"/>
  <c r="J45" i="34"/>
  <c r="U146" i="35"/>
  <c r="M146" i="35"/>
  <c r="E146" i="35"/>
  <c r="T146" i="35"/>
  <c r="L146" i="35"/>
  <c r="S146" i="35"/>
  <c r="K146" i="35"/>
  <c r="Q146" i="35"/>
  <c r="I146" i="35"/>
  <c r="P146" i="35"/>
  <c r="H146" i="35"/>
  <c r="V146" i="35"/>
  <c r="R146" i="35"/>
  <c r="O146" i="35"/>
  <c r="N146" i="35"/>
  <c r="J146" i="35"/>
  <c r="G146" i="35"/>
  <c r="F146" i="35"/>
  <c r="P176" i="42"/>
  <c r="H176" i="42"/>
  <c r="O176" i="42"/>
  <c r="G176" i="42"/>
  <c r="V176" i="42"/>
  <c r="N176" i="42"/>
  <c r="F176" i="42"/>
  <c r="U176" i="42"/>
  <c r="M176" i="42"/>
  <c r="E176" i="42"/>
  <c r="T176" i="42"/>
  <c r="L176" i="42"/>
  <c r="Q176" i="42"/>
  <c r="I176" i="42"/>
  <c r="K176" i="42"/>
  <c r="J176" i="42"/>
  <c r="S176" i="42"/>
  <c r="R176" i="42"/>
  <c r="Q112" i="42"/>
  <c r="I112" i="42"/>
  <c r="P112" i="42"/>
  <c r="H112" i="42"/>
  <c r="O112" i="42"/>
  <c r="G112" i="42"/>
  <c r="V112" i="42"/>
  <c r="N112" i="42"/>
  <c r="F112" i="42"/>
  <c r="U112" i="42"/>
  <c r="M112" i="42"/>
  <c r="E112" i="42"/>
  <c r="T112" i="42"/>
  <c r="L112" i="42"/>
  <c r="S112" i="42"/>
  <c r="K112" i="42"/>
  <c r="R112" i="42"/>
  <c r="J112" i="42"/>
  <c r="T48" i="42"/>
  <c r="L48" i="42"/>
  <c r="S48" i="42"/>
  <c r="K48" i="42"/>
  <c r="R48" i="42"/>
  <c r="J48" i="42"/>
  <c r="Q48" i="42"/>
  <c r="I48" i="42"/>
  <c r="P48" i="42"/>
  <c r="H48" i="42"/>
  <c r="O48" i="42"/>
  <c r="G48" i="42"/>
  <c r="U48" i="42"/>
  <c r="M48" i="42"/>
  <c r="E48" i="42"/>
  <c r="V48" i="42"/>
  <c r="N48" i="42"/>
  <c r="F48" i="42"/>
  <c r="O178" i="41"/>
  <c r="G178" i="41"/>
  <c r="V178" i="41"/>
  <c r="N178" i="41"/>
  <c r="F178" i="41"/>
  <c r="U178" i="41"/>
  <c r="M178" i="41"/>
  <c r="E178" i="41"/>
  <c r="Q178" i="41"/>
  <c r="I178" i="41"/>
  <c r="S178" i="41"/>
  <c r="P178" i="41"/>
  <c r="L178" i="41"/>
  <c r="K178" i="41"/>
  <c r="J178" i="41"/>
  <c r="H178" i="41"/>
  <c r="T178" i="41"/>
  <c r="R178" i="41"/>
  <c r="U114" i="41"/>
  <c r="M114" i="41"/>
  <c r="E114" i="41"/>
  <c r="S114" i="41"/>
  <c r="K114" i="41"/>
  <c r="R114" i="41"/>
  <c r="J114" i="41"/>
  <c r="Q114" i="41"/>
  <c r="I114" i="41"/>
  <c r="P114" i="41"/>
  <c r="H114" i="41"/>
  <c r="O114" i="41"/>
  <c r="G114" i="41"/>
  <c r="V114" i="41"/>
  <c r="N114" i="41"/>
  <c r="F114" i="41"/>
  <c r="T114" i="41"/>
  <c r="L114" i="41"/>
  <c r="V58" i="41"/>
  <c r="N58" i="41"/>
  <c r="F58" i="41"/>
  <c r="U58" i="41"/>
  <c r="M58" i="41"/>
  <c r="E58" i="41"/>
  <c r="T58" i="41"/>
  <c r="L58" i="41"/>
  <c r="S58" i="41"/>
  <c r="K58" i="41"/>
  <c r="R58" i="41"/>
  <c r="J58" i="41"/>
  <c r="Q58" i="41"/>
  <c r="I58" i="41"/>
  <c r="P58" i="41"/>
  <c r="H58" i="41"/>
  <c r="O58" i="41"/>
  <c r="G58" i="41"/>
  <c r="V6" i="41"/>
  <c r="N6" i="41"/>
  <c r="F6" i="41"/>
  <c r="U6" i="41"/>
  <c r="M6" i="41"/>
  <c r="E6" i="41"/>
  <c r="T6" i="41"/>
  <c r="L6" i="41"/>
  <c r="S6" i="41"/>
  <c r="K6" i="41"/>
  <c r="R6" i="41"/>
  <c r="J6" i="41"/>
  <c r="Q6" i="41"/>
  <c r="I6" i="41"/>
  <c r="P6" i="41"/>
  <c r="H6" i="41"/>
  <c r="O6" i="41"/>
  <c r="G6" i="41"/>
  <c r="Q145" i="34"/>
  <c r="I145" i="34"/>
  <c r="P145" i="34"/>
  <c r="H145" i="34"/>
  <c r="O145" i="34"/>
  <c r="G145" i="34"/>
  <c r="V145" i="34"/>
  <c r="N145" i="34"/>
  <c r="F145" i="34"/>
  <c r="U145" i="34"/>
  <c r="M145" i="34"/>
  <c r="E145" i="34"/>
  <c r="T145" i="34"/>
  <c r="L145" i="34"/>
  <c r="S145" i="34"/>
  <c r="K145" i="34"/>
  <c r="R145" i="34"/>
  <c r="J145" i="34"/>
  <c r="O82" i="34"/>
  <c r="G82" i="34"/>
  <c r="V82" i="34"/>
  <c r="N82" i="34"/>
  <c r="F82" i="34"/>
  <c r="U82" i="34"/>
  <c r="M82" i="34"/>
  <c r="E82" i="34"/>
  <c r="T82" i="34"/>
  <c r="L82" i="34"/>
  <c r="S82" i="34"/>
  <c r="K82" i="34"/>
  <c r="R82" i="34"/>
  <c r="J82" i="34"/>
  <c r="Q82" i="34"/>
  <c r="I82" i="34"/>
  <c r="P82" i="34"/>
  <c r="H82" i="34"/>
  <c r="Q148" i="35"/>
  <c r="I148" i="35"/>
  <c r="P148" i="35"/>
  <c r="H148" i="35"/>
  <c r="O148" i="35"/>
  <c r="G148" i="35"/>
  <c r="U148" i="35"/>
  <c r="M148" i="35"/>
  <c r="E148" i="35"/>
  <c r="T148" i="35"/>
  <c r="L148" i="35"/>
  <c r="F148" i="35"/>
  <c r="V148" i="35"/>
  <c r="S148" i="35"/>
  <c r="R148" i="35"/>
  <c r="N148" i="35"/>
  <c r="J148" i="35"/>
  <c r="K148" i="35"/>
  <c r="V84" i="35"/>
  <c r="N84" i="35"/>
  <c r="F84" i="35"/>
  <c r="U84" i="35"/>
  <c r="M84" i="35"/>
  <c r="E84" i="35"/>
  <c r="T84" i="35"/>
  <c r="L84" i="35"/>
  <c r="S84" i="35"/>
  <c r="K84" i="35"/>
  <c r="R84" i="35"/>
  <c r="J84" i="35"/>
  <c r="Q84" i="35"/>
  <c r="I84" i="35"/>
  <c r="O84" i="35"/>
  <c r="G84" i="35"/>
  <c r="P84" i="35"/>
  <c r="H84" i="35"/>
  <c r="V141" i="42"/>
  <c r="N141" i="42"/>
  <c r="F141" i="42"/>
  <c r="U141" i="42"/>
  <c r="M141" i="42"/>
  <c r="E141" i="42"/>
  <c r="T141" i="42"/>
  <c r="L141" i="42"/>
  <c r="S141" i="42"/>
  <c r="K141" i="42"/>
  <c r="O141" i="42"/>
  <c r="G141" i="42"/>
  <c r="I141" i="42"/>
  <c r="H141" i="42"/>
  <c r="R141" i="42"/>
  <c r="Q141" i="42"/>
  <c r="P141" i="42"/>
  <c r="J141" i="42"/>
  <c r="R77" i="42"/>
  <c r="J77" i="42"/>
  <c r="Q77" i="42"/>
  <c r="I77" i="42"/>
  <c r="P77" i="42"/>
  <c r="H77" i="42"/>
  <c r="O77" i="42"/>
  <c r="G77" i="42"/>
  <c r="V77" i="42"/>
  <c r="N77" i="42"/>
  <c r="F77" i="42"/>
  <c r="U77" i="42"/>
  <c r="M77" i="42"/>
  <c r="E77" i="42"/>
  <c r="S77" i="42"/>
  <c r="K77" i="42"/>
  <c r="L77" i="42"/>
  <c r="T77" i="42"/>
  <c r="S180" i="41"/>
  <c r="K180" i="41"/>
  <c r="R180" i="41"/>
  <c r="J180" i="41"/>
  <c r="Q180" i="41"/>
  <c r="I180" i="41"/>
  <c r="U180" i="41"/>
  <c r="M180" i="41"/>
  <c r="E180" i="41"/>
  <c r="O180" i="41"/>
  <c r="L180" i="41"/>
  <c r="H180" i="41"/>
  <c r="G180" i="41"/>
  <c r="V180" i="41"/>
  <c r="F180" i="41"/>
  <c r="T180" i="41"/>
  <c r="P180" i="41"/>
  <c r="N180" i="41"/>
  <c r="Q116" i="41"/>
  <c r="I116" i="41"/>
  <c r="O116" i="41"/>
  <c r="G116" i="41"/>
  <c r="V116" i="41"/>
  <c r="N116" i="41"/>
  <c r="F116" i="41"/>
  <c r="U116" i="41"/>
  <c r="M116" i="41"/>
  <c r="E116" i="41"/>
  <c r="T116" i="41"/>
  <c r="L116" i="41"/>
  <c r="S116" i="41"/>
  <c r="K116" i="41"/>
  <c r="R116" i="41"/>
  <c r="J116" i="41"/>
  <c r="P116" i="41"/>
  <c r="H116" i="41"/>
  <c r="R24" i="41"/>
  <c r="J24" i="41"/>
  <c r="Q24" i="41"/>
  <c r="I24" i="41"/>
  <c r="P24" i="41"/>
  <c r="H24" i="41"/>
  <c r="O24" i="41"/>
  <c r="G24" i="41"/>
  <c r="V24" i="41"/>
  <c r="N24" i="41"/>
  <c r="F24" i="41"/>
  <c r="U24" i="41"/>
  <c r="M24" i="41"/>
  <c r="E24" i="41"/>
  <c r="T24" i="41"/>
  <c r="L24" i="41"/>
  <c r="S24" i="41"/>
  <c r="K24" i="41"/>
  <c r="U47" i="34"/>
  <c r="M47" i="34"/>
  <c r="E47" i="34"/>
  <c r="T47" i="34"/>
  <c r="L47" i="34"/>
  <c r="S47" i="34"/>
  <c r="K47" i="34"/>
  <c r="R47" i="34"/>
  <c r="J47" i="34"/>
  <c r="Q47" i="34"/>
  <c r="I47" i="34"/>
  <c r="P47" i="34"/>
  <c r="H47" i="34"/>
  <c r="O47" i="34"/>
  <c r="G47" i="34"/>
  <c r="V47" i="34"/>
  <c r="N47" i="34"/>
  <c r="F47" i="34"/>
  <c r="S143" i="35"/>
  <c r="V143" i="35"/>
  <c r="P143" i="35"/>
  <c r="H143" i="35"/>
  <c r="O143" i="35"/>
  <c r="G143" i="35"/>
  <c r="N143" i="35"/>
  <c r="F143" i="35"/>
  <c r="M143" i="35"/>
  <c r="E143" i="35"/>
  <c r="U143" i="35"/>
  <c r="L143" i="35"/>
  <c r="T143" i="35"/>
  <c r="K143" i="35"/>
  <c r="Q143" i="35"/>
  <c r="I143" i="35"/>
  <c r="J143" i="35"/>
  <c r="R143" i="35"/>
  <c r="O202" i="42"/>
  <c r="G202" i="42"/>
  <c r="V202" i="42"/>
  <c r="N202" i="42"/>
  <c r="F202" i="42"/>
  <c r="U202" i="42"/>
  <c r="M202" i="42"/>
  <c r="E202" i="42"/>
  <c r="T202" i="42"/>
  <c r="L202" i="42"/>
  <c r="H202" i="42"/>
  <c r="S202" i="42"/>
  <c r="R202" i="42"/>
  <c r="Q202" i="42"/>
  <c r="P202" i="42"/>
  <c r="K202" i="42"/>
  <c r="I202" i="42"/>
  <c r="J202" i="42"/>
  <c r="T20" i="42"/>
  <c r="L20" i="42"/>
  <c r="S20" i="42"/>
  <c r="K20" i="42"/>
  <c r="R20" i="42"/>
  <c r="J20" i="42"/>
  <c r="P20" i="42"/>
  <c r="H20" i="42"/>
  <c r="O20" i="42"/>
  <c r="G20" i="42"/>
  <c r="U20" i="42"/>
  <c r="M20" i="42"/>
  <c r="E20" i="42"/>
  <c r="Q20" i="42"/>
  <c r="N20" i="42"/>
  <c r="I20" i="42"/>
  <c r="F20" i="42"/>
  <c r="V20" i="42"/>
  <c r="U159" i="41"/>
  <c r="M159" i="41"/>
  <c r="E159" i="41"/>
  <c r="T159" i="41"/>
  <c r="L159" i="41"/>
  <c r="S159" i="41"/>
  <c r="K159" i="41"/>
  <c r="O159" i="41"/>
  <c r="G159" i="41"/>
  <c r="I159" i="41"/>
  <c r="V159" i="41"/>
  <c r="F159" i="41"/>
  <c r="R159" i="41"/>
  <c r="Q159" i="41"/>
  <c r="P159" i="41"/>
  <c r="N159" i="41"/>
  <c r="J159" i="41"/>
  <c r="H159" i="41"/>
  <c r="T95" i="41"/>
  <c r="L95" i="41"/>
  <c r="S95" i="41"/>
  <c r="K95" i="41"/>
  <c r="R95" i="41"/>
  <c r="J95" i="41"/>
  <c r="Q95" i="41"/>
  <c r="I95" i="41"/>
  <c r="P95" i="41"/>
  <c r="H95" i="41"/>
  <c r="O95" i="41"/>
  <c r="G95" i="41"/>
  <c r="V95" i="41"/>
  <c r="N95" i="41"/>
  <c r="F95" i="41"/>
  <c r="U95" i="41"/>
  <c r="M95" i="41"/>
  <c r="E95" i="41"/>
  <c r="J197" i="34"/>
  <c r="Q133" i="34"/>
  <c r="I133" i="34"/>
  <c r="P133" i="34"/>
  <c r="H133" i="34"/>
  <c r="O133" i="34"/>
  <c r="G133" i="34"/>
  <c r="V133" i="34"/>
  <c r="N133" i="34"/>
  <c r="F133" i="34"/>
  <c r="U133" i="34"/>
  <c r="M133" i="34"/>
  <c r="E133" i="34"/>
  <c r="T133" i="34"/>
  <c r="L133" i="34"/>
  <c r="S133" i="34"/>
  <c r="K133" i="34"/>
  <c r="R133" i="34"/>
  <c r="J133" i="34"/>
  <c r="O74" i="34"/>
  <c r="G74" i="34"/>
  <c r="V74" i="34"/>
  <c r="N74" i="34"/>
  <c r="F74" i="34"/>
  <c r="U74" i="34"/>
  <c r="M74" i="34"/>
  <c r="E74" i="34"/>
  <c r="T74" i="34"/>
  <c r="L74" i="34"/>
  <c r="S74" i="34"/>
  <c r="K74" i="34"/>
  <c r="R74" i="34"/>
  <c r="J74" i="34"/>
  <c r="Q74" i="34"/>
  <c r="I74" i="34"/>
  <c r="P74" i="34"/>
  <c r="H74" i="34"/>
  <c r="S16" i="34"/>
  <c r="K16" i="34"/>
  <c r="R16" i="34"/>
  <c r="J16" i="34"/>
  <c r="P16" i="34"/>
  <c r="H16" i="34"/>
  <c r="O16" i="34"/>
  <c r="G16" i="34"/>
  <c r="V16" i="34"/>
  <c r="N16" i="34"/>
  <c r="F16" i="34"/>
  <c r="U16" i="34"/>
  <c r="M16" i="34"/>
  <c r="E16" i="34"/>
  <c r="L16" i="34"/>
  <c r="I16" i="34"/>
  <c r="T16" i="34"/>
  <c r="Q16" i="34"/>
  <c r="P79" i="35"/>
  <c r="H79" i="35"/>
  <c r="O79" i="35"/>
  <c r="G79" i="35"/>
  <c r="V79" i="35"/>
  <c r="N79" i="35"/>
  <c r="F79" i="35"/>
  <c r="U79" i="35"/>
  <c r="M79" i="35"/>
  <c r="E79" i="35"/>
  <c r="T79" i="35"/>
  <c r="L79" i="35"/>
  <c r="S79" i="35"/>
  <c r="K79" i="35"/>
  <c r="Q79" i="35"/>
  <c r="I79" i="35"/>
  <c r="R79" i="35"/>
  <c r="J79" i="35"/>
  <c r="P55" i="35"/>
  <c r="H55" i="35"/>
  <c r="O55" i="35"/>
  <c r="G55" i="35"/>
  <c r="V55" i="35"/>
  <c r="N55" i="35"/>
  <c r="F55" i="35"/>
  <c r="U55" i="35"/>
  <c r="M55" i="35"/>
  <c r="E55" i="35"/>
  <c r="T55" i="35"/>
  <c r="L55" i="35"/>
  <c r="S55" i="35"/>
  <c r="K55" i="35"/>
  <c r="Q55" i="35"/>
  <c r="I55" i="35"/>
  <c r="J55" i="35"/>
  <c r="R55" i="35"/>
  <c r="O33" i="35"/>
  <c r="G33" i="35"/>
  <c r="V33" i="35"/>
  <c r="N33" i="35"/>
  <c r="F33" i="35"/>
  <c r="U33" i="35"/>
  <c r="M33" i="35"/>
  <c r="E33" i="35"/>
  <c r="T33" i="35"/>
  <c r="L33" i="35"/>
  <c r="S33" i="35"/>
  <c r="K33" i="35"/>
  <c r="R33" i="35"/>
  <c r="J33" i="35"/>
  <c r="Q33" i="35"/>
  <c r="P33" i="35"/>
  <c r="I33" i="35"/>
  <c r="H33" i="35"/>
  <c r="S15" i="35"/>
  <c r="K15" i="35"/>
  <c r="R15" i="35"/>
  <c r="J15" i="35"/>
  <c r="Q15" i="35"/>
  <c r="I15" i="35"/>
  <c r="P15" i="35"/>
  <c r="H15" i="35"/>
  <c r="O15" i="35"/>
  <c r="G15" i="35"/>
  <c r="V15" i="35"/>
  <c r="U15" i="35"/>
  <c r="T15" i="35"/>
  <c r="N15" i="35"/>
  <c r="M15" i="35"/>
  <c r="L15" i="35"/>
  <c r="E15" i="35"/>
  <c r="F15" i="35"/>
  <c r="U183" i="42"/>
  <c r="M183" i="42"/>
  <c r="T183" i="42"/>
  <c r="L183" i="42"/>
  <c r="S183" i="42"/>
  <c r="K183" i="42"/>
  <c r="R183" i="42"/>
  <c r="J183" i="42"/>
  <c r="N183" i="42"/>
  <c r="I183" i="42"/>
  <c r="H183" i="42"/>
  <c r="G183" i="42"/>
  <c r="V183" i="42"/>
  <c r="F183" i="42"/>
  <c r="O183" i="42"/>
  <c r="Q183" i="42"/>
  <c r="P183" i="42"/>
  <c r="E183" i="42"/>
  <c r="S119" i="42"/>
  <c r="K119" i="42"/>
  <c r="R119" i="42"/>
  <c r="J119" i="42"/>
  <c r="Q119" i="42"/>
  <c r="I119" i="42"/>
  <c r="P119" i="42"/>
  <c r="H119" i="42"/>
  <c r="O119" i="42"/>
  <c r="G119" i="42"/>
  <c r="V119" i="42"/>
  <c r="N119" i="42"/>
  <c r="F119" i="42"/>
  <c r="U119" i="42"/>
  <c r="M119" i="42"/>
  <c r="E119" i="42"/>
  <c r="T119" i="42"/>
  <c r="L119" i="42"/>
  <c r="V55" i="42"/>
  <c r="N55" i="42"/>
  <c r="F55" i="42"/>
  <c r="U55" i="42"/>
  <c r="M55" i="42"/>
  <c r="E55" i="42"/>
  <c r="T55" i="42"/>
  <c r="L55" i="42"/>
  <c r="S55" i="42"/>
  <c r="K55" i="42"/>
  <c r="R55" i="42"/>
  <c r="J55" i="42"/>
  <c r="Q55" i="42"/>
  <c r="I55" i="42"/>
  <c r="O55" i="42"/>
  <c r="G55" i="42"/>
  <c r="P55" i="42"/>
  <c r="H55" i="42"/>
  <c r="Q193" i="41"/>
  <c r="I193" i="41"/>
  <c r="P193" i="41"/>
  <c r="H193" i="41"/>
  <c r="O193" i="41"/>
  <c r="G193" i="41"/>
  <c r="S193" i="41"/>
  <c r="K193" i="41"/>
  <c r="U193" i="41"/>
  <c r="E193" i="41"/>
  <c r="R193" i="41"/>
  <c r="N193" i="41"/>
  <c r="M193" i="41"/>
  <c r="L193" i="41"/>
  <c r="J193" i="41"/>
  <c r="V193" i="41"/>
  <c r="F193" i="41"/>
  <c r="T193" i="41"/>
  <c r="O129" i="41"/>
  <c r="G129" i="41"/>
  <c r="U129" i="41"/>
  <c r="M129" i="41"/>
  <c r="E129" i="41"/>
  <c r="T129" i="41"/>
  <c r="L129" i="41"/>
  <c r="S129" i="41"/>
  <c r="K129" i="41"/>
  <c r="R129" i="41"/>
  <c r="J129" i="41"/>
  <c r="Q129" i="41"/>
  <c r="I129" i="41"/>
  <c r="P129" i="41"/>
  <c r="H129" i="41"/>
  <c r="N129" i="41"/>
  <c r="F129" i="41"/>
  <c r="V129" i="41"/>
  <c r="P69" i="41"/>
  <c r="H69" i="41"/>
  <c r="O69" i="41"/>
  <c r="G69" i="41"/>
  <c r="V69" i="41"/>
  <c r="N69" i="41"/>
  <c r="F69" i="41"/>
  <c r="U69" i="41"/>
  <c r="M69" i="41"/>
  <c r="E69" i="41"/>
  <c r="T69" i="41"/>
  <c r="L69" i="41"/>
  <c r="S69" i="41"/>
  <c r="K69" i="41"/>
  <c r="R69" i="41"/>
  <c r="J69" i="41"/>
  <c r="Q69" i="41"/>
  <c r="I69" i="41"/>
  <c r="T3" i="41"/>
  <c r="L3" i="41"/>
  <c r="S3" i="41"/>
  <c r="K3" i="41"/>
  <c r="R3" i="41"/>
  <c r="J3" i="41"/>
  <c r="Q3" i="41"/>
  <c r="I3" i="41"/>
  <c r="P3" i="41"/>
  <c r="H3" i="41"/>
  <c r="O3" i="41"/>
  <c r="G3" i="41"/>
  <c r="V3" i="41"/>
  <c r="N3" i="41"/>
  <c r="F3" i="41"/>
  <c r="U3" i="41"/>
  <c r="M3" i="41"/>
  <c r="E3" i="41"/>
  <c r="O142" i="34"/>
  <c r="G142" i="34"/>
  <c r="V142" i="34"/>
  <c r="N142" i="34"/>
  <c r="F142" i="34"/>
  <c r="U142" i="34"/>
  <c r="M142" i="34"/>
  <c r="E142" i="34"/>
  <c r="T142" i="34"/>
  <c r="L142" i="34"/>
  <c r="S142" i="34"/>
  <c r="K142" i="34"/>
  <c r="R142" i="34"/>
  <c r="J142" i="34"/>
  <c r="Q142" i="34"/>
  <c r="I142" i="34"/>
  <c r="P142" i="34"/>
  <c r="H142" i="34"/>
  <c r="Q81" i="34"/>
  <c r="I81" i="34"/>
  <c r="P81" i="34"/>
  <c r="H81" i="34"/>
  <c r="O81" i="34"/>
  <c r="G81" i="34"/>
  <c r="V81" i="34"/>
  <c r="N81" i="34"/>
  <c r="F81" i="34"/>
  <c r="U81" i="34"/>
  <c r="M81" i="34"/>
  <c r="E81" i="34"/>
  <c r="T81" i="34"/>
  <c r="L81" i="34"/>
  <c r="S81" i="34"/>
  <c r="K81" i="34"/>
  <c r="R81" i="34"/>
  <c r="J81" i="34"/>
  <c r="S9" i="34"/>
  <c r="K9" i="34"/>
  <c r="R9" i="34"/>
  <c r="J9" i="34"/>
  <c r="Q9" i="34"/>
  <c r="I9" i="34"/>
  <c r="P9" i="34"/>
  <c r="H9" i="34"/>
  <c r="O9" i="34"/>
  <c r="G9" i="34"/>
  <c r="V9" i="34"/>
  <c r="N9" i="34"/>
  <c r="F9" i="34"/>
  <c r="U9" i="34"/>
  <c r="M9" i="34"/>
  <c r="E9" i="34"/>
  <c r="T9" i="34"/>
  <c r="L9" i="34"/>
  <c r="U170" i="35"/>
  <c r="M170" i="35"/>
  <c r="E170" i="35"/>
  <c r="T170" i="35"/>
  <c r="L170" i="35"/>
  <c r="S170" i="35"/>
  <c r="K170" i="35"/>
  <c r="Q170" i="35"/>
  <c r="I170" i="35"/>
  <c r="P170" i="35"/>
  <c r="H170" i="35"/>
  <c r="O170" i="35"/>
  <c r="N170" i="35"/>
  <c r="J170" i="35"/>
  <c r="G170" i="35"/>
  <c r="F170" i="35"/>
  <c r="R170" i="35"/>
  <c r="V170" i="35"/>
  <c r="U106" i="35"/>
  <c r="M106" i="35"/>
  <c r="E106" i="35"/>
  <c r="T106" i="35"/>
  <c r="L106" i="35"/>
  <c r="S106" i="35"/>
  <c r="K106" i="35"/>
  <c r="R106" i="35"/>
  <c r="J106" i="35"/>
  <c r="Q106" i="35"/>
  <c r="I106" i="35"/>
  <c r="P106" i="35"/>
  <c r="H106" i="35"/>
  <c r="O106" i="35"/>
  <c r="G106" i="35"/>
  <c r="N106" i="35"/>
  <c r="F106" i="35"/>
  <c r="V106" i="35"/>
  <c r="P156" i="42"/>
  <c r="H156" i="42"/>
  <c r="O156" i="42"/>
  <c r="G156" i="42"/>
  <c r="V156" i="42"/>
  <c r="N156" i="42"/>
  <c r="F156" i="42"/>
  <c r="U156" i="42"/>
  <c r="M156" i="42"/>
  <c r="E156" i="42"/>
  <c r="T156" i="42"/>
  <c r="L156" i="42"/>
  <c r="Q156" i="42"/>
  <c r="I156" i="42"/>
  <c r="S156" i="42"/>
  <c r="R156" i="42"/>
  <c r="K156" i="42"/>
  <c r="J156" i="42"/>
  <c r="Q92" i="42"/>
  <c r="I92" i="42"/>
  <c r="P92" i="42"/>
  <c r="H92" i="42"/>
  <c r="O92" i="42"/>
  <c r="G92" i="42"/>
  <c r="V92" i="42"/>
  <c r="N92" i="42"/>
  <c r="F92" i="42"/>
  <c r="U92" i="42"/>
  <c r="M92" i="42"/>
  <c r="E92" i="42"/>
  <c r="T92" i="42"/>
  <c r="L92" i="42"/>
  <c r="S92" i="42"/>
  <c r="K92" i="42"/>
  <c r="R92" i="42"/>
  <c r="J92" i="42"/>
  <c r="R17" i="42"/>
  <c r="J17" i="42"/>
  <c r="Q17" i="42"/>
  <c r="I17" i="42"/>
  <c r="P17" i="42"/>
  <c r="H17" i="42"/>
  <c r="V17" i="42"/>
  <c r="N17" i="42"/>
  <c r="F17" i="42"/>
  <c r="U17" i="42"/>
  <c r="M17" i="42"/>
  <c r="E17" i="42"/>
  <c r="S17" i="42"/>
  <c r="K17" i="42"/>
  <c r="G17" i="42"/>
  <c r="O17" i="42"/>
  <c r="T17" i="42"/>
  <c r="L17" i="42"/>
  <c r="U147" i="41"/>
  <c r="T147" i="41"/>
  <c r="O147" i="41"/>
  <c r="V147" i="41"/>
  <c r="K147" i="41"/>
  <c r="R147" i="41"/>
  <c r="I147" i="41"/>
  <c r="Q147" i="41"/>
  <c r="H147" i="41"/>
  <c r="P147" i="41"/>
  <c r="G147" i="41"/>
  <c r="N147" i="41"/>
  <c r="F147" i="41"/>
  <c r="M147" i="41"/>
  <c r="E147" i="41"/>
  <c r="L147" i="41"/>
  <c r="J147" i="41"/>
  <c r="S147" i="41"/>
  <c r="T83" i="41"/>
  <c r="L83" i="41"/>
  <c r="S83" i="41"/>
  <c r="K83" i="41"/>
  <c r="R83" i="41"/>
  <c r="J83" i="41"/>
  <c r="Q83" i="41"/>
  <c r="I83" i="41"/>
  <c r="P83" i="41"/>
  <c r="H83" i="41"/>
  <c r="O83" i="41"/>
  <c r="G83" i="41"/>
  <c r="V83" i="41"/>
  <c r="N83" i="41"/>
  <c r="F83" i="41"/>
  <c r="U83" i="41"/>
  <c r="M83" i="41"/>
  <c r="E83" i="41"/>
  <c r="O78" i="34"/>
  <c r="G78" i="34"/>
  <c r="V78" i="34"/>
  <c r="N78" i="34"/>
  <c r="F78" i="34"/>
  <c r="U78" i="34"/>
  <c r="M78" i="34"/>
  <c r="E78" i="34"/>
  <c r="T78" i="34"/>
  <c r="L78" i="34"/>
  <c r="S78" i="34"/>
  <c r="K78" i="34"/>
  <c r="R78" i="34"/>
  <c r="J78" i="34"/>
  <c r="Q78" i="34"/>
  <c r="I78" i="34"/>
  <c r="P78" i="34"/>
  <c r="H78" i="34"/>
  <c r="U188" i="35"/>
  <c r="M188" i="35"/>
  <c r="E188" i="35"/>
  <c r="T188" i="35"/>
  <c r="L188" i="35"/>
  <c r="R188" i="35"/>
  <c r="J188" i="35"/>
  <c r="Q188" i="35"/>
  <c r="I188" i="35"/>
  <c r="P188" i="35"/>
  <c r="H188" i="35"/>
  <c r="V188" i="35"/>
  <c r="S188" i="35"/>
  <c r="N188" i="35"/>
  <c r="G188" i="35"/>
  <c r="K188" i="35"/>
  <c r="F188" i="35"/>
  <c r="O188" i="35"/>
  <c r="V124" i="35"/>
  <c r="N124" i="35"/>
  <c r="F124" i="35"/>
  <c r="U124" i="35"/>
  <c r="M124" i="35"/>
  <c r="E124" i="35"/>
  <c r="T124" i="35"/>
  <c r="L124" i="35"/>
  <c r="S124" i="35"/>
  <c r="K124" i="35"/>
  <c r="R124" i="35"/>
  <c r="J124" i="35"/>
  <c r="Q124" i="35"/>
  <c r="I124" i="35"/>
  <c r="O124" i="35"/>
  <c r="G124" i="35"/>
  <c r="P124" i="35"/>
  <c r="H124" i="35"/>
  <c r="Q185" i="42"/>
  <c r="I185" i="42"/>
  <c r="P185" i="42"/>
  <c r="H185" i="42"/>
  <c r="O185" i="42"/>
  <c r="G185" i="42"/>
  <c r="V185" i="42"/>
  <c r="N185" i="42"/>
  <c r="F185" i="42"/>
  <c r="J185" i="42"/>
  <c r="U185" i="42"/>
  <c r="E185" i="42"/>
  <c r="T185" i="42"/>
  <c r="S185" i="42"/>
  <c r="R185" i="42"/>
  <c r="K185" i="42"/>
  <c r="M185" i="42"/>
  <c r="L185" i="42"/>
  <c r="O121" i="42"/>
  <c r="G121" i="42"/>
  <c r="V121" i="42"/>
  <c r="N121" i="42"/>
  <c r="F121" i="42"/>
  <c r="U121" i="42"/>
  <c r="M121" i="42"/>
  <c r="E121" i="42"/>
  <c r="T121" i="42"/>
  <c r="L121" i="42"/>
  <c r="S121" i="42"/>
  <c r="K121" i="42"/>
  <c r="R121" i="42"/>
  <c r="J121" i="42"/>
  <c r="Q121" i="42"/>
  <c r="I121" i="42"/>
  <c r="P121" i="42"/>
  <c r="H121" i="42"/>
  <c r="R49" i="42"/>
  <c r="J49" i="42"/>
  <c r="Q49" i="42"/>
  <c r="I49" i="42"/>
  <c r="P49" i="42"/>
  <c r="H49" i="42"/>
  <c r="O49" i="42"/>
  <c r="G49" i="42"/>
  <c r="V49" i="42"/>
  <c r="N49" i="42"/>
  <c r="F49" i="42"/>
  <c r="U49" i="42"/>
  <c r="M49" i="42"/>
  <c r="E49" i="42"/>
  <c r="S49" i="42"/>
  <c r="K49" i="42"/>
  <c r="T49" i="42"/>
  <c r="L49" i="42"/>
  <c r="S188" i="41"/>
  <c r="K188" i="41"/>
  <c r="R188" i="41"/>
  <c r="J188" i="41"/>
  <c r="Q188" i="41"/>
  <c r="I188" i="41"/>
  <c r="U188" i="41"/>
  <c r="M188" i="41"/>
  <c r="E188" i="41"/>
  <c r="O188" i="41"/>
  <c r="L188" i="41"/>
  <c r="H188" i="41"/>
  <c r="G188" i="41"/>
  <c r="V188" i="41"/>
  <c r="F188" i="41"/>
  <c r="T188" i="41"/>
  <c r="P188" i="41"/>
  <c r="N188" i="41"/>
  <c r="Q124" i="41"/>
  <c r="I124" i="41"/>
  <c r="O124" i="41"/>
  <c r="G124" i="41"/>
  <c r="V124" i="41"/>
  <c r="N124" i="41"/>
  <c r="F124" i="41"/>
  <c r="U124" i="41"/>
  <c r="M124" i="41"/>
  <c r="E124" i="41"/>
  <c r="T124" i="41"/>
  <c r="L124" i="41"/>
  <c r="S124" i="41"/>
  <c r="K124" i="41"/>
  <c r="R124" i="41"/>
  <c r="J124" i="41"/>
  <c r="P124" i="41"/>
  <c r="H124" i="41"/>
  <c r="P61" i="41"/>
  <c r="H61" i="41"/>
  <c r="O61" i="41"/>
  <c r="G61" i="41"/>
  <c r="V61" i="41"/>
  <c r="N61" i="41"/>
  <c r="F61" i="41"/>
  <c r="U61" i="41"/>
  <c r="M61" i="41"/>
  <c r="E61" i="41"/>
  <c r="T61" i="41"/>
  <c r="L61" i="41"/>
  <c r="S61" i="41"/>
  <c r="K61" i="41"/>
  <c r="R61" i="41"/>
  <c r="J61" i="41"/>
  <c r="Q61" i="41"/>
  <c r="I61" i="41"/>
  <c r="O162" i="34"/>
  <c r="G162" i="34"/>
  <c r="V162" i="34"/>
  <c r="N162" i="34"/>
  <c r="F162" i="34"/>
  <c r="U162" i="34"/>
  <c r="M162" i="34"/>
  <c r="E162" i="34"/>
  <c r="T162" i="34"/>
  <c r="L162" i="34"/>
  <c r="S162" i="34"/>
  <c r="K162" i="34"/>
  <c r="R162" i="34"/>
  <c r="J162" i="34"/>
  <c r="Q162" i="34"/>
  <c r="I162" i="34"/>
  <c r="P162" i="34"/>
  <c r="H162" i="34"/>
  <c r="S88" i="34"/>
  <c r="K88" i="34"/>
  <c r="R88" i="34"/>
  <c r="J88" i="34"/>
  <c r="Q88" i="34"/>
  <c r="I88" i="34"/>
  <c r="P88" i="34"/>
  <c r="H88" i="34"/>
  <c r="O88" i="34"/>
  <c r="G88" i="34"/>
  <c r="V88" i="34"/>
  <c r="N88" i="34"/>
  <c r="F88" i="34"/>
  <c r="U88" i="34"/>
  <c r="M88" i="34"/>
  <c r="E88" i="34"/>
  <c r="T88" i="34"/>
  <c r="L88" i="34"/>
  <c r="G53" i="33"/>
  <c r="U126" i="42"/>
  <c r="M126" i="42"/>
  <c r="E126" i="42"/>
  <c r="T126" i="42"/>
  <c r="L126" i="42"/>
  <c r="S126" i="42"/>
  <c r="K126" i="42"/>
  <c r="R126" i="42"/>
  <c r="J126" i="42"/>
  <c r="Q126" i="42"/>
  <c r="I126" i="42"/>
  <c r="P126" i="42"/>
  <c r="H126" i="42"/>
  <c r="O126" i="42"/>
  <c r="G126" i="42"/>
  <c r="V126" i="42"/>
  <c r="F126" i="42"/>
  <c r="N126" i="42"/>
  <c r="O190" i="41"/>
  <c r="G190" i="41"/>
  <c r="V190" i="41"/>
  <c r="N190" i="41"/>
  <c r="F190" i="41"/>
  <c r="U190" i="41"/>
  <c r="M190" i="41"/>
  <c r="E190" i="41"/>
  <c r="Q190" i="41"/>
  <c r="I190" i="41"/>
  <c r="K190" i="41"/>
  <c r="H190" i="41"/>
  <c r="T190" i="41"/>
  <c r="S190" i="41"/>
  <c r="R190" i="41"/>
  <c r="P190" i="41"/>
  <c r="L190" i="41"/>
  <c r="J190" i="41"/>
  <c r="U126" i="41"/>
  <c r="M126" i="41"/>
  <c r="E126" i="41"/>
  <c r="S126" i="41"/>
  <c r="K126" i="41"/>
  <c r="R126" i="41"/>
  <c r="J126" i="41"/>
  <c r="Q126" i="41"/>
  <c r="I126" i="41"/>
  <c r="P126" i="41"/>
  <c r="H126" i="41"/>
  <c r="O126" i="41"/>
  <c r="G126" i="41"/>
  <c r="V126" i="41"/>
  <c r="N126" i="41"/>
  <c r="F126" i="41"/>
  <c r="T126" i="41"/>
  <c r="L126" i="41"/>
  <c r="T63" i="41"/>
  <c r="L63" i="41"/>
  <c r="S63" i="41"/>
  <c r="K63" i="41"/>
  <c r="R63" i="41"/>
  <c r="J63" i="41"/>
  <c r="Q63" i="41"/>
  <c r="I63" i="41"/>
  <c r="P63" i="41"/>
  <c r="H63" i="41"/>
  <c r="O63" i="41"/>
  <c r="G63" i="41"/>
  <c r="V63" i="41"/>
  <c r="N63" i="41"/>
  <c r="F63" i="41"/>
  <c r="U63" i="41"/>
  <c r="M63" i="41"/>
  <c r="E63" i="41"/>
  <c r="Q180" i="34"/>
  <c r="I180" i="34"/>
  <c r="P180" i="34"/>
  <c r="H180" i="34"/>
  <c r="O180" i="34"/>
  <c r="G180" i="34"/>
  <c r="V180" i="34"/>
  <c r="N180" i="34"/>
  <c r="F180" i="34"/>
  <c r="U180" i="34"/>
  <c r="M180" i="34"/>
  <c r="E180" i="34"/>
  <c r="T180" i="34"/>
  <c r="L180" i="34"/>
  <c r="S180" i="34"/>
  <c r="K180" i="34"/>
  <c r="R180" i="34"/>
  <c r="J180" i="34"/>
  <c r="U75" i="34"/>
  <c r="M75" i="34"/>
  <c r="E75" i="34"/>
  <c r="T75" i="34"/>
  <c r="L75" i="34"/>
  <c r="S75" i="34"/>
  <c r="K75" i="34"/>
  <c r="R75" i="34"/>
  <c r="J75" i="34"/>
  <c r="Q75" i="34"/>
  <c r="I75" i="34"/>
  <c r="P75" i="34"/>
  <c r="H75" i="34"/>
  <c r="O75" i="34"/>
  <c r="G75" i="34"/>
  <c r="V75" i="34"/>
  <c r="N75" i="34"/>
  <c r="F75" i="34"/>
  <c r="O169" i="35"/>
  <c r="G169" i="35"/>
  <c r="V169" i="35"/>
  <c r="N169" i="35"/>
  <c r="F169" i="35"/>
  <c r="U169" i="35"/>
  <c r="M169" i="35"/>
  <c r="E169" i="35"/>
  <c r="S169" i="35"/>
  <c r="K169" i="35"/>
  <c r="R169" i="35"/>
  <c r="J169" i="35"/>
  <c r="L169" i="35"/>
  <c r="I169" i="35"/>
  <c r="H169" i="35"/>
  <c r="T169" i="35"/>
  <c r="P169" i="35"/>
  <c r="Q169" i="35"/>
  <c r="O105" i="35"/>
  <c r="G105" i="35"/>
  <c r="V105" i="35"/>
  <c r="N105" i="35"/>
  <c r="F105" i="35"/>
  <c r="U105" i="35"/>
  <c r="M105" i="35"/>
  <c r="E105" i="35"/>
  <c r="T105" i="35"/>
  <c r="L105" i="35"/>
  <c r="S105" i="35"/>
  <c r="K105" i="35"/>
  <c r="R105" i="35"/>
  <c r="J105" i="35"/>
  <c r="Q105" i="35"/>
  <c r="I105" i="35"/>
  <c r="P105" i="35"/>
  <c r="H105" i="35"/>
  <c r="R70" i="35"/>
  <c r="J70" i="35"/>
  <c r="Q70" i="35"/>
  <c r="I70" i="35"/>
  <c r="P70" i="35"/>
  <c r="H70" i="35"/>
  <c r="O70" i="35"/>
  <c r="G70" i="35"/>
  <c r="V70" i="35"/>
  <c r="N70" i="35"/>
  <c r="F70" i="35"/>
  <c r="U70" i="35"/>
  <c r="M70" i="35"/>
  <c r="E70" i="35"/>
  <c r="S70" i="35"/>
  <c r="K70" i="35"/>
  <c r="T70" i="35"/>
  <c r="L70" i="35"/>
  <c r="R54" i="35"/>
  <c r="J54" i="35"/>
  <c r="Q54" i="35"/>
  <c r="I54" i="35"/>
  <c r="P54" i="35"/>
  <c r="H54" i="35"/>
  <c r="O54" i="35"/>
  <c r="G54" i="35"/>
  <c r="V54" i="35"/>
  <c r="N54" i="35"/>
  <c r="F54" i="35"/>
  <c r="U54" i="35"/>
  <c r="M54" i="35"/>
  <c r="E54" i="35"/>
  <c r="S54" i="35"/>
  <c r="K54" i="35"/>
  <c r="T54" i="35"/>
  <c r="L54" i="35"/>
  <c r="U38" i="35"/>
  <c r="M38" i="35"/>
  <c r="E38" i="35"/>
  <c r="T38" i="35"/>
  <c r="L38" i="35"/>
  <c r="S38" i="35"/>
  <c r="K38" i="35"/>
  <c r="R38" i="35"/>
  <c r="J38" i="35"/>
  <c r="Q38" i="35"/>
  <c r="I38" i="35"/>
  <c r="P38" i="35"/>
  <c r="H38" i="35"/>
  <c r="F38" i="35"/>
  <c r="V38" i="35"/>
  <c r="O38" i="35"/>
  <c r="G38" i="35"/>
  <c r="N38" i="35"/>
  <c r="U22" i="35"/>
  <c r="M22" i="35"/>
  <c r="E22" i="35"/>
  <c r="T22" i="35"/>
  <c r="L22" i="35"/>
  <c r="S22" i="35"/>
  <c r="K22" i="35"/>
  <c r="R22" i="35"/>
  <c r="J22" i="35"/>
  <c r="Q22" i="35"/>
  <c r="I22" i="35"/>
  <c r="P22" i="35"/>
  <c r="H22" i="35"/>
  <c r="F22" i="35"/>
  <c r="V22" i="35"/>
  <c r="O22" i="35"/>
  <c r="G22" i="35"/>
  <c r="N22" i="35"/>
  <c r="U6" i="35"/>
  <c r="M6" i="35"/>
  <c r="E6" i="35"/>
  <c r="T6" i="35"/>
  <c r="L6" i="35"/>
  <c r="S6" i="35"/>
  <c r="K6" i="35"/>
  <c r="R6" i="35"/>
  <c r="J6" i="35"/>
  <c r="Q6" i="35"/>
  <c r="I6" i="35"/>
  <c r="O6" i="35"/>
  <c r="N6" i="35"/>
  <c r="H6" i="35"/>
  <c r="G6" i="35"/>
  <c r="F6" i="35"/>
  <c r="P6" i="35"/>
  <c r="V6" i="35"/>
  <c r="R155" i="42"/>
  <c r="J155" i="42"/>
  <c r="Q155" i="42"/>
  <c r="I155" i="42"/>
  <c r="P155" i="42"/>
  <c r="H155" i="42"/>
  <c r="O155" i="42"/>
  <c r="G155" i="42"/>
  <c r="S155" i="42"/>
  <c r="K155" i="42"/>
  <c r="M155" i="42"/>
  <c r="L155" i="42"/>
  <c r="F155" i="42"/>
  <c r="E155" i="42"/>
  <c r="V155" i="42"/>
  <c r="U155" i="42"/>
  <c r="T155" i="42"/>
  <c r="N155" i="42"/>
  <c r="S91" i="42"/>
  <c r="K91" i="42"/>
  <c r="R91" i="42"/>
  <c r="J91" i="42"/>
  <c r="Q91" i="42"/>
  <c r="I91" i="42"/>
  <c r="P91" i="42"/>
  <c r="H91" i="42"/>
  <c r="O91" i="42"/>
  <c r="G91" i="42"/>
  <c r="V91" i="42"/>
  <c r="N91" i="42"/>
  <c r="F91" i="42"/>
  <c r="U91" i="42"/>
  <c r="M91" i="42"/>
  <c r="E91" i="42"/>
  <c r="T91" i="42"/>
  <c r="L91" i="42"/>
  <c r="P30" i="42"/>
  <c r="H30" i="42"/>
  <c r="O30" i="42"/>
  <c r="G30" i="42"/>
  <c r="V30" i="42"/>
  <c r="N30" i="42"/>
  <c r="F30" i="42"/>
  <c r="U30" i="42"/>
  <c r="M30" i="42"/>
  <c r="E30" i="42"/>
  <c r="T30" i="42"/>
  <c r="L30" i="42"/>
  <c r="S30" i="42"/>
  <c r="K30" i="42"/>
  <c r="Q30" i="42"/>
  <c r="I30" i="42"/>
  <c r="R30" i="42"/>
  <c r="J30" i="42"/>
  <c r="Q169" i="41"/>
  <c r="I169" i="41"/>
  <c r="P169" i="41"/>
  <c r="H169" i="41"/>
  <c r="O169" i="41"/>
  <c r="G169" i="41"/>
  <c r="S169" i="41"/>
  <c r="K169" i="41"/>
  <c r="U169" i="41"/>
  <c r="E169" i="41"/>
  <c r="R169" i="41"/>
  <c r="N169" i="41"/>
  <c r="M169" i="41"/>
  <c r="L169" i="41"/>
  <c r="J169" i="41"/>
  <c r="V169" i="41"/>
  <c r="F169" i="41"/>
  <c r="T169" i="41"/>
  <c r="P105" i="41"/>
  <c r="H105" i="41"/>
  <c r="O105" i="41"/>
  <c r="G105" i="41"/>
  <c r="V105" i="41"/>
  <c r="N105" i="41"/>
  <c r="F105" i="41"/>
  <c r="U105" i="41"/>
  <c r="M105" i="41"/>
  <c r="E105" i="41"/>
  <c r="T105" i="41"/>
  <c r="L105" i="41"/>
  <c r="S105" i="41"/>
  <c r="K105" i="41"/>
  <c r="R105" i="41"/>
  <c r="J105" i="41"/>
  <c r="Q105" i="41"/>
  <c r="I105" i="41"/>
  <c r="T27" i="41"/>
  <c r="L27" i="41"/>
  <c r="S27" i="41"/>
  <c r="K27" i="41"/>
  <c r="R27" i="41"/>
  <c r="J27" i="41"/>
  <c r="Q27" i="41"/>
  <c r="I27" i="41"/>
  <c r="P27" i="41"/>
  <c r="H27" i="41"/>
  <c r="O27" i="41"/>
  <c r="G27" i="41"/>
  <c r="V27" i="41"/>
  <c r="N27" i="41"/>
  <c r="F27" i="41"/>
  <c r="U27" i="41"/>
  <c r="M27" i="41"/>
  <c r="E27" i="41"/>
  <c r="U166" i="34"/>
  <c r="M166" i="34"/>
  <c r="E166" i="34"/>
  <c r="T166" i="34"/>
  <c r="L166" i="34"/>
  <c r="S166" i="34"/>
  <c r="K166" i="34"/>
  <c r="R166" i="34"/>
  <c r="J166" i="34"/>
  <c r="Q166" i="34"/>
  <c r="I166" i="34"/>
  <c r="P166" i="34"/>
  <c r="H166" i="34"/>
  <c r="O166" i="34"/>
  <c r="G166" i="34"/>
  <c r="V166" i="34"/>
  <c r="N166" i="34"/>
  <c r="F166" i="34"/>
  <c r="O102" i="34"/>
  <c r="G102" i="34"/>
  <c r="V102" i="34"/>
  <c r="N102" i="34"/>
  <c r="F102" i="34"/>
  <c r="U102" i="34"/>
  <c r="M102" i="34"/>
  <c r="E102" i="34"/>
  <c r="T102" i="34"/>
  <c r="L102" i="34"/>
  <c r="S102" i="34"/>
  <c r="K102" i="34"/>
  <c r="R102" i="34"/>
  <c r="J102" i="34"/>
  <c r="Q102" i="34"/>
  <c r="I102" i="34"/>
  <c r="P102" i="34"/>
  <c r="H102" i="34"/>
  <c r="O38" i="34"/>
  <c r="G38" i="34"/>
  <c r="V38" i="34"/>
  <c r="N38" i="34"/>
  <c r="F38" i="34"/>
  <c r="U38" i="34"/>
  <c r="M38" i="34"/>
  <c r="E38" i="34"/>
  <c r="T38" i="34"/>
  <c r="L38" i="34"/>
  <c r="S38" i="34"/>
  <c r="K38" i="34"/>
  <c r="R38" i="34"/>
  <c r="J38" i="34"/>
  <c r="Q38" i="34"/>
  <c r="I38" i="34"/>
  <c r="P38" i="34"/>
  <c r="H38" i="34"/>
  <c r="R130" i="35"/>
  <c r="J130" i="35"/>
  <c r="Q130" i="35"/>
  <c r="I130" i="35"/>
  <c r="P130" i="35"/>
  <c r="H130" i="35"/>
  <c r="O130" i="35"/>
  <c r="G130" i="35"/>
  <c r="V130" i="35"/>
  <c r="N130" i="35"/>
  <c r="F130" i="35"/>
  <c r="U130" i="35"/>
  <c r="M130" i="35"/>
  <c r="E130" i="35"/>
  <c r="S130" i="35"/>
  <c r="K130" i="35"/>
  <c r="T130" i="35"/>
  <c r="L130" i="35"/>
  <c r="P168" i="42"/>
  <c r="H168" i="42"/>
  <c r="O168" i="42"/>
  <c r="G168" i="42"/>
  <c r="V168" i="42"/>
  <c r="N168" i="42"/>
  <c r="F168" i="42"/>
  <c r="U168" i="42"/>
  <c r="M168" i="42"/>
  <c r="E168" i="42"/>
  <c r="T168" i="42"/>
  <c r="L168" i="42"/>
  <c r="Q168" i="42"/>
  <c r="I168" i="42"/>
  <c r="S168" i="42"/>
  <c r="R168" i="42"/>
  <c r="K168" i="42"/>
  <c r="J168" i="42"/>
  <c r="Q104" i="42"/>
  <c r="I104" i="42"/>
  <c r="P104" i="42"/>
  <c r="H104" i="42"/>
  <c r="O104" i="42"/>
  <c r="G104" i="42"/>
  <c r="V104" i="42"/>
  <c r="N104" i="42"/>
  <c r="F104" i="42"/>
  <c r="U104" i="42"/>
  <c r="M104" i="42"/>
  <c r="E104" i="42"/>
  <c r="T104" i="42"/>
  <c r="L104" i="42"/>
  <c r="S104" i="42"/>
  <c r="K104" i="42"/>
  <c r="J104" i="42"/>
  <c r="R104" i="42"/>
  <c r="T40" i="42"/>
  <c r="L40" i="42"/>
  <c r="S40" i="42"/>
  <c r="K40" i="42"/>
  <c r="R40" i="42"/>
  <c r="J40" i="42"/>
  <c r="Q40" i="42"/>
  <c r="I40" i="42"/>
  <c r="P40" i="42"/>
  <c r="H40" i="42"/>
  <c r="O40" i="42"/>
  <c r="G40" i="42"/>
  <c r="U40" i="42"/>
  <c r="M40" i="42"/>
  <c r="E40" i="42"/>
  <c r="V40" i="42"/>
  <c r="N40" i="42"/>
  <c r="F40" i="42"/>
  <c r="U171" i="41"/>
  <c r="M171" i="41"/>
  <c r="E171" i="41"/>
  <c r="T171" i="41"/>
  <c r="L171" i="41"/>
  <c r="S171" i="41"/>
  <c r="K171" i="41"/>
  <c r="O171" i="41"/>
  <c r="G171" i="41"/>
  <c r="Q171" i="41"/>
  <c r="N171" i="41"/>
  <c r="J171" i="41"/>
  <c r="I171" i="41"/>
  <c r="H171" i="41"/>
  <c r="V171" i="41"/>
  <c r="F171" i="41"/>
  <c r="R171" i="41"/>
  <c r="P171" i="41"/>
  <c r="S107" i="41"/>
  <c r="K107" i="41"/>
  <c r="Q107" i="41"/>
  <c r="I107" i="41"/>
  <c r="P107" i="41"/>
  <c r="V107" i="41"/>
  <c r="N107" i="41"/>
  <c r="F107" i="41"/>
  <c r="U107" i="41"/>
  <c r="M107" i="41"/>
  <c r="T107" i="41"/>
  <c r="E107" i="41"/>
  <c r="R107" i="41"/>
  <c r="O107" i="41"/>
  <c r="L107" i="41"/>
  <c r="J107" i="41"/>
  <c r="H107" i="41"/>
  <c r="G107" i="41"/>
  <c r="P53" i="41"/>
  <c r="H53" i="41"/>
  <c r="O53" i="41"/>
  <c r="G53" i="41"/>
  <c r="V53" i="41"/>
  <c r="N53" i="41"/>
  <c r="F53" i="41"/>
  <c r="U53" i="41"/>
  <c r="M53" i="41"/>
  <c r="E53" i="41"/>
  <c r="T53" i="41"/>
  <c r="L53" i="41"/>
  <c r="S53" i="41"/>
  <c r="K53" i="41"/>
  <c r="R53" i="41"/>
  <c r="J53" i="41"/>
  <c r="Q53" i="41"/>
  <c r="I53" i="41"/>
  <c r="S200" i="34"/>
  <c r="K200" i="34"/>
  <c r="R200" i="34"/>
  <c r="J200" i="34"/>
  <c r="Q200" i="34"/>
  <c r="I200" i="34"/>
  <c r="P200" i="34"/>
  <c r="H200" i="34"/>
  <c r="O200" i="34"/>
  <c r="G200" i="34"/>
  <c r="V200" i="34"/>
  <c r="N200" i="34"/>
  <c r="F200" i="34"/>
  <c r="U200" i="34"/>
  <c r="M200" i="34"/>
  <c r="E200" i="34"/>
  <c r="T200" i="34"/>
  <c r="L200" i="34"/>
  <c r="S136" i="34"/>
  <c r="K136" i="34"/>
  <c r="R136" i="34"/>
  <c r="J136" i="34"/>
  <c r="Q136" i="34"/>
  <c r="I136" i="34"/>
  <c r="P136" i="34"/>
  <c r="H136" i="34"/>
  <c r="O136" i="34"/>
  <c r="G136" i="34"/>
  <c r="V136" i="34"/>
  <c r="N136" i="34"/>
  <c r="F136" i="34"/>
  <c r="U136" i="34"/>
  <c r="M136" i="34"/>
  <c r="E136" i="34"/>
  <c r="T136" i="34"/>
  <c r="L136" i="34"/>
  <c r="O62" i="34"/>
  <c r="G62" i="34"/>
  <c r="V62" i="34"/>
  <c r="N62" i="34"/>
  <c r="F62" i="34"/>
  <c r="U62" i="34"/>
  <c r="M62" i="34"/>
  <c r="E62" i="34"/>
  <c r="T62" i="34"/>
  <c r="L62" i="34"/>
  <c r="S62" i="34"/>
  <c r="K62" i="34"/>
  <c r="R62" i="34"/>
  <c r="J62" i="34"/>
  <c r="Q62" i="34"/>
  <c r="I62" i="34"/>
  <c r="H62" i="34"/>
  <c r="P62" i="34"/>
  <c r="T141" i="35"/>
  <c r="L141" i="35"/>
  <c r="S141" i="35"/>
  <c r="K141" i="35"/>
  <c r="R141" i="35"/>
  <c r="J141" i="35"/>
  <c r="Q141" i="35"/>
  <c r="I141" i="35"/>
  <c r="P141" i="35"/>
  <c r="H141" i="35"/>
  <c r="O141" i="35"/>
  <c r="G141" i="35"/>
  <c r="U141" i="35"/>
  <c r="M141" i="35"/>
  <c r="E141" i="35"/>
  <c r="V141" i="35"/>
  <c r="N141" i="35"/>
  <c r="F141" i="35"/>
  <c r="Q197" i="42"/>
  <c r="I197" i="42"/>
  <c r="P197" i="42"/>
  <c r="H197" i="42"/>
  <c r="O197" i="42"/>
  <c r="G197" i="42"/>
  <c r="V197" i="42"/>
  <c r="N197" i="42"/>
  <c r="F197" i="42"/>
  <c r="R197" i="42"/>
  <c r="M197" i="42"/>
  <c r="L197" i="42"/>
  <c r="K197" i="42"/>
  <c r="J197" i="42"/>
  <c r="S197" i="42"/>
  <c r="U197" i="42"/>
  <c r="T197" i="42"/>
  <c r="E197" i="42"/>
  <c r="O133" i="42"/>
  <c r="G133" i="42"/>
  <c r="V133" i="42"/>
  <c r="N133" i="42"/>
  <c r="F133" i="42"/>
  <c r="U133" i="42"/>
  <c r="M133" i="42"/>
  <c r="E133" i="42"/>
  <c r="T133" i="42"/>
  <c r="L133" i="42"/>
  <c r="S133" i="42"/>
  <c r="K133" i="42"/>
  <c r="R133" i="42"/>
  <c r="J133" i="42"/>
  <c r="Q133" i="42"/>
  <c r="I133" i="42"/>
  <c r="H133" i="42"/>
  <c r="P133" i="42"/>
  <c r="R69" i="42"/>
  <c r="J69" i="42"/>
  <c r="Q69" i="42"/>
  <c r="I69" i="42"/>
  <c r="P69" i="42"/>
  <c r="H69" i="42"/>
  <c r="O69" i="42"/>
  <c r="G69" i="42"/>
  <c r="V69" i="42"/>
  <c r="N69" i="42"/>
  <c r="F69" i="42"/>
  <c r="U69" i="42"/>
  <c r="M69" i="42"/>
  <c r="E69" i="42"/>
  <c r="S69" i="42"/>
  <c r="K69" i="42"/>
  <c r="T69" i="42"/>
  <c r="L69" i="42"/>
  <c r="Q173" i="41"/>
  <c r="I173" i="41"/>
  <c r="P173" i="41"/>
  <c r="H173" i="41"/>
  <c r="O173" i="41"/>
  <c r="G173" i="41"/>
  <c r="S173" i="41"/>
  <c r="K173" i="41"/>
  <c r="M173" i="41"/>
  <c r="J173" i="41"/>
  <c r="V173" i="41"/>
  <c r="F173" i="41"/>
  <c r="U173" i="41"/>
  <c r="E173" i="41"/>
  <c r="T173" i="41"/>
  <c r="R173" i="41"/>
  <c r="N173" i="41"/>
  <c r="L173" i="41"/>
  <c r="O109" i="41"/>
  <c r="G109" i="41"/>
  <c r="U109" i="41"/>
  <c r="M109" i="41"/>
  <c r="E109" i="41"/>
  <c r="T109" i="41"/>
  <c r="L109" i="41"/>
  <c r="R109" i="41"/>
  <c r="J109" i="41"/>
  <c r="Q109" i="41"/>
  <c r="I109" i="41"/>
  <c r="P109" i="41"/>
  <c r="H109" i="41"/>
  <c r="V109" i="41"/>
  <c r="S109" i="41"/>
  <c r="N109" i="41"/>
  <c r="K109" i="41"/>
  <c r="F109" i="41"/>
  <c r="T15" i="41"/>
  <c r="L15" i="41"/>
  <c r="S15" i="41"/>
  <c r="K15" i="41"/>
  <c r="R15" i="41"/>
  <c r="J15" i="41"/>
  <c r="Q15" i="41"/>
  <c r="I15" i="41"/>
  <c r="P15" i="41"/>
  <c r="H15" i="41"/>
  <c r="O15" i="41"/>
  <c r="G15" i="41"/>
  <c r="V15" i="41"/>
  <c r="N15" i="41"/>
  <c r="F15" i="41"/>
  <c r="U15" i="41"/>
  <c r="M15" i="41"/>
  <c r="E15" i="41"/>
  <c r="S40" i="34"/>
  <c r="K40" i="34"/>
  <c r="R40" i="34"/>
  <c r="J40" i="34"/>
  <c r="Q40" i="34"/>
  <c r="I40" i="34"/>
  <c r="P40" i="34"/>
  <c r="H40" i="34"/>
  <c r="O40" i="34"/>
  <c r="G40" i="34"/>
  <c r="V40" i="34"/>
  <c r="N40" i="34"/>
  <c r="F40" i="34"/>
  <c r="U40" i="34"/>
  <c r="M40" i="34"/>
  <c r="E40" i="34"/>
  <c r="T40" i="34"/>
  <c r="L40" i="34"/>
  <c r="Q198" i="35"/>
  <c r="I198" i="35"/>
  <c r="P198" i="35"/>
  <c r="H198" i="35"/>
  <c r="V198" i="35"/>
  <c r="N198" i="35"/>
  <c r="F198" i="35"/>
  <c r="U198" i="35"/>
  <c r="M198" i="35"/>
  <c r="E198" i="35"/>
  <c r="T198" i="35"/>
  <c r="L198" i="35"/>
  <c r="O198" i="35"/>
  <c r="K198" i="35"/>
  <c r="J198" i="35"/>
  <c r="S198" i="35"/>
  <c r="G198" i="35"/>
  <c r="R198" i="35"/>
  <c r="R134" i="35"/>
  <c r="J134" i="35"/>
  <c r="Q134" i="35"/>
  <c r="I134" i="35"/>
  <c r="P134" i="35"/>
  <c r="H134" i="35"/>
  <c r="O134" i="35"/>
  <c r="G134" i="35"/>
  <c r="V134" i="35"/>
  <c r="N134" i="35"/>
  <c r="F134" i="35"/>
  <c r="U134" i="35"/>
  <c r="M134" i="35"/>
  <c r="E134" i="35"/>
  <c r="S134" i="35"/>
  <c r="K134" i="35"/>
  <c r="T134" i="35"/>
  <c r="L134" i="35"/>
  <c r="O186" i="42"/>
  <c r="G186" i="42"/>
  <c r="V186" i="42"/>
  <c r="N186" i="42"/>
  <c r="F186" i="42"/>
  <c r="U186" i="42"/>
  <c r="M186" i="42"/>
  <c r="E186" i="42"/>
  <c r="T186" i="42"/>
  <c r="L186" i="42"/>
  <c r="H186" i="42"/>
  <c r="S186" i="42"/>
  <c r="R186" i="42"/>
  <c r="Q186" i="42"/>
  <c r="P186" i="42"/>
  <c r="I186" i="42"/>
  <c r="K186" i="42"/>
  <c r="J186" i="42"/>
  <c r="R13" i="42"/>
  <c r="J13" i="42"/>
  <c r="Q13" i="42"/>
  <c r="I13" i="42"/>
  <c r="P13" i="42"/>
  <c r="H13" i="42"/>
  <c r="V13" i="42"/>
  <c r="N13" i="42"/>
  <c r="F13" i="42"/>
  <c r="U13" i="42"/>
  <c r="M13" i="42"/>
  <c r="E13" i="42"/>
  <c r="S13" i="42"/>
  <c r="K13" i="42"/>
  <c r="O13" i="42"/>
  <c r="L13" i="42"/>
  <c r="G13" i="42"/>
  <c r="T13" i="42"/>
  <c r="O150" i="41"/>
  <c r="G150" i="41"/>
  <c r="V150" i="41"/>
  <c r="N150" i="41"/>
  <c r="F150" i="41"/>
  <c r="U150" i="41"/>
  <c r="M150" i="41"/>
  <c r="E150" i="41"/>
  <c r="Q150" i="41"/>
  <c r="I150" i="41"/>
  <c r="K150" i="41"/>
  <c r="H150" i="41"/>
  <c r="T150" i="41"/>
  <c r="S150" i="41"/>
  <c r="R150" i="41"/>
  <c r="P150" i="41"/>
  <c r="L150" i="41"/>
  <c r="J150" i="41"/>
  <c r="V86" i="41"/>
  <c r="N86" i="41"/>
  <c r="F86" i="41"/>
  <c r="U86" i="41"/>
  <c r="M86" i="41"/>
  <c r="E86" i="41"/>
  <c r="T86" i="41"/>
  <c r="L86" i="41"/>
  <c r="S86" i="41"/>
  <c r="K86" i="41"/>
  <c r="R86" i="41"/>
  <c r="J86" i="41"/>
  <c r="Q86" i="41"/>
  <c r="I86" i="41"/>
  <c r="P86" i="41"/>
  <c r="H86" i="41"/>
  <c r="O86" i="41"/>
  <c r="G86" i="41"/>
  <c r="Q188" i="34"/>
  <c r="I188" i="34"/>
  <c r="P188" i="34"/>
  <c r="H188" i="34"/>
  <c r="O188" i="34"/>
  <c r="G188" i="34"/>
  <c r="V188" i="34"/>
  <c r="N188" i="34"/>
  <c r="F188" i="34"/>
  <c r="U188" i="34"/>
  <c r="M188" i="34"/>
  <c r="E188" i="34"/>
  <c r="T188" i="34"/>
  <c r="L188" i="34"/>
  <c r="S188" i="34"/>
  <c r="K188" i="34"/>
  <c r="R188" i="34"/>
  <c r="J188" i="34"/>
  <c r="S124" i="34"/>
  <c r="K124" i="34"/>
  <c r="R124" i="34"/>
  <c r="J124" i="34"/>
  <c r="Q124" i="34"/>
  <c r="I124" i="34"/>
  <c r="P124" i="34"/>
  <c r="H124" i="34"/>
  <c r="O124" i="34"/>
  <c r="G124" i="34"/>
  <c r="V124" i="34"/>
  <c r="N124" i="34"/>
  <c r="F124" i="34"/>
  <c r="U124" i="34"/>
  <c r="M124" i="34"/>
  <c r="E124" i="34"/>
  <c r="T124" i="34"/>
  <c r="L124" i="34"/>
  <c r="Q69" i="34"/>
  <c r="I69" i="34"/>
  <c r="P69" i="34"/>
  <c r="H69" i="34"/>
  <c r="O69" i="34"/>
  <c r="G69" i="34"/>
  <c r="V69" i="34"/>
  <c r="N69" i="34"/>
  <c r="F69" i="34"/>
  <c r="U69" i="34"/>
  <c r="M69" i="34"/>
  <c r="E69" i="34"/>
  <c r="T69" i="34"/>
  <c r="L69" i="34"/>
  <c r="S69" i="34"/>
  <c r="K69" i="34"/>
  <c r="J69" i="34"/>
  <c r="R69" i="34"/>
  <c r="O7" i="34"/>
  <c r="G7" i="34"/>
  <c r="V7" i="34"/>
  <c r="N7" i="34"/>
  <c r="F7" i="34"/>
  <c r="U7" i="34"/>
  <c r="M7" i="34"/>
  <c r="E7" i="34"/>
  <c r="T7" i="34"/>
  <c r="L7" i="34"/>
  <c r="S7" i="34"/>
  <c r="K7" i="34"/>
  <c r="R7" i="34"/>
  <c r="J7" i="34"/>
  <c r="Q7" i="34"/>
  <c r="I7" i="34"/>
  <c r="P7" i="34"/>
  <c r="H7" i="34"/>
  <c r="T77" i="35"/>
  <c r="L77" i="35"/>
  <c r="S77" i="35"/>
  <c r="K77" i="35"/>
  <c r="R77" i="35"/>
  <c r="J77" i="35"/>
  <c r="Q77" i="35"/>
  <c r="I77" i="35"/>
  <c r="P77" i="35"/>
  <c r="H77" i="35"/>
  <c r="O77" i="35"/>
  <c r="G77" i="35"/>
  <c r="U77" i="35"/>
  <c r="M77" i="35"/>
  <c r="E77" i="35"/>
  <c r="V77" i="35"/>
  <c r="F77" i="35"/>
  <c r="N77" i="35"/>
  <c r="T53" i="35"/>
  <c r="L53" i="35"/>
  <c r="S53" i="35"/>
  <c r="K53" i="35"/>
  <c r="R53" i="35"/>
  <c r="J53" i="35"/>
  <c r="Q53" i="35"/>
  <c r="I53" i="35"/>
  <c r="P53" i="35"/>
  <c r="H53" i="35"/>
  <c r="O53" i="35"/>
  <c r="G53" i="35"/>
  <c r="U53" i="35"/>
  <c r="M53" i="35"/>
  <c r="V53" i="35"/>
  <c r="N53" i="35"/>
  <c r="F53" i="35"/>
  <c r="E53" i="35"/>
  <c r="S31" i="35"/>
  <c r="K31" i="35"/>
  <c r="R31" i="35"/>
  <c r="J31" i="35"/>
  <c r="Q31" i="35"/>
  <c r="I31" i="35"/>
  <c r="P31" i="35"/>
  <c r="H31" i="35"/>
  <c r="O31" i="35"/>
  <c r="G31" i="35"/>
  <c r="V31" i="35"/>
  <c r="N31" i="35"/>
  <c r="F31" i="35"/>
  <c r="U31" i="35"/>
  <c r="T31" i="35"/>
  <c r="M31" i="35"/>
  <c r="E31" i="35"/>
  <c r="L31" i="35"/>
  <c r="O13" i="35"/>
  <c r="G13" i="35"/>
  <c r="V13" i="35"/>
  <c r="N13" i="35"/>
  <c r="F13" i="35"/>
  <c r="U13" i="35"/>
  <c r="M13" i="35"/>
  <c r="E13" i="35"/>
  <c r="T13" i="35"/>
  <c r="L13" i="35"/>
  <c r="S13" i="35"/>
  <c r="K13" i="35"/>
  <c r="Q13" i="35"/>
  <c r="P13" i="35"/>
  <c r="J13" i="35"/>
  <c r="I13" i="35"/>
  <c r="H13" i="35"/>
  <c r="R13" i="35"/>
  <c r="R175" i="42"/>
  <c r="J175" i="42"/>
  <c r="Q175" i="42"/>
  <c r="I175" i="42"/>
  <c r="P175" i="42"/>
  <c r="H175" i="42"/>
  <c r="O175" i="42"/>
  <c r="G175" i="42"/>
  <c r="V175" i="42"/>
  <c r="N175" i="42"/>
  <c r="F175" i="42"/>
  <c r="S175" i="42"/>
  <c r="K175" i="42"/>
  <c r="U175" i="42"/>
  <c r="T175" i="42"/>
  <c r="M175" i="42"/>
  <c r="L175" i="42"/>
  <c r="E175" i="42"/>
  <c r="S111" i="42"/>
  <c r="K111" i="42"/>
  <c r="R111" i="42"/>
  <c r="J111" i="42"/>
  <c r="Q111" i="42"/>
  <c r="I111" i="42"/>
  <c r="P111" i="42"/>
  <c r="H111" i="42"/>
  <c r="O111" i="42"/>
  <c r="G111" i="42"/>
  <c r="V111" i="42"/>
  <c r="N111" i="42"/>
  <c r="F111" i="42"/>
  <c r="U111" i="42"/>
  <c r="M111" i="42"/>
  <c r="E111" i="42"/>
  <c r="L111" i="42"/>
  <c r="T111" i="42"/>
  <c r="V47" i="42"/>
  <c r="N47" i="42"/>
  <c r="F47" i="42"/>
  <c r="U47" i="42"/>
  <c r="M47" i="42"/>
  <c r="E47" i="42"/>
  <c r="T47" i="42"/>
  <c r="L47" i="42"/>
  <c r="S47" i="42"/>
  <c r="K47" i="42"/>
  <c r="R47" i="42"/>
  <c r="J47" i="42"/>
  <c r="Q47" i="42"/>
  <c r="I47" i="42"/>
  <c r="O47" i="42"/>
  <c r="G47" i="42"/>
  <c r="P47" i="42"/>
  <c r="H47" i="42"/>
  <c r="S184" i="41"/>
  <c r="K184" i="41"/>
  <c r="R184" i="41"/>
  <c r="J184" i="41"/>
  <c r="Q184" i="41"/>
  <c r="I184" i="41"/>
  <c r="U184" i="41"/>
  <c r="M184" i="41"/>
  <c r="E184" i="41"/>
  <c r="G184" i="41"/>
  <c r="T184" i="41"/>
  <c r="P184" i="41"/>
  <c r="O184" i="41"/>
  <c r="N184" i="41"/>
  <c r="L184" i="41"/>
  <c r="H184" i="41"/>
  <c r="V184" i="41"/>
  <c r="F184" i="41"/>
  <c r="Q120" i="41"/>
  <c r="I120" i="41"/>
  <c r="O120" i="41"/>
  <c r="G120" i="41"/>
  <c r="V120" i="41"/>
  <c r="N120" i="41"/>
  <c r="F120" i="41"/>
  <c r="U120" i="41"/>
  <c r="M120" i="41"/>
  <c r="E120" i="41"/>
  <c r="T120" i="41"/>
  <c r="L120" i="41"/>
  <c r="S120" i="41"/>
  <c r="K120" i="41"/>
  <c r="R120" i="41"/>
  <c r="J120" i="41"/>
  <c r="P120" i="41"/>
  <c r="H120" i="41"/>
  <c r="P57" i="41"/>
  <c r="H57" i="41"/>
  <c r="O57" i="41"/>
  <c r="G57" i="41"/>
  <c r="V57" i="41"/>
  <c r="N57" i="41"/>
  <c r="F57" i="41"/>
  <c r="U57" i="41"/>
  <c r="M57" i="41"/>
  <c r="E57" i="41"/>
  <c r="T57" i="41"/>
  <c r="L57" i="41"/>
  <c r="S57" i="41"/>
  <c r="K57" i="41"/>
  <c r="R57" i="41"/>
  <c r="J57" i="41"/>
  <c r="Q57" i="41"/>
  <c r="I57" i="41"/>
  <c r="U199" i="34"/>
  <c r="M199" i="34"/>
  <c r="E199" i="34"/>
  <c r="T199" i="34"/>
  <c r="L199" i="34"/>
  <c r="S199" i="34"/>
  <c r="K199" i="34"/>
  <c r="R199" i="34"/>
  <c r="J199" i="34"/>
  <c r="Q199" i="34"/>
  <c r="I199" i="34"/>
  <c r="P199" i="34"/>
  <c r="H199" i="34"/>
  <c r="O199" i="34"/>
  <c r="G199" i="34"/>
  <c r="V199" i="34"/>
  <c r="N199" i="34"/>
  <c r="F199" i="34"/>
  <c r="U135" i="34"/>
  <c r="M135" i="34"/>
  <c r="E135" i="34"/>
  <c r="T135" i="34"/>
  <c r="L135" i="34"/>
  <c r="S135" i="34"/>
  <c r="K135" i="34"/>
  <c r="R135" i="34"/>
  <c r="J135" i="34"/>
  <c r="Q135" i="34"/>
  <c r="I135" i="34"/>
  <c r="P135" i="34"/>
  <c r="H135" i="34"/>
  <c r="O135" i="34"/>
  <c r="G135" i="34"/>
  <c r="V135" i="34"/>
  <c r="N135" i="34"/>
  <c r="F135" i="34"/>
  <c r="S76" i="34"/>
  <c r="K76" i="34"/>
  <c r="R76" i="34"/>
  <c r="J76" i="34"/>
  <c r="Q76" i="34"/>
  <c r="I76" i="34"/>
  <c r="P76" i="34"/>
  <c r="H76" i="34"/>
  <c r="O76" i="34"/>
  <c r="G76" i="34"/>
  <c r="V76" i="34"/>
  <c r="N76" i="34"/>
  <c r="F76" i="34"/>
  <c r="U76" i="34"/>
  <c r="M76" i="34"/>
  <c r="E76" i="34"/>
  <c r="L76" i="34"/>
  <c r="T76" i="34"/>
  <c r="Q2" i="34"/>
  <c r="I2" i="34"/>
  <c r="P2" i="34"/>
  <c r="H2" i="34"/>
  <c r="O2" i="34"/>
  <c r="G2" i="34"/>
  <c r="V2" i="34"/>
  <c r="N2" i="34"/>
  <c r="F2" i="34"/>
  <c r="U2" i="34"/>
  <c r="M2" i="34"/>
  <c r="E2" i="34"/>
  <c r="T2" i="34"/>
  <c r="L2" i="34"/>
  <c r="S2" i="34"/>
  <c r="K2" i="34"/>
  <c r="R2" i="34"/>
  <c r="J2" i="34"/>
  <c r="S163" i="35"/>
  <c r="K163" i="35"/>
  <c r="R163" i="35"/>
  <c r="J163" i="35"/>
  <c r="Q163" i="35"/>
  <c r="I163" i="35"/>
  <c r="O163" i="35"/>
  <c r="G163" i="35"/>
  <c r="V163" i="35"/>
  <c r="N163" i="35"/>
  <c r="F163" i="35"/>
  <c r="M163" i="35"/>
  <c r="L163" i="35"/>
  <c r="H163" i="35"/>
  <c r="E163" i="35"/>
  <c r="U163" i="35"/>
  <c r="P163" i="35"/>
  <c r="T163" i="35"/>
  <c r="S99" i="35"/>
  <c r="K99" i="35"/>
  <c r="R99" i="35"/>
  <c r="J99" i="35"/>
  <c r="Q99" i="35"/>
  <c r="I99" i="35"/>
  <c r="P99" i="35"/>
  <c r="H99" i="35"/>
  <c r="O99" i="35"/>
  <c r="G99" i="35"/>
  <c r="V99" i="35"/>
  <c r="N99" i="35"/>
  <c r="F99" i="35"/>
  <c r="U99" i="35"/>
  <c r="M99" i="35"/>
  <c r="E99" i="35"/>
  <c r="L99" i="35"/>
  <c r="T99" i="35"/>
  <c r="P148" i="42"/>
  <c r="H148" i="42"/>
  <c r="O148" i="42"/>
  <c r="G148" i="42"/>
  <c r="V148" i="42"/>
  <c r="N148" i="42"/>
  <c r="F148" i="42"/>
  <c r="U148" i="42"/>
  <c r="M148" i="42"/>
  <c r="E148" i="42"/>
  <c r="Q148" i="42"/>
  <c r="I148" i="42"/>
  <c r="K148" i="42"/>
  <c r="J148" i="42"/>
  <c r="T148" i="42"/>
  <c r="S148" i="42"/>
  <c r="R148" i="42"/>
  <c r="L148" i="42"/>
  <c r="Q84" i="42"/>
  <c r="I84" i="42"/>
  <c r="P84" i="42"/>
  <c r="H84" i="42"/>
  <c r="O84" i="42"/>
  <c r="G84" i="42"/>
  <c r="V84" i="42"/>
  <c r="N84" i="42"/>
  <c r="F84" i="42"/>
  <c r="U84" i="42"/>
  <c r="M84" i="42"/>
  <c r="E84" i="42"/>
  <c r="T84" i="42"/>
  <c r="L84" i="42"/>
  <c r="S84" i="42"/>
  <c r="K84" i="42"/>
  <c r="R84" i="42"/>
  <c r="J84" i="42"/>
  <c r="U202" i="41"/>
  <c r="L202" i="41"/>
  <c r="T202" i="41"/>
  <c r="K202" i="41"/>
  <c r="S202" i="41"/>
  <c r="J202" i="41"/>
  <c r="N202" i="41"/>
  <c r="E202" i="41"/>
  <c r="H202" i="41"/>
  <c r="V202" i="41"/>
  <c r="R202" i="41"/>
  <c r="Q202" i="41"/>
  <c r="O202" i="41"/>
  <c r="M202" i="41"/>
  <c r="I202" i="41"/>
  <c r="F202" i="41"/>
  <c r="U138" i="41"/>
  <c r="M138" i="41"/>
  <c r="E138" i="41"/>
  <c r="S138" i="41"/>
  <c r="K138" i="41"/>
  <c r="R138" i="41"/>
  <c r="J138" i="41"/>
  <c r="Q138" i="41"/>
  <c r="I138" i="41"/>
  <c r="P138" i="41"/>
  <c r="H138" i="41"/>
  <c r="O138" i="41"/>
  <c r="G138" i="41"/>
  <c r="V138" i="41"/>
  <c r="N138" i="41"/>
  <c r="F138" i="41"/>
  <c r="T138" i="41"/>
  <c r="L138" i="41"/>
  <c r="R76" i="41"/>
  <c r="J76" i="41"/>
  <c r="Q76" i="41"/>
  <c r="I76" i="41"/>
  <c r="P76" i="41"/>
  <c r="H76" i="41"/>
  <c r="O76" i="41"/>
  <c r="G76" i="41"/>
  <c r="V76" i="41"/>
  <c r="N76" i="41"/>
  <c r="F76" i="41"/>
  <c r="U76" i="41"/>
  <c r="M76" i="41"/>
  <c r="E76" i="41"/>
  <c r="T76" i="41"/>
  <c r="L76" i="41"/>
  <c r="S76" i="41"/>
  <c r="K76" i="41"/>
  <c r="O66" i="34"/>
  <c r="G66" i="34"/>
  <c r="V66" i="34"/>
  <c r="N66" i="34"/>
  <c r="F66" i="34"/>
  <c r="U66" i="34"/>
  <c r="M66" i="34"/>
  <c r="E66" i="34"/>
  <c r="T66" i="34"/>
  <c r="L66" i="34"/>
  <c r="S66" i="34"/>
  <c r="K66" i="34"/>
  <c r="R66" i="34"/>
  <c r="J66" i="34"/>
  <c r="Q66" i="34"/>
  <c r="I66" i="34"/>
  <c r="P66" i="34"/>
  <c r="H66" i="34"/>
  <c r="V181" i="35"/>
  <c r="N181" i="35"/>
  <c r="F181" i="35"/>
  <c r="U181" i="35"/>
  <c r="M181" i="35"/>
  <c r="E181" i="35"/>
  <c r="T181" i="35"/>
  <c r="L181" i="35"/>
  <c r="R181" i="35"/>
  <c r="J181" i="35"/>
  <c r="P181" i="35"/>
  <c r="H181" i="35"/>
  <c r="G181" i="35"/>
  <c r="Q181" i="35"/>
  <c r="O181" i="35"/>
  <c r="S181" i="35"/>
  <c r="I181" i="35"/>
  <c r="K181" i="35"/>
  <c r="O117" i="35"/>
  <c r="G117" i="35"/>
  <c r="V117" i="35"/>
  <c r="N117" i="35"/>
  <c r="F117" i="35"/>
  <c r="U117" i="35"/>
  <c r="M117" i="35"/>
  <c r="E117" i="35"/>
  <c r="T117" i="35"/>
  <c r="L117" i="35"/>
  <c r="S117" i="35"/>
  <c r="K117" i="35"/>
  <c r="R117" i="35"/>
  <c r="J117" i="35"/>
  <c r="Q117" i="35"/>
  <c r="I117" i="35"/>
  <c r="H117" i="35"/>
  <c r="P117" i="35"/>
  <c r="V177" i="42"/>
  <c r="N177" i="42"/>
  <c r="F177" i="42"/>
  <c r="U177" i="42"/>
  <c r="M177" i="42"/>
  <c r="E177" i="42"/>
  <c r="T177" i="42"/>
  <c r="L177" i="42"/>
  <c r="S177" i="42"/>
  <c r="K177" i="42"/>
  <c r="R177" i="42"/>
  <c r="J177" i="42"/>
  <c r="O177" i="42"/>
  <c r="G177" i="42"/>
  <c r="Q177" i="42"/>
  <c r="P177" i="42"/>
  <c r="I177" i="42"/>
  <c r="H177" i="42"/>
  <c r="O113" i="42"/>
  <c r="G113" i="42"/>
  <c r="V113" i="42"/>
  <c r="N113" i="42"/>
  <c r="F113" i="42"/>
  <c r="U113" i="42"/>
  <c r="M113" i="42"/>
  <c r="E113" i="42"/>
  <c r="T113" i="42"/>
  <c r="L113" i="42"/>
  <c r="S113" i="42"/>
  <c r="K113" i="42"/>
  <c r="R113" i="42"/>
  <c r="J113" i="42"/>
  <c r="Q113" i="42"/>
  <c r="I113" i="42"/>
  <c r="P113" i="42"/>
  <c r="H113" i="42"/>
  <c r="R41" i="42"/>
  <c r="J41" i="42"/>
  <c r="Q41" i="42"/>
  <c r="I41" i="42"/>
  <c r="P41" i="42"/>
  <c r="H41" i="42"/>
  <c r="O41" i="42"/>
  <c r="G41" i="42"/>
  <c r="V41" i="42"/>
  <c r="N41" i="42"/>
  <c r="F41" i="42"/>
  <c r="U41" i="42"/>
  <c r="M41" i="42"/>
  <c r="E41" i="42"/>
  <c r="S41" i="42"/>
  <c r="K41" i="42"/>
  <c r="T41" i="42"/>
  <c r="L41" i="42"/>
  <c r="Q181" i="41"/>
  <c r="I181" i="41"/>
  <c r="P181" i="41"/>
  <c r="H181" i="41"/>
  <c r="O181" i="41"/>
  <c r="G181" i="41"/>
  <c r="S181" i="41"/>
  <c r="K181" i="41"/>
  <c r="M181" i="41"/>
  <c r="J181" i="41"/>
  <c r="V181" i="41"/>
  <c r="F181" i="41"/>
  <c r="U181" i="41"/>
  <c r="E181" i="41"/>
  <c r="T181" i="41"/>
  <c r="R181" i="41"/>
  <c r="N181" i="41"/>
  <c r="L181" i="41"/>
  <c r="O117" i="41"/>
  <c r="G117" i="41"/>
  <c r="U117" i="41"/>
  <c r="M117" i="41"/>
  <c r="E117" i="41"/>
  <c r="T117" i="41"/>
  <c r="L117" i="41"/>
  <c r="S117" i="41"/>
  <c r="K117" i="41"/>
  <c r="R117" i="41"/>
  <c r="J117" i="41"/>
  <c r="Q117" i="41"/>
  <c r="I117" i="41"/>
  <c r="P117" i="41"/>
  <c r="H117" i="41"/>
  <c r="V117" i="41"/>
  <c r="N117" i="41"/>
  <c r="F117" i="41"/>
  <c r="P49" i="41"/>
  <c r="H49" i="41"/>
  <c r="O49" i="41"/>
  <c r="G49" i="41"/>
  <c r="V49" i="41"/>
  <c r="N49" i="41"/>
  <c r="F49" i="41"/>
  <c r="U49" i="41"/>
  <c r="M49" i="41"/>
  <c r="E49" i="41"/>
  <c r="T49" i="41"/>
  <c r="L49" i="41"/>
  <c r="S49" i="41"/>
  <c r="K49" i="41"/>
  <c r="R49" i="41"/>
  <c r="J49" i="41"/>
  <c r="Q49" i="41"/>
  <c r="I49" i="41"/>
  <c r="U155" i="34"/>
  <c r="M155" i="34"/>
  <c r="E155" i="34"/>
  <c r="T155" i="34"/>
  <c r="L155" i="34"/>
  <c r="S155" i="34"/>
  <c r="K155" i="34"/>
  <c r="R155" i="34"/>
  <c r="J155" i="34"/>
  <c r="Q155" i="34"/>
  <c r="I155" i="34"/>
  <c r="P155" i="34"/>
  <c r="H155" i="34"/>
  <c r="O155" i="34"/>
  <c r="G155" i="34"/>
  <c r="V155" i="34"/>
  <c r="N155" i="34"/>
  <c r="F155" i="34"/>
  <c r="U83" i="34"/>
  <c r="M83" i="34"/>
  <c r="E83" i="34"/>
  <c r="T83" i="34"/>
  <c r="L83" i="34"/>
  <c r="S83" i="34"/>
  <c r="K83" i="34"/>
  <c r="R83" i="34"/>
  <c r="J83" i="34"/>
  <c r="Q83" i="34"/>
  <c r="I83" i="34"/>
  <c r="P83" i="34"/>
  <c r="H83" i="34"/>
  <c r="O83" i="34"/>
  <c r="G83" i="34"/>
  <c r="N83" i="34"/>
  <c r="F83" i="34"/>
  <c r="V83" i="34"/>
  <c r="V13" i="33"/>
  <c r="U110" i="42"/>
  <c r="M110" i="42"/>
  <c r="E110" i="42"/>
  <c r="T110" i="42"/>
  <c r="L110" i="42"/>
  <c r="S110" i="42"/>
  <c r="K110" i="42"/>
  <c r="R110" i="42"/>
  <c r="J110" i="42"/>
  <c r="Q110" i="42"/>
  <c r="I110" i="42"/>
  <c r="P110" i="42"/>
  <c r="H110" i="42"/>
  <c r="O110" i="42"/>
  <c r="G110" i="42"/>
  <c r="V110" i="42"/>
  <c r="N110" i="42"/>
  <c r="F110" i="42"/>
  <c r="U183" i="41"/>
  <c r="M183" i="41"/>
  <c r="E183" i="41"/>
  <c r="T183" i="41"/>
  <c r="L183" i="41"/>
  <c r="S183" i="41"/>
  <c r="K183" i="41"/>
  <c r="O183" i="41"/>
  <c r="G183" i="41"/>
  <c r="I183" i="41"/>
  <c r="V183" i="41"/>
  <c r="F183" i="41"/>
  <c r="R183" i="41"/>
  <c r="Q183" i="41"/>
  <c r="P183" i="41"/>
  <c r="N183" i="41"/>
  <c r="J183" i="41"/>
  <c r="H183" i="41"/>
  <c r="S119" i="41"/>
  <c r="K119" i="41"/>
  <c r="Q119" i="41"/>
  <c r="I119" i="41"/>
  <c r="P119" i="41"/>
  <c r="H119" i="41"/>
  <c r="O119" i="41"/>
  <c r="G119" i="41"/>
  <c r="V119" i="41"/>
  <c r="N119" i="41"/>
  <c r="F119" i="41"/>
  <c r="U119" i="41"/>
  <c r="M119" i="41"/>
  <c r="E119" i="41"/>
  <c r="T119" i="41"/>
  <c r="L119" i="41"/>
  <c r="R119" i="41"/>
  <c r="J119" i="41"/>
  <c r="T51" i="41"/>
  <c r="L51" i="41"/>
  <c r="S51" i="41"/>
  <c r="K51" i="41"/>
  <c r="R51" i="41"/>
  <c r="J51" i="41"/>
  <c r="Q51" i="41"/>
  <c r="I51" i="41"/>
  <c r="P51" i="41"/>
  <c r="H51" i="41"/>
  <c r="O51" i="41"/>
  <c r="G51" i="41"/>
  <c r="V51" i="41"/>
  <c r="N51" i="41"/>
  <c r="F51" i="41"/>
  <c r="U51" i="41"/>
  <c r="M51" i="41"/>
  <c r="E51" i="41"/>
  <c r="P164" i="34"/>
  <c r="O164" i="34"/>
  <c r="V164" i="34"/>
  <c r="N164" i="34"/>
  <c r="U164" i="34"/>
  <c r="M164" i="34"/>
  <c r="T164" i="34"/>
  <c r="L164" i="34"/>
  <c r="S164" i="34"/>
  <c r="K164" i="34"/>
  <c r="R164" i="34"/>
  <c r="J164" i="34"/>
  <c r="Q164" i="34"/>
  <c r="I164" i="34"/>
  <c r="H164" i="34"/>
  <c r="G164" i="34"/>
  <c r="F164" i="34"/>
  <c r="E164" i="34"/>
  <c r="S68" i="34"/>
  <c r="K68" i="34"/>
  <c r="R68" i="34"/>
  <c r="J68" i="34"/>
  <c r="Q68" i="34"/>
  <c r="I68" i="34"/>
  <c r="P68" i="34"/>
  <c r="H68" i="34"/>
  <c r="O68" i="34"/>
  <c r="G68" i="34"/>
  <c r="V68" i="34"/>
  <c r="N68" i="34"/>
  <c r="F68" i="34"/>
  <c r="U68" i="34"/>
  <c r="M68" i="34"/>
  <c r="E68" i="34"/>
  <c r="T68" i="34"/>
  <c r="L68" i="34"/>
  <c r="Q160" i="35"/>
  <c r="I160" i="35"/>
  <c r="P160" i="35"/>
  <c r="H160" i="35"/>
  <c r="O160" i="35"/>
  <c r="G160" i="35"/>
  <c r="U160" i="35"/>
  <c r="M160" i="35"/>
  <c r="E160" i="35"/>
  <c r="T160" i="35"/>
  <c r="L160" i="35"/>
  <c r="V160" i="35"/>
  <c r="S160" i="35"/>
  <c r="R160" i="35"/>
  <c r="N160" i="35"/>
  <c r="K160" i="35"/>
  <c r="F160" i="35"/>
  <c r="J160" i="35"/>
  <c r="Q96" i="35"/>
  <c r="I96" i="35"/>
  <c r="P96" i="35"/>
  <c r="H96" i="35"/>
  <c r="O96" i="35"/>
  <c r="G96" i="35"/>
  <c r="V96" i="35"/>
  <c r="N96" i="35"/>
  <c r="F96" i="35"/>
  <c r="U96" i="35"/>
  <c r="M96" i="35"/>
  <c r="E96" i="35"/>
  <c r="T96" i="35"/>
  <c r="L96" i="35"/>
  <c r="S96" i="35"/>
  <c r="K96" i="35"/>
  <c r="J96" i="35"/>
  <c r="R96" i="35"/>
  <c r="V68" i="35"/>
  <c r="N68" i="35"/>
  <c r="F68" i="35"/>
  <c r="U68" i="35"/>
  <c r="M68" i="35"/>
  <c r="E68" i="35"/>
  <c r="T68" i="35"/>
  <c r="L68" i="35"/>
  <c r="S68" i="35"/>
  <c r="K68" i="35"/>
  <c r="R68" i="35"/>
  <c r="J68" i="35"/>
  <c r="Q68" i="35"/>
  <c r="I68" i="35"/>
  <c r="O68" i="35"/>
  <c r="G68" i="35"/>
  <c r="P68" i="35"/>
  <c r="H68" i="35"/>
  <c r="V52" i="35"/>
  <c r="U52" i="35"/>
  <c r="R52" i="35"/>
  <c r="Q52" i="35"/>
  <c r="S52" i="35"/>
  <c r="I52" i="35"/>
  <c r="P52" i="35"/>
  <c r="H52" i="35"/>
  <c r="O52" i="35"/>
  <c r="G52" i="35"/>
  <c r="N52" i="35"/>
  <c r="F52" i="35"/>
  <c r="M52" i="35"/>
  <c r="E52" i="35"/>
  <c r="L52" i="35"/>
  <c r="J52" i="35"/>
  <c r="K52" i="35"/>
  <c r="T52" i="35"/>
  <c r="Q36" i="35"/>
  <c r="I36" i="35"/>
  <c r="P36" i="35"/>
  <c r="H36" i="35"/>
  <c r="O36" i="35"/>
  <c r="G36" i="35"/>
  <c r="V36" i="35"/>
  <c r="N36" i="35"/>
  <c r="F36" i="35"/>
  <c r="U36" i="35"/>
  <c r="M36" i="35"/>
  <c r="E36" i="35"/>
  <c r="T36" i="35"/>
  <c r="L36" i="35"/>
  <c r="J36" i="35"/>
  <c r="S36" i="35"/>
  <c r="K36" i="35"/>
  <c r="R36" i="35"/>
  <c r="Q20" i="35"/>
  <c r="I20" i="35"/>
  <c r="P20" i="35"/>
  <c r="H20" i="35"/>
  <c r="O20" i="35"/>
  <c r="G20" i="35"/>
  <c r="V20" i="35"/>
  <c r="N20" i="35"/>
  <c r="F20" i="35"/>
  <c r="U20" i="35"/>
  <c r="M20" i="35"/>
  <c r="E20" i="35"/>
  <c r="S20" i="35"/>
  <c r="R20" i="35"/>
  <c r="L20" i="35"/>
  <c r="K20" i="35"/>
  <c r="J20" i="35"/>
  <c r="T20" i="35"/>
  <c r="Q4" i="35"/>
  <c r="I4" i="35"/>
  <c r="P4" i="35"/>
  <c r="H4" i="35"/>
  <c r="O4" i="35"/>
  <c r="G4" i="35"/>
  <c r="V4" i="35"/>
  <c r="N4" i="35"/>
  <c r="F4" i="35"/>
  <c r="R4" i="35"/>
  <c r="M4" i="35"/>
  <c r="L4" i="35"/>
  <c r="K4" i="35"/>
  <c r="J4" i="35"/>
  <c r="U4" i="35"/>
  <c r="E4" i="35"/>
  <c r="S4" i="35"/>
  <c r="T4" i="35"/>
  <c r="R147" i="42"/>
  <c r="J147" i="42"/>
  <c r="Q147" i="42"/>
  <c r="I147" i="42"/>
  <c r="P147" i="42"/>
  <c r="H147" i="42"/>
  <c r="O147" i="42"/>
  <c r="G147" i="42"/>
  <c r="S147" i="42"/>
  <c r="K147" i="42"/>
  <c r="F147" i="42"/>
  <c r="E147" i="42"/>
  <c r="V147" i="42"/>
  <c r="U147" i="42"/>
  <c r="T147" i="42"/>
  <c r="N147" i="42"/>
  <c r="M147" i="42"/>
  <c r="L147" i="42"/>
  <c r="S83" i="42"/>
  <c r="K83" i="42"/>
  <c r="R83" i="42"/>
  <c r="J83" i="42"/>
  <c r="Q83" i="42"/>
  <c r="I83" i="42"/>
  <c r="P83" i="42"/>
  <c r="H83" i="42"/>
  <c r="O83" i="42"/>
  <c r="G83" i="42"/>
  <c r="V83" i="42"/>
  <c r="N83" i="42"/>
  <c r="F83" i="42"/>
  <c r="U83" i="42"/>
  <c r="M83" i="42"/>
  <c r="E83" i="42"/>
  <c r="L83" i="42"/>
  <c r="T83" i="42"/>
  <c r="V23" i="42"/>
  <c r="N23" i="42"/>
  <c r="F23" i="42"/>
  <c r="U23" i="42"/>
  <c r="M23" i="42"/>
  <c r="E23" i="42"/>
  <c r="T23" i="42"/>
  <c r="L23" i="42"/>
  <c r="S23" i="42"/>
  <c r="K23" i="42"/>
  <c r="R23" i="42"/>
  <c r="J23" i="42"/>
  <c r="Q23" i="42"/>
  <c r="I23" i="42"/>
  <c r="O23" i="42"/>
  <c r="G23" i="42"/>
  <c r="P23" i="42"/>
  <c r="H23" i="42"/>
  <c r="S160" i="41"/>
  <c r="K160" i="41"/>
  <c r="R160" i="41"/>
  <c r="J160" i="41"/>
  <c r="Q160" i="41"/>
  <c r="I160" i="41"/>
  <c r="U160" i="41"/>
  <c r="M160" i="41"/>
  <c r="E160" i="41"/>
  <c r="G160" i="41"/>
  <c r="T160" i="41"/>
  <c r="P160" i="41"/>
  <c r="O160" i="41"/>
  <c r="N160" i="41"/>
  <c r="L160" i="41"/>
  <c r="H160" i="41"/>
  <c r="V160" i="41"/>
  <c r="F160" i="41"/>
  <c r="R96" i="41"/>
  <c r="J96" i="41"/>
  <c r="Q96" i="41"/>
  <c r="I96" i="41"/>
  <c r="P96" i="41"/>
  <c r="H96" i="41"/>
  <c r="O96" i="41"/>
  <c r="G96" i="41"/>
  <c r="V96" i="41"/>
  <c r="N96" i="41"/>
  <c r="F96" i="41"/>
  <c r="U96" i="41"/>
  <c r="M96" i="41"/>
  <c r="E96" i="41"/>
  <c r="T96" i="41"/>
  <c r="L96" i="41"/>
  <c r="S96" i="41"/>
  <c r="K96" i="41"/>
  <c r="R20" i="41"/>
  <c r="J20" i="41"/>
  <c r="Q20" i="41"/>
  <c r="I20" i="41"/>
  <c r="P20" i="41"/>
  <c r="H20" i="41"/>
  <c r="O20" i="41"/>
  <c r="G20" i="41"/>
  <c r="V20" i="41"/>
  <c r="N20" i="41"/>
  <c r="F20" i="41"/>
  <c r="U20" i="41"/>
  <c r="M20" i="41"/>
  <c r="E20" i="41"/>
  <c r="T20" i="41"/>
  <c r="L20" i="41"/>
  <c r="S20" i="41"/>
  <c r="K20" i="41"/>
  <c r="U159" i="34"/>
  <c r="M159" i="34"/>
  <c r="E159" i="34"/>
  <c r="T159" i="34"/>
  <c r="L159" i="34"/>
  <c r="S159" i="34"/>
  <c r="K159" i="34"/>
  <c r="R159" i="34"/>
  <c r="J159" i="34"/>
  <c r="Q159" i="34"/>
  <c r="I159" i="34"/>
  <c r="P159" i="34"/>
  <c r="H159" i="34"/>
  <c r="O159" i="34"/>
  <c r="G159" i="34"/>
  <c r="V159" i="34"/>
  <c r="N159" i="34"/>
  <c r="F159" i="34"/>
  <c r="Q97" i="34"/>
  <c r="I97" i="34"/>
  <c r="P97" i="34"/>
  <c r="H97" i="34"/>
  <c r="O97" i="34"/>
  <c r="G97" i="34"/>
  <c r="V97" i="34"/>
  <c r="N97" i="34"/>
  <c r="F97" i="34"/>
  <c r="U97" i="34"/>
  <c r="M97" i="34"/>
  <c r="E97" i="34"/>
  <c r="T97" i="34"/>
  <c r="L97" i="34"/>
  <c r="S97" i="34"/>
  <c r="K97" i="34"/>
  <c r="R97" i="34"/>
  <c r="J97" i="34"/>
  <c r="Q33" i="34"/>
  <c r="I33" i="34"/>
  <c r="P33" i="34"/>
  <c r="H33" i="34"/>
  <c r="O33" i="34"/>
  <c r="G33" i="34"/>
  <c r="V33" i="34"/>
  <c r="N33" i="34"/>
  <c r="F33" i="34"/>
  <c r="U33" i="34"/>
  <c r="M33" i="34"/>
  <c r="E33" i="34"/>
  <c r="T33" i="34"/>
  <c r="L33" i="34"/>
  <c r="S33" i="34"/>
  <c r="K33" i="34"/>
  <c r="R33" i="34"/>
  <c r="J33" i="34"/>
  <c r="U114" i="35"/>
  <c r="M114" i="35"/>
  <c r="E114" i="35"/>
  <c r="T114" i="35"/>
  <c r="L114" i="35"/>
  <c r="S114" i="35"/>
  <c r="K114" i="35"/>
  <c r="R114" i="35"/>
  <c r="J114" i="35"/>
  <c r="Q114" i="35"/>
  <c r="I114" i="35"/>
  <c r="P114" i="35"/>
  <c r="H114" i="35"/>
  <c r="O114" i="35"/>
  <c r="G114" i="35"/>
  <c r="V114" i="35"/>
  <c r="F114" i="35"/>
  <c r="N114" i="35"/>
  <c r="P160" i="42"/>
  <c r="H160" i="42"/>
  <c r="O160" i="42"/>
  <c r="G160" i="42"/>
  <c r="V160" i="42"/>
  <c r="N160" i="42"/>
  <c r="F160" i="42"/>
  <c r="U160" i="42"/>
  <c r="M160" i="42"/>
  <c r="E160" i="42"/>
  <c r="T160" i="42"/>
  <c r="L160" i="42"/>
  <c r="Q160" i="42"/>
  <c r="I160" i="42"/>
  <c r="K160" i="42"/>
  <c r="J160" i="42"/>
  <c r="S160" i="42"/>
  <c r="R160" i="42"/>
  <c r="Q96" i="42"/>
  <c r="I96" i="42"/>
  <c r="P96" i="42"/>
  <c r="H96" i="42"/>
  <c r="O96" i="42"/>
  <c r="G96" i="42"/>
  <c r="V96" i="42"/>
  <c r="N96" i="42"/>
  <c r="F96" i="42"/>
  <c r="U96" i="42"/>
  <c r="M96" i="42"/>
  <c r="E96" i="42"/>
  <c r="T96" i="42"/>
  <c r="L96" i="42"/>
  <c r="S96" i="42"/>
  <c r="K96" i="42"/>
  <c r="R96" i="42"/>
  <c r="J96" i="42"/>
  <c r="T32" i="42"/>
  <c r="L32" i="42"/>
  <c r="S32" i="42"/>
  <c r="K32" i="42"/>
  <c r="R32" i="42"/>
  <c r="J32" i="42"/>
  <c r="Q32" i="42"/>
  <c r="I32" i="42"/>
  <c r="P32" i="42"/>
  <c r="H32" i="42"/>
  <c r="O32" i="42"/>
  <c r="G32" i="42"/>
  <c r="U32" i="42"/>
  <c r="M32" i="42"/>
  <c r="E32" i="42"/>
  <c r="V32" i="42"/>
  <c r="F32" i="42"/>
  <c r="N32" i="42"/>
  <c r="O162" i="41"/>
  <c r="G162" i="41"/>
  <c r="V162" i="41"/>
  <c r="N162" i="41"/>
  <c r="F162" i="41"/>
  <c r="U162" i="41"/>
  <c r="M162" i="41"/>
  <c r="E162" i="41"/>
  <c r="Q162" i="41"/>
  <c r="I162" i="41"/>
  <c r="S162" i="41"/>
  <c r="P162" i="41"/>
  <c r="L162" i="41"/>
  <c r="K162" i="41"/>
  <c r="J162" i="41"/>
  <c r="H162" i="41"/>
  <c r="T162" i="41"/>
  <c r="R162" i="41"/>
  <c r="V98" i="41"/>
  <c r="N98" i="41"/>
  <c r="F98" i="41"/>
  <c r="U98" i="41"/>
  <c r="M98" i="41"/>
  <c r="E98" i="41"/>
  <c r="T98" i="41"/>
  <c r="L98" i="41"/>
  <c r="S98" i="41"/>
  <c r="K98" i="41"/>
  <c r="R98" i="41"/>
  <c r="J98" i="41"/>
  <c r="Q98" i="41"/>
  <c r="I98" i="41"/>
  <c r="P98" i="41"/>
  <c r="H98" i="41"/>
  <c r="O98" i="41"/>
  <c r="G98" i="41"/>
  <c r="R48" i="41"/>
  <c r="J48" i="41"/>
  <c r="Q48" i="41"/>
  <c r="I48" i="41"/>
  <c r="P48" i="41"/>
  <c r="H48" i="41"/>
  <c r="O48" i="41"/>
  <c r="G48" i="41"/>
  <c r="V48" i="41"/>
  <c r="N48" i="41"/>
  <c r="F48" i="41"/>
  <c r="U48" i="41"/>
  <c r="M48" i="41"/>
  <c r="E48" i="41"/>
  <c r="T48" i="41"/>
  <c r="L48" i="41"/>
  <c r="S48" i="41"/>
  <c r="K48" i="41"/>
  <c r="O193" i="34"/>
  <c r="G193" i="34"/>
  <c r="V193" i="34"/>
  <c r="N193" i="34"/>
  <c r="F193" i="34"/>
  <c r="U193" i="34"/>
  <c r="M193" i="34"/>
  <c r="E193" i="34"/>
  <c r="T193" i="34"/>
  <c r="L193" i="34"/>
  <c r="S193" i="34"/>
  <c r="K193" i="34"/>
  <c r="R193" i="34"/>
  <c r="J193" i="34"/>
  <c r="Q193" i="34"/>
  <c r="I193" i="34"/>
  <c r="P193" i="34"/>
  <c r="H193" i="34"/>
  <c r="Q129" i="34"/>
  <c r="I129" i="34"/>
  <c r="P129" i="34"/>
  <c r="H129" i="34"/>
  <c r="O129" i="34"/>
  <c r="G129" i="34"/>
  <c r="V129" i="34"/>
  <c r="N129" i="34"/>
  <c r="F129" i="34"/>
  <c r="U129" i="34"/>
  <c r="M129" i="34"/>
  <c r="E129" i="34"/>
  <c r="T129" i="34"/>
  <c r="L129" i="34"/>
  <c r="S129" i="34"/>
  <c r="K129" i="34"/>
  <c r="R129" i="34"/>
  <c r="J129" i="34"/>
  <c r="U55" i="34"/>
  <c r="M55" i="34"/>
  <c r="E55" i="34"/>
  <c r="T55" i="34"/>
  <c r="L55" i="34"/>
  <c r="S55" i="34"/>
  <c r="K55" i="34"/>
  <c r="R55" i="34"/>
  <c r="J55" i="34"/>
  <c r="Q55" i="34"/>
  <c r="I55" i="34"/>
  <c r="P55" i="34"/>
  <c r="H55" i="34"/>
  <c r="O55" i="34"/>
  <c r="G55" i="34"/>
  <c r="F55" i="34"/>
  <c r="V55" i="34"/>
  <c r="N55" i="34"/>
  <c r="U196" i="35"/>
  <c r="M196" i="35"/>
  <c r="E196" i="35"/>
  <c r="T196" i="35"/>
  <c r="L196" i="35"/>
  <c r="R196" i="35"/>
  <c r="J196" i="35"/>
  <c r="Q196" i="35"/>
  <c r="I196" i="35"/>
  <c r="P196" i="35"/>
  <c r="H196" i="35"/>
  <c r="G196" i="35"/>
  <c r="F196" i="35"/>
  <c r="S196" i="35"/>
  <c r="N196" i="35"/>
  <c r="V196" i="35"/>
  <c r="O196" i="35"/>
  <c r="K196" i="35"/>
  <c r="V132" i="35"/>
  <c r="N132" i="35"/>
  <c r="F132" i="35"/>
  <c r="U132" i="35"/>
  <c r="M132" i="35"/>
  <c r="E132" i="35"/>
  <c r="T132" i="35"/>
  <c r="L132" i="35"/>
  <c r="S132" i="35"/>
  <c r="K132" i="35"/>
  <c r="R132" i="35"/>
  <c r="J132" i="35"/>
  <c r="Q132" i="35"/>
  <c r="I132" i="35"/>
  <c r="O132" i="35"/>
  <c r="G132" i="35"/>
  <c r="P132" i="35"/>
  <c r="H132" i="35"/>
  <c r="Q189" i="42"/>
  <c r="I189" i="42"/>
  <c r="P189" i="42"/>
  <c r="H189" i="42"/>
  <c r="O189" i="42"/>
  <c r="G189" i="42"/>
  <c r="V189" i="42"/>
  <c r="N189" i="42"/>
  <c r="F189" i="42"/>
  <c r="R189" i="42"/>
  <c r="M189" i="42"/>
  <c r="L189" i="42"/>
  <c r="K189" i="42"/>
  <c r="J189" i="42"/>
  <c r="S189" i="42"/>
  <c r="U189" i="42"/>
  <c r="T189" i="42"/>
  <c r="E189" i="42"/>
  <c r="O125" i="42"/>
  <c r="G125" i="42"/>
  <c r="V125" i="42"/>
  <c r="N125" i="42"/>
  <c r="F125" i="42"/>
  <c r="U125" i="42"/>
  <c r="M125" i="42"/>
  <c r="E125" i="42"/>
  <c r="T125" i="42"/>
  <c r="L125" i="42"/>
  <c r="S125" i="42"/>
  <c r="K125" i="42"/>
  <c r="R125" i="42"/>
  <c r="J125" i="42"/>
  <c r="Q125" i="42"/>
  <c r="I125" i="42"/>
  <c r="P125" i="42"/>
  <c r="H125" i="42"/>
  <c r="R61" i="42"/>
  <c r="J61" i="42"/>
  <c r="Q61" i="42"/>
  <c r="I61" i="42"/>
  <c r="P61" i="42"/>
  <c r="H61" i="42"/>
  <c r="O61" i="42"/>
  <c r="G61" i="42"/>
  <c r="V61" i="42"/>
  <c r="N61" i="42"/>
  <c r="F61" i="42"/>
  <c r="U61" i="42"/>
  <c r="M61" i="42"/>
  <c r="E61" i="42"/>
  <c r="S61" i="42"/>
  <c r="K61" i="42"/>
  <c r="T61" i="42"/>
  <c r="L61" i="42"/>
  <c r="S164" i="41"/>
  <c r="K164" i="41"/>
  <c r="R164" i="41"/>
  <c r="J164" i="41"/>
  <c r="Q164" i="41"/>
  <c r="I164" i="41"/>
  <c r="U164" i="41"/>
  <c r="M164" i="41"/>
  <c r="E164" i="41"/>
  <c r="O164" i="41"/>
  <c r="L164" i="41"/>
  <c r="H164" i="41"/>
  <c r="G164" i="41"/>
  <c r="V164" i="41"/>
  <c r="F164" i="41"/>
  <c r="T164" i="41"/>
  <c r="P164" i="41"/>
  <c r="N164" i="41"/>
  <c r="R100" i="41"/>
  <c r="J100" i="41"/>
  <c r="Q100" i="41"/>
  <c r="I100" i="41"/>
  <c r="P100" i="41"/>
  <c r="H100" i="41"/>
  <c r="O100" i="41"/>
  <c r="G100" i="41"/>
  <c r="V100" i="41"/>
  <c r="N100" i="41"/>
  <c r="F100" i="41"/>
  <c r="U100" i="41"/>
  <c r="M100" i="41"/>
  <c r="E100" i="41"/>
  <c r="T100" i="41"/>
  <c r="L100" i="41"/>
  <c r="S100" i="41"/>
  <c r="K100" i="41"/>
  <c r="R8" i="41"/>
  <c r="J8" i="41"/>
  <c r="Q8" i="41"/>
  <c r="I8" i="41"/>
  <c r="P8" i="41"/>
  <c r="H8" i="41"/>
  <c r="O8" i="41"/>
  <c r="G8" i="41"/>
  <c r="V8" i="41"/>
  <c r="N8" i="41"/>
  <c r="F8" i="41"/>
  <c r="U8" i="41"/>
  <c r="M8" i="41"/>
  <c r="E8" i="41"/>
  <c r="T8" i="41"/>
  <c r="L8" i="41"/>
  <c r="S8" i="41"/>
  <c r="K8" i="41"/>
  <c r="O30" i="34"/>
  <c r="G30" i="34"/>
  <c r="V30" i="34"/>
  <c r="N30" i="34"/>
  <c r="F30" i="34"/>
  <c r="U30" i="34"/>
  <c r="M30" i="34"/>
  <c r="E30" i="34"/>
  <c r="T30" i="34"/>
  <c r="L30" i="34"/>
  <c r="S30" i="34"/>
  <c r="K30" i="34"/>
  <c r="R30" i="34"/>
  <c r="J30" i="34"/>
  <c r="Q30" i="34"/>
  <c r="I30" i="34"/>
  <c r="H30" i="34"/>
  <c r="P30" i="34"/>
  <c r="O191" i="35"/>
  <c r="G191" i="35"/>
  <c r="V191" i="35"/>
  <c r="N191" i="35"/>
  <c r="F191" i="35"/>
  <c r="T191" i="35"/>
  <c r="L191" i="35"/>
  <c r="S191" i="35"/>
  <c r="K191" i="35"/>
  <c r="R191" i="35"/>
  <c r="J191" i="35"/>
  <c r="M191" i="35"/>
  <c r="I191" i="35"/>
  <c r="H191" i="35"/>
  <c r="Q191" i="35"/>
  <c r="P191" i="35"/>
  <c r="E191" i="35"/>
  <c r="U191" i="35"/>
  <c r="P127" i="35"/>
  <c r="H127" i="35"/>
  <c r="O127" i="35"/>
  <c r="G127" i="35"/>
  <c r="V127" i="35"/>
  <c r="N127" i="35"/>
  <c r="F127" i="35"/>
  <c r="U127" i="35"/>
  <c r="M127" i="35"/>
  <c r="E127" i="35"/>
  <c r="T127" i="35"/>
  <c r="L127" i="35"/>
  <c r="S127" i="35"/>
  <c r="K127" i="35"/>
  <c r="Q127" i="35"/>
  <c r="I127" i="35"/>
  <c r="R127" i="35"/>
  <c r="J127" i="35"/>
  <c r="T170" i="42"/>
  <c r="L170" i="42"/>
  <c r="S170" i="42"/>
  <c r="K170" i="42"/>
  <c r="R170" i="42"/>
  <c r="J170" i="42"/>
  <c r="Q170" i="42"/>
  <c r="I170" i="42"/>
  <c r="P170" i="42"/>
  <c r="H170" i="42"/>
  <c r="U170" i="42"/>
  <c r="M170" i="42"/>
  <c r="E170" i="42"/>
  <c r="V170" i="42"/>
  <c r="O170" i="42"/>
  <c r="N170" i="42"/>
  <c r="G170" i="42"/>
  <c r="F170" i="42"/>
  <c r="O4" i="42"/>
  <c r="G4" i="42"/>
  <c r="V4" i="42"/>
  <c r="N4" i="42"/>
  <c r="F4" i="42"/>
  <c r="U4" i="42"/>
  <c r="M4" i="42"/>
  <c r="E4" i="42"/>
  <c r="T4" i="42"/>
  <c r="Q4" i="42"/>
  <c r="I4" i="42"/>
  <c r="S4" i="42"/>
  <c r="P4" i="42"/>
  <c r="L4" i="42"/>
  <c r="K4" i="42"/>
  <c r="J4" i="42"/>
  <c r="H4" i="42"/>
  <c r="R4" i="42"/>
  <c r="S143" i="41"/>
  <c r="K143" i="41"/>
  <c r="Q143" i="41"/>
  <c r="I143" i="41"/>
  <c r="P143" i="41"/>
  <c r="H143" i="41"/>
  <c r="O143" i="41"/>
  <c r="G143" i="41"/>
  <c r="V143" i="41"/>
  <c r="N143" i="41"/>
  <c r="F143" i="41"/>
  <c r="U143" i="41"/>
  <c r="M143" i="41"/>
  <c r="E143" i="41"/>
  <c r="T143" i="41"/>
  <c r="L143" i="41"/>
  <c r="R143" i="41"/>
  <c r="J143" i="41"/>
  <c r="R72" i="41"/>
  <c r="J72" i="41"/>
  <c r="Q72" i="41"/>
  <c r="I72" i="41"/>
  <c r="P72" i="41"/>
  <c r="H72" i="41"/>
  <c r="O72" i="41"/>
  <c r="G72" i="41"/>
  <c r="V72" i="41"/>
  <c r="N72" i="41"/>
  <c r="F72" i="41"/>
  <c r="U72" i="41"/>
  <c r="M72" i="41"/>
  <c r="E72" i="41"/>
  <c r="T72" i="41"/>
  <c r="L72" i="41"/>
  <c r="S72" i="41"/>
  <c r="K72" i="41"/>
  <c r="O181" i="34"/>
  <c r="G181" i="34"/>
  <c r="V181" i="34"/>
  <c r="N181" i="34"/>
  <c r="F181" i="34"/>
  <c r="U181" i="34"/>
  <c r="M181" i="34"/>
  <c r="E181" i="34"/>
  <c r="T181" i="34"/>
  <c r="L181" i="34"/>
  <c r="S181" i="34"/>
  <c r="K181" i="34"/>
  <c r="R181" i="34"/>
  <c r="J181" i="34"/>
  <c r="Q181" i="34"/>
  <c r="I181" i="34"/>
  <c r="P181" i="34"/>
  <c r="H181" i="34"/>
  <c r="Q117" i="34"/>
  <c r="I117" i="34"/>
  <c r="P117" i="34"/>
  <c r="H117" i="34"/>
  <c r="O117" i="34"/>
  <c r="G117" i="34"/>
  <c r="V117" i="34"/>
  <c r="N117" i="34"/>
  <c r="F117" i="34"/>
  <c r="U117" i="34"/>
  <c r="M117" i="34"/>
  <c r="E117" i="34"/>
  <c r="T117" i="34"/>
  <c r="L117" i="34"/>
  <c r="S117" i="34"/>
  <c r="K117" i="34"/>
  <c r="R117" i="34"/>
  <c r="J117" i="34"/>
  <c r="S64" i="34"/>
  <c r="K64" i="34"/>
  <c r="R64" i="34"/>
  <c r="J64" i="34"/>
  <c r="Q64" i="34"/>
  <c r="I64" i="34"/>
  <c r="P64" i="34"/>
  <c r="H64" i="34"/>
  <c r="O64" i="34"/>
  <c r="G64" i="34"/>
  <c r="V64" i="34"/>
  <c r="N64" i="34"/>
  <c r="F64" i="34"/>
  <c r="U64" i="34"/>
  <c r="M64" i="34"/>
  <c r="E64" i="34"/>
  <c r="T64" i="34"/>
  <c r="L64" i="34"/>
  <c r="P71" i="35"/>
  <c r="H71" i="35"/>
  <c r="O71" i="35"/>
  <c r="G71" i="35"/>
  <c r="V71" i="35"/>
  <c r="N71" i="35"/>
  <c r="F71" i="35"/>
  <c r="U71" i="35"/>
  <c r="M71" i="35"/>
  <c r="E71" i="35"/>
  <c r="T71" i="35"/>
  <c r="L71" i="35"/>
  <c r="S71" i="35"/>
  <c r="K71" i="35"/>
  <c r="Q71" i="35"/>
  <c r="I71" i="35"/>
  <c r="R71" i="35"/>
  <c r="J71" i="35"/>
  <c r="S47" i="35"/>
  <c r="K47" i="35"/>
  <c r="R47" i="35"/>
  <c r="J47" i="35"/>
  <c r="Q47" i="35"/>
  <c r="I47" i="35"/>
  <c r="P47" i="35"/>
  <c r="H47" i="35"/>
  <c r="O47" i="35"/>
  <c r="G47" i="35"/>
  <c r="V47" i="35"/>
  <c r="N47" i="35"/>
  <c r="F47" i="35"/>
  <c r="U47" i="35"/>
  <c r="T47" i="35"/>
  <c r="M47" i="35"/>
  <c r="E47" i="35"/>
  <c r="L47" i="35"/>
  <c r="O29" i="35"/>
  <c r="G29" i="35"/>
  <c r="V29" i="35"/>
  <c r="N29" i="35"/>
  <c r="F29" i="35"/>
  <c r="U29" i="35"/>
  <c r="M29" i="35"/>
  <c r="E29" i="35"/>
  <c r="T29" i="35"/>
  <c r="L29" i="35"/>
  <c r="S29" i="35"/>
  <c r="K29" i="35"/>
  <c r="R29" i="35"/>
  <c r="J29" i="35"/>
  <c r="H29" i="35"/>
  <c r="Q29" i="35"/>
  <c r="I29" i="35"/>
  <c r="P29" i="35"/>
  <c r="S11" i="35"/>
  <c r="K11" i="35"/>
  <c r="R11" i="35"/>
  <c r="J11" i="35"/>
  <c r="Q11" i="35"/>
  <c r="I11" i="35"/>
  <c r="P11" i="35"/>
  <c r="H11" i="35"/>
  <c r="O11" i="35"/>
  <c r="G11" i="35"/>
  <c r="L11" i="35"/>
  <c r="F11" i="35"/>
  <c r="E11" i="35"/>
  <c r="V11" i="35"/>
  <c r="U11" i="35"/>
  <c r="T11" i="35"/>
  <c r="M11" i="35"/>
  <c r="N11" i="35"/>
  <c r="R167" i="42"/>
  <c r="J167" i="42"/>
  <c r="Q167" i="42"/>
  <c r="I167" i="42"/>
  <c r="P167" i="42"/>
  <c r="H167" i="42"/>
  <c r="O167" i="42"/>
  <c r="G167" i="42"/>
  <c r="V167" i="42"/>
  <c r="N167" i="42"/>
  <c r="F167" i="42"/>
  <c r="S167" i="42"/>
  <c r="K167" i="42"/>
  <c r="M167" i="42"/>
  <c r="L167" i="42"/>
  <c r="E167" i="42"/>
  <c r="U167" i="42"/>
  <c r="T167" i="42"/>
  <c r="S103" i="42"/>
  <c r="K103" i="42"/>
  <c r="R103" i="42"/>
  <c r="J103" i="42"/>
  <c r="Q103" i="42"/>
  <c r="I103" i="42"/>
  <c r="P103" i="42"/>
  <c r="H103" i="42"/>
  <c r="O103" i="42"/>
  <c r="G103" i="42"/>
  <c r="V103" i="42"/>
  <c r="N103" i="42"/>
  <c r="F103" i="42"/>
  <c r="U103" i="42"/>
  <c r="M103" i="42"/>
  <c r="E103" i="42"/>
  <c r="T103" i="42"/>
  <c r="L103" i="42"/>
  <c r="V39" i="42"/>
  <c r="N39" i="42"/>
  <c r="F39" i="42"/>
  <c r="U39" i="42"/>
  <c r="M39" i="42"/>
  <c r="E39" i="42"/>
  <c r="T39" i="42"/>
  <c r="L39" i="42"/>
  <c r="S39" i="42"/>
  <c r="K39" i="42"/>
  <c r="R39" i="42"/>
  <c r="J39" i="42"/>
  <c r="Q39" i="42"/>
  <c r="I39" i="42"/>
  <c r="O39" i="42"/>
  <c r="G39" i="42"/>
  <c r="H39" i="42"/>
  <c r="P39" i="42"/>
  <c r="Q177" i="41"/>
  <c r="I177" i="41"/>
  <c r="P177" i="41"/>
  <c r="H177" i="41"/>
  <c r="O177" i="41"/>
  <c r="G177" i="41"/>
  <c r="S177" i="41"/>
  <c r="K177" i="41"/>
  <c r="U177" i="41"/>
  <c r="E177" i="41"/>
  <c r="R177" i="41"/>
  <c r="N177" i="41"/>
  <c r="M177" i="41"/>
  <c r="L177" i="41"/>
  <c r="J177" i="41"/>
  <c r="V177" i="41"/>
  <c r="F177" i="41"/>
  <c r="T177" i="41"/>
  <c r="O113" i="41"/>
  <c r="G113" i="41"/>
  <c r="U113" i="41"/>
  <c r="M113" i="41"/>
  <c r="E113" i="41"/>
  <c r="T113" i="41"/>
  <c r="L113" i="41"/>
  <c r="S113" i="41"/>
  <c r="K113" i="41"/>
  <c r="R113" i="41"/>
  <c r="J113" i="41"/>
  <c r="Q113" i="41"/>
  <c r="I113" i="41"/>
  <c r="P113" i="41"/>
  <c r="H113" i="41"/>
  <c r="V113" i="41"/>
  <c r="N113" i="41"/>
  <c r="F113" i="41"/>
  <c r="R52" i="41"/>
  <c r="J52" i="41"/>
  <c r="Q52" i="41"/>
  <c r="I52" i="41"/>
  <c r="P52" i="41"/>
  <c r="H52" i="41"/>
  <c r="O52" i="41"/>
  <c r="G52" i="41"/>
  <c r="V52" i="41"/>
  <c r="N52" i="41"/>
  <c r="F52" i="41"/>
  <c r="U52" i="41"/>
  <c r="M52" i="41"/>
  <c r="E52" i="41"/>
  <c r="T52" i="41"/>
  <c r="L52" i="41"/>
  <c r="S52" i="41"/>
  <c r="K52" i="41"/>
  <c r="U190" i="34"/>
  <c r="M190" i="34"/>
  <c r="E190" i="34"/>
  <c r="T190" i="34"/>
  <c r="L190" i="34"/>
  <c r="S190" i="34"/>
  <c r="K190" i="34"/>
  <c r="R190" i="34"/>
  <c r="J190" i="34"/>
  <c r="Q190" i="34"/>
  <c r="I190" i="34"/>
  <c r="P190" i="34"/>
  <c r="H190" i="34"/>
  <c r="O190" i="34"/>
  <c r="G190" i="34"/>
  <c r="V190" i="34"/>
  <c r="N190" i="34"/>
  <c r="F190" i="34"/>
  <c r="O126" i="34"/>
  <c r="G126" i="34"/>
  <c r="V126" i="34"/>
  <c r="N126" i="34"/>
  <c r="F126" i="34"/>
  <c r="U126" i="34"/>
  <c r="M126" i="34"/>
  <c r="E126" i="34"/>
  <c r="T126" i="34"/>
  <c r="L126" i="34"/>
  <c r="S126" i="34"/>
  <c r="K126" i="34"/>
  <c r="R126" i="34"/>
  <c r="J126" i="34"/>
  <c r="Q126" i="34"/>
  <c r="I126" i="34"/>
  <c r="P126" i="34"/>
  <c r="H126" i="34"/>
  <c r="Q61" i="34"/>
  <c r="I61" i="34"/>
  <c r="P61" i="34"/>
  <c r="H61" i="34"/>
  <c r="O61" i="34"/>
  <c r="G61" i="34"/>
  <c r="V61" i="34"/>
  <c r="N61" i="34"/>
  <c r="F61" i="34"/>
  <c r="U61" i="34"/>
  <c r="M61" i="34"/>
  <c r="E61" i="34"/>
  <c r="T61" i="34"/>
  <c r="L61" i="34"/>
  <c r="S61" i="34"/>
  <c r="K61" i="34"/>
  <c r="R61" i="34"/>
  <c r="J61" i="34"/>
  <c r="U154" i="35"/>
  <c r="M154" i="35"/>
  <c r="E154" i="35"/>
  <c r="T154" i="35"/>
  <c r="L154" i="35"/>
  <c r="S154" i="35"/>
  <c r="K154" i="35"/>
  <c r="Q154" i="35"/>
  <c r="I154" i="35"/>
  <c r="P154" i="35"/>
  <c r="H154" i="35"/>
  <c r="F154" i="35"/>
  <c r="V154" i="35"/>
  <c r="R154" i="35"/>
  <c r="O154" i="35"/>
  <c r="N154" i="35"/>
  <c r="G154" i="35"/>
  <c r="J154" i="35"/>
  <c r="U90" i="35"/>
  <c r="M90" i="35"/>
  <c r="E90" i="35"/>
  <c r="T90" i="35"/>
  <c r="L90" i="35"/>
  <c r="S90" i="35"/>
  <c r="K90" i="35"/>
  <c r="R90" i="35"/>
  <c r="J90" i="35"/>
  <c r="Q90" i="35"/>
  <c r="I90" i="35"/>
  <c r="P90" i="35"/>
  <c r="H90" i="35"/>
  <c r="O90" i="35"/>
  <c r="G90" i="35"/>
  <c r="V90" i="35"/>
  <c r="N90" i="35"/>
  <c r="F90" i="35"/>
  <c r="P140" i="42"/>
  <c r="H140" i="42"/>
  <c r="O140" i="42"/>
  <c r="G140" i="42"/>
  <c r="V140" i="42"/>
  <c r="N140" i="42"/>
  <c r="F140" i="42"/>
  <c r="U140" i="42"/>
  <c r="M140" i="42"/>
  <c r="E140" i="42"/>
  <c r="Q140" i="42"/>
  <c r="I140" i="42"/>
  <c r="T140" i="42"/>
  <c r="S140" i="42"/>
  <c r="R140" i="42"/>
  <c r="L140" i="42"/>
  <c r="K140" i="42"/>
  <c r="J140" i="42"/>
  <c r="T76" i="42"/>
  <c r="L76" i="42"/>
  <c r="S76" i="42"/>
  <c r="K76" i="42"/>
  <c r="R76" i="42"/>
  <c r="J76" i="42"/>
  <c r="Q76" i="42"/>
  <c r="I76" i="42"/>
  <c r="P76" i="42"/>
  <c r="H76" i="42"/>
  <c r="O76" i="42"/>
  <c r="G76" i="42"/>
  <c r="U76" i="42"/>
  <c r="M76" i="42"/>
  <c r="E76" i="42"/>
  <c r="V76" i="42"/>
  <c r="N76" i="42"/>
  <c r="F76" i="42"/>
  <c r="U195" i="41"/>
  <c r="M195" i="41"/>
  <c r="E195" i="41"/>
  <c r="T195" i="41"/>
  <c r="L195" i="41"/>
  <c r="S195" i="41"/>
  <c r="K195" i="41"/>
  <c r="O195" i="41"/>
  <c r="G195" i="41"/>
  <c r="Q195" i="41"/>
  <c r="N195" i="41"/>
  <c r="J195" i="41"/>
  <c r="I195" i="41"/>
  <c r="H195" i="41"/>
  <c r="V195" i="41"/>
  <c r="F195" i="41"/>
  <c r="R195" i="41"/>
  <c r="P195" i="41"/>
  <c r="S131" i="41"/>
  <c r="K131" i="41"/>
  <c r="Q131" i="41"/>
  <c r="I131" i="41"/>
  <c r="P131" i="41"/>
  <c r="H131" i="41"/>
  <c r="O131" i="41"/>
  <c r="G131" i="41"/>
  <c r="V131" i="41"/>
  <c r="N131" i="41"/>
  <c r="F131" i="41"/>
  <c r="U131" i="41"/>
  <c r="M131" i="41"/>
  <c r="E131" i="41"/>
  <c r="T131" i="41"/>
  <c r="L131" i="41"/>
  <c r="R131" i="41"/>
  <c r="J131" i="41"/>
  <c r="T59" i="41"/>
  <c r="L59" i="41"/>
  <c r="S59" i="41"/>
  <c r="K59" i="41"/>
  <c r="R59" i="41"/>
  <c r="J59" i="41"/>
  <c r="Q59" i="41"/>
  <c r="I59" i="41"/>
  <c r="P59" i="41"/>
  <c r="H59" i="41"/>
  <c r="O59" i="41"/>
  <c r="G59" i="41"/>
  <c r="V59" i="41"/>
  <c r="N59" i="41"/>
  <c r="F59" i="41"/>
  <c r="U59" i="41"/>
  <c r="M59" i="41"/>
  <c r="E59" i="41"/>
  <c r="O46" i="34"/>
  <c r="G46" i="34"/>
  <c r="V46" i="34"/>
  <c r="N46" i="34"/>
  <c r="F46" i="34"/>
  <c r="U46" i="34"/>
  <c r="M46" i="34"/>
  <c r="E46" i="34"/>
  <c r="T46" i="34"/>
  <c r="L46" i="34"/>
  <c r="S46" i="34"/>
  <c r="K46" i="34"/>
  <c r="R46" i="34"/>
  <c r="J46" i="34"/>
  <c r="Q46" i="34"/>
  <c r="I46" i="34"/>
  <c r="P46" i="34"/>
  <c r="H46" i="34"/>
  <c r="Q172" i="35"/>
  <c r="I172" i="35"/>
  <c r="P172" i="35"/>
  <c r="H172" i="35"/>
  <c r="O172" i="35"/>
  <c r="G172" i="35"/>
  <c r="U172" i="35"/>
  <c r="M172" i="35"/>
  <c r="E172" i="35"/>
  <c r="T172" i="35"/>
  <c r="L172" i="35"/>
  <c r="V172" i="35"/>
  <c r="S172" i="35"/>
  <c r="R172" i="35"/>
  <c r="N172" i="35"/>
  <c r="K172" i="35"/>
  <c r="J172" i="35"/>
  <c r="F172" i="35"/>
  <c r="Q108" i="35"/>
  <c r="I108" i="35"/>
  <c r="P108" i="35"/>
  <c r="H108" i="35"/>
  <c r="O108" i="35"/>
  <c r="G108" i="35"/>
  <c r="V108" i="35"/>
  <c r="N108" i="35"/>
  <c r="F108" i="35"/>
  <c r="U108" i="35"/>
  <c r="M108" i="35"/>
  <c r="E108" i="35"/>
  <c r="T108" i="35"/>
  <c r="L108" i="35"/>
  <c r="S108" i="35"/>
  <c r="K108" i="35"/>
  <c r="R108" i="35"/>
  <c r="J108" i="35"/>
  <c r="V169" i="42"/>
  <c r="N169" i="42"/>
  <c r="F169" i="42"/>
  <c r="U169" i="42"/>
  <c r="M169" i="42"/>
  <c r="E169" i="42"/>
  <c r="T169" i="42"/>
  <c r="L169" i="42"/>
  <c r="S169" i="42"/>
  <c r="K169" i="42"/>
  <c r="R169" i="42"/>
  <c r="J169" i="42"/>
  <c r="O169" i="42"/>
  <c r="G169" i="42"/>
  <c r="I169" i="42"/>
  <c r="H169" i="42"/>
  <c r="Q169" i="42"/>
  <c r="P169" i="42"/>
  <c r="O105" i="42"/>
  <c r="G105" i="42"/>
  <c r="V105" i="42"/>
  <c r="N105" i="42"/>
  <c r="F105" i="42"/>
  <c r="U105" i="42"/>
  <c r="M105" i="42"/>
  <c r="E105" i="42"/>
  <c r="T105" i="42"/>
  <c r="L105" i="42"/>
  <c r="S105" i="42"/>
  <c r="K105" i="42"/>
  <c r="R105" i="42"/>
  <c r="J105" i="42"/>
  <c r="Q105" i="42"/>
  <c r="I105" i="42"/>
  <c r="P105" i="42"/>
  <c r="H105" i="42"/>
  <c r="R33" i="42"/>
  <c r="J33" i="42"/>
  <c r="Q33" i="42"/>
  <c r="I33" i="42"/>
  <c r="P33" i="42"/>
  <c r="H33" i="42"/>
  <c r="O33" i="42"/>
  <c r="G33" i="42"/>
  <c r="V33" i="42"/>
  <c r="N33" i="42"/>
  <c r="F33" i="42"/>
  <c r="U33" i="42"/>
  <c r="M33" i="42"/>
  <c r="E33" i="42"/>
  <c r="S33" i="42"/>
  <c r="K33" i="42"/>
  <c r="T33" i="42"/>
  <c r="L33" i="42"/>
  <c r="S172" i="41"/>
  <c r="K172" i="41"/>
  <c r="R172" i="41"/>
  <c r="J172" i="41"/>
  <c r="Q172" i="41"/>
  <c r="I172" i="41"/>
  <c r="U172" i="41"/>
  <c r="M172" i="41"/>
  <c r="E172" i="41"/>
  <c r="O172" i="41"/>
  <c r="L172" i="41"/>
  <c r="H172" i="41"/>
  <c r="G172" i="41"/>
  <c r="V172" i="41"/>
  <c r="F172" i="41"/>
  <c r="T172" i="41"/>
  <c r="P172" i="41"/>
  <c r="N172" i="41"/>
  <c r="Q108" i="41"/>
  <c r="I108" i="41"/>
  <c r="O108" i="41"/>
  <c r="G108" i="41"/>
  <c r="V108" i="41"/>
  <c r="N108" i="41"/>
  <c r="F108" i="41"/>
  <c r="T108" i="41"/>
  <c r="L108" i="41"/>
  <c r="S108" i="41"/>
  <c r="K108" i="41"/>
  <c r="R108" i="41"/>
  <c r="J108" i="41"/>
  <c r="H108" i="41"/>
  <c r="E108" i="41"/>
  <c r="U108" i="41"/>
  <c r="P108" i="41"/>
  <c r="M108" i="41"/>
  <c r="V42" i="41"/>
  <c r="N42" i="41"/>
  <c r="F42" i="41"/>
  <c r="U42" i="41"/>
  <c r="M42" i="41"/>
  <c r="E42" i="41"/>
  <c r="T42" i="41"/>
  <c r="L42" i="41"/>
  <c r="S42" i="41"/>
  <c r="K42" i="41"/>
  <c r="R42" i="41"/>
  <c r="J42" i="41"/>
  <c r="Q42" i="41"/>
  <c r="I42" i="41"/>
  <c r="P42" i="41"/>
  <c r="H42" i="41"/>
  <c r="O42" i="41"/>
  <c r="G42" i="41"/>
  <c r="O146" i="34"/>
  <c r="G146" i="34"/>
  <c r="V146" i="34"/>
  <c r="N146" i="34"/>
  <c r="F146" i="34"/>
  <c r="U146" i="34"/>
  <c r="M146" i="34"/>
  <c r="E146" i="34"/>
  <c r="T146" i="34"/>
  <c r="L146" i="34"/>
  <c r="S146" i="34"/>
  <c r="K146" i="34"/>
  <c r="R146" i="34"/>
  <c r="J146" i="34"/>
  <c r="Q146" i="34"/>
  <c r="I146" i="34"/>
  <c r="P146" i="34"/>
  <c r="H146" i="34"/>
  <c r="Q73" i="34"/>
  <c r="I73" i="34"/>
  <c r="P73" i="34"/>
  <c r="H73" i="34"/>
  <c r="O73" i="34"/>
  <c r="G73" i="34"/>
  <c r="V73" i="34"/>
  <c r="N73" i="34"/>
  <c r="F73" i="34"/>
  <c r="U73" i="34"/>
  <c r="M73" i="34"/>
  <c r="E73" i="34"/>
  <c r="T73" i="34"/>
  <c r="L73" i="34"/>
  <c r="S73" i="34"/>
  <c r="K73" i="34"/>
  <c r="R73" i="34"/>
  <c r="J73" i="34"/>
  <c r="U94" i="42"/>
  <c r="M94" i="42"/>
  <c r="E94" i="42"/>
  <c r="T94" i="42"/>
  <c r="L94" i="42"/>
  <c r="S94" i="42"/>
  <c r="K94" i="42"/>
  <c r="R94" i="42"/>
  <c r="J94" i="42"/>
  <c r="Q94" i="42"/>
  <c r="I94" i="42"/>
  <c r="P94" i="42"/>
  <c r="H94" i="42"/>
  <c r="O94" i="42"/>
  <c r="G94" i="42"/>
  <c r="V94" i="42"/>
  <c r="F94" i="42"/>
  <c r="N94" i="42"/>
  <c r="O174" i="41"/>
  <c r="G174" i="41"/>
  <c r="V174" i="41"/>
  <c r="N174" i="41"/>
  <c r="F174" i="41"/>
  <c r="U174" i="41"/>
  <c r="M174" i="41"/>
  <c r="E174" i="41"/>
  <c r="Q174" i="41"/>
  <c r="I174" i="41"/>
  <c r="K174" i="41"/>
  <c r="H174" i="41"/>
  <c r="T174" i="41"/>
  <c r="S174" i="41"/>
  <c r="R174" i="41"/>
  <c r="P174" i="41"/>
  <c r="L174" i="41"/>
  <c r="J174" i="41"/>
  <c r="U110" i="41"/>
  <c r="M110" i="41"/>
  <c r="E110" i="41"/>
  <c r="S110" i="41"/>
  <c r="K110" i="41"/>
  <c r="R110" i="41"/>
  <c r="J110" i="41"/>
  <c r="P110" i="41"/>
  <c r="H110" i="41"/>
  <c r="O110" i="41"/>
  <c r="G110" i="41"/>
  <c r="V110" i="41"/>
  <c r="N110" i="41"/>
  <c r="F110" i="41"/>
  <c r="T110" i="41"/>
  <c r="Q110" i="41"/>
  <c r="L110" i="41"/>
  <c r="I110" i="41"/>
  <c r="R44" i="41"/>
  <c r="J44" i="41"/>
  <c r="Q44" i="41"/>
  <c r="I44" i="41"/>
  <c r="P44" i="41"/>
  <c r="H44" i="41"/>
  <c r="O44" i="41"/>
  <c r="G44" i="41"/>
  <c r="V44" i="41"/>
  <c r="N44" i="41"/>
  <c r="F44" i="41"/>
  <c r="U44" i="41"/>
  <c r="M44" i="41"/>
  <c r="E44" i="41"/>
  <c r="T44" i="41"/>
  <c r="L44" i="41"/>
  <c r="S44" i="41"/>
  <c r="K44" i="41"/>
  <c r="S148" i="34"/>
  <c r="K148" i="34"/>
  <c r="R148" i="34"/>
  <c r="J148" i="34"/>
  <c r="Q148" i="34"/>
  <c r="I148" i="34"/>
  <c r="P148" i="34"/>
  <c r="H148" i="34"/>
  <c r="O148" i="34"/>
  <c r="G148" i="34"/>
  <c r="V148" i="34"/>
  <c r="N148" i="34"/>
  <c r="F148" i="34"/>
  <c r="U148" i="34"/>
  <c r="M148" i="34"/>
  <c r="E148" i="34"/>
  <c r="T148" i="34"/>
  <c r="L148" i="34"/>
  <c r="O58" i="34"/>
  <c r="G58" i="34"/>
  <c r="V58" i="34"/>
  <c r="N58" i="34"/>
  <c r="F58" i="34"/>
  <c r="U58" i="34"/>
  <c r="M58" i="34"/>
  <c r="E58" i="34"/>
  <c r="T58" i="34"/>
  <c r="L58" i="34"/>
  <c r="S58" i="34"/>
  <c r="K58" i="34"/>
  <c r="R58" i="34"/>
  <c r="J58" i="34"/>
  <c r="Q58" i="34"/>
  <c r="I58" i="34"/>
  <c r="P58" i="34"/>
  <c r="H58" i="34"/>
  <c r="O153" i="35"/>
  <c r="G153" i="35"/>
  <c r="V153" i="35"/>
  <c r="N153" i="35"/>
  <c r="F153" i="35"/>
  <c r="U153" i="35"/>
  <c r="M153" i="35"/>
  <c r="E153" i="35"/>
  <c r="S153" i="35"/>
  <c r="K153" i="35"/>
  <c r="R153" i="35"/>
  <c r="J153" i="35"/>
  <c r="T153" i="35"/>
  <c r="Q153" i="35"/>
  <c r="P153" i="35"/>
  <c r="L153" i="35"/>
  <c r="I153" i="35"/>
  <c r="H153" i="35"/>
  <c r="O89" i="35"/>
  <c r="G89" i="35"/>
  <c r="V89" i="35"/>
  <c r="N89" i="35"/>
  <c r="F89" i="35"/>
  <c r="U89" i="35"/>
  <c r="M89" i="35"/>
  <c r="E89" i="35"/>
  <c r="T89" i="35"/>
  <c r="L89" i="35"/>
  <c r="S89" i="35"/>
  <c r="K89" i="35"/>
  <c r="R89" i="35"/>
  <c r="J89" i="35"/>
  <c r="Q89" i="35"/>
  <c r="I89" i="35"/>
  <c r="H89" i="35"/>
  <c r="P89" i="35"/>
  <c r="R66" i="35"/>
  <c r="J66" i="35"/>
  <c r="Q66" i="35"/>
  <c r="I66" i="35"/>
  <c r="P66" i="35"/>
  <c r="H66" i="35"/>
  <c r="O66" i="35"/>
  <c r="G66" i="35"/>
  <c r="V66" i="35"/>
  <c r="N66" i="35"/>
  <c r="F66" i="35"/>
  <c r="U66" i="35"/>
  <c r="M66" i="35"/>
  <c r="E66" i="35"/>
  <c r="S66" i="35"/>
  <c r="K66" i="35"/>
  <c r="T66" i="35"/>
  <c r="L66" i="35"/>
  <c r="U50" i="35"/>
  <c r="M50" i="35"/>
  <c r="E50" i="35"/>
  <c r="T50" i="35"/>
  <c r="L50" i="35"/>
  <c r="S50" i="35"/>
  <c r="K50" i="35"/>
  <c r="R50" i="35"/>
  <c r="J50" i="35"/>
  <c r="Q50" i="35"/>
  <c r="I50" i="35"/>
  <c r="P50" i="35"/>
  <c r="H50" i="35"/>
  <c r="N50" i="35"/>
  <c r="G50" i="35"/>
  <c r="F50" i="35"/>
  <c r="O50" i="35"/>
  <c r="V50" i="35"/>
  <c r="U34" i="35"/>
  <c r="M34" i="35"/>
  <c r="E34" i="35"/>
  <c r="T34" i="35"/>
  <c r="L34" i="35"/>
  <c r="S34" i="35"/>
  <c r="K34" i="35"/>
  <c r="R34" i="35"/>
  <c r="J34" i="35"/>
  <c r="Q34" i="35"/>
  <c r="I34" i="35"/>
  <c r="P34" i="35"/>
  <c r="H34" i="35"/>
  <c r="N34" i="35"/>
  <c r="G34" i="35"/>
  <c r="F34" i="35"/>
  <c r="O34" i="35"/>
  <c r="V34" i="35"/>
  <c r="U18" i="35"/>
  <c r="M18" i="35"/>
  <c r="E18" i="35"/>
  <c r="T18" i="35"/>
  <c r="L18" i="35"/>
  <c r="S18" i="35"/>
  <c r="K18" i="35"/>
  <c r="R18" i="35"/>
  <c r="J18" i="35"/>
  <c r="Q18" i="35"/>
  <c r="I18" i="35"/>
  <c r="N18" i="35"/>
  <c r="H18" i="35"/>
  <c r="G18" i="35"/>
  <c r="F18" i="35"/>
  <c r="V18" i="35"/>
  <c r="O18" i="35"/>
  <c r="P18" i="35"/>
  <c r="U2" i="35"/>
  <c r="M2" i="35"/>
  <c r="E2" i="35"/>
  <c r="T2" i="35"/>
  <c r="L2" i="35"/>
  <c r="S2" i="35"/>
  <c r="K2" i="35"/>
  <c r="R2" i="35"/>
  <c r="J2" i="35"/>
  <c r="V2" i="35"/>
  <c r="F2" i="35"/>
  <c r="Q2" i="35"/>
  <c r="P2" i="35"/>
  <c r="O2" i="35"/>
  <c r="N2" i="35"/>
  <c r="I2" i="35"/>
  <c r="G2" i="35"/>
  <c r="H2" i="35"/>
  <c r="R139" i="42"/>
  <c r="J139" i="42"/>
  <c r="Q139" i="42"/>
  <c r="I139" i="42"/>
  <c r="P139" i="42"/>
  <c r="H139" i="42"/>
  <c r="O139" i="42"/>
  <c r="G139" i="42"/>
  <c r="S139" i="42"/>
  <c r="K139" i="42"/>
  <c r="V139" i="42"/>
  <c r="U139" i="42"/>
  <c r="T139" i="42"/>
  <c r="N139" i="42"/>
  <c r="M139" i="42"/>
  <c r="L139" i="42"/>
  <c r="F139" i="42"/>
  <c r="E139" i="42"/>
  <c r="V75" i="42"/>
  <c r="N75" i="42"/>
  <c r="F75" i="42"/>
  <c r="U75" i="42"/>
  <c r="M75" i="42"/>
  <c r="E75" i="42"/>
  <c r="T75" i="42"/>
  <c r="L75" i="42"/>
  <c r="S75" i="42"/>
  <c r="K75" i="42"/>
  <c r="R75" i="42"/>
  <c r="J75" i="42"/>
  <c r="Q75" i="42"/>
  <c r="I75" i="42"/>
  <c r="O75" i="42"/>
  <c r="G75" i="42"/>
  <c r="P75" i="42"/>
  <c r="H75" i="42"/>
  <c r="P14" i="42"/>
  <c r="H14" i="42"/>
  <c r="O14" i="42"/>
  <c r="G14" i="42"/>
  <c r="V14" i="42"/>
  <c r="N14" i="42"/>
  <c r="F14" i="42"/>
  <c r="T14" i="42"/>
  <c r="L14" i="42"/>
  <c r="S14" i="42"/>
  <c r="K14" i="42"/>
  <c r="Q14" i="42"/>
  <c r="I14" i="42"/>
  <c r="U14" i="42"/>
  <c r="R14" i="42"/>
  <c r="E14" i="42"/>
  <c r="M14" i="42"/>
  <c r="J14" i="42"/>
  <c r="Q153" i="41"/>
  <c r="I153" i="41"/>
  <c r="P153" i="41"/>
  <c r="H153" i="41"/>
  <c r="O153" i="41"/>
  <c r="G153" i="41"/>
  <c r="S153" i="41"/>
  <c r="K153" i="41"/>
  <c r="U153" i="41"/>
  <c r="E153" i="41"/>
  <c r="R153" i="41"/>
  <c r="N153" i="41"/>
  <c r="M153" i="41"/>
  <c r="L153" i="41"/>
  <c r="J153" i="41"/>
  <c r="V153" i="41"/>
  <c r="F153" i="41"/>
  <c r="T153" i="41"/>
  <c r="P89" i="41"/>
  <c r="H89" i="41"/>
  <c r="O89" i="41"/>
  <c r="G89" i="41"/>
  <c r="V89" i="41"/>
  <c r="N89" i="41"/>
  <c r="F89" i="41"/>
  <c r="U89" i="41"/>
  <c r="M89" i="41"/>
  <c r="E89" i="41"/>
  <c r="T89" i="41"/>
  <c r="L89" i="41"/>
  <c r="S89" i="41"/>
  <c r="K89" i="41"/>
  <c r="R89" i="41"/>
  <c r="J89" i="41"/>
  <c r="Q89" i="41"/>
  <c r="I89" i="41"/>
  <c r="T11" i="41"/>
  <c r="L11" i="41"/>
  <c r="S11" i="41"/>
  <c r="K11" i="41"/>
  <c r="R11" i="41"/>
  <c r="J11" i="41"/>
  <c r="Q11" i="41"/>
  <c r="I11" i="41"/>
  <c r="P11" i="41"/>
  <c r="H11" i="41"/>
  <c r="O11" i="41"/>
  <c r="G11" i="41"/>
  <c r="V11" i="41"/>
  <c r="N11" i="41"/>
  <c r="F11" i="41"/>
  <c r="U11" i="41"/>
  <c r="M11" i="41"/>
  <c r="E11" i="41"/>
  <c r="O150" i="34"/>
  <c r="G150" i="34"/>
  <c r="V150" i="34"/>
  <c r="N150" i="34"/>
  <c r="F150" i="34"/>
  <c r="U150" i="34"/>
  <c r="M150" i="34"/>
  <c r="E150" i="34"/>
  <c r="T150" i="34"/>
  <c r="L150" i="34"/>
  <c r="S150" i="34"/>
  <c r="K150" i="34"/>
  <c r="R150" i="34"/>
  <c r="J150" i="34"/>
  <c r="Q150" i="34"/>
  <c r="I150" i="34"/>
  <c r="P150" i="34"/>
  <c r="H150" i="34"/>
  <c r="S92" i="34"/>
  <c r="K92" i="34"/>
  <c r="R92" i="34"/>
  <c r="J92" i="34"/>
  <c r="Q92" i="34"/>
  <c r="I92" i="34"/>
  <c r="P92" i="34"/>
  <c r="H92" i="34"/>
  <c r="O92" i="34"/>
  <c r="G92" i="34"/>
  <c r="V92" i="34"/>
  <c r="N92" i="34"/>
  <c r="F92" i="34"/>
  <c r="U92" i="34"/>
  <c r="M92" i="34"/>
  <c r="E92" i="34"/>
  <c r="T92" i="34"/>
  <c r="L92" i="34"/>
  <c r="O26" i="34"/>
  <c r="G26" i="34"/>
  <c r="V26" i="34"/>
  <c r="N26" i="34"/>
  <c r="F26" i="34"/>
  <c r="U26" i="34"/>
  <c r="M26" i="34"/>
  <c r="E26" i="34"/>
  <c r="T26" i="34"/>
  <c r="L26" i="34"/>
  <c r="S26" i="34"/>
  <c r="K26" i="34"/>
  <c r="R26" i="34"/>
  <c r="J26" i="34"/>
  <c r="Q26" i="34"/>
  <c r="I26" i="34"/>
  <c r="P26" i="34"/>
  <c r="H26" i="34"/>
  <c r="U98" i="35"/>
  <c r="M98" i="35"/>
  <c r="E98" i="35"/>
  <c r="T98" i="35"/>
  <c r="L98" i="35"/>
  <c r="S98" i="35"/>
  <c r="K98" i="35"/>
  <c r="R98" i="35"/>
  <c r="J98" i="35"/>
  <c r="Q98" i="35"/>
  <c r="I98" i="35"/>
  <c r="P98" i="35"/>
  <c r="H98" i="35"/>
  <c r="O98" i="35"/>
  <c r="G98" i="35"/>
  <c r="V98" i="35"/>
  <c r="N98" i="35"/>
  <c r="F98" i="35"/>
  <c r="P152" i="42"/>
  <c r="H152" i="42"/>
  <c r="O152" i="42"/>
  <c r="G152" i="42"/>
  <c r="V152" i="42"/>
  <c r="N152" i="42"/>
  <c r="F152" i="42"/>
  <c r="U152" i="42"/>
  <c r="M152" i="42"/>
  <c r="E152" i="42"/>
  <c r="Q152" i="42"/>
  <c r="I152" i="42"/>
  <c r="T152" i="42"/>
  <c r="S152" i="42"/>
  <c r="R152" i="42"/>
  <c r="L152" i="42"/>
  <c r="K152" i="42"/>
  <c r="J152" i="42"/>
  <c r="Q88" i="42"/>
  <c r="I88" i="42"/>
  <c r="P88" i="42"/>
  <c r="H88" i="42"/>
  <c r="O88" i="42"/>
  <c r="G88" i="42"/>
  <c r="V88" i="42"/>
  <c r="N88" i="42"/>
  <c r="F88" i="42"/>
  <c r="U88" i="42"/>
  <c r="M88" i="42"/>
  <c r="E88" i="42"/>
  <c r="T88" i="42"/>
  <c r="L88" i="42"/>
  <c r="S88" i="42"/>
  <c r="K88" i="42"/>
  <c r="R88" i="42"/>
  <c r="J88" i="42"/>
  <c r="R25" i="42"/>
  <c r="J25" i="42"/>
  <c r="Q25" i="42"/>
  <c r="I25" i="42"/>
  <c r="P25" i="42"/>
  <c r="H25" i="42"/>
  <c r="O25" i="42"/>
  <c r="G25" i="42"/>
  <c r="V25" i="42"/>
  <c r="N25" i="42"/>
  <c r="F25" i="42"/>
  <c r="U25" i="42"/>
  <c r="M25" i="42"/>
  <c r="E25" i="42"/>
  <c r="S25" i="42"/>
  <c r="K25" i="42"/>
  <c r="T25" i="42"/>
  <c r="L25" i="42"/>
  <c r="U155" i="41"/>
  <c r="M155" i="41"/>
  <c r="E155" i="41"/>
  <c r="T155" i="41"/>
  <c r="L155" i="41"/>
  <c r="S155" i="41"/>
  <c r="K155" i="41"/>
  <c r="O155" i="41"/>
  <c r="G155" i="41"/>
  <c r="Q155" i="41"/>
  <c r="N155" i="41"/>
  <c r="J155" i="41"/>
  <c r="I155" i="41"/>
  <c r="H155" i="41"/>
  <c r="V155" i="41"/>
  <c r="F155" i="41"/>
  <c r="R155" i="41"/>
  <c r="P155" i="41"/>
  <c r="T91" i="41"/>
  <c r="L91" i="41"/>
  <c r="S91" i="41"/>
  <c r="K91" i="41"/>
  <c r="R91" i="41"/>
  <c r="J91" i="41"/>
  <c r="Q91" i="41"/>
  <c r="I91" i="41"/>
  <c r="P91" i="41"/>
  <c r="H91" i="41"/>
  <c r="O91" i="41"/>
  <c r="G91" i="41"/>
  <c r="V91" i="41"/>
  <c r="N91" i="41"/>
  <c r="F91" i="41"/>
  <c r="U91" i="41"/>
  <c r="M91" i="41"/>
  <c r="E91" i="41"/>
  <c r="O41" i="41"/>
  <c r="V41" i="41"/>
  <c r="U41" i="41"/>
  <c r="T41" i="41"/>
  <c r="S41" i="41"/>
  <c r="R41" i="41"/>
  <c r="Q41" i="41"/>
  <c r="H41" i="41"/>
  <c r="P41" i="41"/>
  <c r="G41" i="41"/>
  <c r="N41" i="41"/>
  <c r="F41" i="41"/>
  <c r="M41" i="41"/>
  <c r="E41" i="41"/>
  <c r="L41" i="41"/>
  <c r="K41" i="41"/>
  <c r="J41" i="41"/>
  <c r="I41" i="41"/>
  <c r="Q184" i="34"/>
  <c r="I184" i="34"/>
  <c r="P184" i="34"/>
  <c r="H184" i="34"/>
  <c r="O184" i="34"/>
  <c r="G184" i="34"/>
  <c r="V184" i="34"/>
  <c r="N184" i="34"/>
  <c r="F184" i="34"/>
  <c r="U184" i="34"/>
  <c r="M184" i="34"/>
  <c r="E184" i="34"/>
  <c r="T184" i="34"/>
  <c r="L184" i="34"/>
  <c r="S184" i="34"/>
  <c r="K184" i="34"/>
  <c r="R184" i="34"/>
  <c r="J184" i="34"/>
  <c r="S120" i="34"/>
  <c r="K120" i="34"/>
  <c r="R120" i="34"/>
  <c r="J120" i="34"/>
  <c r="Q120" i="34"/>
  <c r="I120" i="34"/>
  <c r="P120" i="34"/>
  <c r="H120" i="34"/>
  <c r="O120" i="34"/>
  <c r="G120" i="34"/>
  <c r="V120" i="34"/>
  <c r="N120" i="34"/>
  <c r="F120" i="34"/>
  <c r="U120" i="34"/>
  <c r="M120" i="34"/>
  <c r="E120" i="34"/>
  <c r="T120" i="34"/>
  <c r="L120" i="34"/>
  <c r="O50" i="34"/>
  <c r="G50" i="34"/>
  <c r="V50" i="34"/>
  <c r="N50" i="34"/>
  <c r="F50" i="34"/>
  <c r="U50" i="34"/>
  <c r="M50" i="34"/>
  <c r="E50" i="34"/>
  <c r="T50" i="34"/>
  <c r="L50" i="34"/>
  <c r="S50" i="34"/>
  <c r="K50" i="34"/>
  <c r="R50" i="34"/>
  <c r="J50" i="34"/>
  <c r="Q50" i="34"/>
  <c r="I50" i="34"/>
  <c r="P50" i="34"/>
  <c r="H50" i="34"/>
  <c r="S189" i="35"/>
  <c r="K189" i="35"/>
  <c r="R189" i="35"/>
  <c r="J189" i="35"/>
  <c r="P189" i="35"/>
  <c r="H189" i="35"/>
  <c r="O189" i="35"/>
  <c r="G189" i="35"/>
  <c r="V189" i="35"/>
  <c r="N189" i="35"/>
  <c r="F189" i="35"/>
  <c r="E189" i="35"/>
  <c r="U189" i="35"/>
  <c r="Q189" i="35"/>
  <c r="L189" i="35"/>
  <c r="T189" i="35"/>
  <c r="M189" i="35"/>
  <c r="I189" i="35"/>
  <c r="T125" i="35"/>
  <c r="L125" i="35"/>
  <c r="S125" i="35"/>
  <c r="K125" i="35"/>
  <c r="R125" i="35"/>
  <c r="J125" i="35"/>
  <c r="Q125" i="35"/>
  <c r="I125" i="35"/>
  <c r="P125" i="35"/>
  <c r="H125" i="35"/>
  <c r="O125" i="35"/>
  <c r="G125" i="35"/>
  <c r="U125" i="35"/>
  <c r="M125" i="35"/>
  <c r="E125" i="35"/>
  <c r="N125" i="35"/>
  <c r="F125" i="35"/>
  <c r="V125" i="35"/>
  <c r="V181" i="42"/>
  <c r="N181" i="42"/>
  <c r="F181" i="42"/>
  <c r="U181" i="42"/>
  <c r="M181" i="42"/>
  <c r="E181" i="42"/>
  <c r="T181" i="42"/>
  <c r="L181" i="42"/>
  <c r="S181" i="42"/>
  <c r="K181" i="42"/>
  <c r="R181" i="42"/>
  <c r="J181" i="42"/>
  <c r="O181" i="42"/>
  <c r="G181" i="42"/>
  <c r="Q181" i="42"/>
  <c r="P181" i="42"/>
  <c r="I181" i="42"/>
  <c r="H181" i="42"/>
  <c r="O117" i="42"/>
  <c r="G117" i="42"/>
  <c r="V117" i="42"/>
  <c r="N117" i="42"/>
  <c r="F117" i="42"/>
  <c r="U117" i="42"/>
  <c r="M117" i="42"/>
  <c r="E117" i="42"/>
  <c r="T117" i="42"/>
  <c r="L117" i="42"/>
  <c r="S117" i="42"/>
  <c r="K117" i="42"/>
  <c r="R117" i="42"/>
  <c r="J117" i="42"/>
  <c r="Q117" i="42"/>
  <c r="I117" i="42"/>
  <c r="P117" i="42"/>
  <c r="H117" i="42"/>
  <c r="R53" i="42"/>
  <c r="J53" i="42"/>
  <c r="Q53" i="42"/>
  <c r="I53" i="42"/>
  <c r="P53" i="42"/>
  <c r="H53" i="42"/>
  <c r="O53" i="42"/>
  <c r="G53" i="42"/>
  <c r="V53" i="42"/>
  <c r="N53" i="42"/>
  <c r="F53" i="42"/>
  <c r="U53" i="42"/>
  <c r="M53" i="42"/>
  <c r="E53" i="42"/>
  <c r="S53" i="42"/>
  <c r="K53" i="42"/>
  <c r="L53" i="42"/>
  <c r="T53" i="42"/>
  <c r="Q157" i="41"/>
  <c r="I157" i="41"/>
  <c r="P157" i="41"/>
  <c r="H157" i="41"/>
  <c r="O157" i="41"/>
  <c r="G157" i="41"/>
  <c r="S157" i="41"/>
  <c r="K157" i="41"/>
  <c r="M157" i="41"/>
  <c r="J157" i="41"/>
  <c r="V157" i="41"/>
  <c r="F157" i="41"/>
  <c r="U157" i="41"/>
  <c r="E157" i="41"/>
  <c r="T157" i="41"/>
  <c r="R157" i="41"/>
  <c r="N157" i="41"/>
  <c r="L157" i="41"/>
  <c r="P93" i="41"/>
  <c r="H93" i="41"/>
  <c r="O93" i="41"/>
  <c r="G93" i="41"/>
  <c r="V93" i="41"/>
  <c r="N93" i="41"/>
  <c r="F93" i="41"/>
  <c r="U93" i="41"/>
  <c r="M93" i="41"/>
  <c r="E93" i="41"/>
  <c r="T93" i="41"/>
  <c r="L93" i="41"/>
  <c r="S93" i="41"/>
  <c r="K93" i="41"/>
  <c r="R93" i="41"/>
  <c r="J93" i="41"/>
  <c r="Q93" i="41"/>
  <c r="I93" i="41"/>
  <c r="Q89" i="34"/>
  <c r="I89" i="34"/>
  <c r="P89" i="34"/>
  <c r="H89" i="34"/>
  <c r="O89" i="34"/>
  <c r="G89" i="34"/>
  <c r="V89" i="34"/>
  <c r="N89" i="34"/>
  <c r="F89" i="34"/>
  <c r="U89" i="34"/>
  <c r="M89" i="34"/>
  <c r="E89" i="34"/>
  <c r="T89" i="34"/>
  <c r="L89" i="34"/>
  <c r="S89" i="34"/>
  <c r="K89" i="34"/>
  <c r="R89" i="34"/>
  <c r="J89" i="34"/>
  <c r="Q21" i="34"/>
  <c r="I21" i="34"/>
  <c r="P21" i="34"/>
  <c r="H21" i="34"/>
  <c r="O21" i="34"/>
  <c r="G21" i="34"/>
  <c r="V21" i="34"/>
  <c r="N21" i="34"/>
  <c r="F21" i="34"/>
  <c r="U21" i="34"/>
  <c r="M21" i="34"/>
  <c r="E21" i="34"/>
  <c r="T21" i="34"/>
  <c r="L21" i="34"/>
  <c r="S21" i="34"/>
  <c r="K21" i="34"/>
  <c r="R21" i="34"/>
  <c r="J21" i="34"/>
  <c r="T182" i="35"/>
  <c r="L182" i="35"/>
  <c r="S182" i="35"/>
  <c r="K182" i="35"/>
  <c r="R182" i="35"/>
  <c r="J182" i="35"/>
  <c r="P182" i="35"/>
  <c r="H182" i="35"/>
  <c r="V182" i="35"/>
  <c r="N182" i="35"/>
  <c r="F182" i="35"/>
  <c r="I182" i="35"/>
  <c r="G182" i="35"/>
  <c r="E182" i="35"/>
  <c r="U182" i="35"/>
  <c r="Q182" i="35"/>
  <c r="O182" i="35"/>
  <c r="M182" i="35"/>
  <c r="U118" i="35"/>
  <c r="M118" i="35"/>
  <c r="E118" i="35"/>
  <c r="T118" i="35"/>
  <c r="L118" i="35"/>
  <c r="S118" i="35"/>
  <c r="K118" i="35"/>
  <c r="R118" i="35"/>
  <c r="J118" i="35"/>
  <c r="Q118" i="35"/>
  <c r="I118" i="35"/>
  <c r="P118" i="35"/>
  <c r="H118" i="35"/>
  <c r="O118" i="35"/>
  <c r="G118" i="35"/>
  <c r="V118" i="35"/>
  <c r="N118" i="35"/>
  <c r="F118" i="35"/>
  <c r="T154" i="42"/>
  <c r="L154" i="42"/>
  <c r="S154" i="42"/>
  <c r="K154" i="42"/>
  <c r="R154" i="42"/>
  <c r="J154" i="42"/>
  <c r="Q154" i="42"/>
  <c r="I154" i="42"/>
  <c r="U154" i="42"/>
  <c r="M154" i="42"/>
  <c r="E154" i="42"/>
  <c r="H154" i="42"/>
  <c r="G154" i="42"/>
  <c r="F154" i="42"/>
  <c r="V154" i="42"/>
  <c r="P154" i="42"/>
  <c r="O154" i="42"/>
  <c r="N154" i="42"/>
  <c r="R198" i="41"/>
  <c r="I198" i="41"/>
  <c r="Q198" i="41"/>
  <c r="H198" i="41"/>
  <c r="P198" i="41"/>
  <c r="G198" i="41"/>
  <c r="U198" i="41"/>
  <c r="K198" i="41"/>
  <c r="N198" i="41"/>
  <c r="J198" i="41"/>
  <c r="F198" i="41"/>
  <c r="E198" i="41"/>
  <c r="V198" i="41"/>
  <c r="S198" i="41"/>
  <c r="O198" i="41"/>
  <c r="M198" i="41"/>
  <c r="U134" i="41"/>
  <c r="M134" i="41"/>
  <c r="E134" i="41"/>
  <c r="S134" i="41"/>
  <c r="K134" i="41"/>
  <c r="R134" i="41"/>
  <c r="J134" i="41"/>
  <c r="Q134" i="41"/>
  <c r="I134" i="41"/>
  <c r="P134" i="41"/>
  <c r="H134" i="41"/>
  <c r="O134" i="41"/>
  <c r="G134" i="41"/>
  <c r="V134" i="41"/>
  <c r="N134" i="41"/>
  <c r="F134" i="41"/>
  <c r="T134" i="41"/>
  <c r="L134" i="41"/>
  <c r="V62" i="41"/>
  <c r="N62" i="41"/>
  <c r="F62" i="41"/>
  <c r="U62" i="41"/>
  <c r="M62" i="41"/>
  <c r="E62" i="41"/>
  <c r="T62" i="41"/>
  <c r="L62" i="41"/>
  <c r="S62" i="41"/>
  <c r="K62" i="41"/>
  <c r="R62" i="41"/>
  <c r="J62" i="41"/>
  <c r="Q62" i="41"/>
  <c r="I62" i="41"/>
  <c r="P62" i="41"/>
  <c r="H62" i="41"/>
  <c r="O62" i="41"/>
  <c r="G62" i="41"/>
  <c r="Q172" i="34"/>
  <c r="I172" i="34"/>
  <c r="P172" i="34"/>
  <c r="H172" i="34"/>
  <c r="O172" i="34"/>
  <c r="G172" i="34"/>
  <c r="V172" i="34"/>
  <c r="N172" i="34"/>
  <c r="F172" i="34"/>
  <c r="U172" i="34"/>
  <c r="M172" i="34"/>
  <c r="E172" i="34"/>
  <c r="T172" i="34"/>
  <c r="L172" i="34"/>
  <c r="S172" i="34"/>
  <c r="K172" i="34"/>
  <c r="R172" i="34"/>
  <c r="J172" i="34"/>
  <c r="S108" i="34"/>
  <c r="K108" i="34"/>
  <c r="R108" i="34"/>
  <c r="J108" i="34"/>
  <c r="Q108" i="34"/>
  <c r="I108" i="34"/>
  <c r="P108" i="34"/>
  <c r="H108" i="34"/>
  <c r="O108" i="34"/>
  <c r="G108" i="34"/>
  <c r="V108" i="34"/>
  <c r="N108" i="34"/>
  <c r="F108" i="34"/>
  <c r="U108" i="34"/>
  <c r="M108" i="34"/>
  <c r="E108" i="34"/>
  <c r="L108" i="34"/>
  <c r="T108" i="34"/>
  <c r="S52" i="34"/>
  <c r="K52" i="34"/>
  <c r="R52" i="34"/>
  <c r="J52" i="34"/>
  <c r="Q52" i="34"/>
  <c r="I52" i="34"/>
  <c r="P52" i="34"/>
  <c r="H52" i="34"/>
  <c r="O52" i="34"/>
  <c r="G52" i="34"/>
  <c r="V52" i="34"/>
  <c r="N52" i="34"/>
  <c r="F52" i="34"/>
  <c r="U52" i="34"/>
  <c r="M52" i="34"/>
  <c r="E52" i="34"/>
  <c r="T52" i="34"/>
  <c r="L52" i="34"/>
  <c r="T69" i="35"/>
  <c r="L69" i="35"/>
  <c r="S69" i="35"/>
  <c r="K69" i="35"/>
  <c r="R69" i="35"/>
  <c r="J69" i="35"/>
  <c r="Q69" i="35"/>
  <c r="I69" i="35"/>
  <c r="P69" i="35"/>
  <c r="H69" i="35"/>
  <c r="O69" i="35"/>
  <c r="G69" i="35"/>
  <c r="U69" i="35"/>
  <c r="M69" i="35"/>
  <c r="E69" i="35"/>
  <c r="N69" i="35"/>
  <c r="F69" i="35"/>
  <c r="V69" i="35"/>
  <c r="O45" i="35"/>
  <c r="G45" i="35"/>
  <c r="V45" i="35"/>
  <c r="N45" i="35"/>
  <c r="F45" i="35"/>
  <c r="U45" i="35"/>
  <c r="M45" i="35"/>
  <c r="E45" i="35"/>
  <c r="T45" i="35"/>
  <c r="L45" i="35"/>
  <c r="S45" i="35"/>
  <c r="K45" i="35"/>
  <c r="R45" i="35"/>
  <c r="J45" i="35"/>
  <c r="H45" i="35"/>
  <c r="Q45" i="35"/>
  <c r="I45" i="35"/>
  <c r="P45" i="35"/>
  <c r="S27" i="35"/>
  <c r="K27" i="35"/>
  <c r="R27" i="35"/>
  <c r="J27" i="35"/>
  <c r="Q27" i="35"/>
  <c r="I27" i="35"/>
  <c r="P27" i="35"/>
  <c r="H27" i="35"/>
  <c r="O27" i="35"/>
  <c r="G27" i="35"/>
  <c r="V27" i="35"/>
  <c r="N27" i="35"/>
  <c r="F27" i="35"/>
  <c r="L27" i="35"/>
  <c r="E27" i="35"/>
  <c r="U27" i="35"/>
  <c r="M27" i="35"/>
  <c r="T27" i="35"/>
  <c r="S7" i="35"/>
  <c r="K7" i="35"/>
  <c r="R7" i="35"/>
  <c r="J7" i="35"/>
  <c r="Q7" i="35"/>
  <c r="I7" i="35"/>
  <c r="P7" i="35"/>
  <c r="H7" i="35"/>
  <c r="O7" i="35"/>
  <c r="G7" i="35"/>
  <c r="T7" i="35"/>
  <c r="N7" i="35"/>
  <c r="M7" i="35"/>
  <c r="L7" i="35"/>
  <c r="F7" i="35"/>
  <c r="E7" i="35"/>
  <c r="U7" i="35"/>
  <c r="V7" i="35"/>
  <c r="R159" i="42"/>
  <c r="J159" i="42"/>
  <c r="Q159" i="42"/>
  <c r="I159" i="42"/>
  <c r="P159" i="42"/>
  <c r="H159" i="42"/>
  <c r="O159" i="42"/>
  <c r="G159" i="42"/>
  <c r="V159" i="42"/>
  <c r="N159" i="42"/>
  <c r="F159" i="42"/>
  <c r="S159" i="42"/>
  <c r="K159" i="42"/>
  <c r="U159" i="42"/>
  <c r="T159" i="42"/>
  <c r="M159" i="42"/>
  <c r="L159" i="42"/>
  <c r="E159" i="42"/>
  <c r="S95" i="42"/>
  <c r="K95" i="42"/>
  <c r="R95" i="42"/>
  <c r="J95" i="42"/>
  <c r="Q95" i="42"/>
  <c r="I95" i="42"/>
  <c r="P95" i="42"/>
  <c r="H95" i="42"/>
  <c r="O95" i="42"/>
  <c r="G95" i="42"/>
  <c r="V95" i="42"/>
  <c r="N95" i="42"/>
  <c r="F95" i="42"/>
  <c r="U95" i="42"/>
  <c r="M95" i="42"/>
  <c r="E95" i="42"/>
  <c r="T95" i="42"/>
  <c r="L95" i="42"/>
  <c r="V31" i="42"/>
  <c r="N31" i="42"/>
  <c r="F31" i="42"/>
  <c r="U31" i="42"/>
  <c r="M31" i="42"/>
  <c r="E31" i="42"/>
  <c r="T31" i="42"/>
  <c r="L31" i="42"/>
  <c r="S31" i="42"/>
  <c r="K31" i="42"/>
  <c r="R31" i="42"/>
  <c r="J31" i="42"/>
  <c r="Q31" i="42"/>
  <c r="I31" i="42"/>
  <c r="O31" i="42"/>
  <c r="G31" i="42"/>
  <c r="H31" i="42"/>
  <c r="P31" i="42"/>
  <c r="S168" i="41"/>
  <c r="K168" i="41"/>
  <c r="R168" i="41"/>
  <c r="J168" i="41"/>
  <c r="Q168" i="41"/>
  <c r="I168" i="41"/>
  <c r="U168" i="41"/>
  <c r="M168" i="41"/>
  <c r="E168" i="41"/>
  <c r="G168" i="41"/>
  <c r="T168" i="41"/>
  <c r="P168" i="41"/>
  <c r="O168" i="41"/>
  <c r="N168" i="41"/>
  <c r="L168" i="41"/>
  <c r="H168" i="41"/>
  <c r="F168" i="41"/>
  <c r="V168" i="41"/>
  <c r="R104" i="41"/>
  <c r="J104" i="41"/>
  <c r="Q104" i="41"/>
  <c r="I104" i="41"/>
  <c r="P104" i="41"/>
  <c r="H104" i="41"/>
  <c r="O104" i="41"/>
  <c r="G104" i="41"/>
  <c r="V104" i="41"/>
  <c r="N104" i="41"/>
  <c r="F104" i="41"/>
  <c r="U104" i="41"/>
  <c r="M104" i="41"/>
  <c r="E104" i="41"/>
  <c r="T104" i="41"/>
  <c r="L104" i="41"/>
  <c r="S104" i="41"/>
  <c r="K104" i="41"/>
  <c r="T47" i="41"/>
  <c r="L47" i="41"/>
  <c r="S47" i="41"/>
  <c r="K47" i="41"/>
  <c r="R47" i="41"/>
  <c r="J47" i="41"/>
  <c r="Q47" i="41"/>
  <c r="I47" i="41"/>
  <c r="P47" i="41"/>
  <c r="H47" i="41"/>
  <c r="O47" i="41"/>
  <c r="G47" i="41"/>
  <c r="V47" i="41"/>
  <c r="N47" i="41"/>
  <c r="F47" i="41"/>
  <c r="U47" i="41"/>
  <c r="M47" i="41"/>
  <c r="E47" i="41"/>
  <c r="S183" i="34"/>
  <c r="K183" i="34"/>
  <c r="R183" i="34"/>
  <c r="J183" i="34"/>
  <c r="Q183" i="34"/>
  <c r="I183" i="34"/>
  <c r="P183" i="34"/>
  <c r="H183" i="34"/>
  <c r="O183" i="34"/>
  <c r="G183" i="34"/>
  <c r="V183" i="34"/>
  <c r="N183" i="34"/>
  <c r="F183" i="34"/>
  <c r="U183" i="34"/>
  <c r="M183" i="34"/>
  <c r="E183" i="34"/>
  <c r="T183" i="34"/>
  <c r="L183" i="34"/>
  <c r="U119" i="34"/>
  <c r="M119" i="34"/>
  <c r="E119" i="34"/>
  <c r="T119" i="34"/>
  <c r="L119" i="34"/>
  <c r="S119" i="34"/>
  <c r="K119" i="34"/>
  <c r="R119" i="34"/>
  <c r="J119" i="34"/>
  <c r="Q119" i="34"/>
  <c r="I119" i="34"/>
  <c r="P119" i="34"/>
  <c r="H119" i="34"/>
  <c r="O119" i="34"/>
  <c r="G119" i="34"/>
  <c r="V119" i="34"/>
  <c r="N119" i="34"/>
  <c r="F119" i="34"/>
  <c r="O54" i="34"/>
  <c r="G54" i="34"/>
  <c r="V54" i="34"/>
  <c r="N54" i="34"/>
  <c r="F54" i="34"/>
  <c r="U54" i="34"/>
  <c r="M54" i="34"/>
  <c r="E54" i="34"/>
  <c r="T54" i="34"/>
  <c r="L54" i="34"/>
  <c r="S54" i="34"/>
  <c r="K54" i="34"/>
  <c r="R54" i="34"/>
  <c r="J54" i="34"/>
  <c r="Q54" i="34"/>
  <c r="I54" i="34"/>
  <c r="P54" i="34"/>
  <c r="H54" i="34"/>
  <c r="S147" i="35"/>
  <c r="K147" i="35"/>
  <c r="R147" i="35"/>
  <c r="J147" i="35"/>
  <c r="Q147" i="35"/>
  <c r="I147" i="35"/>
  <c r="O147" i="35"/>
  <c r="G147" i="35"/>
  <c r="V147" i="35"/>
  <c r="N147" i="35"/>
  <c r="F147" i="35"/>
  <c r="U147" i="35"/>
  <c r="T147" i="35"/>
  <c r="P147" i="35"/>
  <c r="M147" i="35"/>
  <c r="L147" i="35"/>
  <c r="E147" i="35"/>
  <c r="H147" i="35"/>
  <c r="S196" i="42"/>
  <c r="K196" i="42"/>
  <c r="R196" i="42"/>
  <c r="J196" i="42"/>
  <c r="Q196" i="42"/>
  <c r="I196" i="42"/>
  <c r="P196" i="42"/>
  <c r="H196" i="42"/>
  <c r="T196" i="42"/>
  <c r="O196" i="42"/>
  <c r="N196" i="42"/>
  <c r="M196" i="42"/>
  <c r="L196" i="42"/>
  <c r="U196" i="42"/>
  <c r="E196" i="42"/>
  <c r="V196" i="42"/>
  <c r="G196" i="42"/>
  <c r="F196" i="42"/>
  <c r="Q132" i="42"/>
  <c r="I132" i="42"/>
  <c r="P132" i="42"/>
  <c r="H132" i="42"/>
  <c r="O132" i="42"/>
  <c r="G132" i="42"/>
  <c r="V132" i="42"/>
  <c r="N132" i="42"/>
  <c r="F132" i="42"/>
  <c r="U132" i="42"/>
  <c r="M132" i="42"/>
  <c r="E132" i="42"/>
  <c r="T132" i="42"/>
  <c r="L132" i="42"/>
  <c r="S132" i="42"/>
  <c r="K132" i="42"/>
  <c r="R132" i="42"/>
  <c r="J132" i="42"/>
  <c r="T68" i="42"/>
  <c r="L68" i="42"/>
  <c r="S68" i="42"/>
  <c r="K68" i="42"/>
  <c r="R68" i="42"/>
  <c r="J68" i="42"/>
  <c r="Q68" i="42"/>
  <c r="I68" i="42"/>
  <c r="P68" i="42"/>
  <c r="H68" i="42"/>
  <c r="O68" i="42"/>
  <c r="G68" i="42"/>
  <c r="U68" i="42"/>
  <c r="M68" i="42"/>
  <c r="E68" i="42"/>
  <c r="V68" i="42"/>
  <c r="N68" i="42"/>
  <c r="F68" i="42"/>
  <c r="O186" i="41"/>
  <c r="G186" i="41"/>
  <c r="V186" i="41"/>
  <c r="N186" i="41"/>
  <c r="F186" i="41"/>
  <c r="U186" i="41"/>
  <c r="M186" i="41"/>
  <c r="E186" i="41"/>
  <c r="Q186" i="41"/>
  <c r="I186" i="41"/>
  <c r="S186" i="41"/>
  <c r="P186" i="41"/>
  <c r="L186" i="41"/>
  <c r="K186" i="41"/>
  <c r="J186" i="41"/>
  <c r="H186" i="41"/>
  <c r="T186" i="41"/>
  <c r="R186" i="41"/>
  <c r="U122" i="41"/>
  <c r="M122" i="41"/>
  <c r="E122" i="41"/>
  <c r="S122" i="41"/>
  <c r="K122" i="41"/>
  <c r="R122" i="41"/>
  <c r="J122" i="41"/>
  <c r="Q122" i="41"/>
  <c r="I122" i="41"/>
  <c r="P122" i="41"/>
  <c r="H122" i="41"/>
  <c r="O122" i="41"/>
  <c r="G122" i="41"/>
  <c r="V122" i="41"/>
  <c r="N122" i="41"/>
  <c r="F122" i="41"/>
  <c r="L122" i="41"/>
  <c r="T122" i="41"/>
  <c r="V30" i="41"/>
  <c r="N30" i="41"/>
  <c r="F30" i="41"/>
  <c r="U30" i="41"/>
  <c r="M30" i="41"/>
  <c r="E30" i="41"/>
  <c r="T30" i="41"/>
  <c r="L30" i="41"/>
  <c r="S30" i="41"/>
  <c r="K30" i="41"/>
  <c r="R30" i="41"/>
  <c r="J30" i="41"/>
  <c r="Q30" i="41"/>
  <c r="I30" i="41"/>
  <c r="P30" i="41"/>
  <c r="H30" i="41"/>
  <c r="O30" i="41"/>
  <c r="G30" i="41"/>
  <c r="O34" i="34"/>
  <c r="G34" i="34"/>
  <c r="V34" i="34"/>
  <c r="N34" i="34"/>
  <c r="F34" i="34"/>
  <c r="U34" i="34"/>
  <c r="M34" i="34"/>
  <c r="E34" i="34"/>
  <c r="T34" i="34"/>
  <c r="L34" i="34"/>
  <c r="S34" i="34"/>
  <c r="K34" i="34"/>
  <c r="R34" i="34"/>
  <c r="J34" i="34"/>
  <c r="Q34" i="34"/>
  <c r="I34" i="34"/>
  <c r="P34" i="34"/>
  <c r="H34" i="34"/>
  <c r="O165" i="35"/>
  <c r="G165" i="35"/>
  <c r="V165" i="35"/>
  <c r="N165" i="35"/>
  <c r="F165" i="35"/>
  <c r="U165" i="35"/>
  <c r="M165" i="35"/>
  <c r="E165" i="35"/>
  <c r="S165" i="35"/>
  <c r="K165" i="35"/>
  <c r="R165" i="35"/>
  <c r="J165" i="35"/>
  <c r="T165" i="35"/>
  <c r="Q165" i="35"/>
  <c r="P165" i="35"/>
  <c r="L165" i="35"/>
  <c r="I165" i="35"/>
  <c r="H165" i="35"/>
  <c r="O101" i="35"/>
  <c r="G101" i="35"/>
  <c r="V101" i="35"/>
  <c r="N101" i="35"/>
  <c r="F101" i="35"/>
  <c r="U101" i="35"/>
  <c r="M101" i="35"/>
  <c r="E101" i="35"/>
  <c r="T101" i="35"/>
  <c r="L101" i="35"/>
  <c r="S101" i="35"/>
  <c r="K101" i="35"/>
  <c r="R101" i="35"/>
  <c r="J101" i="35"/>
  <c r="Q101" i="35"/>
  <c r="I101" i="35"/>
  <c r="P101" i="35"/>
  <c r="H101" i="35"/>
  <c r="V161" i="42"/>
  <c r="N161" i="42"/>
  <c r="F161" i="42"/>
  <c r="U161" i="42"/>
  <c r="M161" i="42"/>
  <c r="E161" i="42"/>
  <c r="T161" i="42"/>
  <c r="L161" i="42"/>
  <c r="S161" i="42"/>
  <c r="K161" i="42"/>
  <c r="R161" i="42"/>
  <c r="J161" i="42"/>
  <c r="O161" i="42"/>
  <c r="G161" i="42"/>
  <c r="Q161" i="42"/>
  <c r="P161" i="42"/>
  <c r="I161" i="42"/>
  <c r="H161" i="42"/>
  <c r="O97" i="42"/>
  <c r="G97" i="42"/>
  <c r="V97" i="42"/>
  <c r="N97" i="42"/>
  <c r="F97" i="42"/>
  <c r="U97" i="42"/>
  <c r="M97" i="42"/>
  <c r="E97" i="42"/>
  <c r="T97" i="42"/>
  <c r="L97" i="42"/>
  <c r="S97" i="42"/>
  <c r="K97" i="42"/>
  <c r="R97" i="42"/>
  <c r="J97" i="42"/>
  <c r="Q97" i="42"/>
  <c r="I97" i="42"/>
  <c r="H97" i="42"/>
  <c r="P97" i="42"/>
  <c r="P26" i="42"/>
  <c r="H26" i="42"/>
  <c r="O26" i="42"/>
  <c r="G26" i="42"/>
  <c r="V26" i="42"/>
  <c r="N26" i="42"/>
  <c r="F26" i="42"/>
  <c r="U26" i="42"/>
  <c r="M26" i="42"/>
  <c r="E26" i="42"/>
  <c r="T26" i="42"/>
  <c r="L26" i="42"/>
  <c r="S26" i="42"/>
  <c r="K26" i="42"/>
  <c r="Q26" i="42"/>
  <c r="I26" i="42"/>
  <c r="R26" i="42"/>
  <c r="J26" i="42"/>
  <c r="Q165" i="41"/>
  <c r="I165" i="41"/>
  <c r="P165" i="41"/>
  <c r="H165" i="41"/>
  <c r="O165" i="41"/>
  <c r="G165" i="41"/>
  <c r="S165" i="41"/>
  <c r="K165" i="41"/>
  <c r="M165" i="41"/>
  <c r="J165" i="41"/>
  <c r="V165" i="41"/>
  <c r="F165" i="41"/>
  <c r="U165" i="41"/>
  <c r="E165" i="41"/>
  <c r="T165" i="41"/>
  <c r="R165" i="41"/>
  <c r="N165" i="41"/>
  <c r="L165" i="41"/>
  <c r="P101" i="41"/>
  <c r="H101" i="41"/>
  <c r="O101" i="41"/>
  <c r="G101" i="41"/>
  <c r="V101" i="41"/>
  <c r="N101" i="41"/>
  <c r="F101" i="41"/>
  <c r="U101" i="41"/>
  <c r="M101" i="41"/>
  <c r="E101" i="41"/>
  <c r="T101" i="41"/>
  <c r="L101" i="41"/>
  <c r="S101" i="41"/>
  <c r="K101" i="41"/>
  <c r="R101" i="41"/>
  <c r="J101" i="41"/>
  <c r="Q101" i="41"/>
  <c r="I101" i="41"/>
  <c r="P37" i="41"/>
  <c r="H37" i="41"/>
  <c r="O37" i="41"/>
  <c r="G37" i="41"/>
  <c r="V37" i="41"/>
  <c r="N37" i="41"/>
  <c r="F37" i="41"/>
  <c r="U37" i="41"/>
  <c r="M37" i="41"/>
  <c r="E37" i="41"/>
  <c r="T37" i="41"/>
  <c r="L37" i="41"/>
  <c r="S37" i="41"/>
  <c r="K37" i="41"/>
  <c r="R37" i="41"/>
  <c r="J37" i="41"/>
  <c r="Q37" i="41"/>
  <c r="I37" i="41"/>
  <c r="U139" i="34"/>
  <c r="M139" i="34"/>
  <c r="E139" i="34"/>
  <c r="T139" i="34"/>
  <c r="L139" i="34"/>
  <c r="S139" i="34"/>
  <c r="K139" i="34"/>
  <c r="R139" i="34"/>
  <c r="J139" i="34"/>
  <c r="Q139" i="34"/>
  <c r="I139" i="34"/>
  <c r="P139" i="34"/>
  <c r="H139" i="34"/>
  <c r="O139" i="34"/>
  <c r="G139" i="34"/>
  <c r="V139" i="34"/>
  <c r="N139" i="34"/>
  <c r="F139" i="34"/>
  <c r="U51" i="34"/>
  <c r="M51" i="34"/>
  <c r="E51" i="34"/>
  <c r="T51" i="34"/>
  <c r="L51" i="34"/>
  <c r="S51" i="34"/>
  <c r="K51" i="34"/>
  <c r="R51" i="34"/>
  <c r="J51" i="34"/>
  <c r="Q51" i="34"/>
  <c r="I51" i="34"/>
  <c r="P51" i="34"/>
  <c r="H51" i="34"/>
  <c r="O51" i="34"/>
  <c r="G51" i="34"/>
  <c r="N51" i="34"/>
  <c r="F51" i="34"/>
  <c r="V51" i="34"/>
  <c r="O199" i="35"/>
  <c r="G199" i="35"/>
  <c r="V199" i="35"/>
  <c r="N199" i="35"/>
  <c r="F199" i="35"/>
  <c r="T199" i="35"/>
  <c r="L199" i="35"/>
  <c r="S199" i="35"/>
  <c r="K199" i="35"/>
  <c r="R199" i="35"/>
  <c r="J199" i="35"/>
  <c r="Q199" i="35"/>
  <c r="P199" i="35"/>
  <c r="M199" i="35"/>
  <c r="H199" i="35"/>
  <c r="U199" i="35"/>
  <c r="I199" i="35"/>
  <c r="E199" i="35"/>
  <c r="U78" i="42"/>
  <c r="T78" i="42"/>
  <c r="S78" i="42"/>
  <c r="R78" i="42"/>
  <c r="Q78" i="42"/>
  <c r="P78" i="42"/>
  <c r="O78" i="42"/>
  <c r="H78" i="42"/>
  <c r="V78" i="42"/>
  <c r="G78" i="42"/>
  <c r="N78" i="42"/>
  <c r="F78" i="42"/>
  <c r="M78" i="42"/>
  <c r="E78" i="42"/>
  <c r="L78" i="42"/>
  <c r="K78" i="42"/>
  <c r="I78" i="42"/>
  <c r="J78" i="42"/>
  <c r="U167" i="41"/>
  <c r="M167" i="41"/>
  <c r="E167" i="41"/>
  <c r="T167" i="41"/>
  <c r="L167" i="41"/>
  <c r="S167" i="41"/>
  <c r="K167" i="41"/>
  <c r="O167" i="41"/>
  <c r="G167" i="41"/>
  <c r="I167" i="41"/>
  <c r="V167" i="41"/>
  <c r="F167" i="41"/>
  <c r="R167" i="41"/>
  <c r="Q167" i="41"/>
  <c r="P167" i="41"/>
  <c r="N167" i="41"/>
  <c r="J167" i="41"/>
  <c r="H167" i="41"/>
  <c r="T103" i="41"/>
  <c r="L103" i="41"/>
  <c r="S103" i="41"/>
  <c r="K103" i="41"/>
  <c r="R103" i="41"/>
  <c r="J103" i="41"/>
  <c r="Q103" i="41"/>
  <c r="I103" i="41"/>
  <c r="P103" i="41"/>
  <c r="H103" i="41"/>
  <c r="O103" i="41"/>
  <c r="G103" i="41"/>
  <c r="V103" i="41"/>
  <c r="N103" i="41"/>
  <c r="F103" i="41"/>
  <c r="U103" i="41"/>
  <c r="M103" i="41"/>
  <c r="E103" i="41"/>
  <c r="P25" i="41"/>
  <c r="H25" i="41"/>
  <c r="O25" i="41"/>
  <c r="G25" i="41"/>
  <c r="V25" i="41"/>
  <c r="N25" i="41"/>
  <c r="F25" i="41"/>
  <c r="U25" i="41"/>
  <c r="M25" i="41"/>
  <c r="E25" i="41"/>
  <c r="T25" i="41"/>
  <c r="L25" i="41"/>
  <c r="S25" i="41"/>
  <c r="K25" i="41"/>
  <c r="R25" i="41"/>
  <c r="J25" i="41"/>
  <c r="Q25" i="41"/>
  <c r="I25" i="41"/>
  <c r="S132" i="34"/>
  <c r="K132" i="34"/>
  <c r="R132" i="34"/>
  <c r="J132" i="34"/>
  <c r="Q132" i="34"/>
  <c r="I132" i="34"/>
  <c r="P132" i="34"/>
  <c r="H132" i="34"/>
  <c r="O132" i="34"/>
  <c r="G132" i="34"/>
  <c r="V132" i="34"/>
  <c r="N132" i="34"/>
  <c r="F132" i="34"/>
  <c r="U132" i="34"/>
  <c r="M132" i="34"/>
  <c r="E132" i="34"/>
  <c r="T132" i="34"/>
  <c r="L132" i="34"/>
  <c r="U43" i="34"/>
  <c r="M43" i="34"/>
  <c r="E43" i="34"/>
  <c r="T43" i="34"/>
  <c r="L43" i="34"/>
  <c r="S43" i="34"/>
  <c r="K43" i="34"/>
  <c r="R43" i="34"/>
  <c r="J43" i="34"/>
  <c r="Q43" i="34"/>
  <c r="I43" i="34"/>
  <c r="P43" i="34"/>
  <c r="H43" i="34"/>
  <c r="O43" i="34"/>
  <c r="G43" i="34"/>
  <c r="V43" i="34"/>
  <c r="N43" i="34"/>
  <c r="F43" i="34"/>
  <c r="U195" i="33"/>
  <c r="M195" i="33"/>
  <c r="E195" i="33"/>
  <c r="T195" i="33"/>
  <c r="L195" i="33"/>
  <c r="S195" i="33"/>
  <c r="K195" i="33"/>
  <c r="R195" i="33"/>
  <c r="J195" i="33"/>
  <c r="Q195" i="33"/>
  <c r="I195" i="33"/>
  <c r="P195" i="33"/>
  <c r="H195" i="33"/>
  <c r="O195" i="33"/>
  <c r="G195" i="33"/>
  <c r="V195" i="33"/>
  <c r="N195" i="33"/>
  <c r="F195" i="33"/>
  <c r="Q144" i="35"/>
  <c r="I144" i="35"/>
  <c r="P144" i="35"/>
  <c r="H144" i="35"/>
  <c r="O144" i="35"/>
  <c r="G144" i="35"/>
  <c r="U144" i="35"/>
  <c r="M144" i="35"/>
  <c r="E144" i="35"/>
  <c r="T144" i="35"/>
  <c r="L144" i="35"/>
  <c r="N144" i="35"/>
  <c r="K144" i="35"/>
  <c r="J144" i="35"/>
  <c r="F144" i="35"/>
  <c r="V144" i="35"/>
  <c r="R144" i="35"/>
  <c r="S144" i="35"/>
  <c r="V80" i="35"/>
  <c r="N80" i="35"/>
  <c r="F80" i="35"/>
  <c r="U80" i="35"/>
  <c r="M80" i="35"/>
  <c r="E80" i="35"/>
  <c r="T80" i="35"/>
  <c r="L80" i="35"/>
  <c r="S80" i="35"/>
  <c r="K80" i="35"/>
  <c r="R80" i="35"/>
  <c r="J80" i="35"/>
  <c r="Q80" i="35"/>
  <c r="I80" i="35"/>
  <c r="O80" i="35"/>
  <c r="G80" i="35"/>
  <c r="H80" i="35"/>
  <c r="P80" i="35"/>
  <c r="V64" i="35"/>
  <c r="N64" i="35"/>
  <c r="F64" i="35"/>
  <c r="U64" i="35"/>
  <c r="M64" i="35"/>
  <c r="E64" i="35"/>
  <c r="T64" i="35"/>
  <c r="L64" i="35"/>
  <c r="S64" i="35"/>
  <c r="K64" i="35"/>
  <c r="R64" i="35"/>
  <c r="J64" i="35"/>
  <c r="Q64" i="35"/>
  <c r="I64" i="35"/>
  <c r="O64" i="35"/>
  <c r="G64" i="35"/>
  <c r="P64" i="35"/>
  <c r="H64" i="35"/>
  <c r="Q48" i="35"/>
  <c r="I48" i="35"/>
  <c r="P48" i="35"/>
  <c r="H48" i="35"/>
  <c r="O48" i="35"/>
  <c r="G48" i="35"/>
  <c r="V48" i="35"/>
  <c r="N48" i="35"/>
  <c r="F48" i="35"/>
  <c r="U48" i="35"/>
  <c r="M48" i="35"/>
  <c r="E48" i="35"/>
  <c r="T48" i="35"/>
  <c r="L48" i="35"/>
  <c r="R48" i="35"/>
  <c r="K48" i="35"/>
  <c r="J48" i="35"/>
  <c r="S48" i="35"/>
  <c r="Q32" i="35"/>
  <c r="I32" i="35"/>
  <c r="P32" i="35"/>
  <c r="H32" i="35"/>
  <c r="O32" i="35"/>
  <c r="G32" i="35"/>
  <c r="V32" i="35"/>
  <c r="N32" i="35"/>
  <c r="F32" i="35"/>
  <c r="U32" i="35"/>
  <c r="M32" i="35"/>
  <c r="E32" i="35"/>
  <c r="T32" i="35"/>
  <c r="L32" i="35"/>
  <c r="R32" i="35"/>
  <c r="K32" i="35"/>
  <c r="J32" i="35"/>
  <c r="S32" i="35"/>
  <c r="Q16" i="35"/>
  <c r="I16" i="35"/>
  <c r="P16" i="35"/>
  <c r="H16" i="35"/>
  <c r="O16" i="35"/>
  <c r="G16" i="35"/>
  <c r="V16" i="35"/>
  <c r="N16" i="35"/>
  <c r="F16" i="35"/>
  <c r="U16" i="35"/>
  <c r="M16" i="35"/>
  <c r="E16" i="35"/>
  <c r="T16" i="35"/>
  <c r="S16" i="35"/>
  <c r="R16" i="35"/>
  <c r="L16" i="35"/>
  <c r="J16" i="35"/>
  <c r="K16" i="35"/>
  <c r="U195" i="42"/>
  <c r="M195" i="42"/>
  <c r="E195" i="42"/>
  <c r="T195" i="42"/>
  <c r="L195" i="42"/>
  <c r="S195" i="42"/>
  <c r="K195" i="42"/>
  <c r="R195" i="42"/>
  <c r="J195" i="42"/>
  <c r="V195" i="42"/>
  <c r="F195" i="42"/>
  <c r="Q195" i="42"/>
  <c r="P195" i="42"/>
  <c r="O195" i="42"/>
  <c r="N195" i="42"/>
  <c r="G195" i="42"/>
  <c r="I195" i="42"/>
  <c r="H195" i="42"/>
  <c r="S131" i="42"/>
  <c r="K131" i="42"/>
  <c r="R131" i="42"/>
  <c r="J131" i="42"/>
  <c r="Q131" i="42"/>
  <c r="I131" i="42"/>
  <c r="P131" i="42"/>
  <c r="H131" i="42"/>
  <c r="O131" i="42"/>
  <c r="G131" i="42"/>
  <c r="V131" i="42"/>
  <c r="N131" i="42"/>
  <c r="F131" i="42"/>
  <c r="U131" i="42"/>
  <c r="M131" i="42"/>
  <c r="E131" i="42"/>
  <c r="T131" i="42"/>
  <c r="L131" i="42"/>
  <c r="V67" i="42"/>
  <c r="N67" i="42"/>
  <c r="F67" i="42"/>
  <c r="U67" i="42"/>
  <c r="M67" i="42"/>
  <c r="E67" i="42"/>
  <c r="T67" i="42"/>
  <c r="L67" i="42"/>
  <c r="S67" i="42"/>
  <c r="K67" i="42"/>
  <c r="R67" i="42"/>
  <c r="J67" i="42"/>
  <c r="Q67" i="42"/>
  <c r="I67" i="42"/>
  <c r="O67" i="42"/>
  <c r="G67" i="42"/>
  <c r="P67" i="42"/>
  <c r="H67" i="42"/>
  <c r="Q7" i="42"/>
  <c r="I7" i="42"/>
  <c r="P7" i="42"/>
  <c r="H7" i="42"/>
  <c r="O7" i="42"/>
  <c r="G7" i="42"/>
  <c r="V7" i="42"/>
  <c r="N7" i="42"/>
  <c r="F7" i="42"/>
  <c r="S7" i="42"/>
  <c r="K7" i="42"/>
  <c r="J7" i="42"/>
  <c r="U7" i="42"/>
  <c r="T7" i="42"/>
  <c r="R7" i="42"/>
  <c r="M7" i="42"/>
  <c r="L7" i="42"/>
  <c r="E7" i="42"/>
  <c r="Q144" i="41"/>
  <c r="I144" i="41"/>
  <c r="O144" i="41"/>
  <c r="G144" i="41"/>
  <c r="V144" i="41"/>
  <c r="N144" i="41"/>
  <c r="F144" i="41"/>
  <c r="U144" i="41"/>
  <c r="M144" i="41"/>
  <c r="E144" i="41"/>
  <c r="T144" i="41"/>
  <c r="L144" i="41"/>
  <c r="S144" i="41"/>
  <c r="K144" i="41"/>
  <c r="R144" i="41"/>
  <c r="J144" i="41"/>
  <c r="P144" i="41"/>
  <c r="H144" i="41"/>
  <c r="T75" i="41"/>
  <c r="L75" i="41"/>
  <c r="S75" i="41"/>
  <c r="K75" i="41"/>
  <c r="R75" i="41"/>
  <c r="J75" i="41"/>
  <c r="Q75" i="41"/>
  <c r="I75" i="41"/>
  <c r="P75" i="41"/>
  <c r="H75" i="41"/>
  <c r="O75" i="41"/>
  <c r="G75" i="41"/>
  <c r="V75" i="41"/>
  <c r="N75" i="41"/>
  <c r="F75" i="41"/>
  <c r="U75" i="41"/>
  <c r="M75" i="41"/>
  <c r="E75" i="41"/>
  <c r="R4" i="41"/>
  <c r="J4" i="41"/>
  <c r="Q4" i="41"/>
  <c r="I4" i="41"/>
  <c r="P4" i="41"/>
  <c r="H4" i="41"/>
  <c r="O4" i="41"/>
  <c r="G4" i="41"/>
  <c r="V4" i="41"/>
  <c r="N4" i="41"/>
  <c r="F4" i="41"/>
  <c r="U4" i="41"/>
  <c r="M4" i="41"/>
  <c r="E4" i="41"/>
  <c r="T4" i="41"/>
  <c r="L4" i="41"/>
  <c r="S4" i="41"/>
  <c r="K4" i="41"/>
  <c r="U143" i="34"/>
  <c r="M143" i="34"/>
  <c r="E143" i="34"/>
  <c r="T143" i="34"/>
  <c r="L143" i="34"/>
  <c r="S143" i="34"/>
  <c r="K143" i="34"/>
  <c r="R143" i="34"/>
  <c r="J143" i="34"/>
  <c r="Q143" i="34"/>
  <c r="I143" i="34"/>
  <c r="P143" i="34"/>
  <c r="H143" i="34"/>
  <c r="O143" i="34"/>
  <c r="G143" i="34"/>
  <c r="V143" i="34"/>
  <c r="N143" i="34"/>
  <c r="F143" i="34"/>
  <c r="Q77" i="34"/>
  <c r="I77" i="34"/>
  <c r="P77" i="34"/>
  <c r="H77" i="34"/>
  <c r="O77" i="34"/>
  <c r="G77" i="34"/>
  <c r="V77" i="34"/>
  <c r="N77" i="34"/>
  <c r="F77" i="34"/>
  <c r="U77" i="34"/>
  <c r="M77" i="34"/>
  <c r="E77" i="34"/>
  <c r="T77" i="34"/>
  <c r="L77" i="34"/>
  <c r="S77" i="34"/>
  <c r="K77" i="34"/>
  <c r="R77" i="34"/>
  <c r="J77" i="34"/>
  <c r="Q17" i="34"/>
  <c r="I17" i="34"/>
  <c r="P17" i="34"/>
  <c r="H17" i="34"/>
  <c r="V17" i="34"/>
  <c r="N17" i="34"/>
  <c r="F17" i="34"/>
  <c r="U17" i="34"/>
  <c r="M17" i="34"/>
  <c r="E17" i="34"/>
  <c r="T17" i="34"/>
  <c r="L17" i="34"/>
  <c r="S17" i="34"/>
  <c r="K17" i="34"/>
  <c r="R17" i="34"/>
  <c r="O17" i="34"/>
  <c r="J17" i="34"/>
  <c r="G17" i="34"/>
  <c r="P19" i="33"/>
  <c r="R82" i="35"/>
  <c r="J82" i="35"/>
  <c r="Q82" i="35"/>
  <c r="I82" i="35"/>
  <c r="P82" i="35"/>
  <c r="H82" i="35"/>
  <c r="O82" i="35"/>
  <c r="G82" i="35"/>
  <c r="V82" i="35"/>
  <c r="N82" i="35"/>
  <c r="F82" i="35"/>
  <c r="U82" i="35"/>
  <c r="M82" i="35"/>
  <c r="E82" i="35"/>
  <c r="S82" i="35"/>
  <c r="K82" i="35"/>
  <c r="T82" i="35"/>
  <c r="L82" i="35"/>
  <c r="P144" i="42"/>
  <c r="H144" i="42"/>
  <c r="O144" i="42"/>
  <c r="G144" i="42"/>
  <c r="V144" i="42"/>
  <c r="N144" i="42"/>
  <c r="F144" i="42"/>
  <c r="U144" i="42"/>
  <c r="M144" i="42"/>
  <c r="E144" i="42"/>
  <c r="Q144" i="42"/>
  <c r="I144" i="42"/>
  <c r="S144" i="42"/>
  <c r="R144" i="42"/>
  <c r="L144" i="42"/>
  <c r="K144" i="42"/>
  <c r="J144" i="42"/>
  <c r="T144" i="42"/>
  <c r="Q80" i="42"/>
  <c r="I80" i="42"/>
  <c r="P80" i="42"/>
  <c r="H80" i="42"/>
  <c r="O80" i="42"/>
  <c r="G80" i="42"/>
  <c r="V80" i="42"/>
  <c r="N80" i="42"/>
  <c r="F80" i="42"/>
  <c r="U80" i="42"/>
  <c r="M80" i="42"/>
  <c r="E80" i="42"/>
  <c r="T80" i="42"/>
  <c r="L80" i="42"/>
  <c r="S80" i="42"/>
  <c r="K80" i="42"/>
  <c r="R80" i="42"/>
  <c r="J80" i="42"/>
  <c r="T16" i="42"/>
  <c r="L16" i="42"/>
  <c r="S16" i="42"/>
  <c r="K16" i="42"/>
  <c r="R16" i="42"/>
  <c r="J16" i="42"/>
  <c r="P16" i="42"/>
  <c r="H16" i="42"/>
  <c r="O16" i="42"/>
  <c r="G16" i="42"/>
  <c r="U16" i="42"/>
  <c r="M16" i="42"/>
  <c r="E16" i="42"/>
  <c r="V16" i="42"/>
  <c r="Q16" i="42"/>
  <c r="N16" i="42"/>
  <c r="F16" i="42"/>
  <c r="I16" i="42"/>
  <c r="U146" i="41"/>
  <c r="M146" i="41"/>
  <c r="E146" i="41"/>
  <c r="S146" i="41"/>
  <c r="K146" i="41"/>
  <c r="R146" i="41"/>
  <c r="J146" i="41"/>
  <c r="Q146" i="41"/>
  <c r="I146" i="41"/>
  <c r="P146" i="41"/>
  <c r="H146" i="41"/>
  <c r="O146" i="41"/>
  <c r="G146" i="41"/>
  <c r="V146" i="41"/>
  <c r="N146" i="41"/>
  <c r="F146" i="41"/>
  <c r="T146" i="41"/>
  <c r="L146" i="41"/>
  <c r="V82" i="41"/>
  <c r="N82" i="41"/>
  <c r="F82" i="41"/>
  <c r="U82" i="41"/>
  <c r="M82" i="41"/>
  <c r="E82" i="41"/>
  <c r="T82" i="41"/>
  <c r="L82" i="41"/>
  <c r="S82" i="41"/>
  <c r="K82" i="41"/>
  <c r="R82" i="41"/>
  <c r="J82" i="41"/>
  <c r="Q82" i="41"/>
  <c r="I82" i="41"/>
  <c r="P82" i="41"/>
  <c r="H82" i="41"/>
  <c r="O82" i="41"/>
  <c r="G82" i="41"/>
  <c r="R36" i="41"/>
  <c r="J36" i="41"/>
  <c r="Q36" i="41"/>
  <c r="I36" i="41"/>
  <c r="P36" i="41"/>
  <c r="H36" i="41"/>
  <c r="O36" i="41"/>
  <c r="G36" i="41"/>
  <c r="V36" i="41"/>
  <c r="N36" i="41"/>
  <c r="F36" i="41"/>
  <c r="U36" i="41"/>
  <c r="M36" i="41"/>
  <c r="E36" i="41"/>
  <c r="T36" i="41"/>
  <c r="L36" i="41"/>
  <c r="S36" i="41"/>
  <c r="K36" i="41"/>
  <c r="O177" i="34"/>
  <c r="G177" i="34"/>
  <c r="V177" i="34"/>
  <c r="N177" i="34"/>
  <c r="F177" i="34"/>
  <c r="U177" i="34"/>
  <c r="M177" i="34"/>
  <c r="E177" i="34"/>
  <c r="T177" i="34"/>
  <c r="L177" i="34"/>
  <c r="S177" i="34"/>
  <c r="K177" i="34"/>
  <c r="R177" i="34"/>
  <c r="J177" i="34"/>
  <c r="Q177" i="34"/>
  <c r="I177" i="34"/>
  <c r="P177" i="34"/>
  <c r="H177" i="34"/>
  <c r="Q113" i="34"/>
  <c r="I113" i="34"/>
  <c r="P113" i="34"/>
  <c r="H113" i="34"/>
  <c r="O113" i="34"/>
  <c r="G113" i="34"/>
  <c r="V113" i="34"/>
  <c r="N113" i="34"/>
  <c r="F113" i="34"/>
  <c r="U113" i="34"/>
  <c r="M113" i="34"/>
  <c r="E113" i="34"/>
  <c r="T113" i="34"/>
  <c r="L113" i="34"/>
  <c r="S113" i="34"/>
  <c r="K113" i="34"/>
  <c r="R113" i="34"/>
  <c r="J113" i="34"/>
  <c r="S28" i="34"/>
  <c r="K28" i="34"/>
  <c r="R28" i="34"/>
  <c r="J28" i="34"/>
  <c r="Q28" i="34"/>
  <c r="I28" i="34"/>
  <c r="P28" i="34"/>
  <c r="H28" i="34"/>
  <c r="O28" i="34"/>
  <c r="G28" i="34"/>
  <c r="V28" i="34"/>
  <c r="N28" i="34"/>
  <c r="F28" i="34"/>
  <c r="U28" i="34"/>
  <c r="M28" i="34"/>
  <c r="E28" i="34"/>
  <c r="T28" i="34"/>
  <c r="L28" i="34"/>
  <c r="P180" i="35"/>
  <c r="H180" i="35"/>
  <c r="O180" i="35"/>
  <c r="G180" i="35"/>
  <c r="V180" i="35"/>
  <c r="N180" i="35"/>
  <c r="F180" i="35"/>
  <c r="T180" i="35"/>
  <c r="L180" i="35"/>
  <c r="R180" i="35"/>
  <c r="J180" i="35"/>
  <c r="U180" i="35"/>
  <c r="S180" i="35"/>
  <c r="M180" i="35"/>
  <c r="K180" i="35"/>
  <c r="Q180" i="35"/>
  <c r="I180" i="35"/>
  <c r="E180" i="35"/>
  <c r="Q116" i="35"/>
  <c r="I116" i="35"/>
  <c r="P116" i="35"/>
  <c r="H116" i="35"/>
  <c r="O116" i="35"/>
  <c r="G116" i="35"/>
  <c r="V116" i="35"/>
  <c r="N116" i="35"/>
  <c r="F116" i="35"/>
  <c r="U116" i="35"/>
  <c r="M116" i="35"/>
  <c r="E116" i="35"/>
  <c r="T116" i="35"/>
  <c r="L116" i="35"/>
  <c r="S116" i="35"/>
  <c r="K116" i="35"/>
  <c r="R116" i="35"/>
  <c r="J116" i="35"/>
  <c r="V173" i="42"/>
  <c r="N173" i="42"/>
  <c r="F173" i="42"/>
  <c r="U173" i="42"/>
  <c r="M173" i="42"/>
  <c r="E173" i="42"/>
  <c r="T173" i="42"/>
  <c r="L173" i="42"/>
  <c r="S173" i="42"/>
  <c r="K173" i="42"/>
  <c r="R173" i="42"/>
  <c r="J173" i="42"/>
  <c r="O173" i="42"/>
  <c r="G173" i="42"/>
  <c r="Q173" i="42"/>
  <c r="P173" i="42"/>
  <c r="I173" i="42"/>
  <c r="H173" i="42"/>
  <c r="O109" i="42"/>
  <c r="G109" i="42"/>
  <c r="V109" i="42"/>
  <c r="N109" i="42"/>
  <c r="F109" i="42"/>
  <c r="U109" i="42"/>
  <c r="M109" i="42"/>
  <c r="E109" i="42"/>
  <c r="T109" i="42"/>
  <c r="L109" i="42"/>
  <c r="S109" i="42"/>
  <c r="K109" i="42"/>
  <c r="R109" i="42"/>
  <c r="J109" i="42"/>
  <c r="Q109" i="42"/>
  <c r="I109" i="42"/>
  <c r="P109" i="42"/>
  <c r="H109" i="42"/>
  <c r="R45" i="42"/>
  <c r="J45" i="42"/>
  <c r="Q45" i="42"/>
  <c r="I45" i="42"/>
  <c r="P45" i="42"/>
  <c r="H45" i="42"/>
  <c r="O45" i="42"/>
  <c r="G45" i="42"/>
  <c r="V45" i="42"/>
  <c r="N45" i="42"/>
  <c r="F45" i="42"/>
  <c r="U45" i="42"/>
  <c r="M45" i="42"/>
  <c r="E45" i="42"/>
  <c r="S45" i="42"/>
  <c r="K45" i="42"/>
  <c r="L45" i="42"/>
  <c r="T45" i="42"/>
  <c r="S148" i="41"/>
  <c r="K148" i="41"/>
  <c r="R148" i="41"/>
  <c r="J148" i="41"/>
  <c r="U148" i="41"/>
  <c r="M148" i="41"/>
  <c r="E148" i="41"/>
  <c r="P148" i="41"/>
  <c r="N148" i="41"/>
  <c r="L148" i="41"/>
  <c r="I148" i="41"/>
  <c r="V148" i="41"/>
  <c r="H148" i="41"/>
  <c r="T148" i="41"/>
  <c r="G148" i="41"/>
  <c r="Q148" i="41"/>
  <c r="F148" i="41"/>
  <c r="O148" i="41"/>
  <c r="R84" i="41"/>
  <c r="J84" i="41"/>
  <c r="Q84" i="41"/>
  <c r="I84" i="41"/>
  <c r="P84" i="41"/>
  <c r="H84" i="41"/>
  <c r="O84" i="41"/>
  <c r="G84" i="41"/>
  <c r="V84" i="41"/>
  <c r="N84" i="41"/>
  <c r="F84" i="41"/>
  <c r="U84" i="41"/>
  <c r="M84" i="41"/>
  <c r="E84" i="41"/>
  <c r="T84" i="41"/>
  <c r="L84" i="41"/>
  <c r="S84" i="41"/>
  <c r="K84" i="41"/>
  <c r="U79" i="34"/>
  <c r="M79" i="34"/>
  <c r="E79" i="34"/>
  <c r="T79" i="34"/>
  <c r="L79" i="34"/>
  <c r="S79" i="34"/>
  <c r="K79" i="34"/>
  <c r="R79" i="34"/>
  <c r="J79" i="34"/>
  <c r="Q79" i="34"/>
  <c r="I79" i="34"/>
  <c r="P79" i="34"/>
  <c r="H79" i="34"/>
  <c r="O79" i="34"/>
  <c r="G79" i="34"/>
  <c r="V79" i="34"/>
  <c r="N79" i="34"/>
  <c r="F79" i="34"/>
  <c r="O14" i="34"/>
  <c r="G14" i="34"/>
  <c r="V14" i="34"/>
  <c r="N14" i="34"/>
  <c r="F14" i="34"/>
  <c r="T14" i="34"/>
  <c r="L14" i="34"/>
  <c r="S14" i="34"/>
  <c r="K14" i="34"/>
  <c r="R14" i="34"/>
  <c r="J14" i="34"/>
  <c r="Q14" i="34"/>
  <c r="I14" i="34"/>
  <c r="P14" i="34"/>
  <c r="M14" i="34"/>
  <c r="H14" i="34"/>
  <c r="E14" i="34"/>
  <c r="U14" i="34"/>
  <c r="R175" i="35"/>
  <c r="J175" i="35"/>
  <c r="Q175" i="35"/>
  <c r="I175" i="35"/>
  <c r="P175" i="35"/>
  <c r="H175" i="35"/>
  <c r="V175" i="35"/>
  <c r="N175" i="35"/>
  <c r="F175" i="35"/>
  <c r="S175" i="35"/>
  <c r="O175" i="35"/>
  <c r="M175" i="35"/>
  <c r="K175" i="35"/>
  <c r="G175" i="35"/>
  <c r="E175" i="35"/>
  <c r="U175" i="35"/>
  <c r="L175" i="35"/>
  <c r="T175" i="35"/>
  <c r="S111" i="35"/>
  <c r="K111" i="35"/>
  <c r="R111" i="35"/>
  <c r="J111" i="35"/>
  <c r="Q111" i="35"/>
  <c r="I111" i="35"/>
  <c r="P111" i="35"/>
  <c r="H111" i="35"/>
  <c r="O111" i="35"/>
  <c r="G111" i="35"/>
  <c r="V111" i="35"/>
  <c r="N111" i="35"/>
  <c r="F111" i="35"/>
  <c r="U111" i="35"/>
  <c r="M111" i="35"/>
  <c r="E111" i="35"/>
  <c r="T111" i="35"/>
  <c r="L111" i="35"/>
  <c r="T138" i="42"/>
  <c r="L138" i="42"/>
  <c r="S138" i="42"/>
  <c r="K138" i="42"/>
  <c r="R138" i="42"/>
  <c r="J138" i="42"/>
  <c r="Q138" i="42"/>
  <c r="I138" i="42"/>
  <c r="U138" i="42"/>
  <c r="M138" i="42"/>
  <c r="E138" i="42"/>
  <c r="V138" i="42"/>
  <c r="P138" i="42"/>
  <c r="O138" i="42"/>
  <c r="N138" i="42"/>
  <c r="H138" i="42"/>
  <c r="G138" i="42"/>
  <c r="F138" i="42"/>
  <c r="U191" i="41"/>
  <c r="M191" i="41"/>
  <c r="E191" i="41"/>
  <c r="T191" i="41"/>
  <c r="L191" i="41"/>
  <c r="S191" i="41"/>
  <c r="K191" i="41"/>
  <c r="O191" i="41"/>
  <c r="G191" i="41"/>
  <c r="I191" i="41"/>
  <c r="V191" i="41"/>
  <c r="F191" i="41"/>
  <c r="R191" i="41"/>
  <c r="Q191" i="41"/>
  <c r="P191" i="41"/>
  <c r="N191" i="41"/>
  <c r="J191" i="41"/>
  <c r="H191" i="41"/>
  <c r="S127" i="41"/>
  <c r="K127" i="41"/>
  <c r="Q127" i="41"/>
  <c r="I127" i="41"/>
  <c r="P127" i="41"/>
  <c r="H127" i="41"/>
  <c r="O127" i="41"/>
  <c r="G127" i="41"/>
  <c r="V127" i="41"/>
  <c r="N127" i="41"/>
  <c r="F127" i="41"/>
  <c r="U127" i="41"/>
  <c r="M127" i="41"/>
  <c r="E127" i="41"/>
  <c r="T127" i="41"/>
  <c r="L127" i="41"/>
  <c r="R127" i="41"/>
  <c r="J127" i="41"/>
  <c r="T55" i="41"/>
  <c r="L55" i="41"/>
  <c r="S55" i="41"/>
  <c r="K55" i="41"/>
  <c r="R55" i="41"/>
  <c r="J55" i="41"/>
  <c r="Q55" i="41"/>
  <c r="I55" i="41"/>
  <c r="P55" i="41"/>
  <c r="H55" i="41"/>
  <c r="O55" i="41"/>
  <c r="G55" i="41"/>
  <c r="V55" i="41"/>
  <c r="N55" i="41"/>
  <c r="F55" i="41"/>
  <c r="U55" i="41"/>
  <c r="M55" i="41"/>
  <c r="E55" i="41"/>
  <c r="O165" i="34"/>
  <c r="G165" i="34"/>
  <c r="V165" i="34"/>
  <c r="N165" i="34"/>
  <c r="F165" i="34"/>
  <c r="U165" i="34"/>
  <c r="M165" i="34"/>
  <c r="E165" i="34"/>
  <c r="T165" i="34"/>
  <c r="L165" i="34"/>
  <c r="S165" i="34"/>
  <c r="K165" i="34"/>
  <c r="R165" i="34"/>
  <c r="J165" i="34"/>
  <c r="Q165" i="34"/>
  <c r="I165" i="34"/>
  <c r="P165" i="34"/>
  <c r="H165" i="34"/>
  <c r="Q101" i="34"/>
  <c r="I101" i="34"/>
  <c r="P101" i="34"/>
  <c r="H101" i="34"/>
  <c r="O101" i="34"/>
  <c r="G101" i="34"/>
  <c r="V101" i="34"/>
  <c r="N101" i="34"/>
  <c r="F101" i="34"/>
  <c r="U101" i="34"/>
  <c r="M101" i="34"/>
  <c r="E101" i="34"/>
  <c r="T101" i="34"/>
  <c r="L101" i="34"/>
  <c r="S101" i="34"/>
  <c r="K101" i="34"/>
  <c r="J101" i="34"/>
  <c r="R101" i="34"/>
  <c r="O42" i="34"/>
  <c r="G42" i="34"/>
  <c r="V42" i="34"/>
  <c r="N42" i="34"/>
  <c r="F42" i="34"/>
  <c r="U42" i="34"/>
  <c r="M42" i="34"/>
  <c r="E42" i="34"/>
  <c r="T42" i="34"/>
  <c r="L42" i="34"/>
  <c r="S42" i="34"/>
  <c r="K42" i="34"/>
  <c r="R42" i="34"/>
  <c r="J42" i="34"/>
  <c r="Q42" i="34"/>
  <c r="I42" i="34"/>
  <c r="P42" i="34"/>
  <c r="H42" i="34"/>
  <c r="P67" i="35"/>
  <c r="H67" i="35"/>
  <c r="O67" i="35"/>
  <c r="G67" i="35"/>
  <c r="V67" i="35"/>
  <c r="N67" i="35"/>
  <c r="F67" i="35"/>
  <c r="U67" i="35"/>
  <c r="M67" i="35"/>
  <c r="E67" i="35"/>
  <c r="T67" i="35"/>
  <c r="L67" i="35"/>
  <c r="S67" i="35"/>
  <c r="K67" i="35"/>
  <c r="Q67" i="35"/>
  <c r="I67" i="35"/>
  <c r="R67" i="35"/>
  <c r="J67" i="35"/>
  <c r="S43" i="35"/>
  <c r="K43" i="35"/>
  <c r="R43" i="35"/>
  <c r="J43" i="35"/>
  <c r="Q43" i="35"/>
  <c r="I43" i="35"/>
  <c r="P43" i="35"/>
  <c r="H43" i="35"/>
  <c r="O43" i="35"/>
  <c r="G43" i="35"/>
  <c r="V43" i="35"/>
  <c r="N43" i="35"/>
  <c r="F43" i="35"/>
  <c r="L43" i="35"/>
  <c r="E43" i="35"/>
  <c r="U43" i="35"/>
  <c r="M43" i="35"/>
  <c r="T43" i="35"/>
  <c r="S23" i="35"/>
  <c r="K23" i="35"/>
  <c r="R23" i="35"/>
  <c r="J23" i="35"/>
  <c r="Q23" i="35"/>
  <c r="I23" i="35"/>
  <c r="P23" i="35"/>
  <c r="H23" i="35"/>
  <c r="O23" i="35"/>
  <c r="G23" i="35"/>
  <c r="V23" i="35"/>
  <c r="N23" i="35"/>
  <c r="F23" i="35"/>
  <c r="T23" i="35"/>
  <c r="M23" i="35"/>
  <c r="L23" i="35"/>
  <c r="E23" i="35"/>
  <c r="U23" i="35"/>
  <c r="O5" i="35"/>
  <c r="G5" i="35"/>
  <c r="V5" i="35"/>
  <c r="N5" i="35"/>
  <c r="F5" i="35"/>
  <c r="U5" i="35"/>
  <c r="M5" i="35"/>
  <c r="E5" i="35"/>
  <c r="T5" i="35"/>
  <c r="L5" i="35"/>
  <c r="P5" i="35"/>
  <c r="K5" i="35"/>
  <c r="J5" i="35"/>
  <c r="I5" i="35"/>
  <c r="H5" i="35"/>
  <c r="S5" i="35"/>
  <c r="Q5" i="35"/>
  <c r="R5" i="35"/>
  <c r="R151" i="42"/>
  <c r="J151" i="42"/>
  <c r="Q151" i="42"/>
  <c r="I151" i="42"/>
  <c r="P151" i="42"/>
  <c r="H151" i="42"/>
  <c r="O151" i="42"/>
  <c r="G151" i="42"/>
  <c r="S151" i="42"/>
  <c r="K151" i="42"/>
  <c r="U151" i="42"/>
  <c r="T151" i="42"/>
  <c r="N151" i="42"/>
  <c r="M151" i="42"/>
  <c r="L151" i="42"/>
  <c r="F151" i="42"/>
  <c r="E151" i="42"/>
  <c r="V151" i="42"/>
  <c r="S87" i="42"/>
  <c r="K87" i="42"/>
  <c r="R87" i="42"/>
  <c r="J87" i="42"/>
  <c r="Q87" i="42"/>
  <c r="I87" i="42"/>
  <c r="P87" i="42"/>
  <c r="H87" i="42"/>
  <c r="O87" i="42"/>
  <c r="G87" i="42"/>
  <c r="V87" i="42"/>
  <c r="N87" i="42"/>
  <c r="F87" i="42"/>
  <c r="U87" i="42"/>
  <c r="M87" i="42"/>
  <c r="E87" i="42"/>
  <c r="T87" i="42"/>
  <c r="L87" i="42"/>
  <c r="P22" i="42"/>
  <c r="H22" i="42"/>
  <c r="O22" i="42"/>
  <c r="G22" i="42"/>
  <c r="V22" i="42"/>
  <c r="N22" i="42"/>
  <c r="F22" i="42"/>
  <c r="U22" i="42"/>
  <c r="M22" i="42"/>
  <c r="E22" i="42"/>
  <c r="T22" i="42"/>
  <c r="L22" i="42"/>
  <c r="S22" i="42"/>
  <c r="K22" i="42"/>
  <c r="Q22" i="42"/>
  <c r="I22" i="42"/>
  <c r="R22" i="42"/>
  <c r="J22" i="42"/>
  <c r="Q161" i="41"/>
  <c r="I161" i="41"/>
  <c r="P161" i="41"/>
  <c r="H161" i="41"/>
  <c r="O161" i="41"/>
  <c r="G161" i="41"/>
  <c r="S161" i="41"/>
  <c r="K161" i="41"/>
  <c r="U161" i="41"/>
  <c r="E161" i="41"/>
  <c r="R161" i="41"/>
  <c r="N161" i="41"/>
  <c r="M161" i="41"/>
  <c r="L161" i="41"/>
  <c r="J161" i="41"/>
  <c r="V161" i="41"/>
  <c r="F161" i="41"/>
  <c r="T161" i="41"/>
  <c r="P97" i="41"/>
  <c r="H97" i="41"/>
  <c r="O97" i="41"/>
  <c r="G97" i="41"/>
  <c r="V97" i="41"/>
  <c r="N97" i="41"/>
  <c r="F97" i="41"/>
  <c r="U97" i="41"/>
  <c r="M97" i="41"/>
  <c r="E97" i="41"/>
  <c r="T97" i="41"/>
  <c r="L97" i="41"/>
  <c r="S97" i="41"/>
  <c r="K97" i="41"/>
  <c r="R97" i="41"/>
  <c r="J97" i="41"/>
  <c r="Q97" i="41"/>
  <c r="I97" i="41"/>
  <c r="T35" i="41"/>
  <c r="L35" i="41"/>
  <c r="S35" i="41"/>
  <c r="K35" i="41"/>
  <c r="R35" i="41"/>
  <c r="J35" i="41"/>
  <c r="Q35" i="41"/>
  <c r="I35" i="41"/>
  <c r="P35" i="41"/>
  <c r="H35" i="41"/>
  <c r="O35" i="41"/>
  <c r="G35" i="41"/>
  <c r="V35" i="41"/>
  <c r="N35" i="41"/>
  <c r="F35" i="41"/>
  <c r="U35" i="41"/>
  <c r="M35" i="41"/>
  <c r="E35" i="41"/>
  <c r="U174" i="34"/>
  <c r="M174" i="34"/>
  <c r="E174" i="34"/>
  <c r="T174" i="34"/>
  <c r="L174" i="34"/>
  <c r="S174" i="34"/>
  <c r="K174" i="34"/>
  <c r="R174" i="34"/>
  <c r="J174" i="34"/>
  <c r="Q174" i="34"/>
  <c r="I174" i="34"/>
  <c r="P174" i="34"/>
  <c r="H174" i="34"/>
  <c r="O174" i="34"/>
  <c r="G174" i="34"/>
  <c r="V174" i="34"/>
  <c r="N174" i="34"/>
  <c r="F174" i="34"/>
  <c r="O110" i="34"/>
  <c r="G110" i="34"/>
  <c r="V110" i="34"/>
  <c r="N110" i="34"/>
  <c r="F110" i="34"/>
  <c r="U110" i="34"/>
  <c r="M110" i="34"/>
  <c r="E110" i="34"/>
  <c r="T110" i="34"/>
  <c r="L110" i="34"/>
  <c r="S110" i="34"/>
  <c r="K110" i="34"/>
  <c r="R110" i="34"/>
  <c r="J110" i="34"/>
  <c r="Q110" i="34"/>
  <c r="I110" i="34"/>
  <c r="P110" i="34"/>
  <c r="H110" i="34"/>
  <c r="Q49" i="34"/>
  <c r="I49" i="34"/>
  <c r="P49" i="34"/>
  <c r="H49" i="34"/>
  <c r="O49" i="34"/>
  <c r="G49" i="34"/>
  <c r="V49" i="34"/>
  <c r="N49" i="34"/>
  <c r="F49" i="34"/>
  <c r="U49" i="34"/>
  <c r="M49" i="34"/>
  <c r="E49" i="34"/>
  <c r="T49" i="34"/>
  <c r="L49" i="34"/>
  <c r="S49" i="34"/>
  <c r="K49" i="34"/>
  <c r="R49" i="34"/>
  <c r="J49" i="34"/>
  <c r="V202" i="35"/>
  <c r="U202" i="35"/>
  <c r="T202" i="35"/>
  <c r="R202" i="35"/>
  <c r="Q202" i="35"/>
  <c r="I202" i="35"/>
  <c r="P202" i="35"/>
  <c r="H202" i="35"/>
  <c r="N202" i="35"/>
  <c r="F202" i="35"/>
  <c r="M202" i="35"/>
  <c r="E202" i="35"/>
  <c r="L202" i="35"/>
  <c r="G202" i="35"/>
  <c r="S202" i="35"/>
  <c r="K202" i="35"/>
  <c r="O202" i="35"/>
  <c r="J202" i="35"/>
  <c r="R138" i="35"/>
  <c r="J138" i="35"/>
  <c r="Q138" i="35"/>
  <c r="I138" i="35"/>
  <c r="P138" i="35"/>
  <c r="H138" i="35"/>
  <c r="O138" i="35"/>
  <c r="G138" i="35"/>
  <c r="V138" i="35"/>
  <c r="N138" i="35"/>
  <c r="F138" i="35"/>
  <c r="U138" i="35"/>
  <c r="M138" i="35"/>
  <c r="E138" i="35"/>
  <c r="S138" i="35"/>
  <c r="K138" i="35"/>
  <c r="T138" i="35"/>
  <c r="L138" i="35"/>
  <c r="S188" i="42"/>
  <c r="K188" i="42"/>
  <c r="R188" i="42"/>
  <c r="J188" i="42"/>
  <c r="Q188" i="42"/>
  <c r="I188" i="42"/>
  <c r="P188" i="42"/>
  <c r="H188" i="42"/>
  <c r="T188" i="42"/>
  <c r="O188" i="42"/>
  <c r="N188" i="42"/>
  <c r="M188" i="42"/>
  <c r="L188" i="42"/>
  <c r="U188" i="42"/>
  <c r="E188" i="42"/>
  <c r="V188" i="42"/>
  <c r="G188" i="42"/>
  <c r="F188" i="42"/>
  <c r="Q124" i="42"/>
  <c r="I124" i="42"/>
  <c r="P124" i="42"/>
  <c r="H124" i="42"/>
  <c r="O124" i="42"/>
  <c r="G124" i="42"/>
  <c r="V124" i="42"/>
  <c r="N124" i="42"/>
  <c r="F124" i="42"/>
  <c r="U124" i="42"/>
  <c r="M124" i="42"/>
  <c r="E124" i="42"/>
  <c r="T124" i="42"/>
  <c r="L124" i="42"/>
  <c r="S124" i="42"/>
  <c r="K124" i="42"/>
  <c r="R124" i="42"/>
  <c r="J124" i="42"/>
  <c r="T60" i="42"/>
  <c r="L60" i="42"/>
  <c r="S60" i="42"/>
  <c r="K60" i="42"/>
  <c r="R60" i="42"/>
  <c r="J60" i="42"/>
  <c r="Q60" i="42"/>
  <c r="I60" i="42"/>
  <c r="P60" i="42"/>
  <c r="H60" i="42"/>
  <c r="O60" i="42"/>
  <c r="G60" i="42"/>
  <c r="U60" i="42"/>
  <c r="M60" i="42"/>
  <c r="E60" i="42"/>
  <c r="N60" i="42"/>
  <c r="F60" i="42"/>
  <c r="V60" i="42"/>
  <c r="U179" i="41"/>
  <c r="M179" i="41"/>
  <c r="E179" i="41"/>
  <c r="T179" i="41"/>
  <c r="L179" i="41"/>
  <c r="S179" i="41"/>
  <c r="K179" i="41"/>
  <c r="O179" i="41"/>
  <c r="G179" i="41"/>
  <c r="Q179" i="41"/>
  <c r="N179" i="41"/>
  <c r="J179" i="41"/>
  <c r="I179" i="41"/>
  <c r="H179" i="41"/>
  <c r="V179" i="41"/>
  <c r="F179" i="41"/>
  <c r="R179" i="41"/>
  <c r="P179" i="41"/>
  <c r="S115" i="41"/>
  <c r="K115" i="41"/>
  <c r="Q115" i="41"/>
  <c r="I115" i="41"/>
  <c r="P115" i="41"/>
  <c r="H115" i="41"/>
  <c r="O115" i="41"/>
  <c r="G115" i="41"/>
  <c r="V115" i="41"/>
  <c r="N115" i="41"/>
  <c r="F115" i="41"/>
  <c r="U115" i="41"/>
  <c r="M115" i="41"/>
  <c r="E115" i="41"/>
  <c r="T115" i="41"/>
  <c r="L115" i="41"/>
  <c r="J115" i="41"/>
  <c r="R115" i="41"/>
  <c r="P21" i="41"/>
  <c r="H21" i="41"/>
  <c r="O21" i="41"/>
  <c r="G21" i="41"/>
  <c r="V21" i="41"/>
  <c r="N21" i="41"/>
  <c r="F21" i="41"/>
  <c r="U21" i="41"/>
  <c r="M21" i="41"/>
  <c r="E21" i="41"/>
  <c r="T21" i="41"/>
  <c r="L21" i="41"/>
  <c r="S21" i="41"/>
  <c r="K21" i="41"/>
  <c r="R21" i="41"/>
  <c r="J21" i="41"/>
  <c r="Q21" i="41"/>
  <c r="I21" i="41"/>
  <c r="U27" i="34"/>
  <c r="M27" i="34"/>
  <c r="E27" i="34"/>
  <c r="T27" i="34"/>
  <c r="L27" i="34"/>
  <c r="S27" i="34"/>
  <c r="K27" i="34"/>
  <c r="R27" i="34"/>
  <c r="J27" i="34"/>
  <c r="Q27" i="34"/>
  <c r="I27" i="34"/>
  <c r="P27" i="34"/>
  <c r="H27" i="34"/>
  <c r="O27" i="34"/>
  <c r="G27" i="34"/>
  <c r="V27" i="34"/>
  <c r="N27" i="34"/>
  <c r="F27" i="34"/>
  <c r="Q156" i="35"/>
  <c r="I156" i="35"/>
  <c r="P156" i="35"/>
  <c r="H156" i="35"/>
  <c r="O156" i="35"/>
  <c r="G156" i="35"/>
  <c r="U156" i="35"/>
  <c r="M156" i="35"/>
  <c r="E156" i="35"/>
  <c r="T156" i="35"/>
  <c r="L156" i="35"/>
  <c r="K156" i="35"/>
  <c r="J156" i="35"/>
  <c r="F156" i="35"/>
  <c r="V156" i="35"/>
  <c r="S156" i="35"/>
  <c r="N156" i="35"/>
  <c r="R156" i="35"/>
  <c r="Q92" i="35"/>
  <c r="I92" i="35"/>
  <c r="P92" i="35"/>
  <c r="H92" i="35"/>
  <c r="O92" i="35"/>
  <c r="G92" i="35"/>
  <c r="V92" i="35"/>
  <c r="N92" i="35"/>
  <c r="F92" i="35"/>
  <c r="U92" i="35"/>
  <c r="M92" i="35"/>
  <c r="E92" i="35"/>
  <c r="T92" i="35"/>
  <c r="L92" i="35"/>
  <c r="S92" i="35"/>
  <c r="K92" i="35"/>
  <c r="J92" i="35"/>
  <c r="R92" i="35"/>
  <c r="V153" i="42"/>
  <c r="N153" i="42"/>
  <c r="F153" i="42"/>
  <c r="U153" i="42"/>
  <c r="M153" i="42"/>
  <c r="E153" i="42"/>
  <c r="T153" i="42"/>
  <c r="L153" i="42"/>
  <c r="S153" i="42"/>
  <c r="K153" i="42"/>
  <c r="O153" i="42"/>
  <c r="G153" i="42"/>
  <c r="H153" i="42"/>
  <c r="R153" i="42"/>
  <c r="Q153" i="42"/>
  <c r="P153" i="42"/>
  <c r="J153" i="42"/>
  <c r="I153" i="42"/>
  <c r="O81" i="42"/>
  <c r="G81" i="42"/>
  <c r="V81" i="42"/>
  <c r="N81" i="42"/>
  <c r="F81" i="42"/>
  <c r="U81" i="42"/>
  <c r="M81" i="42"/>
  <c r="E81" i="42"/>
  <c r="T81" i="42"/>
  <c r="L81" i="42"/>
  <c r="S81" i="42"/>
  <c r="K81" i="42"/>
  <c r="R81" i="42"/>
  <c r="J81" i="42"/>
  <c r="Q81" i="42"/>
  <c r="I81" i="42"/>
  <c r="P81" i="42"/>
  <c r="H81" i="42"/>
  <c r="V19" i="42"/>
  <c r="N19" i="42"/>
  <c r="F19" i="42"/>
  <c r="U19" i="42"/>
  <c r="M19" i="42"/>
  <c r="E19" i="42"/>
  <c r="T19" i="42"/>
  <c r="L19" i="42"/>
  <c r="R19" i="42"/>
  <c r="J19" i="42"/>
  <c r="Q19" i="42"/>
  <c r="I19" i="42"/>
  <c r="O19" i="42"/>
  <c r="G19" i="42"/>
  <c r="K19" i="42"/>
  <c r="P19" i="42"/>
  <c r="H19" i="42"/>
  <c r="S19" i="42"/>
  <c r="S156" i="41"/>
  <c r="K156" i="41"/>
  <c r="R156" i="41"/>
  <c r="J156" i="41"/>
  <c r="Q156" i="41"/>
  <c r="I156" i="41"/>
  <c r="U156" i="41"/>
  <c r="M156" i="41"/>
  <c r="E156" i="41"/>
  <c r="O156" i="41"/>
  <c r="L156" i="41"/>
  <c r="H156" i="41"/>
  <c r="G156" i="41"/>
  <c r="V156" i="41"/>
  <c r="F156" i="41"/>
  <c r="T156" i="41"/>
  <c r="P156" i="41"/>
  <c r="N156" i="41"/>
  <c r="R92" i="41"/>
  <c r="J92" i="41"/>
  <c r="Q92" i="41"/>
  <c r="I92" i="41"/>
  <c r="P92" i="41"/>
  <c r="H92" i="41"/>
  <c r="O92" i="41"/>
  <c r="G92" i="41"/>
  <c r="V92" i="41"/>
  <c r="N92" i="41"/>
  <c r="F92" i="41"/>
  <c r="U92" i="41"/>
  <c r="M92" i="41"/>
  <c r="E92" i="41"/>
  <c r="T92" i="41"/>
  <c r="L92" i="41"/>
  <c r="S92" i="41"/>
  <c r="K92" i="41"/>
  <c r="U194" i="34"/>
  <c r="M194" i="34"/>
  <c r="E194" i="34"/>
  <c r="T194" i="34"/>
  <c r="L194" i="34"/>
  <c r="S194" i="34"/>
  <c r="K194" i="34"/>
  <c r="R194" i="34"/>
  <c r="J194" i="34"/>
  <c r="Q194" i="34"/>
  <c r="I194" i="34"/>
  <c r="P194" i="34"/>
  <c r="H194" i="34"/>
  <c r="O194" i="34"/>
  <c r="G194" i="34"/>
  <c r="V194" i="34"/>
  <c r="N194" i="34"/>
  <c r="F194" i="34"/>
  <c r="O130" i="34"/>
  <c r="G130" i="34"/>
  <c r="V130" i="34"/>
  <c r="N130" i="34"/>
  <c r="F130" i="34"/>
  <c r="U130" i="34"/>
  <c r="M130" i="34"/>
  <c r="E130" i="34"/>
  <c r="T130" i="34"/>
  <c r="L130" i="34"/>
  <c r="S130" i="34"/>
  <c r="K130" i="34"/>
  <c r="R130" i="34"/>
  <c r="J130" i="34"/>
  <c r="Q130" i="34"/>
  <c r="I130" i="34"/>
  <c r="P130" i="34"/>
  <c r="H130" i="34"/>
  <c r="Q41" i="34"/>
  <c r="I41" i="34"/>
  <c r="P41" i="34"/>
  <c r="H41" i="34"/>
  <c r="O41" i="34"/>
  <c r="G41" i="34"/>
  <c r="V41" i="34"/>
  <c r="N41" i="34"/>
  <c r="F41" i="34"/>
  <c r="U41" i="34"/>
  <c r="M41" i="34"/>
  <c r="E41" i="34"/>
  <c r="T41" i="34"/>
  <c r="L41" i="34"/>
  <c r="S41" i="34"/>
  <c r="K41" i="34"/>
  <c r="R41" i="34"/>
  <c r="J41" i="34"/>
  <c r="N21" i="33"/>
  <c r="O190" i="42"/>
  <c r="G190" i="42"/>
  <c r="V190" i="42"/>
  <c r="N190" i="42"/>
  <c r="F190" i="42"/>
  <c r="U190" i="42"/>
  <c r="M190" i="42"/>
  <c r="E190" i="42"/>
  <c r="T190" i="42"/>
  <c r="L190" i="42"/>
  <c r="P190" i="42"/>
  <c r="K190" i="42"/>
  <c r="J190" i="42"/>
  <c r="I190" i="42"/>
  <c r="H190" i="42"/>
  <c r="Q190" i="42"/>
  <c r="S190" i="42"/>
  <c r="R190" i="42"/>
  <c r="P54" i="42"/>
  <c r="H54" i="42"/>
  <c r="O54" i="42"/>
  <c r="G54" i="42"/>
  <c r="V54" i="42"/>
  <c r="N54" i="42"/>
  <c r="F54" i="42"/>
  <c r="U54" i="42"/>
  <c r="M54" i="42"/>
  <c r="E54" i="42"/>
  <c r="T54" i="42"/>
  <c r="L54" i="42"/>
  <c r="S54" i="42"/>
  <c r="K54" i="42"/>
  <c r="Q54" i="42"/>
  <c r="I54" i="42"/>
  <c r="R54" i="42"/>
  <c r="J54" i="42"/>
  <c r="O158" i="41"/>
  <c r="G158" i="41"/>
  <c r="V158" i="41"/>
  <c r="N158" i="41"/>
  <c r="F158" i="41"/>
  <c r="U158" i="41"/>
  <c r="M158" i="41"/>
  <c r="E158" i="41"/>
  <c r="Q158" i="41"/>
  <c r="I158" i="41"/>
  <c r="K158" i="41"/>
  <c r="H158" i="41"/>
  <c r="T158" i="41"/>
  <c r="S158" i="41"/>
  <c r="R158" i="41"/>
  <c r="P158" i="41"/>
  <c r="L158" i="41"/>
  <c r="J158" i="41"/>
  <c r="V94" i="41"/>
  <c r="N94" i="41"/>
  <c r="F94" i="41"/>
  <c r="U94" i="41"/>
  <c r="M94" i="41"/>
  <c r="E94" i="41"/>
  <c r="T94" i="41"/>
  <c r="L94" i="41"/>
  <c r="S94" i="41"/>
  <c r="K94" i="41"/>
  <c r="R94" i="41"/>
  <c r="J94" i="41"/>
  <c r="Q94" i="41"/>
  <c r="I94" i="41"/>
  <c r="P94" i="41"/>
  <c r="H94" i="41"/>
  <c r="O94" i="41"/>
  <c r="G94" i="41"/>
  <c r="V18" i="41"/>
  <c r="N18" i="41"/>
  <c r="F18" i="41"/>
  <c r="U18" i="41"/>
  <c r="M18" i="41"/>
  <c r="E18" i="41"/>
  <c r="T18" i="41"/>
  <c r="L18" i="41"/>
  <c r="S18" i="41"/>
  <c r="K18" i="41"/>
  <c r="R18" i="41"/>
  <c r="J18" i="41"/>
  <c r="Q18" i="41"/>
  <c r="I18" i="41"/>
  <c r="P18" i="41"/>
  <c r="H18" i="41"/>
  <c r="O18" i="41"/>
  <c r="G18" i="41"/>
  <c r="S116" i="34"/>
  <c r="K116" i="34"/>
  <c r="R116" i="34"/>
  <c r="J116" i="34"/>
  <c r="Q116" i="34"/>
  <c r="I116" i="34"/>
  <c r="P116" i="34"/>
  <c r="H116" i="34"/>
  <c r="O116" i="34"/>
  <c r="G116" i="34"/>
  <c r="V116" i="34"/>
  <c r="N116" i="34"/>
  <c r="F116" i="34"/>
  <c r="U116" i="34"/>
  <c r="M116" i="34"/>
  <c r="E116" i="34"/>
  <c r="T116" i="34"/>
  <c r="L116" i="34"/>
  <c r="S36" i="34"/>
  <c r="K36" i="34"/>
  <c r="R36" i="34"/>
  <c r="J36" i="34"/>
  <c r="Q36" i="34"/>
  <c r="I36" i="34"/>
  <c r="P36" i="34"/>
  <c r="H36" i="34"/>
  <c r="O36" i="34"/>
  <c r="G36" i="34"/>
  <c r="V36" i="34"/>
  <c r="N36" i="34"/>
  <c r="F36" i="34"/>
  <c r="U36" i="34"/>
  <c r="M36" i="34"/>
  <c r="E36" i="34"/>
  <c r="T36" i="34"/>
  <c r="L36" i="34"/>
  <c r="S196" i="33"/>
  <c r="K196" i="33"/>
  <c r="R196" i="33"/>
  <c r="J196" i="33"/>
  <c r="Q196" i="33"/>
  <c r="I196" i="33"/>
  <c r="P196" i="33"/>
  <c r="H196" i="33"/>
  <c r="O196" i="33"/>
  <c r="G196" i="33"/>
  <c r="V196" i="33"/>
  <c r="N196" i="33"/>
  <c r="F196" i="33"/>
  <c r="U196" i="33"/>
  <c r="M196" i="33"/>
  <c r="E196" i="33"/>
  <c r="T196" i="33"/>
  <c r="L196" i="33"/>
  <c r="S201" i="35"/>
  <c r="K201" i="35"/>
  <c r="R201" i="35"/>
  <c r="J201" i="35"/>
  <c r="P201" i="35"/>
  <c r="H201" i="35"/>
  <c r="O201" i="35"/>
  <c r="G201" i="35"/>
  <c r="V201" i="35"/>
  <c r="N201" i="35"/>
  <c r="F201" i="35"/>
  <c r="U201" i="35"/>
  <c r="T201" i="35"/>
  <c r="M201" i="35"/>
  <c r="I201" i="35"/>
  <c r="L201" i="35"/>
  <c r="E201" i="35"/>
  <c r="Q201" i="35"/>
  <c r="T137" i="35"/>
  <c r="L137" i="35"/>
  <c r="S137" i="35"/>
  <c r="K137" i="35"/>
  <c r="R137" i="35"/>
  <c r="J137" i="35"/>
  <c r="Q137" i="35"/>
  <c r="I137" i="35"/>
  <c r="P137" i="35"/>
  <c r="H137" i="35"/>
  <c r="O137" i="35"/>
  <c r="G137" i="35"/>
  <c r="U137" i="35"/>
  <c r="M137" i="35"/>
  <c r="E137" i="35"/>
  <c r="V137" i="35"/>
  <c r="N137" i="35"/>
  <c r="F137" i="35"/>
  <c r="R78" i="35"/>
  <c r="J78" i="35"/>
  <c r="Q78" i="35"/>
  <c r="I78" i="35"/>
  <c r="P78" i="35"/>
  <c r="H78" i="35"/>
  <c r="O78" i="35"/>
  <c r="G78" i="35"/>
  <c r="V78" i="35"/>
  <c r="N78" i="35"/>
  <c r="F78" i="35"/>
  <c r="U78" i="35"/>
  <c r="M78" i="35"/>
  <c r="E78" i="35"/>
  <c r="S78" i="35"/>
  <c r="K78" i="35"/>
  <c r="T78" i="35"/>
  <c r="L78" i="35"/>
  <c r="R62" i="35"/>
  <c r="J62" i="35"/>
  <c r="Q62" i="35"/>
  <c r="I62" i="35"/>
  <c r="P62" i="35"/>
  <c r="H62" i="35"/>
  <c r="O62" i="35"/>
  <c r="G62" i="35"/>
  <c r="V62" i="35"/>
  <c r="N62" i="35"/>
  <c r="F62" i="35"/>
  <c r="U62" i="35"/>
  <c r="M62" i="35"/>
  <c r="E62" i="35"/>
  <c r="S62" i="35"/>
  <c r="K62" i="35"/>
  <c r="L62" i="35"/>
  <c r="T62" i="35"/>
  <c r="U46" i="35"/>
  <c r="M46" i="35"/>
  <c r="E46" i="35"/>
  <c r="T46" i="35"/>
  <c r="L46" i="35"/>
  <c r="S46" i="35"/>
  <c r="K46" i="35"/>
  <c r="R46" i="35"/>
  <c r="J46" i="35"/>
  <c r="Q46" i="35"/>
  <c r="I46" i="35"/>
  <c r="P46" i="35"/>
  <c r="H46" i="35"/>
  <c r="V46" i="35"/>
  <c r="O46" i="35"/>
  <c r="N46" i="35"/>
  <c r="G46" i="35"/>
  <c r="F46" i="35"/>
  <c r="U30" i="35"/>
  <c r="M30" i="35"/>
  <c r="E30" i="35"/>
  <c r="T30" i="35"/>
  <c r="L30" i="35"/>
  <c r="S30" i="35"/>
  <c r="K30" i="35"/>
  <c r="R30" i="35"/>
  <c r="J30" i="35"/>
  <c r="Q30" i="35"/>
  <c r="I30" i="35"/>
  <c r="P30" i="35"/>
  <c r="H30" i="35"/>
  <c r="V30" i="35"/>
  <c r="O30" i="35"/>
  <c r="N30" i="35"/>
  <c r="G30" i="35"/>
  <c r="F30" i="35"/>
  <c r="U14" i="35"/>
  <c r="M14" i="35"/>
  <c r="E14" i="35"/>
  <c r="T14" i="35"/>
  <c r="L14" i="35"/>
  <c r="S14" i="35"/>
  <c r="K14" i="35"/>
  <c r="R14" i="35"/>
  <c r="J14" i="35"/>
  <c r="Q14" i="35"/>
  <c r="I14" i="35"/>
  <c r="V14" i="35"/>
  <c r="P14" i="35"/>
  <c r="O14" i="35"/>
  <c r="N14" i="35"/>
  <c r="H14" i="35"/>
  <c r="G14" i="35"/>
  <c r="F14" i="35"/>
  <c r="U187" i="42"/>
  <c r="M187" i="42"/>
  <c r="E187" i="42"/>
  <c r="T187" i="42"/>
  <c r="L187" i="42"/>
  <c r="S187" i="42"/>
  <c r="K187" i="42"/>
  <c r="R187" i="42"/>
  <c r="J187" i="42"/>
  <c r="V187" i="42"/>
  <c r="F187" i="42"/>
  <c r="Q187" i="42"/>
  <c r="P187" i="42"/>
  <c r="O187" i="42"/>
  <c r="N187" i="42"/>
  <c r="G187" i="42"/>
  <c r="I187" i="42"/>
  <c r="H187" i="42"/>
  <c r="S123" i="42"/>
  <c r="K123" i="42"/>
  <c r="R123" i="42"/>
  <c r="J123" i="42"/>
  <c r="Q123" i="42"/>
  <c r="I123" i="42"/>
  <c r="P123" i="42"/>
  <c r="H123" i="42"/>
  <c r="O123" i="42"/>
  <c r="G123" i="42"/>
  <c r="V123" i="42"/>
  <c r="N123" i="42"/>
  <c r="F123" i="42"/>
  <c r="U123" i="42"/>
  <c r="M123" i="42"/>
  <c r="E123" i="42"/>
  <c r="T123" i="42"/>
  <c r="L123" i="42"/>
  <c r="V59" i="42"/>
  <c r="N59" i="42"/>
  <c r="F59" i="42"/>
  <c r="U59" i="42"/>
  <c r="M59" i="42"/>
  <c r="E59" i="42"/>
  <c r="T59" i="42"/>
  <c r="L59" i="42"/>
  <c r="S59" i="42"/>
  <c r="K59" i="42"/>
  <c r="R59" i="42"/>
  <c r="J59" i="42"/>
  <c r="Q59" i="42"/>
  <c r="I59" i="42"/>
  <c r="O59" i="42"/>
  <c r="G59" i="42"/>
  <c r="P59" i="42"/>
  <c r="H59" i="42"/>
  <c r="U201" i="41"/>
  <c r="M201" i="41"/>
  <c r="E201" i="41"/>
  <c r="T201" i="41"/>
  <c r="L201" i="41"/>
  <c r="S201" i="41"/>
  <c r="K201" i="41"/>
  <c r="O201" i="41"/>
  <c r="G201" i="41"/>
  <c r="I201" i="41"/>
  <c r="V201" i="41"/>
  <c r="F201" i="41"/>
  <c r="R201" i="41"/>
  <c r="Q201" i="41"/>
  <c r="P201" i="41"/>
  <c r="N201" i="41"/>
  <c r="J201" i="41"/>
  <c r="H201" i="41"/>
  <c r="O137" i="41"/>
  <c r="G137" i="41"/>
  <c r="U137" i="41"/>
  <c r="M137" i="41"/>
  <c r="E137" i="41"/>
  <c r="T137" i="41"/>
  <c r="L137" i="41"/>
  <c r="S137" i="41"/>
  <c r="K137" i="41"/>
  <c r="R137" i="41"/>
  <c r="J137" i="41"/>
  <c r="Q137" i="41"/>
  <c r="I137" i="41"/>
  <c r="P137" i="41"/>
  <c r="H137" i="41"/>
  <c r="V137" i="41"/>
  <c r="N137" i="41"/>
  <c r="F137" i="41"/>
  <c r="R56" i="41"/>
  <c r="J56" i="41"/>
  <c r="Q56" i="41"/>
  <c r="I56" i="41"/>
  <c r="P56" i="41"/>
  <c r="H56" i="41"/>
  <c r="O56" i="41"/>
  <c r="G56" i="41"/>
  <c r="V56" i="41"/>
  <c r="N56" i="41"/>
  <c r="F56" i="41"/>
  <c r="U56" i="41"/>
  <c r="M56" i="41"/>
  <c r="E56" i="41"/>
  <c r="T56" i="41"/>
  <c r="L56" i="41"/>
  <c r="S56" i="41"/>
  <c r="K56" i="41"/>
  <c r="J198" i="34"/>
  <c r="O134" i="34"/>
  <c r="G134" i="34"/>
  <c r="V134" i="34"/>
  <c r="N134" i="34"/>
  <c r="F134" i="34"/>
  <c r="U134" i="34"/>
  <c r="M134" i="34"/>
  <c r="E134" i="34"/>
  <c r="T134" i="34"/>
  <c r="L134" i="34"/>
  <c r="S134" i="34"/>
  <c r="K134" i="34"/>
  <c r="R134" i="34"/>
  <c r="J134" i="34"/>
  <c r="Q134" i="34"/>
  <c r="I134" i="34"/>
  <c r="P134" i="34"/>
  <c r="H134" i="34"/>
  <c r="O70" i="34"/>
  <c r="G70" i="34"/>
  <c r="V70" i="34"/>
  <c r="N70" i="34"/>
  <c r="F70" i="34"/>
  <c r="U70" i="34"/>
  <c r="M70" i="34"/>
  <c r="E70" i="34"/>
  <c r="T70" i="34"/>
  <c r="L70" i="34"/>
  <c r="S70" i="34"/>
  <c r="K70" i="34"/>
  <c r="R70" i="34"/>
  <c r="J70" i="34"/>
  <c r="Q70" i="34"/>
  <c r="I70" i="34"/>
  <c r="P70" i="34"/>
  <c r="H70" i="34"/>
  <c r="Q10" i="34"/>
  <c r="I10" i="34"/>
  <c r="P10" i="34"/>
  <c r="H10" i="34"/>
  <c r="O10" i="34"/>
  <c r="G10" i="34"/>
  <c r="V10" i="34"/>
  <c r="N10" i="34"/>
  <c r="F10" i="34"/>
  <c r="U10" i="34"/>
  <c r="M10" i="34"/>
  <c r="E10" i="34"/>
  <c r="T10" i="34"/>
  <c r="L10" i="34"/>
  <c r="S10" i="34"/>
  <c r="K10" i="34"/>
  <c r="R10" i="34"/>
  <c r="J10" i="34"/>
  <c r="Q194" i="35"/>
  <c r="I194" i="35"/>
  <c r="P194" i="35"/>
  <c r="H194" i="35"/>
  <c r="V194" i="35"/>
  <c r="N194" i="35"/>
  <c r="F194" i="35"/>
  <c r="U194" i="35"/>
  <c r="M194" i="35"/>
  <c r="E194" i="35"/>
  <c r="T194" i="35"/>
  <c r="L194" i="35"/>
  <c r="S194" i="35"/>
  <c r="R194" i="35"/>
  <c r="K194" i="35"/>
  <c r="G194" i="35"/>
  <c r="O194" i="35"/>
  <c r="J194" i="35"/>
  <c r="S200" i="42"/>
  <c r="K200" i="42"/>
  <c r="R200" i="42"/>
  <c r="J200" i="42"/>
  <c r="Q200" i="42"/>
  <c r="I200" i="42"/>
  <c r="P200" i="42"/>
  <c r="H200" i="42"/>
  <c r="L200" i="42"/>
  <c r="G200" i="42"/>
  <c r="V200" i="42"/>
  <c r="F200" i="42"/>
  <c r="U200" i="42"/>
  <c r="E200" i="42"/>
  <c r="T200" i="42"/>
  <c r="M200" i="42"/>
  <c r="O200" i="42"/>
  <c r="N200" i="42"/>
  <c r="P136" i="42"/>
  <c r="H136" i="42"/>
  <c r="O136" i="42"/>
  <c r="G136" i="42"/>
  <c r="V136" i="42"/>
  <c r="N136" i="42"/>
  <c r="F136" i="42"/>
  <c r="U136" i="42"/>
  <c r="M136" i="42"/>
  <c r="E136" i="42"/>
  <c r="Q136" i="42"/>
  <c r="I136" i="42"/>
  <c r="L136" i="42"/>
  <c r="K136" i="42"/>
  <c r="J136" i="42"/>
  <c r="T136" i="42"/>
  <c r="S136" i="42"/>
  <c r="R136" i="42"/>
  <c r="T72" i="42"/>
  <c r="L72" i="42"/>
  <c r="S72" i="42"/>
  <c r="K72" i="42"/>
  <c r="R72" i="42"/>
  <c r="J72" i="42"/>
  <c r="Q72" i="42"/>
  <c r="I72" i="42"/>
  <c r="P72" i="42"/>
  <c r="H72" i="42"/>
  <c r="O72" i="42"/>
  <c r="G72" i="42"/>
  <c r="U72" i="42"/>
  <c r="M72" i="42"/>
  <c r="E72" i="42"/>
  <c r="V72" i="42"/>
  <c r="N72" i="42"/>
  <c r="F72" i="42"/>
  <c r="U9" i="42"/>
  <c r="M9" i="42"/>
  <c r="E9" i="42"/>
  <c r="T9" i="42"/>
  <c r="L9" i="42"/>
  <c r="S9" i="42"/>
  <c r="K9" i="42"/>
  <c r="R9" i="42"/>
  <c r="J9" i="42"/>
  <c r="O9" i="42"/>
  <c r="G9" i="42"/>
  <c r="P9" i="42"/>
  <c r="I9" i="42"/>
  <c r="H9" i="42"/>
  <c r="F9" i="42"/>
  <c r="V9" i="42"/>
  <c r="Q9" i="42"/>
  <c r="N9" i="42"/>
  <c r="S139" i="41"/>
  <c r="K139" i="41"/>
  <c r="Q139" i="41"/>
  <c r="I139" i="41"/>
  <c r="P139" i="41"/>
  <c r="H139" i="41"/>
  <c r="O139" i="41"/>
  <c r="G139" i="41"/>
  <c r="V139" i="41"/>
  <c r="N139" i="41"/>
  <c r="F139" i="41"/>
  <c r="U139" i="41"/>
  <c r="M139" i="41"/>
  <c r="E139" i="41"/>
  <c r="T139" i="41"/>
  <c r="L139" i="41"/>
  <c r="R139" i="41"/>
  <c r="J139" i="41"/>
  <c r="P77" i="41"/>
  <c r="H77" i="41"/>
  <c r="O77" i="41"/>
  <c r="G77" i="41"/>
  <c r="V77" i="41"/>
  <c r="N77" i="41"/>
  <c r="F77" i="41"/>
  <c r="U77" i="41"/>
  <c r="M77" i="41"/>
  <c r="E77" i="41"/>
  <c r="T77" i="41"/>
  <c r="L77" i="41"/>
  <c r="S77" i="41"/>
  <c r="K77" i="41"/>
  <c r="R77" i="41"/>
  <c r="J77" i="41"/>
  <c r="Q77" i="41"/>
  <c r="I77" i="41"/>
  <c r="P29" i="41"/>
  <c r="H29" i="41"/>
  <c r="O29" i="41"/>
  <c r="G29" i="41"/>
  <c r="V29" i="41"/>
  <c r="N29" i="41"/>
  <c r="F29" i="41"/>
  <c r="U29" i="41"/>
  <c r="M29" i="41"/>
  <c r="E29" i="41"/>
  <c r="T29" i="41"/>
  <c r="L29" i="41"/>
  <c r="S29" i="41"/>
  <c r="K29" i="41"/>
  <c r="R29" i="41"/>
  <c r="J29" i="41"/>
  <c r="Q29" i="41"/>
  <c r="I29" i="41"/>
  <c r="Q168" i="34"/>
  <c r="I168" i="34"/>
  <c r="P168" i="34"/>
  <c r="H168" i="34"/>
  <c r="O168" i="34"/>
  <c r="G168" i="34"/>
  <c r="V168" i="34"/>
  <c r="N168" i="34"/>
  <c r="F168" i="34"/>
  <c r="U168" i="34"/>
  <c r="M168" i="34"/>
  <c r="E168" i="34"/>
  <c r="T168" i="34"/>
  <c r="L168" i="34"/>
  <c r="S168" i="34"/>
  <c r="K168" i="34"/>
  <c r="R168" i="34"/>
  <c r="J168" i="34"/>
  <c r="S104" i="34"/>
  <c r="K104" i="34"/>
  <c r="R104" i="34"/>
  <c r="J104" i="34"/>
  <c r="Q104" i="34"/>
  <c r="I104" i="34"/>
  <c r="P104" i="34"/>
  <c r="H104" i="34"/>
  <c r="O104" i="34"/>
  <c r="G104" i="34"/>
  <c r="V104" i="34"/>
  <c r="N104" i="34"/>
  <c r="F104" i="34"/>
  <c r="U104" i="34"/>
  <c r="M104" i="34"/>
  <c r="E104" i="34"/>
  <c r="T104" i="34"/>
  <c r="L104" i="34"/>
  <c r="V12" i="34"/>
  <c r="U12" i="34"/>
  <c r="M12" i="34"/>
  <c r="E12" i="34"/>
  <c r="T12" i="34"/>
  <c r="L12" i="34"/>
  <c r="S12" i="34"/>
  <c r="K12" i="34"/>
  <c r="R12" i="34"/>
  <c r="J12" i="34"/>
  <c r="Q12" i="34"/>
  <c r="I12" i="34"/>
  <c r="P12" i="34"/>
  <c r="H12" i="34"/>
  <c r="O12" i="34"/>
  <c r="G12" i="34"/>
  <c r="N12" i="34"/>
  <c r="F12" i="34"/>
  <c r="V173" i="35"/>
  <c r="N173" i="35"/>
  <c r="U173" i="35"/>
  <c r="M173" i="35"/>
  <c r="T173" i="35"/>
  <c r="L173" i="35"/>
  <c r="R173" i="35"/>
  <c r="J173" i="35"/>
  <c r="G173" i="35"/>
  <c r="S173" i="35"/>
  <c r="F173" i="35"/>
  <c r="Q173" i="35"/>
  <c r="E173" i="35"/>
  <c r="O173" i="35"/>
  <c r="K173" i="35"/>
  <c r="P173" i="35"/>
  <c r="H173" i="35"/>
  <c r="I173" i="35"/>
  <c r="O109" i="35"/>
  <c r="G109" i="35"/>
  <c r="V109" i="35"/>
  <c r="N109" i="35"/>
  <c r="F109" i="35"/>
  <c r="U109" i="35"/>
  <c r="M109" i="35"/>
  <c r="E109" i="35"/>
  <c r="T109" i="35"/>
  <c r="L109" i="35"/>
  <c r="S109" i="35"/>
  <c r="K109" i="35"/>
  <c r="R109" i="35"/>
  <c r="J109" i="35"/>
  <c r="Q109" i="35"/>
  <c r="I109" i="35"/>
  <c r="P109" i="35"/>
  <c r="H109" i="35"/>
  <c r="V165" i="42"/>
  <c r="N165" i="42"/>
  <c r="F165" i="42"/>
  <c r="U165" i="42"/>
  <c r="M165" i="42"/>
  <c r="E165" i="42"/>
  <c r="T165" i="42"/>
  <c r="L165" i="42"/>
  <c r="S165" i="42"/>
  <c r="K165" i="42"/>
  <c r="R165" i="42"/>
  <c r="J165" i="42"/>
  <c r="O165" i="42"/>
  <c r="G165" i="42"/>
  <c r="Q165" i="42"/>
  <c r="P165" i="42"/>
  <c r="I165" i="42"/>
  <c r="H165" i="42"/>
  <c r="O101" i="42"/>
  <c r="G101" i="42"/>
  <c r="V101" i="42"/>
  <c r="N101" i="42"/>
  <c r="F101" i="42"/>
  <c r="U101" i="42"/>
  <c r="M101" i="42"/>
  <c r="E101" i="42"/>
  <c r="T101" i="42"/>
  <c r="L101" i="42"/>
  <c r="S101" i="42"/>
  <c r="K101" i="42"/>
  <c r="R101" i="42"/>
  <c r="J101" i="42"/>
  <c r="Q101" i="42"/>
  <c r="I101" i="42"/>
  <c r="H101" i="42"/>
  <c r="P101" i="42"/>
  <c r="R37" i="42"/>
  <c r="J37" i="42"/>
  <c r="Q37" i="42"/>
  <c r="I37" i="42"/>
  <c r="P37" i="42"/>
  <c r="H37" i="42"/>
  <c r="O37" i="42"/>
  <c r="G37" i="42"/>
  <c r="V37" i="42"/>
  <c r="N37" i="42"/>
  <c r="F37" i="42"/>
  <c r="U37" i="42"/>
  <c r="M37" i="42"/>
  <c r="E37" i="42"/>
  <c r="S37" i="42"/>
  <c r="K37" i="42"/>
  <c r="T37" i="42"/>
  <c r="L37" i="42"/>
  <c r="O141" i="41"/>
  <c r="G141" i="41"/>
  <c r="U141" i="41"/>
  <c r="M141" i="41"/>
  <c r="E141" i="41"/>
  <c r="T141" i="41"/>
  <c r="L141" i="41"/>
  <c r="S141" i="41"/>
  <c r="K141" i="41"/>
  <c r="R141" i="41"/>
  <c r="J141" i="41"/>
  <c r="Q141" i="41"/>
  <c r="I141" i="41"/>
  <c r="P141" i="41"/>
  <c r="H141" i="41"/>
  <c r="V141" i="41"/>
  <c r="N141" i="41"/>
  <c r="F141" i="41"/>
  <c r="T79" i="41"/>
  <c r="L79" i="41"/>
  <c r="S79" i="41"/>
  <c r="K79" i="41"/>
  <c r="R79" i="41"/>
  <c r="J79" i="41"/>
  <c r="Q79" i="41"/>
  <c r="I79" i="41"/>
  <c r="P79" i="41"/>
  <c r="H79" i="41"/>
  <c r="O79" i="41"/>
  <c r="G79" i="41"/>
  <c r="V79" i="41"/>
  <c r="N79" i="41"/>
  <c r="F79" i="41"/>
  <c r="U79" i="41"/>
  <c r="M79" i="41"/>
  <c r="E79" i="41"/>
  <c r="S72" i="34"/>
  <c r="K72" i="34"/>
  <c r="R72" i="34"/>
  <c r="J72" i="34"/>
  <c r="Q72" i="34"/>
  <c r="I72" i="34"/>
  <c r="P72" i="34"/>
  <c r="H72" i="34"/>
  <c r="O72" i="34"/>
  <c r="G72" i="34"/>
  <c r="V72" i="34"/>
  <c r="N72" i="34"/>
  <c r="F72" i="34"/>
  <c r="U72" i="34"/>
  <c r="M72" i="34"/>
  <c r="E72" i="34"/>
  <c r="T72" i="34"/>
  <c r="L72" i="34"/>
  <c r="S5" i="34"/>
  <c r="K5" i="34"/>
  <c r="R5" i="34"/>
  <c r="J5" i="34"/>
  <c r="Q5" i="34"/>
  <c r="I5" i="34"/>
  <c r="P5" i="34"/>
  <c r="H5" i="34"/>
  <c r="O5" i="34"/>
  <c r="G5" i="34"/>
  <c r="V5" i="34"/>
  <c r="N5" i="34"/>
  <c r="F5" i="34"/>
  <c r="U5" i="34"/>
  <c r="M5" i="34"/>
  <c r="E5" i="34"/>
  <c r="T5" i="34"/>
  <c r="L5" i="34"/>
  <c r="U166" i="35"/>
  <c r="M166" i="35"/>
  <c r="E166" i="35"/>
  <c r="T166" i="35"/>
  <c r="L166" i="35"/>
  <c r="S166" i="35"/>
  <c r="K166" i="35"/>
  <c r="Q166" i="35"/>
  <c r="I166" i="35"/>
  <c r="P166" i="35"/>
  <c r="H166" i="35"/>
  <c r="V166" i="35"/>
  <c r="R166" i="35"/>
  <c r="O166" i="35"/>
  <c r="N166" i="35"/>
  <c r="J166" i="35"/>
  <c r="F166" i="35"/>
  <c r="G166" i="35"/>
  <c r="U102" i="35"/>
  <c r="M102" i="35"/>
  <c r="E102" i="35"/>
  <c r="T102" i="35"/>
  <c r="L102" i="35"/>
  <c r="S102" i="35"/>
  <c r="K102" i="35"/>
  <c r="R102" i="35"/>
  <c r="J102" i="35"/>
  <c r="Q102" i="35"/>
  <c r="I102" i="35"/>
  <c r="P102" i="35"/>
  <c r="H102" i="35"/>
  <c r="O102" i="35"/>
  <c r="G102" i="35"/>
  <c r="V102" i="35"/>
  <c r="N102" i="35"/>
  <c r="F102" i="35"/>
  <c r="U122" i="42"/>
  <c r="M122" i="42"/>
  <c r="E122" i="42"/>
  <c r="T122" i="42"/>
  <c r="L122" i="42"/>
  <c r="S122" i="42"/>
  <c r="K122" i="42"/>
  <c r="R122" i="42"/>
  <c r="J122" i="42"/>
  <c r="Q122" i="42"/>
  <c r="I122" i="42"/>
  <c r="P122" i="42"/>
  <c r="H122" i="42"/>
  <c r="O122" i="42"/>
  <c r="G122" i="42"/>
  <c r="F122" i="42"/>
  <c r="N122" i="42"/>
  <c r="V122" i="42"/>
  <c r="O182" i="41"/>
  <c r="G182" i="41"/>
  <c r="V182" i="41"/>
  <c r="N182" i="41"/>
  <c r="F182" i="41"/>
  <c r="U182" i="41"/>
  <c r="M182" i="41"/>
  <c r="E182" i="41"/>
  <c r="Q182" i="41"/>
  <c r="I182" i="41"/>
  <c r="K182" i="41"/>
  <c r="H182" i="41"/>
  <c r="T182" i="41"/>
  <c r="S182" i="41"/>
  <c r="R182" i="41"/>
  <c r="P182" i="41"/>
  <c r="L182" i="41"/>
  <c r="J182" i="41"/>
  <c r="U118" i="41"/>
  <c r="M118" i="41"/>
  <c r="E118" i="41"/>
  <c r="S118" i="41"/>
  <c r="K118" i="41"/>
  <c r="R118" i="41"/>
  <c r="J118" i="41"/>
  <c r="Q118" i="41"/>
  <c r="I118" i="41"/>
  <c r="P118" i="41"/>
  <c r="H118" i="41"/>
  <c r="O118" i="41"/>
  <c r="G118" i="41"/>
  <c r="V118" i="41"/>
  <c r="N118" i="41"/>
  <c r="F118" i="41"/>
  <c r="T118" i="41"/>
  <c r="L118" i="41"/>
  <c r="V50" i="41"/>
  <c r="N50" i="41"/>
  <c r="F50" i="41"/>
  <c r="U50" i="41"/>
  <c r="M50" i="41"/>
  <c r="E50" i="41"/>
  <c r="T50" i="41"/>
  <c r="L50" i="41"/>
  <c r="S50" i="41"/>
  <c r="K50" i="41"/>
  <c r="R50" i="41"/>
  <c r="J50" i="41"/>
  <c r="Q50" i="41"/>
  <c r="I50" i="41"/>
  <c r="P50" i="41"/>
  <c r="H50" i="41"/>
  <c r="O50" i="41"/>
  <c r="G50" i="41"/>
  <c r="S156" i="34"/>
  <c r="K156" i="34"/>
  <c r="R156" i="34"/>
  <c r="J156" i="34"/>
  <c r="Q156" i="34"/>
  <c r="I156" i="34"/>
  <c r="P156" i="34"/>
  <c r="H156" i="34"/>
  <c r="O156" i="34"/>
  <c r="G156" i="34"/>
  <c r="V156" i="34"/>
  <c r="N156" i="34"/>
  <c r="F156" i="34"/>
  <c r="U156" i="34"/>
  <c r="M156" i="34"/>
  <c r="E156" i="34"/>
  <c r="T156" i="34"/>
  <c r="L156" i="34"/>
  <c r="S96" i="34"/>
  <c r="K96" i="34"/>
  <c r="R96" i="34"/>
  <c r="J96" i="34"/>
  <c r="Q96" i="34"/>
  <c r="I96" i="34"/>
  <c r="P96" i="34"/>
  <c r="H96" i="34"/>
  <c r="O96" i="34"/>
  <c r="G96" i="34"/>
  <c r="V96" i="34"/>
  <c r="N96" i="34"/>
  <c r="F96" i="34"/>
  <c r="U96" i="34"/>
  <c r="M96" i="34"/>
  <c r="E96" i="34"/>
  <c r="T96" i="34"/>
  <c r="L96" i="34"/>
  <c r="Q37" i="34"/>
  <c r="I37" i="34"/>
  <c r="P37" i="34"/>
  <c r="H37" i="34"/>
  <c r="O37" i="34"/>
  <c r="G37" i="34"/>
  <c r="V37" i="34"/>
  <c r="N37" i="34"/>
  <c r="F37" i="34"/>
  <c r="U37" i="34"/>
  <c r="M37" i="34"/>
  <c r="E37" i="34"/>
  <c r="T37" i="34"/>
  <c r="L37" i="34"/>
  <c r="S37" i="34"/>
  <c r="K37" i="34"/>
  <c r="J37" i="34"/>
  <c r="R37" i="34"/>
  <c r="P63" i="35"/>
  <c r="H63" i="35"/>
  <c r="O63" i="35"/>
  <c r="G63" i="35"/>
  <c r="V63" i="35"/>
  <c r="N63" i="35"/>
  <c r="F63" i="35"/>
  <c r="U63" i="35"/>
  <c r="M63" i="35"/>
  <c r="E63" i="35"/>
  <c r="T63" i="35"/>
  <c r="L63" i="35"/>
  <c r="S63" i="35"/>
  <c r="K63" i="35"/>
  <c r="Q63" i="35"/>
  <c r="I63" i="35"/>
  <c r="R63" i="35"/>
  <c r="J63" i="35"/>
  <c r="S39" i="35"/>
  <c r="K39" i="35"/>
  <c r="R39" i="35"/>
  <c r="J39" i="35"/>
  <c r="Q39" i="35"/>
  <c r="I39" i="35"/>
  <c r="P39" i="35"/>
  <c r="H39" i="35"/>
  <c r="O39" i="35"/>
  <c r="G39" i="35"/>
  <c r="V39" i="35"/>
  <c r="N39" i="35"/>
  <c r="F39" i="35"/>
  <c r="T39" i="35"/>
  <c r="M39" i="35"/>
  <c r="L39" i="35"/>
  <c r="E39" i="35"/>
  <c r="U39" i="35"/>
  <c r="O21" i="35"/>
  <c r="G21" i="35"/>
  <c r="V21" i="35"/>
  <c r="N21" i="35"/>
  <c r="F21" i="35"/>
  <c r="U21" i="35"/>
  <c r="M21" i="35"/>
  <c r="E21" i="35"/>
  <c r="T21" i="35"/>
  <c r="L21" i="35"/>
  <c r="S21" i="35"/>
  <c r="K21" i="35"/>
  <c r="R21" i="35"/>
  <c r="Q21" i="35"/>
  <c r="P21" i="35"/>
  <c r="J21" i="35"/>
  <c r="I21" i="35"/>
  <c r="H21" i="35"/>
  <c r="S3" i="35"/>
  <c r="K3" i="35"/>
  <c r="R3" i="35"/>
  <c r="J3" i="35"/>
  <c r="Q3" i="35"/>
  <c r="I3" i="35"/>
  <c r="P3" i="35"/>
  <c r="H3" i="35"/>
  <c r="T3" i="35"/>
  <c r="O3" i="35"/>
  <c r="N3" i="35"/>
  <c r="M3" i="35"/>
  <c r="L3" i="35"/>
  <c r="G3" i="35"/>
  <c r="U3" i="35"/>
  <c r="E3" i="35"/>
  <c r="V3" i="35"/>
  <c r="F3" i="35"/>
  <c r="R143" i="42"/>
  <c r="J143" i="42"/>
  <c r="Q143" i="42"/>
  <c r="I143" i="42"/>
  <c r="P143" i="42"/>
  <c r="H143" i="42"/>
  <c r="O143" i="42"/>
  <c r="G143" i="42"/>
  <c r="S143" i="42"/>
  <c r="K143" i="42"/>
  <c r="N143" i="42"/>
  <c r="M143" i="42"/>
  <c r="L143" i="42"/>
  <c r="F143" i="42"/>
  <c r="E143" i="42"/>
  <c r="V143" i="42"/>
  <c r="U143" i="42"/>
  <c r="T143" i="42"/>
  <c r="S79" i="42"/>
  <c r="K79" i="42"/>
  <c r="R79" i="42"/>
  <c r="J79" i="42"/>
  <c r="Q79" i="42"/>
  <c r="I79" i="42"/>
  <c r="P79" i="42"/>
  <c r="H79" i="42"/>
  <c r="O79" i="42"/>
  <c r="G79" i="42"/>
  <c r="V79" i="42"/>
  <c r="N79" i="42"/>
  <c r="F79" i="42"/>
  <c r="U79" i="42"/>
  <c r="M79" i="42"/>
  <c r="E79" i="42"/>
  <c r="L79" i="42"/>
  <c r="T79" i="42"/>
  <c r="V15" i="42"/>
  <c r="N15" i="42"/>
  <c r="F15" i="42"/>
  <c r="U15" i="42"/>
  <c r="M15" i="42"/>
  <c r="E15" i="42"/>
  <c r="T15" i="42"/>
  <c r="L15" i="42"/>
  <c r="R15" i="42"/>
  <c r="J15" i="42"/>
  <c r="Q15" i="42"/>
  <c r="I15" i="42"/>
  <c r="O15" i="42"/>
  <c r="G15" i="42"/>
  <c r="K15" i="42"/>
  <c r="H15" i="42"/>
  <c r="S15" i="42"/>
  <c r="P15" i="42"/>
  <c r="S152" i="41"/>
  <c r="K152" i="41"/>
  <c r="R152" i="41"/>
  <c r="J152" i="41"/>
  <c r="Q152" i="41"/>
  <c r="I152" i="41"/>
  <c r="U152" i="41"/>
  <c r="M152" i="41"/>
  <c r="E152" i="41"/>
  <c r="G152" i="41"/>
  <c r="T152" i="41"/>
  <c r="P152" i="41"/>
  <c r="O152" i="41"/>
  <c r="N152" i="41"/>
  <c r="L152" i="41"/>
  <c r="H152" i="41"/>
  <c r="V152" i="41"/>
  <c r="F152" i="41"/>
  <c r="R88" i="41"/>
  <c r="J88" i="41"/>
  <c r="Q88" i="41"/>
  <c r="I88" i="41"/>
  <c r="P88" i="41"/>
  <c r="H88" i="41"/>
  <c r="O88" i="41"/>
  <c r="G88" i="41"/>
  <c r="V88" i="41"/>
  <c r="N88" i="41"/>
  <c r="F88" i="41"/>
  <c r="U88" i="41"/>
  <c r="M88" i="41"/>
  <c r="E88" i="41"/>
  <c r="T88" i="41"/>
  <c r="L88" i="41"/>
  <c r="S88" i="41"/>
  <c r="K88" i="41"/>
  <c r="R28" i="41"/>
  <c r="J28" i="41"/>
  <c r="Q28" i="41"/>
  <c r="I28" i="41"/>
  <c r="P28" i="41"/>
  <c r="H28" i="41"/>
  <c r="O28" i="41"/>
  <c r="G28" i="41"/>
  <c r="V28" i="41"/>
  <c r="N28" i="41"/>
  <c r="F28" i="41"/>
  <c r="U28" i="41"/>
  <c r="M28" i="41"/>
  <c r="E28" i="41"/>
  <c r="T28" i="41"/>
  <c r="L28" i="41"/>
  <c r="S28" i="41"/>
  <c r="K28" i="41"/>
  <c r="S167" i="34"/>
  <c r="K167" i="34"/>
  <c r="R167" i="34"/>
  <c r="J167" i="34"/>
  <c r="Q167" i="34"/>
  <c r="I167" i="34"/>
  <c r="P167" i="34"/>
  <c r="H167" i="34"/>
  <c r="O167" i="34"/>
  <c r="G167" i="34"/>
  <c r="V167" i="34"/>
  <c r="N167" i="34"/>
  <c r="F167" i="34"/>
  <c r="U167" i="34"/>
  <c r="M167" i="34"/>
  <c r="E167" i="34"/>
  <c r="T167" i="34"/>
  <c r="L167" i="34"/>
  <c r="U103" i="34"/>
  <c r="M103" i="34"/>
  <c r="E103" i="34"/>
  <c r="T103" i="34"/>
  <c r="L103" i="34"/>
  <c r="S103" i="34"/>
  <c r="K103" i="34"/>
  <c r="R103" i="34"/>
  <c r="J103" i="34"/>
  <c r="Q103" i="34"/>
  <c r="I103" i="34"/>
  <c r="P103" i="34"/>
  <c r="H103" i="34"/>
  <c r="O103" i="34"/>
  <c r="G103" i="34"/>
  <c r="V103" i="34"/>
  <c r="N103" i="34"/>
  <c r="F103" i="34"/>
  <c r="S44" i="34"/>
  <c r="K44" i="34"/>
  <c r="R44" i="34"/>
  <c r="J44" i="34"/>
  <c r="Q44" i="34"/>
  <c r="I44" i="34"/>
  <c r="P44" i="34"/>
  <c r="H44" i="34"/>
  <c r="O44" i="34"/>
  <c r="G44" i="34"/>
  <c r="V44" i="34"/>
  <c r="N44" i="34"/>
  <c r="F44" i="34"/>
  <c r="U44" i="34"/>
  <c r="M44" i="34"/>
  <c r="E44" i="34"/>
  <c r="L44" i="34"/>
  <c r="T44" i="34"/>
  <c r="O195" i="35"/>
  <c r="G195" i="35"/>
  <c r="V195" i="35"/>
  <c r="N195" i="35"/>
  <c r="F195" i="35"/>
  <c r="T195" i="35"/>
  <c r="L195" i="35"/>
  <c r="S195" i="35"/>
  <c r="K195" i="35"/>
  <c r="R195" i="35"/>
  <c r="J195" i="35"/>
  <c r="E195" i="35"/>
  <c r="U195" i="35"/>
  <c r="P195" i="35"/>
  <c r="I195" i="35"/>
  <c r="H195" i="35"/>
  <c r="Q195" i="35"/>
  <c r="M195" i="35"/>
  <c r="P131" i="35"/>
  <c r="H131" i="35"/>
  <c r="O131" i="35"/>
  <c r="G131" i="35"/>
  <c r="V131" i="35"/>
  <c r="N131" i="35"/>
  <c r="F131" i="35"/>
  <c r="U131" i="35"/>
  <c r="M131" i="35"/>
  <c r="E131" i="35"/>
  <c r="T131" i="35"/>
  <c r="L131" i="35"/>
  <c r="S131" i="35"/>
  <c r="K131" i="35"/>
  <c r="Q131" i="35"/>
  <c r="I131" i="35"/>
  <c r="R131" i="35"/>
  <c r="J131" i="35"/>
  <c r="P180" i="42"/>
  <c r="H180" i="42"/>
  <c r="O180" i="42"/>
  <c r="G180" i="42"/>
  <c r="V180" i="42"/>
  <c r="N180" i="42"/>
  <c r="F180" i="42"/>
  <c r="U180" i="42"/>
  <c r="M180" i="42"/>
  <c r="E180" i="42"/>
  <c r="T180" i="42"/>
  <c r="L180" i="42"/>
  <c r="Q180" i="42"/>
  <c r="I180" i="42"/>
  <c r="S180" i="42"/>
  <c r="R180" i="42"/>
  <c r="K180" i="42"/>
  <c r="J180" i="42"/>
  <c r="Q116" i="42"/>
  <c r="I116" i="42"/>
  <c r="P116" i="42"/>
  <c r="H116" i="42"/>
  <c r="O116" i="42"/>
  <c r="G116" i="42"/>
  <c r="V116" i="42"/>
  <c r="N116" i="42"/>
  <c r="F116" i="42"/>
  <c r="U116" i="42"/>
  <c r="M116" i="42"/>
  <c r="E116" i="42"/>
  <c r="T116" i="42"/>
  <c r="L116" i="42"/>
  <c r="S116" i="42"/>
  <c r="K116" i="42"/>
  <c r="R116" i="42"/>
  <c r="J116" i="42"/>
  <c r="T52" i="42"/>
  <c r="L52" i="42"/>
  <c r="S52" i="42"/>
  <c r="K52" i="42"/>
  <c r="R52" i="42"/>
  <c r="J52" i="42"/>
  <c r="Q52" i="42"/>
  <c r="I52" i="42"/>
  <c r="P52" i="42"/>
  <c r="H52" i="42"/>
  <c r="O52" i="42"/>
  <c r="G52" i="42"/>
  <c r="U52" i="42"/>
  <c r="M52" i="42"/>
  <c r="E52" i="42"/>
  <c r="N52" i="42"/>
  <c r="F52" i="42"/>
  <c r="V52" i="42"/>
  <c r="O170" i="41"/>
  <c r="G170" i="41"/>
  <c r="V170" i="41"/>
  <c r="N170" i="41"/>
  <c r="F170" i="41"/>
  <c r="U170" i="41"/>
  <c r="M170" i="41"/>
  <c r="E170" i="41"/>
  <c r="Q170" i="41"/>
  <c r="I170" i="41"/>
  <c r="S170" i="41"/>
  <c r="P170" i="41"/>
  <c r="L170" i="41"/>
  <c r="K170" i="41"/>
  <c r="J170" i="41"/>
  <c r="H170" i="41"/>
  <c r="T170" i="41"/>
  <c r="R170" i="41"/>
  <c r="U106" i="41"/>
  <c r="N106" i="41"/>
  <c r="F106" i="41"/>
  <c r="V106" i="41"/>
  <c r="M106" i="41"/>
  <c r="E106" i="41"/>
  <c r="T106" i="41"/>
  <c r="L106" i="41"/>
  <c r="S106" i="41"/>
  <c r="K106" i="41"/>
  <c r="R106" i="41"/>
  <c r="J106" i="41"/>
  <c r="Q106" i="41"/>
  <c r="I106" i="41"/>
  <c r="P106" i="41"/>
  <c r="H106" i="41"/>
  <c r="O106" i="41"/>
  <c r="G106" i="41"/>
  <c r="V14" i="41"/>
  <c r="N14" i="41"/>
  <c r="F14" i="41"/>
  <c r="U14" i="41"/>
  <c r="M14" i="41"/>
  <c r="E14" i="41"/>
  <c r="T14" i="41"/>
  <c r="L14" i="41"/>
  <c r="S14" i="41"/>
  <c r="K14" i="41"/>
  <c r="R14" i="41"/>
  <c r="J14" i="41"/>
  <c r="Q14" i="41"/>
  <c r="I14" i="41"/>
  <c r="P14" i="41"/>
  <c r="H14" i="41"/>
  <c r="O14" i="41"/>
  <c r="G14" i="41"/>
  <c r="S20" i="34"/>
  <c r="K20" i="34"/>
  <c r="R20" i="34"/>
  <c r="J20" i="34"/>
  <c r="Q20" i="34"/>
  <c r="P20" i="34"/>
  <c r="H20" i="34"/>
  <c r="O20" i="34"/>
  <c r="G20" i="34"/>
  <c r="V20" i="34"/>
  <c r="N20" i="34"/>
  <c r="F20" i="34"/>
  <c r="U20" i="34"/>
  <c r="M20" i="34"/>
  <c r="E20" i="34"/>
  <c r="T20" i="34"/>
  <c r="L20" i="34"/>
  <c r="I20" i="34"/>
  <c r="O149" i="35"/>
  <c r="G149" i="35"/>
  <c r="V149" i="35"/>
  <c r="N149" i="35"/>
  <c r="F149" i="35"/>
  <c r="U149" i="35"/>
  <c r="M149" i="35"/>
  <c r="E149" i="35"/>
  <c r="S149" i="35"/>
  <c r="K149" i="35"/>
  <c r="R149" i="35"/>
  <c r="J149" i="35"/>
  <c r="I149" i="35"/>
  <c r="H149" i="35"/>
  <c r="T149" i="35"/>
  <c r="Q149" i="35"/>
  <c r="L149" i="35"/>
  <c r="P149" i="35"/>
  <c r="T85" i="35"/>
  <c r="L85" i="35"/>
  <c r="S85" i="35"/>
  <c r="K85" i="35"/>
  <c r="R85" i="35"/>
  <c r="J85" i="35"/>
  <c r="Q85" i="35"/>
  <c r="I85" i="35"/>
  <c r="P85" i="35"/>
  <c r="H85" i="35"/>
  <c r="O85" i="35"/>
  <c r="G85" i="35"/>
  <c r="U85" i="35"/>
  <c r="M85" i="35"/>
  <c r="E85" i="35"/>
  <c r="V85" i="35"/>
  <c r="N85" i="35"/>
  <c r="F85" i="35"/>
  <c r="V145" i="42"/>
  <c r="N145" i="42"/>
  <c r="F145" i="42"/>
  <c r="U145" i="42"/>
  <c r="M145" i="42"/>
  <c r="E145" i="42"/>
  <c r="T145" i="42"/>
  <c r="L145" i="42"/>
  <c r="S145" i="42"/>
  <c r="K145" i="42"/>
  <c r="O145" i="42"/>
  <c r="G145" i="42"/>
  <c r="R145" i="42"/>
  <c r="Q145" i="42"/>
  <c r="P145" i="42"/>
  <c r="J145" i="42"/>
  <c r="I145" i="42"/>
  <c r="H145" i="42"/>
  <c r="R73" i="42"/>
  <c r="J73" i="42"/>
  <c r="Q73" i="42"/>
  <c r="I73" i="42"/>
  <c r="P73" i="42"/>
  <c r="H73" i="42"/>
  <c r="O73" i="42"/>
  <c r="G73" i="42"/>
  <c r="V73" i="42"/>
  <c r="N73" i="42"/>
  <c r="F73" i="42"/>
  <c r="U73" i="42"/>
  <c r="M73" i="42"/>
  <c r="E73" i="42"/>
  <c r="S73" i="42"/>
  <c r="K73" i="42"/>
  <c r="T73" i="42"/>
  <c r="L73" i="42"/>
  <c r="S10" i="42"/>
  <c r="K10" i="42"/>
  <c r="R10" i="42"/>
  <c r="J10" i="42"/>
  <c r="Q10" i="42"/>
  <c r="I10" i="42"/>
  <c r="P10" i="42"/>
  <c r="H10" i="42"/>
  <c r="U10" i="42"/>
  <c r="M10" i="42"/>
  <c r="E10" i="42"/>
  <c r="T10" i="42"/>
  <c r="N10" i="42"/>
  <c r="L10" i="42"/>
  <c r="G10" i="42"/>
  <c r="F10" i="42"/>
  <c r="V10" i="42"/>
  <c r="O10" i="42"/>
  <c r="Q149" i="41"/>
  <c r="I149" i="41"/>
  <c r="P149" i="41"/>
  <c r="H149" i="41"/>
  <c r="O149" i="41"/>
  <c r="G149" i="41"/>
  <c r="S149" i="41"/>
  <c r="K149" i="41"/>
  <c r="M149" i="41"/>
  <c r="J149" i="41"/>
  <c r="V149" i="41"/>
  <c r="F149" i="41"/>
  <c r="U149" i="41"/>
  <c r="E149" i="41"/>
  <c r="T149" i="41"/>
  <c r="R149" i="41"/>
  <c r="N149" i="41"/>
  <c r="L149" i="41"/>
  <c r="P85" i="41"/>
  <c r="H85" i="41"/>
  <c r="O85" i="41"/>
  <c r="G85" i="41"/>
  <c r="V85" i="41"/>
  <c r="N85" i="41"/>
  <c r="F85" i="41"/>
  <c r="U85" i="41"/>
  <c r="M85" i="41"/>
  <c r="E85" i="41"/>
  <c r="T85" i="41"/>
  <c r="L85" i="41"/>
  <c r="S85" i="41"/>
  <c r="K85" i="41"/>
  <c r="R85" i="41"/>
  <c r="J85" i="41"/>
  <c r="Q85" i="41"/>
  <c r="I85" i="41"/>
  <c r="S187" i="34"/>
  <c r="K187" i="34"/>
  <c r="R187" i="34"/>
  <c r="J187" i="34"/>
  <c r="Q187" i="34"/>
  <c r="I187" i="34"/>
  <c r="P187" i="34"/>
  <c r="H187" i="34"/>
  <c r="O187" i="34"/>
  <c r="G187" i="34"/>
  <c r="V187" i="34"/>
  <c r="N187" i="34"/>
  <c r="F187" i="34"/>
  <c r="U187" i="34"/>
  <c r="M187" i="34"/>
  <c r="E187" i="34"/>
  <c r="T187" i="34"/>
  <c r="L187" i="34"/>
  <c r="U123" i="34"/>
  <c r="M123" i="34"/>
  <c r="E123" i="34"/>
  <c r="T123" i="34"/>
  <c r="L123" i="34"/>
  <c r="S123" i="34"/>
  <c r="K123" i="34"/>
  <c r="R123" i="34"/>
  <c r="J123" i="34"/>
  <c r="Q123" i="34"/>
  <c r="I123" i="34"/>
  <c r="P123" i="34"/>
  <c r="H123" i="34"/>
  <c r="O123" i="34"/>
  <c r="G123" i="34"/>
  <c r="V123" i="34"/>
  <c r="N123" i="34"/>
  <c r="F123" i="34"/>
  <c r="Q29" i="34"/>
  <c r="I29" i="34"/>
  <c r="P29" i="34"/>
  <c r="H29" i="34"/>
  <c r="O29" i="34"/>
  <c r="G29" i="34"/>
  <c r="V29" i="34"/>
  <c r="N29" i="34"/>
  <c r="F29" i="34"/>
  <c r="U29" i="34"/>
  <c r="M29" i="34"/>
  <c r="E29" i="34"/>
  <c r="T29" i="34"/>
  <c r="L29" i="34"/>
  <c r="S29" i="34"/>
  <c r="K29" i="34"/>
  <c r="R29" i="34"/>
  <c r="J29" i="34"/>
  <c r="S45" i="33"/>
  <c r="T174" i="42"/>
  <c r="L174" i="42"/>
  <c r="S174" i="42"/>
  <c r="K174" i="42"/>
  <c r="R174" i="42"/>
  <c r="J174" i="42"/>
  <c r="Q174" i="42"/>
  <c r="I174" i="42"/>
  <c r="P174" i="42"/>
  <c r="H174" i="42"/>
  <c r="U174" i="42"/>
  <c r="M174" i="42"/>
  <c r="E174" i="42"/>
  <c r="O174" i="42"/>
  <c r="N174" i="42"/>
  <c r="G174" i="42"/>
  <c r="F174" i="42"/>
  <c r="V174" i="42"/>
  <c r="T28" i="42"/>
  <c r="L28" i="42"/>
  <c r="S28" i="42"/>
  <c r="K28" i="42"/>
  <c r="R28" i="42"/>
  <c r="J28" i="42"/>
  <c r="Q28" i="42"/>
  <c r="I28" i="42"/>
  <c r="P28" i="42"/>
  <c r="H28" i="42"/>
  <c r="O28" i="42"/>
  <c r="G28" i="42"/>
  <c r="U28" i="42"/>
  <c r="M28" i="42"/>
  <c r="E28" i="42"/>
  <c r="N28" i="42"/>
  <c r="F28" i="42"/>
  <c r="V28" i="42"/>
  <c r="U151" i="41"/>
  <c r="M151" i="41"/>
  <c r="E151" i="41"/>
  <c r="T151" i="41"/>
  <c r="L151" i="41"/>
  <c r="S151" i="41"/>
  <c r="K151" i="41"/>
  <c r="O151" i="41"/>
  <c r="G151" i="41"/>
  <c r="I151" i="41"/>
  <c r="V151" i="41"/>
  <c r="F151" i="41"/>
  <c r="R151" i="41"/>
  <c r="Q151" i="41"/>
  <c r="P151" i="41"/>
  <c r="N151" i="41"/>
  <c r="J151" i="41"/>
  <c r="H151" i="41"/>
  <c r="T87" i="41"/>
  <c r="L87" i="41"/>
  <c r="S87" i="41"/>
  <c r="K87" i="41"/>
  <c r="R87" i="41"/>
  <c r="J87" i="41"/>
  <c r="Q87" i="41"/>
  <c r="I87" i="41"/>
  <c r="P87" i="41"/>
  <c r="H87" i="41"/>
  <c r="O87" i="41"/>
  <c r="G87" i="41"/>
  <c r="V87" i="41"/>
  <c r="N87" i="41"/>
  <c r="F87" i="41"/>
  <c r="U87" i="41"/>
  <c r="M87" i="41"/>
  <c r="E87" i="41"/>
  <c r="P9" i="41"/>
  <c r="H9" i="41"/>
  <c r="O9" i="41"/>
  <c r="G9" i="41"/>
  <c r="V9" i="41"/>
  <c r="N9" i="41"/>
  <c r="F9" i="41"/>
  <c r="U9" i="41"/>
  <c r="M9" i="41"/>
  <c r="E9" i="41"/>
  <c r="T9" i="41"/>
  <c r="L9" i="41"/>
  <c r="S9" i="41"/>
  <c r="K9" i="41"/>
  <c r="R9" i="41"/>
  <c r="J9" i="41"/>
  <c r="Q9" i="41"/>
  <c r="I9" i="41"/>
  <c r="S100" i="34"/>
  <c r="K100" i="34"/>
  <c r="R100" i="34"/>
  <c r="J100" i="34"/>
  <c r="Q100" i="34"/>
  <c r="I100" i="34"/>
  <c r="P100" i="34"/>
  <c r="H100" i="34"/>
  <c r="O100" i="34"/>
  <c r="G100" i="34"/>
  <c r="V100" i="34"/>
  <c r="N100" i="34"/>
  <c r="F100" i="34"/>
  <c r="U100" i="34"/>
  <c r="M100" i="34"/>
  <c r="E100" i="34"/>
  <c r="T100" i="34"/>
  <c r="L100" i="34"/>
  <c r="S24" i="34"/>
  <c r="K24" i="34"/>
  <c r="R24" i="34"/>
  <c r="J24" i="34"/>
  <c r="Q24" i="34"/>
  <c r="I24" i="34"/>
  <c r="P24" i="34"/>
  <c r="H24" i="34"/>
  <c r="O24" i="34"/>
  <c r="G24" i="34"/>
  <c r="V24" i="34"/>
  <c r="N24" i="34"/>
  <c r="F24" i="34"/>
  <c r="U24" i="34"/>
  <c r="M24" i="34"/>
  <c r="E24" i="34"/>
  <c r="T24" i="34"/>
  <c r="L24" i="34"/>
  <c r="U192" i="35"/>
  <c r="M192" i="35"/>
  <c r="E192" i="35"/>
  <c r="T192" i="35"/>
  <c r="L192" i="35"/>
  <c r="R192" i="35"/>
  <c r="J192" i="35"/>
  <c r="Q192" i="35"/>
  <c r="I192" i="35"/>
  <c r="P192" i="35"/>
  <c r="H192" i="35"/>
  <c r="O192" i="35"/>
  <c r="N192" i="35"/>
  <c r="K192" i="35"/>
  <c r="F192" i="35"/>
  <c r="V192" i="35"/>
  <c r="S192" i="35"/>
  <c r="G192" i="35"/>
  <c r="V128" i="35"/>
  <c r="N128" i="35"/>
  <c r="F128" i="35"/>
  <c r="U128" i="35"/>
  <c r="M128" i="35"/>
  <c r="E128" i="35"/>
  <c r="T128" i="35"/>
  <c r="L128" i="35"/>
  <c r="S128" i="35"/>
  <c r="K128" i="35"/>
  <c r="R128" i="35"/>
  <c r="J128" i="35"/>
  <c r="Q128" i="35"/>
  <c r="I128" i="35"/>
  <c r="O128" i="35"/>
  <c r="G128" i="35"/>
  <c r="P128" i="35"/>
  <c r="H128" i="35"/>
  <c r="V76" i="35"/>
  <c r="N76" i="35"/>
  <c r="F76" i="35"/>
  <c r="U76" i="35"/>
  <c r="M76" i="35"/>
  <c r="E76" i="35"/>
  <c r="T76" i="35"/>
  <c r="L76" i="35"/>
  <c r="S76" i="35"/>
  <c r="K76" i="35"/>
  <c r="R76" i="35"/>
  <c r="J76" i="35"/>
  <c r="Q76" i="35"/>
  <c r="I76" i="35"/>
  <c r="O76" i="35"/>
  <c r="G76" i="35"/>
  <c r="P76" i="35"/>
  <c r="H76" i="35"/>
  <c r="V60" i="35"/>
  <c r="N60" i="35"/>
  <c r="F60" i="35"/>
  <c r="U60" i="35"/>
  <c r="M60" i="35"/>
  <c r="E60" i="35"/>
  <c r="T60" i="35"/>
  <c r="L60" i="35"/>
  <c r="S60" i="35"/>
  <c r="K60" i="35"/>
  <c r="R60" i="35"/>
  <c r="J60" i="35"/>
  <c r="Q60" i="35"/>
  <c r="I60" i="35"/>
  <c r="O60" i="35"/>
  <c r="G60" i="35"/>
  <c r="P60" i="35"/>
  <c r="H60" i="35"/>
  <c r="Q44" i="35"/>
  <c r="I44" i="35"/>
  <c r="P44" i="35"/>
  <c r="H44" i="35"/>
  <c r="O44" i="35"/>
  <c r="G44" i="35"/>
  <c r="V44" i="35"/>
  <c r="N44" i="35"/>
  <c r="F44" i="35"/>
  <c r="U44" i="35"/>
  <c r="M44" i="35"/>
  <c r="E44" i="35"/>
  <c r="T44" i="35"/>
  <c r="L44" i="35"/>
  <c r="S44" i="35"/>
  <c r="R44" i="35"/>
  <c r="K44" i="35"/>
  <c r="J44" i="35"/>
  <c r="Q28" i="35"/>
  <c r="I28" i="35"/>
  <c r="P28" i="35"/>
  <c r="H28" i="35"/>
  <c r="O28" i="35"/>
  <c r="G28" i="35"/>
  <c r="V28" i="35"/>
  <c r="N28" i="35"/>
  <c r="F28" i="35"/>
  <c r="U28" i="35"/>
  <c r="M28" i="35"/>
  <c r="E28" i="35"/>
  <c r="T28" i="35"/>
  <c r="L28" i="35"/>
  <c r="S28" i="35"/>
  <c r="R28" i="35"/>
  <c r="K28" i="35"/>
  <c r="J28" i="35"/>
  <c r="Q12" i="35"/>
  <c r="I12" i="35"/>
  <c r="P12" i="35"/>
  <c r="H12" i="35"/>
  <c r="O12" i="35"/>
  <c r="G12" i="35"/>
  <c r="V12" i="35"/>
  <c r="N12" i="35"/>
  <c r="F12" i="35"/>
  <c r="U12" i="35"/>
  <c r="M12" i="35"/>
  <c r="E12" i="35"/>
  <c r="L12" i="35"/>
  <c r="K12" i="35"/>
  <c r="J12" i="35"/>
  <c r="T12" i="35"/>
  <c r="R12" i="35"/>
  <c r="S12" i="35"/>
  <c r="R179" i="42"/>
  <c r="J179" i="42"/>
  <c r="Q179" i="42"/>
  <c r="I179" i="42"/>
  <c r="P179" i="42"/>
  <c r="H179" i="42"/>
  <c r="O179" i="42"/>
  <c r="G179" i="42"/>
  <c r="V179" i="42"/>
  <c r="N179" i="42"/>
  <c r="F179" i="42"/>
  <c r="S179" i="42"/>
  <c r="K179" i="42"/>
  <c r="U179" i="42"/>
  <c r="T179" i="42"/>
  <c r="M179" i="42"/>
  <c r="L179" i="42"/>
  <c r="E179" i="42"/>
  <c r="S115" i="42"/>
  <c r="K115" i="42"/>
  <c r="R115" i="42"/>
  <c r="J115" i="42"/>
  <c r="Q115" i="42"/>
  <c r="I115" i="42"/>
  <c r="P115" i="42"/>
  <c r="H115" i="42"/>
  <c r="O115" i="42"/>
  <c r="G115" i="42"/>
  <c r="V115" i="42"/>
  <c r="N115" i="42"/>
  <c r="F115" i="42"/>
  <c r="U115" i="42"/>
  <c r="M115" i="42"/>
  <c r="E115" i="42"/>
  <c r="L115" i="42"/>
  <c r="T115" i="42"/>
  <c r="V51" i="42"/>
  <c r="N51" i="42"/>
  <c r="F51" i="42"/>
  <c r="U51" i="42"/>
  <c r="M51" i="42"/>
  <c r="E51" i="42"/>
  <c r="T51" i="42"/>
  <c r="L51" i="42"/>
  <c r="S51" i="42"/>
  <c r="K51" i="42"/>
  <c r="R51" i="42"/>
  <c r="J51" i="42"/>
  <c r="Q51" i="42"/>
  <c r="I51" i="42"/>
  <c r="O51" i="42"/>
  <c r="G51" i="42"/>
  <c r="P51" i="42"/>
  <c r="H51" i="42"/>
  <c r="S192" i="41"/>
  <c r="K192" i="41"/>
  <c r="R192" i="41"/>
  <c r="J192" i="41"/>
  <c r="Q192" i="41"/>
  <c r="I192" i="41"/>
  <c r="U192" i="41"/>
  <c r="M192" i="41"/>
  <c r="E192" i="41"/>
  <c r="G192" i="41"/>
  <c r="T192" i="41"/>
  <c r="P192" i="41"/>
  <c r="O192" i="41"/>
  <c r="N192" i="41"/>
  <c r="L192" i="41"/>
  <c r="H192" i="41"/>
  <c r="V192" i="41"/>
  <c r="F192" i="41"/>
  <c r="Q128" i="41"/>
  <c r="I128" i="41"/>
  <c r="O128" i="41"/>
  <c r="G128" i="41"/>
  <c r="V128" i="41"/>
  <c r="N128" i="41"/>
  <c r="F128" i="41"/>
  <c r="U128" i="41"/>
  <c r="M128" i="41"/>
  <c r="E128" i="41"/>
  <c r="T128" i="41"/>
  <c r="L128" i="41"/>
  <c r="S128" i="41"/>
  <c r="K128" i="41"/>
  <c r="R128" i="41"/>
  <c r="J128" i="41"/>
  <c r="P128" i="41"/>
  <c r="H128" i="41"/>
  <c r="V46" i="41"/>
  <c r="N46" i="41"/>
  <c r="F46" i="41"/>
  <c r="U46" i="41"/>
  <c r="M46" i="41"/>
  <c r="E46" i="41"/>
  <c r="T46" i="41"/>
  <c r="L46" i="41"/>
  <c r="S46" i="41"/>
  <c r="K46" i="41"/>
  <c r="R46" i="41"/>
  <c r="J46" i="41"/>
  <c r="Q46" i="41"/>
  <c r="I46" i="41"/>
  <c r="P46" i="41"/>
  <c r="H46" i="41"/>
  <c r="O46" i="41"/>
  <c r="G46" i="41"/>
  <c r="S191" i="34"/>
  <c r="K191" i="34"/>
  <c r="R191" i="34"/>
  <c r="J191" i="34"/>
  <c r="Q191" i="34"/>
  <c r="I191" i="34"/>
  <c r="P191" i="34"/>
  <c r="H191" i="34"/>
  <c r="O191" i="34"/>
  <c r="G191" i="34"/>
  <c r="V191" i="34"/>
  <c r="N191" i="34"/>
  <c r="F191" i="34"/>
  <c r="U191" i="34"/>
  <c r="M191" i="34"/>
  <c r="E191" i="34"/>
  <c r="T191" i="34"/>
  <c r="L191" i="34"/>
  <c r="U127" i="34"/>
  <c r="M127" i="34"/>
  <c r="E127" i="34"/>
  <c r="T127" i="34"/>
  <c r="L127" i="34"/>
  <c r="S127" i="34"/>
  <c r="K127" i="34"/>
  <c r="R127" i="34"/>
  <c r="J127" i="34"/>
  <c r="Q127" i="34"/>
  <c r="I127" i="34"/>
  <c r="P127" i="34"/>
  <c r="H127" i="34"/>
  <c r="O127" i="34"/>
  <c r="G127" i="34"/>
  <c r="V127" i="34"/>
  <c r="N127" i="34"/>
  <c r="F127" i="34"/>
  <c r="Q65" i="34"/>
  <c r="I65" i="34"/>
  <c r="P65" i="34"/>
  <c r="H65" i="34"/>
  <c r="O65" i="34"/>
  <c r="G65" i="34"/>
  <c r="V65" i="34"/>
  <c r="N65" i="34"/>
  <c r="F65" i="34"/>
  <c r="U65" i="34"/>
  <c r="M65" i="34"/>
  <c r="E65" i="34"/>
  <c r="T65" i="34"/>
  <c r="L65" i="34"/>
  <c r="S65" i="34"/>
  <c r="K65" i="34"/>
  <c r="R65" i="34"/>
  <c r="J65" i="34"/>
  <c r="T178" i="35"/>
  <c r="L178" i="35"/>
  <c r="S178" i="35"/>
  <c r="K178" i="35"/>
  <c r="R178" i="35"/>
  <c r="J178" i="35"/>
  <c r="P178" i="35"/>
  <c r="H178" i="35"/>
  <c r="V178" i="35"/>
  <c r="N178" i="35"/>
  <c r="F178" i="35"/>
  <c r="Q178" i="35"/>
  <c r="O178" i="35"/>
  <c r="M178" i="35"/>
  <c r="G178" i="35"/>
  <c r="E178" i="35"/>
  <c r="U178" i="35"/>
  <c r="I178" i="35"/>
  <c r="S192" i="42"/>
  <c r="K192" i="42"/>
  <c r="R192" i="42"/>
  <c r="J192" i="42"/>
  <c r="Q192" i="42"/>
  <c r="I192" i="42"/>
  <c r="P192" i="42"/>
  <c r="H192" i="42"/>
  <c r="L192" i="42"/>
  <c r="G192" i="42"/>
  <c r="V192" i="42"/>
  <c r="F192" i="42"/>
  <c r="U192" i="42"/>
  <c r="E192" i="42"/>
  <c r="T192" i="42"/>
  <c r="M192" i="42"/>
  <c r="O192" i="42"/>
  <c r="N192" i="42"/>
  <c r="Q128" i="42"/>
  <c r="I128" i="42"/>
  <c r="P128" i="42"/>
  <c r="H128" i="42"/>
  <c r="O128" i="42"/>
  <c r="G128" i="42"/>
  <c r="V128" i="42"/>
  <c r="N128" i="42"/>
  <c r="F128" i="42"/>
  <c r="U128" i="42"/>
  <c r="M128" i="42"/>
  <c r="E128" i="42"/>
  <c r="T128" i="42"/>
  <c r="L128" i="42"/>
  <c r="S128" i="42"/>
  <c r="K128" i="42"/>
  <c r="R128" i="42"/>
  <c r="J128" i="42"/>
  <c r="T64" i="42"/>
  <c r="L64" i="42"/>
  <c r="S64" i="42"/>
  <c r="K64" i="42"/>
  <c r="R64" i="42"/>
  <c r="J64" i="42"/>
  <c r="Q64" i="42"/>
  <c r="I64" i="42"/>
  <c r="P64" i="42"/>
  <c r="H64" i="42"/>
  <c r="O64" i="42"/>
  <c r="G64" i="42"/>
  <c r="U64" i="42"/>
  <c r="M64" i="42"/>
  <c r="E64" i="42"/>
  <c r="V64" i="42"/>
  <c r="F64" i="42"/>
  <c r="N64" i="42"/>
  <c r="O194" i="41"/>
  <c r="G194" i="41"/>
  <c r="V194" i="41"/>
  <c r="N194" i="41"/>
  <c r="F194" i="41"/>
  <c r="U194" i="41"/>
  <c r="M194" i="41"/>
  <c r="E194" i="41"/>
  <c r="Q194" i="41"/>
  <c r="I194" i="41"/>
  <c r="S194" i="41"/>
  <c r="P194" i="41"/>
  <c r="L194" i="41"/>
  <c r="K194" i="41"/>
  <c r="J194" i="41"/>
  <c r="H194" i="41"/>
  <c r="T194" i="41"/>
  <c r="R194" i="41"/>
  <c r="U130" i="41"/>
  <c r="M130" i="41"/>
  <c r="E130" i="41"/>
  <c r="S130" i="41"/>
  <c r="K130" i="41"/>
  <c r="R130" i="41"/>
  <c r="J130" i="41"/>
  <c r="Q130" i="41"/>
  <c r="I130" i="41"/>
  <c r="P130" i="41"/>
  <c r="H130" i="41"/>
  <c r="O130" i="41"/>
  <c r="G130" i="41"/>
  <c r="V130" i="41"/>
  <c r="N130" i="41"/>
  <c r="F130" i="41"/>
  <c r="T130" i="41"/>
  <c r="L130" i="41"/>
  <c r="V70" i="41"/>
  <c r="N70" i="41"/>
  <c r="F70" i="41"/>
  <c r="U70" i="41"/>
  <c r="M70" i="41"/>
  <c r="E70" i="41"/>
  <c r="T70" i="41"/>
  <c r="L70" i="41"/>
  <c r="S70" i="41"/>
  <c r="K70" i="41"/>
  <c r="R70" i="41"/>
  <c r="J70" i="41"/>
  <c r="Q70" i="41"/>
  <c r="I70" i="41"/>
  <c r="P70" i="41"/>
  <c r="H70" i="41"/>
  <c r="O70" i="41"/>
  <c r="G70" i="41"/>
  <c r="V22" i="41"/>
  <c r="N22" i="41"/>
  <c r="F22" i="41"/>
  <c r="U22" i="41"/>
  <c r="M22" i="41"/>
  <c r="E22" i="41"/>
  <c r="T22" i="41"/>
  <c r="L22" i="41"/>
  <c r="S22" i="41"/>
  <c r="K22" i="41"/>
  <c r="R22" i="41"/>
  <c r="J22" i="41"/>
  <c r="Q22" i="41"/>
  <c r="I22" i="41"/>
  <c r="P22" i="41"/>
  <c r="H22" i="41"/>
  <c r="O22" i="41"/>
  <c r="G22" i="41"/>
  <c r="Q161" i="34"/>
  <c r="I161" i="34"/>
  <c r="P161" i="34"/>
  <c r="H161" i="34"/>
  <c r="O161" i="34"/>
  <c r="G161" i="34"/>
  <c r="V161" i="34"/>
  <c r="N161" i="34"/>
  <c r="F161" i="34"/>
  <c r="U161" i="34"/>
  <c r="M161" i="34"/>
  <c r="E161" i="34"/>
  <c r="T161" i="34"/>
  <c r="L161" i="34"/>
  <c r="S161" i="34"/>
  <c r="K161" i="34"/>
  <c r="R161" i="34"/>
  <c r="J161" i="34"/>
  <c r="O94" i="34"/>
  <c r="G94" i="34"/>
  <c r="V94" i="34"/>
  <c r="N94" i="34"/>
  <c r="F94" i="34"/>
  <c r="U94" i="34"/>
  <c r="M94" i="34"/>
  <c r="E94" i="34"/>
  <c r="T94" i="34"/>
  <c r="L94" i="34"/>
  <c r="S94" i="34"/>
  <c r="K94" i="34"/>
  <c r="R94" i="34"/>
  <c r="J94" i="34"/>
  <c r="Q94" i="34"/>
  <c r="I94" i="34"/>
  <c r="H94" i="34"/>
  <c r="P94" i="34"/>
  <c r="Q164" i="35"/>
  <c r="I164" i="35"/>
  <c r="P164" i="35"/>
  <c r="H164" i="35"/>
  <c r="O164" i="35"/>
  <c r="G164" i="35"/>
  <c r="U164" i="35"/>
  <c r="M164" i="35"/>
  <c r="E164" i="35"/>
  <c r="T164" i="35"/>
  <c r="L164" i="35"/>
  <c r="R164" i="35"/>
  <c r="N164" i="35"/>
  <c r="K164" i="35"/>
  <c r="J164" i="35"/>
  <c r="F164" i="35"/>
  <c r="S164" i="35"/>
  <c r="V164" i="35"/>
  <c r="Q100" i="35"/>
  <c r="I100" i="35"/>
  <c r="P100" i="35"/>
  <c r="H100" i="35"/>
  <c r="O100" i="35"/>
  <c r="G100" i="35"/>
  <c r="V100" i="35"/>
  <c r="N100" i="35"/>
  <c r="F100" i="35"/>
  <c r="U100" i="35"/>
  <c r="M100" i="35"/>
  <c r="E100" i="35"/>
  <c r="T100" i="35"/>
  <c r="L100" i="35"/>
  <c r="S100" i="35"/>
  <c r="K100" i="35"/>
  <c r="R100" i="35"/>
  <c r="J100" i="35"/>
  <c r="V157" i="42"/>
  <c r="N157" i="42"/>
  <c r="F157" i="42"/>
  <c r="U157" i="42"/>
  <c r="M157" i="42"/>
  <c r="E157" i="42"/>
  <c r="T157" i="42"/>
  <c r="L157" i="42"/>
  <c r="S157" i="42"/>
  <c r="K157" i="42"/>
  <c r="R157" i="42"/>
  <c r="J157" i="42"/>
  <c r="O157" i="42"/>
  <c r="G157" i="42"/>
  <c r="Q157" i="42"/>
  <c r="P157" i="42"/>
  <c r="I157" i="42"/>
  <c r="H157" i="42"/>
  <c r="O93" i="42"/>
  <c r="G93" i="42"/>
  <c r="V93" i="42"/>
  <c r="N93" i="42"/>
  <c r="F93" i="42"/>
  <c r="U93" i="42"/>
  <c r="M93" i="42"/>
  <c r="E93" i="42"/>
  <c r="T93" i="42"/>
  <c r="L93" i="42"/>
  <c r="S93" i="42"/>
  <c r="K93" i="42"/>
  <c r="R93" i="42"/>
  <c r="J93" i="42"/>
  <c r="Q93" i="42"/>
  <c r="I93" i="42"/>
  <c r="P93" i="42"/>
  <c r="H93" i="42"/>
  <c r="S196" i="41"/>
  <c r="K196" i="41"/>
  <c r="R196" i="41"/>
  <c r="J196" i="41"/>
  <c r="Q196" i="41"/>
  <c r="I196" i="41"/>
  <c r="U196" i="41"/>
  <c r="M196" i="41"/>
  <c r="E196" i="41"/>
  <c r="O196" i="41"/>
  <c r="L196" i="41"/>
  <c r="H196" i="41"/>
  <c r="G196" i="41"/>
  <c r="V196" i="41"/>
  <c r="F196" i="41"/>
  <c r="T196" i="41"/>
  <c r="P196" i="41"/>
  <c r="N196" i="41"/>
  <c r="Q132" i="41"/>
  <c r="I132" i="41"/>
  <c r="O132" i="41"/>
  <c r="G132" i="41"/>
  <c r="V132" i="41"/>
  <c r="N132" i="41"/>
  <c r="F132" i="41"/>
  <c r="U132" i="41"/>
  <c r="M132" i="41"/>
  <c r="E132" i="41"/>
  <c r="T132" i="41"/>
  <c r="L132" i="41"/>
  <c r="S132" i="41"/>
  <c r="K132" i="41"/>
  <c r="R132" i="41"/>
  <c r="J132" i="41"/>
  <c r="P132" i="41"/>
  <c r="H132" i="41"/>
  <c r="R60" i="41"/>
  <c r="J60" i="41"/>
  <c r="Q60" i="41"/>
  <c r="I60" i="41"/>
  <c r="P60" i="41"/>
  <c r="H60" i="41"/>
  <c r="O60" i="41"/>
  <c r="G60" i="41"/>
  <c r="V60" i="41"/>
  <c r="N60" i="41"/>
  <c r="F60" i="41"/>
  <c r="U60" i="41"/>
  <c r="M60" i="41"/>
  <c r="E60" i="41"/>
  <c r="T60" i="41"/>
  <c r="L60" i="41"/>
  <c r="S60" i="41"/>
  <c r="K60" i="41"/>
  <c r="U67" i="34"/>
  <c r="M67" i="34"/>
  <c r="E67" i="34"/>
  <c r="T67" i="34"/>
  <c r="L67" i="34"/>
  <c r="S67" i="34"/>
  <c r="K67" i="34"/>
  <c r="R67" i="34"/>
  <c r="J67" i="34"/>
  <c r="Q67" i="34"/>
  <c r="I67" i="34"/>
  <c r="P67" i="34"/>
  <c r="H67" i="34"/>
  <c r="O67" i="34"/>
  <c r="G67" i="34"/>
  <c r="V67" i="34"/>
  <c r="N67" i="34"/>
  <c r="F67" i="34"/>
  <c r="S159" i="35"/>
  <c r="K159" i="35"/>
  <c r="R159" i="35"/>
  <c r="J159" i="35"/>
  <c r="Q159" i="35"/>
  <c r="I159" i="35"/>
  <c r="O159" i="35"/>
  <c r="G159" i="35"/>
  <c r="V159" i="35"/>
  <c r="N159" i="35"/>
  <c r="F159" i="35"/>
  <c r="U159" i="35"/>
  <c r="T159" i="35"/>
  <c r="P159" i="35"/>
  <c r="M159" i="35"/>
  <c r="L159" i="35"/>
  <c r="H159" i="35"/>
  <c r="E159" i="35"/>
  <c r="S95" i="35"/>
  <c r="K95" i="35"/>
  <c r="R95" i="35"/>
  <c r="J95" i="35"/>
  <c r="Q95" i="35"/>
  <c r="I95" i="35"/>
  <c r="P95" i="35"/>
  <c r="H95" i="35"/>
  <c r="O95" i="35"/>
  <c r="G95" i="35"/>
  <c r="V95" i="35"/>
  <c r="N95" i="35"/>
  <c r="F95" i="35"/>
  <c r="U95" i="35"/>
  <c r="M95" i="35"/>
  <c r="E95" i="35"/>
  <c r="T95" i="35"/>
  <c r="L95" i="35"/>
  <c r="U106" i="42"/>
  <c r="M106" i="42"/>
  <c r="E106" i="42"/>
  <c r="T106" i="42"/>
  <c r="L106" i="42"/>
  <c r="S106" i="42"/>
  <c r="K106" i="42"/>
  <c r="R106" i="42"/>
  <c r="J106" i="42"/>
  <c r="Q106" i="42"/>
  <c r="I106" i="42"/>
  <c r="P106" i="42"/>
  <c r="H106" i="42"/>
  <c r="O106" i="42"/>
  <c r="G106" i="42"/>
  <c r="V106" i="42"/>
  <c r="N106" i="42"/>
  <c r="F106" i="42"/>
  <c r="U175" i="41"/>
  <c r="M175" i="41"/>
  <c r="E175" i="41"/>
  <c r="T175" i="41"/>
  <c r="L175" i="41"/>
  <c r="S175" i="41"/>
  <c r="K175" i="41"/>
  <c r="O175" i="41"/>
  <c r="G175" i="41"/>
  <c r="I175" i="41"/>
  <c r="V175" i="41"/>
  <c r="F175" i="41"/>
  <c r="R175" i="41"/>
  <c r="Q175" i="41"/>
  <c r="P175" i="41"/>
  <c r="N175" i="41"/>
  <c r="J175" i="41"/>
  <c r="H175" i="41"/>
  <c r="S111" i="41"/>
  <c r="K111" i="41"/>
  <c r="Q111" i="41"/>
  <c r="I111" i="41"/>
  <c r="P111" i="41"/>
  <c r="H111" i="41"/>
  <c r="V111" i="41"/>
  <c r="N111" i="41"/>
  <c r="F111" i="41"/>
  <c r="U111" i="41"/>
  <c r="M111" i="41"/>
  <c r="E111" i="41"/>
  <c r="T111" i="41"/>
  <c r="L111" i="41"/>
  <c r="R111" i="41"/>
  <c r="O111" i="41"/>
  <c r="J111" i="41"/>
  <c r="G111" i="41"/>
  <c r="P45" i="41"/>
  <c r="H45" i="41"/>
  <c r="O45" i="41"/>
  <c r="G45" i="41"/>
  <c r="V45" i="41"/>
  <c r="N45" i="41"/>
  <c r="F45" i="41"/>
  <c r="U45" i="41"/>
  <c r="M45" i="41"/>
  <c r="E45" i="41"/>
  <c r="T45" i="41"/>
  <c r="L45" i="41"/>
  <c r="S45" i="41"/>
  <c r="K45" i="41"/>
  <c r="R45" i="41"/>
  <c r="J45" i="41"/>
  <c r="Q45" i="41"/>
  <c r="I45" i="41"/>
  <c r="Q149" i="34"/>
  <c r="I149" i="34"/>
  <c r="P149" i="34"/>
  <c r="H149" i="34"/>
  <c r="O149" i="34"/>
  <c r="G149" i="34"/>
  <c r="V149" i="34"/>
  <c r="N149" i="34"/>
  <c r="F149" i="34"/>
  <c r="U149" i="34"/>
  <c r="M149" i="34"/>
  <c r="E149" i="34"/>
  <c r="T149" i="34"/>
  <c r="L149" i="34"/>
  <c r="S149" i="34"/>
  <c r="K149" i="34"/>
  <c r="R149" i="34"/>
  <c r="J149" i="34"/>
  <c r="U91" i="34"/>
  <c r="M91" i="34"/>
  <c r="E91" i="34"/>
  <c r="T91" i="34"/>
  <c r="L91" i="34"/>
  <c r="S91" i="34"/>
  <c r="K91" i="34"/>
  <c r="R91" i="34"/>
  <c r="J91" i="34"/>
  <c r="Q91" i="34"/>
  <c r="I91" i="34"/>
  <c r="P91" i="34"/>
  <c r="H91" i="34"/>
  <c r="O91" i="34"/>
  <c r="G91" i="34"/>
  <c r="V91" i="34"/>
  <c r="N91" i="34"/>
  <c r="F91" i="34"/>
  <c r="S32" i="34"/>
  <c r="K32" i="34"/>
  <c r="R32" i="34"/>
  <c r="J32" i="34"/>
  <c r="Q32" i="34"/>
  <c r="I32" i="34"/>
  <c r="P32" i="34"/>
  <c r="H32" i="34"/>
  <c r="O32" i="34"/>
  <c r="G32" i="34"/>
  <c r="V32" i="34"/>
  <c r="N32" i="34"/>
  <c r="F32" i="34"/>
  <c r="U32" i="34"/>
  <c r="M32" i="34"/>
  <c r="E32" i="34"/>
  <c r="T32" i="34"/>
  <c r="L32" i="34"/>
  <c r="T61" i="35"/>
  <c r="L61" i="35"/>
  <c r="S61" i="35"/>
  <c r="K61" i="35"/>
  <c r="R61" i="35"/>
  <c r="J61" i="35"/>
  <c r="Q61" i="35"/>
  <c r="I61" i="35"/>
  <c r="P61" i="35"/>
  <c r="H61" i="35"/>
  <c r="O61" i="35"/>
  <c r="G61" i="35"/>
  <c r="U61" i="35"/>
  <c r="M61" i="35"/>
  <c r="E61" i="35"/>
  <c r="V61" i="35"/>
  <c r="N61" i="35"/>
  <c r="F61" i="35"/>
  <c r="O37" i="35"/>
  <c r="G37" i="35"/>
  <c r="V37" i="35"/>
  <c r="N37" i="35"/>
  <c r="F37" i="35"/>
  <c r="U37" i="35"/>
  <c r="M37" i="35"/>
  <c r="E37" i="35"/>
  <c r="T37" i="35"/>
  <c r="L37" i="35"/>
  <c r="S37" i="35"/>
  <c r="K37" i="35"/>
  <c r="R37" i="35"/>
  <c r="J37" i="35"/>
  <c r="Q37" i="35"/>
  <c r="P37" i="35"/>
  <c r="I37" i="35"/>
  <c r="H37" i="35"/>
  <c r="S19" i="35"/>
  <c r="K19" i="35"/>
  <c r="R19" i="35"/>
  <c r="J19" i="35"/>
  <c r="Q19" i="35"/>
  <c r="I19" i="35"/>
  <c r="P19" i="35"/>
  <c r="H19" i="35"/>
  <c r="O19" i="35"/>
  <c r="G19" i="35"/>
  <c r="N19" i="35"/>
  <c r="M19" i="35"/>
  <c r="L19" i="35"/>
  <c r="F19" i="35"/>
  <c r="E19" i="35"/>
  <c r="V19" i="35"/>
  <c r="T19" i="35"/>
  <c r="U19" i="35"/>
  <c r="U199" i="42"/>
  <c r="M199" i="42"/>
  <c r="E199" i="42"/>
  <c r="T199" i="42"/>
  <c r="L199" i="42"/>
  <c r="S199" i="42"/>
  <c r="K199" i="42"/>
  <c r="R199" i="42"/>
  <c r="J199" i="42"/>
  <c r="N199" i="42"/>
  <c r="I199" i="42"/>
  <c r="H199" i="42"/>
  <c r="G199" i="42"/>
  <c r="V199" i="42"/>
  <c r="F199" i="42"/>
  <c r="O199" i="42"/>
  <c r="Q199" i="42"/>
  <c r="P199" i="42"/>
  <c r="R135" i="42"/>
  <c r="J135" i="42"/>
  <c r="Q135" i="42"/>
  <c r="I135" i="42"/>
  <c r="P135" i="42"/>
  <c r="H135" i="42"/>
  <c r="O135" i="42"/>
  <c r="G135" i="42"/>
  <c r="S135" i="42"/>
  <c r="K135" i="42"/>
  <c r="L135" i="42"/>
  <c r="F135" i="42"/>
  <c r="E135" i="42"/>
  <c r="V135" i="42"/>
  <c r="U135" i="42"/>
  <c r="T135" i="42"/>
  <c r="N135" i="42"/>
  <c r="M135" i="42"/>
  <c r="V71" i="42"/>
  <c r="N71" i="42"/>
  <c r="F71" i="42"/>
  <c r="U71" i="42"/>
  <c r="M71" i="42"/>
  <c r="E71" i="42"/>
  <c r="T71" i="42"/>
  <c r="L71" i="42"/>
  <c r="S71" i="42"/>
  <c r="K71" i="42"/>
  <c r="R71" i="42"/>
  <c r="J71" i="42"/>
  <c r="Q71" i="42"/>
  <c r="I71" i="42"/>
  <c r="O71" i="42"/>
  <c r="G71" i="42"/>
  <c r="H71" i="42"/>
  <c r="P71" i="42"/>
  <c r="S6" i="42"/>
  <c r="K6" i="42"/>
  <c r="R6" i="42"/>
  <c r="J6" i="42"/>
  <c r="Q6" i="42"/>
  <c r="I6" i="42"/>
  <c r="P6" i="42"/>
  <c r="H6" i="42"/>
  <c r="U6" i="42"/>
  <c r="M6" i="42"/>
  <c r="E6" i="42"/>
  <c r="F6" i="42"/>
  <c r="V6" i="42"/>
  <c r="T6" i="42"/>
  <c r="O6" i="42"/>
  <c r="N6" i="42"/>
  <c r="L6" i="42"/>
  <c r="G6" i="42"/>
  <c r="O145" i="41"/>
  <c r="G145" i="41"/>
  <c r="U145" i="41"/>
  <c r="M145" i="41"/>
  <c r="E145" i="41"/>
  <c r="T145" i="41"/>
  <c r="L145" i="41"/>
  <c r="S145" i="41"/>
  <c r="K145" i="41"/>
  <c r="R145" i="41"/>
  <c r="J145" i="41"/>
  <c r="Q145" i="41"/>
  <c r="I145" i="41"/>
  <c r="P145" i="41"/>
  <c r="H145" i="41"/>
  <c r="V145" i="41"/>
  <c r="N145" i="41"/>
  <c r="F145" i="41"/>
  <c r="P81" i="41"/>
  <c r="H81" i="41"/>
  <c r="O81" i="41"/>
  <c r="G81" i="41"/>
  <c r="V81" i="41"/>
  <c r="N81" i="41"/>
  <c r="F81" i="41"/>
  <c r="U81" i="41"/>
  <c r="M81" i="41"/>
  <c r="E81" i="41"/>
  <c r="T81" i="41"/>
  <c r="L81" i="41"/>
  <c r="S81" i="41"/>
  <c r="K81" i="41"/>
  <c r="R81" i="41"/>
  <c r="J81" i="41"/>
  <c r="Q81" i="41"/>
  <c r="I81" i="41"/>
  <c r="T19" i="41"/>
  <c r="L19" i="41"/>
  <c r="S19" i="41"/>
  <c r="K19" i="41"/>
  <c r="R19" i="41"/>
  <c r="J19" i="41"/>
  <c r="Q19" i="41"/>
  <c r="I19" i="41"/>
  <c r="P19" i="41"/>
  <c r="H19" i="41"/>
  <c r="O19" i="41"/>
  <c r="G19" i="41"/>
  <c r="V19" i="41"/>
  <c r="N19" i="41"/>
  <c r="F19" i="41"/>
  <c r="U19" i="41"/>
  <c r="M19" i="41"/>
  <c r="E19" i="41"/>
  <c r="O158" i="34"/>
  <c r="G158" i="34"/>
  <c r="V158" i="34"/>
  <c r="N158" i="34"/>
  <c r="F158" i="34"/>
  <c r="U158" i="34"/>
  <c r="M158" i="34"/>
  <c r="E158" i="34"/>
  <c r="T158" i="34"/>
  <c r="L158" i="34"/>
  <c r="S158" i="34"/>
  <c r="K158" i="34"/>
  <c r="R158" i="34"/>
  <c r="J158" i="34"/>
  <c r="Q158" i="34"/>
  <c r="I158" i="34"/>
  <c r="P158" i="34"/>
  <c r="H158" i="34"/>
  <c r="Q93" i="34"/>
  <c r="I93" i="34"/>
  <c r="P93" i="34"/>
  <c r="H93" i="34"/>
  <c r="O93" i="34"/>
  <c r="G93" i="34"/>
  <c r="V93" i="34"/>
  <c r="N93" i="34"/>
  <c r="F93" i="34"/>
  <c r="U93" i="34"/>
  <c r="M93" i="34"/>
  <c r="E93" i="34"/>
  <c r="T93" i="34"/>
  <c r="L93" i="34"/>
  <c r="S93" i="34"/>
  <c r="K93" i="34"/>
  <c r="R93" i="34"/>
  <c r="J93" i="34"/>
  <c r="Q25" i="34"/>
  <c r="I25" i="34"/>
  <c r="P25" i="34"/>
  <c r="H25" i="34"/>
  <c r="O25" i="34"/>
  <c r="G25" i="34"/>
  <c r="V25" i="34"/>
  <c r="N25" i="34"/>
  <c r="F25" i="34"/>
  <c r="U25" i="34"/>
  <c r="M25" i="34"/>
  <c r="E25" i="34"/>
  <c r="T25" i="34"/>
  <c r="L25" i="34"/>
  <c r="S25" i="34"/>
  <c r="K25" i="34"/>
  <c r="R25" i="34"/>
  <c r="J25" i="34"/>
  <c r="Q186" i="35"/>
  <c r="I186" i="35"/>
  <c r="P186" i="35"/>
  <c r="V186" i="35"/>
  <c r="N186" i="35"/>
  <c r="U186" i="35"/>
  <c r="M186" i="35"/>
  <c r="T186" i="35"/>
  <c r="L186" i="35"/>
  <c r="R186" i="35"/>
  <c r="O186" i="35"/>
  <c r="K186" i="35"/>
  <c r="H186" i="35"/>
  <c r="F186" i="35"/>
  <c r="S186" i="35"/>
  <c r="J186" i="35"/>
  <c r="G186" i="35"/>
  <c r="E186" i="35"/>
  <c r="R122" i="35"/>
  <c r="J122" i="35"/>
  <c r="Q122" i="35"/>
  <c r="I122" i="35"/>
  <c r="P122" i="35"/>
  <c r="H122" i="35"/>
  <c r="O122" i="35"/>
  <c r="G122" i="35"/>
  <c r="V122" i="35"/>
  <c r="N122" i="35"/>
  <c r="F122" i="35"/>
  <c r="U122" i="35"/>
  <c r="M122" i="35"/>
  <c r="E122" i="35"/>
  <c r="S122" i="35"/>
  <c r="K122" i="35"/>
  <c r="T122" i="35"/>
  <c r="L122" i="35"/>
  <c r="P172" i="42"/>
  <c r="H172" i="42"/>
  <c r="O172" i="42"/>
  <c r="G172" i="42"/>
  <c r="V172" i="42"/>
  <c r="N172" i="42"/>
  <c r="F172" i="42"/>
  <c r="U172" i="42"/>
  <c r="M172" i="42"/>
  <c r="E172" i="42"/>
  <c r="T172" i="42"/>
  <c r="L172" i="42"/>
  <c r="Q172" i="42"/>
  <c r="I172" i="42"/>
  <c r="S172" i="42"/>
  <c r="R172" i="42"/>
  <c r="K172" i="42"/>
  <c r="J172" i="42"/>
  <c r="Q108" i="42"/>
  <c r="I108" i="42"/>
  <c r="P108" i="42"/>
  <c r="H108" i="42"/>
  <c r="O108" i="42"/>
  <c r="G108" i="42"/>
  <c r="V108" i="42"/>
  <c r="N108" i="42"/>
  <c r="F108" i="42"/>
  <c r="U108" i="42"/>
  <c r="M108" i="42"/>
  <c r="E108" i="42"/>
  <c r="T108" i="42"/>
  <c r="L108" i="42"/>
  <c r="S108" i="42"/>
  <c r="K108" i="42"/>
  <c r="J108" i="42"/>
  <c r="R108" i="42"/>
  <c r="T44" i="42"/>
  <c r="L44" i="42"/>
  <c r="S44" i="42"/>
  <c r="K44" i="42"/>
  <c r="R44" i="42"/>
  <c r="J44" i="42"/>
  <c r="Q44" i="42"/>
  <c r="I44" i="42"/>
  <c r="P44" i="42"/>
  <c r="H44" i="42"/>
  <c r="O44" i="42"/>
  <c r="G44" i="42"/>
  <c r="U44" i="42"/>
  <c r="M44" i="42"/>
  <c r="E44" i="42"/>
  <c r="V44" i="42"/>
  <c r="N44" i="42"/>
  <c r="F44" i="42"/>
  <c r="U163" i="41"/>
  <c r="M163" i="41"/>
  <c r="E163" i="41"/>
  <c r="T163" i="41"/>
  <c r="L163" i="41"/>
  <c r="S163" i="41"/>
  <c r="K163" i="41"/>
  <c r="O163" i="41"/>
  <c r="G163" i="41"/>
  <c r="Q163" i="41"/>
  <c r="N163" i="41"/>
  <c r="J163" i="41"/>
  <c r="I163" i="41"/>
  <c r="H163" i="41"/>
  <c r="V163" i="41"/>
  <c r="F163" i="41"/>
  <c r="R163" i="41"/>
  <c r="P163" i="41"/>
  <c r="T99" i="41"/>
  <c r="L99" i="41"/>
  <c r="S99" i="41"/>
  <c r="K99" i="41"/>
  <c r="R99" i="41"/>
  <c r="J99" i="41"/>
  <c r="Q99" i="41"/>
  <c r="I99" i="41"/>
  <c r="P99" i="41"/>
  <c r="H99" i="41"/>
  <c r="O99" i="41"/>
  <c r="G99" i="41"/>
  <c r="V99" i="41"/>
  <c r="N99" i="41"/>
  <c r="F99" i="41"/>
  <c r="U99" i="41"/>
  <c r="M99" i="41"/>
  <c r="E99" i="41"/>
  <c r="P5" i="41"/>
  <c r="H5" i="41"/>
  <c r="O5" i="41"/>
  <c r="G5" i="41"/>
  <c r="V5" i="41"/>
  <c r="N5" i="41"/>
  <c r="F5" i="41"/>
  <c r="U5" i="41"/>
  <c r="M5" i="41"/>
  <c r="E5" i="41"/>
  <c r="T5" i="41"/>
  <c r="L5" i="41"/>
  <c r="S5" i="41"/>
  <c r="K5" i="41"/>
  <c r="R5" i="41"/>
  <c r="J5" i="41"/>
  <c r="Q5" i="41"/>
  <c r="I5" i="41"/>
  <c r="O11" i="34"/>
  <c r="G11" i="34"/>
  <c r="V11" i="34"/>
  <c r="N11" i="34"/>
  <c r="F11" i="34"/>
  <c r="U11" i="34"/>
  <c r="M11" i="34"/>
  <c r="E11" i="34"/>
  <c r="T11" i="34"/>
  <c r="L11" i="34"/>
  <c r="S11" i="34"/>
  <c r="K11" i="34"/>
  <c r="R11" i="34"/>
  <c r="J11" i="34"/>
  <c r="Q11" i="34"/>
  <c r="I11" i="34"/>
  <c r="P11" i="34"/>
  <c r="H11" i="34"/>
  <c r="V140" i="35"/>
  <c r="N140" i="35"/>
  <c r="F140" i="35"/>
  <c r="U140" i="35"/>
  <c r="M140" i="35"/>
  <c r="E140" i="35"/>
  <c r="T140" i="35"/>
  <c r="L140" i="35"/>
  <c r="S140" i="35"/>
  <c r="K140" i="35"/>
  <c r="R140" i="35"/>
  <c r="J140" i="35"/>
  <c r="Q140" i="35"/>
  <c r="I140" i="35"/>
  <c r="O140" i="35"/>
  <c r="G140" i="35"/>
  <c r="P140" i="35"/>
  <c r="H140" i="35"/>
  <c r="Q201" i="42"/>
  <c r="I201" i="42"/>
  <c r="P201" i="42"/>
  <c r="H201" i="42"/>
  <c r="O201" i="42"/>
  <c r="G201" i="42"/>
  <c r="V201" i="42"/>
  <c r="N201" i="42"/>
  <c r="F201" i="42"/>
  <c r="J201" i="42"/>
  <c r="U201" i="42"/>
  <c r="E201" i="42"/>
  <c r="T201" i="42"/>
  <c r="S201" i="42"/>
  <c r="R201" i="42"/>
  <c r="K201" i="42"/>
  <c r="M201" i="42"/>
  <c r="L201" i="42"/>
  <c r="V137" i="42"/>
  <c r="N137" i="42"/>
  <c r="F137" i="42"/>
  <c r="U137" i="42"/>
  <c r="M137" i="42"/>
  <c r="E137" i="42"/>
  <c r="T137" i="42"/>
  <c r="L137" i="42"/>
  <c r="S137" i="42"/>
  <c r="K137" i="42"/>
  <c r="O137" i="42"/>
  <c r="G137" i="42"/>
  <c r="Q137" i="42"/>
  <c r="P137" i="42"/>
  <c r="J137" i="42"/>
  <c r="I137" i="42"/>
  <c r="H137" i="42"/>
  <c r="R137" i="42"/>
  <c r="R65" i="42"/>
  <c r="J65" i="42"/>
  <c r="Q65" i="42"/>
  <c r="I65" i="42"/>
  <c r="P65" i="42"/>
  <c r="H65" i="42"/>
  <c r="O65" i="42"/>
  <c r="G65" i="42"/>
  <c r="V65" i="42"/>
  <c r="N65" i="42"/>
  <c r="F65" i="42"/>
  <c r="U65" i="42"/>
  <c r="M65" i="42"/>
  <c r="E65" i="42"/>
  <c r="S65" i="42"/>
  <c r="K65" i="42"/>
  <c r="T65" i="42"/>
  <c r="L65" i="42"/>
  <c r="Q3" i="42"/>
  <c r="I3" i="42"/>
  <c r="P3" i="42"/>
  <c r="H3" i="42"/>
  <c r="O3" i="42"/>
  <c r="G3" i="42"/>
  <c r="S3" i="42"/>
  <c r="K3" i="42"/>
  <c r="U3" i="42"/>
  <c r="E3" i="42"/>
  <c r="R3" i="42"/>
  <c r="N3" i="42"/>
  <c r="M3" i="42"/>
  <c r="L3" i="42"/>
  <c r="J3" i="42"/>
  <c r="V3" i="42"/>
  <c r="F3" i="42"/>
  <c r="T3" i="42"/>
  <c r="Q140" i="41"/>
  <c r="I140" i="41"/>
  <c r="O140" i="41"/>
  <c r="G140" i="41"/>
  <c r="V140" i="41"/>
  <c r="N140" i="41"/>
  <c r="F140" i="41"/>
  <c r="U140" i="41"/>
  <c r="M140" i="41"/>
  <c r="E140" i="41"/>
  <c r="T140" i="41"/>
  <c r="L140" i="41"/>
  <c r="S140" i="41"/>
  <c r="K140" i="41"/>
  <c r="R140" i="41"/>
  <c r="J140" i="41"/>
  <c r="H140" i="41"/>
  <c r="P140" i="41"/>
  <c r="T71" i="41"/>
  <c r="L71" i="41"/>
  <c r="S71" i="41"/>
  <c r="K71" i="41"/>
  <c r="R71" i="41"/>
  <c r="J71" i="41"/>
  <c r="Q71" i="41"/>
  <c r="I71" i="41"/>
  <c r="P71" i="41"/>
  <c r="H71" i="41"/>
  <c r="O71" i="41"/>
  <c r="G71" i="41"/>
  <c r="V71" i="41"/>
  <c r="N71" i="41"/>
  <c r="F71" i="41"/>
  <c r="U71" i="41"/>
  <c r="M71" i="41"/>
  <c r="E71" i="41"/>
  <c r="U178" i="34"/>
  <c r="M178" i="34"/>
  <c r="E178" i="34"/>
  <c r="T178" i="34"/>
  <c r="L178" i="34"/>
  <c r="S178" i="34"/>
  <c r="K178" i="34"/>
  <c r="R178" i="34"/>
  <c r="J178" i="34"/>
  <c r="Q178" i="34"/>
  <c r="I178" i="34"/>
  <c r="P178" i="34"/>
  <c r="H178" i="34"/>
  <c r="O178" i="34"/>
  <c r="G178" i="34"/>
  <c r="V178" i="34"/>
  <c r="N178" i="34"/>
  <c r="F178" i="34"/>
  <c r="O114" i="34"/>
  <c r="G114" i="34"/>
  <c r="V114" i="34"/>
  <c r="N114" i="34"/>
  <c r="F114" i="34"/>
  <c r="U114" i="34"/>
  <c r="M114" i="34"/>
  <c r="E114" i="34"/>
  <c r="T114" i="34"/>
  <c r="L114" i="34"/>
  <c r="S114" i="34"/>
  <c r="K114" i="34"/>
  <c r="R114" i="34"/>
  <c r="J114" i="34"/>
  <c r="Q114" i="34"/>
  <c r="I114" i="34"/>
  <c r="P114" i="34"/>
  <c r="H114" i="34"/>
  <c r="Q13" i="34"/>
  <c r="I13" i="34"/>
  <c r="P13" i="34"/>
  <c r="H13" i="34"/>
  <c r="V13" i="34"/>
  <c r="N13" i="34"/>
  <c r="F13" i="34"/>
  <c r="U13" i="34"/>
  <c r="M13" i="34"/>
  <c r="E13" i="34"/>
  <c r="T13" i="34"/>
  <c r="L13" i="34"/>
  <c r="S13" i="34"/>
  <c r="K13" i="34"/>
  <c r="R13" i="34"/>
  <c r="O13" i="34"/>
  <c r="J13" i="34"/>
  <c r="G13" i="34"/>
  <c r="V5" i="33"/>
  <c r="T158" i="42"/>
  <c r="L158" i="42"/>
  <c r="S158" i="42"/>
  <c r="K158" i="42"/>
  <c r="R158" i="42"/>
  <c r="J158" i="42"/>
  <c r="Q158" i="42"/>
  <c r="I158" i="42"/>
  <c r="P158" i="42"/>
  <c r="H158" i="42"/>
  <c r="U158" i="42"/>
  <c r="M158" i="42"/>
  <c r="E158" i="42"/>
  <c r="O158" i="42"/>
  <c r="N158" i="42"/>
  <c r="G158" i="42"/>
  <c r="F158" i="42"/>
  <c r="V158" i="42"/>
  <c r="T12" i="42"/>
  <c r="L12" i="42"/>
  <c r="S12" i="42"/>
  <c r="K12" i="42"/>
  <c r="R12" i="42"/>
  <c r="J12" i="42"/>
  <c r="P12" i="42"/>
  <c r="O12" i="42"/>
  <c r="U12" i="42"/>
  <c r="M12" i="42"/>
  <c r="G12" i="42"/>
  <c r="F12" i="42"/>
  <c r="E12" i="42"/>
  <c r="V12" i="42"/>
  <c r="I12" i="42"/>
  <c r="Q12" i="42"/>
  <c r="N12" i="42"/>
  <c r="H12" i="42"/>
  <c r="U142" i="41"/>
  <c r="M142" i="41"/>
  <c r="E142" i="41"/>
  <c r="S142" i="41"/>
  <c r="K142" i="41"/>
  <c r="R142" i="41"/>
  <c r="J142" i="41"/>
  <c r="Q142" i="41"/>
  <c r="I142" i="41"/>
  <c r="P142" i="41"/>
  <c r="H142" i="41"/>
  <c r="O142" i="41"/>
  <c r="G142" i="41"/>
  <c r="V142" i="41"/>
  <c r="N142" i="41"/>
  <c r="F142" i="41"/>
  <c r="T142" i="41"/>
  <c r="L142" i="41"/>
  <c r="P73" i="41"/>
  <c r="H73" i="41"/>
  <c r="O73" i="41"/>
  <c r="G73" i="41"/>
  <c r="V73" i="41"/>
  <c r="N73" i="41"/>
  <c r="F73" i="41"/>
  <c r="U73" i="41"/>
  <c r="M73" i="41"/>
  <c r="E73" i="41"/>
  <c r="T73" i="41"/>
  <c r="L73" i="41"/>
  <c r="S73" i="41"/>
  <c r="K73" i="41"/>
  <c r="R73" i="41"/>
  <c r="J73" i="41"/>
  <c r="Q73" i="41"/>
  <c r="I73" i="41"/>
  <c r="V2" i="41"/>
  <c r="N2" i="41"/>
  <c r="F2" i="41"/>
  <c r="U2" i="41"/>
  <c r="M2" i="41"/>
  <c r="E2" i="41"/>
  <c r="T2" i="41"/>
  <c r="L2" i="41"/>
  <c r="S2" i="41"/>
  <c r="K2" i="41"/>
  <c r="R2" i="41"/>
  <c r="J2" i="41"/>
  <c r="Q2" i="41"/>
  <c r="I2" i="41"/>
  <c r="P2" i="41"/>
  <c r="H2" i="41"/>
  <c r="O2" i="41"/>
  <c r="G2" i="41"/>
  <c r="O90" i="34"/>
  <c r="G90" i="34"/>
  <c r="V90" i="34"/>
  <c r="N90" i="34"/>
  <c r="F90" i="34"/>
  <c r="U90" i="34"/>
  <c r="M90" i="34"/>
  <c r="E90" i="34"/>
  <c r="T90" i="34"/>
  <c r="L90" i="34"/>
  <c r="S90" i="34"/>
  <c r="K90" i="34"/>
  <c r="R90" i="34"/>
  <c r="J90" i="34"/>
  <c r="Q90" i="34"/>
  <c r="I90" i="34"/>
  <c r="P90" i="34"/>
  <c r="H90" i="34"/>
  <c r="U8" i="34"/>
  <c r="M8" i="34"/>
  <c r="E8" i="34"/>
  <c r="T8" i="34"/>
  <c r="L8" i="34"/>
  <c r="S8" i="34"/>
  <c r="K8" i="34"/>
  <c r="R8" i="34"/>
  <c r="J8" i="34"/>
  <c r="Q8" i="34"/>
  <c r="I8" i="34"/>
  <c r="P8" i="34"/>
  <c r="H8" i="34"/>
  <c r="O8" i="34"/>
  <c r="G8" i="34"/>
  <c r="V8" i="34"/>
  <c r="N8" i="34"/>
  <c r="F8" i="34"/>
  <c r="H86" i="33"/>
  <c r="U6" i="33"/>
  <c r="F30" i="33"/>
  <c r="G6" i="33"/>
  <c r="P6" i="33"/>
  <c r="S6" i="33"/>
  <c r="S59" i="33"/>
  <c r="S30" i="33"/>
  <c r="F131" i="33"/>
  <c r="S131" i="33"/>
  <c r="H131" i="33"/>
  <c r="G59" i="33"/>
  <c r="E59" i="33"/>
  <c r="O30" i="33"/>
  <c r="O126" i="33"/>
  <c r="K126" i="33"/>
  <c r="N126" i="33"/>
  <c r="E30" i="33"/>
  <c r="U155" i="33"/>
  <c r="M75" i="33"/>
  <c r="G171" i="33"/>
  <c r="V62" i="33"/>
  <c r="Q131" i="33"/>
  <c r="E131" i="33"/>
  <c r="O59" i="33"/>
  <c r="F59" i="33"/>
  <c r="N30" i="33"/>
  <c r="P126" i="33"/>
  <c r="T126" i="33"/>
  <c r="G35" i="33"/>
  <c r="K51" i="33"/>
  <c r="U118" i="33"/>
  <c r="N22" i="33"/>
  <c r="H67" i="33"/>
  <c r="R30" i="33"/>
  <c r="V131" i="33"/>
  <c r="M131" i="33"/>
  <c r="J59" i="33"/>
  <c r="N59" i="33"/>
  <c r="I126" i="33"/>
  <c r="E126" i="33"/>
  <c r="Q27" i="33"/>
  <c r="I115" i="33"/>
  <c r="O43" i="33"/>
  <c r="N94" i="33"/>
  <c r="T14" i="33"/>
  <c r="T139" i="33"/>
  <c r="F54" i="33"/>
  <c r="J131" i="33"/>
  <c r="U131" i="33"/>
  <c r="R59" i="33"/>
  <c r="V59" i="33"/>
  <c r="Q126" i="33"/>
  <c r="M126" i="33"/>
  <c r="R11" i="33"/>
  <c r="J107" i="33"/>
  <c r="F86" i="33"/>
  <c r="T6" i="33"/>
  <c r="R134" i="33"/>
  <c r="J30" i="33"/>
  <c r="R131" i="33"/>
  <c r="G131" i="33"/>
  <c r="L59" i="33"/>
  <c r="H59" i="33"/>
  <c r="K30" i="33"/>
  <c r="V30" i="33"/>
  <c r="J126" i="33"/>
  <c r="U126" i="33"/>
  <c r="R3" i="33"/>
  <c r="R99" i="33"/>
  <c r="P187" i="33"/>
  <c r="P78" i="33"/>
  <c r="K131" i="33"/>
  <c r="O131" i="33"/>
  <c r="Q59" i="33"/>
  <c r="T59" i="33"/>
  <c r="P59" i="33"/>
  <c r="I30" i="33"/>
  <c r="R126" i="33"/>
  <c r="F126" i="33"/>
  <c r="P30" i="33"/>
  <c r="E163" i="33"/>
  <c r="M91" i="33"/>
  <c r="H179" i="33"/>
  <c r="O70" i="33"/>
  <c r="E171" i="33"/>
  <c r="F155" i="33"/>
  <c r="N155" i="33"/>
  <c r="K155" i="33"/>
  <c r="J75" i="33"/>
  <c r="V155" i="33"/>
  <c r="M171" i="33"/>
  <c r="H75" i="33"/>
  <c r="O171" i="33"/>
  <c r="N75" i="33"/>
  <c r="R155" i="33"/>
  <c r="F75" i="33"/>
  <c r="Q22" i="33"/>
  <c r="R118" i="33"/>
  <c r="F118" i="33"/>
  <c r="U94" i="33"/>
  <c r="J94" i="33"/>
  <c r="V94" i="33"/>
  <c r="L22" i="33"/>
  <c r="G118" i="33"/>
  <c r="K118" i="33"/>
  <c r="N118" i="33"/>
  <c r="E94" i="33"/>
  <c r="R94" i="33"/>
  <c r="T22" i="33"/>
  <c r="O118" i="33"/>
  <c r="S118" i="33"/>
  <c r="V118" i="33"/>
  <c r="E22" i="33"/>
  <c r="H118" i="33"/>
  <c r="L118" i="33"/>
  <c r="I94" i="33"/>
  <c r="S94" i="33"/>
  <c r="M22" i="33"/>
  <c r="P118" i="33"/>
  <c r="T118" i="33"/>
  <c r="M94" i="33"/>
  <c r="L94" i="33"/>
  <c r="U22" i="33"/>
  <c r="Q118" i="33"/>
  <c r="M118" i="33"/>
  <c r="H22" i="33"/>
  <c r="J118" i="33"/>
  <c r="Q94" i="33"/>
  <c r="O94" i="33"/>
  <c r="P22" i="33"/>
  <c r="U75" i="33"/>
  <c r="S62" i="33"/>
  <c r="H171" i="33"/>
  <c r="R75" i="33"/>
  <c r="P171" i="33"/>
  <c r="S75" i="33"/>
  <c r="T171" i="33"/>
  <c r="S155" i="33"/>
  <c r="O75" i="33"/>
  <c r="Q54" i="33"/>
  <c r="T134" i="33"/>
  <c r="U62" i="33"/>
  <c r="Q62" i="33"/>
  <c r="O134" i="33"/>
  <c r="H54" i="33"/>
  <c r="H134" i="33"/>
  <c r="N54" i="33"/>
  <c r="K134" i="33"/>
  <c r="V134" i="33"/>
  <c r="K54" i="33"/>
  <c r="V54" i="33"/>
  <c r="L30" i="33"/>
  <c r="N134" i="33"/>
  <c r="I54" i="33"/>
  <c r="L134" i="33"/>
  <c r="G134" i="33"/>
  <c r="M54" i="33"/>
  <c r="O54" i="33"/>
  <c r="T30" i="33"/>
  <c r="E134" i="33"/>
  <c r="I134" i="33"/>
  <c r="S54" i="33"/>
  <c r="P54" i="33"/>
  <c r="E54" i="33"/>
  <c r="M134" i="33"/>
  <c r="Q134" i="33"/>
  <c r="L54" i="33"/>
  <c r="J54" i="33"/>
  <c r="G139" i="33"/>
  <c r="P134" i="33"/>
  <c r="U134" i="33"/>
  <c r="J134" i="33"/>
  <c r="U54" i="33"/>
  <c r="T54" i="33"/>
  <c r="R54" i="33"/>
  <c r="S134" i="33"/>
  <c r="F134" i="33"/>
  <c r="G54" i="33"/>
  <c r="H30" i="33"/>
  <c r="N86" i="33"/>
  <c r="G62" i="33"/>
  <c r="O62" i="33"/>
  <c r="H62" i="33"/>
  <c r="J171" i="33"/>
  <c r="U171" i="33"/>
  <c r="I171" i="33"/>
  <c r="L155" i="33"/>
  <c r="G155" i="33"/>
  <c r="I75" i="33"/>
  <c r="P75" i="33"/>
  <c r="L62" i="33"/>
  <c r="P62" i="33"/>
  <c r="R171" i="33"/>
  <c r="F171" i="33"/>
  <c r="Q171" i="33"/>
  <c r="T155" i="33"/>
  <c r="O155" i="33"/>
  <c r="T75" i="33"/>
  <c r="G75" i="33"/>
  <c r="J78" i="33"/>
  <c r="T62" i="33"/>
  <c r="J62" i="33"/>
  <c r="K171" i="33"/>
  <c r="N171" i="33"/>
  <c r="I155" i="33"/>
  <c r="E155" i="33"/>
  <c r="H155" i="33"/>
  <c r="K75" i="33"/>
  <c r="Q75" i="33"/>
  <c r="E62" i="33"/>
  <c r="F62" i="33"/>
  <c r="R62" i="33"/>
  <c r="S171" i="33"/>
  <c r="V171" i="33"/>
  <c r="Q155" i="33"/>
  <c r="M155" i="33"/>
  <c r="P155" i="33"/>
  <c r="V75" i="33"/>
  <c r="E75" i="33"/>
  <c r="K62" i="33"/>
  <c r="N62" i="33"/>
  <c r="L171" i="33"/>
  <c r="J155" i="33"/>
  <c r="L75" i="33"/>
  <c r="I62" i="33"/>
  <c r="M62" i="33"/>
  <c r="P70" i="33"/>
  <c r="V91" i="33"/>
  <c r="L6" i="33"/>
  <c r="K6" i="33"/>
  <c r="I86" i="33"/>
  <c r="H6" i="33"/>
  <c r="M6" i="33"/>
  <c r="K86" i="33"/>
  <c r="G86" i="33"/>
  <c r="V86" i="33"/>
  <c r="E6" i="33"/>
  <c r="M86" i="33"/>
  <c r="O86" i="33"/>
  <c r="Q107" i="33"/>
  <c r="P86" i="33"/>
  <c r="J86" i="33"/>
  <c r="V6" i="33"/>
  <c r="F6" i="33"/>
  <c r="H11" i="33"/>
  <c r="K107" i="33"/>
  <c r="Q6" i="33"/>
  <c r="Q86" i="33"/>
  <c r="R86" i="33"/>
  <c r="R107" i="33"/>
  <c r="I6" i="33"/>
  <c r="M11" i="33"/>
  <c r="S86" i="33"/>
  <c r="L86" i="33"/>
  <c r="R6" i="33"/>
  <c r="E86" i="33"/>
  <c r="T86" i="33"/>
  <c r="J6" i="33"/>
  <c r="O6" i="33"/>
  <c r="U86" i="33"/>
  <c r="F78" i="33"/>
  <c r="J187" i="33"/>
  <c r="U187" i="33"/>
  <c r="I187" i="33"/>
  <c r="M70" i="33"/>
  <c r="I163" i="33"/>
  <c r="H91" i="33"/>
  <c r="O35" i="33"/>
  <c r="U163" i="33"/>
  <c r="R179" i="33"/>
  <c r="U179" i="33"/>
  <c r="I179" i="33"/>
  <c r="R187" i="33"/>
  <c r="F187" i="33"/>
  <c r="Q187" i="33"/>
  <c r="U78" i="33"/>
  <c r="Q78" i="33"/>
  <c r="K187" i="33"/>
  <c r="N187" i="33"/>
  <c r="K78" i="33"/>
  <c r="G78" i="33"/>
  <c r="V78" i="33"/>
  <c r="O78" i="33"/>
  <c r="N14" i="33"/>
  <c r="L187" i="33"/>
  <c r="G187" i="33"/>
  <c r="H78" i="33"/>
  <c r="M78" i="33"/>
  <c r="L78" i="33"/>
  <c r="V187" i="33"/>
  <c r="T187" i="33"/>
  <c r="O187" i="33"/>
  <c r="R78" i="33"/>
  <c r="N78" i="33"/>
  <c r="T78" i="33"/>
  <c r="N6" i="33"/>
  <c r="S187" i="33"/>
  <c r="E187" i="33"/>
  <c r="H187" i="33"/>
  <c r="V99" i="33"/>
  <c r="I78" i="33"/>
  <c r="E78" i="33"/>
  <c r="Q3" i="33"/>
  <c r="M187" i="33"/>
  <c r="S78" i="33"/>
  <c r="S179" i="33"/>
  <c r="K91" i="33"/>
  <c r="M179" i="33"/>
  <c r="P179" i="33"/>
  <c r="H163" i="33"/>
  <c r="M163" i="33"/>
  <c r="F91" i="33"/>
  <c r="U91" i="33"/>
  <c r="E70" i="33"/>
  <c r="H70" i="33"/>
  <c r="F14" i="33"/>
  <c r="J179" i="33"/>
  <c r="F179" i="33"/>
  <c r="Q179" i="33"/>
  <c r="J163" i="33"/>
  <c r="F163" i="33"/>
  <c r="G91" i="33"/>
  <c r="P91" i="33"/>
  <c r="U70" i="33"/>
  <c r="I70" i="33"/>
  <c r="K179" i="33"/>
  <c r="N179" i="33"/>
  <c r="L163" i="33"/>
  <c r="N163" i="33"/>
  <c r="I91" i="33"/>
  <c r="J91" i="33"/>
  <c r="F70" i="33"/>
  <c r="Q70" i="33"/>
  <c r="V179" i="33"/>
  <c r="K70" i="33"/>
  <c r="N70" i="33"/>
  <c r="J70" i="33"/>
  <c r="V163" i="33"/>
  <c r="R91" i="33"/>
  <c r="L179" i="33"/>
  <c r="G179" i="33"/>
  <c r="Q163" i="33"/>
  <c r="K163" i="33"/>
  <c r="G163" i="33"/>
  <c r="O91" i="33"/>
  <c r="N91" i="33"/>
  <c r="L91" i="33"/>
  <c r="S70" i="33"/>
  <c r="V70" i="33"/>
  <c r="R70" i="33"/>
  <c r="V14" i="33"/>
  <c r="T179" i="33"/>
  <c r="O179" i="33"/>
  <c r="R163" i="33"/>
  <c r="S163" i="33"/>
  <c r="O163" i="33"/>
  <c r="Q91" i="33"/>
  <c r="E91" i="33"/>
  <c r="T91" i="33"/>
  <c r="L70" i="33"/>
  <c r="G70" i="33"/>
  <c r="P163" i="33"/>
  <c r="E179" i="33"/>
  <c r="T163" i="33"/>
  <c r="S91" i="33"/>
  <c r="T70" i="33"/>
  <c r="P139" i="33"/>
  <c r="I67" i="33"/>
  <c r="Q67" i="33"/>
  <c r="F139" i="33"/>
  <c r="R67" i="33"/>
  <c r="N139" i="33"/>
  <c r="R139" i="33"/>
  <c r="U67" i="33"/>
  <c r="L139" i="33"/>
  <c r="V67" i="33"/>
  <c r="T67" i="33"/>
  <c r="E139" i="33"/>
  <c r="P67" i="33"/>
  <c r="T27" i="33"/>
  <c r="Q139" i="33"/>
  <c r="M139" i="33"/>
  <c r="S115" i="33"/>
  <c r="J115" i="33"/>
  <c r="K67" i="33"/>
  <c r="E67" i="33"/>
  <c r="Q43" i="33"/>
  <c r="M43" i="33"/>
  <c r="S27" i="33"/>
  <c r="L27" i="33"/>
  <c r="G27" i="33"/>
  <c r="J139" i="33"/>
  <c r="U139" i="33"/>
  <c r="F115" i="33"/>
  <c r="R115" i="33"/>
  <c r="O67" i="33"/>
  <c r="M67" i="33"/>
  <c r="J43" i="33"/>
  <c r="U43" i="33"/>
  <c r="K139" i="33"/>
  <c r="O139" i="33"/>
  <c r="E115" i="33"/>
  <c r="V115" i="33"/>
  <c r="T115" i="33"/>
  <c r="S67" i="33"/>
  <c r="F67" i="33"/>
  <c r="N43" i="33"/>
  <c r="K43" i="33"/>
  <c r="N27" i="33"/>
  <c r="V139" i="33"/>
  <c r="S139" i="33"/>
  <c r="H139" i="33"/>
  <c r="J67" i="33"/>
  <c r="N67" i="33"/>
  <c r="P27" i="33"/>
  <c r="G43" i="33"/>
  <c r="O27" i="33"/>
  <c r="I139" i="33"/>
  <c r="M115" i="33"/>
  <c r="G67" i="33"/>
  <c r="L67" i="33"/>
  <c r="P43" i="33"/>
  <c r="T43" i="33"/>
  <c r="R27" i="33"/>
  <c r="J11" i="33"/>
  <c r="O107" i="33"/>
  <c r="L107" i="33"/>
  <c r="E11" i="33"/>
  <c r="T11" i="33"/>
  <c r="S107" i="33"/>
  <c r="F107" i="33"/>
  <c r="G107" i="33"/>
  <c r="H107" i="33"/>
  <c r="N107" i="33"/>
  <c r="V11" i="33"/>
  <c r="S11" i="33"/>
  <c r="M107" i="33"/>
  <c r="Q11" i="33"/>
  <c r="T107" i="33"/>
  <c r="V107" i="33"/>
  <c r="O11" i="33"/>
  <c r="N11" i="33"/>
  <c r="K11" i="33"/>
  <c r="I11" i="33"/>
  <c r="I107" i="33"/>
  <c r="P107" i="33"/>
  <c r="G11" i="33"/>
  <c r="F11" i="33"/>
  <c r="L11" i="33"/>
  <c r="P11" i="33"/>
  <c r="E107" i="33"/>
  <c r="U107" i="33"/>
  <c r="U11" i="33"/>
  <c r="M27" i="33"/>
  <c r="H3" i="33"/>
  <c r="T99" i="33"/>
  <c r="E99" i="33"/>
  <c r="O3" i="33"/>
  <c r="H99" i="33"/>
  <c r="K99" i="33"/>
  <c r="J99" i="33"/>
  <c r="I99" i="33"/>
  <c r="Q99" i="33"/>
  <c r="F3" i="33"/>
  <c r="I3" i="33"/>
  <c r="L99" i="33"/>
  <c r="S99" i="33"/>
  <c r="T3" i="33"/>
  <c r="M99" i="33"/>
  <c r="F99" i="33"/>
  <c r="S3" i="33"/>
  <c r="J3" i="33"/>
  <c r="P3" i="33"/>
  <c r="O99" i="33"/>
  <c r="N99" i="33"/>
  <c r="U3" i="33"/>
  <c r="E3" i="33"/>
  <c r="G3" i="33"/>
  <c r="V3" i="33"/>
  <c r="P99" i="33"/>
  <c r="U99" i="33"/>
  <c r="G99" i="33"/>
  <c r="N3" i="33"/>
  <c r="M3" i="33"/>
  <c r="K3" i="33"/>
  <c r="L3" i="33"/>
  <c r="V202" i="47"/>
  <c r="U202" i="47"/>
  <c r="T202" i="47"/>
  <c r="S202" i="47"/>
  <c r="R202" i="47"/>
  <c r="Q202" i="47"/>
  <c r="P202" i="47"/>
  <c r="O202" i="47"/>
  <c r="N202" i="47"/>
  <c r="M202" i="47"/>
  <c r="L202" i="47"/>
  <c r="K202" i="47"/>
  <c r="I202" i="47"/>
  <c r="H202" i="47"/>
  <c r="G202" i="47"/>
  <c r="F202" i="47"/>
  <c r="E202" i="47"/>
  <c r="V201" i="47"/>
  <c r="U201" i="47"/>
  <c r="T201" i="47"/>
  <c r="S201" i="47"/>
  <c r="R201" i="47"/>
  <c r="Q201" i="47"/>
  <c r="P201" i="47"/>
  <c r="O201" i="47"/>
  <c r="N201" i="47"/>
  <c r="M201" i="47"/>
  <c r="L201" i="47"/>
  <c r="K201" i="47"/>
  <c r="I201" i="47"/>
  <c r="H201" i="47"/>
  <c r="G201" i="47"/>
  <c r="F201" i="47"/>
  <c r="E201" i="47"/>
  <c r="V200" i="47"/>
  <c r="U200" i="47"/>
  <c r="T200" i="47"/>
  <c r="S200" i="47"/>
  <c r="R200" i="47"/>
  <c r="Q200" i="47"/>
  <c r="P200" i="47"/>
  <c r="O200" i="47"/>
  <c r="N200" i="47"/>
  <c r="M200" i="47"/>
  <c r="L200" i="47"/>
  <c r="K200" i="47"/>
  <c r="I200" i="47"/>
  <c r="H200" i="47"/>
  <c r="G200" i="47"/>
  <c r="F200" i="47"/>
  <c r="E200" i="47"/>
  <c r="V199" i="47"/>
  <c r="U199" i="47"/>
  <c r="T199" i="47"/>
  <c r="S199" i="47"/>
  <c r="R199" i="47"/>
  <c r="Q199" i="47"/>
  <c r="P199" i="47"/>
  <c r="O199" i="47"/>
  <c r="N199" i="47"/>
  <c r="M199" i="47"/>
  <c r="L199" i="47"/>
  <c r="K199" i="47"/>
  <c r="I199" i="47"/>
  <c r="H199" i="47"/>
  <c r="G199" i="47"/>
  <c r="F199" i="47"/>
  <c r="E199" i="47"/>
  <c r="V198" i="47"/>
  <c r="U198" i="47"/>
  <c r="T198" i="47"/>
  <c r="S198" i="47"/>
  <c r="R198" i="47"/>
  <c r="Q198" i="47"/>
  <c r="P198" i="47"/>
  <c r="O198" i="47"/>
  <c r="N198" i="47"/>
  <c r="M198" i="47"/>
  <c r="L198" i="47"/>
  <c r="K198" i="47"/>
  <c r="I198" i="47"/>
  <c r="H198" i="47"/>
  <c r="G198" i="47"/>
  <c r="F198" i="47"/>
  <c r="E198" i="47"/>
  <c r="V197" i="47"/>
  <c r="U197" i="47"/>
  <c r="T197" i="47"/>
  <c r="S197" i="47"/>
  <c r="R197" i="47"/>
  <c r="Q197" i="47"/>
  <c r="P197" i="47"/>
  <c r="O197" i="47"/>
  <c r="N197" i="47"/>
  <c r="M197" i="47"/>
  <c r="L197" i="47"/>
  <c r="K197" i="47"/>
  <c r="I197" i="47"/>
  <c r="H197" i="47"/>
  <c r="G197" i="47"/>
  <c r="F197" i="47"/>
  <c r="E197" i="47"/>
  <c r="V202" i="46"/>
  <c r="U202" i="46"/>
  <c r="T202" i="46"/>
  <c r="S202" i="46"/>
  <c r="R202" i="46"/>
  <c r="Q202" i="46"/>
  <c r="P202" i="46"/>
  <c r="O202" i="46"/>
  <c r="N202" i="46"/>
  <c r="M202" i="46"/>
  <c r="L202" i="46"/>
  <c r="K202" i="46"/>
  <c r="I202" i="46"/>
  <c r="H202" i="46"/>
  <c r="G202" i="46"/>
  <c r="F202" i="46"/>
  <c r="E202" i="46"/>
  <c r="V201" i="46"/>
  <c r="U201" i="46"/>
  <c r="T201" i="46"/>
  <c r="S201" i="46"/>
  <c r="R201" i="46"/>
  <c r="Q201" i="46"/>
  <c r="P201" i="46"/>
  <c r="O201" i="46"/>
  <c r="N201" i="46"/>
  <c r="M201" i="46"/>
  <c r="L201" i="46"/>
  <c r="K201" i="46"/>
  <c r="I201" i="46"/>
  <c r="H201" i="46"/>
  <c r="G201" i="46"/>
  <c r="F201" i="46"/>
  <c r="E201" i="46"/>
  <c r="V200" i="46"/>
  <c r="U200" i="46"/>
  <c r="T200" i="46"/>
  <c r="S200" i="46"/>
  <c r="R200" i="46"/>
  <c r="Q200" i="46"/>
  <c r="P200" i="46"/>
  <c r="O200" i="46"/>
  <c r="N200" i="46"/>
  <c r="M200" i="46"/>
  <c r="L200" i="46"/>
  <c r="K200" i="46"/>
  <c r="I200" i="46"/>
  <c r="H200" i="46"/>
  <c r="G200" i="46"/>
  <c r="F200" i="46"/>
  <c r="E200" i="46"/>
  <c r="V199" i="46"/>
  <c r="U199" i="46"/>
  <c r="T199" i="46"/>
  <c r="S199" i="46"/>
  <c r="R199" i="46"/>
  <c r="Q199" i="46"/>
  <c r="P199" i="46"/>
  <c r="O199" i="46"/>
  <c r="N199" i="46"/>
  <c r="M199" i="46"/>
  <c r="L199" i="46"/>
  <c r="K199" i="46"/>
  <c r="I199" i="46"/>
  <c r="H199" i="46"/>
  <c r="G199" i="46"/>
  <c r="F199" i="46"/>
  <c r="E199" i="46"/>
  <c r="V198" i="46"/>
  <c r="U198" i="46"/>
  <c r="T198" i="46"/>
  <c r="S198" i="46"/>
  <c r="R198" i="46"/>
  <c r="Q198" i="46"/>
  <c r="P198" i="46"/>
  <c r="O198" i="46"/>
  <c r="N198" i="46"/>
  <c r="M198" i="46"/>
  <c r="L198" i="46"/>
  <c r="K198" i="46"/>
  <c r="I198" i="46"/>
  <c r="H198" i="46"/>
  <c r="G198" i="46"/>
  <c r="F198" i="46"/>
  <c r="E198" i="46"/>
  <c r="V197" i="46"/>
  <c r="U197" i="46"/>
  <c r="T197" i="46"/>
  <c r="S197" i="46"/>
  <c r="R197" i="46"/>
  <c r="Q197" i="46"/>
  <c r="P197" i="46"/>
  <c r="O197" i="46"/>
  <c r="N197" i="46"/>
  <c r="M197" i="46"/>
  <c r="L197" i="46"/>
  <c r="K197" i="46"/>
  <c r="I197" i="46"/>
  <c r="H197" i="46"/>
  <c r="G197" i="46"/>
  <c r="F197" i="46"/>
  <c r="E197" i="46"/>
  <c r="V202" i="44"/>
  <c r="V202" i="34" s="1"/>
  <c r="U202" i="44"/>
  <c r="U202" i="34" s="1"/>
  <c r="T202" i="44"/>
  <c r="T202" i="34" s="1"/>
  <c r="S202" i="44"/>
  <c r="S202" i="34" s="1"/>
  <c r="R202" i="44"/>
  <c r="R202" i="34" s="1"/>
  <c r="Q202" i="44"/>
  <c r="Q202" i="34" s="1"/>
  <c r="P202" i="44"/>
  <c r="P202" i="34" s="1"/>
  <c r="O202" i="44"/>
  <c r="O202" i="34" s="1"/>
  <c r="N202" i="44"/>
  <c r="N202" i="34" s="1"/>
  <c r="M202" i="44"/>
  <c r="M202" i="34" s="1"/>
  <c r="L202" i="44"/>
  <c r="L202" i="34" s="1"/>
  <c r="K202" i="44"/>
  <c r="K202" i="34" s="1"/>
  <c r="I202" i="44"/>
  <c r="I202" i="34" s="1"/>
  <c r="H202" i="44"/>
  <c r="H202" i="34" s="1"/>
  <c r="G202" i="44"/>
  <c r="G202" i="34" s="1"/>
  <c r="F202" i="44"/>
  <c r="F202" i="34" s="1"/>
  <c r="E202" i="44"/>
  <c r="E202" i="34" s="1"/>
  <c r="V201" i="44"/>
  <c r="U201" i="44"/>
  <c r="T201" i="44"/>
  <c r="S201" i="44"/>
  <c r="R201" i="44"/>
  <c r="Q201" i="44"/>
  <c r="P201" i="44"/>
  <c r="O201" i="44"/>
  <c r="N201" i="44"/>
  <c r="M201" i="44"/>
  <c r="L201" i="44"/>
  <c r="K201" i="44"/>
  <c r="I201" i="44"/>
  <c r="H201" i="44"/>
  <c r="G201" i="44"/>
  <c r="F201" i="44"/>
  <c r="E201" i="44"/>
  <c r="V200" i="44"/>
  <c r="U200" i="44"/>
  <c r="T200" i="44"/>
  <c r="S200" i="44"/>
  <c r="R200" i="44"/>
  <c r="Q200" i="44"/>
  <c r="P200" i="44"/>
  <c r="O200" i="44"/>
  <c r="N200" i="44"/>
  <c r="M200" i="44"/>
  <c r="L200" i="44"/>
  <c r="K200" i="44"/>
  <c r="I200" i="44"/>
  <c r="H200" i="44"/>
  <c r="G200" i="44"/>
  <c r="F200" i="44"/>
  <c r="E200" i="44"/>
  <c r="V199" i="44"/>
  <c r="U199" i="44"/>
  <c r="T199" i="44"/>
  <c r="S199" i="44"/>
  <c r="R199" i="44"/>
  <c r="Q199" i="44"/>
  <c r="P199" i="44"/>
  <c r="O199" i="44"/>
  <c r="N199" i="44"/>
  <c r="M199" i="44"/>
  <c r="L199" i="44"/>
  <c r="K199" i="44"/>
  <c r="I199" i="44"/>
  <c r="H199" i="44"/>
  <c r="G199" i="44"/>
  <c r="F199" i="44"/>
  <c r="E199" i="44"/>
  <c r="V198" i="44"/>
  <c r="V198" i="34" s="1"/>
  <c r="U198" i="44"/>
  <c r="U198" i="34" s="1"/>
  <c r="T198" i="44"/>
  <c r="T198" i="34" s="1"/>
  <c r="S198" i="44"/>
  <c r="S198" i="34" s="1"/>
  <c r="R198" i="44"/>
  <c r="R198" i="34" s="1"/>
  <c r="Q198" i="44"/>
  <c r="Q198" i="34" s="1"/>
  <c r="P198" i="44"/>
  <c r="P198" i="34" s="1"/>
  <c r="O198" i="44"/>
  <c r="O198" i="34" s="1"/>
  <c r="N198" i="44"/>
  <c r="N198" i="34" s="1"/>
  <c r="M198" i="44"/>
  <c r="M198" i="34" s="1"/>
  <c r="L198" i="44"/>
  <c r="L198" i="34" s="1"/>
  <c r="K198" i="44"/>
  <c r="K198" i="34" s="1"/>
  <c r="I198" i="44"/>
  <c r="I198" i="34" s="1"/>
  <c r="H198" i="44"/>
  <c r="H198" i="34" s="1"/>
  <c r="G198" i="44"/>
  <c r="G198" i="34" s="1"/>
  <c r="F198" i="44"/>
  <c r="F198" i="34" s="1"/>
  <c r="E198" i="44"/>
  <c r="E198" i="34" s="1"/>
  <c r="V197" i="44"/>
  <c r="V197" i="34" s="1"/>
  <c r="U197" i="44"/>
  <c r="U197" i="34" s="1"/>
  <c r="T197" i="44"/>
  <c r="T197" i="34" s="1"/>
  <c r="S197" i="44"/>
  <c r="S197" i="34" s="1"/>
  <c r="R197" i="44"/>
  <c r="R197" i="34" s="1"/>
  <c r="Q197" i="44"/>
  <c r="Q197" i="34" s="1"/>
  <c r="P197" i="44"/>
  <c r="P197" i="34" s="1"/>
  <c r="O197" i="44"/>
  <c r="O197" i="34" s="1"/>
  <c r="N197" i="44"/>
  <c r="N197" i="34" s="1"/>
  <c r="M197" i="44"/>
  <c r="M197" i="34" s="1"/>
  <c r="L197" i="44"/>
  <c r="L197" i="34" s="1"/>
  <c r="K197" i="44"/>
  <c r="K197" i="34" s="1"/>
  <c r="I197" i="44"/>
  <c r="I197" i="34" s="1"/>
  <c r="H197" i="44"/>
  <c r="H197" i="34" s="1"/>
  <c r="G197" i="44"/>
  <c r="G197" i="34" s="1"/>
  <c r="F197" i="44"/>
  <c r="F197" i="34" s="1"/>
  <c r="E197" i="44"/>
  <c r="E197" i="34" s="1"/>
  <c r="V202" i="43"/>
  <c r="V202" i="33" s="1"/>
  <c r="U202" i="43"/>
  <c r="U202" i="33" s="1"/>
  <c r="T202" i="43"/>
  <c r="T202" i="33" s="1"/>
  <c r="S202" i="43"/>
  <c r="S202" i="33" s="1"/>
  <c r="R202" i="43"/>
  <c r="R202" i="33" s="1"/>
  <c r="Q202" i="43"/>
  <c r="Q202" i="33" s="1"/>
  <c r="P202" i="43"/>
  <c r="P202" i="33" s="1"/>
  <c r="O202" i="43"/>
  <c r="O202" i="33" s="1"/>
  <c r="N202" i="43"/>
  <c r="N202" i="33" s="1"/>
  <c r="M202" i="43"/>
  <c r="M202" i="33" s="1"/>
  <c r="L202" i="43"/>
  <c r="L202" i="33" s="1"/>
  <c r="K202" i="43"/>
  <c r="K202" i="33" s="1"/>
  <c r="J202" i="43"/>
  <c r="J202" i="33" s="1"/>
  <c r="I202" i="43"/>
  <c r="I202" i="33" s="1"/>
  <c r="H202" i="43"/>
  <c r="H202" i="33" s="1"/>
  <c r="G202" i="43"/>
  <c r="G202" i="33" s="1"/>
  <c r="F202" i="43"/>
  <c r="F202" i="33" s="1"/>
  <c r="E202" i="43"/>
  <c r="E202" i="33" s="1"/>
  <c r="B202" i="43"/>
  <c r="V201" i="43"/>
  <c r="U201" i="43"/>
  <c r="T201" i="43"/>
  <c r="S201" i="43"/>
  <c r="R201" i="43"/>
  <c r="Q201" i="43"/>
  <c r="P201" i="43"/>
  <c r="O201" i="43"/>
  <c r="N201" i="43"/>
  <c r="M201" i="43"/>
  <c r="L201" i="43"/>
  <c r="K201" i="43"/>
  <c r="J201" i="43"/>
  <c r="I201" i="43"/>
  <c r="H201" i="43"/>
  <c r="G201" i="43"/>
  <c r="F201" i="43"/>
  <c r="E201" i="43"/>
  <c r="B201" i="43"/>
  <c r="V200" i="43"/>
  <c r="U200" i="43"/>
  <c r="T200" i="43"/>
  <c r="S200" i="43"/>
  <c r="R200" i="43"/>
  <c r="Q200" i="43"/>
  <c r="P200" i="43"/>
  <c r="O200" i="43"/>
  <c r="N200" i="43"/>
  <c r="M200" i="43"/>
  <c r="L200" i="43"/>
  <c r="K200" i="43"/>
  <c r="J200" i="43"/>
  <c r="I200" i="43"/>
  <c r="H200" i="43"/>
  <c r="G200" i="43"/>
  <c r="F200" i="43"/>
  <c r="E200" i="43"/>
  <c r="B200" i="43"/>
  <c r="V199" i="43"/>
  <c r="U199" i="43"/>
  <c r="T199" i="43"/>
  <c r="S199" i="43"/>
  <c r="R199" i="43"/>
  <c r="Q199" i="43"/>
  <c r="P199" i="43"/>
  <c r="O199" i="43"/>
  <c r="N199" i="43"/>
  <c r="M199" i="43"/>
  <c r="L199" i="43"/>
  <c r="K199" i="43"/>
  <c r="J199" i="43"/>
  <c r="I199" i="43"/>
  <c r="H199" i="43"/>
  <c r="G199" i="43"/>
  <c r="F199" i="43"/>
  <c r="E199" i="43"/>
  <c r="B199" i="43"/>
  <c r="V198" i="43"/>
  <c r="V198" i="33" s="1"/>
  <c r="U198" i="43"/>
  <c r="U198" i="33" s="1"/>
  <c r="T198" i="43"/>
  <c r="T198" i="33" s="1"/>
  <c r="S198" i="43"/>
  <c r="S198" i="33" s="1"/>
  <c r="R198" i="43"/>
  <c r="R198" i="33" s="1"/>
  <c r="Q198" i="43"/>
  <c r="Q198" i="33" s="1"/>
  <c r="P198" i="43"/>
  <c r="P198" i="33" s="1"/>
  <c r="O198" i="43"/>
  <c r="O198" i="33" s="1"/>
  <c r="N198" i="43"/>
  <c r="N198" i="33" s="1"/>
  <c r="M198" i="43"/>
  <c r="M198" i="33" s="1"/>
  <c r="L198" i="43"/>
  <c r="L198" i="33" s="1"/>
  <c r="K198" i="43"/>
  <c r="K198" i="33" s="1"/>
  <c r="J198" i="43"/>
  <c r="J198" i="33" s="1"/>
  <c r="I198" i="43"/>
  <c r="I198" i="33" s="1"/>
  <c r="H198" i="43"/>
  <c r="H198" i="33" s="1"/>
  <c r="G198" i="43"/>
  <c r="G198" i="33" s="1"/>
  <c r="F198" i="43"/>
  <c r="F198" i="33" s="1"/>
  <c r="E198" i="43"/>
  <c r="E198" i="33" s="1"/>
  <c r="B198" i="43"/>
  <c r="V197" i="43"/>
  <c r="V197" i="33" s="1"/>
  <c r="U197" i="43"/>
  <c r="U197" i="33" s="1"/>
  <c r="T197" i="43"/>
  <c r="T197" i="33" s="1"/>
  <c r="S197" i="43"/>
  <c r="S197" i="33" s="1"/>
  <c r="R197" i="43"/>
  <c r="R197" i="33" s="1"/>
  <c r="Q197" i="43"/>
  <c r="Q197" i="33" s="1"/>
  <c r="P197" i="43"/>
  <c r="P197" i="33" s="1"/>
  <c r="O197" i="43"/>
  <c r="O197" i="33" s="1"/>
  <c r="N197" i="43"/>
  <c r="N197" i="33" s="1"/>
  <c r="M197" i="43"/>
  <c r="M197" i="33" s="1"/>
  <c r="L197" i="43"/>
  <c r="L197" i="33" s="1"/>
  <c r="K197" i="43"/>
  <c r="K197" i="33" s="1"/>
  <c r="J197" i="43"/>
  <c r="J197" i="33" s="1"/>
  <c r="I197" i="43"/>
  <c r="I197" i="33" s="1"/>
  <c r="H197" i="43"/>
  <c r="H197" i="33" s="1"/>
  <c r="G197" i="43"/>
  <c r="G197" i="33" s="1"/>
  <c r="F197" i="43"/>
  <c r="F197" i="33" s="1"/>
  <c r="E197" i="43"/>
  <c r="E197" i="33" s="1"/>
  <c r="B197" i="43"/>
  <c r="V1" i="43"/>
  <c r="V1" i="44" s="1"/>
  <c r="U1" i="43"/>
  <c r="U1" i="46" s="1"/>
  <c r="T1" i="43"/>
  <c r="T1" i="46" s="1"/>
  <c r="A56" i="41" l="1"/>
  <c r="A160" i="42"/>
  <c r="A56" i="42"/>
  <c r="A160" i="35"/>
  <c r="A117" i="41"/>
  <c r="A159" i="41"/>
  <c r="A56" i="35"/>
  <c r="A117" i="42"/>
  <c r="A159" i="42"/>
  <c r="A167" i="41"/>
  <c r="A117" i="35"/>
  <c r="A159" i="35"/>
  <c r="A166" i="41"/>
  <c r="A167" i="42"/>
  <c r="A111" i="41"/>
  <c r="A166" i="42"/>
  <c r="A167" i="35"/>
  <c r="A111" i="42"/>
  <c r="A113" i="41"/>
  <c r="A113" i="34"/>
  <c r="A9" i="41"/>
  <c r="A57" i="42"/>
  <c r="A68" i="35"/>
  <c r="A46" i="41"/>
  <c r="A68" i="41"/>
  <c r="A46" i="42"/>
  <c r="A4" i="42"/>
  <c r="A4" i="34"/>
  <c r="A161" i="34"/>
  <c r="A10" i="41"/>
  <c r="A177" i="35"/>
  <c r="A52" i="42"/>
  <c r="A12" i="42"/>
  <c r="A46" i="34"/>
  <c r="A15" i="34"/>
  <c r="A52" i="35"/>
  <c r="A113" i="42"/>
  <c r="A44" i="41"/>
  <c r="A7" i="41"/>
  <c r="A68" i="42"/>
  <c r="A8" i="41"/>
  <c r="A15" i="41"/>
  <c r="A120" i="41"/>
  <c r="A57" i="41"/>
  <c r="A12" i="34"/>
  <c r="A120" i="35"/>
  <c r="A57" i="35"/>
  <c r="A8" i="42"/>
  <c r="A9" i="42"/>
  <c r="A8" i="35"/>
  <c r="A9" i="35"/>
  <c r="A15" i="42"/>
  <c r="A42" i="41"/>
  <c r="A42" i="42"/>
  <c r="A12" i="41"/>
  <c r="A25" i="35"/>
  <c r="A42" i="35"/>
  <c r="A20" i="35"/>
  <c r="A25" i="41"/>
  <c r="B197" i="42"/>
  <c r="B197" i="41"/>
  <c r="B197" i="34"/>
  <c r="B197" i="47"/>
  <c r="B197" i="35"/>
  <c r="B197" i="46"/>
  <c r="B197" i="45"/>
  <c r="B197" i="44"/>
  <c r="B197" i="33"/>
  <c r="B198" i="44"/>
  <c r="B198" i="47"/>
  <c r="B198" i="35"/>
  <c r="B198" i="42"/>
  <c r="B198" i="33"/>
  <c r="B198" i="46"/>
  <c r="B198" i="41"/>
  <c r="B198" i="45"/>
  <c r="B198" i="34"/>
  <c r="B199" i="41"/>
  <c r="B199" i="47"/>
  <c r="B199" i="35"/>
  <c r="B199" i="45"/>
  <c r="B199" i="46"/>
  <c r="B199" i="44"/>
  <c r="B199" i="42"/>
  <c r="B199" i="34"/>
  <c r="B199" i="33"/>
  <c r="B200" i="46"/>
  <c r="B200" i="33"/>
  <c r="B200" i="47"/>
  <c r="B200" i="35"/>
  <c r="B200" i="45"/>
  <c r="B200" i="34"/>
  <c r="B200" i="44"/>
  <c r="B200" i="41"/>
  <c r="B200" i="42"/>
  <c r="B202" i="47"/>
  <c r="B202" i="46"/>
  <c r="B202" i="45"/>
  <c r="B202" i="44"/>
  <c r="B202" i="42"/>
  <c r="B202" i="41"/>
  <c r="B202" i="34"/>
  <c r="B202" i="33"/>
  <c r="B202" i="35"/>
  <c r="B201" i="44"/>
  <c r="B201" i="47"/>
  <c r="B201" i="35"/>
  <c r="B201" i="42"/>
  <c r="B201" i="46"/>
  <c r="B201" i="41"/>
  <c r="B201" i="34"/>
  <c r="B201" i="33"/>
  <c r="B201" i="45"/>
  <c r="AB169" i="12"/>
  <c r="AA74" i="12"/>
  <c r="AB74" i="12" s="1"/>
  <c r="AB105" i="12"/>
  <c r="AB81" i="12"/>
  <c r="AB185" i="12"/>
  <c r="A20" i="42"/>
  <c r="A20" i="34"/>
  <c r="A25" i="34"/>
  <c r="A198" i="33"/>
  <c r="A198" i="46"/>
  <c r="A198" i="44"/>
  <c r="A198" i="47"/>
  <c r="A198" i="45"/>
  <c r="A200" i="33"/>
  <c r="A200" i="41" s="1"/>
  <c r="A200" i="47"/>
  <c r="A200" i="46"/>
  <c r="A200" i="44"/>
  <c r="A200" i="45"/>
  <c r="A199" i="33"/>
  <c r="A199" i="44"/>
  <c r="A199" i="45"/>
  <c r="A199" i="46"/>
  <c r="A199" i="47"/>
  <c r="A197" i="47"/>
  <c r="A197" i="46"/>
  <c r="A197" i="45"/>
  <c r="A197" i="44"/>
  <c r="A45" i="34"/>
  <c r="A45" i="35"/>
  <c r="A45" i="42"/>
  <c r="A45" i="41"/>
  <c r="A19" i="34"/>
  <c r="A19" i="35"/>
  <c r="A19" i="42"/>
  <c r="A19" i="41"/>
  <c r="A26" i="34"/>
  <c r="A26" i="41"/>
  <c r="A26" i="35"/>
  <c r="A26" i="42"/>
  <c r="A53" i="34"/>
  <c r="A53" i="35"/>
  <c r="A53" i="42"/>
  <c r="A53" i="41"/>
  <c r="A5" i="34"/>
  <c r="A5" i="41"/>
  <c r="A5" i="35"/>
  <c r="A5" i="42"/>
  <c r="A201" i="34"/>
  <c r="A201" i="35"/>
  <c r="A201" i="42"/>
  <c r="A201" i="41"/>
  <c r="A195" i="34"/>
  <c r="A195" i="35"/>
  <c r="A195" i="42"/>
  <c r="A195" i="41"/>
  <c r="A196" i="34"/>
  <c r="A196" i="42"/>
  <c r="A196" i="35"/>
  <c r="A196" i="41"/>
  <c r="A13" i="34"/>
  <c r="A13" i="35"/>
  <c r="A13" i="42"/>
  <c r="A13" i="41"/>
  <c r="A66" i="34"/>
  <c r="A66" i="42"/>
  <c r="A66" i="35"/>
  <c r="A66" i="41"/>
  <c r="A21" i="34"/>
  <c r="A21" i="35"/>
  <c r="A21" i="42"/>
  <c r="A21" i="41"/>
  <c r="A24" i="34"/>
  <c r="A24" i="35"/>
  <c r="A24" i="42"/>
  <c r="A24" i="41"/>
  <c r="A76" i="34"/>
  <c r="A76" i="35"/>
  <c r="A76" i="42"/>
  <c r="A76" i="41"/>
  <c r="V1" i="46"/>
  <c r="T1" i="47"/>
  <c r="T1" i="44"/>
  <c r="U1" i="47"/>
  <c r="U1" i="44"/>
  <c r="V1" i="47"/>
  <c r="AQ11" i="12"/>
  <c r="AQ6" i="12"/>
  <c r="AL11" i="12"/>
  <c r="AT6" i="12"/>
  <c r="AU6" i="12"/>
  <c r="AP16" i="12"/>
  <c r="AI11" i="12"/>
  <c r="AQ16" i="12"/>
  <c r="AM16" i="12"/>
  <c r="AH6" i="12"/>
  <c r="AE6" i="12"/>
  <c r="AT11" i="12"/>
  <c r="AU11" i="12"/>
  <c r="AP11" i="12"/>
  <c r="AM11" i="12"/>
  <c r="AH11" i="12"/>
  <c r="AE16" i="12"/>
  <c r="AD16" i="12"/>
  <c r="AE11" i="12"/>
  <c r="AD11" i="12"/>
  <c r="AI6" i="12"/>
  <c r="AL16" i="12"/>
  <c r="AP6" i="12"/>
  <c r="AH16" i="12"/>
  <c r="AT16" i="12"/>
  <c r="AD6" i="12"/>
  <c r="AI16" i="12"/>
  <c r="AL6" i="12"/>
  <c r="AM6" i="12"/>
  <c r="AU16" i="12"/>
  <c r="AK16" i="12"/>
  <c r="AO6" i="12"/>
  <c r="AK6" i="12"/>
  <c r="AW11" i="12"/>
  <c r="AW16" i="12"/>
  <c r="AO16" i="12"/>
  <c r="AC16" i="12"/>
  <c r="AK11" i="12"/>
  <c r="AC6" i="12"/>
  <c r="AS11" i="12"/>
  <c r="AO11" i="12"/>
  <c r="AG16" i="12"/>
  <c r="AC11" i="12"/>
  <c r="AW6" i="12"/>
  <c r="AG6" i="12"/>
  <c r="AG11" i="12"/>
  <c r="AS16" i="12"/>
  <c r="AS6" i="12"/>
  <c r="Q16" i="12" l="1"/>
  <c r="O11" i="12"/>
  <c r="R11" i="12"/>
  <c r="S16" i="12"/>
  <c r="O16" i="12"/>
  <c r="S11" i="12"/>
  <c r="P11" i="12"/>
  <c r="Q11" i="12"/>
  <c r="P16" i="12"/>
  <c r="R16" i="12"/>
  <c r="O6" i="12"/>
  <c r="P6" i="12"/>
  <c r="R6" i="12"/>
  <c r="S6" i="12"/>
  <c r="A200" i="42"/>
  <c r="A200" i="35"/>
  <c r="A200" i="34"/>
  <c r="A198" i="34"/>
  <c r="A198" i="35"/>
  <c r="A198" i="42"/>
  <c r="A198" i="41"/>
  <c r="A199" i="34"/>
  <c r="A199" i="35"/>
  <c r="A199" i="42"/>
  <c r="A199" i="41"/>
  <c r="D10" i="32"/>
  <c r="E10" i="32" s="1"/>
  <c r="AI15" i="12"/>
  <c r="AU10" i="12"/>
  <c r="AL9" i="12"/>
  <c r="AI9" i="12"/>
  <c r="AQ9" i="12"/>
  <c r="AQ14" i="12"/>
  <c r="AD13" i="12"/>
  <c r="AQ13" i="12"/>
  <c r="AU18" i="12"/>
  <c r="AM13" i="12"/>
  <c r="AT17" i="12"/>
  <c r="AD7" i="12"/>
  <c r="AE7" i="12"/>
  <c r="AU12" i="12"/>
  <c r="AH9" i="12"/>
  <c r="AQ8" i="12"/>
  <c r="AL10" i="12"/>
  <c r="AD15" i="12"/>
  <c r="AQ15" i="12"/>
  <c r="AH14" i="12"/>
  <c r="AD14" i="12"/>
  <c r="AP19" i="12"/>
  <c r="AI18" i="12"/>
  <c r="AT8" i="12"/>
  <c r="AL18" i="12"/>
  <c r="AQ18" i="12"/>
  <c r="AI12" i="12"/>
  <c r="AH12" i="12"/>
  <c r="AD17" i="12"/>
  <c r="AE13" i="12"/>
  <c r="AP10" i="12"/>
  <c r="AM15" i="12"/>
  <c r="AI14" i="12"/>
  <c r="AP14" i="12"/>
  <c r="AU14" i="12"/>
  <c r="AT13" i="12"/>
  <c r="AD8" i="12"/>
  <c r="AE8" i="12"/>
  <c r="AI17" i="12"/>
  <c r="AM17" i="12"/>
  <c r="AH18" i="12"/>
  <c r="AU17" i="12"/>
  <c r="AQ10" i="12"/>
  <c r="AP15" i="12"/>
  <c r="AD19" i="12"/>
  <c r="AD9" i="12"/>
  <c r="AL19" i="12"/>
  <c r="AL14" i="12"/>
  <c r="AM18" i="12"/>
  <c r="AL8" i="12"/>
  <c r="AM8" i="12"/>
  <c r="AP7" i="12"/>
  <c r="AP12" i="12"/>
  <c r="AL17" i="12"/>
  <c r="AT18" i="12"/>
  <c r="AI7" i="12"/>
  <c r="AE17" i="12"/>
  <c r="AM12" i="12"/>
  <c r="AT14" i="12"/>
  <c r="AU8" i="12"/>
  <c r="AQ17" i="12"/>
  <c r="AT10" i="12"/>
  <c r="AH15" i="12"/>
  <c r="AM10" i="12"/>
  <c r="AT15" i="12"/>
  <c r="AH19" i="12"/>
  <c r="AU9" i="12"/>
  <c r="AM9" i="12"/>
  <c r="AP13" i="12"/>
  <c r="AH13" i="12"/>
  <c r="AH17" i="12"/>
  <c r="AI10" i="12"/>
  <c r="AP8" i="12"/>
  <c r="AH10" i="12"/>
  <c r="AU15" i="12"/>
  <c r="AL15" i="12"/>
  <c r="AE15" i="12"/>
  <c r="AT19" i="12"/>
  <c r="AE9" i="12"/>
  <c r="AU13" i="12"/>
  <c r="AI8" i="12"/>
  <c r="AH8" i="12"/>
  <c r="AD18" i="12"/>
  <c r="AL13" i="12"/>
  <c r="AH7" i="12"/>
  <c r="AQ7" i="12"/>
  <c r="AL12" i="12"/>
  <c r="AT7" i="12"/>
  <c r="AD10" i="12"/>
  <c r="AM14" i="12"/>
  <c r="AU7" i="12"/>
  <c r="AE10" i="12"/>
  <c r="AP9" i="12"/>
  <c r="AE14" i="12"/>
  <c r="AT9" i="12"/>
  <c r="AI13" i="12"/>
  <c r="AE18" i="12"/>
  <c r="AP18" i="12"/>
  <c r="AD12" i="12"/>
  <c r="AQ12" i="12"/>
  <c r="AT12" i="12"/>
  <c r="AE12" i="12"/>
  <c r="AP17" i="12"/>
  <c r="AM7" i="12"/>
  <c r="AL7" i="12"/>
  <c r="AO7" i="12"/>
  <c r="AW17" i="12"/>
  <c r="AC14" i="12"/>
  <c r="AG15" i="12"/>
  <c r="AS7" i="12"/>
  <c r="AK18" i="12"/>
  <c r="AK12" i="12"/>
  <c r="AK7" i="12"/>
  <c r="AW18" i="12"/>
  <c r="AC10" i="12"/>
  <c r="AG9" i="12"/>
  <c r="AC9" i="12"/>
  <c r="AS12" i="12"/>
  <c r="AK15" i="12"/>
  <c r="AG14" i="12"/>
  <c r="AC12" i="12"/>
  <c r="AS14" i="12"/>
  <c r="AO12" i="12"/>
  <c r="AW12" i="12"/>
  <c r="AK8" i="12"/>
  <c r="AK10" i="12"/>
  <c r="AC8" i="12"/>
  <c r="AW15" i="12"/>
  <c r="AO18" i="12"/>
  <c r="AW9" i="12"/>
  <c r="AC17" i="12"/>
  <c r="AC18" i="12"/>
  <c r="AK14" i="12"/>
  <c r="AW14" i="12"/>
  <c r="AG10" i="12"/>
  <c r="AC13" i="12"/>
  <c r="AS18" i="12"/>
  <c r="AG12" i="12"/>
  <c r="AS10" i="12"/>
  <c r="AS13" i="12"/>
  <c r="AS15" i="12"/>
  <c r="AO8" i="12"/>
  <c r="AG18" i="12"/>
  <c r="AS9" i="12"/>
  <c r="AO15" i="12"/>
  <c r="AO17" i="12"/>
  <c r="AW7" i="12"/>
  <c r="AO9" i="12"/>
  <c r="AS17" i="12"/>
  <c r="AC15" i="12"/>
  <c r="AO13" i="12"/>
  <c r="AG7" i="12"/>
  <c r="AW10" i="12"/>
  <c r="AG8" i="12"/>
  <c r="AK9" i="12"/>
  <c r="AC7" i="12"/>
  <c r="AG17" i="12"/>
  <c r="AO14" i="12"/>
  <c r="AS8" i="12"/>
  <c r="AG13" i="12"/>
  <c r="AK17" i="12"/>
  <c r="AK13" i="12"/>
  <c r="AW8" i="12"/>
  <c r="AO10" i="12"/>
  <c r="AW13" i="12"/>
  <c r="P12" i="12" l="1"/>
  <c r="P7" i="12"/>
  <c r="O17" i="12"/>
  <c r="S7" i="12"/>
  <c r="R12" i="12"/>
  <c r="Q7" i="12"/>
  <c r="Q12" i="12"/>
  <c r="S12" i="12"/>
  <c r="Q17" i="12"/>
  <c r="O12" i="12"/>
  <c r="S17" i="12"/>
  <c r="P17" i="12"/>
  <c r="R7" i="12"/>
  <c r="R17" i="12"/>
  <c r="O7" i="12"/>
  <c r="Q13" i="12"/>
  <c r="O13" i="12"/>
  <c r="S8" i="12"/>
  <c r="Q18" i="12"/>
  <c r="R18" i="12"/>
  <c r="Q8" i="12"/>
  <c r="O18" i="12"/>
  <c r="R13" i="12"/>
  <c r="P18" i="12"/>
  <c r="S13" i="12"/>
  <c r="R8" i="12"/>
  <c r="S18" i="12"/>
  <c r="O8" i="12"/>
  <c r="P8" i="12"/>
  <c r="P13" i="12"/>
  <c r="P14" i="12"/>
  <c r="O14" i="12"/>
  <c r="R19" i="12"/>
  <c r="S14" i="12"/>
  <c r="S19" i="12"/>
  <c r="P9" i="12"/>
  <c r="Q19" i="12"/>
  <c r="Q9" i="12"/>
  <c r="O9" i="12"/>
  <c r="R14" i="12"/>
  <c r="S9" i="12"/>
  <c r="P19" i="12"/>
  <c r="O19" i="12"/>
  <c r="R9" i="12"/>
  <c r="Q14" i="12"/>
  <c r="R10" i="12"/>
  <c r="R15" i="12"/>
  <c r="S10" i="12"/>
  <c r="O15" i="12"/>
  <c r="O10" i="12"/>
  <c r="S15" i="12"/>
  <c r="P15" i="12"/>
  <c r="Q10" i="12"/>
  <c r="Q15" i="12"/>
  <c r="P10" i="12"/>
  <c r="U11" i="12" a="1"/>
  <c r="U11" i="12" s="1"/>
  <c r="W11" i="12"/>
  <c r="X11" i="12" s="1"/>
  <c r="Y11" i="12" s="1"/>
  <c r="X16" i="12"/>
  <c r="Y16" i="12" s="1"/>
  <c r="Z16" i="12" s="1"/>
  <c r="U16" i="12" a="1"/>
  <c r="U16" i="12" s="1"/>
  <c r="W16" i="12"/>
  <c r="P10" i="32"/>
  <c r="I10" i="32"/>
  <c r="H10" i="32"/>
  <c r="G10" i="32"/>
  <c r="F10" i="32"/>
  <c r="B3" i="30"/>
  <c r="Z11" i="12" l="1"/>
  <c r="AA11" i="12" s="1"/>
  <c r="V11" i="12" s="1"/>
  <c r="N11" i="12" s="1"/>
  <c r="M11" i="12" s="1"/>
  <c r="U8" i="12" a="1"/>
  <c r="U8" i="12" s="1"/>
  <c r="W14" i="12"/>
  <c r="U9" i="12" a="1"/>
  <c r="U9" i="12" s="1"/>
  <c r="W17" i="12"/>
  <c r="X17" i="12" s="1"/>
  <c r="Y17" i="12" s="1"/>
  <c r="U17" i="12" a="1"/>
  <c r="U17" i="12" s="1"/>
  <c r="W12" i="12"/>
  <c r="X12" i="12" s="1"/>
  <c r="U7" i="12" a="1"/>
  <c r="U7" i="12" s="1"/>
  <c r="U13" i="12" a="1"/>
  <c r="U13" i="12" s="1"/>
  <c r="W13" i="12"/>
  <c r="X13" i="12" s="1"/>
  <c r="U10" i="12" a="1"/>
  <c r="U10" i="12" s="1"/>
  <c r="U14" i="12" a="1"/>
  <c r="U14" i="12" s="1"/>
  <c r="W18" i="12"/>
  <c r="X18" i="12" s="1"/>
  <c r="Y18" i="12" s="1"/>
  <c r="W8" i="12"/>
  <c r="X8" i="12" s="1"/>
  <c r="V8" i="12" s="1"/>
  <c r="U19" i="12" a="1"/>
  <c r="U19" i="12" s="1"/>
  <c r="W9" i="12"/>
  <c r="X9" i="12" s="1"/>
  <c r="U15" i="12" a="1"/>
  <c r="U15" i="12" s="1"/>
  <c r="U12" i="12" a="1"/>
  <c r="U12" i="12" s="1"/>
  <c r="W15" i="12"/>
  <c r="X15" i="12" s="1"/>
  <c r="U18" i="12" a="1"/>
  <c r="U18" i="12" s="1"/>
  <c r="W10" i="12"/>
  <c r="W19" i="12"/>
  <c r="W7" i="12"/>
  <c r="X7" i="12" s="1"/>
  <c r="AA16" i="12"/>
  <c r="V16" i="12" s="1"/>
  <c r="N16" i="12" s="1"/>
  <c r="M16" i="12" s="1"/>
  <c r="X14" i="12"/>
  <c r="Y14" i="12" s="1"/>
  <c r="J10" i="32"/>
  <c r="AC9" i="30"/>
  <c r="AB9" i="30"/>
  <c r="AA9" i="30"/>
  <c r="Y12" i="12" l="1"/>
  <c r="Z12" i="12" s="1"/>
  <c r="V12" i="12" s="1"/>
  <c r="Y13" i="12"/>
  <c r="Z13" i="12" s="1"/>
  <c r="Y8" i="12"/>
  <c r="Z8" i="12" s="1"/>
  <c r="AA8" i="12" s="1"/>
  <c r="AB11" i="12"/>
  <c r="Z14" i="12"/>
  <c r="AA14" i="12" s="1"/>
  <c r="X10" i="12"/>
  <c r="Y10" i="12" s="1"/>
  <c r="Y7" i="12"/>
  <c r="Z7" i="12" s="1"/>
  <c r="AA7" i="12" s="1"/>
  <c r="Z17" i="12"/>
  <c r="AA17" i="12" s="1"/>
  <c r="AB17" i="12" s="1"/>
  <c r="X19" i="12"/>
  <c r="Z18" i="12"/>
  <c r="Y9" i="12"/>
  <c r="Y15" i="12"/>
  <c r="AB16" i="12"/>
  <c r="V17" i="12"/>
  <c r="N17" i="12" s="1"/>
  <c r="M17" i="12" s="1"/>
  <c r="N8" i="12"/>
  <c r="M8" i="12" s="1"/>
  <c r="V9" i="12"/>
  <c r="N9" i="12" s="1"/>
  <c r="M9" i="12" s="1"/>
  <c r="V13" i="12"/>
  <c r="N13" i="12" s="1"/>
  <c r="M13" i="12" s="1"/>
  <c r="V7" i="12"/>
  <c r="N7" i="12" s="1"/>
  <c r="M7" i="12" s="1"/>
  <c r="V19" i="12"/>
  <c r="N19" i="12" s="1"/>
  <c r="M19" i="12" s="1"/>
  <c r="V15" i="12"/>
  <c r="N15" i="12" s="1"/>
  <c r="M15" i="12" s="1"/>
  <c r="V18" i="12"/>
  <c r="N18" i="12" s="1"/>
  <c r="M18" i="12" s="1"/>
  <c r="V14" i="12"/>
  <c r="N14" i="12" s="1"/>
  <c r="M14" i="12" s="1"/>
  <c r="V10" i="12"/>
  <c r="N10" i="12" s="1"/>
  <c r="M10" i="12" s="1"/>
  <c r="N12" i="12"/>
  <c r="M12" i="12" s="1"/>
  <c r="C10" i="32"/>
  <c r="H4" i="40"/>
  <c r="D17" i="32"/>
  <c r="P17" i="32" s="1"/>
  <c r="D16" i="32"/>
  <c r="X41" i="40"/>
  <c r="X45" i="40"/>
  <c r="X43" i="40"/>
  <c r="X42" i="40"/>
  <c r="X44" i="40"/>
  <c r="X30" i="40"/>
  <c r="X27" i="40"/>
  <c r="X28" i="40"/>
  <c r="X31" i="40"/>
  <c r="X29" i="40"/>
  <c r="AB8" i="12" l="1"/>
  <c r="AA13" i="12"/>
  <c r="AB13" i="12" s="1"/>
  <c r="AB7" i="12"/>
  <c r="Z10" i="12"/>
  <c r="AA10" i="12" s="1"/>
  <c r="Z15" i="12"/>
  <c r="AA15" i="12" s="1"/>
  <c r="AB15" i="12" s="1"/>
  <c r="Z9" i="12"/>
  <c r="AA9" i="12" s="1"/>
  <c r="AB9" i="12" s="1"/>
  <c r="Y19" i="12"/>
  <c r="AB14" i="12"/>
  <c r="AA18" i="12"/>
  <c r="AB18" i="12" s="1"/>
  <c r="AA12" i="12"/>
  <c r="AB12" i="12" s="1"/>
  <c r="E17" i="32"/>
  <c r="F17" i="32"/>
  <c r="G17" i="32"/>
  <c r="H17" i="32"/>
  <c r="I17" i="32"/>
  <c r="K17" i="32"/>
  <c r="AB10" i="12" l="1"/>
  <c r="Z19" i="12"/>
  <c r="J17" i="32"/>
  <c r="AW4" i="12"/>
  <c r="AS4" i="12"/>
  <c r="AO4" i="12"/>
  <c r="AK4" i="12"/>
  <c r="AG4" i="12"/>
  <c r="AC4" i="12"/>
  <c r="AA19" i="12" l="1"/>
  <c r="AB19" i="12" s="1"/>
  <c r="I13" i="30"/>
  <c r="H49" i="40" l="1"/>
  <c r="H35" i="40"/>
  <c r="H21" i="40"/>
  <c r="H49" i="30"/>
  <c r="H35" i="30"/>
  <c r="G18" i="37"/>
  <c r="G17" i="37"/>
  <c r="G16" i="37"/>
  <c r="G15" i="37"/>
  <c r="AC9" i="40"/>
  <c r="AB9" i="40"/>
  <c r="AA9" i="40"/>
  <c r="B3" i="40" l="1"/>
  <c r="D12" i="37"/>
  <c r="D11" i="37"/>
  <c r="D10" i="37"/>
  <c r="D9" i="37"/>
  <c r="D8" i="37"/>
  <c r="D7" i="37"/>
  <c r="B3" i="37"/>
  <c r="B4" i="6"/>
  <c r="Y6" i="40"/>
  <c r="W6" i="40"/>
  <c r="U6" i="40"/>
  <c r="S6" i="40"/>
  <c r="Q6" i="40"/>
  <c r="AB6" i="40"/>
  <c r="Z67" i="40"/>
  <c r="P18" i="32" l="1"/>
  <c r="D20" i="32"/>
  <c r="I20" i="32" s="1"/>
  <c r="D19" i="32"/>
  <c r="H19" i="32" s="1"/>
  <c r="D18" i="32"/>
  <c r="V1" i="33"/>
  <c r="U1" i="33"/>
  <c r="T1" i="33"/>
  <c r="K10" i="32" s="1"/>
  <c r="K26" i="32"/>
  <c r="K25" i="32"/>
  <c r="AM53" i="39"/>
  <c r="AL53" i="39"/>
  <c r="AK53" i="39"/>
  <c r="S53" i="39"/>
  <c r="R53" i="39"/>
  <c r="Q53" i="39"/>
  <c r="AM34" i="39"/>
  <c r="AL34" i="39"/>
  <c r="AK34" i="39"/>
  <c r="S34" i="39"/>
  <c r="R34" i="39"/>
  <c r="Q34" i="39"/>
  <c r="AM15" i="39"/>
  <c r="AL15" i="39"/>
  <c r="AK15" i="39"/>
  <c r="T1" i="35" l="1"/>
  <c r="T1" i="41"/>
  <c r="T1" i="42"/>
  <c r="U1" i="34"/>
  <c r="U1" i="41"/>
  <c r="U1" i="42"/>
  <c r="V1" i="34"/>
  <c r="V1" i="41"/>
  <c r="V1" i="42"/>
  <c r="I41" i="40"/>
  <c r="J52" i="40" s="1"/>
  <c r="I13" i="40"/>
  <c r="J24" i="40" s="1"/>
  <c r="I41" i="30"/>
  <c r="I27" i="30"/>
  <c r="I27" i="40"/>
  <c r="J38" i="40" s="1"/>
  <c r="I18" i="32"/>
  <c r="K18" i="32"/>
  <c r="V1" i="35"/>
  <c r="K19" i="32"/>
  <c r="U1" i="35"/>
  <c r="A18" i="32"/>
  <c r="T1" i="34"/>
  <c r="E20" i="32"/>
  <c r="K20" i="32"/>
  <c r="F20" i="32"/>
  <c r="G20" i="32"/>
  <c r="H20" i="32"/>
  <c r="I19" i="32"/>
  <c r="F19" i="32"/>
  <c r="G19" i="32"/>
  <c r="E19" i="32"/>
  <c r="F18" i="32"/>
  <c r="H18" i="32"/>
  <c r="E18" i="32"/>
  <c r="G18" i="32"/>
  <c r="D15" i="32"/>
  <c r="D14" i="32"/>
  <c r="D13" i="32"/>
  <c r="D12" i="32"/>
  <c r="D11" i="32"/>
  <c r="D9" i="32"/>
  <c r="D8" i="32"/>
  <c r="D7" i="32"/>
  <c r="D6" i="32"/>
  <c r="D5" i="32"/>
  <c r="AC43" i="40"/>
  <c r="AC42" i="40"/>
  <c r="AA45" i="40"/>
  <c r="AC44" i="40"/>
  <c r="Z45" i="40"/>
  <c r="AC45" i="40"/>
  <c r="AA42" i="40"/>
  <c r="Y45" i="40"/>
  <c r="Z44" i="40"/>
  <c r="AB42" i="40"/>
  <c r="Y42" i="40"/>
  <c r="Z41" i="40"/>
  <c r="Z43" i="40"/>
  <c r="AB43" i="40"/>
  <c r="AA41" i="40"/>
  <c r="Y44" i="40"/>
  <c r="Y43" i="40"/>
  <c r="Y41" i="40"/>
  <c r="AC41" i="40"/>
  <c r="AB41" i="40"/>
  <c r="AA43" i="40"/>
  <c r="Z42" i="40"/>
  <c r="AB44" i="40"/>
  <c r="AB45" i="40"/>
  <c r="AA44" i="40"/>
  <c r="Y29" i="40"/>
  <c r="AC16" i="40"/>
  <c r="X16" i="30"/>
  <c r="X43" i="30"/>
  <c r="Z16" i="40"/>
  <c r="AB29" i="30"/>
  <c r="AC31" i="40"/>
  <c r="Y31" i="40"/>
  <c r="Z15" i="40"/>
  <c r="AB28" i="30"/>
  <c r="Z29" i="40"/>
  <c r="AB29" i="40"/>
  <c r="AA44" i="30"/>
  <c r="Y15" i="40"/>
  <c r="Y30" i="40"/>
  <c r="AB41" i="30"/>
  <c r="Z31" i="40"/>
  <c r="AA31" i="30"/>
  <c r="AB45" i="30"/>
  <c r="AA27" i="30"/>
  <c r="X27" i="30"/>
  <c r="X29" i="30"/>
  <c r="AA28" i="30"/>
  <c r="Y27" i="40"/>
  <c r="AA17" i="40"/>
  <c r="AB27" i="40"/>
  <c r="Z28" i="40"/>
  <c r="X41" i="30"/>
  <c r="X16" i="40"/>
  <c r="Y14" i="40"/>
  <c r="AA29" i="30"/>
  <c r="AA43" i="30"/>
  <c r="AB27" i="30"/>
  <c r="AA31" i="40"/>
  <c r="AC31" i="30"/>
  <c r="AA30" i="40"/>
  <c r="Y16" i="40"/>
  <c r="AA45" i="30"/>
  <c r="AC42" i="30"/>
  <c r="X28" i="30"/>
  <c r="X15" i="40"/>
  <c r="AC13" i="40"/>
  <c r="AC45" i="30"/>
  <c r="AB28" i="40"/>
  <c r="X30" i="30"/>
  <c r="AB31" i="30"/>
  <c r="AB44" i="30"/>
  <c r="AB14" i="40"/>
  <c r="AC15" i="40"/>
  <c r="Z27" i="40"/>
  <c r="AC28" i="30"/>
  <c r="AC29" i="30"/>
  <c r="X17" i="30"/>
  <c r="AB13" i="40"/>
  <c r="AB17" i="40"/>
  <c r="X14" i="30"/>
  <c r="AA27" i="40"/>
  <c r="AC17" i="40"/>
  <c r="Y28" i="40"/>
  <c r="Z14" i="40"/>
  <c r="X45" i="30"/>
  <c r="X15" i="30"/>
  <c r="AC14" i="40"/>
  <c r="AC44" i="30"/>
  <c r="AC43" i="30"/>
  <c r="Z17" i="40"/>
  <c r="AB30" i="30"/>
  <c r="AC41" i="30"/>
  <c r="AA16" i="40"/>
  <c r="AA30" i="30"/>
  <c r="AC30" i="40"/>
  <c r="AA15" i="40"/>
  <c r="AB16" i="40"/>
  <c r="X44" i="30"/>
  <c r="AC27" i="40"/>
  <c r="X13" i="30"/>
  <c r="Z13" i="40"/>
  <c r="X14" i="40"/>
  <c r="AC29" i="40"/>
  <c r="Y13" i="40"/>
  <c r="AA13" i="40"/>
  <c r="X31" i="30"/>
  <c r="AA41" i="30"/>
  <c r="AB30" i="40"/>
  <c r="AB43" i="30"/>
  <c r="AA29" i="40"/>
  <c r="AC27" i="30"/>
  <c r="X42" i="30"/>
  <c r="AB42" i="30"/>
  <c r="AC28" i="40"/>
  <c r="X17" i="40"/>
  <c r="AB15" i="40"/>
  <c r="AC30" i="30"/>
  <c r="X13" i="40"/>
  <c r="AA42" i="30"/>
  <c r="AA28" i="40"/>
  <c r="Z30" i="40"/>
  <c r="AB31" i="40"/>
  <c r="Y17" i="40"/>
  <c r="AA14" i="40"/>
  <c r="E8" i="32" l="1"/>
  <c r="F8" i="32"/>
  <c r="G8" i="32"/>
  <c r="H8" i="32"/>
  <c r="I8" i="32"/>
  <c r="K8" i="32"/>
  <c r="G9" i="32"/>
  <c r="H9" i="32"/>
  <c r="I9" i="32"/>
  <c r="K9" i="32"/>
  <c r="E9" i="32"/>
  <c r="F9" i="32"/>
  <c r="E11" i="32"/>
  <c r="F11" i="32"/>
  <c r="H11" i="32"/>
  <c r="G11" i="32"/>
  <c r="I11" i="32"/>
  <c r="K11" i="32"/>
  <c r="E12" i="32"/>
  <c r="G12" i="32"/>
  <c r="K12" i="32"/>
  <c r="F12" i="32"/>
  <c r="H12" i="32"/>
  <c r="I12" i="32"/>
  <c r="G13" i="32"/>
  <c r="H13" i="32"/>
  <c r="I13" i="32"/>
  <c r="K13" i="32"/>
  <c r="E13" i="32"/>
  <c r="F13" i="32"/>
  <c r="P13" i="32"/>
  <c r="P12" i="32"/>
  <c r="K5" i="32"/>
  <c r="P5" i="32"/>
  <c r="P14" i="32"/>
  <c r="K14" i="32"/>
  <c r="K6" i="32"/>
  <c r="P6" i="32"/>
  <c r="K15" i="32"/>
  <c r="P15" i="32"/>
  <c r="K7" i="32"/>
  <c r="P7" i="32"/>
  <c r="K16" i="32"/>
  <c r="P16" i="32"/>
  <c r="P8" i="32"/>
  <c r="P9" i="32"/>
  <c r="P11" i="32"/>
  <c r="A19" i="32"/>
  <c r="A20" i="32" s="1"/>
  <c r="J18" i="32"/>
  <c r="C18" i="32" s="1"/>
  <c r="J20" i="32"/>
  <c r="C20" i="32" s="1"/>
  <c r="J19" i="32"/>
  <c r="C19" i="32" s="1"/>
  <c r="P41" i="40"/>
  <c r="S42" i="40"/>
  <c r="S43" i="40"/>
  <c r="P45" i="40"/>
  <c r="Q45" i="40"/>
  <c r="U45" i="40"/>
  <c r="R41" i="40"/>
  <c r="Q43" i="40"/>
  <c r="M43" i="40"/>
  <c r="V41" i="40"/>
  <c r="T43" i="40"/>
  <c r="N45" i="40"/>
  <c r="U44" i="40"/>
  <c r="M45" i="40"/>
  <c r="V43" i="40"/>
  <c r="N41" i="40"/>
  <c r="M41" i="40"/>
  <c r="O44" i="40"/>
  <c r="R43" i="40"/>
  <c r="U43" i="40"/>
  <c r="V42" i="40"/>
  <c r="R45" i="40"/>
  <c r="M44" i="40"/>
  <c r="R42" i="40"/>
  <c r="V45" i="40"/>
  <c r="Q42" i="40"/>
  <c r="O41" i="40"/>
  <c r="V44" i="40"/>
  <c r="N43" i="40"/>
  <c r="N42" i="40"/>
  <c r="P44" i="40"/>
  <c r="P42" i="40"/>
  <c r="S45" i="40"/>
  <c r="T45" i="40"/>
  <c r="R44" i="40"/>
  <c r="W41" i="40"/>
  <c r="Q44" i="40"/>
  <c r="O45" i="40"/>
  <c r="W45" i="40"/>
  <c r="Q41" i="40"/>
  <c r="T42" i="40"/>
  <c r="O42" i="40"/>
  <c r="S44" i="40"/>
  <c r="W42" i="40"/>
  <c r="U41" i="40"/>
  <c r="S41" i="40"/>
  <c r="P43" i="40"/>
  <c r="M42" i="40"/>
  <c r="T41" i="40"/>
  <c r="N44" i="40"/>
  <c r="T44" i="40"/>
  <c r="U42" i="40"/>
  <c r="W44" i="40"/>
  <c r="W43" i="40"/>
  <c r="O43" i="40"/>
  <c r="T31" i="40"/>
  <c r="U28" i="40"/>
  <c r="W30" i="40"/>
  <c r="M31" i="40"/>
  <c r="R16" i="40"/>
  <c r="V14" i="40"/>
  <c r="O31" i="40"/>
  <c r="U17" i="40"/>
  <c r="W14" i="40"/>
  <c r="M28" i="40"/>
  <c r="W13" i="40"/>
  <c r="V29" i="40"/>
  <c r="P30" i="40"/>
  <c r="S28" i="40"/>
  <c r="V28" i="40"/>
  <c r="N29" i="40"/>
  <c r="M16" i="40"/>
  <c r="V16" i="40"/>
  <c r="T30" i="40"/>
  <c r="S13" i="40"/>
  <c r="Q27" i="40"/>
  <c r="Q31" i="40"/>
  <c r="S27" i="40"/>
  <c r="S17" i="40"/>
  <c r="Q28" i="40"/>
  <c r="S30" i="40"/>
  <c r="N17" i="40"/>
  <c r="N30" i="40"/>
  <c r="T29" i="40"/>
  <c r="S16" i="40"/>
  <c r="O13" i="40"/>
  <c r="Q13" i="40"/>
  <c r="T28" i="40"/>
  <c r="R31" i="40"/>
  <c r="P17" i="40"/>
  <c r="R30" i="40"/>
  <c r="Q14" i="40"/>
  <c r="O17" i="40"/>
  <c r="P16" i="40"/>
  <c r="N28" i="30"/>
  <c r="V27" i="40"/>
  <c r="U13" i="40"/>
  <c r="P27" i="40"/>
  <c r="T16" i="40"/>
  <c r="V30" i="40"/>
  <c r="R15" i="40"/>
  <c r="Q17" i="40"/>
  <c r="V15" i="40"/>
  <c r="O14" i="40"/>
  <c r="P14" i="40"/>
  <c r="W15" i="40"/>
  <c r="U27" i="40"/>
  <c r="N27" i="40"/>
  <c r="S29" i="40"/>
  <c r="N14" i="40"/>
  <c r="N15" i="40"/>
  <c r="S31" i="40"/>
  <c r="R29" i="40"/>
  <c r="S14" i="40"/>
  <c r="W27" i="40"/>
  <c r="V31" i="40"/>
  <c r="N13" i="40"/>
  <c r="O29" i="40"/>
  <c r="U16" i="40"/>
  <c r="M29" i="40"/>
  <c r="N16" i="40"/>
  <c r="U29" i="40"/>
  <c r="W13" i="30"/>
  <c r="T13" i="40"/>
  <c r="N28" i="40"/>
  <c r="P31" i="40"/>
  <c r="R14" i="40"/>
  <c r="M30" i="40"/>
  <c r="R17" i="40"/>
  <c r="U14" i="40"/>
  <c r="W28" i="40"/>
  <c r="T14" i="40"/>
  <c r="Q30" i="40"/>
  <c r="V13" i="40"/>
  <c r="M14" i="40"/>
  <c r="Q29" i="40"/>
  <c r="M27" i="40"/>
  <c r="P29" i="40"/>
  <c r="R28" i="40"/>
  <c r="M13" i="40"/>
  <c r="R27" i="40"/>
  <c r="R13" i="40"/>
  <c r="U30" i="40"/>
  <c r="W31" i="40"/>
  <c r="Q16" i="40"/>
  <c r="O15" i="40"/>
  <c r="W16" i="40"/>
  <c r="P15" i="40"/>
  <c r="O28" i="40"/>
  <c r="V17" i="40"/>
  <c r="U31" i="40"/>
  <c r="M15" i="40"/>
  <c r="O30" i="40"/>
  <c r="T27" i="40"/>
  <c r="W29" i="40"/>
  <c r="P28" i="40"/>
  <c r="S15" i="40"/>
  <c r="T15" i="40"/>
  <c r="N31" i="40"/>
  <c r="T17" i="40"/>
  <c r="P13" i="40"/>
  <c r="U15" i="40"/>
  <c r="O16" i="40"/>
  <c r="M17" i="40"/>
  <c r="O27" i="40"/>
  <c r="W17" i="40"/>
  <c r="Q15" i="40"/>
  <c r="J11" i="32" l="1"/>
  <c r="J12" i="32"/>
  <c r="J9" i="32"/>
  <c r="J13" i="32"/>
  <c r="J8" i="32"/>
  <c r="H21" i="30"/>
  <c r="G19" i="37" s="1"/>
  <c r="I33" i="37" s="1"/>
  <c r="M33" i="37" s="1"/>
  <c r="J38" i="30"/>
  <c r="J52" i="30"/>
  <c r="C9" i="32" l="1"/>
  <c r="C8" i="32"/>
  <c r="C13" i="32"/>
  <c r="C12" i="32"/>
  <c r="C11" i="32"/>
  <c r="J24" i="30"/>
  <c r="G25" i="37" s="1"/>
  <c r="G21" i="37" s="1"/>
  <c r="AR204" i="12" l="1"/>
  <c r="AF204" i="12"/>
  <c r="AJ204" i="12"/>
  <c r="AN204" i="12"/>
  <c r="AV204" i="12"/>
  <c r="AZ204" i="12"/>
  <c r="AV173" i="12"/>
  <c r="AN173" i="12"/>
  <c r="AZ173" i="12"/>
  <c r="AJ173" i="12"/>
  <c r="AF173" i="12"/>
  <c r="AR173" i="12"/>
  <c r="AV185" i="12"/>
  <c r="AF185" i="12"/>
  <c r="AJ185" i="12"/>
  <c r="AR185" i="12"/>
  <c r="AZ185" i="12"/>
  <c r="AN185" i="12"/>
  <c r="AJ255" i="12"/>
  <c r="AZ255" i="12"/>
  <c r="AV255" i="12"/>
  <c r="AF255" i="12"/>
  <c r="AR255" i="12"/>
  <c r="AN255" i="12"/>
  <c r="AV247" i="12"/>
  <c r="AN247" i="12"/>
  <c r="AF247" i="12"/>
  <c r="AJ247" i="12"/>
  <c r="AZ247" i="12"/>
  <c r="AR247" i="12"/>
  <c r="AF241" i="12"/>
  <c r="AR241" i="12"/>
  <c r="AZ241" i="12"/>
  <c r="AJ241" i="12"/>
  <c r="AN241" i="12"/>
  <c r="AV241" i="12"/>
  <c r="AF181" i="12"/>
  <c r="AR181" i="12"/>
  <c r="AN181" i="12"/>
  <c r="AJ181" i="12"/>
  <c r="AV181" i="12"/>
  <c r="AZ181" i="12"/>
  <c r="AZ201" i="12"/>
  <c r="AV201" i="12"/>
  <c r="AR201" i="12"/>
  <c r="AN201" i="12"/>
  <c r="AJ201" i="12"/>
  <c r="AF201" i="12"/>
  <c r="AJ242" i="12"/>
  <c r="AF242" i="12"/>
  <c r="AN242" i="12"/>
  <c r="AR242" i="12"/>
  <c r="AV242" i="12"/>
  <c r="AZ242" i="12"/>
  <c r="AZ217" i="12"/>
  <c r="AV217" i="12"/>
  <c r="AJ217" i="12"/>
  <c r="AN217" i="12"/>
  <c r="AF217" i="12"/>
  <c r="AR217" i="12"/>
  <c r="AF245" i="12"/>
  <c r="AN245" i="12"/>
  <c r="AZ245" i="12"/>
  <c r="AJ245" i="12"/>
  <c r="AV245" i="12"/>
  <c r="AR245" i="12"/>
  <c r="AJ211" i="12"/>
  <c r="AN211" i="12"/>
  <c r="AZ211" i="12"/>
  <c r="AV211" i="12"/>
  <c r="AF211" i="12"/>
  <c r="AR211" i="12"/>
  <c r="AN249" i="12"/>
  <c r="AJ249" i="12"/>
  <c r="AZ249" i="12"/>
  <c r="AF249" i="12"/>
  <c r="AR249" i="12"/>
  <c r="AV249" i="12"/>
  <c r="AR243" i="12"/>
  <c r="AN243" i="12"/>
  <c r="AJ243" i="12"/>
  <c r="AV243" i="12"/>
  <c r="AF243" i="12"/>
  <c r="AZ243" i="12"/>
  <c r="AZ184" i="12"/>
  <c r="AJ184" i="12"/>
  <c r="AV184" i="12"/>
  <c r="AF184" i="12"/>
  <c r="AR184" i="12"/>
  <c r="AN184" i="12"/>
  <c r="AZ180" i="12"/>
  <c r="AJ180" i="12"/>
  <c r="AN180" i="12"/>
  <c r="AV180" i="12"/>
  <c r="AF180" i="12"/>
  <c r="AR180" i="12"/>
  <c r="AV237" i="12"/>
  <c r="AJ237" i="12"/>
  <c r="AF237" i="12"/>
  <c r="AN237" i="12"/>
  <c r="AR237" i="12"/>
  <c r="AZ237" i="12"/>
  <c r="AR203" i="12"/>
  <c r="AJ203" i="12"/>
  <c r="AF203" i="12"/>
  <c r="AV203" i="12"/>
  <c r="AN203" i="12"/>
  <c r="AZ203" i="12"/>
  <c r="AN225" i="12"/>
  <c r="AF225" i="12"/>
  <c r="AR225" i="12"/>
  <c r="AV225" i="12"/>
  <c r="AJ225" i="12"/>
  <c r="AZ225" i="12"/>
  <c r="AN197" i="12"/>
  <c r="AJ197" i="12"/>
  <c r="AZ197" i="12"/>
  <c r="AF197" i="12"/>
  <c r="AV197" i="12"/>
  <c r="AR197" i="12"/>
  <c r="AF216" i="12"/>
  <c r="AJ216" i="12"/>
  <c r="AN216" i="12"/>
  <c r="AR216" i="12"/>
  <c r="AZ216" i="12"/>
  <c r="AV216" i="12"/>
  <c r="AF198" i="12"/>
  <c r="AV198" i="12"/>
  <c r="AR198" i="12"/>
  <c r="AJ198" i="12"/>
  <c r="AN198" i="12"/>
  <c r="AZ198" i="12"/>
  <c r="AN246" i="12"/>
  <c r="AF246" i="12"/>
  <c r="AR246" i="12"/>
  <c r="AZ246" i="12"/>
  <c r="AV246" i="12"/>
  <c r="AJ246" i="12"/>
  <c r="AN221" i="12"/>
  <c r="AR221" i="12"/>
  <c r="AF221" i="12"/>
  <c r="AZ221" i="12"/>
  <c r="AV221" i="12"/>
  <c r="AJ221" i="12"/>
  <c r="AR234" i="12"/>
  <c r="AN234" i="12"/>
  <c r="AJ234" i="12"/>
  <c r="AV234" i="12"/>
  <c r="AZ234" i="12"/>
  <c r="AF234" i="12"/>
  <c r="AN222" i="12"/>
  <c r="AJ222" i="12"/>
  <c r="AR222" i="12"/>
  <c r="AF222" i="12"/>
  <c r="AZ222" i="12"/>
  <c r="AV222" i="12"/>
  <c r="AJ240" i="12"/>
  <c r="AN240" i="12"/>
  <c r="AV240" i="12"/>
  <c r="AF240" i="12"/>
  <c r="AR240" i="12"/>
  <c r="AZ240" i="12"/>
  <c r="AR169" i="12"/>
  <c r="AZ169" i="12"/>
  <c r="AN169" i="12"/>
  <c r="AJ169" i="12"/>
  <c r="AV169" i="12"/>
  <c r="AF169" i="12"/>
  <c r="AV224" i="12"/>
  <c r="AR224" i="12"/>
  <c r="AN224" i="12"/>
  <c r="AF224" i="12"/>
  <c r="AJ224" i="12"/>
  <c r="AZ224" i="12"/>
  <c r="AV188" i="12"/>
  <c r="AZ188" i="12"/>
  <c r="AJ188" i="12"/>
  <c r="AR188" i="12"/>
  <c r="AF188" i="12"/>
  <c r="AN188" i="12"/>
  <c r="AN178" i="12"/>
  <c r="AV178" i="12"/>
  <c r="AF178" i="12"/>
  <c r="AJ178" i="12"/>
  <c r="AR178" i="12"/>
  <c r="AZ178" i="12"/>
  <c r="AZ206" i="12"/>
  <c r="AV206" i="12"/>
  <c r="AR206" i="12"/>
  <c r="AJ206" i="12"/>
  <c r="AN206" i="12"/>
  <c r="AF206" i="12"/>
  <c r="AJ179" i="12"/>
  <c r="AZ179" i="12"/>
  <c r="AN179" i="12"/>
  <c r="AR179" i="12"/>
  <c r="AV179" i="12"/>
  <c r="AF179" i="12"/>
  <c r="AF193" i="12"/>
  <c r="AV193" i="12"/>
  <c r="AR193" i="12"/>
  <c r="AN193" i="12"/>
  <c r="AJ193" i="12"/>
  <c r="AZ193" i="12"/>
  <c r="AZ212" i="12"/>
  <c r="AN212" i="12"/>
  <c r="AF212" i="12"/>
  <c r="AV212" i="12"/>
  <c r="AR212" i="12"/>
  <c r="AJ212" i="12"/>
  <c r="AR239" i="12"/>
  <c r="AZ239" i="12"/>
  <c r="AN239" i="12"/>
  <c r="AF239" i="12"/>
  <c r="AV239" i="12"/>
  <c r="AJ239" i="12"/>
  <c r="AN254" i="12"/>
  <c r="AF254" i="12"/>
  <c r="AZ254" i="12"/>
  <c r="AJ254" i="12"/>
  <c r="AR254" i="12"/>
  <c r="AV254" i="12"/>
  <c r="AR244" i="12"/>
  <c r="AV244" i="12"/>
  <c r="AZ244" i="12"/>
  <c r="AF244" i="12"/>
  <c r="AN244" i="12"/>
  <c r="AJ244" i="12"/>
  <c r="AZ199" i="12"/>
  <c r="AN199" i="12"/>
  <c r="AR199" i="12"/>
  <c r="AV199" i="12"/>
  <c r="AJ199" i="12"/>
  <c r="AF199" i="12"/>
  <c r="AF233" i="12"/>
  <c r="AZ233" i="12"/>
  <c r="AJ233" i="12"/>
  <c r="AN233" i="12"/>
  <c r="AR233" i="12"/>
  <c r="AV233" i="12"/>
  <c r="AR195" i="12"/>
  <c r="AZ195" i="12"/>
  <c r="AF195" i="12"/>
  <c r="AN195" i="12"/>
  <c r="AJ195" i="12"/>
  <c r="AV195" i="12"/>
  <c r="AN235" i="12"/>
  <c r="AR235" i="12"/>
  <c r="AV235" i="12"/>
  <c r="AF235" i="12"/>
  <c r="AZ235" i="12"/>
  <c r="AJ235" i="12"/>
  <c r="AN196" i="12"/>
  <c r="AZ196" i="12"/>
  <c r="AV196" i="12"/>
  <c r="AJ196" i="12"/>
  <c r="AF196" i="12"/>
  <c r="AR196" i="12"/>
  <c r="AV215" i="12"/>
  <c r="AZ215" i="12"/>
  <c r="AJ215" i="12"/>
  <c r="AF215" i="12"/>
  <c r="AN215" i="12"/>
  <c r="AR215" i="12"/>
  <c r="AZ238" i="12"/>
  <c r="AJ238" i="12"/>
  <c r="AN238" i="12"/>
  <c r="AV238" i="12"/>
  <c r="AF238" i="12"/>
  <c r="AR238" i="12"/>
  <c r="AJ248" i="12"/>
  <c r="AN248" i="12"/>
  <c r="AF248" i="12"/>
  <c r="AR248" i="12"/>
  <c r="AZ248" i="12"/>
  <c r="AV248" i="12"/>
  <c r="AJ253" i="12"/>
  <c r="AZ253" i="12"/>
  <c r="AN253" i="12"/>
  <c r="AR253" i="12"/>
  <c r="AV253" i="12"/>
  <c r="AF253" i="12"/>
  <c r="AF177" i="12"/>
  <c r="AN177" i="12"/>
  <c r="AR177" i="12"/>
  <c r="AZ177" i="12"/>
  <c r="AJ177" i="12"/>
  <c r="AV177" i="12"/>
  <c r="AV168" i="12"/>
  <c r="AF168" i="12"/>
  <c r="AR168" i="12"/>
  <c r="AN168" i="12"/>
  <c r="AZ168" i="12"/>
  <c r="AJ168" i="12"/>
  <c r="AN182" i="12"/>
  <c r="AZ182" i="12"/>
  <c r="AR182" i="12"/>
  <c r="AV182" i="12"/>
  <c r="AF182" i="12"/>
  <c r="AJ182" i="12"/>
  <c r="AF218" i="12"/>
  <c r="AR218" i="12"/>
  <c r="AZ218" i="12"/>
  <c r="AJ218" i="12"/>
  <c r="AN218" i="12"/>
  <c r="AV218" i="12"/>
  <c r="AN187" i="12"/>
  <c r="AZ187" i="12"/>
  <c r="AJ187" i="12"/>
  <c r="AV187" i="12"/>
  <c r="AF187" i="12"/>
  <c r="AR187" i="12"/>
  <c r="AF186" i="12"/>
  <c r="AJ186" i="12"/>
  <c r="AZ186" i="12"/>
  <c r="AR186" i="12"/>
  <c r="AN186" i="12"/>
  <c r="AV186" i="12"/>
  <c r="AR226" i="12"/>
  <c r="AZ226" i="12"/>
  <c r="AJ226" i="12"/>
  <c r="AV226" i="12"/>
  <c r="AN226" i="12"/>
  <c r="AF226" i="12"/>
  <c r="AJ171" i="12"/>
  <c r="AV171" i="12"/>
  <c r="AR171" i="12"/>
  <c r="AF171" i="12"/>
  <c r="AN171" i="12"/>
  <c r="AZ171" i="12"/>
  <c r="AZ227" i="12"/>
  <c r="AV227" i="12"/>
  <c r="AF227" i="12"/>
  <c r="AJ227" i="12"/>
  <c r="AN227" i="12"/>
  <c r="AR227" i="12"/>
  <c r="AR191" i="12"/>
  <c r="AV191" i="12"/>
  <c r="AN191" i="12"/>
  <c r="AF191" i="12"/>
  <c r="AZ191" i="12"/>
  <c r="AJ191" i="12"/>
  <c r="AV172" i="12"/>
  <c r="AF172" i="12"/>
  <c r="AR172" i="12"/>
  <c r="AN172" i="12"/>
  <c r="AJ172" i="12"/>
  <c r="AZ172" i="12"/>
  <c r="AF250" i="12"/>
  <c r="AN250" i="12"/>
  <c r="AZ250" i="12"/>
  <c r="AR250" i="12"/>
  <c r="AJ250" i="12"/>
  <c r="AV250" i="12"/>
  <c r="AR183" i="12"/>
  <c r="AZ183" i="12"/>
  <c r="AV183" i="12"/>
  <c r="AJ183" i="12"/>
  <c r="AF183" i="12"/>
  <c r="AN183" i="12"/>
  <c r="AR230" i="12"/>
  <c r="AF230" i="12"/>
  <c r="AJ230" i="12"/>
  <c r="AN230" i="12"/>
  <c r="AZ230" i="12"/>
  <c r="AV230" i="12"/>
  <c r="AF213" i="12"/>
  <c r="AJ213" i="12"/>
  <c r="AZ213" i="12"/>
  <c r="AV213" i="12"/>
  <c r="AN213" i="12"/>
  <c r="AR213" i="12"/>
  <c r="AN194" i="12"/>
  <c r="AV194" i="12"/>
  <c r="AR194" i="12"/>
  <c r="AF194" i="12"/>
  <c r="AJ194" i="12"/>
  <c r="AZ194" i="12"/>
  <c r="AN251" i="12"/>
  <c r="AR251" i="12"/>
  <c r="AJ251" i="12"/>
  <c r="AV251" i="12"/>
  <c r="AF251" i="12"/>
  <c r="AZ251" i="12"/>
  <c r="AV214" i="12"/>
  <c r="AF214" i="12"/>
  <c r="AN214" i="12"/>
  <c r="AZ214" i="12"/>
  <c r="AR214" i="12"/>
  <c r="AJ214" i="12"/>
  <c r="AV202" i="12"/>
  <c r="AZ202" i="12"/>
  <c r="AF202" i="12"/>
  <c r="AR202" i="12"/>
  <c r="AJ202" i="12"/>
  <c r="AN202" i="12"/>
  <c r="AR189" i="12"/>
  <c r="AN189" i="12"/>
  <c r="AF189" i="12"/>
  <c r="AJ189" i="12"/>
  <c r="AZ189" i="12"/>
  <c r="AV189" i="12"/>
  <c r="AJ175" i="12"/>
  <c r="AV175" i="12"/>
  <c r="AN175" i="12"/>
  <c r="AR175" i="12"/>
  <c r="AF175" i="12"/>
  <c r="AZ175" i="12"/>
  <c r="AR174" i="12"/>
  <c r="AV174" i="12"/>
  <c r="AZ174" i="12"/>
  <c r="AF174" i="12"/>
  <c r="AJ174" i="12"/>
  <c r="AN174" i="12"/>
  <c r="AN205" i="12"/>
  <c r="AJ205" i="12"/>
  <c r="AF205" i="12"/>
  <c r="AZ205" i="12"/>
  <c r="AV205" i="12"/>
  <c r="AR205" i="12"/>
  <c r="AV167" i="12"/>
  <c r="AZ167" i="12"/>
  <c r="AF167" i="12"/>
  <c r="AJ167" i="12"/>
  <c r="AN167" i="12"/>
  <c r="AR167" i="12"/>
  <c r="AF232" i="12"/>
  <c r="AJ232" i="12"/>
  <c r="AN232" i="12"/>
  <c r="AV232" i="12"/>
  <c r="AZ232" i="12"/>
  <c r="AR232" i="12"/>
  <c r="AR220" i="12"/>
  <c r="AV220" i="12"/>
  <c r="AF220" i="12"/>
  <c r="AJ220" i="12"/>
  <c r="AZ220" i="12"/>
  <c r="AN220" i="12"/>
  <c r="AJ190" i="12"/>
  <c r="AN190" i="12"/>
  <c r="AR190" i="12"/>
  <c r="AV190" i="12"/>
  <c r="AZ190" i="12"/>
  <c r="AF190" i="12"/>
  <c r="AR207" i="12"/>
  <c r="AF207" i="12"/>
  <c r="AN207" i="12"/>
  <c r="AV207" i="12"/>
  <c r="AJ207" i="12"/>
  <c r="AZ207" i="12"/>
  <c r="AV208" i="12"/>
  <c r="AF208" i="12"/>
  <c r="AZ208" i="12"/>
  <c r="AR208" i="12"/>
  <c r="AN208" i="12"/>
  <c r="AJ208" i="12"/>
  <c r="AJ252" i="12"/>
  <c r="AN252" i="12"/>
  <c r="AF252" i="12"/>
  <c r="AV252" i="12"/>
  <c r="AR252" i="12"/>
  <c r="AZ252" i="12"/>
  <c r="AN231" i="12"/>
  <c r="AR231" i="12"/>
  <c r="AV231" i="12"/>
  <c r="AZ231" i="12"/>
  <c r="AF231" i="12"/>
  <c r="AJ231" i="12"/>
  <c r="AZ200" i="12"/>
  <c r="AF200" i="12"/>
  <c r="AJ200" i="12"/>
  <c r="AN200" i="12"/>
  <c r="AR200" i="12"/>
  <c r="AV200" i="12"/>
  <c r="AR170" i="12"/>
  <c r="AN170" i="12"/>
  <c r="AV170" i="12"/>
  <c r="AF170" i="12"/>
  <c r="AZ170" i="12"/>
  <c r="AJ170" i="12"/>
  <c r="AF210" i="12"/>
  <c r="AR210" i="12"/>
  <c r="AN210" i="12"/>
  <c r="AZ210" i="12"/>
  <c r="AJ210" i="12"/>
  <c r="AV210" i="12"/>
  <c r="AN192" i="12"/>
  <c r="AF192" i="12"/>
  <c r="AR192" i="12"/>
  <c r="AZ192" i="12"/>
  <c r="AJ192" i="12"/>
  <c r="AV192" i="12"/>
  <c r="AR236" i="12"/>
  <c r="AF236" i="12"/>
  <c r="AJ236" i="12"/>
  <c r="AV236" i="12"/>
  <c r="AZ236" i="12"/>
  <c r="AN236" i="12"/>
  <c r="AF228" i="12"/>
  <c r="AZ228" i="12"/>
  <c r="AJ228" i="12"/>
  <c r="AV228" i="12"/>
  <c r="AN228" i="12"/>
  <c r="AR228" i="12"/>
  <c r="AJ223" i="12"/>
  <c r="AZ223" i="12"/>
  <c r="AN223" i="12"/>
  <c r="AR223" i="12"/>
  <c r="AF223" i="12"/>
  <c r="AV223" i="12"/>
  <c r="AR209" i="12"/>
  <c r="AN209" i="12"/>
  <c r="AJ209" i="12"/>
  <c r="AZ209" i="12"/>
  <c r="AF209" i="12"/>
  <c r="AV209" i="12"/>
  <c r="AF219" i="12"/>
  <c r="AJ219" i="12"/>
  <c r="AR219" i="12"/>
  <c r="AV219" i="12"/>
  <c r="AZ219" i="12"/>
  <c r="AN219" i="12"/>
  <c r="AZ176" i="12"/>
  <c r="AJ176" i="12"/>
  <c r="AV176" i="12"/>
  <c r="AR176" i="12"/>
  <c r="AF176" i="12"/>
  <c r="AN176" i="12"/>
  <c r="AR229" i="12"/>
  <c r="AF229" i="12"/>
  <c r="AN229" i="12"/>
  <c r="AZ229" i="12"/>
  <c r="AV229" i="12"/>
  <c r="AJ229" i="12"/>
  <c r="S5" i="18"/>
  <c r="T5" i="18"/>
  <c r="U5" i="18"/>
  <c r="V5" i="18"/>
  <c r="W5" i="18"/>
  <c r="S6" i="18"/>
  <c r="T6" i="18"/>
  <c r="U6" i="18"/>
  <c r="V6" i="18"/>
  <c r="W6" i="18"/>
  <c r="W7" i="18" l="1"/>
  <c r="T7" i="18"/>
  <c r="X6" i="18"/>
  <c r="V7" i="18"/>
  <c r="U7" i="18"/>
  <c r="S7" i="18"/>
  <c r="X5" i="18"/>
  <c r="AC15" i="30"/>
  <c r="AB13" i="30"/>
  <c r="AA16" i="30"/>
  <c r="AC17" i="30"/>
  <c r="AA17" i="30"/>
  <c r="AB15" i="30"/>
  <c r="AB16" i="30"/>
  <c r="AA14" i="30"/>
  <c r="AC14" i="30"/>
  <c r="AC16" i="30"/>
  <c r="AB17" i="30"/>
  <c r="AA13" i="30"/>
  <c r="AC13" i="30"/>
  <c r="AA15" i="30"/>
  <c r="AB14" i="30"/>
  <c r="X7" i="18" l="1"/>
  <c r="P27" i="30"/>
  <c r="Q43" i="30"/>
  <c r="Z17" i="30"/>
  <c r="Q31" i="30"/>
  <c r="O42" i="30"/>
  <c r="W30" i="30"/>
  <c r="S30" i="30"/>
  <c r="O41" i="30"/>
  <c r="Q42" i="30"/>
  <c r="U27" i="30"/>
  <c r="N41" i="30"/>
  <c r="Z44" i="30"/>
  <c r="U29" i="30"/>
  <c r="P16" i="30"/>
  <c r="P30" i="30"/>
  <c r="W14" i="30"/>
  <c r="R44" i="30"/>
  <c r="V16" i="30"/>
  <c r="N45" i="30"/>
  <c r="N30" i="30"/>
  <c r="Q44" i="30"/>
  <c r="T31" i="30"/>
  <c r="Y43" i="30"/>
  <c r="S17" i="30"/>
  <c r="S43" i="30"/>
  <c r="Q13" i="30"/>
  <c r="T13" i="30"/>
  <c r="Z29" i="30"/>
  <c r="T17" i="30"/>
  <c r="T27" i="30"/>
  <c r="P43" i="30"/>
  <c r="R41" i="30"/>
  <c r="U43" i="30"/>
  <c r="R42" i="30"/>
  <c r="V31" i="30"/>
  <c r="Z42" i="30"/>
  <c r="R45" i="30"/>
  <c r="W44" i="30"/>
  <c r="W28" i="30"/>
  <c r="Z15" i="30"/>
  <c r="R43" i="30"/>
  <c r="R17" i="30"/>
  <c r="O43" i="30"/>
  <c r="Z28" i="30"/>
  <c r="Y29" i="30"/>
  <c r="P17" i="30"/>
  <c r="U15" i="30"/>
  <c r="Q27" i="30"/>
  <c r="P42" i="30"/>
  <c r="R15" i="30"/>
  <c r="N14" i="30"/>
  <c r="T16" i="30"/>
  <c r="V13" i="30"/>
  <c r="T41" i="30"/>
  <c r="S15" i="30"/>
  <c r="T42" i="30"/>
  <c r="V29" i="30"/>
  <c r="N29" i="30"/>
  <c r="Y45" i="30"/>
  <c r="S45" i="30"/>
  <c r="T29" i="30"/>
  <c r="R28" i="30"/>
  <c r="V43" i="30"/>
  <c r="Q41" i="30"/>
  <c r="O31" i="30"/>
  <c r="W17" i="30"/>
  <c r="N13" i="30"/>
  <c r="Y42" i="30"/>
  <c r="Q14" i="30"/>
  <c r="S44" i="30"/>
  <c r="Q29" i="30"/>
  <c r="U16" i="30"/>
  <c r="N17" i="30"/>
  <c r="U42" i="30"/>
  <c r="Y13" i="30"/>
  <c r="Y41" i="30"/>
  <c r="T45" i="30"/>
  <c r="W31" i="30"/>
  <c r="Z45" i="30"/>
  <c r="T28" i="30"/>
  <c r="O45" i="30"/>
  <c r="Z31" i="30"/>
  <c r="R16" i="30"/>
  <c r="P29" i="30"/>
  <c r="Q28" i="30"/>
  <c r="Z13" i="30"/>
  <c r="P41" i="30"/>
  <c r="P13" i="30"/>
  <c r="S13" i="30"/>
  <c r="T14" i="30"/>
  <c r="Y17" i="30"/>
  <c r="Y31" i="30"/>
  <c r="Y28" i="30"/>
  <c r="U44" i="30"/>
  <c r="V44" i="30"/>
  <c r="W45" i="30"/>
  <c r="U41" i="30"/>
  <c r="V14" i="30"/>
  <c r="S29" i="30"/>
  <c r="S27" i="30"/>
  <c r="R27" i="30"/>
  <c r="V15" i="30"/>
  <c r="N43" i="30"/>
  <c r="P45" i="30"/>
  <c r="W16" i="30"/>
  <c r="N27" i="30"/>
  <c r="P28" i="30"/>
  <c r="S31" i="30"/>
  <c r="N16" i="30"/>
  <c r="O28" i="30"/>
  <c r="Z30" i="30"/>
  <c r="Z14" i="30"/>
  <c r="O27" i="30"/>
  <c r="R13" i="30"/>
  <c r="W27" i="30"/>
  <c r="Y15" i="30"/>
  <c r="W15" i="30"/>
  <c r="Q45" i="30"/>
  <c r="V45" i="30"/>
  <c r="R14" i="30"/>
  <c r="Y16" i="30"/>
  <c r="P44" i="30"/>
  <c r="U45" i="30"/>
  <c r="Y44" i="30"/>
  <c r="O16" i="30"/>
  <c r="P14" i="30"/>
  <c r="U31" i="30"/>
  <c r="S41" i="30"/>
  <c r="R31" i="30"/>
  <c r="P15" i="30"/>
  <c r="Z41" i="30"/>
  <c r="O30" i="30"/>
  <c r="Y14" i="30"/>
  <c r="V30" i="30"/>
  <c r="O29" i="30"/>
  <c r="Z27" i="30"/>
  <c r="W42" i="30"/>
  <c r="Z43" i="30"/>
  <c r="U14" i="30"/>
  <c r="V41" i="30"/>
  <c r="O14" i="30"/>
  <c r="Q30" i="30"/>
  <c r="S16" i="30"/>
  <c r="N31" i="30"/>
  <c r="U13" i="30"/>
  <c r="W43" i="30"/>
  <c r="R30" i="30"/>
  <c r="T43" i="30"/>
  <c r="S14" i="30"/>
  <c r="O13" i="30"/>
  <c r="U17" i="30"/>
  <c r="S42" i="30"/>
  <c r="R29" i="30"/>
  <c r="T30" i="30"/>
  <c r="N42" i="30"/>
  <c r="Y27" i="30"/>
  <c r="O17" i="30"/>
  <c r="Q16" i="30"/>
  <c r="N44" i="30"/>
  <c r="W41" i="30"/>
  <c r="V42" i="30"/>
  <c r="W29" i="30"/>
  <c r="U30" i="30"/>
  <c r="N15" i="30"/>
  <c r="Q17" i="30"/>
  <c r="O44" i="30"/>
  <c r="O15" i="30"/>
  <c r="V28" i="30"/>
  <c r="P31" i="30"/>
  <c r="Q15" i="30"/>
  <c r="U28" i="30"/>
  <c r="S28" i="30"/>
  <c r="V27" i="30"/>
  <c r="T44" i="30"/>
  <c r="Z16" i="30"/>
  <c r="Y30" i="30"/>
  <c r="T15" i="30"/>
  <c r="V17" i="30"/>
  <c r="E6" i="32" l="1"/>
  <c r="F6" i="32"/>
  <c r="G6" i="32"/>
  <c r="H6" i="32"/>
  <c r="I6" i="32"/>
  <c r="E7" i="32"/>
  <c r="F7" i="32"/>
  <c r="G7" i="32"/>
  <c r="H7" i="32"/>
  <c r="I7" i="32"/>
  <c r="E14" i="32"/>
  <c r="F14" i="32"/>
  <c r="G14" i="32"/>
  <c r="H14" i="32"/>
  <c r="I14" i="32"/>
  <c r="E15" i="32"/>
  <c r="F15" i="32"/>
  <c r="G15" i="32"/>
  <c r="H15" i="32"/>
  <c r="I15" i="32"/>
  <c r="E16" i="32"/>
  <c r="F16" i="32"/>
  <c r="G16" i="32"/>
  <c r="H16" i="32"/>
  <c r="I16" i="32"/>
  <c r="F5" i="32"/>
  <c r="G5" i="32"/>
  <c r="H5" i="32"/>
  <c r="I5" i="32"/>
  <c r="E5" i="32"/>
  <c r="M28" i="30"/>
  <c r="M13" i="30"/>
  <c r="M17" i="30"/>
  <c r="M43" i="30"/>
  <c r="M29" i="30"/>
  <c r="M45" i="30"/>
  <c r="M15" i="30"/>
  <c r="M31" i="30"/>
  <c r="M16" i="30"/>
  <c r="M44" i="30"/>
  <c r="M41" i="30"/>
  <c r="M14" i="30"/>
  <c r="M27" i="30"/>
  <c r="M30" i="30"/>
  <c r="M42" i="30"/>
  <c r="H21" i="32" l="1"/>
  <c r="H22" i="32" s="1"/>
  <c r="I21" i="32"/>
  <c r="I22" i="32" s="1"/>
  <c r="G21" i="32"/>
  <c r="G22" i="32" s="1"/>
  <c r="E21" i="32"/>
  <c r="F21" i="32"/>
  <c r="F22" i="32" s="1"/>
  <c r="J15" i="32"/>
  <c r="C15" i="32" s="1"/>
  <c r="J6" i="32"/>
  <c r="C6" i="32" s="1"/>
  <c r="J14" i="32"/>
  <c r="J16" i="32"/>
  <c r="J7" i="32"/>
  <c r="C7" i="32" s="1"/>
  <c r="J5" i="32"/>
  <c r="C14" i="32" l="1"/>
  <c r="C5" i="32"/>
  <c r="C16" i="32"/>
  <c r="E22" i="32"/>
  <c r="J21" i="32"/>
  <c r="B18" i="32" s="1"/>
  <c r="B13" i="32" l="1"/>
  <c r="B8" i="32"/>
  <c r="B11" i="32"/>
  <c r="B9" i="32"/>
  <c r="B10" i="32"/>
  <c r="B14" i="32"/>
  <c r="B12" i="32"/>
  <c r="B17" i="32"/>
  <c r="B7" i="32"/>
  <c r="B21" i="32"/>
  <c r="B16" i="32"/>
  <c r="B19" i="32"/>
  <c r="B20" i="32"/>
  <c r="B15" i="32"/>
  <c r="B6" i="32"/>
  <c r="C21" i="32"/>
  <c r="B5" i="32"/>
  <c r="J22" i="32"/>
  <c r="J29" i="32" s="1"/>
  <c r="E15" i="6" l="1"/>
  <c r="N22" i="6"/>
  <c r="N21" i="6"/>
  <c r="N20" i="6"/>
  <c r="N19" i="6"/>
  <c r="N18" i="6"/>
  <c r="Q6" i="12" l="1"/>
  <c r="F15" i="6"/>
  <c r="E17" i="6"/>
  <c r="E18" i="6" s="1"/>
  <c r="N23" i="6"/>
  <c r="W6" i="12" l="1"/>
  <c r="X6" i="12" s="1"/>
  <c r="U6" i="12" a="1"/>
  <c r="U6" i="12" s="1"/>
  <c r="G15" i="6"/>
  <c r="F17" i="6"/>
  <c r="F21" i="6" s="1"/>
  <c r="E21" i="6"/>
  <c r="E22" i="6"/>
  <c r="E20" i="6"/>
  <c r="E19" i="6"/>
  <c r="Y6" i="12" l="1"/>
  <c r="Z6" i="12" s="1"/>
  <c r="AV123" i="12"/>
  <c r="F18" i="6"/>
  <c r="F19" i="6"/>
  <c r="F20" i="6"/>
  <c r="F22" i="6"/>
  <c r="H15" i="6"/>
  <c r="G17" i="6"/>
  <c r="E23" i="6"/>
  <c r="J76" i="16"/>
  <c r="I74" i="16"/>
  <c r="V66" i="16"/>
  <c r="V65" i="16"/>
  <c r="O79" i="16"/>
  <c r="M75" i="16"/>
  <c r="S72" i="16"/>
  <c r="F72" i="16"/>
  <c r="V69" i="16"/>
  <c r="I69" i="16"/>
  <c r="P65" i="16"/>
  <c r="L63" i="16"/>
  <c r="AA6" i="12" l="1"/>
  <c r="V6" i="12" s="1"/>
  <c r="N6" i="12"/>
  <c r="M6" i="12" s="1"/>
  <c r="AZ9" i="12"/>
  <c r="AZ19" i="12"/>
  <c r="AV19" i="12"/>
  <c r="AF19" i="12"/>
  <c r="AJ19" i="12"/>
  <c r="AN19" i="12"/>
  <c r="AR19" i="12"/>
  <c r="AZ123" i="12"/>
  <c r="AF123" i="12"/>
  <c r="AN123" i="12"/>
  <c r="AR123" i="12"/>
  <c r="AF61" i="12"/>
  <c r="AN61" i="12"/>
  <c r="AJ61" i="12"/>
  <c r="AR61" i="12"/>
  <c r="AV61" i="12"/>
  <c r="AZ61" i="12"/>
  <c r="AN47" i="12"/>
  <c r="AJ47" i="12"/>
  <c r="AF47" i="12"/>
  <c r="AZ47" i="12"/>
  <c r="AR47" i="12"/>
  <c r="AV47" i="12"/>
  <c r="AF91" i="12"/>
  <c r="AR91" i="12"/>
  <c r="AN91" i="12"/>
  <c r="AJ91" i="12"/>
  <c r="AZ91" i="12"/>
  <c r="AV91" i="12"/>
  <c r="AV143" i="12"/>
  <c r="AF143" i="12"/>
  <c r="AR143" i="12"/>
  <c r="AZ143" i="12"/>
  <c r="AJ143" i="12"/>
  <c r="AN143" i="12"/>
  <c r="AJ35" i="12"/>
  <c r="AF35" i="12"/>
  <c r="AN35" i="12"/>
  <c r="AV35" i="12"/>
  <c r="AZ35" i="12"/>
  <c r="AR35" i="12"/>
  <c r="AV136" i="12"/>
  <c r="AN136" i="12"/>
  <c r="AZ136" i="12"/>
  <c r="AF136" i="12"/>
  <c r="AR136" i="12"/>
  <c r="AJ136" i="12"/>
  <c r="AV86" i="12"/>
  <c r="AF86" i="12"/>
  <c r="AR86" i="12"/>
  <c r="AJ86" i="12"/>
  <c r="AZ86" i="12"/>
  <c r="AN86" i="12"/>
  <c r="AJ97" i="12"/>
  <c r="AZ97" i="12"/>
  <c r="AV97" i="12"/>
  <c r="AN97" i="12"/>
  <c r="AR97" i="12"/>
  <c r="AF97" i="12"/>
  <c r="AR127" i="12"/>
  <c r="AF127" i="12"/>
  <c r="AV127" i="12"/>
  <c r="AJ127" i="12"/>
  <c r="AN127" i="12"/>
  <c r="AZ127" i="12"/>
  <c r="AR133" i="12"/>
  <c r="AV133" i="12"/>
  <c r="AN133" i="12"/>
  <c r="AZ133" i="12"/>
  <c r="AF133" i="12"/>
  <c r="AJ133" i="12"/>
  <c r="AR89" i="12"/>
  <c r="AZ89" i="12"/>
  <c r="AN89" i="12"/>
  <c r="AF89" i="12"/>
  <c r="AJ89" i="12"/>
  <c r="AV89" i="12"/>
  <c r="AR74" i="12"/>
  <c r="AV74" i="12"/>
  <c r="AN74" i="12"/>
  <c r="AF74" i="12"/>
  <c r="AZ74" i="12"/>
  <c r="AJ74" i="12"/>
  <c r="AJ140" i="12"/>
  <c r="AZ140" i="12"/>
  <c r="AR140" i="12"/>
  <c r="AF140" i="12"/>
  <c r="AN140" i="12"/>
  <c r="AV140" i="12"/>
  <c r="AV67" i="12"/>
  <c r="AJ67" i="12"/>
  <c r="AR67" i="12"/>
  <c r="AN67" i="12"/>
  <c r="AF67" i="12"/>
  <c r="AZ67" i="12"/>
  <c r="AN107" i="12"/>
  <c r="AF107" i="12"/>
  <c r="AJ107" i="12"/>
  <c r="AR107" i="12"/>
  <c r="AV107" i="12"/>
  <c r="AZ107" i="12"/>
  <c r="AF37" i="12"/>
  <c r="AV37" i="12"/>
  <c r="AR37" i="12"/>
  <c r="AJ37" i="12"/>
  <c r="AN37" i="12"/>
  <c r="AZ37" i="12"/>
  <c r="AR38" i="12"/>
  <c r="AZ38" i="12"/>
  <c r="AJ38" i="12"/>
  <c r="AN38" i="12"/>
  <c r="AF38" i="12"/>
  <c r="AV38" i="12"/>
  <c r="AZ150" i="12"/>
  <c r="AJ150" i="12"/>
  <c r="AV150" i="12"/>
  <c r="AR150" i="12"/>
  <c r="AN150" i="12"/>
  <c r="AF150" i="12"/>
  <c r="AR106" i="12"/>
  <c r="AN106" i="12"/>
  <c r="AV106" i="12"/>
  <c r="AZ106" i="12"/>
  <c r="AF106" i="12"/>
  <c r="AJ106" i="12"/>
  <c r="AF44" i="12"/>
  <c r="AV44" i="12"/>
  <c r="AN44" i="12"/>
  <c r="AZ44" i="12"/>
  <c r="AR44" i="12"/>
  <c r="AJ44" i="12"/>
  <c r="AJ22" i="12"/>
  <c r="AN22" i="12"/>
  <c r="AF22" i="12"/>
  <c r="AV22" i="12"/>
  <c r="AZ22" i="12"/>
  <c r="AR22" i="12"/>
  <c r="AF165" i="12"/>
  <c r="AR165" i="12"/>
  <c r="AN165" i="12"/>
  <c r="AJ165" i="12"/>
  <c r="AZ165" i="12"/>
  <c r="AV165" i="12"/>
  <c r="AZ139" i="12"/>
  <c r="AV139" i="12"/>
  <c r="AR139" i="12"/>
  <c r="AJ139" i="12"/>
  <c r="AN139" i="12"/>
  <c r="AF139" i="12"/>
  <c r="AF159" i="12"/>
  <c r="AV159" i="12"/>
  <c r="AZ159" i="12"/>
  <c r="AR159" i="12"/>
  <c r="AN159" i="12"/>
  <c r="AJ159" i="12"/>
  <c r="AF148" i="12"/>
  <c r="AZ148" i="12"/>
  <c r="AR148" i="12"/>
  <c r="AJ148" i="12"/>
  <c r="AV148" i="12"/>
  <c r="AN148" i="12"/>
  <c r="AJ147" i="12"/>
  <c r="AR147" i="12"/>
  <c r="AF147" i="12"/>
  <c r="AZ147" i="12"/>
  <c r="AN147" i="12"/>
  <c r="AV147" i="12"/>
  <c r="AR153" i="12"/>
  <c r="AF153" i="12"/>
  <c r="AJ153" i="12"/>
  <c r="AZ153" i="12"/>
  <c r="AV153" i="12"/>
  <c r="AN153" i="12"/>
  <c r="AJ121" i="12"/>
  <c r="AN121" i="12"/>
  <c r="AR121" i="12"/>
  <c r="AF121" i="12"/>
  <c r="AZ121" i="12"/>
  <c r="AV121" i="12"/>
  <c r="AJ135" i="12"/>
  <c r="AZ135" i="12"/>
  <c r="AN135" i="12"/>
  <c r="AF135" i="12"/>
  <c r="AV135" i="12"/>
  <c r="AR135" i="12"/>
  <c r="AJ114" i="12"/>
  <c r="AF114" i="12"/>
  <c r="AN114" i="12"/>
  <c r="AR114" i="12"/>
  <c r="AZ114" i="12"/>
  <c r="AV114" i="12"/>
  <c r="AJ111" i="12"/>
  <c r="AN111" i="12"/>
  <c r="AF111" i="12"/>
  <c r="AR111" i="12"/>
  <c r="AV111" i="12"/>
  <c r="AZ111" i="12"/>
  <c r="AZ93" i="12"/>
  <c r="AV93" i="12"/>
  <c r="AR93" i="12"/>
  <c r="AF93" i="12"/>
  <c r="AJ93" i="12"/>
  <c r="AN93" i="12"/>
  <c r="AZ132" i="12"/>
  <c r="AV132" i="12"/>
  <c r="AJ132" i="12"/>
  <c r="AR132" i="12"/>
  <c r="AN132" i="12"/>
  <c r="AF132" i="12"/>
  <c r="AV164" i="12"/>
  <c r="AF164" i="12"/>
  <c r="AN164" i="12"/>
  <c r="AR164" i="12"/>
  <c r="AZ164" i="12"/>
  <c r="AJ164" i="12"/>
  <c r="AV62" i="12"/>
  <c r="AR62" i="12"/>
  <c r="AF62" i="12"/>
  <c r="AN62" i="12"/>
  <c r="AJ62" i="12"/>
  <c r="AZ62" i="12"/>
  <c r="AZ134" i="12"/>
  <c r="AJ134" i="12"/>
  <c r="AN134" i="12"/>
  <c r="AF134" i="12"/>
  <c r="AR134" i="12"/>
  <c r="AV134" i="12"/>
  <c r="AJ51" i="12"/>
  <c r="AZ51" i="12"/>
  <c r="AV51" i="12"/>
  <c r="AF51" i="12"/>
  <c r="AR51" i="12"/>
  <c r="AN51" i="12"/>
  <c r="AR83" i="12"/>
  <c r="AV83" i="12"/>
  <c r="AN83" i="12"/>
  <c r="AF83" i="12"/>
  <c r="AZ83" i="12"/>
  <c r="AJ83" i="12"/>
  <c r="AZ60" i="12"/>
  <c r="AV60" i="12"/>
  <c r="AN60" i="12"/>
  <c r="AJ60" i="12"/>
  <c r="AR60" i="12"/>
  <c r="AF60" i="12"/>
  <c r="AR81" i="12"/>
  <c r="AF81" i="12"/>
  <c r="AZ81" i="12"/>
  <c r="AV81" i="12"/>
  <c r="AN81" i="12"/>
  <c r="AJ81" i="12"/>
  <c r="AJ49" i="12"/>
  <c r="AF49" i="12"/>
  <c r="AN49" i="12"/>
  <c r="AV49" i="12"/>
  <c r="AZ49" i="12"/>
  <c r="AR49" i="12"/>
  <c r="AN40" i="12"/>
  <c r="AF40" i="12"/>
  <c r="AV40" i="12"/>
  <c r="AZ40" i="12"/>
  <c r="AR40" i="12"/>
  <c r="AJ40" i="12"/>
  <c r="AZ104" i="12"/>
  <c r="AF104" i="12"/>
  <c r="AV104" i="12"/>
  <c r="AN104" i="12"/>
  <c r="AJ104" i="12"/>
  <c r="AR104" i="12"/>
  <c r="AZ53" i="12"/>
  <c r="AR53" i="12"/>
  <c r="AJ53" i="12"/>
  <c r="AF53" i="12"/>
  <c r="AV53" i="12"/>
  <c r="AN53" i="12"/>
  <c r="AR149" i="12"/>
  <c r="AF149" i="12"/>
  <c r="AJ149" i="12"/>
  <c r="AN149" i="12"/>
  <c r="AZ149" i="12"/>
  <c r="AV149" i="12"/>
  <c r="AJ115" i="12"/>
  <c r="AV115" i="12"/>
  <c r="AR115" i="12"/>
  <c r="AZ115" i="12"/>
  <c r="AN115" i="12"/>
  <c r="AF115" i="12"/>
  <c r="AR166" i="12"/>
  <c r="AZ166" i="12"/>
  <c r="AF166" i="12"/>
  <c r="AV166" i="12"/>
  <c r="AJ166" i="12"/>
  <c r="AN166" i="12"/>
  <c r="AR59" i="12"/>
  <c r="AJ59" i="12"/>
  <c r="AN59" i="12"/>
  <c r="AZ59" i="12"/>
  <c r="AF59" i="12"/>
  <c r="AV59" i="12"/>
  <c r="AV54" i="12"/>
  <c r="AR54" i="12"/>
  <c r="AF54" i="12"/>
  <c r="AN54" i="12"/>
  <c r="AZ54" i="12"/>
  <c r="AJ54" i="12"/>
  <c r="AF23" i="12"/>
  <c r="AV23" i="12"/>
  <c r="AR23" i="12"/>
  <c r="AJ23" i="12"/>
  <c r="AZ23" i="12"/>
  <c r="AN23" i="12"/>
  <c r="AR21" i="12"/>
  <c r="AZ21" i="12"/>
  <c r="AF21" i="12"/>
  <c r="AJ21" i="12"/>
  <c r="AV21" i="12"/>
  <c r="AN21" i="12"/>
  <c r="AV117" i="12"/>
  <c r="AJ117" i="12"/>
  <c r="AZ117" i="12"/>
  <c r="AR117" i="12"/>
  <c r="AN117" i="12"/>
  <c r="AF117" i="12"/>
  <c r="AR58" i="12"/>
  <c r="AV58" i="12"/>
  <c r="AJ58" i="12"/>
  <c r="AZ58" i="12"/>
  <c r="AF58" i="12"/>
  <c r="AN58" i="12"/>
  <c r="AV42" i="12"/>
  <c r="AZ42" i="12"/>
  <c r="AF42" i="12"/>
  <c r="AR42" i="12"/>
  <c r="AJ42" i="12"/>
  <c r="AN42" i="12"/>
  <c r="AV116" i="12"/>
  <c r="AR116" i="12"/>
  <c r="AZ116" i="12"/>
  <c r="AN116" i="12"/>
  <c r="AF116" i="12"/>
  <c r="AJ116" i="12"/>
  <c r="AJ137" i="12"/>
  <c r="AV137" i="12"/>
  <c r="AN137" i="12"/>
  <c r="AR137" i="12"/>
  <c r="AZ137" i="12"/>
  <c r="AF137" i="12"/>
  <c r="AN30" i="12"/>
  <c r="AV30" i="12"/>
  <c r="AJ30" i="12"/>
  <c r="AZ30" i="12"/>
  <c r="AF30" i="12"/>
  <c r="AR30" i="12"/>
  <c r="AZ70" i="12"/>
  <c r="AJ70" i="12"/>
  <c r="AN70" i="12"/>
  <c r="AR70" i="12"/>
  <c r="AF70" i="12"/>
  <c r="AV70" i="12"/>
  <c r="AN79" i="12"/>
  <c r="AF79" i="12"/>
  <c r="AZ79" i="12"/>
  <c r="AJ79" i="12"/>
  <c r="AV79" i="12"/>
  <c r="AR79" i="12"/>
  <c r="AV110" i="12"/>
  <c r="AR110" i="12"/>
  <c r="AZ110" i="12"/>
  <c r="AJ110" i="12"/>
  <c r="AF110" i="12"/>
  <c r="AN110" i="12"/>
  <c r="AR109" i="12"/>
  <c r="AJ109" i="12"/>
  <c r="AZ109" i="12"/>
  <c r="AF109" i="12"/>
  <c r="AN109" i="12"/>
  <c r="AV109" i="12"/>
  <c r="AZ26" i="12"/>
  <c r="AR26" i="12"/>
  <c r="AV26" i="12"/>
  <c r="AJ26" i="12"/>
  <c r="AF26" i="12"/>
  <c r="AN26" i="12"/>
  <c r="AN87" i="12"/>
  <c r="AZ87" i="12"/>
  <c r="AV87" i="12"/>
  <c r="AJ87" i="12"/>
  <c r="AR87" i="12"/>
  <c r="AF87" i="12"/>
  <c r="AF63" i="12"/>
  <c r="AJ63" i="12"/>
  <c r="AR63" i="12"/>
  <c r="AZ63" i="12"/>
  <c r="AV63" i="12"/>
  <c r="AN63" i="12"/>
  <c r="AF99" i="12"/>
  <c r="AZ99" i="12"/>
  <c r="AR99" i="12"/>
  <c r="AN99" i="12"/>
  <c r="AJ99" i="12"/>
  <c r="AV99" i="12"/>
  <c r="AV27" i="12"/>
  <c r="AN27" i="12"/>
  <c r="AF27" i="12"/>
  <c r="AJ27" i="12"/>
  <c r="AZ27" i="12"/>
  <c r="AR27" i="12"/>
  <c r="AF157" i="12"/>
  <c r="AN157" i="12"/>
  <c r="AR157" i="12"/>
  <c r="AV157" i="12"/>
  <c r="AJ157" i="12"/>
  <c r="AZ157" i="12"/>
  <c r="AN119" i="12"/>
  <c r="AZ119" i="12"/>
  <c r="AJ119" i="12"/>
  <c r="AV119" i="12"/>
  <c r="AF119" i="12"/>
  <c r="AR119" i="12"/>
  <c r="AV43" i="12"/>
  <c r="AZ43" i="12"/>
  <c r="AF43" i="12"/>
  <c r="AN43" i="12"/>
  <c r="AJ43" i="12"/>
  <c r="AR43" i="12"/>
  <c r="AV108" i="12"/>
  <c r="AF108" i="12"/>
  <c r="AN108" i="12"/>
  <c r="AZ108" i="12"/>
  <c r="AR108" i="12"/>
  <c r="AJ108" i="12"/>
  <c r="AN142" i="12"/>
  <c r="AV142" i="12"/>
  <c r="AF142" i="12"/>
  <c r="AR142" i="12"/>
  <c r="AZ142" i="12"/>
  <c r="AJ142" i="12"/>
  <c r="AN141" i="12"/>
  <c r="AJ141" i="12"/>
  <c r="AF141" i="12"/>
  <c r="AR141" i="12"/>
  <c r="AZ141" i="12"/>
  <c r="AV141" i="12"/>
  <c r="AZ146" i="12"/>
  <c r="AJ146" i="12"/>
  <c r="AF146" i="12"/>
  <c r="AR146" i="12"/>
  <c r="AN146" i="12"/>
  <c r="AV146" i="12"/>
  <c r="AV16" i="12"/>
  <c r="AF16" i="12"/>
  <c r="AJ16" i="12"/>
  <c r="AZ16" i="12"/>
  <c r="AR16" i="12"/>
  <c r="AN16" i="12"/>
  <c r="AN145" i="12"/>
  <c r="AV145" i="12"/>
  <c r="AZ145" i="12"/>
  <c r="AF145" i="12"/>
  <c r="AJ145" i="12"/>
  <c r="AR145" i="12"/>
  <c r="AV50" i="12"/>
  <c r="AZ50" i="12"/>
  <c r="AN50" i="12"/>
  <c r="AJ50" i="12"/>
  <c r="AR50" i="12"/>
  <c r="AF50" i="12"/>
  <c r="AR52" i="12"/>
  <c r="AZ52" i="12"/>
  <c r="AJ52" i="12"/>
  <c r="AF52" i="12"/>
  <c r="AV52" i="12"/>
  <c r="AN52" i="12"/>
  <c r="AN84" i="12"/>
  <c r="AJ84" i="12"/>
  <c r="AZ84" i="12"/>
  <c r="AF84" i="12"/>
  <c r="AR84" i="12"/>
  <c r="AV84" i="12"/>
  <c r="AN73" i="12"/>
  <c r="AZ73" i="12"/>
  <c r="AJ73" i="12"/>
  <c r="AV73" i="12"/>
  <c r="AR73" i="12"/>
  <c r="AF73" i="12"/>
  <c r="AJ100" i="12"/>
  <c r="AF100" i="12"/>
  <c r="AR100" i="12"/>
  <c r="AZ100" i="12"/>
  <c r="AN100" i="12"/>
  <c r="AV100" i="12"/>
  <c r="AV82" i="12"/>
  <c r="AR82" i="12"/>
  <c r="AN82" i="12"/>
  <c r="AJ82" i="12"/>
  <c r="AF82" i="12"/>
  <c r="AZ82" i="12"/>
  <c r="AJ118" i="12"/>
  <c r="AV118" i="12"/>
  <c r="AF118" i="12"/>
  <c r="AZ118" i="12"/>
  <c r="AN118" i="12"/>
  <c r="AR118" i="12"/>
  <c r="AN162" i="12"/>
  <c r="AR162" i="12"/>
  <c r="AF162" i="12"/>
  <c r="AZ162" i="12"/>
  <c r="AV162" i="12"/>
  <c r="AJ162" i="12"/>
  <c r="AV129" i="12"/>
  <c r="AF129" i="12"/>
  <c r="AJ129" i="12"/>
  <c r="AN129" i="12"/>
  <c r="AZ129" i="12"/>
  <c r="AR129" i="12"/>
  <c r="AJ161" i="12"/>
  <c r="AR161" i="12"/>
  <c r="AF161" i="12"/>
  <c r="AV161" i="12"/>
  <c r="AN161" i="12"/>
  <c r="AZ161" i="12"/>
  <c r="AJ48" i="12"/>
  <c r="AZ48" i="12"/>
  <c r="AV48" i="12"/>
  <c r="AF48" i="12"/>
  <c r="AR48" i="12"/>
  <c r="AN48" i="12"/>
  <c r="AJ96" i="12"/>
  <c r="AZ96" i="12"/>
  <c r="AF96" i="12"/>
  <c r="AN96" i="12"/>
  <c r="AV96" i="12"/>
  <c r="AR96" i="12"/>
  <c r="AV144" i="12"/>
  <c r="AZ144" i="12"/>
  <c r="AJ144" i="12"/>
  <c r="AF144" i="12"/>
  <c r="AN144" i="12"/>
  <c r="AR144" i="12"/>
  <c r="AR71" i="12"/>
  <c r="AZ71" i="12"/>
  <c r="AJ71" i="12"/>
  <c r="AF71" i="12"/>
  <c r="AV71" i="12"/>
  <c r="AN71" i="12"/>
  <c r="AZ122" i="12"/>
  <c r="AJ122" i="12"/>
  <c r="AR122" i="12"/>
  <c r="AF122" i="12"/>
  <c r="AV122" i="12"/>
  <c r="AN122" i="12"/>
  <c r="AV102" i="12"/>
  <c r="AN102" i="12"/>
  <c r="AJ102" i="12"/>
  <c r="AF102" i="12"/>
  <c r="AR102" i="12"/>
  <c r="AZ102" i="12"/>
  <c r="AR138" i="12"/>
  <c r="AZ138" i="12"/>
  <c r="AJ138" i="12"/>
  <c r="AN138" i="12"/>
  <c r="AF138" i="12"/>
  <c r="AV138" i="12"/>
  <c r="AJ124" i="12"/>
  <c r="AR124" i="12"/>
  <c r="AN124" i="12"/>
  <c r="AF124" i="12"/>
  <c r="AV124" i="12"/>
  <c r="AZ124" i="12"/>
  <c r="AZ69" i="12"/>
  <c r="AV69" i="12"/>
  <c r="AJ69" i="12"/>
  <c r="AN69" i="12"/>
  <c r="AR69" i="12"/>
  <c r="AF69" i="12"/>
  <c r="AJ29" i="12"/>
  <c r="AN29" i="12"/>
  <c r="AR29" i="12"/>
  <c r="AV29" i="12"/>
  <c r="AF29" i="12"/>
  <c r="AZ29" i="12"/>
  <c r="AF131" i="12"/>
  <c r="AV131" i="12"/>
  <c r="AR131" i="12"/>
  <c r="AZ131" i="12"/>
  <c r="AJ131" i="12"/>
  <c r="AN131" i="12"/>
  <c r="AJ126" i="12"/>
  <c r="AV126" i="12"/>
  <c r="AF126" i="12"/>
  <c r="AZ126" i="12"/>
  <c r="AN126" i="12"/>
  <c r="AR126" i="12"/>
  <c r="AV66" i="12"/>
  <c r="AF66" i="12"/>
  <c r="AR66" i="12"/>
  <c r="AZ66" i="12"/>
  <c r="AJ66" i="12"/>
  <c r="AN66" i="12"/>
  <c r="AV64" i="12"/>
  <c r="AF64" i="12"/>
  <c r="AJ64" i="12"/>
  <c r="AN64" i="12"/>
  <c r="AR64" i="12"/>
  <c r="AZ64" i="12"/>
  <c r="AR155" i="12"/>
  <c r="AJ155" i="12"/>
  <c r="AV155" i="12"/>
  <c r="AZ155" i="12"/>
  <c r="AF155" i="12"/>
  <c r="AN155" i="12"/>
  <c r="AF33" i="12"/>
  <c r="AV33" i="12"/>
  <c r="AZ33" i="12"/>
  <c r="AN33" i="12"/>
  <c r="AR33" i="12"/>
  <c r="AJ33" i="12"/>
  <c r="AF105" i="12"/>
  <c r="AV105" i="12"/>
  <c r="AZ105" i="12"/>
  <c r="AN105" i="12"/>
  <c r="AR105" i="12"/>
  <c r="AJ105" i="12"/>
  <c r="AZ56" i="12"/>
  <c r="AN56" i="12"/>
  <c r="AR56" i="12"/>
  <c r="AV56" i="12"/>
  <c r="AJ56" i="12"/>
  <c r="AF56" i="12"/>
  <c r="AF103" i="12"/>
  <c r="AN103" i="12"/>
  <c r="AR103" i="12"/>
  <c r="AV103" i="12"/>
  <c r="AZ103" i="12"/>
  <c r="AJ103" i="12"/>
  <c r="AV57" i="12"/>
  <c r="AR57" i="12"/>
  <c r="AJ57" i="12"/>
  <c r="AZ57" i="12"/>
  <c r="AN57" i="12"/>
  <c r="AF57" i="12"/>
  <c r="AJ85" i="12"/>
  <c r="AN85" i="12"/>
  <c r="AZ85" i="12"/>
  <c r="AR85" i="12"/>
  <c r="AF85" i="12"/>
  <c r="AV85" i="12"/>
  <c r="AN125" i="12"/>
  <c r="AZ125" i="12"/>
  <c r="AJ125" i="12"/>
  <c r="AV125" i="12"/>
  <c r="AF125" i="12"/>
  <c r="AR125" i="12"/>
  <c r="AF25" i="12"/>
  <c r="AZ25" i="12"/>
  <c r="AR25" i="12"/>
  <c r="AN25" i="12"/>
  <c r="AV25" i="12"/>
  <c r="AJ25" i="12"/>
  <c r="AJ72" i="12"/>
  <c r="AN72" i="12"/>
  <c r="AZ72" i="12"/>
  <c r="AR72" i="12"/>
  <c r="AF72" i="12"/>
  <c r="AV72" i="12"/>
  <c r="AF94" i="12"/>
  <c r="AN94" i="12"/>
  <c r="AJ94" i="12"/>
  <c r="AZ94" i="12"/>
  <c r="AR94" i="12"/>
  <c r="AV94" i="12"/>
  <c r="AN65" i="12"/>
  <c r="AJ65" i="12"/>
  <c r="AF65" i="12"/>
  <c r="AR65" i="12"/>
  <c r="AV65" i="12"/>
  <c r="AZ65" i="12"/>
  <c r="AJ123" i="12"/>
  <c r="AJ20" i="12"/>
  <c r="AF20" i="12"/>
  <c r="AZ20" i="12"/>
  <c r="AV20" i="12"/>
  <c r="AR20" i="12"/>
  <c r="AN20" i="12"/>
  <c r="AF88" i="12"/>
  <c r="AN88" i="12"/>
  <c r="AR88" i="12"/>
  <c r="AZ88" i="12"/>
  <c r="AV88" i="12"/>
  <c r="AJ88" i="12"/>
  <c r="AR154" i="12"/>
  <c r="AJ154" i="12"/>
  <c r="AZ154" i="12"/>
  <c r="AN154" i="12"/>
  <c r="AF154" i="12"/>
  <c r="AV154" i="12"/>
  <c r="AV130" i="12"/>
  <c r="AZ130" i="12"/>
  <c r="AN130" i="12"/>
  <c r="AF130" i="12"/>
  <c r="AR130" i="12"/>
  <c r="AJ130" i="12"/>
  <c r="AN160" i="12"/>
  <c r="AZ160" i="12"/>
  <c r="AV160" i="12"/>
  <c r="AJ160" i="12"/>
  <c r="AF160" i="12"/>
  <c r="AR160" i="12"/>
  <c r="AF163" i="12"/>
  <c r="AR163" i="12"/>
  <c r="AJ163" i="12"/>
  <c r="AN163" i="12"/>
  <c r="AZ163" i="12"/>
  <c r="AV163" i="12"/>
  <c r="AJ120" i="12"/>
  <c r="AR120" i="12"/>
  <c r="AZ120" i="12"/>
  <c r="AN120" i="12"/>
  <c r="AV120" i="12"/>
  <c r="AF120" i="12"/>
  <c r="AZ28" i="12"/>
  <c r="AV28" i="12"/>
  <c r="AF28" i="12"/>
  <c r="AN28" i="12"/>
  <c r="AJ28" i="12"/>
  <c r="AR28" i="12"/>
  <c r="AN76" i="12"/>
  <c r="AV76" i="12"/>
  <c r="AJ76" i="12"/>
  <c r="AZ76" i="12"/>
  <c r="AR76" i="12"/>
  <c r="AF76" i="12"/>
  <c r="AJ36" i="12"/>
  <c r="AF36" i="12"/>
  <c r="AV36" i="12"/>
  <c r="AN36" i="12"/>
  <c r="AZ36" i="12"/>
  <c r="AR36" i="12"/>
  <c r="AJ95" i="12"/>
  <c r="AV95" i="12"/>
  <c r="AN95" i="12"/>
  <c r="AR95" i="12"/>
  <c r="AF95" i="12"/>
  <c r="AZ95" i="12"/>
  <c r="AZ46" i="12"/>
  <c r="AJ46" i="12"/>
  <c r="AF46" i="12"/>
  <c r="AN46" i="12"/>
  <c r="AR46" i="12"/>
  <c r="AV46" i="12"/>
  <c r="AJ55" i="12"/>
  <c r="AN55" i="12"/>
  <c r="AF55" i="12"/>
  <c r="AZ55" i="12"/>
  <c r="AR55" i="12"/>
  <c r="AV55" i="12"/>
  <c r="AR151" i="12"/>
  <c r="AJ151" i="12"/>
  <c r="AV151" i="12"/>
  <c r="AZ151" i="12"/>
  <c r="AN151" i="12"/>
  <c r="AF151" i="12"/>
  <c r="AJ112" i="12"/>
  <c r="AV112" i="12"/>
  <c r="AF112" i="12"/>
  <c r="AZ112" i="12"/>
  <c r="AR112" i="12"/>
  <c r="AN112" i="12"/>
  <c r="AN158" i="12"/>
  <c r="AF158" i="12"/>
  <c r="AV158" i="12"/>
  <c r="AJ158" i="12"/>
  <c r="AR158" i="12"/>
  <c r="AZ158" i="12"/>
  <c r="AR39" i="12"/>
  <c r="AN39" i="12"/>
  <c r="AV39" i="12"/>
  <c r="AZ39" i="12"/>
  <c r="AJ39" i="12"/>
  <c r="AF39" i="12"/>
  <c r="AZ77" i="12"/>
  <c r="AN77" i="12"/>
  <c r="AV77" i="12"/>
  <c r="AF77" i="12"/>
  <c r="AJ77" i="12"/>
  <c r="AR77" i="12"/>
  <c r="AJ80" i="12"/>
  <c r="AV80" i="12"/>
  <c r="AZ80" i="12"/>
  <c r="AN80" i="12"/>
  <c r="AR80" i="12"/>
  <c r="AF80" i="12"/>
  <c r="AV156" i="12"/>
  <c r="AJ156" i="12"/>
  <c r="AR156" i="12"/>
  <c r="AN156" i="12"/>
  <c r="AZ156" i="12"/>
  <c r="AF156" i="12"/>
  <c r="AF31" i="12"/>
  <c r="AN31" i="12"/>
  <c r="AV31" i="12"/>
  <c r="AR31" i="12"/>
  <c r="AZ31" i="12"/>
  <c r="AJ31" i="12"/>
  <c r="AF113" i="12"/>
  <c r="AJ113" i="12"/>
  <c r="AZ113" i="12"/>
  <c r="AV113" i="12"/>
  <c r="AR113" i="12"/>
  <c r="AN113" i="12"/>
  <c r="AZ34" i="12"/>
  <c r="AF34" i="12"/>
  <c r="AJ34" i="12"/>
  <c r="AV34" i="12"/>
  <c r="AR34" i="12"/>
  <c r="AN34" i="12"/>
  <c r="AN101" i="12"/>
  <c r="AR101" i="12"/>
  <c r="AZ101" i="12"/>
  <c r="AV101" i="12"/>
  <c r="AF101" i="12"/>
  <c r="AJ101" i="12"/>
  <c r="AN24" i="12"/>
  <c r="AZ24" i="12"/>
  <c r="AV24" i="12"/>
  <c r="AR24" i="12"/>
  <c r="AJ24" i="12"/>
  <c r="AF24" i="12"/>
  <c r="AV32" i="12"/>
  <c r="AZ32" i="12"/>
  <c r="AJ32" i="12"/>
  <c r="AN32" i="12"/>
  <c r="AR32" i="12"/>
  <c r="AF32" i="12"/>
  <c r="AF92" i="12"/>
  <c r="AR92" i="12"/>
  <c r="AZ92" i="12"/>
  <c r="AV92" i="12"/>
  <c r="AN92" i="12"/>
  <c r="AJ92" i="12"/>
  <c r="AN45" i="12"/>
  <c r="AF45" i="12"/>
  <c r="AZ45" i="12"/>
  <c r="AV45" i="12"/>
  <c r="AR45" i="12"/>
  <c r="AJ45" i="12"/>
  <c r="AR41" i="12"/>
  <c r="AF41" i="12"/>
  <c r="AV41" i="12"/>
  <c r="AN41" i="12"/>
  <c r="AZ41" i="12"/>
  <c r="AJ41" i="12"/>
  <c r="AZ128" i="12"/>
  <c r="AR128" i="12"/>
  <c r="AJ128" i="12"/>
  <c r="AN128" i="12"/>
  <c r="AF128" i="12"/>
  <c r="AV128" i="12"/>
  <c r="AJ152" i="12"/>
  <c r="AN152" i="12"/>
  <c r="AV152" i="12"/>
  <c r="AR152" i="12"/>
  <c r="AF152" i="12"/>
  <c r="AZ152" i="12"/>
  <c r="AF75" i="12"/>
  <c r="AZ75" i="12"/>
  <c r="AN75" i="12"/>
  <c r="AV75" i="12"/>
  <c r="AR75" i="12"/>
  <c r="AJ75" i="12"/>
  <c r="AF68" i="12"/>
  <c r="AR68" i="12"/>
  <c r="AZ68" i="12"/>
  <c r="AJ68" i="12"/>
  <c r="AV68" i="12"/>
  <c r="AN68" i="12"/>
  <c r="AV98" i="12"/>
  <c r="AF98" i="12"/>
  <c r="AJ98" i="12"/>
  <c r="AN98" i="12"/>
  <c r="AZ98" i="12"/>
  <c r="AR98" i="12"/>
  <c r="AZ90" i="12"/>
  <c r="AV90" i="12"/>
  <c r="AN90" i="12"/>
  <c r="AJ90" i="12"/>
  <c r="AR90" i="12"/>
  <c r="AF90" i="12"/>
  <c r="AZ78" i="12"/>
  <c r="AN78" i="12"/>
  <c r="AR78" i="12"/>
  <c r="AF78" i="12"/>
  <c r="AJ78" i="12"/>
  <c r="AV78" i="12"/>
  <c r="F23" i="6"/>
  <c r="G22" i="6"/>
  <c r="G21" i="6"/>
  <c r="G20" i="6"/>
  <c r="G19" i="6"/>
  <c r="G18" i="6"/>
  <c r="I15" i="6"/>
  <c r="H17" i="6"/>
  <c r="V15" i="16"/>
  <c r="AB6" i="12" l="1"/>
  <c r="AN14" i="12"/>
  <c r="AJ14" i="12"/>
  <c r="AF14" i="12"/>
  <c r="AV14" i="12"/>
  <c r="AZ14" i="12"/>
  <c r="AR14" i="12"/>
  <c r="AJ18" i="12"/>
  <c r="AR18" i="12"/>
  <c r="AZ18" i="12"/>
  <c r="AF18" i="12"/>
  <c r="AV18" i="12"/>
  <c r="AN18" i="12"/>
  <c r="AV13" i="12"/>
  <c r="AN13" i="12"/>
  <c r="AR13" i="12"/>
  <c r="AJ13" i="12"/>
  <c r="AF13" i="12"/>
  <c r="AZ13" i="12"/>
  <c r="AZ17" i="12"/>
  <c r="AV17" i="12"/>
  <c r="AR17" i="12"/>
  <c r="AF17" i="12"/>
  <c r="AN17" i="12"/>
  <c r="AJ17" i="12"/>
  <c r="AV15" i="12"/>
  <c r="AR15" i="12"/>
  <c r="AJ15" i="12"/>
  <c r="AF15" i="12"/>
  <c r="AN15" i="12"/>
  <c r="AZ15" i="12"/>
  <c r="AN9" i="12"/>
  <c r="AV9" i="12"/>
  <c r="AR9" i="12"/>
  <c r="AF9" i="12"/>
  <c r="AJ9" i="12"/>
  <c r="AN12" i="12"/>
  <c r="AV12" i="12"/>
  <c r="AJ12" i="12"/>
  <c r="AF12" i="12"/>
  <c r="AZ12" i="12"/>
  <c r="AR12" i="12"/>
  <c r="AJ10" i="12"/>
  <c r="AR10" i="12"/>
  <c r="AF10" i="12"/>
  <c r="K17" i="30" s="1"/>
  <c r="AN10" i="12"/>
  <c r="K45" i="30" s="1"/>
  <c r="L45" i="30" s="1"/>
  <c r="AZ10" i="12"/>
  <c r="AV10" i="12"/>
  <c r="G23" i="6"/>
  <c r="J15" i="6"/>
  <c r="I17" i="6"/>
  <c r="H20" i="6"/>
  <c r="H21" i="6"/>
  <c r="H19" i="6"/>
  <c r="H18" i="6"/>
  <c r="H22" i="6"/>
  <c r="R29" i="16"/>
  <c r="R83" i="16" s="1"/>
  <c r="K31" i="40" l="1"/>
  <c r="L31" i="40" s="1"/>
  <c r="K45" i="40"/>
  <c r="L45" i="40" s="1"/>
  <c r="K30" i="40"/>
  <c r="L30" i="40" s="1"/>
  <c r="K44" i="30"/>
  <c r="L44" i="30" s="1"/>
  <c r="K17" i="40"/>
  <c r="L17" i="40" s="1"/>
  <c r="K30" i="30"/>
  <c r="L30" i="30" s="1"/>
  <c r="K16" i="30"/>
  <c r="L16" i="30" s="1"/>
  <c r="K31" i="30"/>
  <c r="L31" i="30" s="1"/>
  <c r="K44" i="40"/>
  <c r="L44" i="40" s="1"/>
  <c r="K16" i="40"/>
  <c r="L16" i="40" s="1"/>
  <c r="L17" i="30"/>
  <c r="H23" i="6"/>
  <c r="I22" i="6"/>
  <c r="I20" i="6"/>
  <c r="I21" i="6"/>
  <c r="I18" i="6"/>
  <c r="I19" i="6"/>
  <c r="K15" i="6"/>
  <c r="J17" i="6"/>
  <c r="V36" i="16"/>
  <c r="J46" i="16"/>
  <c r="V35" i="16"/>
  <c r="I44" i="16"/>
  <c r="I29" i="16"/>
  <c r="I83" i="16" s="1"/>
  <c r="J30" i="6"/>
  <c r="M22" i="37" l="1"/>
  <c r="K22" i="37"/>
  <c r="K21" i="37"/>
  <c r="M21" i="37"/>
  <c r="I23" i="6"/>
  <c r="J21" i="6"/>
  <c r="J22" i="6"/>
  <c r="J19" i="6"/>
  <c r="J18" i="6"/>
  <c r="J20" i="6"/>
  <c r="K17" i="6"/>
  <c r="O49" i="16"/>
  <c r="M45" i="16"/>
  <c r="S42" i="16"/>
  <c r="F42" i="16"/>
  <c r="V39" i="16"/>
  <c r="I39" i="16"/>
  <c r="P35" i="16"/>
  <c r="L33" i="16"/>
  <c r="AF11" i="12" l="1"/>
  <c r="AZ11" i="12"/>
  <c r="AR11" i="12"/>
  <c r="AV11" i="12"/>
  <c r="AJ11" i="12"/>
  <c r="AN11" i="12"/>
  <c r="K20" i="6"/>
  <c r="L20" i="6" s="1"/>
  <c r="M20" i="6" s="1"/>
  <c r="O20" i="6" s="1"/>
  <c r="K21" i="6"/>
  <c r="L21" i="6" s="1"/>
  <c r="M21" i="6" s="1"/>
  <c r="O21" i="6" s="1"/>
  <c r="K18" i="6"/>
  <c r="K19" i="6"/>
  <c r="L19" i="6" s="1"/>
  <c r="M19" i="6" s="1"/>
  <c r="O19" i="6" s="1"/>
  <c r="K22" i="6"/>
  <c r="L22" i="6" s="1"/>
  <c r="M22" i="6" s="1"/>
  <c r="O22" i="6" s="1"/>
  <c r="J23" i="6"/>
  <c r="M27" i="6"/>
  <c r="L27" i="6"/>
  <c r="K27" i="6"/>
  <c r="J27" i="6"/>
  <c r="I27" i="6"/>
  <c r="P11" i="16"/>
  <c r="J29" i="6"/>
  <c r="J32" i="6"/>
  <c r="J31" i="6"/>
  <c r="J33" i="6"/>
  <c r="L9" i="16"/>
  <c r="O25" i="16"/>
  <c r="F18" i="16"/>
  <c r="M21" i="16"/>
  <c r="S18" i="16"/>
  <c r="I15" i="16"/>
  <c r="Z64" i="30"/>
  <c r="K23" i="6" l="1"/>
  <c r="L18" i="6"/>
  <c r="G27" i="6"/>
  <c r="L23" i="6" l="1"/>
  <c r="M18" i="6"/>
  <c r="O18" i="6" l="1"/>
  <c r="O23" i="6" s="1"/>
  <c r="M23" i="6"/>
  <c r="D2" i="33" l="1"/>
  <c r="H2" i="33" l="1"/>
  <c r="P2" i="33"/>
  <c r="I2" i="33"/>
  <c r="Q2" i="33"/>
  <c r="N2" i="33"/>
  <c r="J2" i="33"/>
  <c r="R2" i="33"/>
  <c r="K2" i="33"/>
  <c r="S2" i="33"/>
  <c r="V2" i="33"/>
  <c r="L2" i="33"/>
  <c r="T2" i="33"/>
  <c r="F2" i="33"/>
  <c r="M2" i="33"/>
  <c r="U2" i="33"/>
  <c r="G2" i="33"/>
  <c r="O2" i="33"/>
  <c r="E2" i="33"/>
  <c r="AR8" i="12" l="1"/>
  <c r="K15" i="40" s="1"/>
  <c r="L15" i="40" s="1"/>
  <c r="AF8" i="12" l="1"/>
  <c r="K15" i="30" s="1"/>
  <c r="AZ8" i="12"/>
  <c r="K43" i="40" s="1"/>
  <c r="L43" i="40" s="1"/>
  <c r="AV8" i="12"/>
  <c r="K29" i="40" s="1"/>
  <c r="L29" i="40" s="1"/>
  <c r="AN8" i="12"/>
  <c r="K43" i="30" s="1"/>
  <c r="L43" i="30" s="1"/>
  <c r="AJ8" i="12"/>
  <c r="K29" i="30" s="1"/>
  <c r="L29" i="30" s="1"/>
  <c r="AV7" i="12"/>
  <c r="K28" i="40" s="1"/>
  <c r="L28" i="40" s="1"/>
  <c r="L15" i="30" l="1"/>
  <c r="M20" i="37" s="1"/>
  <c r="K20" i="37"/>
  <c r="AF7" i="12"/>
  <c r="K14" i="30" s="1"/>
  <c r="AN7" i="12"/>
  <c r="K42" i="30" s="1"/>
  <c r="L42" i="30" s="1"/>
  <c r="AR7" i="12"/>
  <c r="K14" i="40" s="1"/>
  <c r="L14" i="40" s="1"/>
  <c r="AJ7" i="12"/>
  <c r="K28" i="30" s="1"/>
  <c r="L28" i="30" s="1"/>
  <c r="AZ7" i="12"/>
  <c r="K42" i="40" s="1"/>
  <c r="L42" i="40" s="1"/>
  <c r="L14" i="30" l="1"/>
  <c r="M19" i="37" s="1"/>
  <c r="K19" i="37"/>
  <c r="AV6" i="12" l="1"/>
  <c r="K27" i="40" s="1"/>
  <c r="K32" i="40" s="1"/>
  <c r="AJ6" i="12"/>
  <c r="K27" i="30" s="1"/>
  <c r="K32" i="30" s="1"/>
  <c r="AF6" i="12"/>
  <c r="K13" i="30" s="1"/>
  <c r="K18" i="30" s="1"/>
  <c r="AZ6" i="12"/>
  <c r="K41" i="40" s="1"/>
  <c r="L41" i="40" s="1"/>
  <c r="L46" i="40" s="1"/>
  <c r="J49" i="40" s="1"/>
  <c r="T48" i="40" s="1"/>
  <c r="AN6" i="12"/>
  <c r="K41" i="30" s="1"/>
  <c r="K46" i="30" s="1"/>
  <c r="AR6" i="12"/>
  <c r="K13" i="40" s="1"/>
  <c r="K18" i="40" s="1"/>
  <c r="K46" i="40" l="1"/>
  <c r="L27" i="30"/>
  <c r="L32" i="30" s="1"/>
  <c r="J35" i="30" s="1"/>
  <c r="T34" i="30" s="1"/>
  <c r="L13" i="30"/>
  <c r="L18" i="30" s="1"/>
  <c r="L13" i="40"/>
  <c r="L18" i="40" s="1"/>
  <c r="J21" i="40" s="1"/>
  <c r="T20" i="40" s="1"/>
  <c r="K18" i="37"/>
  <c r="K23" i="37" s="1"/>
  <c r="L27" i="40"/>
  <c r="L32" i="40" s="1"/>
  <c r="J35" i="40" s="1"/>
  <c r="T34" i="40" s="1"/>
  <c r="L41" i="30"/>
  <c r="L46" i="30" s="1"/>
  <c r="J49" i="30" s="1"/>
  <c r="T48" i="30" s="1"/>
  <c r="M18" i="37" l="1"/>
  <c r="M23" i="37" s="1"/>
  <c r="S23" i="32"/>
  <c r="J21" i="30"/>
  <c r="S20" i="32"/>
  <c r="T20" i="32" l="1"/>
  <c r="S21" i="32"/>
  <c r="T20" i="30"/>
  <c r="M25" i="37"/>
  <c r="O35" i="37" l="1"/>
  <c r="O24" i="37"/>
  <c r="T21" i="32"/>
  <c r="U20" i="32"/>
  <c r="V20" i="32" l="1"/>
  <c r="U21" i="32"/>
  <c r="W20" i="32" l="1"/>
  <c r="V21" i="32"/>
  <c r="W21" i="32" l="1"/>
  <c r="X20" i="32"/>
  <c r="X21" i="32" l="1"/>
  <c r="Y20" i="32"/>
  <c r="Z20" i="32" l="1"/>
  <c r="Y21" i="32"/>
  <c r="AA20" i="32" l="1"/>
  <c r="Z21" i="32"/>
  <c r="AB20" i="32" l="1"/>
  <c r="AA21" i="32"/>
  <c r="AB21" i="32" l="1"/>
  <c r="AC20" i="32"/>
  <c r="AC21" i="32" l="1"/>
  <c r="AD20" i="32"/>
  <c r="AE20" i="32" l="1"/>
  <c r="AD21" i="32"/>
  <c r="AE21" i="32" l="1"/>
  <c r="AF20" i="32"/>
  <c r="AF21" i="32" l="1"/>
  <c r="AG20" i="32"/>
  <c r="AG21" i="32" l="1"/>
  <c r="AH20" i="32"/>
  <c r="AH21" i="32" l="1"/>
  <c r="AI20" i="32"/>
  <c r="AI21" i="32" l="1"/>
  <c r="AJ20" i="32"/>
  <c r="AK20" i="32" l="1"/>
  <c r="AJ21" i="32"/>
  <c r="AL20" i="32" l="1"/>
  <c r="AK21" i="32"/>
  <c r="AL21" i="32" l="1"/>
  <c r="AM20" i="32"/>
  <c r="AN20" i="32" l="1"/>
  <c r="AM21" i="32"/>
  <c r="T22" i="32" s="1"/>
  <c r="T23" i="3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<sst xmlns="http://schemas.openxmlformats.org/spreadsheetml/2006/main" count="1865" uniqueCount="917">
  <si>
    <t>Total</t>
  </si>
  <si>
    <t>Fatal</t>
  </si>
  <si>
    <t>Personal Injury (PI)</t>
  </si>
  <si>
    <t>Rear End</t>
  </si>
  <si>
    <t>PDO</t>
  </si>
  <si>
    <t>K</t>
  </si>
  <si>
    <t>Service Life</t>
  </si>
  <si>
    <t>All</t>
  </si>
  <si>
    <t>Head On</t>
  </si>
  <si>
    <t>Left Turn</t>
  </si>
  <si>
    <t>Right Turn</t>
  </si>
  <si>
    <t>Fixed Object</t>
  </si>
  <si>
    <t>Wet Pavement</t>
  </si>
  <si>
    <t>Add pedestrian phase</t>
  </si>
  <si>
    <t xml:space="preserve"> </t>
  </si>
  <si>
    <t>Date</t>
  </si>
  <si>
    <t>Comments</t>
  </si>
  <si>
    <t>&amp;</t>
  </si>
  <si>
    <t>INTERSECTION</t>
  </si>
  <si>
    <t>Time of the Day:</t>
  </si>
  <si>
    <t xml:space="preserve">Start: </t>
  </si>
  <si>
    <t xml:space="preserve">End: </t>
  </si>
  <si>
    <t>Speed Limit</t>
  </si>
  <si>
    <t>mph</t>
  </si>
  <si>
    <t>Merge/Diverge/Yield</t>
  </si>
  <si>
    <t xml:space="preserve">  </t>
  </si>
  <si>
    <t>North</t>
  </si>
  <si>
    <t>Angle</t>
  </si>
  <si>
    <t>Train</t>
  </si>
  <si>
    <t>Deer</t>
  </si>
  <si>
    <t>Pedestrian</t>
  </si>
  <si>
    <t>Bicyclist</t>
  </si>
  <si>
    <t>Motorcyclist</t>
  </si>
  <si>
    <t>Backed Into</t>
  </si>
  <si>
    <t>Non-Collision</t>
  </si>
  <si>
    <t>Logged in:</t>
  </si>
  <si>
    <t>Project Mgr.</t>
  </si>
  <si>
    <t>Review Date:</t>
  </si>
  <si>
    <t>Traffic Data (Intersection Project)</t>
  </si>
  <si>
    <t>Traffic Data (Road Segment Project)</t>
  </si>
  <si>
    <t>Add all-red interval/increase yellow time</t>
  </si>
  <si>
    <t>Install animal fencing (only collisions with animals)</t>
  </si>
  <si>
    <t>Total Crashes:</t>
  </si>
  <si>
    <t>http://safety.fhwa.dot.gov/provencountermeasures</t>
  </si>
  <si>
    <t>http://www.cmfclearinghouse.org/</t>
  </si>
  <si>
    <t>HSIP Ref. #:</t>
  </si>
  <si>
    <t>_______________</t>
  </si>
  <si>
    <t>(for ALDOT              use only)</t>
  </si>
  <si>
    <t>Worksheet Color Legend:</t>
  </si>
  <si>
    <t>Action No.</t>
  </si>
  <si>
    <t>A</t>
  </si>
  <si>
    <t>B</t>
  </si>
  <si>
    <t>C</t>
  </si>
  <si>
    <t>Signature:</t>
  </si>
  <si>
    <t xml:space="preserve">  Signature of Sponsor with Authority to Expend 10% Non-Federal Matching Funds </t>
  </si>
  <si>
    <t xml:space="preserve">  Name (Print):</t>
  </si>
  <si>
    <t>Item No.</t>
  </si>
  <si>
    <t>Item Name</t>
  </si>
  <si>
    <t>Definition/Explanation</t>
  </si>
  <si>
    <t>Project Type</t>
  </si>
  <si>
    <t>Sponsoring Agency</t>
  </si>
  <si>
    <t>Contact Person</t>
  </si>
  <si>
    <t>Phone Number</t>
  </si>
  <si>
    <t>E-mail Address</t>
  </si>
  <si>
    <t>Street Address</t>
  </si>
  <si>
    <t>ALDOT Region</t>
  </si>
  <si>
    <t>Enter name of person at the sponsoring agency most knowledgeable about the project.</t>
  </si>
  <si>
    <t>Enter phone number of the contact person.</t>
  </si>
  <si>
    <t>Enter e-mail address of the contact person.</t>
  </si>
  <si>
    <t>MPO/RPO Area</t>
  </si>
  <si>
    <t>Enter mailing address for the sponsoring agency.</t>
  </si>
  <si>
    <t>Enter the city, state, and zip code for the sponsoring agency.</t>
  </si>
  <si>
    <t>Application submitted before?</t>
  </si>
  <si>
    <t>County</t>
  </si>
  <si>
    <t>Enter the route number (US or State) and the local name of the route on which the project is located.</t>
  </si>
  <si>
    <t>On State Hwy System?</t>
  </si>
  <si>
    <t>Traffic Control</t>
  </si>
  <si>
    <t>Functional Class Name (Federal)</t>
  </si>
  <si>
    <t>24.</t>
  </si>
  <si>
    <t>25.</t>
  </si>
  <si>
    <t>26.</t>
  </si>
  <si>
    <t>27.</t>
  </si>
  <si>
    <t>28.</t>
  </si>
  <si>
    <t>29.</t>
  </si>
  <si>
    <t>Total Related Crashes</t>
  </si>
  <si>
    <t>Total Unrelated Crashes</t>
  </si>
  <si>
    <t>Total Crashes</t>
  </si>
  <si>
    <t>Number of Years of Crash Data Used</t>
  </si>
  <si>
    <t>Other Leg Enter ADT</t>
  </si>
  <si>
    <t># of Approaches</t>
  </si>
  <si>
    <t>ALDOT Node No.</t>
  </si>
  <si>
    <t>Average AADT</t>
  </si>
  <si>
    <t>No. of Lanes</t>
  </si>
  <si>
    <t>Lane Width</t>
  </si>
  <si>
    <t>Priority # (if submitting 2 or more forms)</t>
  </si>
  <si>
    <t>Enter the number of intersection approaches.</t>
  </si>
  <si>
    <t>Enter the ALDOT node number for the intersection (contact ALDOT Region Office).</t>
  </si>
  <si>
    <t>Project to be administered by</t>
  </si>
  <si>
    <t>Service Life (in yrs.)</t>
  </si>
  <si>
    <t xml:space="preserve">  Selection of proposed countermeasure selection should be based on sound engineering judgement and should confirm to applicable ALDOT and FHWA policies.</t>
  </si>
  <si>
    <t xml:space="preserve">  More information on Crash Modification Factors (CMFs) can be found at:</t>
  </si>
  <si>
    <t xml:space="preserve"> Alabama Department of Transportation</t>
  </si>
  <si>
    <r>
      <t xml:space="preserve"> Please Complete for </t>
    </r>
    <r>
      <rPr>
        <b/>
        <sz val="12"/>
        <color indexed="10"/>
        <rFont val="Arial Narrow"/>
        <family val="2"/>
      </rPr>
      <t xml:space="preserve"> Proposed Intersection Project Only</t>
    </r>
  </si>
  <si>
    <t>1.  Project Type:</t>
  </si>
  <si>
    <t>Intersection</t>
  </si>
  <si>
    <t>Road Segment</t>
  </si>
  <si>
    <t>Yes</t>
  </si>
  <si>
    <t>No</t>
  </si>
  <si>
    <t>East Central</t>
  </si>
  <si>
    <t>Southeast</t>
  </si>
  <si>
    <t>Southwest</t>
  </si>
  <si>
    <t>West Central</t>
  </si>
  <si>
    <t>MPO/RPO</t>
  </si>
  <si>
    <t>Calhoun</t>
  </si>
  <si>
    <t>Florida-Alabama TPO (FDOT)</t>
  </si>
  <si>
    <t>Mobile</t>
  </si>
  <si>
    <t>Montgomery</t>
  </si>
  <si>
    <t>Tuscaloosa</t>
  </si>
  <si>
    <t>Application</t>
  </si>
  <si>
    <t>Autauga</t>
  </si>
  <si>
    <t>Baldwin</t>
  </si>
  <si>
    <t>Barbour</t>
  </si>
  <si>
    <t>Bibb</t>
  </si>
  <si>
    <t>Blount</t>
  </si>
  <si>
    <t>Bullock</t>
  </si>
  <si>
    <t>Butler</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</si>
  <si>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</si>
  <si>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</si>
  <si>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</si>
  <si>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</si>
  <si>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</si>
  <si>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</si>
  <si>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</si>
  <si>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</si>
  <si>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</si>
  <si>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</si>
  <si>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</si>
  <si>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</si>
  <si>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</si>
  <si>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</si>
  <si>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</si>
  <si>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</si>
  <si>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</si>
  <si>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</si>
  <si>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</si>
  <si>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</si>
  <si>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</si>
  <si>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</si>
  <si>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</si>
  <si>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</si>
  <si>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</si>
  <si>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</si>
  <si>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</si>
  <si>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</si>
  <si>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</si>
  <si>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</si>
  <si>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</si>
  <si>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</si>
  <si>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</si>
  <si>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</si>
  <si>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</si>
  <si>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</si>
  <si>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</si>
  <si>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</si>
  <si>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</si>
  <si>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</si>
  <si>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Monroe</t>
  </si>
  <si>
    <t>Morgan</t>
  </si>
  <si>
    <t>Perry</t>
  </si>
  <si>
    <t>Pickens</t>
  </si>
  <si>
    <t>Pike</t>
  </si>
  <si>
    <t>Randolph</t>
  </si>
  <si>
    <t>Russell</t>
  </si>
  <si>
    <t>St. Clair</t>
  </si>
  <si>
    <t>Shelby</t>
  </si>
  <si>
    <t>Sumter</t>
  </si>
  <si>
    <t>Tallapoosa</t>
  </si>
  <si>
    <t>Walker</t>
  </si>
  <si>
    <t>Washington</t>
  </si>
  <si>
    <t>Wilcox</t>
  </si>
  <si>
    <t>Winston</t>
  </si>
  <si>
    <t>Functional Class</t>
  </si>
  <si>
    <t>A - Urban Interstate</t>
  </si>
  <si>
    <t>B - Urban Freeway/Expressway</t>
  </si>
  <si>
    <t>H - Urban Minor Arterial</t>
  </si>
  <si>
    <t>I - Urban Collector</t>
  </si>
  <si>
    <t>J - Urban Local</t>
  </si>
  <si>
    <t>1 - Rural Interstate</t>
  </si>
  <si>
    <t>3 - Rural Minor Arterial</t>
  </si>
  <si>
    <t>4 - Rural Major Collector</t>
  </si>
  <si>
    <t>5 - Rural Minor Collector</t>
  </si>
  <si>
    <t>6 - Rural Local</t>
  </si>
  <si>
    <t>Auburn-Opelika MPO</t>
  </si>
  <si>
    <t>Birmingham MPO</t>
  </si>
  <si>
    <t>Calhoun MPO</t>
  </si>
  <si>
    <t>Columbus-Phenix City MPO (GDOT)</t>
  </si>
  <si>
    <t>Decatur MPO</t>
  </si>
  <si>
    <t>Dothan MPO</t>
  </si>
  <si>
    <t>Eastern Shore MPO</t>
  </si>
  <si>
    <t>Gadsden/Etowah MPO</t>
  </si>
  <si>
    <t>Huntsville MPO</t>
  </si>
  <si>
    <t>Mobile MPO</t>
  </si>
  <si>
    <t>Montgomery MPO</t>
  </si>
  <si>
    <t>Shoals MPO</t>
  </si>
  <si>
    <t>Tuscaloosa MPO</t>
  </si>
  <si>
    <t>East Alabama RPO</t>
  </si>
  <si>
    <t>Lee-Russell RPO</t>
  </si>
  <si>
    <t>Birmingham RPO</t>
  </si>
  <si>
    <t>Top of Alabama RPO</t>
  </si>
  <si>
    <t>North Central RPO</t>
  </si>
  <si>
    <t>Northwest RPO</t>
  </si>
  <si>
    <t>South Alabama RPO</t>
  </si>
  <si>
    <t>West Alabama RPO</t>
  </si>
  <si>
    <t>Central Alabama RPO</t>
  </si>
  <si>
    <t>South Central Alabama RPO</t>
  </si>
  <si>
    <t>Alabama-Tombigbee RPO</t>
  </si>
  <si>
    <t>Southeast RPO</t>
  </si>
  <si>
    <t>State Highway System</t>
  </si>
  <si>
    <t>All Way Stop</t>
  </si>
  <si>
    <t>Two Way Stop</t>
  </si>
  <si>
    <t>Crash Type</t>
  </si>
  <si>
    <t>Miscellaneous or Other</t>
  </si>
  <si>
    <t>30.</t>
  </si>
  <si>
    <t>Total/
Average</t>
  </si>
  <si>
    <t>Improvement</t>
  </si>
  <si>
    <t>Proposed Countermeasures or Improvement Actions</t>
  </si>
  <si>
    <t>Route (including local name)</t>
  </si>
  <si>
    <t>Use the drop-down list to select the ALDOT Region in which project is located.</t>
  </si>
  <si>
    <t>Use the drop-down list to select the name of the metropolitan planning organization (MPO) area or rural planning organization (RPO) where the project is located.</t>
  </si>
  <si>
    <t>Use the drop-down list to select the county where the proposed project is located.</t>
  </si>
  <si>
    <t>Run off the Road</t>
  </si>
  <si>
    <t xml:space="preserve">Use the drop-down list to select the number of years of crash data used for project.  The minimum number of years is three (3).  </t>
  </si>
  <si>
    <t>NB Entering ADT</t>
  </si>
  <si>
    <t>SB Entering ADT</t>
  </si>
  <si>
    <t>EB Entering ADT</t>
  </si>
  <si>
    <t>WB Entering ADT</t>
  </si>
  <si>
    <t>INTERSECTION TURNING MOVEMENT COUNTS</t>
  </si>
  <si>
    <t>Other Leg Entering ADT</t>
  </si>
  <si>
    <t>Traffic Annual Growth Rate</t>
  </si>
  <si>
    <t>Blue - Information to be input by applicant</t>
  </si>
  <si>
    <t>Green - Data automatically generated</t>
  </si>
  <si>
    <t>Gray or White - no information required</t>
  </si>
  <si>
    <t xml:space="preserve">Use the drop-down list to select the federal functional classification type for the main road where the project is located.  </t>
  </si>
  <si>
    <t>Risk Narrative</t>
  </si>
  <si>
    <t>Total ADT Entering Intersection</t>
  </si>
  <si>
    <t>No. of Countermeasures or Improvement Actions</t>
  </si>
  <si>
    <t>Enter the name of the agency responsible for administering the project (ALDOT or local government).</t>
  </si>
  <si>
    <t>Proposed Countermeasure or Improvement Action</t>
  </si>
  <si>
    <t xml:space="preserve">For more information about the HSIP Program, please contact:  </t>
  </si>
  <si>
    <t>FOR ALDOT USE ONLY</t>
  </si>
  <si>
    <t>Talladega</t>
  </si>
  <si>
    <t>Existing Roundabout</t>
  </si>
  <si>
    <t>One Way Stop</t>
  </si>
  <si>
    <t>1.  Please describe in detail the specific location of the proposed HSIP project.  Please identify whether project relates to an INTERSECTION or a ROAD SEGMENT.  Please attach at least ONE sketch or map of the project area and at least ONE labeled photo describing the project area.</t>
  </si>
  <si>
    <t>4.  Please describe the other alternative solutions that were considered, implemented, or eliminated at this location.</t>
  </si>
  <si>
    <t xml:space="preserve">2. Please describe in detail the identified safety problems at this location and the need for the proposed improvement(s).  </t>
  </si>
  <si>
    <t>5.  Please describe how the project cost was calculated and how you can ensure the project can be completed within the proposed budget and schedule.</t>
  </si>
  <si>
    <t>AL Crash Report Number
(DPS Case No.)</t>
  </si>
  <si>
    <r>
      <t xml:space="preserve">The Alabama Department of Transportation (ALDOT) is pleased to provide this Highway Safety Improvement Program (HSIP) Project Application Form to assist your agencies in applying for funding for much needed highway safety projects across the State.  Counties, cities, and various ALDOT offices may propose projects at any time during the year.  </t>
    </r>
    <r>
      <rPr>
        <b/>
        <sz val="11"/>
        <rFont val="Arial Narrow"/>
        <family val="2"/>
      </rPr>
      <t>In order for HSIP projects to be selected for funding, ALDOT must confirm that the project application is complete and based on sound engineering principles.</t>
    </r>
    <r>
      <rPr>
        <sz val="11"/>
        <rFont val="Arial Narrow"/>
        <family val="2"/>
      </rPr>
      <t xml:space="preserve">  All project applicants MUST coordinate their applications with their ALDOT Region Office.  </t>
    </r>
    <r>
      <rPr>
        <b/>
        <sz val="11"/>
        <rFont val="Arial Narrow"/>
        <family val="2"/>
      </rPr>
      <t>Once the Region Office reviews the application for completeness, it is forwarded to the ALDOT Office of Safety Operations (OSO) for final approval.  The application is then forwarded to the Federal Highway Administration (FHWA) for coordination and funding approval.</t>
    </r>
  </si>
  <si>
    <t>Blue</t>
  </si>
  <si>
    <t>Information to be input by Applicant</t>
  </si>
  <si>
    <t>Green</t>
  </si>
  <si>
    <t>Data Automatically Generated</t>
  </si>
  <si>
    <t>Yellow</t>
  </si>
  <si>
    <t>Orange</t>
  </si>
  <si>
    <t>For ALDOT's Use</t>
  </si>
  <si>
    <t>Gray or White</t>
  </si>
  <si>
    <t>Blue - Information to be input by Applicant</t>
  </si>
  <si>
    <t>Green - Data Automatically Generated</t>
  </si>
  <si>
    <t>Yellow - Drop-Down List (Choose One)</t>
  </si>
  <si>
    <t>Annual Benefit</t>
  </si>
  <si>
    <t>Drop-Down List (Choose Item)</t>
  </si>
  <si>
    <t>Enter name of the agency sponsoring the project.  May be a local government (City/County) or ALDOT office.</t>
  </si>
  <si>
    <t>Use the drop-down list to indicate if this project has been previously submitted for HSIP funding.</t>
  </si>
  <si>
    <t>Use the drop-down list to indicate if the project is located on the State highway system (State or Federal route).</t>
  </si>
  <si>
    <t>From</t>
  </si>
  <si>
    <t>To</t>
  </si>
  <si>
    <t>Explain in detail the safety problem and the proposed countermeasure(s).</t>
  </si>
  <si>
    <t>Enter the traffic annual growth rate from the Region Traffic Engineer.</t>
  </si>
  <si>
    <t>Segment 1</t>
  </si>
  <si>
    <t>Segment 2</t>
  </si>
  <si>
    <t>Segment 3</t>
  </si>
  <si>
    <t>Segment 4</t>
  </si>
  <si>
    <t>Segment 5</t>
  </si>
  <si>
    <t>Segment Length (mile)</t>
  </si>
  <si>
    <t>Enter the length of each individual road segment(s) in miles.</t>
  </si>
  <si>
    <t>Enter the posted speed limit for each road segment.</t>
  </si>
  <si>
    <t>Enter the Annual Average Daily Traffic (AADT) for each road segment.</t>
  </si>
  <si>
    <t>Enter the number of lanes for each individual road segment.</t>
  </si>
  <si>
    <t>Enter the lane width for each individual road segment.</t>
  </si>
  <si>
    <t xml:space="preserve"> Highway Safety Improvement Program (HSIP) Project Application</t>
  </si>
  <si>
    <t>No Information Required</t>
  </si>
  <si>
    <t>City, State, Zip</t>
  </si>
  <si>
    <t>E - Urban Principal Arterial</t>
  </si>
  <si>
    <t>2 - Rural Principal Arterial</t>
  </si>
  <si>
    <t>Enter the estimated Design &amp; Engineering costs (environmental study/document, surveying (if any) and design) for each proposed countermeasure(s).</t>
  </si>
  <si>
    <t>Receiving Vol.</t>
  </si>
  <si>
    <t xml:space="preserve">Street Name: </t>
  </si>
  <si>
    <t>Street Name</t>
  </si>
  <si>
    <t>For an intersection project, enter the cross/intersecting street to the primary route in #14.  For road segment projects, enter the location of the starting point of the project (cross street name, milepost or other description).</t>
  </si>
  <si>
    <t>For road segment projects, enter the location of the end point of the project (cross street name, milepost or other description).  For intersection projects, leave this cell blank.</t>
  </si>
  <si>
    <t>Use drop-down list to select Yes or No for whether the proposed project is an intersection or road segment project.  Proposed project can include intersection(s) and road segment(s).  If proposed project includes both, check Yes in both Intersection and Road Segment boxes.</t>
  </si>
  <si>
    <t>If sponsoring agency is submitting more than one HSIP application, please note the priority number for each application.  Enter 1 if only one application being submitted.</t>
  </si>
  <si>
    <t>For intersection projects, use the drop-down list to select the type of traffic control currently in use at the intersection.  You may also enter a traffic control type if it is now shown in the drop-down list.  Leave this blank for road segment projects.</t>
  </si>
  <si>
    <t>Sideswipe - Same Dir</t>
  </si>
  <si>
    <t>Sideswipe - Opp Dir</t>
  </si>
  <si>
    <t>Traffic Signal</t>
  </si>
  <si>
    <t>Total number of vehicles entering northbound (average daily traffic).  This number is automatically pulled from intersection traffic data input into the Intersection Turning Movement Counts tab.</t>
  </si>
  <si>
    <t>Total number of vehicles entering southbound (average daily traffic).  This number is automatically pulled from intersection traffic data input into the Intersection Turning Movement Counts tab.</t>
  </si>
  <si>
    <t>Total number of vehicles entering eastbound (average daily traffic).  This number is automatically pulled from intersection traffic data input into the Intersection Turning Movement Counts tab.</t>
  </si>
  <si>
    <t>Total number of vehicles entering westbound (average daily traffic).  This number is automatically pulled from intersection traffic data input into the Intersection Turning Movement Counts tab.</t>
  </si>
  <si>
    <t>If more than four approaches to the intersection exist, this is the number of vehicles entering the 5th leg (average daily traffic).  This number is automatically pulled from intersection traffic data input into the Intersection Turning Movement Counts tab.</t>
  </si>
  <si>
    <t>Omitted</t>
  </si>
  <si>
    <t xml:space="preserve">23. Risk Narrative - describe the safety problem(s) and the proposed project to address it.  </t>
  </si>
  <si>
    <t xml:space="preserve">Crash Data (Items 24 - 34) - collision diagram is required for each application form </t>
  </si>
  <si>
    <t>31.</t>
  </si>
  <si>
    <t>32. Total Related Crashes</t>
  </si>
  <si>
    <t xml:space="preserve">33. Total Unrelated Crashes       </t>
  </si>
  <si>
    <t>34. Total Crashes</t>
  </si>
  <si>
    <t>35. Number of Years of Crash Data Used:</t>
  </si>
  <si>
    <t xml:space="preserve"> 46.  Speed Limit</t>
  </si>
  <si>
    <t xml:space="preserve"> 47. Average AADT</t>
  </si>
  <si>
    <t xml:space="preserve"> 48. No. of Lanes</t>
  </si>
  <si>
    <t xml:space="preserve"> 49.  Lane Width</t>
  </si>
  <si>
    <t>50.  No. of Countermeasures or Improvement Actions</t>
  </si>
  <si>
    <t>Items 1 - 23 pertain to information about the project type, contact information for the sponsoring agency, and basic project information.</t>
  </si>
  <si>
    <t>24. - 31.</t>
  </si>
  <si>
    <t>Other Peak Time of Day:</t>
  </si>
  <si>
    <t xml:space="preserve"> 45. Seg. Length (mi)</t>
  </si>
  <si>
    <t>No. of Countermeasures Proposed</t>
  </si>
  <si>
    <t>Distracted
Driver?
(Y or N)</t>
  </si>
  <si>
    <t>Y or N</t>
  </si>
  <si>
    <t>Y</t>
  </si>
  <si>
    <t>N</t>
  </si>
  <si>
    <t>Crash Severity (Select the most severe one)</t>
  </si>
  <si>
    <t>Crash Severity</t>
  </si>
  <si>
    <t>Fatal (K)</t>
  </si>
  <si>
    <t>Injury (A)</t>
  </si>
  <si>
    <t>Injury (B)</t>
  </si>
  <si>
    <t>Injury (C)</t>
  </si>
  <si>
    <t>Related Crash</t>
  </si>
  <si>
    <t>Related</t>
  </si>
  <si>
    <t>Unrelated</t>
  </si>
  <si>
    <t>DUI</t>
  </si>
  <si>
    <t>Driving Under the Influence</t>
  </si>
  <si>
    <t>Related Crashes</t>
  </si>
  <si>
    <t>Unrelated Crashes</t>
  </si>
  <si>
    <t>Crashes occurring at the proposed project location that cannot be addressed by the proposed countermeasure.</t>
  </si>
  <si>
    <t>Crashes occurring at the proposed project location that can be addressed by the proposed safety countermeasures or improvements.</t>
  </si>
  <si>
    <t>Weather Condition</t>
  </si>
  <si>
    <t>Other / Unknown</t>
  </si>
  <si>
    <t>Clear</t>
  </si>
  <si>
    <t>Cloudy</t>
  </si>
  <si>
    <t>Fog</t>
  </si>
  <si>
    <t>Mist</t>
  </si>
  <si>
    <t>Rain</t>
  </si>
  <si>
    <t>Sleet, hail, freezing rain</t>
  </si>
  <si>
    <t>Snow</t>
  </si>
  <si>
    <t>Blowing Snow</t>
  </si>
  <si>
    <t>Severe Winds</t>
  </si>
  <si>
    <t>Blowing sand, soil, dirt</t>
  </si>
  <si>
    <t>Definitions</t>
  </si>
  <si>
    <r>
      <t xml:space="preserve">Collision diagrams or maps should include all pertinent data related to the </t>
    </r>
    <r>
      <rPr>
        <b/>
        <i/>
        <u/>
        <sz val="10"/>
        <color indexed="10"/>
        <rFont val="Arial Narrow"/>
        <family val="2"/>
      </rPr>
      <t>related crashes</t>
    </r>
    <r>
      <rPr>
        <b/>
        <i/>
        <sz val="10"/>
        <color indexed="10"/>
        <rFont val="Arial Narrow"/>
        <family val="2"/>
      </rPr>
      <t>.</t>
    </r>
  </si>
  <si>
    <t>Related or
Unrelated
Crash</t>
  </si>
  <si>
    <t>Combined CMF</t>
  </si>
  <si>
    <t>Overturned</t>
  </si>
  <si>
    <t>Rank</t>
  </si>
  <si>
    <t>Crash Types</t>
  </si>
  <si>
    <t>Remaining Related Crashes</t>
  </si>
  <si>
    <t>Referenced on Worksheet 1: Crash Data (Items' 24-34)</t>
  </si>
  <si>
    <t>&lt;-- Different Equations</t>
  </si>
  <si>
    <t>Removed Crash Types</t>
  </si>
  <si>
    <t>Property Damage Only, with No Apparent Injury)</t>
  </si>
  <si>
    <t>Checks</t>
  </si>
  <si>
    <t>RELATED Crashes:</t>
  </si>
  <si>
    <t>UNRELATED Crashes:</t>
  </si>
  <si>
    <t>These tables are a figure on the 'Crash Summary Worksheet' tab.</t>
  </si>
  <si>
    <t>Night</t>
  </si>
  <si>
    <t>CMF Column</t>
  </si>
  <si>
    <t>Indirect Lookup</t>
  </si>
  <si>
    <t>Lookup</t>
  </si>
  <si>
    <t>Combined CRF</t>
  </si>
  <si>
    <t>A1 Type</t>
  </si>
  <si>
    <t>A1 Wet</t>
  </si>
  <si>
    <t>A1 Night</t>
  </si>
  <si>
    <t>A1 CMF</t>
  </si>
  <si>
    <t>A1 Relative CRF</t>
  </si>
  <si>
    <t>A2 Type</t>
  </si>
  <si>
    <t>A2 Wet</t>
  </si>
  <si>
    <t>A2 Night</t>
  </si>
  <si>
    <t>A2 CMF</t>
  </si>
  <si>
    <t>A2 Relative CRF</t>
  </si>
  <si>
    <t>A3 Type</t>
  </si>
  <si>
    <t>A3 Wet</t>
  </si>
  <si>
    <t>A3 Night</t>
  </si>
  <si>
    <t>A3 CMF</t>
  </si>
  <si>
    <t>A3 Relative CRF</t>
  </si>
  <si>
    <t>Severity</t>
  </si>
  <si>
    <t>Date:</t>
  </si>
  <si>
    <t>Estimated Poject Costs - All Improvements</t>
  </si>
  <si>
    <t>Estimated Poject Benefits - All Improvements</t>
  </si>
  <si>
    <r>
      <t xml:space="preserve">Crash Types in </t>
    </r>
    <r>
      <rPr>
        <sz val="10"/>
        <color rgb="FFC00000"/>
        <rFont val="Arial Narrow"/>
        <family val="2"/>
      </rPr>
      <t>Red</t>
    </r>
    <r>
      <rPr>
        <sz val="10"/>
        <color theme="1"/>
        <rFont val="Arial Narrow"/>
        <family val="2"/>
      </rPr>
      <t>, are not in the 'Countermeasures &amp; CMFs' lists.</t>
    </r>
  </si>
  <si>
    <t>Night
Collision?
(Y or N)</t>
  </si>
  <si>
    <t>Wet
Roadway?
(Y or N)</t>
  </si>
  <si>
    <t>DUI?
(Y or N)</t>
  </si>
  <si>
    <t>Description</t>
  </si>
  <si>
    <t>Justification</t>
  </si>
  <si>
    <t>User Defined Countermeasure or Improvement Action #5</t>
  </si>
  <si>
    <t>User Defined Countermeasure or Improvement Action #6</t>
  </si>
  <si>
    <t>User Defined Countermeasure or Improvement Action #3</t>
  </si>
  <si>
    <t>User Defined Countermeasure or Improvement Action #4</t>
  </si>
  <si>
    <t>User Defined Countermeasure or Improvement Action #1</t>
  </si>
  <si>
    <t>User Defined Countermeasure or Improvement Action #2</t>
  </si>
  <si>
    <t>Crash Type
Dropdown Menu</t>
  </si>
  <si>
    <t>Injury (A,B,C)</t>
  </si>
  <si>
    <t>A4 Type</t>
  </si>
  <si>
    <t>A4 Wet</t>
  </si>
  <si>
    <t>A5 Night</t>
  </si>
  <si>
    <t>A4 Night</t>
  </si>
  <si>
    <t>A4 CMF</t>
  </si>
  <si>
    <t>A4 Relative CRF</t>
  </si>
  <si>
    <t>A5 Type</t>
  </si>
  <si>
    <t>A5 Wet</t>
  </si>
  <si>
    <t>A5 CMF</t>
  </si>
  <si>
    <t>A5 Relative CRF</t>
  </si>
  <si>
    <t>A6 Type</t>
  </si>
  <si>
    <t>A6 Wet</t>
  </si>
  <si>
    <t>A6 Night</t>
  </si>
  <si>
    <t>A6 CMF</t>
  </si>
  <si>
    <t>A6 Relative CRF</t>
  </si>
  <si>
    <t>Items 24-35:  Crash Data - please note that only Item No. 35 is a drop-down box (yellow), all other items are automatically calculating boxes (green).</t>
  </si>
  <si>
    <t>Applicable Crash Modification Factors (CMFs)</t>
  </si>
  <si>
    <t>Average Crashes Reduced per Year (by severity)</t>
  </si>
  <si>
    <t>Total Project Cost (through construction)</t>
  </si>
  <si>
    <t>Preliminary Engineering (PE) Cost</t>
  </si>
  <si>
    <t>Right-of-Way (RW) Cost</t>
  </si>
  <si>
    <t>Utility Relocation (UT) Cost</t>
  </si>
  <si>
    <t>Enter the estimated costs of right-of-way acquisition for each proposed countermeasure(s).</t>
  </si>
  <si>
    <t>Enter the estimated utility relocation cost for each proposed countermeasure(s).</t>
  </si>
  <si>
    <t>Construction and CE&amp;I (CN) Cost</t>
  </si>
  <si>
    <t>Cost per Crash by Severity</t>
  </si>
  <si>
    <t>Crashes are summarized using the KABCO severity scale. KABCO severity scale is as follows:
      Fatal (K) = Killed
      Injury (A) = Incapacitating Injury
      Injury (B) = Non-Incapacitating Injury
      Injury (C) = Possible Injury
      PDO = Property Damage Only.</t>
  </si>
  <si>
    <t>Estimated Costs - Action 1</t>
  </si>
  <si>
    <t>Estimated Costs - Action 2</t>
  </si>
  <si>
    <t>Estimated Costs - Action 3</t>
  </si>
  <si>
    <t>Estimated Costs - Action 4</t>
  </si>
  <si>
    <t>Estimated Costs - Action 5</t>
  </si>
  <si>
    <t>Estimated Costs - Action 6</t>
  </si>
  <si>
    <t>Enter the estimated construction cost and construction engineering and inspection (CE&amp;I) cost for each proposed countermeasure(s).</t>
  </si>
  <si>
    <r>
      <t xml:space="preserve">Enter the estimated </t>
    </r>
    <r>
      <rPr>
        <b/>
        <u/>
        <sz val="10"/>
        <rFont val="Arial Narrow"/>
        <family val="2"/>
      </rPr>
      <t>annual</t>
    </r>
    <r>
      <rPr>
        <sz val="10"/>
        <rFont val="Arial Narrow"/>
        <family val="2"/>
      </rPr>
      <t xml:space="preserve"> maintenance cost for each proposed countermeasure(s).</t>
    </r>
  </si>
  <si>
    <t>Total Cost (through construction)</t>
  </si>
  <si>
    <t>Annual Maintenance Cost (per year)</t>
  </si>
  <si>
    <t>Total Benefit in NPV (for each Action)</t>
  </si>
  <si>
    <t>Total Cost in NPV (for each Action)</t>
  </si>
  <si>
    <t>B/C Ratio (for each Action)</t>
  </si>
  <si>
    <t>Total Benefit of Project in NPV</t>
  </si>
  <si>
    <t>Total Cost of Project in NPV</t>
  </si>
  <si>
    <t>Net Present Value (NPV) of Annual Maintenance</t>
  </si>
  <si>
    <t>B/C Ratio: Total Project (Prior to Funding Commitment)</t>
  </si>
  <si>
    <t>B/C Ratio: Total Project (after Funding Commitment)</t>
  </si>
  <si>
    <t>Required 10% Matching Funds</t>
  </si>
  <si>
    <t>Supplemental Non-HSIP Funding Commitment</t>
  </si>
  <si>
    <t>Total Funding Commitment</t>
  </si>
  <si>
    <t>(Automatically generated) Estimated Design &amp; Engineering costs (environmental study/document, surveying (if any) and design) for all proposed countermeasure(s).</t>
  </si>
  <si>
    <t>(Automatically generated) Estimated costs of right-of-way acquisition for all proposed countermeasure(s).</t>
  </si>
  <si>
    <t>(Automatically generated) Estimated utility relocation cost for all proposed countermeasure(s).</t>
  </si>
  <si>
    <t>(Automatically generated) Estimated construction cost and construction engineering and inspection (CE&amp;I) cost for all proposed countermeasure(s).</t>
  </si>
  <si>
    <t>(Automatically generated) The annual crash reduction for each crash severity for the entire project.</t>
  </si>
  <si>
    <t>(Automatically generated) The annual benefit is the annual reduced crashes by crash severity multiplied by the cost/crash.</t>
  </si>
  <si>
    <t>(Automatically generated) The total benefit of the project in net present value (NPV). This factors in the annual crash reduction of each countermeasure over its respective service life.</t>
  </si>
  <si>
    <t>(Automatically generated) Benefit / cost (B/C) ratio prior to funding commitment is:
[Net present value (NPV) of the total project benefits] / [Net present value (NPV) of the total project costs]
This value does not consider any local funding commitments.</t>
  </si>
  <si>
    <r>
      <t xml:space="preserve">(Automatically generated) Benefit / cost (B/C) ratio after funding commitment is:
[Net present value (NPV) of the total project benefits] / [Net present value (NPV) of the total project costs </t>
    </r>
    <r>
      <rPr>
        <u/>
        <sz val="10"/>
        <rFont val="Arial Narrow"/>
        <family val="2"/>
      </rPr>
      <t>minus the total funding commitment</t>
    </r>
    <r>
      <rPr>
        <sz val="10"/>
        <rFont val="Arial Narrow"/>
        <family val="2"/>
      </rPr>
      <t>]
This calculation deducts the local funding commitments, from the project costs to determine the B/C ratio as seen from the federal agency providing the remaining funds.</t>
    </r>
  </si>
  <si>
    <t>(Automatically generated) Lists all countermeasures or improvement actions being proposed in this project.</t>
  </si>
  <si>
    <t>(Automatically generated) Calculated for each action, the benefit / cost (B/C) ratio is the net present value (NPV) of the benefit divided by the net present value (NPV) of the cost.</t>
  </si>
  <si>
    <t>(Automatically generated) The total of PE Cost, RW Cost, UT Cost, and CN Cost.</t>
  </si>
  <si>
    <t>(Automatically generated) The crash modification factors (CMFs) by crash type for each proposed countermeasure are entered from the Improvement Table.</t>
  </si>
  <si>
    <t>(Automatically generated) The service life for each of the proposed countermeasure is automatically entered from the Improvement Table.</t>
  </si>
  <si>
    <t xml:space="preserve">(Automatically generated) Total number of vehicles entering the intersection.  Enter intersection traffic data into the Intersection Turning Movement Counts tab. </t>
  </si>
  <si>
    <r>
      <t xml:space="preserve">(Automatically generated) The sum of all </t>
    </r>
    <r>
      <rPr>
        <b/>
        <sz val="10"/>
        <rFont val="Arial Narrow"/>
        <family val="2"/>
      </rPr>
      <t>RELATED</t>
    </r>
    <r>
      <rPr>
        <sz val="10"/>
        <rFont val="Arial Narrow"/>
        <family val="2"/>
      </rPr>
      <t xml:space="preserve"> and </t>
    </r>
    <r>
      <rPr>
        <b/>
        <sz val="10"/>
        <rFont val="Arial Narrow"/>
        <family val="2"/>
      </rPr>
      <t>UNRELATED</t>
    </r>
    <r>
      <rPr>
        <sz val="10"/>
        <rFont val="Arial Narrow"/>
        <family val="2"/>
      </rPr>
      <t xml:space="preserve"> crashes.</t>
    </r>
  </si>
  <si>
    <r>
      <t xml:space="preserve">(Automatically generated) </t>
    </r>
    <r>
      <rPr>
        <b/>
        <sz val="10"/>
        <rFont val="Arial Narrow"/>
        <family val="2"/>
      </rPr>
      <t>UNRELATED</t>
    </r>
    <r>
      <rPr>
        <sz val="10"/>
        <rFont val="Arial Narrow"/>
        <family val="2"/>
      </rPr>
      <t xml:space="preserve"> crashes (by type) for this location are populated from the Crash Summary Worksheet Tab.  UNRELATED crashes cannot be addressed by the proposed countermeasures.</t>
    </r>
  </si>
  <si>
    <r>
      <t xml:space="preserve">(Automatically generated) Based on the crash data obtained for the project location, the top seven (7) crash types for the RELATED crashes are shown. All remaining RELATED crashes are summed in the 'Remaining Related Crashes' column. Crashes are summarized using the KABCO severity scale (see below). </t>
    </r>
    <r>
      <rPr>
        <b/>
        <sz val="10"/>
        <rFont val="Arial Narrow"/>
        <family val="2"/>
      </rPr>
      <t xml:space="preserve"> RELATED</t>
    </r>
    <r>
      <rPr>
        <sz val="10"/>
        <rFont val="Arial Narrow"/>
        <family val="2"/>
      </rPr>
      <t xml:space="preserve"> crashes are those that can be addressed by the proposed safety countermeasures or improvement actions. KABCO severity scale is as follows:  K = Killed, A = Incapacitating Injury, B = Non-Incapacitating Injury, C = Possible Injury, and PDO = Property Damage Only.  Complete Crash Summary Worksheet tab and Crash Diagram.</t>
    </r>
  </si>
  <si>
    <t>(Automatically generated) The total cost of the project in net present value (NPV). This includes the costs (through construction) for all proposed countermeasures, as well as the annual maintenance costs of each countermeasure over its respective service life.</t>
  </si>
  <si>
    <t>Using the drop-down list, select the proposed countermeasure/improvement action.  Up to six (6) countermeasures are allowed. The first three countermeasures should be entered on 'Worksheet 2a' with additional countermeasures entered on 'Worksheet 2b' (i.e. only use 'Worksheet 2b' when 'Worksheet 2a' is full). Countermeasures can be entered in any order, without regard to the crash modification provided by each individual countermeasure.</t>
  </si>
  <si>
    <t>&lt;- Benefit from Old Spreadsheet</t>
  </si>
  <si>
    <t>NVP by Geometric Gradient Series</t>
  </si>
  <si>
    <t>Annual Benefit (grown)</t>
  </si>
  <si>
    <t>NPV of value above</t>
  </si>
  <si>
    <r>
      <t xml:space="preserve">Crash Type
</t>
    </r>
    <r>
      <rPr>
        <sz val="8"/>
        <rFont val="Arial Narrow"/>
        <family val="2"/>
      </rPr>
      <t xml:space="preserve">(Note: values in </t>
    </r>
    <r>
      <rPr>
        <b/>
        <sz val="9"/>
        <color theme="4" tint="-0.249977111117893"/>
        <rFont val="Arial Narrow"/>
        <family val="2"/>
      </rPr>
      <t xml:space="preserve">Blue
</t>
    </r>
    <r>
      <rPr>
        <sz val="8"/>
        <rFont val="Arial Narrow"/>
        <family val="2"/>
      </rPr>
      <t>are not from the
drop-down list)</t>
    </r>
  </si>
  <si>
    <r>
      <t xml:space="preserve">(Automatically generated) The sum of all </t>
    </r>
    <r>
      <rPr>
        <b/>
        <sz val="10"/>
        <rFont val="Arial Narrow"/>
        <family val="2"/>
      </rPr>
      <t>RELATED</t>
    </r>
    <r>
      <rPr>
        <sz val="10"/>
        <rFont val="Arial Narrow"/>
        <family val="2"/>
      </rPr>
      <t xml:space="preserve"> crashes by severity. RELATED crashes are crashes that can be addressed by the proposed countermeasures.</t>
    </r>
  </si>
  <si>
    <t>(MM/YYYY)</t>
  </si>
  <si>
    <t>Project Schedule (After STIP Approval)</t>
  </si>
  <si>
    <t>PE Authorization Date</t>
  </si>
  <si>
    <t>RW Authorization Date</t>
  </si>
  <si>
    <t>UT Authorization Date</t>
  </si>
  <si>
    <t>CN Authorization Date</t>
  </si>
  <si>
    <t>Enter the proposed authorization date of preliminary engineering (PE) for the project (month/year).</t>
  </si>
  <si>
    <t>Enter the proposed authorization date of right-of-way (RW) for the project (month/year).</t>
  </si>
  <si>
    <t>Enter the proposed authorization date of utility relocation (UT) for the project (month/year).</t>
  </si>
  <si>
    <t>Enter the proposed authorization date of construction and CE&amp;I (CN) for the project (month/year).</t>
  </si>
  <si>
    <t>CMFs_Fatal</t>
  </si>
  <si>
    <t>CMFs_InjuryA</t>
  </si>
  <si>
    <t>CMFs_InjuryB</t>
  </si>
  <si>
    <t>CMFs_InjuryC</t>
  </si>
  <si>
    <t>CMFs_PDO</t>
  </si>
  <si>
    <t>Enter any supplemental Non-HSIP funding being committed to the project.</t>
  </si>
  <si>
    <t>User Defined Countermeasures</t>
  </si>
  <si>
    <t>Animal</t>
  </si>
  <si>
    <t>2. ALDOT Region:</t>
  </si>
  <si>
    <t>3. MPO/RPO Area:</t>
  </si>
  <si>
    <t>4. City, State, Zip :</t>
  </si>
  <si>
    <t>5. County</t>
  </si>
  <si>
    <t>6. Route
 (including local name)</t>
  </si>
  <si>
    <t>7. On State Hwy System?</t>
  </si>
  <si>
    <t>8. Priority # ( if submitting 2 or more forms):</t>
  </si>
  <si>
    <t>9. Application submitted before?</t>
  </si>
  <si>
    <t>10. Traffic Control</t>
  </si>
  <si>
    <t>11. From (Cross Street, Milepost, Etc.):</t>
  </si>
  <si>
    <t>12. To (Cross Street, Milepost, Etc.):</t>
  </si>
  <si>
    <t>13. Functional Class Name (Federal):</t>
  </si>
  <si>
    <t>15. Omitted</t>
  </si>
  <si>
    <t>16.  Sponsoring Agency:</t>
  </si>
  <si>
    <t>17.  Project to be Administered By:</t>
  </si>
  <si>
    <t>18. Contact Person:</t>
  </si>
  <si>
    <t>19. Phone  Number:</t>
  </si>
  <si>
    <t>20. E-Mail Address:</t>
  </si>
  <si>
    <t>21.  Street Address:</t>
  </si>
  <si>
    <r>
      <rPr>
        <b/>
        <u/>
        <sz val="14"/>
        <rFont val="Arial Narrow"/>
        <family val="2"/>
      </rPr>
      <t>Note to Applicants</t>
    </r>
    <r>
      <rPr>
        <b/>
        <sz val="14"/>
        <rFont val="Arial Narrow"/>
        <family val="2"/>
      </rPr>
      <t>:
Each project must have
a separate application
form.
Up to six (6) safety improvement actions
may be included per
application.</t>
    </r>
  </si>
  <si>
    <r>
      <t xml:space="preserve">Please note that one HSIP project application is REQUIRED for each type of project.  Proposed project cannot include intersection(s) and road segment(s).  If proposed project includes both, two (2) separate forms will need to be completed and submitted separately.  However, up to six (6) highway safety countermeasures may be proposed for EACH project.  </t>
    </r>
    <r>
      <rPr>
        <sz val="11"/>
        <rFont val="Arial Narrow"/>
        <family val="2"/>
      </rPr>
      <t>For the purposes of this application, the term "countermeasure" means a proposed implementation action or safety-related improvement.  If you have any questions about the HSIP Project Application Form, please contact your ALDOT Region Office.</t>
    </r>
  </si>
  <si>
    <t>51. Cost per Crash by Severity*</t>
  </si>
  <si>
    <r>
      <t>52.  Proposed Countermeasure or
Improvement Action</t>
    </r>
    <r>
      <rPr>
        <sz val="12"/>
        <rFont val="Arial Narrow"/>
        <family val="2"/>
      </rPr>
      <t xml:space="preserve">
</t>
    </r>
    <r>
      <rPr>
        <sz val="11"/>
        <rFont val="Arial Narrow"/>
        <family val="2"/>
      </rPr>
      <t>(Countermeasures can be entered in any order, without regard to the crash modification provided by each individual countermeasure.)</t>
    </r>
  </si>
  <si>
    <t>54. Crash Severity</t>
  </si>
  <si>
    <t>58. Preliminary Engineering (PE) Cost</t>
  </si>
  <si>
    <t>59. Right-of-Way (RW) Cost</t>
  </si>
  <si>
    <t>60. Utility Relocation (UT) Cost</t>
  </si>
  <si>
    <t>61. Construction and CE&amp;I (CN) Cost</t>
  </si>
  <si>
    <t>62. Total Cost (through construction)</t>
  </si>
  <si>
    <t>63. Annual Maintenance Cost (per year)</t>
  </si>
  <si>
    <t>64. Total Benefit in NPV - Action 4</t>
  </si>
  <si>
    <t>65. Total Cost in NPV - Action 4</t>
  </si>
  <si>
    <r>
      <t xml:space="preserve">66. </t>
    </r>
    <r>
      <rPr>
        <b/>
        <u/>
        <sz val="12"/>
        <rFont val="Arial Narrow"/>
        <family val="2"/>
      </rPr>
      <t>B/C Ratio</t>
    </r>
    <r>
      <rPr>
        <b/>
        <sz val="12"/>
        <rFont val="Arial Narrow"/>
        <family val="2"/>
      </rPr>
      <t xml:space="preserve">
Action 4</t>
    </r>
  </si>
  <si>
    <t>64. Total Benefit in NPV - Action 5</t>
  </si>
  <si>
    <t>65. Total Cost in NPV - Action 5</t>
  </si>
  <si>
    <r>
      <t xml:space="preserve">66. </t>
    </r>
    <r>
      <rPr>
        <b/>
        <u/>
        <sz val="12"/>
        <rFont val="Arial Narrow"/>
        <family val="2"/>
      </rPr>
      <t>B/C Ratio</t>
    </r>
    <r>
      <rPr>
        <b/>
        <sz val="12"/>
        <rFont val="Arial Narrow"/>
        <family val="2"/>
      </rPr>
      <t xml:space="preserve">
Action 5</t>
    </r>
  </si>
  <si>
    <t>64. Total Benefit in NPV - Action 6</t>
  </si>
  <si>
    <t>65. Total Cost in NPV - Action 6</t>
  </si>
  <si>
    <r>
      <t xml:space="preserve">66. </t>
    </r>
    <r>
      <rPr>
        <b/>
        <u/>
        <sz val="12"/>
        <rFont val="Arial Narrow"/>
        <family val="2"/>
      </rPr>
      <t>B/C Ratio</t>
    </r>
    <r>
      <rPr>
        <b/>
        <sz val="12"/>
        <rFont val="Arial Narrow"/>
        <family val="2"/>
      </rPr>
      <t xml:space="preserve">
Action 6</t>
    </r>
  </si>
  <si>
    <t>64. Total Benefit in NPV - Action 1</t>
  </si>
  <si>
    <t>64. Total Benefit in NPV - Action 2</t>
  </si>
  <si>
    <t>64. Total Benefit in NPV - Action 3</t>
  </si>
  <si>
    <t>65. Total Cost in NPV - Action 1</t>
  </si>
  <si>
    <r>
      <t xml:space="preserve">66. </t>
    </r>
    <r>
      <rPr>
        <b/>
        <u/>
        <sz val="12"/>
        <rFont val="Arial Narrow"/>
        <family val="2"/>
      </rPr>
      <t>B/C Ratio</t>
    </r>
    <r>
      <rPr>
        <b/>
        <sz val="12"/>
        <rFont val="Arial Narrow"/>
        <family val="2"/>
      </rPr>
      <t xml:space="preserve">
Action 1</t>
    </r>
  </si>
  <si>
    <t>65. Total Cost in NPV - Action 2</t>
  </si>
  <si>
    <t>65. Total Cost in NPV - Action 3</t>
  </si>
  <si>
    <r>
      <t xml:space="preserve">66. </t>
    </r>
    <r>
      <rPr>
        <b/>
        <u/>
        <sz val="12"/>
        <rFont val="Arial Narrow"/>
        <family val="2"/>
      </rPr>
      <t>B/C Ratio</t>
    </r>
    <r>
      <rPr>
        <b/>
        <sz val="12"/>
        <rFont val="Arial Narrow"/>
        <family val="2"/>
      </rPr>
      <t xml:space="preserve">
Action 3</t>
    </r>
  </si>
  <si>
    <r>
      <t xml:space="preserve">66. </t>
    </r>
    <r>
      <rPr>
        <b/>
        <u/>
        <sz val="12"/>
        <rFont val="Arial Narrow"/>
        <family val="2"/>
      </rPr>
      <t>B/C Ratio</t>
    </r>
    <r>
      <rPr>
        <b/>
        <sz val="12"/>
        <rFont val="Arial Narrow"/>
        <family val="2"/>
      </rPr>
      <t xml:space="preserve">
Action 2</t>
    </r>
  </si>
  <si>
    <r>
      <t xml:space="preserve">52.  Proposed Countermeasure or
Improvement Action
</t>
    </r>
    <r>
      <rPr>
        <sz val="11"/>
        <rFont val="Arial Narrow"/>
        <family val="2"/>
      </rPr>
      <t>(Countermeasures can be entered in any order, without regard to the crash modification provided by each individual countermeasure.)</t>
    </r>
  </si>
  <si>
    <t>53.
Service
Life
(in yrs)</t>
  </si>
  <si>
    <t>67. Proposed Countermeasures or Improvement Actions</t>
  </si>
  <si>
    <t>Items 52 - 66:  Proposed Countermeasure or Improvement Actions, Estimated Crash Benefits, Estimated Costs, and B/C Ratios (Repeated for Each Proposed Action)</t>
  </si>
  <si>
    <t>Items 67 - 79:  Total Project Costs, Benefits, and B/C Ratio (prior to Funding Commitment) (All Improvements)</t>
  </si>
  <si>
    <t>68. Preliminary Engineering (PE) Cost</t>
  </si>
  <si>
    <t>69. Right-of-Way (RW) Cost</t>
  </si>
  <si>
    <t>70. Utility Relocation (UT) Cost</t>
  </si>
  <si>
    <t>71. Construction and CE&amp;I (CN) Cost</t>
  </si>
  <si>
    <t>72. Total Project Cost (through construction)</t>
  </si>
  <si>
    <t>73. Net Present Value (NPV) of Annual Maintenance</t>
  </si>
  <si>
    <t>74. Total Cost of Project in NPV</t>
  </si>
  <si>
    <t>75. Crash Severity</t>
  </si>
  <si>
    <t>76. Average Crash Reduction per Year</t>
  </si>
  <si>
    <t>77. Annual Benefit</t>
  </si>
  <si>
    <r>
      <t>79. B/C Ratio</t>
    </r>
    <r>
      <rPr>
        <b/>
        <sz val="12"/>
        <rFont val="Arial Narrow"/>
        <family val="2"/>
      </rPr>
      <t xml:space="preserve">
Total Project (prior to Funding Commitment)</t>
    </r>
  </si>
  <si>
    <t>Items 80 - 87:  Project Schedule, Matching &amp; Supplemental Funding Commitment, and B/C Ratio after Funding Commitment</t>
  </si>
  <si>
    <t>80. PE Authorization Date</t>
  </si>
  <si>
    <t>81. RW Authorization Date</t>
  </si>
  <si>
    <t>82. UT Authorization Date</t>
  </si>
  <si>
    <t>83. CN Authorization Date</t>
  </si>
  <si>
    <r>
      <t xml:space="preserve">87. </t>
    </r>
    <r>
      <rPr>
        <b/>
        <u/>
        <sz val="12"/>
        <rFont val="Arial Narrow"/>
        <family val="2"/>
      </rPr>
      <t>B/C Ratio</t>
    </r>
    <r>
      <rPr>
        <b/>
        <sz val="12"/>
        <rFont val="Arial Narrow"/>
        <family val="2"/>
      </rPr>
      <t xml:space="preserve">
Total Project (after Funding Commitment)</t>
    </r>
  </si>
  <si>
    <t>Please note:  All crash data included in the ALDOT HSIP Project Application should be obtained from the CARE System (Critical Analysis Reporting Environment), where possible.  For more information about the CARE system, please contact:</t>
  </si>
  <si>
    <r>
      <rPr>
        <b/>
        <sz val="11"/>
        <rFont val="Arial Narrow"/>
        <family val="2"/>
      </rPr>
      <t xml:space="preserve">CARE website - </t>
    </r>
    <r>
      <rPr>
        <b/>
        <u/>
        <sz val="11"/>
        <color indexed="12"/>
        <rFont val="Arial Narrow"/>
        <family val="2"/>
      </rPr>
      <t>http://care.cs.ua.edu</t>
    </r>
  </si>
  <si>
    <t>Waymon Benifield of the ALDOT Design Bureau, Traffic Engineering Division, Safety Planning Section</t>
  </si>
  <si>
    <t>(334) 242-6705</t>
  </si>
  <si>
    <t>benifieldw@dot.state.al.us</t>
  </si>
  <si>
    <r>
      <t xml:space="preserve">The HSIP Project Application Form requires data and information related to the location of the proposed project, the project sponsor agency and contact information, detailed description of the nature and location of proposed improvements, annual average traffic data (either for the intersection(s) or road segment(s)); detailed crash data (by type), detailed data on the potential reductions of crashes (by fatality, injury, and property damage categories), and other data.  </t>
    </r>
    <r>
      <rPr>
        <b/>
        <i/>
        <sz val="11"/>
        <color rgb="FFFF0000"/>
        <rFont val="Arial Narrow"/>
        <family val="2"/>
      </rPr>
      <t>Please refer to the "Guidance" tab for assistance.  See also the "Roadway Segment Example" and "Intersection Example" files for examples of completed worksheets.</t>
    </r>
  </si>
  <si>
    <t>Telephone:</t>
  </si>
  <si>
    <t>E-Mail Address:</t>
  </si>
  <si>
    <t xml:space="preserve">Biddickk@dot.state.al.us </t>
  </si>
  <si>
    <t>(334) 242-6712</t>
  </si>
  <si>
    <t>Kimberly Biddick, ALDOT HSIP Manager, Traffic &amp; Safety Operations Section</t>
  </si>
  <si>
    <t>1409 Coliseum Boulevard, Montgomery, Alabama  36110</t>
  </si>
  <si>
    <t>Address:</t>
  </si>
  <si>
    <r>
      <t xml:space="preserve">Discount Rate
</t>
    </r>
    <r>
      <rPr>
        <sz val="12"/>
        <rFont val="Arial Narrow"/>
        <family val="2"/>
      </rPr>
      <t>(for ALDOT use only)</t>
    </r>
  </si>
  <si>
    <t xml:space="preserve">  *  Cost data from the Alabama Department of Transportation (ALDOT) </t>
  </si>
  <si>
    <t>85. Supplemental Non-HSIP Funding Commitment</t>
  </si>
  <si>
    <t>36. Traffic Annual Growth Rate</t>
  </si>
  <si>
    <t>37. Total ADT Entering Intersection</t>
  </si>
  <si>
    <t>38. NB
Entering
ADT</t>
  </si>
  <si>
    <t>39. SB
Entering
ADT</t>
  </si>
  <si>
    <t>40. EB
Entering
ADT</t>
  </si>
  <si>
    <t>41. WB Entering ADT</t>
  </si>
  <si>
    <t>42. Other Leg Enter ADT</t>
  </si>
  <si>
    <t>43. # of Approaches</t>
  </si>
  <si>
    <t>44. ALDOT Node No.</t>
  </si>
  <si>
    <t>Items 52 - 66 pertain to the proposed safety countermeasures or improvement actions. These items are on 'Worksheet 2a' and 'Worksheet2b' and are repeated for each countermeasure or improvement action.</t>
  </si>
  <si>
    <t>Item 36 is required for both INTERSECTION and SEGMENT projects.</t>
  </si>
  <si>
    <t>Items 37-44 pertain to traffic data for INTERSECTION projects.  Enter traffic data in the Intersection Turning Movements Worksheet.  Totals for Items 37-42 will be automatically entered on Worksheet 1.</t>
  </si>
  <si>
    <t>Items 45-49 pertain to traffic data for ROAD SEGMENT projects.  For Items 45-49, the total or average values for each data element will be automatically calculated.</t>
  </si>
  <si>
    <t>Items 67-79 Project Summary (automatically generated). Includes list of proposed countermeasures, summary of project costs &amp; benefits, and total project B/C ratio. B/C ratio calculated prior to funding commitment.</t>
  </si>
  <si>
    <t>Items 80-83 proposed authorization dates for each project phase.</t>
  </si>
  <si>
    <r>
      <t xml:space="preserve">The following items should be included in the HSIP Project Application to be considered "complete" by ALDOT.
</t>
    </r>
    <r>
      <rPr>
        <sz val="11"/>
        <rFont val="Arial Narrow"/>
        <family val="2"/>
      </rPr>
      <t xml:space="preserve"> - Cover letter from Project Sponsor Agency stating that the designated Contact Person is authorized to work with ALDOT on the project application and that non-federal matching funds will be made available for the HSIP project if it is selected for federal funding.
 - HSIP Project Application Form - Worksheet 1, Worksheet 2 (See </t>
    </r>
    <r>
      <rPr>
        <b/>
        <sz val="11"/>
        <color theme="3"/>
        <rFont val="Arial Narrow"/>
        <family val="2"/>
      </rPr>
      <t>note</t>
    </r>
    <r>
      <rPr>
        <sz val="11"/>
        <rFont val="Arial Narrow"/>
        <family val="2"/>
      </rPr>
      <t xml:space="preserve">), &amp; Worksheet 3 - signed by authorized representative of the sponsoring agency.
   </t>
    </r>
    <r>
      <rPr>
        <b/>
        <sz val="11"/>
        <color theme="3"/>
        <rFont val="Arial Narrow"/>
        <family val="2"/>
      </rPr>
      <t xml:space="preserve">Note: If proposing </t>
    </r>
    <r>
      <rPr>
        <b/>
        <u/>
        <sz val="11"/>
        <color theme="3"/>
        <rFont val="Arial Narrow"/>
        <family val="2"/>
      </rPr>
      <t>3 or fewer</t>
    </r>
    <r>
      <rPr>
        <b/>
        <sz val="11"/>
        <color theme="3"/>
        <rFont val="Arial Narrow"/>
        <family val="2"/>
      </rPr>
      <t xml:space="preserve"> countermeasures, Worksheet 2b does </t>
    </r>
    <r>
      <rPr>
        <b/>
        <u/>
        <sz val="11"/>
        <color theme="3"/>
        <rFont val="Arial Narrow"/>
        <family val="2"/>
      </rPr>
      <t>not</t>
    </r>
    <r>
      <rPr>
        <b/>
        <sz val="11"/>
        <color theme="3"/>
        <rFont val="Arial Narrow"/>
        <family val="2"/>
      </rPr>
      <t xml:space="preserve"> need to be included. If proposing </t>
    </r>
    <r>
      <rPr>
        <b/>
        <u/>
        <sz val="11"/>
        <color theme="3"/>
        <rFont val="Arial Narrow"/>
        <family val="2"/>
      </rPr>
      <t>4 or more</t>
    </r>
    <r>
      <rPr>
        <b/>
        <sz val="11"/>
        <color theme="3"/>
        <rFont val="Arial Narrow"/>
        <family val="2"/>
      </rPr>
      <t xml:space="preserve"> countermeasures,
   use </t>
    </r>
    <r>
      <rPr>
        <b/>
        <u/>
        <sz val="11"/>
        <color theme="3"/>
        <rFont val="Arial Narrow"/>
        <family val="2"/>
      </rPr>
      <t>both</t>
    </r>
    <r>
      <rPr>
        <b/>
        <sz val="11"/>
        <color theme="3"/>
        <rFont val="Arial Narrow"/>
        <family val="2"/>
      </rPr>
      <t xml:space="preserve"> Worksheet 2a and Worksheet 2b.</t>
    </r>
    <r>
      <rPr>
        <sz val="11"/>
        <rFont val="Arial Narrow"/>
        <family val="2"/>
      </rPr>
      <t xml:space="preserve">
 - Completed Questions Form
 - For proposed intersection improvement projects - Drawing or map of intersection showing key features, safety problems and proposed countermeasures.
 - For proposed road segment improvement projects - Drawing or map of project area showing key features, safety problems and proposed countermeasures.
 - Labeled photos of project area with photo key showing location and orientation of photo
 - Traffic data and traffic growth rate calculations
 - For proposed intersection improvement projects - Intersection turning movement counts (OPTIONAL)
 - Crash Summary Worksheet and collision diagram
 - For proposed traffic signal projects - submit traffic signal warrant worksheets
 - User's may propose countermeasures that are not included in this spreadsheet, or may propose different crash modification factors (CMF) to countermeasures that are included in this spreadsheet, by using the 'User Defined Countermeasures' tab. </t>
    </r>
    <r>
      <rPr>
        <b/>
        <sz val="11"/>
        <rFont val="Arial Narrow"/>
        <family val="2"/>
      </rPr>
      <t>If used, the applicant must provide information/justification to support the service life and crash modification factors (CMF) for the proposed countermeasure</t>
    </r>
    <r>
      <rPr>
        <sz val="11"/>
        <rFont val="Arial Narrow"/>
        <family val="2"/>
      </rPr>
      <t>s.
 - Preliminary project cost estimate with any supporting documentation for each proposed countermeasure.  Also provide supporting documentation for estimated maintenance costs for each countermeasure.
 - Engineering study for the proposed HSIP project signed by a Licensed Engineer in the State of Alabama
 - Other data or information that supports the need for the proposed HSIP project (i.e. news articles, local government resolutions, etc.)</t>
    </r>
  </si>
  <si>
    <t>3.  Please describe the proposed improvement action(s) or countermeasure(s) and document proposed improvements that do NOT have known crash modification factors (CMFs), but are expected to reduce the risk of crashes. Include printout of the 'User Defined Countermeasures' tab, if used.</t>
  </si>
  <si>
    <t>Items 50 - 51 indicates the number of proposed safety countermeasures or improvement actions and the average cost per crash by severity. (These item are on 'Worksheet 2a' and 'Worksheet2b')</t>
  </si>
  <si>
    <t>Average cost per crash by severity. Provided by Alabama Department of Transportation (ALDOT).</t>
  </si>
  <si>
    <t>Enter the number of proposed countermeasures or improvement actions. Up to 6 allowed for each application (three on Worksheet 2a and three on worksheet 2b). This number only needs to be entered on Worksheet 2a. It will be automatically carried onto Worksheet 2b.</t>
  </si>
  <si>
    <t>Items 84-87 Funding commitments and total project B/C ratio. B/C ratio calculated after funding commitment.</t>
  </si>
  <si>
    <t>(Automatically generated) Required 10% matching funds for HSIP projects.</t>
  </si>
  <si>
    <t>(Automatically generated) Total of required and supplemental funding commitment.</t>
  </si>
  <si>
    <t>78. Total Benefit of Project in NPV</t>
  </si>
  <si>
    <t>(Automatically generated) Estimated maintenance cost for all proposed countermeasure(s) in net present value (NPV). This factors in the annual maintenance cost of each countermeasure over its respective service life.</t>
  </si>
  <si>
    <t>(Automatically generated) The project total of PE Cost, RW Cost, UT Cost, and CN Cost for all proposed countermeasure(s).</t>
  </si>
  <si>
    <t>86. Total Funding Commitment</t>
  </si>
  <si>
    <t>84. Required 10% Matching Funds</t>
  </si>
  <si>
    <t>Estimated Crashes Reduced (Year 1) (by severity)</t>
  </si>
  <si>
    <t>55. Estimated Crashes Reduced (Year 1)</t>
  </si>
  <si>
    <t>(Automatically generated) The total benefit of the improvement in net present value (NPV). This factors in the traffic annual growth rate, discount rate, and crash reduction over the service life of the proposed countermeasure(s).</t>
  </si>
  <si>
    <t>(Automatically generated) The total cost of the improvement in net present value (NPV). This factors in the total project costs (through construction) as well as the annual maintenance costs over the service life of the proposed countermeasure(s) and discount rate.</t>
  </si>
  <si>
    <t>56. Estimated  Benefit
(Year 1)</t>
  </si>
  <si>
    <t xml:space="preserve"> Estimated Benefit (Year 1)</t>
  </si>
  <si>
    <t>(Automatically generated) The estimated benefit is the reduced crashes for one year multiplied by the cost/crash (by crash severity).</t>
  </si>
  <si>
    <r>
      <t xml:space="preserve">(Automatically generated) The crash reduction for each crash severity based on the CMFs of the proposed countermeasure for one year. The crash reduction for each countermeasure is modified if there are other countermeasures with overlapping effects. This methodology ensures that overlapping countermeasures are take into account when conducting the crash reduction calculations.
For example, given:
      10 Angle Crashes
      </t>
    </r>
    <r>
      <rPr>
        <u/>
        <sz val="10"/>
        <rFont val="Arial Narrow"/>
        <family val="2"/>
      </rPr>
      <t>10 Rear End Crashes</t>
    </r>
    <r>
      <rPr>
        <sz val="10"/>
        <rFont val="Arial Narrow"/>
        <family val="2"/>
      </rPr>
      <t xml:space="preserve">
      20 Total Crashes
      Countermeasure 1 has a CMF of 0.80 for 'All' crashes (20% reduction for 'All' crashes).
      Countermeasure 2 has a CMF of 0.75 for 'Angle' crashes (25% reduction for 'Angle' crashes).
      Alone, Countermeasure 1 would provide a reduction of 4 crashes of any type (20 x 20% = 4).
      Alone, Countermeasure 2 would provide a reduction of 2.5 angle crashes (10 x 25% = 2.5).
      Taken together,
                 Countermeasure 1 will provide a reduction of 3.78 crashes of any type.
                 </t>
    </r>
    <r>
      <rPr>
        <u/>
        <sz val="10"/>
        <rFont val="Arial Narrow"/>
        <family val="2"/>
      </rPr>
      <t xml:space="preserve">Countermeasure 2 will provide a reduction of 2.22 Angle crashes.         </t>
    </r>
    <r>
      <rPr>
        <sz val="10"/>
        <rFont val="Arial Narrow"/>
        <family val="2"/>
      </rPr>
      <t xml:space="preserve">
                 Total reduction for the two countermeasures together would be 6 crashes.
                 [1 - (0.80 x 0.75)] x [10 Angle] + [1 - 0.80] x [10 Rear End] = 6 crashes</t>
    </r>
  </si>
  <si>
    <r>
      <t xml:space="preserve"> </t>
    </r>
    <r>
      <rPr>
        <i/>
        <sz val="8"/>
        <rFont val="Arial"/>
        <family val="2"/>
      </rPr>
      <t>(9/10/2019)</t>
    </r>
  </si>
  <si>
    <t>Cross Median</t>
  </si>
  <si>
    <t>ID</t>
  </si>
  <si>
    <t>Category</t>
  </si>
  <si>
    <t>Countermeasure</t>
  </si>
  <si>
    <t>Area Type</t>
  </si>
  <si>
    <t>No improvement</t>
  </si>
  <si>
    <t>Access management - Driveway</t>
  </si>
  <si>
    <t>Change driveway class to high turnover/major</t>
  </si>
  <si>
    <t>Urban</t>
  </si>
  <si>
    <t>Presence of driveway on an intersection approach corner</t>
  </si>
  <si>
    <t>Presence of driveway on an intersection receiving corner</t>
  </si>
  <si>
    <t>Access management - Median type</t>
  </si>
  <si>
    <t>Convert an open median to a directional median</t>
  </si>
  <si>
    <t>Urban and Suburban</t>
  </si>
  <si>
    <t>Install raised median</t>
  </si>
  <si>
    <t>Access management - Median width</t>
  </si>
  <si>
    <t>Increase median width by 1 ft</t>
  </si>
  <si>
    <t>Increase median width from 10 ft to 20 ft</t>
  </si>
  <si>
    <t>Increase median width from 10 ft to 30 ft</t>
  </si>
  <si>
    <t>Increase median width from 10 ft to 40 ft</t>
  </si>
  <si>
    <t>Increase median width from 10 ft to 50 ft</t>
  </si>
  <si>
    <t>Increase median width from 10 ft to 60 ft</t>
  </si>
  <si>
    <t>Increase median width from 10 ft to 70 ft</t>
  </si>
  <si>
    <t>Increase median width from 10 ft to 80 ft</t>
  </si>
  <si>
    <t>Access management - Ramp</t>
  </si>
  <si>
    <t>Presence of on-ramps</t>
  </si>
  <si>
    <t>Rural</t>
  </si>
  <si>
    <t>Access management - Ramp density</t>
  </si>
  <si>
    <t>Increase Ramp Density-Freeway-from 0 to 1 ramps per mile</t>
  </si>
  <si>
    <t>Increase Ramp Density-Freeway-from 0 to 10 ramps per mile</t>
  </si>
  <si>
    <t>Increase Ramp Density-Freeway-from 0 to 5 ramps per mile</t>
  </si>
  <si>
    <t>Access management - Regulation</t>
  </si>
  <si>
    <t>Convert two-way to one-way operation (Frontage road)</t>
  </si>
  <si>
    <t>Access management - TWLTL - Add</t>
  </si>
  <si>
    <t>Add a TWLTL on two lane road</t>
  </si>
  <si>
    <t>Access management - TWLTL - Convert</t>
  </si>
  <si>
    <t>Convert 4 lanes to 3 lanes with a TWLTL</t>
  </si>
  <si>
    <t>Convert 4-lane undivided road to 2-lanes plus TWLTL</t>
  </si>
  <si>
    <t>Replace TWLTL with raised median</t>
  </si>
  <si>
    <t>Advanced technology and ITS</t>
  </si>
  <si>
    <t>Convert existing barrier tollbooths to open road tolling (ORT) facility</t>
  </si>
  <si>
    <t>Convert traditional mainline toll plazas to hybrid mainline toll plazas</t>
  </si>
  <si>
    <t>Bicyclists</t>
  </si>
  <si>
    <t>Install bicycle lanes (marked, but not physically-separated)</t>
  </si>
  <si>
    <t>Install bicycle tracks (physically-separated)</t>
  </si>
  <si>
    <t>Install sidewalk barrier to separate cycling from traffic</t>
  </si>
  <si>
    <t>Illumination - Intersection/interchange</t>
  </si>
  <si>
    <t xml:space="preserve">Add lighting at an intersection and interchange </t>
  </si>
  <si>
    <t>Illumination - Segment</t>
  </si>
  <si>
    <t>Install the street light at roadway segment</t>
  </si>
  <si>
    <t>Interchange design</t>
  </si>
  <si>
    <t>Convert at-grade intersection into grade-separated interchange</t>
  </si>
  <si>
    <t>Convert diamond interchange to Diverging Diamond Interchange (DDI) or Double Crossover Diamond (DCD)</t>
  </si>
  <si>
    <t>Install rumble strip at stop controlled approach</t>
  </si>
  <si>
    <t>Intersection - Geometry - Alignment</t>
  </si>
  <si>
    <t>Redesign Intersection</t>
  </si>
  <si>
    <t>Intersection - Geometry - Roundabout</t>
  </si>
  <si>
    <t>Convert a signalized intersection to roundabout</t>
  </si>
  <si>
    <t>Convert a two-way stop intersection to roundabout</t>
  </si>
  <si>
    <t>Convert a yield control intersection to roundabout</t>
  </si>
  <si>
    <t>Convert an all-way stop intersection to roundabout</t>
  </si>
  <si>
    <t>Intersection - Geometry - Superstreet</t>
  </si>
  <si>
    <t>Convert a conventional intersection to a superstreet intersection</t>
  </si>
  <si>
    <t>Convert a conventional T intersection to a superstreet T intersection</t>
  </si>
  <si>
    <t>Convert a conventional unsignalized intersection to an unsignalized superstreet intersection</t>
  </si>
  <si>
    <t>Intersection - Geometry - Turn lanes</t>
  </si>
  <si>
    <t>Add auxiliary right turn lane (without physical separation)</t>
  </si>
  <si>
    <t>Add exclusive left-turn lane (with physical separation)</t>
  </si>
  <si>
    <t>Add left- or right-turn by-pass lanes</t>
  </si>
  <si>
    <t>Add left-turn lanes on both major road approaches</t>
  </si>
  <si>
    <t>Improve angle of channelized right turn lane</t>
  </si>
  <si>
    <t>Intersection - Traffic control - Sign</t>
  </si>
  <si>
    <t>Convert two-way stop to four-way stop</t>
  </si>
  <si>
    <t>Flashing light on sign (Flashing all time)</t>
  </si>
  <si>
    <t>Improve sign visibility</t>
  </si>
  <si>
    <t>Improve traffic Sign  - Eliminate parking at intersection</t>
  </si>
  <si>
    <t>Install all-way stop sign</t>
  </si>
  <si>
    <t>Install left turn flashing yellow arrow signals and supplemental traffic signs</t>
  </si>
  <si>
    <t>Install RIRO operations at stop-controlled intersections</t>
  </si>
  <si>
    <t>Install turn prohibition sign</t>
  </si>
  <si>
    <t>Install two-way stop sign</t>
  </si>
  <si>
    <t xml:space="preserve">Install yield signs </t>
  </si>
  <si>
    <t>Provide flashing beacons at stop controlled intersections</t>
  </si>
  <si>
    <t>Remove traffic signal and install 4-way stop</t>
  </si>
  <si>
    <t>Intersection - Traffic control - Signal</t>
  </si>
  <si>
    <t>Convert signal from pedestal-mounted to mast arm</t>
  </si>
  <si>
    <t>Convert signal from span wire to mast arm</t>
  </si>
  <si>
    <t>Improve signal visibility</t>
  </si>
  <si>
    <t>Install Box Span Signal</t>
  </si>
  <si>
    <t>Install dynamic signal warning</t>
  </si>
  <si>
    <t>Replace incandescent traffic signal bulbs with Light Emitting Diodes (LEDs)</t>
  </si>
  <si>
    <t>Intersection - Traffic control - Signal - Phasing or timing</t>
  </si>
  <si>
    <t>Change from permissive only to flashing yellow arrow permissive</t>
  </si>
  <si>
    <t>Change from permitted to protected</t>
  </si>
  <si>
    <t>Change from protected only to flashing yellow arrow protected</t>
  </si>
  <si>
    <t xml:space="preserve">Interconnect and optimize signals </t>
  </si>
  <si>
    <t>Intersection - Traffic control - Signal/Sign</t>
  </si>
  <si>
    <t>Permit right-turn-on-red</t>
  </si>
  <si>
    <t>Install a traffic signal</t>
  </si>
  <si>
    <t>Prohibit right turn on red at signalized intersection</t>
  </si>
  <si>
    <t>Upgrade traffic signal hardware</t>
  </si>
  <si>
    <t>Pavement marking</t>
  </si>
  <si>
    <t>Add-No Passing Zone</t>
  </si>
  <si>
    <t>Apply converging chevron pattern markings</t>
  </si>
  <si>
    <t xml:space="preserve">Improve markings (conspicuity) </t>
  </si>
  <si>
    <t>Install post-mounted delineators</t>
  </si>
  <si>
    <t>Install raised pavement marking</t>
  </si>
  <si>
    <t>Widen markings</t>
  </si>
  <si>
    <t>Pedestrians</t>
  </si>
  <si>
    <t xml:space="preserve">Install a pedestrian crosswalk </t>
  </si>
  <si>
    <t>Install a pedestrian hybrid beacon</t>
  </si>
  <si>
    <t xml:space="preserve">Install a pedestrian sidewalk </t>
  </si>
  <si>
    <t>Install advanced yield or stop markings and signs</t>
  </si>
  <si>
    <t>Railroad grade crossings</t>
  </si>
  <si>
    <t>Install gates</t>
  </si>
  <si>
    <t>Install stop sign</t>
  </si>
  <si>
    <t>Upgrade signs to flashing lights</t>
  </si>
  <si>
    <t>Roadside</t>
  </si>
  <si>
    <t>Install breakable sign support</t>
  </si>
  <si>
    <t>Provide impact attenuator</t>
  </si>
  <si>
    <t>Roadside - Clear zone</t>
  </si>
  <si>
    <t xml:space="preserve">Flatten side slope </t>
  </si>
  <si>
    <t>Increase roadside clear zone recovery distance - Add 10 ft</t>
  </si>
  <si>
    <t>Increase roadside clear zone recovery distance - Add 15 ft</t>
  </si>
  <si>
    <t>Increase roadside clear zone recovery distance - Add 20 ft</t>
  </si>
  <si>
    <t>Increase roadside clear zone recovery distance - Add 5 ft</t>
  </si>
  <si>
    <t>Increase roadside clear zone recovery distance - Add 8 ft</t>
  </si>
  <si>
    <t xml:space="preserve">Reduce roadside clear zone recovery distance </t>
  </si>
  <si>
    <t>Roadside - Fixed object</t>
  </si>
  <si>
    <t>Remove and Relocated fixed object</t>
  </si>
  <si>
    <t>Roadside - Median barriers</t>
  </si>
  <si>
    <t>Install the median barriers</t>
  </si>
  <si>
    <t>Roadside - Roadside barriers</t>
  </si>
  <si>
    <t>Install the roadside barriers</t>
  </si>
  <si>
    <t>Roadway - Alignment</t>
  </si>
  <si>
    <t xml:space="preserve">Improve the sight distance </t>
  </si>
  <si>
    <t>Roadway - Alignment - Horizontal</t>
  </si>
  <si>
    <t>Change horizontal alignment (general)</t>
  </si>
  <si>
    <t>Increase degree of curve in horizontal curvature by 1</t>
  </si>
  <si>
    <t>Increase in horizontal curvature on freeways from 0 to 10</t>
  </si>
  <si>
    <t>Increase in horizontal curvature on freeways from 0 to 15</t>
  </si>
  <si>
    <t>Increase in horizontal curvature on freeways from 0 to 5</t>
  </si>
  <si>
    <t>Provide superelevation</t>
  </si>
  <si>
    <t>Roadway - Alignment - Sight Distance</t>
  </si>
  <si>
    <t>Provide below criteria Stopping Sight Distance</t>
  </si>
  <si>
    <t>Roadway - Alignment - Vertical</t>
  </si>
  <si>
    <t>Improve vertical alignment</t>
  </si>
  <si>
    <t>Increase vertical grade by 1%</t>
  </si>
  <si>
    <t>Roadway - Auxiliary left turn lane</t>
  </si>
  <si>
    <t>Add lanes (without physical separation) - Auxiliary left turn lane</t>
  </si>
  <si>
    <t>Roadway - Drainage</t>
  </si>
  <si>
    <t xml:space="preserve">Provide adequate drainage </t>
  </si>
  <si>
    <t>Roadway - Lane number - Increase</t>
  </si>
  <si>
    <t>Increase the number of lanes from 2 to 4</t>
  </si>
  <si>
    <t>Increase the number of lanes from 4 to 5</t>
  </si>
  <si>
    <t>Increase the number of lanes from 4 to 6</t>
  </si>
  <si>
    <t>Increase the number of lanes from 5 to 6</t>
  </si>
  <si>
    <t>Roadway - Lane width - Narrow</t>
  </si>
  <si>
    <t>Narrow the lane width from 10 ft to 9 ft</t>
  </si>
  <si>
    <t>Narrow the lane width from 11 ft to 10 ft</t>
  </si>
  <si>
    <t>Narrow the lane width from 11 ft to 9 ft</t>
  </si>
  <si>
    <t>Narrow the lane width from 12 ft to 10 ft</t>
  </si>
  <si>
    <t>Narrow the lane width from 12 ft to 11 ft</t>
  </si>
  <si>
    <t>Narrow the lane width from 12 ft to 9 ft</t>
  </si>
  <si>
    <t>Roadway - Lane width - Widen</t>
  </si>
  <si>
    <t>Widen lane width by 1 ft</t>
  </si>
  <si>
    <t>Roadway - Passing/climbing lane</t>
  </si>
  <si>
    <t>Increase the number of lanes - Install a passing/climbing lane</t>
  </si>
  <si>
    <t>Roadway - Pavement - Improve</t>
  </si>
  <si>
    <t>Improve road surface condition</t>
  </si>
  <si>
    <t>Roadway - Rumble strip - Centerline</t>
  </si>
  <si>
    <t xml:space="preserve">Install centerline rumble strip </t>
  </si>
  <si>
    <t>Roadway - Rumble strip - Shoulder</t>
  </si>
  <si>
    <t>Install shoulder rumble strip</t>
  </si>
  <si>
    <t>Roadway - Shoulder treatment</t>
  </si>
  <si>
    <t>Add new paved shoulder</t>
  </si>
  <si>
    <t>Install curb and gutter in shoulder</t>
  </si>
  <si>
    <t>Suburban</t>
  </si>
  <si>
    <t>Install safety edge treatment</t>
  </si>
  <si>
    <t>Pave deteriorated shoulder</t>
  </si>
  <si>
    <t>Provide 2-ft paved shoulders on both sides</t>
  </si>
  <si>
    <t>Roadway - Shoulder width - Narrow</t>
  </si>
  <si>
    <t>Reduce paved shoulder width from 10 ft to 8 ft</t>
  </si>
  <si>
    <t>Reduce paved shoulder width from 3 ft to 0 ft</t>
  </si>
  <si>
    <t>Reduce paved shoulder width from 3 ft to 1 ft</t>
  </si>
  <si>
    <t>Reduce paved shoulder width from 3 ft to 2 ft</t>
  </si>
  <si>
    <t>Reduce paved shoulder width from 6 ft to 0 ft</t>
  </si>
  <si>
    <t>Reduce paved shoulder width from 6 ft to 1 ft</t>
  </si>
  <si>
    <t>Reduce paved shoulder width from 6 ft to 2 ft</t>
  </si>
  <si>
    <t>Reduce paved shoulder width from 6 ft to 4 ft</t>
  </si>
  <si>
    <t>Reduce paved shoulder width from 6 ft to 5 ft</t>
  </si>
  <si>
    <t>Roadway - Shoulder width - Narrow - Inside/left shoulder</t>
  </si>
  <si>
    <t>Reduce paved shoulder width from 10 ft to 4 ft (inside/left shoulder)</t>
  </si>
  <si>
    <t>Reduce paved shoulder width from 4 ft to 2 ft (inside/left shoulder)</t>
  </si>
  <si>
    <t>Roadway - Shoulder width - Widen</t>
  </si>
  <si>
    <t>Widen paved shoulder width from 0 ft to 4 ft</t>
  </si>
  <si>
    <t>Widen paved shoulder width from 0 ft to 6 ft</t>
  </si>
  <si>
    <t>Widen paved shoulder width from 0 ft to 8 ft</t>
  </si>
  <si>
    <t>Widen paved shoulder width from 10 ft to 12 ft</t>
  </si>
  <si>
    <t>Widen paved shoulder width from 3 ft to 4 ft</t>
  </si>
  <si>
    <t>Widen paved shoulder width from 3 ft to 5 ft</t>
  </si>
  <si>
    <t>Widen paved shoulder width from 3 ft to 6 ft</t>
  </si>
  <si>
    <t>Widen paved shoulder width from 3 ft to 7 ft</t>
  </si>
  <si>
    <t>Widen paved shoulder width from 3 ft to 8 ft</t>
  </si>
  <si>
    <t>Widen paved shoulder width from 4 ft to 6 ft</t>
  </si>
  <si>
    <t>Widen paved shoulder width from 4 ft to 8 ft</t>
  </si>
  <si>
    <t>Widen paved shoulder width from 6 ft to 8 ft</t>
  </si>
  <si>
    <t>Roadway - Shoulder width - Widen - Inside/left shoulder</t>
  </si>
  <si>
    <t>Widen paved shoulder width by 1 ft (inside/left shoulder)</t>
  </si>
  <si>
    <t>Widen paved shoulder width from 10 ft to 11 ft (inside/left shoulder)</t>
  </si>
  <si>
    <t>Widen paved shoulder width from 10 ft to 12 ft (inside/left shoulder)</t>
  </si>
  <si>
    <t>Widen paved shoulder width from 4 ft to 8 ft (inside/left shoulder)</t>
  </si>
  <si>
    <t>Roadway - Shoulder width and type</t>
  </si>
  <si>
    <t>Convert a narrow (&lt; 5 ft) turf shoulder to wide (&gt; 5ft) composite shoulder</t>
  </si>
  <si>
    <t>Convert a narrow (&lt; 5 ft) turf shoulder to wide (&gt; 5ft) paved shoulder</t>
  </si>
  <si>
    <t>Convert a narrow (&lt; 5 ft) turf shoulder to wide (&gt; 5ft) turf shoulder</t>
  </si>
  <si>
    <t>Covert a narrow (&lt; 5 ft) unpaved shoulder to wide (&gt; 5 ft) paved shoulder</t>
  </si>
  <si>
    <t>Covert a narrow (&lt; 5 ft) unpaved shoulder to wide (&gt; 5 ft) unpaved shoulder</t>
  </si>
  <si>
    <t>Speed management - Differential speed limit</t>
  </si>
  <si>
    <t>Install 10 mph differential speed limit on rural Interstate Highways</t>
  </si>
  <si>
    <t>Speed management - Enforcement - Intersection</t>
  </si>
  <si>
    <t>Implement speed enforcement system</t>
  </si>
  <si>
    <t>Install red-light running cameras</t>
  </si>
  <si>
    <t>Speed management - Enforcement - Remove</t>
  </si>
  <si>
    <t>Deactivate red-light running camera</t>
  </si>
  <si>
    <t>Remove speed enforcement cameras</t>
  </si>
  <si>
    <t>Speed management - Enforcement - Segment</t>
  </si>
  <si>
    <t>Speed management - Speed limit - Lower</t>
  </si>
  <si>
    <t>Lower posted speed by 10 - 15 mph</t>
  </si>
  <si>
    <t>Speed management - Speed limit - Raise</t>
  </si>
  <si>
    <t>Raise posted speed by 10 - 15 mph</t>
  </si>
  <si>
    <t>Raise posted speed by 5 mph</t>
  </si>
  <si>
    <t>Speed management - Traffic calming</t>
  </si>
  <si>
    <t>Traffic calming</t>
  </si>
  <si>
    <t>Speed management - Variable speed limit</t>
  </si>
  <si>
    <t>Install variable speed limit sign</t>
  </si>
  <si>
    <t>Traffic control - Truck Lane</t>
  </si>
  <si>
    <t>Implement truck lane restrictions</t>
  </si>
  <si>
    <t>Traffic sign</t>
  </si>
  <si>
    <t>Install curve warnings</t>
  </si>
  <si>
    <t>Install drowsy driving signs</t>
  </si>
  <si>
    <t>Install guide sign</t>
  </si>
  <si>
    <t>Install intersection-related warnings</t>
  </si>
  <si>
    <t>Install signs to conform to MUTCD</t>
  </si>
  <si>
    <t xml:space="preserve">Install warning sign - School zone </t>
  </si>
  <si>
    <t>Provide traffic Sign for pavement condition</t>
  </si>
  <si>
    <t>Upgrade signs (Increase size, conspicuity)</t>
  </si>
  <si>
    <t>Variable message sign</t>
  </si>
  <si>
    <t>Transit</t>
  </si>
  <si>
    <t>Implement transit priority</t>
  </si>
  <si>
    <t>Work zone</t>
  </si>
  <si>
    <t>Active work with no lane closure</t>
  </si>
  <si>
    <t xml:space="preserve">Active work with temporary lane closure </t>
  </si>
  <si>
    <t>Access management - TWLTL - Replace/Remove</t>
  </si>
  <si>
    <t>Add auxiliary lane</t>
  </si>
  <si>
    <t>Improve pavement friction</t>
  </si>
  <si>
    <t>Upgrade shoulders</t>
  </si>
  <si>
    <t>14. Area Type</t>
  </si>
  <si>
    <t>Applicable Crash Modification Factors</t>
  </si>
  <si>
    <t>57. Applicable Crash Modification Factors (CMFs)</t>
  </si>
  <si>
    <t>Applicable to Selected Area Type</t>
  </si>
  <si>
    <r>
      <t>&lt;- Use 'CMFs Fatal'</t>
    </r>
    <r>
      <rPr>
        <b/>
        <sz val="8.5"/>
        <color rgb="FFC00000"/>
        <rFont val="Arial Narrow"/>
        <family val="2"/>
      </rPr>
      <t xml:space="preserve"> Tab To update list</t>
    </r>
  </si>
  <si>
    <t>Rural and Urban</t>
  </si>
  <si>
    <t>Rural and Suburban</t>
  </si>
  <si>
    <t xml:space="preserve">  More information on safety countermeasures can be found at:</t>
  </si>
  <si>
    <t>CMF Over 1</t>
  </si>
  <si>
    <r>
      <t xml:space="preserve">Summary of Crashes at Proposed Improvement Location (Related and Unrelated)
</t>
    </r>
    <r>
      <rPr>
        <i/>
        <sz val="10"/>
        <rFont val="Arial Narrow"/>
        <family val="2"/>
      </rPr>
      <t>(12/18/2020)</t>
    </r>
  </si>
  <si>
    <r>
      <t xml:space="preserve">Alabama Department of Transportation
Highway Safety Improvement Program (HSIP)
Introduction to the  HSIP Project Application Form 
</t>
    </r>
    <r>
      <rPr>
        <i/>
        <sz val="10"/>
        <rFont val="Arial Narrow"/>
        <family val="2"/>
      </rPr>
      <t>12/18/2020</t>
    </r>
  </si>
  <si>
    <r>
      <t xml:space="preserve">HSIP Project Application Form Guidance </t>
    </r>
    <r>
      <rPr>
        <i/>
        <sz val="10"/>
        <rFont val="Arial Narrow"/>
        <family val="2"/>
      </rPr>
      <t>(12/18/2020)</t>
    </r>
  </si>
  <si>
    <r>
      <t xml:space="preserve"> </t>
    </r>
    <r>
      <rPr>
        <i/>
        <sz val="8"/>
        <rFont val="Arial"/>
        <family val="2"/>
      </rPr>
      <t>(12/18/2020)</t>
    </r>
  </si>
  <si>
    <r>
      <t xml:space="preserve"> Alabama Department of Transportation
Highway Safety Improvement Program (HSIP) Project Application Form  </t>
    </r>
    <r>
      <rPr>
        <i/>
        <sz val="10"/>
        <rFont val="Arial Narrow"/>
        <family val="2"/>
      </rPr>
      <t>(12/18/2020)</t>
    </r>
  </si>
  <si>
    <r>
      <t xml:space="preserve">  Alabama Department of Transportation
Highway Safety Improvement Program (HSIP) Project Application Form </t>
    </r>
    <r>
      <rPr>
        <i/>
        <sz val="10"/>
        <rFont val="Arial Narrow"/>
        <family val="2"/>
      </rPr>
      <t xml:space="preserve"> (12/18/2020)</t>
    </r>
  </si>
  <si>
    <r>
      <t xml:space="preserve">  Alabama Department of Transportation
Highway Safety Improvement Program (HSIP) Project Application - Questions Form  </t>
    </r>
    <r>
      <rPr>
        <i/>
        <sz val="8"/>
        <rFont val="Arial"/>
        <family val="2"/>
      </rPr>
      <t>(12/18/2020)</t>
    </r>
    <r>
      <rPr>
        <b/>
        <sz val="10"/>
        <rFont val="Arial"/>
        <family val="2"/>
      </rPr>
      <t xml:space="preserve">
Add additional sheets as necessary
</t>
    </r>
  </si>
  <si>
    <t>CMF Under 1</t>
  </si>
  <si>
    <t>2nd Lowest A1</t>
  </si>
  <si>
    <t>2nd Lowest A2</t>
  </si>
  <si>
    <t>2nd Lowest A3</t>
  </si>
  <si>
    <t>2nd Lowest A4</t>
  </si>
  <si>
    <t>2nd Lowest A5</t>
  </si>
  <si>
    <t>2nd Lowest A6</t>
  </si>
  <si>
    <t>Use the drop-down list to select the area type for the project location.</t>
  </si>
  <si>
    <t>22.  City, State, Zip :</t>
  </si>
  <si>
    <t>Enter the city, state, and zip code for the project.</t>
  </si>
  <si>
    <t>Time</t>
  </si>
  <si>
    <t>AM Peak Hour</t>
  </si>
  <si>
    <t>PM Peak Hour</t>
  </si>
  <si>
    <t>This list of countermeasures reflects those available in the dropdown boxes on Worksheets 2a and 2b and is provided here for easier 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</si>
</sst>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
    <numFmt numFmtId="166" formatCode="[&lt;=9999999]###\-####;\(###\)\ ###\-####"/>
    <numFmt numFmtId="167" formatCode="m/d/yy;@"/>
    <numFmt numFmtId="168" formatCode="mm/dd/yy;@"/>
    <numFmt numFmtId="169" formatCode=";;;"/>
    <numFmt numFmtId="170" formatCode="mm/yyyy"/>
    <numFmt numFmtId="171" formatCode="#."/>
    <numFmt numFmtId="172" formatCode="0.000"/>
    <numFmt numFmtId="173" formatCode="_(#,##0_);_(\(#,##0\);_(&quot; &quot;_);_(@_)"/>
    <numFmt numFmtId="174" formatCode="_(&quot;$&quot;* #,##0_);_(&quot;$&quot;* \(#,##0\);_(* &quot;&quot;??_);_(@_)"/>
    <numFmt numFmtId="175" formatCode="_(#,##0.00_);_(\(#,##0.00\);_(&quot;-&quot;??_);_(@_)"/>
    <numFmt numFmtId="176" formatCode="&quot;$&quot;\ \ \ \ #,##0_);\(&quot;$&quot;\ \ \ \ #,##0\)"/>
    <numFmt numFmtId="177" formatCode="0.000%"/>
    <numFmt numFmtId="178" formatCode="_(* #,##0_);_(* \(#,##0\);_(* &quot;-&quot;??_);_(@_)"/>
    <numFmt numFmtId="179" formatCode="[$-409]h:mm\ AM/PM;@"/>
    <numFmt numFmtId="180" formatCode="0.0000"/>
  </numFmts>
  <fonts count="85" x14ac:knownFonts="1">
    <font>
      <sz val="10"/>
      <name val="Arial"/>
    </font>
    <font>
      <sz val="10"/>
      <name val="Arial"/>
      <family val="2"/>
    </font>
    <font>
      <b/>
      <sz val="14"/>
      <name val="Times New Roman"/>
      <family val="1"/>
    </font>
    <font>
      <sz val="14"/>
      <name val="Times New Roman"/>
      <family val="1"/>
    </font>
    <font>
      <sz val="12"/>
      <name val="Arial"/>
      <family val="2"/>
    </font>
    <font>
      <b/>
      <sz val="10"/>
      <name val="Arial"/>
      <family val="2"/>
    </font>
    <font>
      <sz val="8"/>
      <name val="Arial"/>
      <family val="2"/>
    </font>
    <font>
      <sz val="14"/>
      <name val="Arial"/>
      <family val="2"/>
    </font>
    <font>
      <b/>
      <sz val="18"/>
      <name val="Arial"/>
      <family val="2"/>
    </font>
    <font>
      <b/>
      <sz val="10"/>
      <name val="Arial"/>
      <family val="2"/>
    </font>
    <font>
      <u/>
      <sz val="10"/>
      <color indexed="12"/>
      <name val="Arial"/>
      <family val="2"/>
    </font>
    <font>
      <b/>
      <sz val="12"/>
      <name val="Arial"/>
      <family val="2"/>
    </font>
    <font>
      <i/>
      <sz val="10"/>
      <name val="Arial"/>
      <family val="2"/>
    </font>
    <font>
      <sz val="10"/>
      <name val="Arial"/>
      <family val="2"/>
    </font>
    <font>
      <b/>
      <sz val="14"/>
      <name val="Arial"/>
      <family val="2"/>
    </font>
    <font>
      <sz val="10"/>
      <name val="Arial"/>
      <family val="2"/>
    </font>
    <font>
      <sz val="12"/>
      <name val="Arial"/>
      <family val="2"/>
    </font>
    <font>
      <sz val="10"/>
      <color indexed="12"/>
      <name val="Arial"/>
      <family val="2"/>
    </font>
    <font>
      <sz val="10"/>
      <name val="Arial Narrow"/>
      <family val="2"/>
    </font>
    <font>
      <b/>
      <sz val="11"/>
      <name val="Arial Narrow"/>
      <family val="2"/>
    </font>
    <font>
      <sz val="11"/>
      <name val="Arial Narrow"/>
      <family val="2"/>
    </font>
    <font>
      <b/>
      <sz val="10"/>
      <name val="Arial Narrow"/>
      <family val="2"/>
    </font>
    <font>
      <b/>
      <i/>
      <sz val="11"/>
      <name val="Arial Narrow"/>
      <family val="2"/>
    </font>
    <font>
      <b/>
      <sz val="9"/>
      <name val="Arial Narrow"/>
      <family val="2"/>
    </font>
    <font>
      <i/>
      <sz val="10"/>
      <name val="Arial Narrow"/>
      <family val="2"/>
    </font>
    <font>
      <b/>
      <i/>
      <sz val="10"/>
      <name val="Arial Narrow"/>
      <family val="2"/>
    </font>
    <font>
      <b/>
      <sz val="12"/>
      <name val="Arial Narrow"/>
      <family val="2"/>
    </font>
    <font>
      <b/>
      <sz val="14"/>
      <name val="Arial Narrow"/>
      <family val="2"/>
    </font>
    <font>
      <sz val="12"/>
      <name val="Arial Narrow"/>
      <family val="2"/>
    </font>
    <font>
      <i/>
      <sz val="12"/>
      <name val="Arial Narrow"/>
      <family val="2"/>
    </font>
    <font>
      <b/>
      <i/>
      <sz val="12"/>
      <name val="Arial Narrow"/>
      <family val="2"/>
    </font>
    <font>
      <b/>
      <i/>
      <sz val="12"/>
      <name val="Arial"/>
      <family val="2"/>
    </font>
    <font>
      <b/>
      <i/>
      <sz val="11"/>
      <color indexed="10"/>
      <name val="Arial Narrow"/>
      <family val="2"/>
    </font>
    <font>
      <sz val="11"/>
      <name val="Arial"/>
      <family val="2"/>
    </font>
    <font>
      <b/>
      <sz val="10.5"/>
      <name val="Arial Narrow"/>
      <family val="2"/>
    </font>
    <font>
      <i/>
      <sz val="11"/>
      <name val="Arial Narrow"/>
      <family val="2"/>
    </font>
    <font>
      <b/>
      <sz val="12"/>
      <color indexed="10"/>
      <name val="Arial Narrow"/>
      <family val="2"/>
    </font>
    <font>
      <b/>
      <u/>
      <sz val="12"/>
      <name val="Arial Narrow"/>
      <family val="2"/>
    </font>
    <font>
      <b/>
      <i/>
      <sz val="12"/>
      <color rgb="FFFF0000"/>
      <name val="Arial Narrow"/>
      <family val="2"/>
    </font>
    <font>
      <b/>
      <i/>
      <sz val="11"/>
      <color rgb="FFFF0000"/>
      <name val="Arial Narrow"/>
      <family val="2"/>
    </font>
    <font>
      <b/>
      <sz val="10"/>
      <color theme="0"/>
      <name val="Arial"/>
      <family val="2"/>
    </font>
    <font>
      <b/>
      <sz val="9"/>
      <name val="Arial"/>
      <family val="2"/>
    </font>
    <font>
      <sz val="9"/>
      <name val="Arial"/>
      <family val="2"/>
    </font>
    <font>
      <b/>
      <i/>
      <u/>
      <sz val="10"/>
      <name val="Arial Narrow"/>
      <family val="2"/>
    </font>
    <font>
      <b/>
      <u/>
      <sz val="10"/>
      <name val="Arial"/>
      <family val="2"/>
    </font>
    <font>
      <u/>
      <sz val="10"/>
      <name val="Arial Narrow"/>
      <family val="2"/>
    </font>
    <font>
      <i/>
      <sz val="8"/>
      <name val="Arial"/>
      <family val="2"/>
    </font>
    <font>
      <b/>
      <u/>
      <sz val="10"/>
      <name val="Arial Narrow"/>
      <family val="2"/>
    </font>
    <font>
      <b/>
      <i/>
      <sz val="10"/>
      <color indexed="10"/>
      <name val="Arial Narrow"/>
      <family val="2"/>
    </font>
    <font>
      <b/>
      <i/>
      <u/>
      <sz val="10"/>
      <color indexed="10"/>
      <name val="Arial Narrow"/>
      <family val="2"/>
    </font>
    <font>
      <b/>
      <sz val="12"/>
      <color rgb="FFC00000"/>
      <name val="Arial Narrow"/>
      <family val="2"/>
    </font>
    <font>
      <sz val="10"/>
      <color theme="1"/>
      <name val="Arial Narrow"/>
      <family val="2"/>
    </font>
    <font>
      <sz val="10"/>
      <color rgb="FFC00000"/>
      <name val="Arial"/>
      <family val="2"/>
    </font>
    <font>
      <b/>
      <sz val="10"/>
      <color rgb="FFC00000"/>
      <name val="Arial"/>
      <family val="2"/>
    </font>
    <font>
      <b/>
      <u/>
      <sz val="10"/>
      <color theme="1"/>
      <name val="Arial Narrow"/>
      <family val="2"/>
    </font>
    <font>
      <sz val="10"/>
      <color rgb="FFC00000"/>
      <name val="Arial Narrow"/>
      <family val="2"/>
    </font>
    <font>
      <b/>
      <sz val="10"/>
      <color rgb="FFC00000"/>
      <name val="Arial Narrow"/>
      <family val="2"/>
    </font>
    <font>
      <sz val="12"/>
      <color rgb="FFC00000"/>
      <name val="Arial Narrow"/>
      <family val="2"/>
    </font>
    <font>
      <sz val="12"/>
      <color theme="1"/>
      <name val="Arial Narrow"/>
      <family val="2"/>
    </font>
    <font>
      <b/>
      <sz val="8.5"/>
      <color rgb="FFC00000"/>
      <name val="Arial Narrow"/>
      <family val="2"/>
    </font>
    <font>
      <b/>
      <u/>
      <sz val="10"/>
      <color theme="0"/>
      <name val="Arial Narrow"/>
      <family val="2"/>
    </font>
    <font>
      <sz val="8"/>
      <name val="Arial Narrow"/>
      <family val="2"/>
    </font>
    <font>
      <sz val="8"/>
      <color theme="1"/>
      <name val="Arial Narrow"/>
      <family val="2"/>
    </font>
    <font>
      <sz val="20"/>
      <name val="Arial Narrow"/>
      <family val="2"/>
    </font>
    <font>
      <b/>
      <sz val="18"/>
      <color rgb="FFFF0000"/>
      <name val="Arial Narrow"/>
      <family val="2"/>
    </font>
    <font>
      <b/>
      <sz val="20"/>
      <name val="Arial Narrow"/>
      <family val="2"/>
    </font>
    <font>
      <b/>
      <sz val="24"/>
      <name val="Arial Narrow"/>
      <family val="2"/>
    </font>
    <font>
      <sz val="10"/>
      <name val="Arial"/>
      <family val="2"/>
    </font>
    <font>
      <b/>
      <sz val="9"/>
      <color theme="4" tint="-0.249977111117893"/>
      <name val="Arial Narrow"/>
      <family val="2"/>
    </font>
    <font>
      <b/>
      <u/>
      <sz val="14"/>
      <name val="Arial Narrow"/>
      <family val="2"/>
    </font>
    <font>
      <b/>
      <sz val="10"/>
      <color rgb="FFFF0000"/>
      <name val="Arial Narrow"/>
      <family val="2"/>
    </font>
    <font>
      <b/>
      <u/>
      <sz val="11"/>
      <color indexed="12"/>
      <name val="Arial Narrow"/>
      <family val="2"/>
    </font>
    <font>
      <b/>
      <sz val="11"/>
      <color theme="3"/>
      <name val="Arial Narrow"/>
      <family val="2"/>
    </font>
    <font>
      <b/>
      <u/>
      <sz val="11"/>
      <color theme="3"/>
      <name val="Arial Narrow"/>
      <family val="2"/>
    </font>
    <font>
      <u/>
      <sz val="12"/>
      <color indexed="12"/>
      <name val="Arial"/>
      <family val="2"/>
    </font>
    <font>
      <b/>
      <sz val="14"/>
      <color rgb="FF7030A0"/>
      <name val="Arial Narrow"/>
      <family val="2"/>
    </font>
    <font>
      <b/>
      <sz val="10"/>
      <color rgb="FF7030A0"/>
      <name val="Arial"/>
      <family val="2"/>
    </font>
    <font>
      <sz val="10"/>
      <color rgb="FF7030A0"/>
      <name val="Arial Narrow"/>
      <family val="2"/>
    </font>
    <font>
      <sz val="10"/>
      <color rgb="FF7030A0"/>
      <name val="Arial"/>
      <family val="2"/>
    </font>
    <font>
      <b/>
      <sz val="14"/>
      <color theme="4" tint="-0.249977111117893"/>
      <name val="Arial Narrow"/>
      <family val="2"/>
    </font>
    <font>
      <b/>
      <sz val="10"/>
      <color theme="4" tint="-0.249977111117893"/>
      <name val="Arial"/>
      <family val="2"/>
    </font>
    <font>
      <sz val="10"/>
      <color theme="4" tint="-0.249977111117893"/>
      <name val="Arial Narrow"/>
      <family val="2"/>
    </font>
    <font>
      <sz val="10"/>
      <color theme="4" tint="-0.249977111117893"/>
      <name val="Arial"/>
      <family val="2"/>
    </font>
    <font>
      <b/>
      <sz val="14"/>
      <color rgb="FFC00000"/>
      <name val="Arial"/>
      <family val="2"/>
    </font>
    <font>
      <sz val="18"/>
      <name val="Arial Narrow"/>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CFE98"/>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6" tint="0.59996337778862885"/>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4"/>
        <bgColor theme="4"/>
      </patternFill>
    </fill>
    <fill>
      <patternFill patternType="solid">
        <fgColor rgb="FFFFCCCC"/>
        <bgColor indexed="64"/>
      </patternFill>
    </fill>
  </fills>
  <borders count="146">
    <border>
      <left/>
      <right/>
      <top/>
      <bottom/>
      <diagonal/>
    </border>
    <border>
      <left/>
      <right/>
      <top style="thick">
        <color indexed="64"/>
      </top>
      <bottom/>
      <diagonal/>
    </border>
    <border>
      <left/>
      <right/>
      <top/>
      <bottom style="thick">
        <color indexed="64"/>
      </bottom>
      <diagonal/>
    </border>
    <border>
      <left style="thick">
        <color indexed="64"/>
      </left>
      <right/>
      <top/>
      <bottom/>
      <diagonal/>
    </border>
    <border>
      <left/>
      <right style="thick">
        <color indexed="64"/>
      </right>
      <top/>
      <bottom/>
      <diagonal/>
    </border>
    <border>
      <left/>
      <right/>
      <top style="double">
        <color indexed="64"/>
      </top>
      <bottom/>
      <diagonal/>
    </border>
    <border>
      <left style="double">
        <color indexed="64"/>
      </left>
      <right/>
      <top/>
      <bottom/>
      <diagonal/>
    </border>
    <border>
      <left style="dashed">
        <color indexed="64"/>
      </left>
      <right style="dashed">
        <color indexed="9"/>
      </right>
      <top style="dashed">
        <color indexed="64"/>
      </top>
      <bottom style="dashed">
        <color indexed="9"/>
      </bottom>
      <diagonal/>
    </border>
    <border>
      <left style="dashed">
        <color indexed="9"/>
      </left>
      <right style="dashed">
        <color indexed="9"/>
      </right>
      <top style="dashed">
        <color indexed="64"/>
      </top>
      <bottom style="dashed">
        <color indexed="9"/>
      </bottom>
      <diagonal/>
    </border>
    <border>
      <left style="dashed">
        <color indexed="64"/>
      </left>
      <right style="dashed">
        <color indexed="9"/>
      </right>
      <top style="dashed">
        <color indexed="9"/>
      </top>
      <bottom style="dashed">
        <color indexed="9"/>
      </bottom>
      <diagonal/>
    </border>
    <border>
      <left style="dashed">
        <color indexed="9"/>
      </left>
      <right style="dashed">
        <color indexed="9"/>
      </right>
      <top style="dashed">
        <color indexed="9"/>
      </top>
      <bottom style="dashed">
        <color indexed="9"/>
      </bottom>
      <diagonal/>
    </border>
    <border>
      <left style="dashed">
        <color indexed="9"/>
      </left>
      <right style="dashed">
        <color indexed="64"/>
      </right>
      <top style="dashed">
        <color indexed="9"/>
      </top>
      <bottom style="dashed">
        <color indexed="9"/>
      </bottom>
      <diagonal/>
    </border>
    <border>
      <left style="dashed">
        <color indexed="64"/>
      </left>
      <right style="dashed">
        <color indexed="9"/>
      </right>
      <top style="dashed">
        <color indexed="9"/>
      </top>
      <bottom style="dashed">
        <color indexed="64"/>
      </bottom>
      <diagonal/>
    </border>
    <border>
      <left style="dashed">
        <color indexed="9"/>
      </left>
      <right style="dashed">
        <color indexed="9"/>
      </right>
      <top style="dashed">
        <color indexed="9"/>
      </top>
      <bottom style="dashed">
        <color indexed="64"/>
      </bottom>
      <diagonal/>
    </border>
    <border>
      <left style="dashed">
        <color indexed="9"/>
      </left>
      <right style="dashed">
        <color indexed="64"/>
      </right>
      <top style="dashed">
        <color indexed="9"/>
      </top>
      <bottom style="dashed">
        <color indexed="64"/>
      </bottom>
      <diagonal/>
    </border>
    <border>
      <left style="dashed">
        <color indexed="9"/>
      </left>
      <right/>
      <top style="dashed">
        <color indexed="64"/>
      </top>
      <bottom style="dashed">
        <color indexed="9"/>
      </bottom>
      <diagonal/>
    </border>
    <border>
      <left style="dashed">
        <color indexed="64"/>
      </left>
      <right style="dashed">
        <color indexed="9"/>
      </right>
      <top style="thick">
        <color indexed="64"/>
      </top>
      <bottom style="dashed">
        <color indexed="9"/>
      </bottom>
      <diagonal/>
    </border>
    <border>
      <left style="thick">
        <color indexed="64"/>
      </left>
      <right style="thick">
        <color indexed="9"/>
      </right>
      <top/>
      <bottom style="thick">
        <color indexed="9"/>
      </bottom>
      <diagonal/>
    </border>
    <border>
      <left style="thick">
        <color indexed="9"/>
      </left>
      <right style="thick">
        <color indexed="9"/>
      </right>
      <top/>
      <bottom style="thick">
        <color indexed="9"/>
      </bottom>
      <diagonal/>
    </border>
    <border>
      <left style="thick">
        <color indexed="9"/>
      </left>
      <right style="double">
        <color indexed="64"/>
      </right>
      <top/>
      <bottom style="thick">
        <color indexed="9"/>
      </bottom>
      <diagonal/>
    </border>
    <border>
      <left style="thick">
        <color indexed="64"/>
      </left>
      <right style="thick">
        <color indexed="9"/>
      </right>
      <top style="thick">
        <color indexed="9"/>
      </top>
      <bottom style="dashed">
        <color indexed="64"/>
      </bottom>
      <diagonal/>
    </border>
    <border>
      <left style="thick">
        <color indexed="9"/>
      </left>
      <right style="thick">
        <color indexed="9"/>
      </right>
      <top style="thick">
        <color indexed="9"/>
      </top>
      <bottom style="dashed">
        <color indexed="64"/>
      </bottom>
      <diagonal/>
    </border>
    <border>
      <left style="thick">
        <color indexed="9"/>
      </left>
      <right style="double">
        <color indexed="64"/>
      </right>
      <top style="thick">
        <color indexed="9"/>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double">
        <color indexed="64"/>
      </bottom>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n">
        <color indexed="64"/>
      </right>
      <top/>
      <bottom/>
      <diagonal/>
    </border>
    <border>
      <left style="thin">
        <color indexed="64"/>
      </left>
      <right/>
      <top style="thick">
        <color indexed="64"/>
      </top>
      <bottom/>
      <diagonal/>
    </border>
    <border>
      <left/>
      <right style="double">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thick">
        <color indexed="64"/>
      </top>
      <bottom style="thick">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top/>
      <bottom style="double">
        <color indexed="64"/>
      </bottom>
      <diagonal/>
    </border>
    <border>
      <left/>
      <right style="medium">
        <color auto="1"/>
      </right>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top/>
      <bottom style="thin">
        <color indexed="64"/>
      </bottom>
      <diagonal/>
    </border>
    <border>
      <left/>
      <right style="medium">
        <color auto="1"/>
      </right>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style="medium">
        <color indexed="64"/>
      </right>
      <top style="thick">
        <color indexed="64"/>
      </top>
      <bottom/>
      <diagonal/>
    </border>
    <border>
      <left style="dotted">
        <color indexed="64"/>
      </left>
      <right/>
      <top style="medium">
        <color indexed="64"/>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medium">
        <color indexed="64"/>
      </bottom>
      <diagonal/>
    </border>
    <border>
      <left style="medium">
        <color theme="1"/>
      </left>
      <right/>
      <top/>
      <bottom/>
      <diagonal/>
    </border>
    <border>
      <left/>
      <right style="medium">
        <color theme="1"/>
      </right>
      <top/>
      <bottom/>
      <diagonal/>
    </border>
    <border>
      <left style="thin">
        <color indexed="64"/>
      </left>
      <right/>
      <top/>
      <bottom style="medium">
        <color indexed="64"/>
      </bottom>
      <diagonal/>
    </border>
  </borders>
  <cellStyleXfs count="5">
    <xf numFmtId="0" fontId="0" fillId="0" borderId="0"/>
    <xf numFmtId="44" fontId="1" fillId="0" borderId="0" applyFont="0" applyFill="0" applyBorder="0" applyAlignment="0" applyProtection="0"/>
    <xf numFmtId="0" fontId="10" fillId="0" borderId="0" applyNumberFormat="0" applyFill="0" applyBorder="0" applyAlignment="0" applyProtection="0">
      <alignment vertical="top"/>
      <protection locked="0"/>
    </xf>
    <xf numFmtId="9" fontId="1" fillId="0" borderId="0" applyFont="0" applyFill="0" applyBorder="0" applyAlignment="0" applyProtection="0"/>
    <xf numFmtId="43" fontId="67" fillId="0" borderId="0" applyFont="0" applyFill="0" applyBorder="0" applyAlignment="0" applyProtection="0"/>
  </cellStyleXfs>
  <cellXfs count="1326">
    <xf numFmtId="0" fontId="0" fillId="0" borderId="0" xfId="0"/>
    <xf numFmtId="0" fontId="0" fillId="0" borderId="0" xfId="0" applyProtection="1"/>
    <xf numFmtId="0" fontId="1" fillId="0" borderId="0" xfId="0" applyFont="1" applyProtection="1"/>
    <xf numFmtId="0" fontId="0" fillId="0" borderId="0" xfId="0" applyBorder="1"/>
    <xf numFmtId="0" fontId="0" fillId="2" borderId="0" xfId="0" applyFill="1" applyProtection="1"/>
    <xf numFmtId="0" fontId="0" fillId="2" borderId="0" xfId="0" applyFill="1" applyAlignment="1" applyProtection="1"/>
    <xf numFmtId="0" fontId="1" fillId="2" borderId="0" xfId="0" applyFont="1" applyFill="1" applyProtection="1"/>
    <xf numFmtId="0" fontId="0" fillId="3" borderId="0" xfId="0" applyFill="1"/>
    <xf numFmtId="0" fontId="11" fillId="3" borderId="0" xfId="0" applyFont="1" applyFill="1" applyAlignment="1">
      <alignment horizontal="center"/>
    </xf>
    <xf numFmtId="0" fontId="0" fillId="0" borderId="0" xfId="0" applyFill="1" applyBorder="1" applyProtection="1"/>
    <xf numFmtId="0" fontId="4" fillId="0" borderId="0" xfId="0" applyFont="1" applyFill="1" applyAlignment="1">
      <alignment vertical="top" wrapText="1"/>
    </xf>
    <xf numFmtId="169" fontId="4" fillId="0" borderId="0" xfId="0" applyNumberFormat="1" applyFont="1" applyFill="1" applyAlignment="1">
      <alignment horizontal="right" vertical="top" wrapText="1"/>
    </xf>
    <xf numFmtId="0" fontId="0" fillId="0" borderId="0" xfId="0" applyFill="1" applyProtection="1"/>
    <xf numFmtId="169" fontId="4" fillId="0" borderId="0" xfId="0" applyNumberFormat="1" applyFont="1" applyFill="1" applyAlignment="1" applyProtection="1">
      <alignment vertical="top" wrapText="1"/>
    </xf>
    <xf numFmtId="169" fontId="16" fillId="0" borderId="0" xfId="0" applyNumberFormat="1" applyFont="1" applyFill="1" applyBorder="1" applyAlignment="1">
      <alignment horizontal="right" wrapText="1"/>
    </xf>
    <xf numFmtId="169" fontId="0" fillId="0" borderId="0" xfId="0" applyNumberFormat="1" applyFill="1" applyAlignment="1" applyProtection="1">
      <alignment horizontal="right"/>
    </xf>
    <xf numFmtId="169" fontId="9" fillId="0" borderId="0" xfId="0" applyNumberFormat="1" applyFont="1" applyFill="1" applyProtection="1"/>
    <xf numFmtId="169" fontId="15" fillId="0" borderId="0" xfId="0" applyNumberFormat="1" applyFont="1" applyFill="1" applyProtection="1"/>
    <xf numFmtId="0" fontId="8" fillId="0" borderId="0" xfId="0" applyFont="1" applyFill="1" applyAlignment="1" applyProtection="1">
      <alignment horizontal="center" vertical="center"/>
    </xf>
    <xf numFmtId="0" fontId="13" fillId="0" borderId="0" xfId="0" applyFont="1"/>
    <xf numFmtId="0" fontId="4" fillId="0" borderId="26"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0" xfId="0" applyFont="1" applyFill="1" applyBorder="1" applyAlignment="1" applyProtection="1">
      <alignment wrapText="1"/>
      <protection locked="0"/>
    </xf>
    <xf numFmtId="0" fontId="4" fillId="0" borderId="0" xfId="0" applyFont="1" applyFill="1" applyBorder="1" applyAlignment="1" applyProtection="1">
      <alignment vertical="top" wrapText="1"/>
      <protection locked="0"/>
    </xf>
    <xf numFmtId="0" fontId="26" fillId="0" borderId="0" xfId="0" applyFont="1" applyFill="1" applyBorder="1" applyAlignment="1" applyProtection="1">
      <alignment horizontal="left" vertical="center" wrapText="1"/>
    </xf>
    <xf numFmtId="0" fontId="26" fillId="0" borderId="0" xfId="0" applyFont="1" applyFill="1" applyBorder="1" applyAlignment="1" applyProtection="1">
      <alignment horizontal="left" vertical="center"/>
    </xf>
    <xf numFmtId="0" fontId="13" fillId="2" borderId="0" xfId="0" applyFont="1" applyFill="1" applyProtection="1"/>
    <xf numFmtId="0" fontId="30" fillId="0" borderId="0" xfId="0" applyFont="1" applyFill="1" applyProtection="1"/>
    <xf numFmtId="0" fontId="19" fillId="5" borderId="26" xfId="0" applyFont="1" applyFill="1" applyBorder="1" applyAlignment="1" applyProtection="1">
      <alignment horizontal="center" vertical="center"/>
    </xf>
    <xf numFmtId="0" fontId="31" fillId="0" borderId="0" xfId="0" applyFont="1" applyFill="1" applyBorder="1" applyAlignment="1">
      <alignment wrapText="1"/>
    </xf>
    <xf numFmtId="0" fontId="4" fillId="0" borderId="0" xfId="0" applyFont="1" applyFill="1" applyBorder="1" applyAlignment="1">
      <alignment wrapText="1"/>
    </xf>
    <xf numFmtId="169" fontId="4" fillId="0" borderId="0" xfId="0" applyNumberFormat="1" applyFont="1" applyFill="1" applyProtection="1"/>
    <xf numFmtId="0" fontId="11" fillId="0" borderId="0" xfId="0" applyFont="1" applyFill="1" applyBorder="1" applyAlignment="1">
      <alignment wrapText="1"/>
    </xf>
    <xf numFmtId="0" fontId="28" fillId="0" borderId="0" xfId="0" applyFont="1" applyFill="1" applyBorder="1" applyAlignment="1" applyProtection="1">
      <alignment wrapText="1"/>
    </xf>
    <xf numFmtId="0" fontId="29" fillId="0" borderId="0" xfId="0" applyFont="1" applyFill="1" applyBorder="1" applyAlignment="1">
      <alignment horizontal="left" vertical="top" wrapText="1"/>
    </xf>
    <xf numFmtId="0" fontId="27" fillId="0" borderId="0" xfId="0" applyFont="1" applyAlignment="1">
      <alignment horizontal="center"/>
    </xf>
    <xf numFmtId="0" fontId="33" fillId="0" borderId="0" xfId="0" applyFont="1"/>
    <xf numFmtId="0" fontId="26" fillId="0" borderId="0" xfId="0" applyFont="1" applyFill="1" applyBorder="1" applyAlignment="1" applyProtection="1">
      <alignment horizontal="left" wrapText="1"/>
    </xf>
    <xf numFmtId="2" fontId="2" fillId="0" borderId="0" xfId="0" applyNumberFormat="1" applyFont="1" applyFill="1" applyBorder="1" applyAlignment="1" applyProtection="1"/>
    <xf numFmtId="0" fontId="7" fillId="0" borderId="0" xfId="0" applyFont="1" applyFill="1" applyBorder="1" applyAlignment="1" applyProtection="1"/>
    <xf numFmtId="2" fontId="2" fillId="0" borderId="0" xfId="0" applyNumberFormat="1" applyFont="1" applyFill="1" applyBorder="1" applyProtection="1"/>
    <xf numFmtId="2" fontId="3" fillId="0" borderId="0" xfId="0" applyNumberFormat="1" applyFont="1" applyFill="1" applyBorder="1" applyProtection="1"/>
    <xf numFmtId="0" fontId="38" fillId="0" borderId="0" xfId="0" applyFont="1" applyFill="1" applyBorder="1" applyAlignment="1" applyProtection="1">
      <alignment wrapText="1"/>
    </xf>
    <xf numFmtId="0" fontId="38" fillId="0" borderId="0" xfId="0" applyFont="1" applyFill="1" applyBorder="1" applyAlignment="1">
      <alignment wrapText="1"/>
    </xf>
    <xf numFmtId="0" fontId="18" fillId="0" borderId="0" xfId="0" applyFont="1"/>
    <xf numFmtId="0" fontId="18" fillId="0" borderId="0" xfId="0" applyFont="1" applyAlignment="1">
      <alignment vertical="center" wrapText="1"/>
    </xf>
    <xf numFmtId="0" fontId="18" fillId="0" borderId="0" xfId="0" applyFont="1" applyAlignment="1">
      <alignment vertical="center"/>
    </xf>
    <xf numFmtId="0" fontId="18" fillId="0" borderId="0" xfId="0" applyFont="1" applyBorder="1" applyAlignment="1">
      <alignment horizontal="left" vertical="center" wrapText="1"/>
    </xf>
    <xf numFmtId="0" fontId="13" fillId="0" borderId="0" xfId="0" applyFont="1" applyFill="1" applyBorder="1"/>
    <xf numFmtId="0" fontId="21" fillId="0" borderId="0" xfId="0" applyFont="1" applyFill="1" applyBorder="1" applyAlignment="1">
      <alignment horizontal="left"/>
    </xf>
    <xf numFmtId="0" fontId="27" fillId="0" borderId="0" xfId="0" applyFont="1" applyAlignment="1">
      <alignment horizontal="center" vertical="center"/>
    </xf>
    <xf numFmtId="0" fontId="18" fillId="0" borderId="0" xfId="0" applyFont="1" applyBorder="1"/>
    <xf numFmtId="0" fontId="13" fillId="0" borderId="0" xfId="0" applyFont="1" applyBorder="1"/>
    <xf numFmtId="49" fontId="21" fillId="0" borderId="0" xfId="0" applyNumberFormat="1" applyFont="1" applyFill="1" applyBorder="1" applyAlignment="1">
      <alignment horizontal="left" vertical="center"/>
    </xf>
    <xf numFmtId="49" fontId="21" fillId="0" borderId="0" xfId="0" applyNumberFormat="1" applyFont="1" applyFill="1" applyBorder="1" applyAlignment="1">
      <alignment horizontal="left"/>
    </xf>
    <xf numFmtId="49" fontId="18" fillId="0" borderId="23" xfId="0" applyNumberFormat="1" applyFont="1" applyBorder="1" applyAlignment="1">
      <alignment horizontal="center" vertical="center"/>
    </xf>
    <xf numFmtId="0" fontId="28" fillId="0" borderId="0" xfId="0" applyFont="1" applyFill="1" applyAlignment="1" applyProtection="1"/>
    <xf numFmtId="0" fontId="19" fillId="5" borderId="35" xfId="0" applyFont="1" applyFill="1" applyBorder="1" applyAlignment="1" applyProtection="1">
      <alignment horizontal="center" vertical="center" wrapText="1"/>
    </xf>
    <xf numFmtId="0" fontId="26" fillId="3" borderId="51" xfId="0" applyFont="1" applyFill="1" applyBorder="1" applyAlignment="1" applyProtection="1">
      <alignment horizontal="center" vertical="center"/>
    </xf>
    <xf numFmtId="0" fontId="19" fillId="0" borderId="58" xfId="0" applyFont="1" applyFill="1" applyBorder="1" applyAlignment="1" applyProtection="1">
      <alignment horizontal="center" vertical="center" wrapText="1"/>
    </xf>
    <xf numFmtId="0" fontId="19" fillId="0" borderId="59" xfId="0" applyFont="1" applyFill="1" applyBorder="1" applyAlignment="1" applyProtection="1">
      <alignment horizontal="center"/>
    </xf>
    <xf numFmtId="0" fontId="19" fillId="0" borderId="24" xfId="0" applyFont="1" applyFill="1" applyBorder="1" applyAlignment="1" applyProtection="1">
      <alignment horizontal="center"/>
    </xf>
    <xf numFmtId="0" fontId="19" fillId="0" borderId="60" xfId="0" applyFont="1" applyFill="1" applyBorder="1" applyAlignment="1" applyProtection="1">
      <alignment horizontal="center" vertical="center" wrapText="1"/>
    </xf>
    <xf numFmtId="0" fontId="19" fillId="0" borderId="61" xfId="0" applyFont="1" applyFill="1" applyBorder="1" applyAlignment="1" applyProtection="1">
      <alignment horizontal="center"/>
    </xf>
    <xf numFmtId="0" fontId="26" fillId="4" borderId="0" xfId="0" applyFont="1" applyFill="1" applyBorder="1" applyAlignment="1" applyProtection="1">
      <alignment vertical="center" wrapText="1"/>
    </xf>
    <xf numFmtId="0" fontId="26" fillId="4" borderId="33" xfId="0" applyFont="1" applyFill="1" applyBorder="1" applyAlignment="1" applyProtection="1">
      <alignment vertical="center" wrapText="1"/>
    </xf>
    <xf numFmtId="0" fontId="26" fillId="0" borderId="35" xfId="3" applyNumberFormat="1" applyFont="1" applyFill="1" applyBorder="1" applyAlignment="1" applyProtection="1">
      <alignment horizontal="center" vertical="center"/>
    </xf>
    <xf numFmtId="0" fontId="0" fillId="0" borderId="31" xfId="0" applyBorder="1" applyProtection="1"/>
    <xf numFmtId="0" fontId="0" fillId="0" borderId="32" xfId="0" applyBorder="1" applyProtection="1"/>
    <xf numFmtId="0" fontId="0" fillId="0" borderId="0" xfId="0" applyBorder="1" applyProtection="1"/>
    <xf numFmtId="0" fontId="0" fillId="0" borderId="33" xfId="0" applyBorder="1" applyProtection="1"/>
    <xf numFmtId="0" fontId="26" fillId="0" borderId="26" xfId="0" applyFont="1" applyBorder="1" applyAlignment="1" applyProtection="1"/>
    <xf numFmtId="0" fontId="26" fillId="0" borderId="0" xfId="0" applyFont="1" applyBorder="1" applyAlignment="1" applyProtection="1"/>
    <xf numFmtId="0" fontId="28" fillId="0" borderId="0" xfId="0" applyFont="1" applyBorder="1" applyAlignment="1" applyProtection="1"/>
    <xf numFmtId="0" fontId="28" fillId="0" borderId="33" xfId="0" applyFont="1" applyBorder="1" applyAlignment="1" applyProtection="1"/>
    <xf numFmtId="0" fontId="0" fillId="0" borderId="26" xfId="0" applyBorder="1" applyProtection="1"/>
    <xf numFmtId="0" fontId="0" fillId="3" borderId="26" xfId="0" applyFill="1" applyBorder="1" applyAlignment="1" applyProtection="1"/>
    <xf numFmtId="0" fontId="0" fillId="0" borderId="0" xfId="0" applyFill="1" applyBorder="1" applyAlignment="1" applyProtection="1"/>
    <xf numFmtId="0" fontId="0" fillId="3" borderId="0" xfId="0" applyFill="1" applyBorder="1" applyProtection="1"/>
    <xf numFmtId="0" fontId="0" fillId="0" borderId="17" xfId="0" applyBorder="1" applyProtection="1"/>
    <xf numFmtId="0" fontId="0" fillId="0" borderId="18" xfId="0" applyBorder="1" applyProtection="1"/>
    <xf numFmtId="0" fontId="0" fillId="0" borderId="19" xfId="0" applyBorder="1" applyProtection="1"/>
    <xf numFmtId="0" fontId="0" fillId="0" borderId="6" xfId="0" applyBorder="1" applyProtection="1"/>
    <xf numFmtId="0" fontId="0" fillId="0" borderId="20" xfId="0" applyBorder="1" applyProtection="1"/>
    <xf numFmtId="0" fontId="0" fillId="0" borderId="21" xfId="0" applyBorder="1" applyProtection="1"/>
    <xf numFmtId="0" fontId="0" fillId="0" borderId="22" xfId="0" applyBorder="1" applyProtection="1"/>
    <xf numFmtId="0" fontId="0" fillId="0" borderId="4" xfId="0" applyBorder="1" applyProtection="1"/>
    <xf numFmtId="0" fontId="0" fillId="0" borderId="1" xfId="0" applyBorder="1" applyProtection="1"/>
    <xf numFmtId="0" fontId="0" fillId="0" borderId="7" xfId="0" applyBorder="1" applyProtection="1"/>
    <xf numFmtId="0" fontId="0" fillId="0" borderId="8" xfId="0" applyBorder="1" applyProtection="1"/>
    <xf numFmtId="0" fontId="0" fillId="0" borderId="15" xfId="0" applyBorder="1" applyProtection="1"/>
    <xf numFmtId="0" fontId="0" fillId="0" borderId="16" xfId="0" applyBorder="1" applyProtection="1"/>
    <xf numFmtId="0" fontId="0" fillId="0" borderId="9" xfId="0" applyBorder="1" applyProtection="1"/>
    <xf numFmtId="0" fontId="0" fillId="0" borderId="10" xfId="0" applyBorder="1" applyProtection="1"/>
    <xf numFmtId="0" fontId="0" fillId="0" borderId="11" xfId="0" applyBorder="1" applyProtection="1"/>
    <xf numFmtId="0" fontId="0" fillId="0" borderId="2" xfId="0" applyBorder="1" applyProtection="1"/>
    <xf numFmtId="0" fontId="0" fillId="0" borderId="5" xfId="0" applyBorder="1" applyProtection="1"/>
    <xf numFmtId="0" fontId="0" fillId="0" borderId="12" xfId="0" applyBorder="1" applyProtection="1"/>
    <xf numFmtId="0" fontId="0" fillId="0" borderId="13" xfId="0" applyBorder="1" applyProtection="1"/>
    <xf numFmtId="0" fontId="0" fillId="0" borderId="14" xfId="0" applyBorder="1" applyProtection="1"/>
    <xf numFmtId="0" fontId="0" fillId="0" borderId="3" xfId="0" applyBorder="1" applyProtection="1"/>
    <xf numFmtId="0" fontId="21" fillId="0" borderId="0" xfId="0" applyFont="1" applyBorder="1" applyProtection="1"/>
    <xf numFmtId="0" fontId="18" fillId="0" borderId="0" xfId="0" applyFont="1" applyBorder="1" applyProtection="1"/>
    <xf numFmtId="0" fontId="14" fillId="0" borderId="0" xfId="0" applyFont="1" applyBorder="1" applyProtection="1"/>
    <xf numFmtId="0" fontId="9" fillId="0" borderId="0" xfId="0" applyFont="1" applyBorder="1" applyProtection="1"/>
    <xf numFmtId="0" fontId="1" fillId="3" borderId="26" xfId="0" applyFont="1" applyFill="1" applyBorder="1" applyAlignment="1" applyProtection="1"/>
    <xf numFmtId="0" fontId="0" fillId="3" borderId="26" xfId="0" applyFill="1" applyBorder="1" applyProtection="1"/>
    <xf numFmtId="0" fontId="0" fillId="0" borderId="40" xfId="0" applyBorder="1" applyProtection="1"/>
    <xf numFmtId="0" fontId="0" fillId="0" borderId="36" xfId="0" applyBorder="1" applyProtection="1"/>
    <xf numFmtId="0" fontId="0" fillId="3" borderId="0" xfId="0" applyFill="1" applyBorder="1" applyAlignment="1" applyProtection="1"/>
    <xf numFmtId="0" fontId="0" fillId="0" borderId="41" xfId="0" applyBorder="1" applyProtection="1"/>
    <xf numFmtId="0" fontId="19" fillId="0" borderId="35" xfId="3" applyNumberFormat="1" applyFont="1" applyFill="1" applyBorder="1" applyAlignment="1" applyProtection="1">
      <alignment horizontal="center" vertical="center" wrapText="1"/>
    </xf>
    <xf numFmtId="0" fontId="35" fillId="3" borderId="0" xfId="0" applyFont="1" applyFill="1" applyAlignment="1"/>
    <xf numFmtId="0" fontId="32" fillId="3" borderId="0" xfId="0" applyFont="1" applyFill="1" applyAlignment="1"/>
    <xf numFmtId="0" fontId="19" fillId="5" borderId="40" xfId="0" applyFont="1" applyFill="1" applyBorder="1" applyAlignment="1" applyProtection="1">
      <alignment horizontal="center" vertical="center"/>
    </xf>
    <xf numFmtId="2" fontId="26" fillId="4" borderId="26" xfId="1" applyNumberFormat="1" applyFont="1" applyFill="1" applyBorder="1" applyAlignment="1" applyProtection="1">
      <alignment vertical="center" wrapText="1"/>
    </xf>
    <xf numFmtId="2" fontId="26" fillId="4" borderId="40" xfId="1" applyNumberFormat="1" applyFont="1" applyFill="1" applyBorder="1" applyAlignment="1" applyProtection="1">
      <alignment vertical="center" wrapText="1"/>
    </xf>
    <xf numFmtId="0" fontId="18" fillId="14" borderId="23" xfId="0" applyFont="1" applyFill="1" applyBorder="1" applyAlignment="1" applyProtection="1">
      <alignment horizontal="center" vertical="center"/>
      <protection locked="0"/>
    </xf>
    <xf numFmtId="0" fontId="18" fillId="6" borderId="23" xfId="0" applyFont="1" applyFill="1" applyBorder="1" applyAlignment="1" applyProtection="1">
      <alignment horizontal="center" vertical="center"/>
      <protection locked="0"/>
    </xf>
    <xf numFmtId="14" fontId="18" fillId="6" borderId="23" xfId="0" applyNumberFormat="1" applyFont="1" applyFill="1" applyBorder="1" applyAlignment="1" applyProtection="1">
      <alignment horizontal="center" vertical="center"/>
      <protection locked="0"/>
    </xf>
    <xf numFmtId="0" fontId="18" fillId="6" borderId="24" xfId="0" applyFont="1" applyFill="1" applyBorder="1" applyProtection="1">
      <protection locked="0"/>
    </xf>
    <xf numFmtId="2" fontId="26" fillId="8" borderId="23" xfId="1" applyNumberFormat="1" applyFont="1" applyFill="1" applyBorder="1" applyAlignment="1" applyProtection="1">
      <alignment horizontal="center" vertical="center" wrapText="1"/>
    </xf>
    <xf numFmtId="0" fontId="26" fillId="6" borderId="23" xfId="3" applyNumberFormat="1" applyFont="1" applyFill="1" applyBorder="1" applyAlignment="1" applyProtection="1">
      <alignment horizontal="center" vertical="center"/>
      <protection locked="0"/>
    </xf>
    <xf numFmtId="2" fontId="26" fillId="14" borderId="23" xfId="1" applyNumberFormat="1" applyFont="1" applyFill="1" applyBorder="1" applyAlignment="1" applyProtection="1">
      <alignment horizontal="center" vertical="center" wrapText="1"/>
    </xf>
    <xf numFmtId="2" fontId="26" fillId="5" borderId="23" xfId="1" applyNumberFormat="1" applyFont="1" applyFill="1" applyBorder="1" applyAlignment="1" applyProtection="1">
      <alignment horizontal="center" vertical="center" wrapText="1"/>
    </xf>
    <xf numFmtId="2" fontId="26" fillId="4" borderId="81" xfId="1" applyNumberFormat="1" applyFont="1" applyFill="1" applyBorder="1" applyAlignment="1" applyProtection="1">
      <alignment horizontal="center" vertical="center" wrapText="1"/>
    </xf>
    <xf numFmtId="0" fontId="0" fillId="13" borderId="97" xfId="0" applyFill="1" applyBorder="1" applyAlignment="1" applyProtection="1">
      <protection locked="0"/>
    </xf>
    <xf numFmtId="0" fontId="0" fillId="13" borderId="99" xfId="0" applyFill="1" applyBorder="1" applyAlignment="1" applyProtection="1">
      <protection locked="0"/>
    </xf>
    <xf numFmtId="0" fontId="0" fillId="13" borderId="102" xfId="0" applyFill="1" applyBorder="1" applyAlignment="1" applyProtection="1">
      <protection locked="0"/>
    </xf>
    <xf numFmtId="2" fontId="26" fillId="8" borderId="35" xfId="0" applyNumberFormat="1" applyFont="1" applyFill="1" applyBorder="1" applyAlignment="1" applyProtection="1">
      <alignment horizontal="center" vertical="center"/>
    </xf>
    <xf numFmtId="0" fontId="18" fillId="0" borderId="23" xfId="0" applyFont="1" applyBorder="1" applyAlignment="1">
      <alignment horizontal="left" vertical="center" wrapText="1"/>
    </xf>
    <xf numFmtId="0" fontId="18" fillId="0" borderId="23" xfId="0" applyFont="1" applyBorder="1" applyAlignment="1">
      <alignment vertical="center" wrapText="1"/>
    </xf>
    <xf numFmtId="171" fontId="18" fillId="0" borderId="23" xfId="0" applyNumberFormat="1" applyFont="1" applyBorder="1" applyAlignment="1">
      <alignment horizontal="center" vertical="center"/>
    </xf>
    <xf numFmtId="0" fontId="0" fillId="3" borderId="36" xfId="0" applyFill="1" applyBorder="1" applyAlignment="1" applyProtection="1">
      <alignment textRotation="90"/>
    </xf>
    <xf numFmtId="0" fontId="0" fillId="3" borderId="0" xfId="0" applyFill="1" applyBorder="1" applyAlignment="1" applyProtection="1">
      <alignment horizontal="left"/>
    </xf>
    <xf numFmtId="0" fontId="21" fillId="9" borderId="23" xfId="0" applyFont="1" applyFill="1" applyBorder="1" applyAlignment="1">
      <alignment horizontal="center" vertical="center"/>
    </xf>
    <xf numFmtId="0" fontId="18" fillId="0" borderId="23" xfId="0" applyFont="1" applyFill="1" applyBorder="1" applyAlignment="1">
      <alignment vertical="center" wrapText="1"/>
    </xf>
    <xf numFmtId="0" fontId="13" fillId="0" borderId="0" xfId="0" applyFont="1" applyAlignment="1">
      <alignment horizontal="center" vertical="center"/>
    </xf>
    <xf numFmtId="0" fontId="33" fillId="0" borderId="0" xfId="0" applyFont="1" applyAlignment="1">
      <alignment horizontal="center" vertical="center"/>
    </xf>
    <xf numFmtId="0" fontId="0" fillId="0" borderId="0" xfId="0" applyAlignment="1">
      <alignment horizontal="center" vertical="center"/>
    </xf>
    <xf numFmtId="0" fontId="5" fillId="4" borderId="40" xfId="0" applyFont="1" applyFill="1" applyBorder="1" applyAlignment="1" applyProtection="1">
      <alignment horizontal="left"/>
    </xf>
    <xf numFmtId="0" fontId="5" fillId="4" borderId="36" xfId="0" applyFont="1" applyFill="1" applyBorder="1" applyAlignment="1" applyProtection="1">
      <alignment horizontal="left"/>
    </xf>
    <xf numFmtId="0" fontId="0" fillId="4" borderId="36" xfId="0" applyFill="1" applyBorder="1" applyAlignment="1" applyProtection="1">
      <alignment horizontal="left"/>
    </xf>
    <xf numFmtId="0" fontId="0" fillId="3" borderId="33" xfId="0" applyFill="1" applyBorder="1" applyProtection="1"/>
    <xf numFmtId="0" fontId="0" fillId="3" borderId="40" xfId="0" applyFill="1" applyBorder="1" applyProtection="1"/>
    <xf numFmtId="0" fontId="0" fillId="3" borderId="36" xfId="0" applyFill="1" applyBorder="1" applyProtection="1"/>
    <xf numFmtId="0" fontId="0" fillId="3" borderId="41" xfId="0" applyFill="1" applyBorder="1" applyProtection="1"/>
    <xf numFmtId="0" fontId="0" fillId="3" borderId="0" xfId="0" applyFill="1" applyBorder="1" applyAlignment="1" applyProtection="1">
      <protection locked="0"/>
    </xf>
    <xf numFmtId="0" fontId="1" fillId="0" borderId="26" xfId="0" applyFont="1" applyBorder="1"/>
    <xf numFmtId="0" fontId="0" fillId="3" borderId="31" xfId="0" applyFill="1" applyBorder="1" applyAlignment="1" applyProtection="1">
      <alignment textRotation="90"/>
    </xf>
    <xf numFmtId="0" fontId="43" fillId="4" borderId="34" xfId="0" applyFont="1" applyFill="1" applyBorder="1" applyAlignment="1" applyProtection="1">
      <alignment vertical="center"/>
    </xf>
    <xf numFmtId="0" fontId="32" fillId="3" borderId="0" xfId="0" applyFont="1" applyFill="1" applyBorder="1" applyAlignment="1" applyProtection="1">
      <alignment vertical="top" wrapText="1"/>
    </xf>
    <xf numFmtId="0" fontId="12" fillId="3" borderId="0" xfId="0" applyFont="1" applyFill="1" applyBorder="1" applyAlignment="1" applyProtection="1">
      <alignment horizontal="left"/>
    </xf>
    <xf numFmtId="0" fontId="35" fillId="3" borderId="0" xfId="0" applyFont="1" applyFill="1" applyBorder="1" applyAlignment="1" applyProtection="1">
      <alignment horizontal="left"/>
    </xf>
    <xf numFmtId="0" fontId="18" fillId="3" borderId="0" xfId="0" applyFont="1" applyFill="1"/>
    <xf numFmtId="0" fontId="18" fillId="6" borderId="80" xfId="0" applyFont="1" applyFill="1" applyBorder="1" applyAlignment="1" applyProtection="1">
      <alignment horizontal="center" vertical="center"/>
      <protection locked="0"/>
    </xf>
    <xf numFmtId="14" fontId="18" fillId="6" borderId="80" xfId="0" applyNumberFormat="1" applyFont="1" applyFill="1" applyBorder="1" applyAlignment="1" applyProtection="1">
      <alignment horizontal="center" vertical="center"/>
      <protection locked="0"/>
    </xf>
    <xf numFmtId="0" fontId="18" fillId="14" borderId="80" xfId="0" applyFont="1" applyFill="1" applyBorder="1" applyAlignment="1" applyProtection="1">
      <alignment horizontal="center" vertical="center"/>
      <protection locked="0"/>
    </xf>
    <xf numFmtId="0" fontId="18" fillId="6" borderId="59" xfId="0" applyFont="1" applyFill="1" applyBorder="1" applyProtection="1">
      <protection locked="0"/>
    </xf>
    <xf numFmtId="0" fontId="18" fillId="6" borderId="81" xfId="0" applyFont="1" applyFill="1" applyBorder="1" applyAlignment="1" applyProtection="1">
      <alignment horizontal="center" vertical="center"/>
      <protection locked="0"/>
    </xf>
    <xf numFmtId="14" fontId="18" fillId="6" borderId="81" xfId="0" applyNumberFormat="1" applyFont="1" applyFill="1" applyBorder="1" applyAlignment="1" applyProtection="1">
      <alignment horizontal="center" vertical="center"/>
      <protection locked="0"/>
    </xf>
    <xf numFmtId="0" fontId="18" fillId="14" borderId="81" xfId="0" applyFont="1" applyFill="1" applyBorder="1" applyAlignment="1" applyProtection="1">
      <alignment horizontal="center" vertical="center"/>
      <protection locked="0"/>
    </xf>
    <xf numFmtId="0" fontId="18" fillId="6" borderId="61" xfId="0" applyFont="1" applyFill="1" applyBorder="1" applyProtection="1">
      <protection locked="0"/>
    </xf>
    <xf numFmtId="0" fontId="1" fillId="4" borderId="105" xfId="0" applyFont="1" applyFill="1" applyBorder="1" applyAlignment="1">
      <alignment horizontal="left" indent="2"/>
    </xf>
    <xf numFmtId="0" fontId="1" fillId="4" borderId="108" xfId="0" applyFont="1" applyFill="1" applyBorder="1" applyAlignment="1">
      <alignment horizontal="left" indent="2"/>
    </xf>
    <xf numFmtId="0" fontId="1" fillId="4" borderId="111" xfId="0" applyFont="1" applyFill="1" applyBorder="1" applyAlignment="1">
      <alignment horizontal="left" indent="2"/>
    </xf>
    <xf numFmtId="0" fontId="47" fillId="0" borderId="0" xfId="0" applyFont="1"/>
    <xf numFmtId="0" fontId="1" fillId="3" borderId="0" xfId="0" applyFont="1" applyFill="1"/>
    <xf numFmtId="0" fontId="47" fillId="15" borderId="62" xfId="0" applyFont="1" applyFill="1" applyBorder="1"/>
    <xf numFmtId="0" fontId="18" fillId="15" borderId="73" xfId="0" applyFont="1" applyFill="1" applyBorder="1"/>
    <xf numFmtId="0" fontId="1" fillId="4" borderId="31" xfId="0" applyFont="1" applyFill="1" applyBorder="1"/>
    <xf numFmtId="0" fontId="1" fillId="4" borderId="32" xfId="0" applyFont="1" applyFill="1" applyBorder="1"/>
    <xf numFmtId="0" fontId="18" fillId="15" borderId="104" xfId="0" applyFont="1" applyFill="1" applyBorder="1"/>
    <xf numFmtId="0" fontId="1" fillId="4" borderId="26" xfId="0" applyFont="1" applyFill="1" applyBorder="1" applyAlignment="1">
      <alignment horizontal="left" indent="2"/>
    </xf>
    <xf numFmtId="2" fontId="18" fillId="3" borderId="0" xfId="0" applyNumberFormat="1" applyFont="1" applyFill="1"/>
    <xf numFmtId="0" fontId="1" fillId="4" borderId="105" xfId="0" applyFont="1" applyFill="1" applyBorder="1"/>
    <xf numFmtId="0" fontId="1" fillId="4" borderId="26" xfId="0" applyFont="1" applyFill="1" applyBorder="1"/>
    <xf numFmtId="2" fontId="18" fillId="0" borderId="0" xfId="0" applyNumberFormat="1" applyFont="1"/>
    <xf numFmtId="0" fontId="1" fillId="4" borderId="40" xfId="0" applyFont="1" applyFill="1" applyBorder="1"/>
    <xf numFmtId="0" fontId="18" fillId="0" borderId="0" xfId="0" applyFont="1" applyFill="1"/>
    <xf numFmtId="0" fontId="1" fillId="0" borderId="0" xfId="0" applyFont="1" applyFill="1"/>
    <xf numFmtId="2" fontId="18" fillId="0" borderId="0" xfId="0" applyNumberFormat="1" applyFont="1" applyFill="1"/>
    <xf numFmtId="0" fontId="47" fillId="0" borderId="0" xfId="0" applyFont="1" applyFill="1"/>
    <xf numFmtId="0" fontId="18" fillId="15" borderId="73" xfId="0" applyFont="1" applyFill="1" applyBorder="1" applyAlignment="1">
      <alignment horizontal="left" vertical="center"/>
    </xf>
    <xf numFmtId="0" fontId="18" fillId="15" borderId="104" xfId="0" applyFont="1" applyFill="1" applyBorder="1" applyAlignment="1">
      <alignment horizontal="left" vertical="center"/>
    </xf>
    <xf numFmtId="0" fontId="47" fillId="16" borderId="0" xfId="0" applyFont="1" applyFill="1"/>
    <xf numFmtId="0" fontId="18" fillId="15" borderId="62" xfId="0" applyFont="1" applyFill="1" applyBorder="1"/>
    <xf numFmtId="0" fontId="18" fillId="15" borderId="73" xfId="0" applyFont="1" applyFill="1" applyBorder="1" applyAlignment="1">
      <alignment horizontal="left"/>
    </xf>
    <xf numFmtId="0" fontId="18" fillId="16" borderId="73" xfId="0" applyFont="1" applyFill="1" applyBorder="1" applyAlignment="1">
      <alignment horizontal="left" vertical="center"/>
    </xf>
    <xf numFmtId="0" fontId="18" fillId="16" borderId="104" xfId="0" applyFont="1" applyFill="1" applyBorder="1" applyAlignment="1">
      <alignment horizontal="left" vertical="center"/>
    </xf>
    <xf numFmtId="0" fontId="18" fillId="15" borderId="104" xfId="0" applyFont="1" applyFill="1" applyBorder="1" applyAlignment="1">
      <alignment horizontal="left"/>
    </xf>
    <xf numFmtId="0" fontId="18" fillId="6" borderId="114" xfId="0" applyFont="1" applyFill="1" applyBorder="1" applyProtection="1">
      <protection locked="0"/>
    </xf>
    <xf numFmtId="0" fontId="18" fillId="14" borderId="104" xfId="0" applyFont="1" applyFill="1" applyBorder="1" applyAlignment="1" applyProtection="1">
      <alignment horizontal="center" vertical="center"/>
      <protection locked="0"/>
    </xf>
    <xf numFmtId="173" fontId="28" fillId="8" borderId="58" xfId="0" applyNumberFormat="1" applyFont="1" applyFill="1" applyBorder="1" applyAlignment="1" applyProtection="1">
      <alignment horizontal="center" vertical="center"/>
    </xf>
    <xf numFmtId="173" fontId="28" fillId="8" borderId="80" xfId="0" applyNumberFormat="1" applyFont="1" applyFill="1" applyBorder="1" applyAlignment="1" applyProtection="1">
      <alignment horizontal="center" vertical="center"/>
    </xf>
    <xf numFmtId="173" fontId="28" fillId="8" borderId="59" xfId="0" applyNumberFormat="1" applyFont="1" applyFill="1" applyBorder="1" applyAlignment="1" applyProtection="1">
      <alignment horizontal="center" vertical="center"/>
    </xf>
    <xf numFmtId="173" fontId="26" fillId="8" borderId="59" xfId="0" applyNumberFormat="1" applyFont="1" applyFill="1" applyBorder="1" applyAlignment="1" applyProtection="1">
      <alignment horizontal="center" vertical="center"/>
    </xf>
    <xf numFmtId="173" fontId="28" fillId="8" borderId="25" xfId="0" applyNumberFormat="1" applyFont="1" applyFill="1" applyBorder="1" applyAlignment="1" applyProtection="1">
      <alignment horizontal="center" vertical="center"/>
    </xf>
    <xf numFmtId="173" fontId="28" fillId="8" borderId="23" xfId="0" applyNumberFormat="1" applyFont="1" applyFill="1" applyBorder="1" applyAlignment="1" applyProtection="1">
      <alignment horizontal="center" vertical="center"/>
    </xf>
    <xf numFmtId="173" fontId="28" fillId="8" borderId="24" xfId="0" applyNumberFormat="1" applyFont="1" applyFill="1" applyBorder="1" applyAlignment="1" applyProtection="1">
      <alignment horizontal="center" vertical="center"/>
    </xf>
    <xf numFmtId="173" fontId="26" fillId="8" borderId="24" xfId="0" applyNumberFormat="1" applyFont="1" applyFill="1" applyBorder="1" applyAlignment="1" applyProtection="1">
      <alignment horizontal="center" vertical="center"/>
    </xf>
    <xf numFmtId="173" fontId="28" fillId="8" borderId="60" xfId="0" applyNumberFormat="1" applyFont="1" applyFill="1" applyBorder="1" applyAlignment="1" applyProtection="1">
      <alignment horizontal="center" vertical="center"/>
    </xf>
    <xf numFmtId="173" fontId="28" fillId="8" borderId="81" xfId="0" applyNumberFormat="1" applyFont="1" applyFill="1" applyBorder="1" applyAlignment="1" applyProtection="1">
      <alignment horizontal="center" vertical="center"/>
    </xf>
    <xf numFmtId="173" fontId="28" fillId="8" borderId="61" xfId="0" applyNumberFormat="1" applyFont="1" applyFill="1" applyBorder="1" applyAlignment="1" applyProtection="1">
      <alignment horizontal="center" vertical="center"/>
    </xf>
    <xf numFmtId="173" fontId="26" fillId="8" borderId="61" xfId="0" applyNumberFormat="1" applyFont="1" applyFill="1" applyBorder="1" applyAlignment="1" applyProtection="1">
      <alignment horizontal="center" vertical="center"/>
    </xf>
    <xf numFmtId="173" fontId="28" fillId="8" borderId="53" xfId="0" applyNumberFormat="1" applyFont="1" applyFill="1" applyBorder="1" applyAlignment="1" applyProtection="1">
      <alignment horizontal="center" vertical="center"/>
    </xf>
    <xf numFmtId="173" fontId="28" fillId="8" borderId="27" xfId="0" applyNumberFormat="1" applyFont="1" applyFill="1" applyBorder="1" applyAlignment="1" applyProtection="1">
      <alignment horizontal="center" vertical="center"/>
    </xf>
    <xf numFmtId="173" fontId="28" fillId="8" borderId="54" xfId="0" applyNumberFormat="1" applyFont="1" applyFill="1" applyBorder="1" applyAlignment="1" applyProtection="1">
      <alignment horizontal="center" vertical="center"/>
    </xf>
    <xf numFmtId="173" fontId="26" fillId="8" borderId="54" xfId="0" applyNumberFormat="1" applyFont="1" applyFill="1" applyBorder="1" applyAlignment="1" applyProtection="1">
      <alignment horizontal="center" vertical="center"/>
    </xf>
    <xf numFmtId="49" fontId="26" fillId="3" borderId="53" xfId="0" applyNumberFormat="1" applyFont="1" applyFill="1" applyBorder="1" applyAlignment="1" applyProtection="1">
      <alignment horizontal="center" vertical="center" wrapText="1"/>
    </xf>
    <xf numFmtId="49" fontId="26" fillId="3" borderId="27" xfId="0" applyNumberFormat="1" applyFont="1" applyFill="1" applyBorder="1" applyAlignment="1" applyProtection="1">
      <alignment horizontal="center" vertical="center" wrapText="1"/>
    </xf>
    <xf numFmtId="49" fontId="26" fillId="3" borderId="54" xfId="0" applyNumberFormat="1" applyFont="1" applyFill="1" applyBorder="1" applyAlignment="1" applyProtection="1">
      <alignment horizontal="center" vertical="center" wrapText="1"/>
    </xf>
    <xf numFmtId="0" fontId="26" fillId="4" borderId="0" xfId="0" applyFont="1" applyFill="1" applyBorder="1" applyAlignment="1" applyProtection="1">
      <alignment vertical="center"/>
    </xf>
    <xf numFmtId="0" fontId="47" fillId="0" borderId="0" xfId="0" applyFont="1" applyFill="1" applyBorder="1" applyAlignment="1">
      <alignment horizontal="center"/>
    </xf>
    <xf numFmtId="0" fontId="47" fillId="0" borderId="46" xfId="0" applyFont="1" applyFill="1" applyBorder="1" applyAlignment="1">
      <alignment horizontal="center"/>
    </xf>
    <xf numFmtId="0" fontId="47" fillId="0" borderId="64" xfId="0" applyFont="1" applyFill="1" applyBorder="1" applyAlignment="1">
      <alignment horizontal="center"/>
    </xf>
    <xf numFmtId="0" fontId="18" fillId="0" borderId="42" xfId="0" applyFont="1" applyFill="1" applyBorder="1" applyAlignment="1">
      <alignment horizontal="center"/>
    </xf>
    <xf numFmtId="0" fontId="18" fillId="0" borderId="48" xfId="0" applyFont="1" applyFill="1" applyBorder="1" applyAlignment="1">
      <alignment horizontal="center"/>
    </xf>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173" fontId="28" fillId="8" borderId="116" xfId="0" applyNumberFormat="1" applyFont="1" applyFill="1" applyBorder="1" applyAlignment="1" applyProtection="1">
      <alignment horizontal="center" vertical="center"/>
    </xf>
    <xf numFmtId="173" fontId="28" fillId="8" borderId="43" xfId="0" applyNumberFormat="1" applyFont="1" applyFill="1" applyBorder="1" applyAlignment="1" applyProtection="1">
      <alignment horizontal="center" vertical="center"/>
    </xf>
    <xf numFmtId="173" fontId="28" fillId="8" borderId="117" xfId="0" applyNumberFormat="1" applyFont="1" applyFill="1" applyBorder="1" applyAlignment="1" applyProtection="1">
      <alignment horizontal="center" vertical="center"/>
    </xf>
    <xf numFmtId="173" fontId="28" fillId="8" borderId="115" xfId="0" applyNumberFormat="1" applyFont="1" applyFill="1" applyBorder="1" applyAlignment="1" applyProtection="1">
      <alignment horizontal="center" vertical="center"/>
    </xf>
    <xf numFmtId="173" fontId="28" fillId="8" borderId="55" xfId="0" applyNumberFormat="1" applyFont="1" applyFill="1" applyBorder="1" applyAlignment="1" applyProtection="1">
      <alignment horizontal="center" vertical="center"/>
    </xf>
    <xf numFmtId="173" fontId="28" fillId="8" borderId="56" xfId="0" applyNumberFormat="1" applyFont="1" applyFill="1" applyBorder="1" applyAlignment="1" applyProtection="1">
      <alignment horizontal="center" vertical="center"/>
    </xf>
    <xf numFmtId="173" fontId="28" fillId="8" borderId="57" xfId="0" applyNumberFormat="1" applyFont="1" applyFill="1" applyBorder="1" applyAlignment="1" applyProtection="1">
      <alignment horizontal="center" vertical="center"/>
    </xf>
    <xf numFmtId="173" fontId="28" fillId="8" borderId="35" xfId="0" applyNumberFormat="1" applyFont="1" applyFill="1" applyBorder="1" applyAlignment="1" applyProtection="1">
      <alignment horizontal="center" vertical="center"/>
    </xf>
    <xf numFmtId="0" fontId="1" fillId="0" borderId="0" xfId="0" applyFont="1" applyAlignment="1">
      <alignment horizontal="center"/>
    </xf>
    <xf numFmtId="0" fontId="47" fillId="0" borderId="43" xfId="0" applyFont="1" applyFill="1" applyBorder="1" applyAlignment="1">
      <alignment horizontal="center"/>
    </xf>
    <xf numFmtId="0" fontId="0" fillId="0" borderId="0" xfId="0" applyAlignment="1">
      <alignment horizontal="left" vertical="center" wrapText="1"/>
    </xf>
    <xf numFmtId="0" fontId="47" fillId="17" borderId="43" xfId="0" applyFont="1" applyFill="1" applyBorder="1" applyAlignment="1">
      <alignment horizontal="center"/>
    </xf>
    <xf numFmtId="0" fontId="47" fillId="0" borderId="44" xfId="0" applyFont="1" applyFill="1" applyBorder="1" applyAlignment="1">
      <alignment horizontal="center"/>
    </xf>
    <xf numFmtId="0" fontId="21" fillId="17" borderId="104" xfId="0" applyFont="1" applyFill="1" applyBorder="1" applyAlignment="1">
      <alignment horizontal="right"/>
    </xf>
    <xf numFmtId="0" fontId="47" fillId="0" borderId="94" xfId="0" applyFont="1" applyFill="1" applyBorder="1" applyAlignment="1">
      <alignment horizontal="center"/>
    </xf>
    <xf numFmtId="0" fontId="54" fillId="8" borderId="24" xfId="0" applyFont="1" applyFill="1" applyBorder="1"/>
    <xf numFmtId="0" fontId="18" fillId="0" borderId="94" xfId="0" applyFont="1" applyFill="1" applyBorder="1" applyAlignment="1">
      <alignment horizontal="center"/>
    </xf>
    <xf numFmtId="0" fontId="51" fillId="8" borderId="118" xfId="0" applyFont="1" applyFill="1" applyBorder="1"/>
    <xf numFmtId="0" fontId="47" fillId="0" borderId="34" xfId="0" applyFont="1" applyFill="1" applyBorder="1" applyAlignment="1">
      <alignment horizontal="center"/>
    </xf>
    <xf numFmtId="0" fontId="47" fillId="0" borderId="32" xfId="0" applyFont="1" applyBorder="1"/>
    <xf numFmtId="0" fontId="18" fillId="0" borderId="44" xfId="0" applyFont="1" applyFill="1" applyBorder="1" applyAlignment="1">
      <alignment horizontal="center"/>
    </xf>
    <xf numFmtId="0" fontId="18" fillId="0" borderId="43" xfId="0" applyFont="1" applyFill="1" applyBorder="1" applyAlignment="1">
      <alignment horizontal="center"/>
    </xf>
    <xf numFmtId="0" fontId="28" fillId="8" borderId="53" xfId="0" applyFont="1" applyFill="1" applyBorder="1" applyAlignment="1" applyProtection="1">
      <alignment horizontal="center" vertical="center" wrapText="1"/>
    </xf>
    <xf numFmtId="0" fontId="28" fillId="8" borderId="27" xfId="0" applyFont="1" applyFill="1" applyBorder="1" applyAlignment="1" applyProtection="1">
      <alignment horizontal="center" vertical="center" wrapText="1"/>
    </xf>
    <xf numFmtId="0" fontId="28" fillId="8" borderId="115" xfId="0" applyFont="1" applyFill="1" applyBorder="1" applyAlignment="1" applyProtection="1">
      <alignment horizontal="center" vertical="center" wrapText="1"/>
    </xf>
    <xf numFmtId="0" fontId="0" fillId="0" borderId="0" xfId="0" applyAlignment="1"/>
    <xf numFmtId="0" fontId="44" fillId="0" borderId="0" xfId="0" applyFont="1"/>
    <xf numFmtId="0" fontId="1" fillId="0" borderId="0" xfId="0" quotePrefix="1" applyFont="1" applyBorder="1" applyAlignment="1">
      <alignment vertical="center"/>
    </xf>
    <xf numFmtId="0" fontId="0" fillId="0" borderId="0" xfId="0" applyFill="1"/>
    <xf numFmtId="0" fontId="5" fillId="0" borderId="23" xfId="0" applyFont="1" applyFill="1" applyBorder="1"/>
    <xf numFmtId="0" fontId="21" fillId="3" borderId="23" xfId="0" applyFont="1" applyFill="1" applyBorder="1" applyAlignment="1" applyProtection="1">
      <alignment horizontal="center"/>
    </xf>
    <xf numFmtId="0" fontId="27" fillId="3" borderId="33" xfId="0" applyFont="1" applyFill="1" applyBorder="1" applyAlignment="1" applyProtection="1">
      <alignment vertical="center" wrapText="1"/>
    </xf>
    <xf numFmtId="0" fontId="52" fillId="0" borderId="0" xfId="0" applyFont="1" applyFill="1"/>
    <xf numFmtId="0" fontId="18" fillId="10" borderId="104" xfId="0" applyFont="1" applyFill="1" applyBorder="1" applyAlignment="1" applyProtection="1">
      <alignment horizontal="center"/>
    </xf>
    <xf numFmtId="0" fontId="18" fillId="10" borderId="47" xfId="0" applyFont="1" applyFill="1" applyBorder="1" applyAlignment="1" applyProtection="1">
      <alignment horizontal="center"/>
    </xf>
    <xf numFmtId="0" fontId="18" fillId="10" borderId="50" xfId="0" applyFont="1" applyFill="1" applyBorder="1" applyAlignment="1" applyProtection="1">
      <alignment horizontal="center"/>
    </xf>
    <xf numFmtId="0" fontId="21" fillId="10" borderId="124" xfId="0" applyFont="1" applyFill="1" applyBorder="1" applyAlignment="1" applyProtection="1">
      <alignment horizontal="center"/>
    </xf>
    <xf numFmtId="0" fontId="21" fillId="3" borderId="45" xfId="0" applyFont="1" applyFill="1" applyBorder="1" applyAlignment="1" applyProtection="1">
      <alignment horizontal="center"/>
    </xf>
    <xf numFmtId="0" fontId="21" fillId="3" borderId="43" xfId="0" applyFont="1" applyFill="1" applyBorder="1" applyAlignment="1" applyProtection="1">
      <alignment horizontal="center"/>
    </xf>
    <xf numFmtId="0" fontId="21" fillId="0" borderId="25" xfId="0" applyFont="1" applyFill="1" applyBorder="1" applyAlignment="1" applyProtection="1">
      <alignment horizontal="center"/>
    </xf>
    <xf numFmtId="0" fontId="18" fillId="10" borderId="64" xfId="0" applyFont="1" applyFill="1" applyBorder="1" applyAlignment="1" applyProtection="1">
      <alignment horizontal="center"/>
    </xf>
    <xf numFmtId="0" fontId="18" fillId="10" borderId="62" xfId="0" applyFont="1" applyFill="1" applyBorder="1" applyAlignment="1" applyProtection="1">
      <alignment horizontal="center"/>
    </xf>
    <xf numFmtId="0" fontId="18" fillId="10" borderId="46" xfId="0" applyFont="1" applyFill="1" applyBorder="1" applyAlignment="1" applyProtection="1">
      <alignment horizontal="center"/>
    </xf>
    <xf numFmtId="0" fontId="21" fillId="10" borderId="93" xfId="0" applyFont="1" applyFill="1" applyBorder="1" applyAlignment="1" applyProtection="1">
      <alignment horizontal="center"/>
    </xf>
    <xf numFmtId="0" fontId="21" fillId="10" borderId="122" xfId="0" applyFont="1" applyFill="1" applyBorder="1" applyAlignment="1" applyProtection="1">
      <alignment horizontal="center"/>
    </xf>
    <xf numFmtId="0" fontId="21" fillId="10" borderId="80" xfId="0" applyFont="1" applyFill="1" applyBorder="1" applyAlignment="1" applyProtection="1">
      <alignment horizontal="center"/>
    </xf>
    <xf numFmtId="0" fontId="21" fillId="10" borderId="116" xfId="0" applyFont="1" applyFill="1" applyBorder="1" applyAlignment="1" applyProtection="1">
      <alignment horizontal="center"/>
    </xf>
    <xf numFmtId="0" fontId="21" fillId="10" borderId="58" xfId="0" applyFont="1" applyFill="1" applyBorder="1" applyAlignment="1" applyProtection="1">
      <alignment horizontal="center"/>
    </xf>
    <xf numFmtId="0" fontId="55" fillId="0" borderId="0" xfId="0" applyFont="1" applyFill="1" applyBorder="1" applyAlignment="1">
      <alignment horizontal="left"/>
    </xf>
    <xf numFmtId="0" fontId="0" fillId="0" borderId="34" xfId="0" applyBorder="1"/>
    <xf numFmtId="0" fontId="1" fillId="0" borderId="32" xfId="0" applyFont="1" applyBorder="1"/>
    <xf numFmtId="0" fontId="0" fillId="0" borderId="26" xfId="0" applyBorder="1"/>
    <xf numFmtId="0" fontId="1" fillId="0" borderId="33" xfId="0" applyFont="1" applyBorder="1"/>
    <xf numFmtId="0" fontId="1" fillId="0" borderId="40" xfId="0" applyFont="1" applyFill="1" applyBorder="1"/>
    <xf numFmtId="0" fontId="1" fillId="0" borderId="41" xfId="0" applyFont="1" applyBorder="1"/>
    <xf numFmtId="0" fontId="0" fillId="0" borderId="29" xfId="0" applyBorder="1"/>
    <xf numFmtId="0" fontId="0" fillId="0" borderId="49" xfId="0" applyBorder="1"/>
    <xf numFmtId="0" fontId="51" fillId="8" borderId="37" xfId="0" applyFont="1" applyFill="1" applyBorder="1"/>
    <xf numFmtId="0" fontId="51" fillId="8" borderId="38" xfId="0" applyFont="1" applyFill="1" applyBorder="1"/>
    <xf numFmtId="0" fontId="5" fillId="17" borderId="51" xfId="0" applyFont="1" applyFill="1" applyBorder="1" applyAlignment="1" applyProtection="1">
      <alignment horizontal="center" vertical="center"/>
    </xf>
    <xf numFmtId="0" fontId="5" fillId="17" borderId="52" xfId="0" applyFont="1" applyFill="1" applyBorder="1" applyAlignment="1" applyProtection="1">
      <alignment horizontal="center" vertical="center"/>
    </xf>
    <xf numFmtId="0" fontId="5" fillId="17" borderId="35" xfId="0" applyFont="1" applyFill="1" applyBorder="1" applyAlignment="1" applyProtection="1">
      <alignment horizontal="center" vertical="center" wrapText="1"/>
    </xf>
    <xf numFmtId="0" fontId="53" fillId="17" borderId="35" xfId="0" applyFont="1" applyFill="1" applyBorder="1" applyAlignment="1" applyProtection="1">
      <alignment horizontal="center" vertical="center" wrapText="1"/>
    </xf>
    <xf numFmtId="175" fontId="18" fillId="17" borderId="125" xfId="0" applyNumberFormat="1" applyFont="1" applyFill="1" applyBorder="1" applyAlignment="1" applyProtection="1">
      <alignment horizontal="center" vertical="center"/>
    </xf>
    <xf numFmtId="175" fontId="18" fillId="17" borderId="124" xfId="0" applyNumberFormat="1" applyFont="1" applyFill="1" applyBorder="1" applyAlignment="1" applyProtection="1">
      <alignment horizontal="center" vertical="center"/>
    </xf>
    <xf numFmtId="175" fontId="18" fillId="17" borderId="104" xfId="0" applyNumberFormat="1" applyFont="1" applyFill="1" applyBorder="1" applyAlignment="1" applyProtection="1">
      <alignment horizontal="center" vertical="center"/>
    </xf>
    <xf numFmtId="175" fontId="18" fillId="17" borderId="47" xfId="0" applyNumberFormat="1" applyFont="1" applyFill="1" applyBorder="1" applyAlignment="1" applyProtection="1">
      <alignment horizontal="center" vertical="center"/>
    </xf>
    <xf numFmtId="175" fontId="18" fillId="17" borderId="114" xfId="0" applyNumberFormat="1" applyFont="1" applyFill="1" applyBorder="1" applyAlignment="1" applyProtection="1">
      <alignment horizontal="center" vertical="center"/>
    </xf>
    <xf numFmtId="175" fontId="55" fillId="17" borderId="125" xfId="0" applyNumberFormat="1" applyFont="1" applyFill="1" applyBorder="1" applyAlignment="1" applyProtection="1">
      <alignment horizontal="center" vertical="center"/>
    </xf>
    <xf numFmtId="175" fontId="56" fillId="17" borderId="56" xfId="0" applyNumberFormat="1" applyFont="1" applyFill="1" applyBorder="1" applyAlignment="1" applyProtection="1">
      <alignment horizontal="center" vertical="center"/>
    </xf>
    <xf numFmtId="175" fontId="18" fillId="17" borderId="56" xfId="0" applyNumberFormat="1" applyFont="1" applyFill="1" applyBorder="1" applyAlignment="1" applyProtection="1">
      <alignment horizontal="center" vertical="center"/>
    </xf>
    <xf numFmtId="0" fontId="53" fillId="17" borderId="0" xfId="0" applyFont="1" applyFill="1" applyAlignment="1" applyProtection="1">
      <alignment horizontal="center" vertical="center"/>
    </xf>
    <xf numFmtId="0" fontId="0" fillId="17" borderId="0" xfId="0" applyFill="1" applyAlignment="1" applyProtection="1">
      <alignment horizontal="center" vertical="center"/>
    </xf>
    <xf numFmtId="0" fontId="52" fillId="17" borderId="0" xfId="0" applyFont="1" applyFill="1" applyAlignment="1" applyProtection="1">
      <alignment horizontal="center" vertical="center"/>
    </xf>
    <xf numFmtId="0" fontId="27" fillId="3" borderId="0" xfId="0" applyFont="1" applyFill="1" applyBorder="1" applyAlignment="1" applyProtection="1">
      <alignment vertical="center" wrapText="1"/>
    </xf>
    <xf numFmtId="0" fontId="28" fillId="8" borderId="35" xfId="0" applyFont="1" applyFill="1" applyBorder="1" applyAlignment="1" applyProtection="1">
      <alignment horizontal="center" vertical="center" wrapText="1"/>
    </xf>
    <xf numFmtId="0" fontId="57" fillId="17" borderId="52" xfId="0" applyNumberFormat="1" applyFont="1" applyFill="1" applyBorder="1" applyAlignment="1" applyProtection="1">
      <alignment horizontal="center" vertical="center" wrapText="1"/>
      <protection locked="0"/>
    </xf>
    <xf numFmtId="168" fontId="57" fillId="17" borderId="52" xfId="0" applyNumberFormat="1" applyFont="1" applyFill="1" applyBorder="1" applyAlignment="1" applyProtection="1">
      <alignment horizontal="left" vertical="center" wrapText="1"/>
      <protection locked="0"/>
    </xf>
    <xf numFmtId="0" fontId="21" fillId="17" borderId="42" xfId="0" applyFont="1" applyFill="1" applyBorder="1" applyAlignment="1">
      <alignment horizontal="center"/>
    </xf>
    <xf numFmtId="0" fontId="21" fillId="17" borderId="43" xfId="0" applyFont="1" applyFill="1" applyBorder="1" applyAlignment="1">
      <alignment horizontal="center"/>
    </xf>
    <xf numFmtId="0" fontId="47" fillId="0" borderId="62" xfId="0" applyFont="1" applyFill="1" applyBorder="1" applyAlignment="1">
      <alignment horizontal="center"/>
    </xf>
    <xf numFmtId="0" fontId="0" fillId="0" borderId="73" xfId="0" applyBorder="1" applyAlignment="1">
      <alignment horizontal="center"/>
    </xf>
    <xf numFmtId="0" fontId="0" fillId="0" borderId="73" xfId="0" applyBorder="1"/>
    <xf numFmtId="0" fontId="0" fillId="0" borderId="62" xfId="0" applyBorder="1" applyAlignment="1">
      <alignment horizontal="center"/>
    </xf>
    <xf numFmtId="0" fontId="0" fillId="0" borderId="104" xfId="0" applyBorder="1" applyAlignment="1">
      <alignment horizontal="center"/>
    </xf>
    <xf numFmtId="0" fontId="51" fillId="8" borderId="39" xfId="0" applyFont="1" applyFill="1" applyBorder="1"/>
    <xf numFmtId="0" fontId="26" fillId="4" borderId="36" xfId="0" applyFont="1" applyFill="1" applyBorder="1" applyAlignment="1" applyProtection="1">
      <alignment horizontal="center" vertical="center"/>
    </xf>
    <xf numFmtId="0" fontId="28" fillId="4" borderId="0" xfId="0" applyFont="1" applyFill="1" applyBorder="1" applyAlignment="1" applyProtection="1">
      <alignment vertical="center" wrapText="1"/>
      <protection locked="0"/>
    </xf>
    <xf numFmtId="164" fontId="28" fillId="8" borderId="84" xfId="1" applyNumberFormat="1" applyFont="1" applyFill="1" applyBorder="1" applyAlignment="1" applyProtection="1">
      <alignment horizontal="center" vertical="center"/>
    </xf>
    <xf numFmtId="164" fontId="28" fillId="8" borderId="85" xfId="1" applyNumberFormat="1" applyFont="1" applyFill="1" applyBorder="1" applyAlignment="1" applyProtection="1">
      <alignment horizontal="center" vertical="center"/>
    </xf>
    <xf numFmtId="164" fontId="28" fillId="8" borderId="86" xfId="1" applyNumberFormat="1" applyFont="1" applyFill="1" applyBorder="1" applyAlignment="1" applyProtection="1">
      <alignment horizontal="center" vertical="center"/>
    </xf>
    <xf numFmtId="175" fontId="28" fillId="8" borderId="55" xfId="1" applyNumberFormat="1" applyFont="1" applyFill="1" applyBorder="1" applyAlignment="1" applyProtection="1">
      <alignment horizontal="center" vertical="center"/>
    </xf>
    <xf numFmtId="175" fontId="28" fillId="8" borderId="56" xfId="1" applyNumberFormat="1" applyFont="1" applyFill="1" applyBorder="1" applyAlignment="1" applyProtection="1">
      <alignment horizontal="center" vertical="center"/>
    </xf>
    <xf numFmtId="175" fontId="28" fillId="8" borderId="57" xfId="1" applyNumberFormat="1" applyFont="1" applyFill="1" applyBorder="1" applyAlignment="1" applyProtection="1">
      <alignment horizontal="center" vertical="center"/>
    </xf>
    <xf numFmtId="164" fontId="26" fillId="8" borderId="35" xfId="1" applyNumberFormat="1" applyFont="1" applyFill="1" applyBorder="1" applyAlignment="1" applyProtection="1">
      <alignment horizontal="center" vertical="center"/>
    </xf>
    <xf numFmtId="0" fontId="26" fillId="4" borderId="26" xfId="0" applyFont="1" applyFill="1" applyBorder="1" applyAlignment="1" applyProtection="1">
      <alignment vertical="center" wrapText="1"/>
    </xf>
    <xf numFmtId="0" fontId="26" fillId="4" borderId="40" xfId="0" applyFont="1" applyFill="1" applyBorder="1" applyAlignment="1" applyProtection="1">
      <alignment vertical="center" wrapText="1"/>
    </xf>
    <xf numFmtId="0" fontId="26" fillId="4" borderId="36" xfId="0" applyFont="1" applyFill="1" applyBorder="1" applyAlignment="1" applyProtection="1">
      <alignment vertical="center" wrapText="1"/>
    </xf>
    <xf numFmtId="0" fontId="28" fillId="0" borderId="0" xfId="0" applyFont="1"/>
    <xf numFmtId="2" fontId="58" fillId="8" borderId="58" xfId="0" applyNumberFormat="1" applyFont="1" applyFill="1" applyBorder="1" applyAlignment="1">
      <alignment horizontal="center" vertical="center"/>
    </xf>
    <xf numFmtId="2" fontId="58" fillId="8" borderId="80" xfId="0" applyNumberFormat="1" applyFont="1" applyFill="1" applyBorder="1" applyAlignment="1">
      <alignment horizontal="center" vertical="center"/>
    </xf>
    <xf numFmtId="2" fontId="58" fillId="8" borderId="59" xfId="0" applyNumberFormat="1" applyFont="1" applyFill="1" applyBorder="1" applyAlignment="1">
      <alignment horizontal="center" vertical="center"/>
    </xf>
    <xf numFmtId="2" fontId="58" fillId="8" borderId="25" xfId="0" applyNumberFormat="1" applyFont="1" applyFill="1" applyBorder="1" applyAlignment="1">
      <alignment horizontal="center" vertical="center"/>
    </xf>
    <xf numFmtId="2" fontId="58" fillId="8" borderId="23" xfId="0" applyNumberFormat="1" applyFont="1" applyFill="1" applyBorder="1" applyAlignment="1">
      <alignment horizontal="center" vertical="center"/>
    </xf>
    <xf numFmtId="2" fontId="58" fillId="8" borderId="24" xfId="0" applyNumberFormat="1" applyFont="1" applyFill="1" applyBorder="1" applyAlignment="1">
      <alignment horizontal="center" vertical="center"/>
    </xf>
    <xf numFmtId="2" fontId="58" fillId="8" borderId="60" xfId="0" applyNumberFormat="1" applyFont="1" applyFill="1" applyBorder="1" applyAlignment="1">
      <alignment horizontal="center" vertical="center"/>
    </xf>
    <xf numFmtId="2" fontId="58" fillId="8" borderId="81" xfId="0" applyNumberFormat="1" applyFont="1" applyFill="1" applyBorder="1" applyAlignment="1">
      <alignment horizontal="center" vertical="center"/>
    </xf>
    <xf numFmtId="2" fontId="58" fillId="8" borderId="61" xfId="0" applyNumberFormat="1" applyFont="1" applyFill="1" applyBorder="1" applyAlignment="1">
      <alignment horizontal="center" vertical="center"/>
    </xf>
    <xf numFmtId="0" fontId="58" fillId="4" borderId="31" xfId="0" applyFont="1" applyFill="1" applyBorder="1" applyAlignment="1">
      <alignment horizontal="center"/>
    </xf>
    <xf numFmtId="0" fontId="58" fillId="4" borderId="36" xfId="0" applyFont="1" applyFill="1" applyBorder="1" applyAlignment="1">
      <alignment horizontal="center"/>
    </xf>
    <xf numFmtId="0" fontId="28" fillId="4" borderId="0" xfId="0" applyFont="1" applyFill="1" applyBorder="1"/>
    <xf numFmtId="0" fontId="28" fillId="4" borderId="0" xfId="0" applyFont="1" applyFill="1" applyBorder="1" applyAlignment="1" applyProtection="1"/>
    <xf numFmtId="0" fontId="28" fillId="4" borderId="36" xfId="0" applyFont="1" applyFill="1" applyBorder="1"/>
    <xf numFmtId="0" fontId="58" fillId="4" borderId="0" xfId="0" applyFont="1" applyFill="1" applyBorder="1" applyAlignment="1">
      <alignment horizontal="center"/>
    </xf>
    <xf numFmtId="1" fontId="26" fillId="4" borderId="31" xfId="0" applyNumberFormat="1" applyFont="1" applyFill="1" applyBorder="1" applyAlignment="1" applyProtection="1">
      <alignment horizontal="center" vertical="center"/>
    </xf>
    <xf numFmtId="2" fontId="26" fillId="4" borderId="31" xfId="0" applyNumberFormat="1" applyFont="1" applyFill="1" applyBorder="1" applyAlignment="1" applyProtection="1">
      <alignment horizontal="center" vertical="center"/>
    </xf>
    <xf numFmtId="164" fontId="26" fillId="4" borderId="0" xfId="1" applyNumberFormat="1" applyFont="1" applyFill="1" applyBorder="1" applyAlignment="1" applyProtection="1">
      <alignment horizontal="center" vertical="center"/>
    </xf>
    <xf numFmtId="0" fontId="26" fillId="4" borderId="33" xfId="0" applyFont="1" applyFill="1" applyBorder="1" applyAlignment="1" applyProtection="1">
      <alignment vertical="center"/>
    </xf>
    <xf numFmtId="44" fontId="28" fillId="6" borderId="59" xfId="1" applyFont="1" applyFill="1" applyBorder="1" applyAlignment="1" applyProtection="1">
      <protection locked="0"/>
    </xf>
    <xf numFmtId="44" fontId="28" fillId="6" borderId="24" xfId="1" applyFont="1" applyFill="1" applyBorder="1" applyAlignment="1" applyProtection="1">
      <protection locked="0"/>
    </xf>
    <xf numFmtId="44" fontId="28" fillId="6" borderId="61" xfId="1" applyFont="1" applyFill="1" applyBorder="1" applyAlignment="1" applyProtection="1">
      <protection locked="0"/>
    </xf>
    <xf numFmtId="174" fontId="26" fillId="8" borderId="54" xfId="1" applyNumberFormat="1" applyFont="1" applyFill="1" applyBorder="1" applyAlignment="1" applyProtection="1"/>
    <xf numFmtId="44" fontId="28" fillId="6" borderId="54" xfId="1" applyFont="1" applyFill="1" applyBorder="1" applyAlignment="1" applyProtection="1">
      <protection locked="0"/>
    </xf>
    <xf numFmtId="0" fontId="28" fillId="4" borderId="0" xfId="0" applyFont="1" applyFill="1"/>
    <xf numFmtId="0" fontId="58" fillId="4" borderId="32" xfId="0" applyFont="1" applyFill="1" applyBorder="1" applyAlignment="1">
      <alignment horizontal="center"/>
    </xf>
    <xf numFmtId="0" fontId="58" fillId="4" borderId="33" xfId="0" applyFont="1" applyFill="1" applyBorder="1" applyAlignment="1">
      <alignment horizontal="center"/>
    </xf>
    <xf numFmtId="0" fontId="58" fillId="4" borderId="41" xfId="0" applyFont="1" applyFill="1" applyBorder="1" applyAlignment="1">
      <alignment horizontal="center"/>
    </xf>
    <xf numFmtId="0" fontId="26" fillId="4" borderId="40" xfId="0" applyFont="1" applyFill="1" applyBorder="1" applyAlignment="1" applyProtection="1">
      <alignment horizontal="center" vertical="center"/>
    </xf>
    <xf numFmtId="0" fontId="26" fillId="3" borderId="52" xfId="0" applyFont="1" applyFill="1" applyBorder="1" applyAlignment="1" applyProtection="1">
      <alignment horizontal="center" vertical="center"/>
    </xf>
    <xf numFmtId="0" fontId="28" fillId="3" borderId="52" xfId="0" applyFont="1" applyFill="1" applyBorder="1"/>
    <xf numFmtId="174" fontId="26" fillId="3" borderId="52" xfId="1" applyNumberFormat="1" applyFont="1" applyFill="1" applyBorder="1" applyAlignment="1" applyProtection="1"/>
    <xf numFmtId="0" fontId="58" fillId="3" borderId="52" xfId="0" applyFont="1" applyFill="1" applyBorder="1" applyAlignment="1">
      <alignment horizontal="center"/>
    </xf>
    <xf numFmtId="0" fontId="58" fillId="3" borderId="63" xfId="0" applyFont="1" applyFill="1" applyBorder="1" applyAlignment="1">
      <alignment horizontal="center"/>
    </xf>
    <xf numFmtId="2" fontId="58" fillId="8" borderId="122" xfId="0" applyNumberFormat="1" applyFont="1" applyFill="1" applyBorder="1" applyAlignment="1">
      <alignment horizontal="center" vertical="center"/>
    </xf>
    <xf numFmtId="2" fontId="58" fillId="8" borderId="45" xfId="0" applyNumberFormat="1" applyFont="1" applyFill="1" applyBorder="1" applyAlignment="1">
      <alignment horizontal="center" vertical="center"/>
    </xf>
    <xf numFmtId="2" fontId="58" fillId="8" borderId="123" xfId="0" applyNumberFormat="1" applyFont="1" applyFill="1" applyBorder="1" applyAlignment="1">
      <alignment horizontal="center" vertical="center"/>
    </xf>
    <xf numFmtId="1" fontId="28" fillId="0" borderId="84" xfId="0" applyNumberFormat="1" applyFont="1" applyFill="1" applyBorder="1" applyAlignment="1" applyProtection="1">
      <alignment horizontal="center" vertical="center"/>
    </xf>
    <xf numFmtId="1" fontId="28" fillId="0" borderId="85" xfId="0" applyNumberFormat="1" applyFont="1" applyFill="1" applyBorder="1" applyAlignment="1" applyProtection="1">
      <alignment horizontal="center" vertical="center"/>
    </xf>
    <xf numFmtId="1" fontId="28" fillId="0" borderId="86" xfId="0" applyNumberFormat="1" applyFont="1" applyFill="1" applyBorder="1" applyAlignment="1" applyProtection="1">
      <alignment horizontal="center" vertical="center"/>
    </xf>
    <xf numFmtId="1" fontId="26" fillId="0" borderId="34" xfId="0" applyNumberFormat="1" applyFont="1" applyFill="1" applyBorder="1" applyAlignment="1" applyProtection="1">
      <alignment horizontal="center" vertical="center"/>
    </xf>
    <xf numFmtId="174" fontId="28" fillId="8" borderId="59" xfId="1" applyNumberFormat="1" applyFont="1" applyFill="1" applyBorder="1" applyAlignment="1" applyProtection="1"/>
    <xf numFmtId="174" fontId="28" fillId="8" borderId="24" xfId="1" applyNumberFormat="1" applyFont="1" applyFill="1" applyBorder="1" applyAlignment="1" applyProtection="1"/>
    <xf numFmtId="174" fontId="28" fillId="8" borderId="103" xfId="1" applyNumberFormat="1" applyFont="1" applyFill="1" applyBorder="1" applyAlignment="1" applyProtection="1"/>
    <xf numFmtId="0" fontId="28" fillId="4" borderId="34" xfId="0" applyFont="1" applyFill="1" applyBorder="1" applyAlignment="1" applyProtection="1"/>
    <xf numFmtId="0" fontId="28" fillId="4" borderId="26" xfId="0" applyFont="1" applyFill="1" applyBorder="1" applyAlignment="1" applyProtection="1"/>
    <xf numFmtId="0" fontId="26" fillId="4" borderId="26" xfId="0" applyFont="1" applyFill="1" applyBorder="1" applyAlignment="1" applyProtection="1">
      <alignment horizontal="center" vertical="center" wrapText="1"/>
    </xf>
    <xf numFmtId="0" fontId="26" fillId="4" borderId="0" xfId="0" applyFont="1" applyFill="1" applyBorder="1" applyAlignment="1" applyProtection="1">
      <alignment horizontal="center" vertical="center" wrapText="1"/>
    </xf>
    <xf numFmtId="0" fontId="26" fillId="4" borderId="33" xfId="0" applyFont="1" applyFill="1" applyBorder="1" applyAlignment="1" applyProtection="1">
      <alignment horizontal="center" vertical="center" wrapText="1"/>
    </xf>
    <xf numFmtId="0" fontId="26" fillId="0" borderId="58" xfId="0" applyFont="1" applyFill="1" applyBorder="1" applyAlignment="1" applyProtection="1">
      <alignment horizontal="center" vertical="center" wrapText="1"/>
    </xf>
    <xf numFmtId="0" fontId="26" fillId="0" borderId="25" xfId="0" applyFont="1" applyFill="1" applyBorder="1" applyAlignment="1" applyProtection="1">
      <alignment horizontal="center" vertical="center" wrapText="1"/>
    </xf>
    <xf numFmtId="0" fontId="26" fillId="0" borderId="60" xfId="0" applyFont="1" applyFill="1" applyBorder="1" applyAlignment="1" applyProtection="1">
      <alignment horizontal="center" vertical="center" wrapText="1"/>
    </xf>
    <xf numFmtId="164" fontId="28" fillId="8" borderId="24" xfId="1" applyNumberFormat="1" applyFont="1" applyFill="1" applyBorder="1" applyAlignment="1" applyProtection="1">
      <alignment horizontal="center" vertical="center"/>
    </xf>
    <xf numFmtId="164" fontId="28" fillId="8" borderId="59" xfId="1" applyNumberFormat="1" applyFont="1" applyFill="1" applyBorder="1" applyAlignment="1" applyProtection="1">
      <alignment horizontal="center" vertical="center"/>
    </xf>
    <xf numFmtId="164" fontId="28" fillId="8" borderId="61" xfId="1" applyNumberFormat="1" applyFont="1" applyFill="1" applyBorder="1" applyAlignment="1" applyProtection="1">
      <alignment horizontal="center" vertical="center"/>
    </xf>
    <xf numFmtId="164" fontId="26" fillId="8" borderId="54" xfId="1"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wrapText="1"/>
    </xf>
    <xf numFmtId="0" fontId="26" fillId="4" borderId="31" xfId="0"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0" fontId="26" fillId="4" borderId="31" xfId="0" applyFont="1" applyFill="1" applyBorder="1" applyAlignment="1" applyProtection="1">
      <alignment vertical="center" wrapText="1"/>
    </xf>
    <xf numFmtId="0" fontId="26" fillId="4" borderId="32" xfId="0" applyFont="1" applyFill="1" applyBorder="1" applyAlignment="1" applyProtection="1">
      <alignment vertical="center" wrapText="1"/>
    </xf>
    <xf numFmtId="0" fontId="26" fillId="4" borderId="41" xfId="0" applyFont="1" applyFill="1" applyBorder="1" applyAlignment="1" applyProtection="1">
      <alignment vertical="center" wrapText="1"/>
    </xf>
    <xf numFmtId="0" fontId="26" fillId="4" borderId="130" xfId="0" applyFont="1" applyFill="1" applyBorder="1" applyAlignment="1" applyProtection="1">
      <alignment vertical="center" wrapText="1"/>
    </xf>
    <xf numFmtId="0" fontId="26" fillId="4" borderId="2" xfId="0" applyFont="1" applyFill="1" applyBorder="1" applyAlignment="1" applyProtection="1">
      <alignment horizontal="center" vertical="center" wrapText="1"/>
    </xf>
    <xf numFmtId="0" fontId="26" fillId="4" borderId="2" xfId="0" applyFont="1" applyFill="1" applyBorder="1" applyAlignment="1" applyProtection="1">
      <alignment vertical="center" wrapText="1"/>
    </xf>
    <xf numFmtId="0" fontId="26" fillId="4" borderId="131" xfId="0" applyFont="1" applyFill="1" applyBorder="1" applyAlignment="1" applyProtection="1">
      <alignment vertical="center" wrapText="1"/>
    </xf>
    <xf numFmtId="2" fontId="26" fillId="4" borderId="33" xfId="1" applyNumberFormat="1" applyFont="1" applyFill="1" applyBorder="1" applyAlignment="1" applyProtection="1">
      <alignment vertical="center" wrapText="1"/>
    </xf>
    <xf numFmtId="0" fontId="26" fillId="4" borderId="36" xfId="0" applyFont="1" applyFill="1" applyBorder="1" applyAlignment="1" applyProtection="1">
      <alignment horizontal="center" vertical="center" wrapText="1"/>
    </xf>
    <xf numFmtId="0" fontId="0" fillId="0" borderId="0" xfId="0" applyAlignment="1">
      <alignment horizontal="center" vertical="center" wrapText="1"/>
    </xf>
    <xf numFmtId="0" fontId="1" fillId="0" borderId="0" xfId="0" applyFont="1" applyAlignment="1"/>
    <xf numFmtId="0" fontId="56" fillId="0" borderId="0" xfId="0" applyFont="1" applyFill="1" applyBorder="1" applyAlignment="1">
      <alignment horizontal="left"/>
    </xf>
    <xf numFmtId="0" fontId="26" fillId="4" borderId="40" xfId="0" applyFont="1" applyFill="1" applyBorder="1" applyAlignment="1" applyProtection="1">
      <alignment horizontal="center" vertical="center" wrapText="1"/>
    </xf>
    <xf numFmtId="0" fontId="28" fillId="4" borderId="31" xfId="0" applyFont="1" applyFill="1" applyBorder="1"/>
    <xf numFmtId="1" fontId="26" fillId="4" borderId="0" xfId="0" applyNumberFormat="1" applyFont="1" applyFill="1" applyBorder="1" applyAlignment="1" applyProtection="1">
      <alignment horizontal="center" vertical="center"/>
    </xf>
    <xf numFmtId="0" fontId="28" fillId="4" borderId="34" xfId="0" applyFont="1" applyFill="1" applyBorder="1"/>
    <xf numFmtId="0" fontId="28" fillId="4" borderId="32" xfId="0" applyFont="1" applyFill="1" applyBorder="1"/>
    <xf numFmtId="0" fontId="28" fillId="4" borderId="33" xfId="0" applyFont="1" applyFill="1" applyBorder="1"/>
    <xf numFmtId="1" fontId="26" fillId="4" borderId="26" xfId="0" applyNumberFormat="1" applyFont="1" applyFill="1" applyBorder="1" applyAlignment="1" applyProtection="1">
      <alignment horizontal="center" vertical="center"/>
    </xf>
    <xf numFmtId="0" fontId="0" fillId="4" borderId="26" xfId="0" applyFill="1" applyBorder="1"/>
    <xf numFmtId="0" fontId="0" fillId="4" borderId="0" xfId="0" applyFill="1" applyBorder="1"/>
    <xf numFmtId="0" fontId="0" fillId="4" borderId="33" xfId="0" applyFill="1" applyBorder="1"/>
    <xf numFmtId="0" fontId="0" fillId="4" borderId="40" xfId="0" applyFill="1" applyBorder="1"/>
    <xf numFmtId="0" fontId="0" fillId="4" borderId="36" xfId="0" applyFill="1" applyBorder="1"/>
    <xf numFmtId="0" fontId="0" fillId="4" borderId="41" xfId="0" applyFill="1" applyBorder="1"/>
    <xf numFmtId="0" fontId="51" fillId="3" borderId="46" xfId="0" applyNumberFormat="1" applyFont="1" applyFill="1" applyBorder="1" applyAlignment="1">
      <alignment horizontal="center"/>
    </xf>
    <xf numFmtId="2" fontId="51" fillId="15" borderId="46" xfId="0" applyNumberFormat="1" applyFont="1" applyFill="1" applyBorder="1" applyAlignment="1">
      <alignment horizontal="center"/>
    </xf>
    <xf numFmtId="1" fontId="51" fillId="3" borderId="46" xfId="0" applyNumberFormat="1" applyFont="1" applyFill="1" applyBorder="1" applyAlignment="1">
      <alignment horizontal="center"/>
    </xf>
    <xf numFmtId="0" fontId="60" fillId="18" borderId="132" xfId="0" applyFont="1" applyFill="1" applyBorder="1" applyAlignment="1">
      <alignment horizontal="left" vertical="center" wrapText="1"/>
    </xf>
    <xf numFmtId="0" fontId="51" fillId="3" borderId="28" xfId="0" applyFont="1" applyFill="1" applyBorder="1" applyAlignment="1">
      <alignment horizontal="left"/>
    </xf>
    <xf numFmtId="0" fontId="21" fillId="17" borderId="104" xfId="0" applyFont="1" applyFill="1" applyBorder="1" applyAlignment="1">
      <alignment horizontal="center"/>
    </xf>
    <xf numFmtId="0" fontId="21" fillId="17" borderId="47" xfId="0" applyFont="1" applyFill="1" applyBorder="1" applyAlignment="1">
      <alignment horizontal="center"/>
    </xf>
    <xf numFmtId="0" fontId="18" fillId="17" borderId="34" xfId="0" applyFont="1" applyFill="1" applyBorder="1" applyAlignment="1">
      <alignment horizontal="center"/>
    </xf>
    <xf numFmtId="0" fontId="18" fillId="0" borderId="65" xfId="0" applyFont="1" applyFill="1" applyBorder="1" applyAlignment="1">
      <alignment horizontal="center"/>
    </xf>
    <xf numFmtId="0" fontId="18" fillId="0" borderId="116" xfId="0" applyFont="1" applyFill="1" applyBorder="1" applyAlignment="1">
      <alignment horizontal="center"/>
    </xf>
    <xf numFmtId="0" fontId="21" fillId="17" borderId="116" xfId="0" applyFont="1" applyFill="1" applyBorder="1" applyAlignment="1">
      <alignment horizontal="center"/>
    </xf>
    <xf numFmtId="0" fontId="0" fillId="0" borderId="128" xfId="0" applyBorder="1" applyAlignment="1">
      <alignment horizontal="center"/>
    </xf>
    <xf numFmtId="0" fontId="18" fillId="17" borderId="26" xfId="0" applyFont="1" applyFill="1" applyBorder="1" applyAlignment="1">
      <alignment horizontal="center"/>
    </xf>
    <xf numFmtId="0" fontId="0" fillId="0" borderId="118" xfId="0" applyBorder="1" applyAlignment="1">
      <alignment horizontal="center"/>
    </xf>
    <xf numFmtId="0" fontId="18" fillId="17" borderId="40" xfId="0" applyFont="1" applyFill="1" applyBorder="1" applyAlignment="1">
      <alignment horizontal="center"/>
    </xf>
    <xf numFmtId="0" fontId="18" fillId="0" borderId="77" xfId="0" applyFont="1" applyFill="1" applyBorder="1" applyAlignment="1">
      <alignment horizontal="center"/>
    </xf>
    <xf numFmtId="0" fontId="18" fillId="0" borderId="117" xfId="0" applyFont="1" applyFill="1" applyBorder="1" applyAlignment="1">
      <alignment horizontal="center"/>
    </xf>
    <xf numFmtId="0" fontId="21" fillId="17" borderId="117" xfId="0" applyFont="1" applyFill="1" applyBorder="1" applyAlignment="1">
      <alignment horizontal="center"/>
    </xf>
    <xf numFmtId="0" fontId="0" fillId="0" borderId="126" xfId="0" applyBorder="1" applyAlignment="1">
      <alignment horizontal="center"/>
    </xf>
    <xf numFmtId="0" fontId="51" fillId="8" borderId="126" xfId="0" applyFont="1" applyFill="1" applyBorder="1"/>
    <xf numFmtId="0" fontId="51" fillId="8" borderId="128" xfId="0" applyFont="1" applyFill="1" applyBorder="1"/>
    <xf numFmtId="0" fontId="18" fillId="17" borderId="53" xfId="0" applyFont="1" applyFill="1" applyBorder="1" applyAlignment="1">
      <alignment horizontal="center"/>
    </xf>
    <xf numFmtId="0" fontId="51" fillId="8" borderId="54" xfId="0" applyFont="1" applyFill="1" applyBorder="1"/>
    <xf numFmtId="0" fontId="18" fillId="0" borderId="52" xfId="0" applyFont="1" applyFill="1" applyBorder="1" applyAlignment="1">
      <alignment horizontal="center"/>
    </xf>
    <xf numFmtId="0" fontId="18" fillId="0" borderId="115" xfId="0" applyFont="1" applyFill="1" applyBorder="1" applyAlignment="1">
      <alignment horizontal="center"/>
    </xf>
    <xf numFmtId="0" fontId="21" fillId="17" borderId="115" xfId="0" applyFont="1" applyFill="1" applyBorder="1" applyAlignment="1">
      <alignment horizontal="center"/>
    </xf>
    <xf numFmtId="0" fontId="1" fillId="0" borderId="54" xfId="0" applyFont="1" applyBorder="1" applyAlignment="1"/>
    <xf numFmtId="0" fontId="0" fillId="0" borderId="39" xfId="0" applyBorder="1"/>
    <xf numFmtId="0" fontId="0" fillId="0" borderId="39" xfId="0" applyFill="1" applyBorder="1"/>
    <xf numFmtId="0" fontId="0" fillId="0" borderId="38" xfId="0" applyBorder="1"/>
    <xf numFmtId="0" fontId="0" fillId="0" borderId="37" xfId="0" applyBorder="1"/>
    <xf numFmtId="0" fontId="18" fillId="8" borderId="23" xfId="0" applyFont="1" applyFill="1" applyBorder="1" applyAlignment="1">
      <alignment horizontal="center"/>
    </xf>
    <xf numFmtId="0" fontId="18" fillId="8" borderId="81" xfId="0" applyFont="1" applyFill="1" applyBorder="1" applyAlignment="1">
      <alignment horizontal="center"/>
    </xf>
    <xf numFmtId="0" fontId="18" fillId="8" borderId="104" xfId="0" applyFont="1" applyFill="1" applyBorder="1" applyAlignment="1">
      <alignment horizontal="center"/>
    </xf>
    <xf numFmtId="0" fontId="51" fillId="3" borderId="117" xfId="0" applyNumberFormat="1" applyFont="1" applyFill="1" applyBorder="1" applyAlignment="1">
      <alignment horizontal="center"/>
    </xf>
    <xf numFmtId="2" fontId="51" fillId="15" borderId="117" xfId="0" applyNumberFormat="1" applyFont="1" applyFill="1" applyBorder="1" applyAlignment="1">
      <alignment horizontal="center"/>
    </xf>
    <xf numFmtId="2" fontId="51" fillId="15" borderId="103" xfId="0" applyNumberFormat="1" applyFont="1" applyFill="1" applyBorder="1" applyAlignment="1">
      <alignment horizontal="center"/>
    </xf>
    <xf numFmtId="2" fontId="51" fillId="15" borderId="61" xfId="0" applyNumberFormat="1" applyFont="1" applyFill="1" applyBorder="1" applyAlignment="1">
      <alignment horizontal="center"/>
    </xf>
    <xf numFmtId="2" fontId="18" fillId="8" borderId="104" xfId="0" applyNumberFormat="1" applyFont="1" applyFill="1" applyBorder="1" applyAlignment="1">
      <alignment horizontal="center" vertical="center"/>
    </xf>
    <xf numFmtId="2" fontId="18" fillId="8" borderId="23" xfId="0" applyNumberFormat="1" applyFont="1" applyFill="1" applyBorder="1" applyAlignment="1">
      <alignment horizontal="center" vertical="center"/>
    </xf>
    <xf numFmtId="2" fontId="18" fillId="8" borderId="81" xfId="0" applyNumberFormat="1" applyFont="1" applyFill="1" applyBorder="1" applyAlignment="1">
      <alignment horizontal="center" vertical="center"/>
    </xf>
    <xf numFmtId="2" fontId="18" fillId="8" borderId="114" xfId="0" applyNumberFormat="1" applyFont="1" applyFill="1" applyBorder="1" applyAlignment="1">
      <alignment horizontal="center" vertical="center"/>
    </xf>
    <xf numFmtId="2" fontId="18" fillId="8" borderId="24" xfId="0" applyNumberFormat="1" applyFont="1" applyFill="1" applyBorder="1" applyAlignment="1">
      <alignment horizontal="center" vertical="center"/>
    </xf>
    <xf numFmtId="2" fontId="18" fillId="8" borderId="61" xfId="0" applyNumberFormat="1" applyFont="1" applyFill="1" applyBorder="1" applyAlignment="1">
      <alignment horizontal="center" vertical="center"/>
    </xf>
    <xf numFmtId="168" fontId="57" fillId="17" borderId="63" xfId="0" applyNumberFormat="1" applyFont="1" applyFill="1" applyBorder="1" applyAlignment="1" applyProtection="1">
      <alignment horizontal="left" vertical="center" wrapText="1"/>
      <protection locked="0"/>
    </xf>
    <xf numFmtId="0" fontId="58" fillId="4" borderId="136" xfId="0" applyFont="1" applyFill="1" applyBorder="1" applyAlignment="1">
      <alignment horizontal="center"/>
    </xf>
    <xf numFmtId="0" fontId="58" fillId="4" borderId="137" xfId="0" applyFont="1" applyFill="1" applyBorder="1" applyAlignment="1">
      <alignment horizontal="center"/>
    </xf>
    <xf numFmtId="0" fontId="28" fillId="4" borderId="137" xfId="0" applyFont="1" applyFill="1" applyBorder="1"/>
    <xf numFmtId="0" fontId="58" fillId="3" borderId="135" xfId="0" applyFont="1" applyFill="1" applyBorder="1" applyAlignment="1">
      <alignment horizontal="center"/>
    </xf>
    <xf numFmtId="0" fontId="58" fillId="4" borderId="138" xfId="0" applyFont="1" applyFill="1" applyBorder="1" applyAlignment="1">
      <alignment horizontal="center"/>
    </xf>
    <xf numFmtId="0" fontId="58" fillId="4" borderId="139" xfId="0" applyFont="1" applyFill="1" applyBorder="1" applyAlignment="1">
      <alignment horizontal="center"/>
    </xf>
    <xf numFmtId="0" fontId="58" fillId="4" borderId="140" xfId="0" applyFont="1" applyFill="1" applyBorder="1" applyAlignment="1">
      <alignment horizontal="center"/>
    </xf>
    <xf numFmtId="0" fontId="58" fillId="4" borderId="141" xfId="0" applyFont="1" applyFill="1" applyBorder="1" applyAlignment="1">
      <alignment horizontal="center"/>
    </xf>
    <xf numFmtId="0" fontId="62" fillId="3" borderId="135" xfId="0" applyFont="1" applyFill="1" applyBorder="1" applyAlignment="1">
      <alignment horizontal="center" vertical="center"/>
    </xf>
    <xf numFmtId="0" fontId="62" fillId="3" borderId="52" xfId="0" applyFont="1" applyFill="1" applyBorder="1" applyAlignment="1">
      <alignment horizontal="center" vertical="center"/>
    </xf>
    <xf numFmtId="0" fontId="62" fillId="3" borderId="142" xfId="0" applyFont="1" applyFill="1" applyBorder="1" applyAlignment="1">
      <alignment horizontal="center" vertical="center"/>
    </xf>
    <xf numFmtId="0" fontId="62" fillId="3" borderId="63" xfId="0" applyFont="1" applyFill="1" applyBorder="1" applyAlignment="1">
      <alignment horizontal="center" vertical="center"/>
    </xf>
    <xf numFmtId="0" fontId="51" fillId="3" borderId="42" xfId="0" applyNumberFormat="1" applyFont="1" applyFill="1" applyBorder="1" applyAlignment="1">
      <alignment horizontal="center"/>
    </xf>
    <xf numFmtId="2" fontId="51" fillId="15" borderId="42" xfId="0" applyNumberFormat="1" applyFont="1" applyFill="1" applyBorder="1" applyAlignment="1">
      <alignment horizontal="center"/>
    </xf>
    <xf numFmtId="2" fontId="51" fillId="15" borderId="118" xfId="0" applyNumberFormat="1" applyFont="1" applyFill="1" applyBorder="1" applyAlignment="1">
      <alignment horizontal="center"/>
    </xf>
    <xf numFmtId="0" fontId="51" fillId="3" borderId="115" xfId="0" applyNumberFormat="1" applyFont="1" applyFill="1" applyBorder="1" applyAlignment="1">
      <alignment horizontal="center"/>
    </xf>
    <xf numFmtId="2" fontId="51" fillId="15" borderId="115" xfId="0" applyNumberFormat="1" applyFont="1" applyFill="1" applyBorder="1" applyAlignment="1">
      <alignment horizontal="center"/>
    </xf>
    <xf numFmtId="2" fontId="51" fillId="15" borderId="54" xfId="0" applyNumberFormat="1" applyFont="1" applyFill="1" applyBorder="1" applyAlignment="1">
      <alignment horizontal="center"/>
    </xf>
    <xf numFmtId="0" fontId="27" fillId="3" borderId="26" xfId="0" applyFont="1" applyFill="1" applyBorder="1" applyAlignment="1" applyProtection="1">
      <alignment vertical="center" wrapText="1"/>
    </xf>
    <xf numFmtId="0" fontId="64" fillId="4" borderId="34" xfId="0" applyFont="1" applyFill="1" applyBorder="1" applyAlignment="1" applyProtection="1">
      <alignment vertical="center" wrapText="1"/>
    </xf>
    <xf numFmtId="0" fontId="64" fillId="4" borderId="31" xfId="0" applyFont="1" applyFill="1" applyBorder="1" applyAlignment="1" applyProtection="1">
      <alignment vertical="center"/>
    </xf>
    <xf numFmtId="0" fontId="64" fillId="4" borderId="26" xfId="0" applyFont="1" applyFill="1" applyBorder="1" applyAlignment="1" applyProtection="1">
      <alignment vertical="center"/>
    </xf>
    <xf numFmtId="0" fontId="64" fillId="4" borderId="0" xfId="0" applyFont="1" applyFill="1" applyBorder="1" applyAlignment="1" applyProtection="1">
      <alignment vertical="center"/>
    </xf>
    <xf numFmtId="1" fontId="28" fillId="8" borderId="54" xfId="3" applyNumberFormat="1" applyFont="1" applyFill="1" applyBorder="1" applyAlignment="1" applyProtection="1">
      <alignment horizontal="center" vertical="center" wrapText="1"/>
    </xf>
    <xf numFmtId="0" fontId="26" fillId="0" borderId="93" xfId="0" applyFont="1" applyFill="1" applyBorder="1" applyAlignment="1" applyProtection="1">
      <alignment horizontal="center" vertical="center" wrapText="1"/>
    </xf>
    <xf numFmtId="0" fontId="26" fillId="8" borderId="29" xfId="0" applyFont="1" applyFill="1" applyBorder="1" applyAlignment="1" applyProtection="1">
      <alignment horizontal="left" vertical="center"/>
    </xf>
    <xf numFmtId="0" fontId="26" fillId="8" borderId="30" xfId="0" applyFont="1" applyFill="1" applyBorder="1" applyAlignment="1" applyProtection="1">
      <alignment horizontal="left" vertical="center"/>
    </xf>
    <xf numFmtId="9" fontId="28" fillId="0" borderId="0" xfId="3" applyFont="1"/>
    <xf numFmtId="9" fontId="28" fillId="0" borderId="0" xfId="0" applyNumberFormat="1" applyFont="1"/>
    <xf numFmtId="177" fontId="28" fillId="0" borderId="0" xfId="0" applyNumberFormat="1" applyFont="1"/>
    <xf numFmtId="0" fontId="63" fillId="4" borderId="0" xfId="0" applyFont="1" applyFill="1" applyBorder="1"/>
    <xf numFmtId="0" fontId="63" fillId="0" borderId="0" xfId="0" applyFont="1"/>
    <xf numFmtId="0" fontId="26" fillId="4" borderId="39" xfId="0" applyFont="1" applyFill="1" applyBorder="1" applyAlignment="1" applyProtection="1">
      <alignment horizontal="center" vertical="center" wrapText="1"/>
    </xf>
    <xf numFmtId="0" fontId="18" fillId="0" borderId="23" xfId="0" applyFont="1" applyBorder="1" applyAlignment="1">
      <alignment horizontal="left" vertical="top" wrapText="1"/>
    </xf>
    <xf numFmtId="171" fontId="18" fillId="0" borderId="23" xfId="0" applyNumberFormat="1" applyFont="1" applyFill="1" applyBorder="1" applyAlignment="1">
      <alignment horizontal="center" vertical="center"/>
    </xf>
    <xf numFmtId="0" fontId="21" fillId="9" borderId="23" xfId="0" applyFont="1" applyFill="1" applyBorder="1" applyAlignment="1">
      <alignment horizontal="center" vertical="center" wrapText="1"/>
    </xf>
    <xf numFmtId="49" fontId="21" fillId="9" borderId="44" xfId="0" applyNumberFormat="1" applyFont="1" applyFill="1" applyBorder="1" applyAlignment="1">
      <alignment horizontal="left" vertical="center" wrapText="1"/>
    </xf>
    <xf numFmtId="0" fontId="13" fillId="0" borderId="0" xfId="0" applyFont="1" applyAlignment="1">
      <alignment vertical="center" wrapText="1"/>
    </xf>
    <xf numFmtId="0" fontId="33" fillId="0" borderId="0" xfId="0" applyFont="1" applyAlignment="1">
      <alignment vertical="center" wrapText="1"/>
    </xf>
    <xf numFmtId="0" fontId="0" fillId="0" borderId="0" xfId="0" applyAlignment="1">
      <alignment vertical="center" wrapText="1"/>
    </xf>
    <xf numFmtId="0" fontId="5" fillId="17" borderId="37" xfId="0" applyFont="1" applyFill="1" applyBorder="1" applyAlignment="1">
      <alignment horizontal="center" vertical="center"/>
    </xf>
    <xf numFmtId="0" fontId="5" fillId="17" borderId="39" xfId="0" applyFont="1" applyFill="1" applyBorder="1" applyAlignment="1">
      <alignment horizontal="center" vertical="center"/>
    </xf>
    <xf numFmtId="0" fontId="5" fillId="17" borderId="38" xfId="0" applyFont="1" applyFill="1" applyBorder="1" applyAlignment="1">
      <alignment horizontal="center" vertical="center"/>
    </xf>
    <xf numFmtId="0" fontId="21" fillId="9" borderId="23" xfId="0" applyFont="1" applyFill="1" applyBorder="1" applyAlignment="1">
      <alignment horizontal="left" vertical="top" wrapText="1"/>
    </xf>
    <xf numFmtId="49" fontId="21" fillId="9" borderId="44" xfId="0" applyNumberFormat="1" applyFont="1" applyFill="1" applyBorder="1" applyAlignment="1">
      <alignment horizontal="left" vertical="top" wrapText="1"/>
    </xf>
    <xf numFmtId="0" fontId="18" fillId="0" borderId="23" xfId="0" applyFont="1" applyFill="1" applyBorder="1" applyAlignment="1">
      <alignment horizontal="left" vertical="top" wrapText="1"/>
    </xf>
    <xf numFmtId="0" fontId="13" fillId="0" borderId="0" xfId="0" applyFont="1" applyAlignment="1">
      <alignment horizontal="left" vertical="top" wrapText="1"/>
    </xf>
    <xf numFmtId="0" fontId="33" fillId="0" borderId="0" xfId="0" applyFont="1" applyAlignment="1">
      <alignment horizontal="left" vertical="top" wrapText="1"/>
    </xf>
    <xf numFmtId="0" fontId="0" fillId="0" borderId="0" xfId="0" applyAlignment="1">
      <alignment horizontal="left" vertical="top" wrapText="1"/>
    </xf>
    <xf numFmtId="0" fontId="1" fillId="0" borderId="0" xfId="0" applyFont="1"/>
    <xf numFmtId="0" fontId="27" fillId="3" borderId="1" xfId="0" applyFont="1" applyFill="1" applyBorder="1" applyAlignment="1" applyProtection="1">
      <alignment horizontal="left"/>
    </xf>
    <xf numFmtId="0" fontId="27" fillId="3" borderId="134" xfId="0" applyFont="1" applyFill="1" applyBorder="1" applyAlignment="1" applyProtection="1">
      <alignment horizontal="left"/>
    </xf>
    <xf numFmtId="2" fontId="27" fillId="3" borderId="0" xfId="0" applyNumberFormat="1" applyFont="1" applyFill="1" applyBorder="1" applyAlignment="1" applyProtection="1">
      <alignment horizontal="right"/>
    </xf>
    <xf numFmtId="0" fontId="0" fillId="3" borderId="40" xfId="0" applyFill="1" applyBorder="1"/>
    <xf numFmtId="0" fontId="0" fillId="3" borderId="36" xfId="0" applyFill="1" applyBorder="1"/>
    <xf numFmtId="0" fontId="27" fillId="3" borderId="36" xfId="0" applyFont="1" applyFill="1" applyBorder="1" applyAlignment="1" applyProtection="1">
      <alignment vertical="center"/>
    </xf>
    <xf numFmtId="0" fontId="27" fillId="3" borderId="36" xfId="0" applyFont="1" applyFill="1" applyBorder="1" applyAlignment="1" applyProtection="1">
      <alignment horizontal="left" vertical="center"/>
    </xf>
    <xf numFmtId="2" fontId="27" fillId="3" borderId="36" xfId="0" applyNumberFormat="1" applyFont="1" applyFill="1" applyBorder="1" applyAlignment="1" applyProtection="1">
      <alignment vertical="center"/>
    </xf>
    <xf numFmtId="42" fontId="26" fillId="4" borderId="0" xfId="0" applyNumberFormat="1" applyFont="1" applyFill="1" applyBorder="1" applyAlignment="1" applyProtection="1">
      <alignment horizontal="center" vertical="center" wrapText="1"/>
    </xf>
    <xf numFmtId="0" fontId="28" fillId="4" borderId="0" xfId="0" applyFont="1" applyFill="1" applyBorder="1" applyAlignment="1" applyProtection="1">
      <alignment horizontal="center"/>
    </xf>
    <xf numFmtId="2" fontId="58" fillId="6" borderId="58" xfId="0" applyNumberFormat="1" applyFont="1" applyFill="1" applyBorder="1" applyAlignment="1" applyProtection="1">
      <alignment horizontal="center" vertical="center"/>
      <protection locked="0"/>
    </xf>
    <xf numFmtId="2" fontId="58" fillId="6" borderId="80" xfId="0" applyNumberFormat="1" applyFont="1" applyFill="1" applyBorder="1" applyAlignment="1" applyProtection="1">
      <alignment horizontal="center" vertical="center"/>
      <protection locked="0"/>
    </xf>
    <xf numFmtId="2" fontId="58" fillId="6" borderId="59" xfId="0" applyNumberFormat="1" applyFont="1" applyFill="1" applyBorder="1" applyAlignment="1" applyProtection="1">
      <alignment horizontal="center" vertical="center"/>
      <protection locked="0"/>
    </xf>
    <xf numFmtId="2" fontId="58" fillId="6" borderId="122" xfId="0" applyNumberFormat="1" applyFont="1" applyFill="1" applyBorder="1" applyAlignment="1" applyProtection="1">
      <alignment horizontal="center" vertical="center"/>
      <protection locked="0"/>
    </xf>
    <xf numFmtId="2" fontId="58" fillId="6" borderId="25" xfId="0" applyNumberFormat="1" applyFont="1" applyFill="1" applyBorder="1" applyAlignment="1" applyProtection="1">
      <alignment horizontal="center" vertical="center"/>
      <protection locked="0"/>
    </xf>
    <xf numFmtId="2" fontId="58" fillId="6" borderId="23" xfId="0" applyNumberFormat="1" applyFont="1" applyFill="1" applyBorder="1" applyAlignment="1" applyProtection="1">
      <alignment horizontal="center" vertical="center"/>
      <protection locked="0"/>
    </xf>
    <xf numFmtId="2" fontId="58" fillId="6" borderId="24" xfId="0" applyNumberFormat="1" applyFont="1" applyFill="1" applyBorder="1" applyAlignment="1" applyProtection="1">
      <alignment horizontal="center" vertical="center"/>
      <protection locked="0"/>
    </xf>
    <xf numFmtId="2" fontId="58" fillId="6" borderId="45" xfId="0" applyNumberFormat="1" applyFont="1" applyFill="1" applyBorder="1" applyAlignment="1" applyProtection="1">
      <alignment horizontal="center" vertical="center"/>
      <protection locked="0"/>
    </xf>
    <xf numFmtId="2" fontId="58" fillId="6" borderId="60" xfId="0" applyNumberFormat="1" applyFont="1" applyFill="1" applyBorder="1" applyAlignment="1" applyProtection="1">
      <alignment horizontal="center" vertical="center"/>
      <protection locked="0"/>
    </xf>
    <xf numFmtId="2" fontId="58" fillId="6" borderId="81" xfId="0" applyNumberFormat="1" applyFont="1" applyFill="1" applyBorder="1" applyAlignment="1" applyProtection="1">
      <alignment horizontal="center" vertical="center"/>
      <protection locked="0"/>
    </xf>
    <xf numFmtId="2" fontId="58" fillId="6" borderId="61" xfId="0" applyNumberFormat="1" applyFont="1" applyFill="1" applyBorder="1" applyAlignment="1" applyProtection="1">
      <alignment horizontal="center" vertical="center"/>
      <protection locked="0"/>
    </xf>
    <xf numFmtId="2" fontId="58" fillId="6" borderId="123" xfId="0" applyNumberFormat="1" applyFont="1" applyFill="1" applyBorder="1" applyAlignment="1" applyProtection="1">
      <alignment horizontal="center" vertical="center"/>
      <protection locked="0"/>
    </xf>
    <xf numFmtId="0" fontId="47" fillId="0" borderId="31" xfId="0" applyFont="1" applyFill="1" applyBorder="1" applyAlignment="1">
      <alignment horizontal="center"/>
    </xf>
    <xf numFmtId="2" fontId="28" fillId="0" borderId="0" xfId="0" applyNumberFormat="1" applyFont="1"/>
    <xf numFmtId="178" fontId="28" fillId="0" borderId="0" xfId="4" applyNumberFormat="1" applyFont="1"/>
    <xf numFmtId="43" fontId="28" fillId="0" borderId="0" xfId="4" applyFont="1"/>
    <xf numFmtId="2" fontId="28" fillId="0" borderId="0" xfId="0" applyNumberFormat="1" applyFont="1" applyAlignment="1">
      <alignment horizontal="center"/>
    </xf>
    <xf numFmtId="3" fontId="28" fillId="0" borderId="43" xfId="0" applyNumberFormat="1" applyFont="1" applyBorder="1"/>
    <xf numFmtId="3" fontId="28" fillId="0" borderId="44" xfId="0" applyNumberFormat="1" applyFont="1" applyBorder="1"/>
    <xf numFmtId="3" fontId="28" fillId="0" borderId="45" xfId="0" applyNumberFormat="1" applyFont="1" applyBorder="1"/>
    <xf numFmtId="3" fontId="28" fillId="0" borderId="23" xfId="0" applyNumberFormat="1" applyFont="1" applyBorder="1"/>
    <xf numFmtId="178" fontId="28" fillId="0" borderId="0" xfId="0" applyNumberFormat="1" applyFont="1"/>
    <xf numFmtId="43" fontId="28" fillId="0" borderId="0" xfId="0" applyNumberFormat="1" applyFont="1"/>
    <xf numFmtId="178" fontId="28" fillId="0" borderId="64" xfId="4" applyNumberFormat="1" applyFont="1" applyBorder="1"/>
    <xf numFmtId="3" fontId="28" fillId="16" borderId="23" xfId="0" applyNumberFormat="1" applyFont="1" applyFill="1" applyBorder="1"/>
    <xf numFmtId="3" fontId="28" fillId="16" borderId="23" xfId="4" applyNumberFormat="1" applyFont="1" applyFill="1" applyBorder="1" applyAlignment="1">
      <alignment horizontal="center"/>
    </xf>
    <xf numFmtId="0" fontId="26" fillId="4" borderId="0" xfId="0" applyFont="1" applyFill="1" applyBorder="1" applyAlignment="1" applyProtection="1">
      <alignment horizontal="center" vertical="center"/>
    </xf>
    <xf numFmtId="2" fontId="26" fillId="3" borderId="45" xfId="0" applyNumberFormat="1" applyFont="1" applyFill="1" applyBorder="1" applyAlignment="1" applyProtection="1">
      <alignment vertical="top"/>
    </xf>
    <xf numFmtId="0" fontId="51" fillId="0" borderId="28" xfId="0" applyFont="1" applyFill="1" applyBorder="1" applyAlignment="1">
      <alignment horizontal="left"/>
    </xf>
    <xf numFmtId="1" fontId="28" fillId="0" borderId="88" xfId="0" applyNumberFormat="1" applyFont="1" applyFill="1" applyBorder="1" applyAlignment="1" applyProtection="1">
      <alignment horizontal="center" vertical="center"/>
    </xf>
    <xf numFmtId="175" fontId="28" fillId="8" borderId="125" xfId="1" applyNumberFormat="1" applyFont="1" applyFill="1" applyBorder="1" applyAlignment="1" applyProtection="1">
      <alignment horizontal="center" vertical="center"/>
    </xf>
    <xf numFmtId="164" fontId="28" fillId="8" borderId="88" xfId="1" applyNumberFormat="1" applyFont="1" applyFill="1" applyBorder="1" applyAlignment="1" applyProtection="1">
      <alignment horizontal="center" vertical="center"/>
    </xf>
    <xf numFmtId="2" fontId="58" fillId="8" borderId="124" xfId="0" applyNumberFormat="1" applyFont="1" applyFill="1" applyBorder="1" applyAlignment="1">
      <alignment horizontal="center" vertical="center"/>
    </xf>
    <xf numFmtId="2" fontId="58" fillId="8" borderId="104" xfId="0" applyNumberFormat="1" applyFont="1" applyFill="1" applyBorder="1" applyAlignment="1">
      <alignment horizontal="center" vertical="center"/>
    </xf>
    <xf numFmtId="2" fontId="58" fillId="8" borderId="114" xfId="0" applyNumberFormat="1" applyFont="1" applyFill="1" applyBorder="1" applyAlignment="1">
      <alignment horizontal="center" vertical="center"/>
    </xf>
    <xf numFmtId="2" fontId="58" fillId="8" borderId="50" xfId="0" applyNumberFormat="1" applyFont="1" applyFill="1" applyBorder="1" applyAlignment="1">
      <alignment horizontal="center" vertical="center"/>
    </xf>
    <xf numFmtId="0" fontId="26" fillId="3" borderId="143"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8" fillId="3" borderId="0" xfId="0" applyFont="1" applyFill="1" applyBorder="1"/>
    <xf numFmtId="174" fontId="26" fillId="3" borderId="0" xfId="1" applyNumberFormat="1" applyFont="1" applyFill="1" applyBorder="1" applyAlignment="1" applyProtection="1"/>
    <xf numFmtId="0" fontId="58" fillId="3" borderId="0" xfId="0" applyFont="1" applyFill="1" applyBorder="1" applyAlignment="1">
      <alignment horizontal="center"/>
    </xf>
    <xf numFmtId="0" fontId="62" fillId="3" borderId="137" xfId="0" applyFont="1" applyFill="1" applyBorder="1" applyAlignment="1">
      <alignment horizontal="center" vertical="center"/>
    </xf>
    <xf numFmtId="0" fontId="62" fillId="3" borderId="0" xfId="0" applyFont="1" applyFill="1" applyBorder="1" applyAlignment="1">
      <alignment horizontal="center" vertical="center"/>
    </xf>
    <xf numFmtId="0" fontId="62" fillId="3" borderId="140" xfId="0" applyFont="1" applyFill="1" applyBorder="1" applyAlignment="1">
      <alignment horizontal="center" vertical="center"/>
    </xf>
    <xf numFmtId="0" fontId="62" fillId="3" borderId="144" xfId="0" applyFont="1" applyFill="1" applyBorder="1" applyAlignment="1">
      <alignment horizontal="center" vertical="center"/>
    </xf>
    <xf numFmtId="1" fontId="26" fillId="3" borderId="123" xfId="0" applyNumberFormat="1" applyFont="1" applyFill="1" applyBorder="1" applyAlignment="1" applyProtection="1">
      <alignment vertical="top"/>
    </xf>
    <xf numFmtId="0" fontId="27" fillId="3" borderId="34" xfId="0" applyFont="1" applyFill="1" applyBorder="1" applyAlignment="1" applyProtection="1">
      <alignment vertical="center" wrapText="1"/>
    </xf>
    <xf numFmtId="0" fontId="27" fillId="3" borderId="31" xfId="0" applyFont="1" applyFill="1" applyBorder="1" applyAlignment="1" applyProtection="1">
      <alignment vertical="center" wrapText="1"/>
    </xf>
    <xf numFmtId="0" fontId="27" fillId="3" borderId="32" xfId="0" applyFont="1" applyFill="1" applyBorder="1" applyAlignment="1" applyProtection="1">
      <alignment vertical="center" wrapText="1"/>
    </xf>
    <xf numFmtId="0" fontId="21" fillId="3" borderId="0" xfId="0" applyFont="1" applyFill="1" applyBorder="1" applyAlignment="1" applyProtection="1">
      <alignment horizontal="left" vertical="center"/>
    </xf>
    <xf numFmtId="0" fontId="21" fillId="3" borderId="40" xfId="0" applyFont="1" applyFill="1" applyBorder="1" applyAlignment="1" applyProtection="1">
      <alignment horizontal="left" vertical="center"/>
    </xf>
    <xf numFmtId="0" fontId="27" fillId="3" borderId="36" xfId="0" applyFont="1" applyFill="1" applyBorder="1" applyAlignment="1" applyProtection="1">
      <alignment horizontal="left" vertical="center" wrapText="1"/>
    </xf>
    <xf numFmtId="0" fontId="27" fillId="3" borderId="41" xfId="0"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0" fontId="27" fillId="3" borderId="0" xfId="0" applyFont="1" applyFill="1" applyBorder="1" applyAlignment="1" applyProtection="1">
      <alignment vertical="center"/>
    </xf>
    <xf numFmtId="0" fontId="18" fillId="0" borderId="26" xfId="0" applyFont="1" applyFill="1" applyBorder="1" applyAlignment="1">
      <alignment horizontal="center"/>
    </xf>
    <xf numFmtId="0" fontId="0" fillId="0" borderId="120" xfId="0" applyBorder="1" applyAlignment="1">
      <alignment horizontal="center"/>
    </xf>
    <xf numFmtId="0" fontId="60" fillId="18" borderId="132" xfId="0" applyFont="1" applyFill="1" applyBorder="1" applyAlignment="1">
      <alignment horizontal="center" vertical="center" wrapText="1"/>
    </xf>
    <xf numFmtId="0" fontId="60" fillId="18" borderId="133" xfId="0" applyFont="1" applyFill="1" applyBorder="1" applyAlignment="1">
      <alignment horizontal="center" vertical="center" wrapText="1"/>
    </xf>
    <xf numFmtId="2" fontId="58" fillId="6" borderId="116" xfId="0" applyNumberFormat="1" applyFont="1" applyFill="1" applyBorder="1" applyAlignment="1" applyProtection="1">
      <alignment horizontal="center" vertical="center"/>
      <protection locked="0"/>
    </xf>
    <xf numFmtId="2" fontId="58" fillId="6" borderId="43" xfId="0" applyNumberFormat="1" applyFont="1" applyFill="1" applyBorder="1" applyAlignment="1" applyProtection="1">
      <alignment horizontal="center" vertical="center"/>
      <protection locked="0"/>
    </xf>
    <xf numFmtId="2" fontId="58" fillId="6" borderId="117" xfId="0" applyNumberFormat="1" applyFont="1" applyFill="1" applyBorder="1" applyAlignment="1" applyProtection="1">
      <alignment horizontal="center" vertical="center"/>
      <protection locked="0"/>
    </xf>
    <xf numFmtId="2" fontId="58" fillId="8" borderId="116" xfId="0" applyNumberFormat="1" applyFont="1" applyFill="1" applyBorder="1" applyAlignment="1">
      <alignment horizontal="center" vertical="center"/>
    </xf>
    <xf numFmtId="2" fontId="58" fillId="8" borderId="43" xfId="0" applyNumberFormat="1" applyFont="1" applyFill="1" applyBorder="1" applyAlignment="1">
      <alignment horizontal="center" vertical="center"/>
    </xf>
    <xf numFmtId="2" fontId="58" fillId="8" borderId="117" xfId="0" applyNumberFormat="1" applyFont="1" applyFill="1" applyBorder="1" applyAlignment="1">
      <alignment horizontal="center" vertical="center"/>
    </xf>
    <xf numFmtId="0" fontId="62" fillId="3" borderId="141" xfId="0" applyFont="1" applyFill="1" applyBorder="1" applyAlignment="1">
      <alignment horizontal="center" vertical="center"/>
    </xf>
    <xf numFmtId="2" fontId="58" fillId="8" borderId="47" xfId="0" applyNumberFormat="1" applyFont="1" applyFill="1" applyBorder="1" applyAlignment="1">
      <alignment horizontal="center" vertical="center"/>
    </xf>
    <xf numFmtId="0" fontId="26" fillId="3" borderId="80" xfId="0" applyFont="1" applyFill="1" applyBorder="1" applyAlignment="1" applyProtection="1">
      <alignment horizontal="center" vertical="center"/>
    </xf>
    <xf numFmtId="0" fontId="26" fillId="3" borderId="81" xfId="0" applyFont="1" applyFill="1" applyBorder="1" applyAlignment="1" applyProtection="1">
      <alignment horizontal="center" vertical="center" wrapText="1"/>
    </xf>
    <xf numFmtId="0" fontId="28" fillId="7" borderId="116" xfId="0" applyFont="1" applyFill="1" applyBorder="1" applyAlignment="1" applyProtection="1">
      <alignment horizontal="center" vertical="center"/>
      <protection locked="0"/>
    </xf>
    <xf numFmtId="0" fontId="28" fillId="7" borderId="117" xfId="0" applyFont="1" applyFill="1" applyBorder="1" applyAlignment="1" applyProtection="1">
      <alignment horizontal="center" vertical="center"/>
      <protection locked="0"/>
    </xf>
    <xf numFmtId="0" fontId="19" fillId="5" borderId="51" xfId="0" applyFont="1" applyFill="1" applyBorder="1" applyAlignment="1" applyProtection="1">
      <alignment horizontal="center" vertical="center"/>
    </xf>
    <xf numFmtId="167" fontId="19" fillId="5" borderId="63" xfId="0" applyNumberFormat="1" applyFont="1" applyFill="1" applyBorder="1" applyAlignment="1" applyProtection="1">
      <alignment horizontal="center" vertical="center"/>
    </xf>
    <xf numFmtId="0" fontId="0" fillId="4" borderId="51" xfId="0" applyFill="1" applyBorder="1" applyAlignment="1" applyProtection="1"/>
    <xf numFmtId="0" fontId="0" fillId="4" borderId="52" xfId="0" applyFill="1" applyBorder="1" applyAlignment="1" applyProtection="1"/>
    <xf numFmtId="0" fontId="0" fillId="4" borderId="63" xfId="0" applyFill="1" applyBorder="1" applyAlignment="1" applyProtection="1"/>
    <xf numFmtId="0" fontId="28" fillId="0" borderId="0" xfId="0" applyNumberFormat="1" applyFont="1"/>
    <xf numFmtId="0" fontId="28" fillId="7" borderId="54" xfId="0" applyFont="1" applyFill="1" applyBorder="1" applyAlignment="1" applyProtection="1">
      <alignment horizontal="center" vertical="center" wrapText="1"/>
      <protection locked="0"/>
    </xf>
    <xf numFmtId="0" fontId="20" fillId="3" borderId="0" xfId="0" applyFont="1" applyFill="1" applyBorder="1" applyAlignment="1" applyProtection="1">
      <alignment horizontal="left" vertical="center" wrapText="1"/>
    </xf>
    <xf numFmtId="0" fontId="0" fillId="3" borderId="0" xfId="0" applyFill="1" applyBorder="1"/>
    <xf numFmtId="0" fontId="0" fillId="3" borderId="33" xfId="0" applyFill="1" applyBorder="1"/>
    <xf numFmtId="0" fontId="20" fillId="3" borderId="36" xfId="0" applyFont="1" applyFill="1" applyBorder="1" applyAlignment="1" applyProtection="1">
      <alignment horizontal="left" vertical="center" wrapText="1"/>
    </xf>
    <xf numFmtId="0" fontId="0" fillId="3" borderId="41" xfId="0" applyFill="1" applyBorder="1"/>
    <xf numFmtId="0" fontId="27" fillId="4" borderId="0" xfId="0" applyFont="1" applyFill="1" applyBorder="1" applyAlignment="1" applyProtection="1">
      <alignment horizontal="left" vertical="center" wrapText="1"/>
    </xf>
    <xf numFmtId="0" fontId="0" fillId="4" borderId="0" xfId="0" applyFill="1"/>
    <xf numFmtId="0" fontId="20" fillId="4" borderId="0" xfId="0" applyFont="1" applyFill="1" applyBorder="1" applyAlignment="1" applyProtection="1">
      <alignment horizontal="left" vertical="center" wrapText="1"/>
    </xf>
    <xf numFmtId="0" fontId="20" fillId="3" borderId="0" xfId="0" applyFont="1" applyFill="1" applyBorder="1" applyAlignment="1" applyProtection="1">
      <alignment vertical="center" wrapText="1"/>
    </xf>
    <xf numFmtId="0" fontId="20" fillId="3" borderId="33" xfId="0" applyFont="1" applyFill="1" applyBorder="1" applyAlignment="1" applyProtection="1">
      <alignment vertical="center" wrapText="1"/>
    </xf>
    <xf numFmtId="0" fontId="20" fillId="3" borderId="26" xfId="0" applyFont="1" applyFill="1" applyBorder="1" applyAlignment="1" applyProtection="1">
      <alignment vertical="center" wrapText="1"/>
    </xf>
    <xf numFmtId="0" fontId="20" fillId="3" borderId="40" xfId="0" applyFont="1" applyFill="1" applyBorder="1" applyAlignment="1" applyProtection="1">
      <alignment vertical="center" wrapText="1"/>
    </xf>
    <xf numFmtId="0" fontId="20" fillId="3" borderId="36" xfId="0" applyFont="1" applyFill="1" applyBorder="1" applyAlignment="1" applyProtection="1">
      <alignment vertical="center" wrapText="1"/>
    </xf>
    <xf numFmtId="0" fontId="0" fillId="4" borderId="0" xfId="0" applyFill="1" applyAlignment="1">
      <alignment vertical="top"/>
    </xf>
    <xf numFmtId="0" fontId="28" fillId="10" borderId="81" xfId="3" applyNumberFormat="1" applyFont="1" applyFill="1" applyBorder="1" applyAlignment="1" applyProtection="1"/>
    <xf numFmtId="0" fontId="28" fillId="6" borderId="81" xfId="3" applyNumberFormat="1" applyFont="1" applyFill="1" applyBorder="1" applyAlignment="1" applyProtection="1">
      <alignment horizontal="center"/>
      <protection locked="0"/>
    </xf>
    <xf numFmtId="1" fontId="28" fillId="6" borderId="61" xfId="1" applyNumberFormat="1" applyFont="1" applyFill="1" applyBorder="1" applyAlignment="1" applyProtection="1">
      <alignment horizontal="center"/>
      <protection locked="0"/>
    </xf>
    <xf numFmtId="172" fontId="20" fillId="6" borderId="55" xfId="3" applyNumberFormat="1" applyFont="1" applyFill="1" applyBorder="1" applyAlignment="1" applyProtection="1">
      <alignment horizontal="center" vertical="center"/>
      <protection locked="0"/>
    </xf>
    <xf numFmtId="0" fontId="20" fillId="6" borderId="56" xfId="3" applyNumberFormat="1" applyFont="1" applyFill="1" applyBorder="1" applyAlignment="1" applyProtection="1">
      <alignment horizontal="center" vertical="center"/>
      <protection locked="0"/>
    </xf>
    <xf numFmtId="0" fontId="33" fillId="6" borderId="57" xfId="0" applyFont="1" applyFill="1" applyBorder="1" applyAlignment="1" applyProtection="1">
      <alignment horizontal="center" vertical="center"/>
      <protection locked="0"/>
    </xf>
    <xf numFmtId="172" fontId="20" fillId="8" borderId="55" xfId="0" applyNumberFormat="1" applyFont="1" applyFill="1" applyBorder="1" applyAlignment="1" applyProtection="1">
      <alignment horizontal="center" vertical="center"/>
    </xf>
    <xf numFmtId="2" fontId="20" fillId="8" borderId="56" xfId="0" applyNumberFormat="1" applyFont="1" applyFill="1" applyBorder="1" applyAlignment="1" applyProtection="1">
      <alignment horizontal="center" vertical="center"/>
    </xf>
    <xf numFmtId="2" fontId="20" fillId="8" borderId="57" xfId="0" applyNumberFormat="1" applyFont="1" applyFill="1" applyBorder="1" applyAlignment="1" applyProtection="1">
      <alignment horizontal="center" vertical="center"/>
    </xf>
    <xf numFmtId="49" fontId="21" fillId="9" borderId="43" xfId="0" applyNumberFormat="1" applyFont="1" applyFill="1" applyBorder="1" applyAlignment="1">
      <alignment horizontal="left" vertical="center"/>
    </xf>
    <xf numFmtId="0" fontId="18" fillId="3" borderId="23" xfId="0" applyFont="1" applyFill="1" applyBorder="1" applyAlignment="1">
      <alignment horizontal="left" vertical="top" wrapText="1"/>
    </xf>
    <xf numFmtId="0" fontId="18" fillId="3" borderId="23" xfId="0" applyFont="1" applyFill="1" applyBorder="1" applyAlignment="1">
      <alignment vertical="center" wrapText="1"/>
    </xf>
    <xf numFmtId="0" fontId="0" fillId="3" borderId="94" xfId="0" applyFill="1" applyBorder="1" applyAlignment="1" applyProtection="1">
      <alignment horizontal="center"/>
      <protection locked="0"/>
    </xf>
    <xf numFmtId="0" fontId="21" fillId="3" borderId="62" xfId="0"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wrapText="1"/>
      <protection locked="0"/>
    </xf>
    <xf numFmtId="0" fontId="21" fillId="0" borderId="62" xfId="0" applyFont="1" applyFill="1" applyBorder="1" applyAlignment="1" applyProtection="1">
      <alignment horizontal="center" vertical="center" wrapText="1"/>
      <protection locked="0"/>
    </xf>
    <xf numFmtId="0" fontId="21" fillId="3" borderId="103" xfId="0" applyFont="1" applyFill="1" applyBorder="1" applyAlignment="1" applyProtection="1">
      <alignment horizontal="center" vertical="center" wrapText="1"/>
      <protection locked="0"/>
    </xf>
    <xf numFmtId="0" fontId="0" fillId="3" borderId="58"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0" fillId="3" borderId="60" xfId="0" applyFill="1" applyBorder="1" applyAlignment="1" applyProtection="1">
      <alignment horizontal="center"/>
      <protection locked="0"/>
    </xf>
    <xf numFmtId="0" fontId="1" fillId="0" borderId="0" xfId="0" applyFont="1" applyFill="1" applyBorder="1"/>
    <xf numFmtId="0" fontId="1" fillId="0" borderId="0" xfId="0" applyFont="1" applyBorder="1"/>
    <xf numFmtId="0" fontId="1" fillId="0" borderId="0" xfId="0" applyFont="1" applyAlignment="1">
      <alignment horizontal="center" vertical="center" wrapText="1"/>
    </xf>
    <xf numFmtId="0" fontId="0" fillId="0" borderId="0" xfId="0" applyAlignment="1">
      <alignment horizontal="center"/>
    </xf>
    <xf numFmtId="0" fontId="18" fillId="0" borderId="0" xfId="0" applyFont="1" applyAlignment="1">
      <alignment horizontal="center"/>
    </xf>
    <xf numFmtId="0" fontId="0" fillId="0" borderId="0" xfId="0" applyFill="1" applyAlignment="1">
      <alignment horizontal="center"/>
    </xf>
    <xf numFmtId="0" fontId="26" fillId="0" borderId="35" xfId="0" applyFont="1" applyBorder="1" applyAlignment="1">
      <alignment horizontal="left" vertical="center"/>
    </xf>
    <xf numFmtId="0" fontId="26" fillId="0" borderId="39" xfId="0" applyFont="1" applyBorder="1" applyAlignment="1">
      <alignment horizontal="left" vertical="center"/>
    </xf>
    <xf numFmtId="0" fontId="26" fillId="0" borderId="51" xfId="0" applyFont="1" applyBorder="1" applyAlignment="1">
      <alignment horizontal="left" vertical="center"/>
    </xf>
    <xf numFmtId="0" fontId="51" fillId="3" borderId="51" xfId="0" applyFont="1" applyFill="1" applyBorder="1" applyAlignment="1">
      <alignment horizontal="left"/>
    </xf>
    <xf numFmtId="0" fontId="51" fillId="3" borderId="86" xfId="0" applyFont="1" applyFill="1" applyBorder="1" applyAlignment="1">
      <alignment horizontal="left"/>
    </xf>
    <xf numFmtId="0" fontId="18" fillId="8" borderId="124" xfId="0" applyFont="1" applyFill="1" applyBorder="1" applyAlignment="1">
      <alignment horizontal="left"/>
    </xf>
    <xf numFmtId="0" fontId="18" fillId="8" borderId="25" xfId="0" applyFont="1" applyFill="1" applyBorder="1" applyAlignment="1">
      <alignment horizontal="left"/>
    </xf>
    <xf numFmtId="0" fontId="18" fillId="8" borderId="60" xfId="0" applyFont="1" applyFill="1" applyBorder="1" applyAlignment="1">
      <alignment horizontal="left"/>
    </xf>
    <xf numFmtId="0" fontId="18" fillId="0" borderId="0" xfId="0" applyFont="1" applyAlignment="1">
      <alignment horizontal="left"/>
    </xf>
    <xf numFmtId="0" fontId="60" fillId="18" borderId="34" xfId="0" applyFont="1" applyFill="1" applyBorder="1" applyAlignment="1">
      <alignment horizontal="center" vertical="center" wrapText="1"/>
    </xf>
    <xf numFmtId="0" fontId="28" fillId="0" borderId="0" xfId="0" applyFont="1" applyBorder="1" applyAlignment="1">
      <alignment horizontal="center"/>
    </xf>
    <xf numFmtId="0" fontId="28" fillId="0" borderId="33" xfId="0" applyFont="1" applyBorder="1" applyAlignment="1">
      <alignment horizontal="center"/>
    </xf>
    <xf numFmtId="0" fontId="28" fillId="0" borderId="36" xfId="0" applyFont="1" applyBorder="1" applyAlignment="1">
      <alignment horizontal="center"/>
    </xf>
    <xf numFmtId="0" fontId="28" fillId="0" borderId="41" xfId="0" applyFont="1" applyBorder="1" applyAlignment="1">
      <alignment horizontal="center"/>
    </xf>
    <xf numFmtId="0" fontId="28" fillId="0" borderId="26" xfId="0" applyFont="1" applyBorder="1" applyAlignment="1">
      <alignment horizontal="left"/>
    </xf>
    <xf numFmtId="0" fontId="28" fillId="0" borderId="40" xfId="0" applyFont="1" applyBorder="1" applyAlignment="1">
      <alignment horizontal="left"/>
    </xf>
    <xf numFmtId="0" fontId="20" fillId="17" borderId="51" xfId="0" applyFont="1" applyFill="1" applyBorder="1"/>
    <xf numFmtId="0" fontId="20" fillId="17" borderId="52" xfId="0" applyFont="1" applyFill="1" applyBorder="1" applyAlignment="1">
      <alignment horizontal="center"/>
    </xf>
    <xf numFmtId="0" fontId="20" fillId="17" borderId="63" xfId="0" applyFont="1" applyFill="1" applyBorder="1" applyAlignment="1">
      <alignment horizontal="center"/>
    </xf>
    <xf numFmtId="0" fontId="20" fillId="0" borderId="51" xfId="0" applyFont="1" applyFill="1" applyBorder="1"/>
    <xf numFmtId="0" fontId="20" fillId="0" borderId="52" xfId="0" applyFont="1" applyFill="1" applyBorder="1" applyAlignment="1">
      <alignment horizontal="center"/>
    </xf>
    <xf numFmtId="0" fontId="20" fillId="0" borderId="63" xfId="0" applyFont="1" applyFill="1" applyBorder="1" applyAlignment="1">
      <alignment horizontal="center"/>
    </xf>
    <xf numFmtId="0" fontId="28" fillId="0" borderId="31" xfId="0" applyFont="1" applyFill="1" applyBorder="1" applyAlignment="1">
      <alignment vertical="top" wrapText="1"/>
    </xf>
    <xf numFmtId="0" fontId="28" fillId="0" borderId="32" xfId="0" applyFont="1" applyFill="1" applyBorder="1" applyAlignment="1">
      <alignment vertical="top" wrapText="1"/>
    </xf>
    <xf numFmtId="0" fontId="28" fillId="0" borderId="36" xfId="0" applyFont="1" applyFill="1" applyBorder="1" applyAlignment="1">
      <alignment vertical="top" wrapText="1"/>
    </xf>
    <xf numFmtId="0" fontId="28" fillId="0" borderId="41" xfId="0" applyFont="1" applyFill="1" applyBorder="1" applyAlignment="1">
      <alignment vertical="top" wrapText="1"/>
    </xf>
    <xf numFmtId="0" fontId="18" fillId="0" borderId="0" xfId="0" applyFont="1" applyFill="1" applyAlignment="1">
      <alignment horizontal="center" vertical="center" wrapText="1"/>
    </xf>
    <xf numFmtId="0" fontId="18" fillId="0" borderId="0" xfId="0" applyFont="1" applyFill="1" applyAlignment="1">
      <alignment horizontal="left" vertical="center" wrapText="1"/>
    </xf>
    <xf numFmtId="0" fontId="18" fillId="0" borderId="0" xfId="0" applyFont="1" applyFill="1" applyAlignment="1">
      <alignment horizontal="center"/>
    </xf>
    <xf numFmtId="0" fontId="30" fillId="3" borderId="0" xfId="0" applyFont="1" applyFill="1" applyBorder="1"/>
    <xf numFmtId="2" fontId="2" fillId="3" borderId="0" xfId="0" applyNumberFormat="1" applyFont="1" applyFill="1" applyBorder="1" applyProtection="1"/>
    <xf numFmtId="2" fontId="2" fillId="3" borderId="31" xfId="0" applyNumberFormat="1" applyFont="1" applyFill="1" applyBorder="1" applyProtection="1"/>
    <xf numFmtId="0" fontId="0" fillId="3" borderId="31" xfId="0" applyFill="1" applyBorder="1"/>
    <xf numFmtId="0" fontId="0" fillId="3" borderId="32" xfId="0" applyFill="1" applyBorder="1"/>
    <xf numFmtId="0" fontId="28" fillId="3" borderId="36" xfId="0" applyFont="1" applyFill="1" applyBorder="1"/>
    <xf numFmtId="2" fontId="2" fillId="3" borderId="36" xfId="0" applyNumberFormat="1" applyFont="1" applyFill="1" applyBorder="1" applyProtection="1"/>
    <xf numFmtId="0" fontId="1" fillId="0" borderId="0" xfId="0" applyFont="1" applyFill="1" applyAlignment="1">
      <alignment horizontal="center"/>
    </xf>
    <xf numFmtId="0" fontId="27" fillId="3" borderId="26"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33" xfId="0" applyFont="1" applyFill="1" applyBorder="1" applyAlignment="1" applyProtection="1">
      <alignment horizontal="center" vertical="center" wrapText="1"/>
    </xf>
    <xf numFmtId="0" fontId="78" fillId="17" borderId="0" xfId="0" applyFont="1" applyFill="1" applyAlignment="1" applyProtection="1">
      <alignment horizontal="center" vertical="center"/>
    </xf>
    <xf numFmtId="0" fontId="21" fillId="3" borderId="36" xfId="0" applyFont="1" applyFill="1" applyBorder="1" applyAlignment="1" applyProtection="1">
      <alignment horizontal="left" vertical="center"/>
    </xf>
    <xf numFmtId="0" fontId="76" fillId="17" borderId="35" xfId="0" applyFont="1" applyFill="1" applyBorder="1" applyAlignment="1" applyProtection="1">
      <alignment horizontal="center" vertical="center" wrapText="1"/>
    </xf>
    <xf numFmtId="175" fontId="77" fillId="17" borderId="125" xfId="0" applyNumberFormat="1"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75" fillId="3" borderId="26" xfId="0" applyFont="1" applyFill="1" applyBorder="1" applyAlignment="1" applyProtection="1">
      <alignment vertical="center" wrapText="1"/>
    </xf>
    <xf numFmtId="0" fontId="75" fillId="3" borderId="40" xfId="0" applyFont="1" applyFill="1" applyBorder="1" applyAlignment="1" applyProtection="1">
      <alignment vertical="center" wrapText="1"/>
    </xf>
    <xf numFmtId="2" fontId="51" fillId="0" borderId="46" xfId="0" applyNumberFormat="1" applyFont="1" applyFill="1" applyBorder="1" applyAlignment="1">
      <alignment horizontal="center"/>
    </xf>
    <xf numFmtId="0" fontId="79" fillId="3" borderId="26" xfId="0" applyFont="1" applyFill="1" applyBorder="1" applyAlignment="1" applyProtection="1">
      <alignment vertical="center" wrapText="1"/>
    </xf>
    <xf numFmtId="0" fontId="79" fillId="3" borderId="0" xfId="0" applyFont="1" applyFill="1" applyBorder="1" applyAlignment="1" applyProtection="1">
      <alignment vertical="center" wrapText="1"/>
    </xf>
    <xf numFmtId="0" fontId="79" fillId="3" borderId="33" xfId="0" applyFont="1" applyFill="1" applyBorder="1" applyAlignment="1" applyProtection="1">
      <alignment vertical="center" wrapText="1"/>
    </xf>
    <xf numFmtId="0" fontId="79" fillId="3" borderId="0" xfId="0" applyFont="1" applyFill="1" applyBorder="1" applyAlignment="1" applyProtection="1">
      <alignment horizontal="center" vertical="center" wrapText="1"/>
    </xf>
    <xf numFmtId="0" fontId="79" fillId="3" borderId="40" xfId="0" applyFont="1" applyFill="1" applyBorder="1" applyAlignment="1" applyProtection="1">
      <alignment vertical="center" wrapText="1"/>
    </xf>
    <xf numFmtId="0" fontId="79" fillId="3" borderId="36" xfId="0" applyFont="1" applyFill="1" applyBorder="1" applyAlignment="1" applyProtection="1">
      <alignment horizontal="left" vertical="center" wrapText="1"/>
    </xf>
    <xf numFmtId="0" fontId="79" fillId="3" borderId="41" xfId="0" applyFont="1" applyFill="1" applyBorder="1" applyAlignment="1" applyProtection="1">
      <alignment horizontal="left" vertical="center" wrapText="1"/>
    </xf>
    <xf numFmtId="0" fontId="80" fillId="17" borderId="51" xfId="0" applyFont="1" applyFill="1" applyBorder="1" applyAlignment="1" applyProtection="1">
      <alignment horizontal="center" vertical="center" wrapText="1"/>
    </xf>
    <xf numFmtId="0" fontId="80" fillId="17" borderId="35" xfId="0" applyFont="1" applyFill="1" applyBorder="1" applyAlignment="1" applyProtection="1">
      <alignment horizontal="center" vertical="center" wrapText="1"/>
    </xf>
    <xf numFmtId="175" fontId="81" fillId="17" borderId="88" xfId="0" applyNumberFormat="1" applyFont="1" applyFill="1" applyBorder="1" applyAlignment="1" applyProtection="1">
      <alignment horizontal="center" vertical="center"/>
    </xf>
    <xf numFmtId="175" fontId="81" fillId="17" borderId="125" xfId="0" applyNumberFormat="1" applyFont="1" applyFill="1" applyBorder="1" applyAlignment="1" applyProtection="1">
      <alignment horizontal="center" vertical="center"/>
    </xf>
    <xf numFmtId="0" fontId="82" fillId="17" borderId="0" xfId="0" applyFont="1" applyFill="1" applyAlignment="1" applyProtection="1">
      <alignment horizontal="center" vertical="center"/>
    </xf>
    <xf numFmtId="0" fontId="18" fillId="4" borderId="23" xfId="0" applyFont="1" applyFill="1" applyBorder="1" applyAlignment="1">
      <alignment vertical="center" wrapText="1"/>
    </xf>
    <xf numFmtId="0" fontId="18" fillId="4" borderId="23" xfId="0" applyFont="1" applyFill="1" applyBorder="1" applyAlignment="1">
      <alignment horizontal="left" vertical="top" wrapText="1"/>
    </xf>
    <xf numFmtId="180" fontId="0" fillId="0" borderId="0" xfId="0" applyNumberFormat="1"/>
    <xf numFmtId="0" fontId="1" fillId="0" borderId="0" xfId="0" applyFont="1" applyAlignment="1">
      <alignment horizontal="right"/>
    </xf>
    <xf numFmtId="0" fontId="51" fillId="3" borderId="54" xfId="0" applyNumberFormat="1" applyFont="1" applyFill="1" applyBorder="1" applyAlignment="1">
      <alignment horizontal="center"/>
    </xf>
    <xf numFmtId="0" fontId="51" fillId="3" borderId="118" xfId="0" applyNumberFormat="1" applyFont="1" applyFill="1" applyBorder="1" applyAlignment="1">
      <alignment horizontal="center"/>
    </xf>
    <xf numFmtId="0" fontId="51" fillId="3" borderId="103" xfId="0" applyNumberFormat="1" applyFont="1" applyFill="1" applyBorder="1" applyAlignment="1">
      <alignment horizontal="center"/>
    </xf>
    <xf numFmtId="1" fontId="51" fillId="3" borderId="103" xfId="0" applyNumberFormat="1" applyFont="1" applyFill="1" applyBorder="1" applyAlignment="1">
      <alignment horizontal="center"/>
    </xf>
    <xf numFmtId="0" fontId="51" fillId="3" borderId="61" xfId="0" applyNumberFormat="1" applyFont="1" applyFill="1" applyBorder="1" applyAlignment="1">
      <alignment horizontal="center"/>
    </xf>
    <xf numFmtId="0" fontId="18" fillId="8" borderId="114" xfId="0" applyFont="1" applyFill="1" applyBorder="1" applyAlignment="1">
      <alignment horizontal="center"/>
    </xf>
    <xf numFmtId="0" fontId="18" fillId="8" borderId="24" xfId="0" applyFont="1" applyFill="1" applyBorder="1" applyAlignment="1">
      <alignment horizontal="center"/>
    </xf>
    <xf numFmtId="0" fontId="18" fillId="8" borderId="61" xfId="0" applyFont="1" applyFill="1" applyBorder="1" applyAlignment="1">
      <alignment horizontal="center"/>
    </xf>
    <xf numFmtId="0" fontId="51" fillId="0" borderId="42" xfId="0" applyNumberFormat="1" applyFont="1" applyFill="1" applyBorder="1" applyAlignment="1">
      <alignment horizontal="center"/>
    </xf>
    <xf numFmtId="2" fontId="51" fillId="0" borderId="42" xfId="0" applyNumberFormat="1" applyFont="1" applyFill="1" applyBorder="1" applyAlignment="1">
      <alignment horizontal="center"/>
    </xf>
    <xf numFmtId="2" fontId="51" fillId="0" borderId="118" xfId="0" applyNumberFormat="1" applyFont="1" applyFill="1" applyBorder="1" applyAlignment="1">
      <alignment horizontal="center"/>
    </xf>
    <xf numFmtId="0" fontId="51" fillId="0" borderId="46" xfId="0" applyNumberFormat="1" applyFont="1" applyFill="1" applyBorder="1" applyAlignment="1">
      <alignment horizontal="center"/>
    </xf>
    <xf numFmtId="2" fontId="51" fillId="0" borderId="103" xfId="0" applyNumberFormat="1" applyFont="1" applyFill="1" applyBorder="1" applyAlignment="1">
      <alignment horizontal="center"/>
    </xf>
    <xf numFmtId="1" fontId="51" fillId="0" borderId="46" xfId="0" applyNumberFormat="1" applyFont="1" applyFill="1" applyBorder="1" applyAlignment="1">
      <alignment horizontal="center"/>
    </xf>
    <xf numFmtId="0" fontId="51" fillId="0" borderId="86" xfId="0" applyFont="1" applyFill="1" applyBorder="1" applyAlignment="1">
      <alignment horizontal="left"/>
    </xf>
    <xf numFmtId="0" fontId="51" fillId="0" borderId="117" xfId="0" applyNumberFormat="1" applyFont="1" applyFill="1" applyBorder="1" applyAlignment="1">
      <alignment horizontal="center"/>
    </xf>
    <xf numFmtId="2" fontId="51" fillId="0" borderId="117" xfId="0" applyNumberFormat="1" applyFont="1" applyFill="1" applyBorder="1" applyAlignment="1">
      <alignment horizontal="center"/>
    </xf>
    <xf numFmtId="2" fontId="51" fillId="0" borderId="61" xfId="0" applyNumberFormat="1" applyFont="1" applyFill="1" applyBorder="1" applyAlignment="1">
      <alignment horizontal="center"/>
    </xf>
    <xf numFmtId="0" fontId="71" fillId="3" borderId="0" xfId="2" applyFont="1" applyFill="1" applyBorder="1" applyAlignment="1" applyProtection="1">
      <alignment horizontal="left" vertical="top" wrapText="1"/>
    </xf>
    <xf numFmtId="0" fontId="20" fillId="3" borderId="36" xfId="0" applyFont="1" applyFill="1" applyBorder="1" applyAlignment="1" applyProtection="1">
      <alignment horizontal="left" vertical="center" wrapText="1"/>
    </xf>
    <xf numFmtId="0" fontId="20" fillId="3" borderId="26" xfId="0"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22" fillId="3" borderId="0" xfId="0" applyFont="1" applyFill="1" applyBorder="1" applyAlignment="1" applyProtection="1">
      <alignment horizontal="left" vertical="top" wrapText="1"/>
    </xf>
    <xf numFmtId="0" fontId="19" fillId="3" borderId="26"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19" fillId="3" borderId="33" xfId="0" applyFont="1" applyFill="1" applyBorder="1" applyAlignment="1" applyProtection="1">
      <alignment horizontal="left" vertical="center" wrapText="1"/>
    </xf>
    <xf numFmtId="0" fontId="20" fillId="3" borderId="26" xfId="0"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0" fillId="3" borderId="33" xfId="0" applyFont="1" applyFill="1" applyBorder="1" applyAlignment="1" applyProtection="1">
      <alignment horizontal="center" vertical="center" wrapText="1"/>
    </xf>
    <xf numFmtId="0" fontId="71" fillId="3" borderId="26" xfId="2" applyFont="1" applyFill="1" applyBorder="1" applyAlignment="1" applyProtection="1">
      <alignment horizontal="left" vertical="top" wrapText="1"/>
    </xf>
    <xf numFmtId="0" fontId="71" fillId="3" borderId="33" xfId="2" applyFont="1" applyFill="1" applyBorder="1" applyAlignment="1" applyProtection="1">
      <alignment horizontal="left" vertical="top" wrapText="1"/>
    </xf>
    <xf numFmtId="0" fontId="22" fillId="3" borderId="28" xfId="0" applyFont="1" applyFill="1" applyBorder="1" applyAlignment="1" applyProtection="1">
      <alignment horizontal="left" vertical="top" wrapText="1"/>
    </xf>
    <xf numFmtId="0" fontId="22" fillId="3" borderId="29" xfId="0" applyFont="1" applyFill="1" applyBorder="1" applyAlignment="1" applyProtection="1">
      <alignment horizontal="left" vertical="top" wrapText="1"/>
    </xf>
    <xf numFmtId="0" fontId="22" fillId="3" borderId="30" xfId="0" applyFont="1" applyFill="1" applyBorder="1" applyAlignment="1" applyProtection="1">
      <alignment horizontal="left" vertical="top" wrapText="1"/>
    </xf>
    <xf numFmtId="0" fontId="20" fillId="3" borderId="88" xfId="0" applyFont="1" applyFill="1" applyBorder="1" applyAlignment="1" applyProtection="1">
      <alignment horizontal="center" vertical="center" wrapText="1"/>
    </xf>
    <xf numFmtId="0" fontId="20" fillId="3" borderId="49" xfId="0" applyFont="1" applyFill="1" applyBorder="1" applyAlignment="1" applyProtection="1">
      <alignment horizontal="center" vertical="center" wrapText="1"/>
    </xf>
    <xf numFmtId="0" fontId="20" fillId="3" borderId="89" xfId="0" applyFont="1" applyFill="1" applyBorder="1" applyAlignment="1" applyProtection="1">
      <alignment horizontal="center" vertical="center" wrapText="1"/>
    </xf>
    <xf numFmtId="0" fontId="22" fillId="3" borderId="26" xfId="0" applyFont="1" applyFill="1" applyBorder="1" applyAlignment="1" applyProtection="1">
      <alignment horizontal="left" vertical="top" wrapText="1"/>
    </xf>
    <xf numFmtId="0" fontId="22" fillId="3" borderId="33" xfId="0" applyFont="1" applyFill="1" applyBorder="1" applyAlignment="1" applyProtection="1">
      <alignment horizontal="left" vertical="top" wrapText="1"/>
    </xf>
    <xf numFmtId="0" fontId="27" fillId="3" borderId="34" xfId="0" applyFont="1" applyFill="1" applyBorder="1" applyAlignment="1" applyProtection="1">
      <alignment horizontal="left" vertical="center" wrapText="1"/>
    </xf>
    <xf numFmtId="0" fontId="27" fillId="3" borderId="31" xfId="0" applyFont="1" applyFill="1" applyBorder="1" applyAlignment="1" applyProtection="1">
      <alignment horizontal="left" vertical="center" wrapText="1"/>
    </xf>
    <xf numFmtId="0" fontId="27" fillId="3" borderId="32" xfId="0" applyFont="1" applyFill="1" applyBorder="1" applyAlignment="1" applyProtection="1">
      <alignment horizontal="left" vertical="center" wrapText="1"/>
    </xf>
    <xf numFmtId="0" fontId="27" fillId="3" borderId="26" xfId="0"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0" fontId="27" fillId="3" borderId="33" xfId="0" applyFont="1" applyFill="1" applyBorder="1" applyAlignment="1" applyProtection="1">
      <alignment horizontal="left" vertical="center" wrapText="1"/>
    </xf>
    <xf numFmtId="0" fontId="39" fillId="3" borderId="26" xfId="0"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0" fontId="39" fillId="3" borderId="33" xfId="0" applyFont="1" applyFill="1" applyBorder="1" applyAlignment="1" applyProtection="1">
      <alignment horizontal="left" vertical="center" wrapText="1"/>
    </xf>
    <xf numFmtId="0" fontId="39" fillId="3" borderId="26"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33" xfId="0" applyFont="1" applyFill="1" applyBorder="1" applyAlignment="1" applyProtection="1">
      <alignment horizontal="center" vertical="center" wrapText="1"/>
    </xf>
    <xf numFmtId="0" fontId="27" fillId="3" borderId="26"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33" xfId="0" applyFont="1" applyFill="1" applyBorder="1" applyAlignment="1" applyProtection="1">
      <alignment horizontal="center" vertical="center" wrapText="1"/>
    </xf>
    <xf numFmtId="49" fontId="21" fillId="9" borderId="43" xfId="0" applyNumberFormat="1" applyFont="1" applyFill="1" applyBorder="1" applyAlignment="1">
      <alignment horizontal="left" vertical="center"/>
    </xf>
    <xf numFmtId="49" fontId="21" fillId="9" borderId="44" xfId="0" applyNumberFormat="1" applyFont="1" applyFill="1" applyBorder="1" applyAlignment="1">
      <alignment horizontal="left" vertical="center"/>
    </xf>
    <xf numFmtId="49" fontId="21" fillId="9" borderId="45" xfId="0" applyNumberFormat="1" applyFont="1" applyFill="1" applyBorder="1" applyAlignment="1">
      <alignment horizontal="left" vertical="center"/>
    </xf>
    <xf numFmtId="0" fontId="27" fillId="0" borderId="23" xfId="0" applyFont="1" applyBorder="1" applyAlignment="1">
      <alignment horizontal="center" vertical="center"/>
    </xf>
    <xf numFmtId="0" fontId="0" fillId="0" borderId="23" xfId="0" applyBorder="1" applyAlignment="1">
      <alignment horizontal="center" vertical="center"/>
    </xf>
    <xf numFmtId="0" fontId="21" fillId="9" borderId="23" xfId="0" applyFont="1" applyFill="1" applyBorder="1" applyAlignment="1">
      <alignment horizontal="left" vertical="center" wrapText="1"/>
    </xf>
    <xf numFmtId="0" fontId="70" fillId="9" borderId="23" xfId="0" applyFont="1" applyFill="1" applyBorder="1" applyAlignment="1">
      <alignment horizontal="left" vertical="center" wrapText="1"/>
    </xf>
    <xf numFmtId="49" fontId="21" fillId="9" borderId="43" xfId="0" applyNumberFormat="1" applyFont="1" applyFill="1" applyBorder="1" applyAlignment="1">
      <alignment horizontal="left" vertical="center" wrapText="1"/>
    </xf>
    <xf numFmtId="49" fontId="21" fillId="9" borderId="44" xfId="0" applyNumberFormat="1" applyFont="1" applyFill="1" applyBorder="1" applyAlignment="1">
      <alignment horizontal="left" vertical="center" wrapText="1"/>
    </xf>
    <xf numFmtId="49" fontId="21" fillId="9" borderId="45" xfId="0" applyNumberFormat="1" applyFont="1" applyFill="1" applyBorder="1" applyAlignment="1">
      <alignment horizontal="left" vertical="center" wrapText="1"/>
    </xf>
    <xf numFmtId="0" fontId="21" fillId="9" borderId="23" xfId="0" applyFont="1" applyFill="1" applyBorder="1" applyAlignment="1">
      <alignment horizontal="left" vertical="center"/>
    </xf>
    <xf numFmtId="0" fontId="83" fillId="19" borderId="26" xfId="0" applyFont="1" applyFill="1" applyBorder="1" applyAlignment="1">
      <alignment horizontal="center" vertical="center"/>
    </xf>
    <xf numFmtId="0" fontId="83" fillId="19" borderId="0" xfId="0" applyFont="1" applyFill="1" applyAlignment="1">
      <alignment horizontal="center" vertical="center"/>
    </xf>
    <xf numFmtId="0" fontId="84" fillId="0" borderId="0" xfId="0" applyFont="1" applyAlignment="1">
      <alignment horizontal="center" vertical="center" wrapText="1"/>
    </xf>
    <xf numFmtId="0" fontId="84" fillId="0" borderId="36" xfId="0" applyFont="1" applyBorder="1" applyAlignment="1">
      <alignment horizontal="center" vertical="center" wrapText="1"/>
    </xf>
    <xf numFmtId="0" fontId="1" fillId="14" borderId="23" xfId="0" applyFont="1" applyFill="1" applyBorder="1" applyAlignment="1" applyProtection="1">
      <alignment horizontal="left" vertical="center"/>
    </xf>
    <xf numFmtId="0" fontId="1" fillId="8" borderId="23" xfId="0" applyFont="1" applyFill="1" applyBorder="1" applyAlignment="1" applyProtection="1">
      <alignment horizontal="left" vertical="center"/>
    </xf>
    <xf numFmtId="0" fontId="1" fillId="6" borderId="23" xfId="0" applyFont="1" applyFill="1" applyBorder="1" applyAlignment="1" applyProtection="1">
      <alignment horizontal="left" vertical="center"/>
    </xf>
    <xf numFmtId="0" fontId="44" fillId="3" borderId="0"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7" fillId="3" borderId="31" xfId="0" applyFont="1" applyFill="1" applyBorder="1" applyAlignment="1" applyProtection="1">
      <alignment horizontal="center" vertical="center" wrapText="1"/>
    </xf>
    <xf numFmtId="0" fontId="13" fillId="8" borderId="6" xfId="0" applyFont="1" applyFill="1" applyBorder="1" applyAlignment="1" applyProtection="1">
      <alignment horizontal="center"/>
    </xf>
    <xf numFmtId="0" fontId="13" fillId="8" borderId="0" xfId="0" applyFont="1" applyFill="1" applyBorder="1" applyAlignment="1" applyProtection="1">
      <alignment horizontal="center"/>
    </xf>
    <xf numFmtId="0" fontId="13" fillId="8" borderId="4" xfId="0" applyFont="1" applyFill="1" applyBorder="1" applyAlignment="1" applyProtection="1">
      <alignment horizontal="center"/>
    </xf>
    <xf numFmtId="0" fontId="13" fillId="3" borderId="0" xfId="0" applyFont="1" applyFill="1" applyBorder="1" applyAlignment="1" applyProtection="1">
      <alignment horizontal="left"/>
    </xf>
    <xf numFmtId="0" fontId="17" fillId="6" borderId="79" xfId="0" applyFont="1" applyFill="1" applyBorder="1" applyAlignment="1" applyProtection="1">
      <protection locked="0"/>
    </xf>
    <xf numFmtId="0" fontId="13" fillId="8" borderId="48" xfId="0" applyFont="1" applyFill="1" applyBorder="1" applyAlignment="1">
      <alignment textRotation="90"/>
    </xf>
    <xf numFmtId="0" fontId="0" fillId="8" borderId="48" xfId="0" applyFill="1" applyBorder="1" applyAlignment="1">
      <alignment textRotation="90"/>
    </xf>
    <xf numFmtId="0" fontId="13" fillId="3" borderId="74" xfId="0" applyFont="1" applyFill="1" applyBorder="1" applyAlignment="1" applyProtection="1">
      <alignment horizontal="center" textRotation="90"/>
    </xf>
    <xf numFmtId="0" fontId="0" fillId="3" borderId="42" xfId="0" applyFill="1" applyBorder="1" applyAlignment="1" applyProtection="1">
      <alignment horizontal="center" textRotation="90"/>
    </xf>
    <xf numFmtId="0" fontId="13" fillId="8" borderId="0" xfId="0" applyFont="1" applyFill="1" applyBorder="1" applyAlignment="1" applyProtection="1">
      <alignment vertical="top" textRotation="90"/>
    </xf>
    <xf numFmtId="0" fontId="13" fillId="8" borderId="73" xfId="0" applyFont="1" applyFill="1" applyBorder="1" applyAlignment="1">
      <alignment horizontal="center" textRotation="90"/>
    </xf>
    <xf numFmtId="0" fontId="0" fillId="8" borderId="73" xfId="0" applyFill="1" applyBorder="1" applyAlignment="1">
      <alignment horizontal="center" textRotation="90"/>
    </xf>
    <xf numFmtId="0" fontId="17" fillId="6" borderId="79" xfId="0" applyFont="1" applyFill="1" applyBorder="1" applyAlignment="1" applyProtection="1">
      <alignment textRotation="90"/>
      <protection locked="0"/>
    </xf>
    <xf numFmtId="0" fontId="23" fillId="3" borderId="0" xfId="0" applyFont="1" applyFill="1" applyBorder="1" applyAlignment="1" applyProtection="1">
      <alignment textRotation="90"/>
    </xf>
    <xf numFmtId="0" fontId="0" fillId="3" borderId="6" xfId="0" applyFill="1" applyBorder="1" applyAlignment="1" applyProtection="1">
      <alignment horizontal="center"/>
    </xf>
    <xf numFmtId="0" fontId="0" fillId="3" borderId="0" xfId="0" applyFill="1" applyBorder="1" applyAlignment="1" applyProtection="1">
      <alignment horizontal="center"/>
    </xf>
    <xf numFmtId="0" fontId="0" fillId="3" borderId="4" xfId="0" applyFill="1" applyBorder="1" applyAlignment="1" applyProtection="1">
      <alignment horizontal="center"/>
    </xf>
    <xf numFmtId="0" fontId="13" fillId="8" borderId="0" xfId="0" applyFont="1" applyFill="1" applyBorder="1" applyAlignment="1" applyProtection="1">
      <alignment horizontal="left"/>
    </xf>
    <xf numFmtId="0" fontId="23" fillId="3" borderId="0" xfId="0" applyFont="1" applyFill="1" applyBorder="1" applyAlignment="1" applyProtection="1"/>
    <xf numFmtId="0" fontId="13" fillId="3" borderId="26" xfId="0" applyFont="1" applyFill="1" applyBorder="1" applyAlignment="1" applyProtection="1">
      <alignment horizontal="center"/>
    </xf>
    <xf numFmtId="0" fontId="0" fillId="3" borderId="1" xfId="0" applyFill="1" applyBorder="1" applyAlignment="1" applyProtection="1">
      <alignment horizontal="right"/>
    </xf>
    <xf numFmtId="0" fontId="13" fillId="8" borderId="0" xfId="0" applyFont="1" applyFill="1" applyBorder="1" applyAlignment="1" applyProtection="1"/>
    <xf numFmtId="0" fontId="0" fillId="3" borderId="5" xfId="0" applyFill="1" applyBorder="1" applyAlignment="1" applyProtection="1">
      <alignment horizontal="center"/>
    </xf>
    <xf numFmtId="0" fontId="1" fillId="3" borderId="3" xfId="0" applyFont="1" applyFill="1" applyBorder="1" applyAlignment="1" applyProtection="1">
      <alignment horizontal="left"/>
    </xf>
    <xf numFmtId="0" fontId="0" fillId="3" borderId="0" xfId="0" applyFill="1" applyBorder="1" applyAlignment="1" applyProtection="1">
      <alignment horizontal="left"/>
    </xf>
    <xf numFmtId="0" fontId="0" fillId="8" borderId="49" xfId="0" applyFill="1" applyBorder="1" applyAlignment="1" applyProtection="1">
      <alignment horizontal="left"/>
    </xf>
    <xf numFmtId="0" fontId="0" fillId="3" borderId="3" xfId="0" applyFill="1" applyBorder="1" applyAlignment="1" applyProtection="1">
      <alignment horizontal="left"/>
    </xf>
    <xf numFmtId="0" fontId="0" fillId="8" borderId="44" xfId="0" applyFill="1" applyBorder="1" applyAlignment="1" applyProtection="1">
      <alignment horizontal="left"/>
    </xf>
    <xf numFmtId="0" fontId="40" fillId="3" borderId="26" xfId="0" applyFont="1" applyFill="1" applyBorder="1" applyAlignment="1" applyProtection="1">
      <alignment horizontal="left"/>
    </xf>
    <xf numFmtId="0" fontId="40" fillId="3" borderId="0" xfId="0" applyFont="1" applyFill="1" applyBorder="1" applyAlignment="1" applyProtection="1">
      <alignment horizontal="left"/>
    </xf>
    <xf numFmtId="0" fontId="5" fillId="11" borderId="40" xfId="0" applyFont="1" applyFill="1" applyBorder="1" applyAlignment="1" applyProtection="1"/>
    <xf numFmtId="0" fontId="5" fillId="11" borderId="36" xfId="0" applyFont="1" applyFill="1" applyBorder="1" applyAlignment="1" applyProtection="1"/>
    <xf numFmtId="0" fontId="0" fillId="3" borderId="3" xfId="0" applyFill="1" applyBorder="1" applyAlignment="1" applyProtection="1">
      <alignment horizontal="center"/>
    </xf>
    <xf numFmtId="0" fontId="0" fillId="3" borderId="75" xfId="0" applyFill="1" applyBorder="1" applyAlignment="1" applyProtection="1">
      <alignment horizontal="center"/>
    </xf>
    <xf numFmtId="0" fontId="13" fillId="8" borderId="3" xfId="0" applyFont="1" applyFill="1" applyBorder="1" applyAlignment="1" applyProtection="1">
      <alignment horizontal="center"/>
    </xf>
    <xf numFmtId="0" fontId="13" fillId="8" borderId="75" xfId="0" applyFont="1" applyFill="1" applyBorder="1" applyAlignment="1" applyProtection="1">
      <alignment horizontal="center"/>
    </xf>
    <xf numFmtId="0" fontId="0" fillId="3" borderId="26" xfId="0" applyFill="1" applyBorder="1" applyAlignment="1" applyProtection="1">
      <alignment horizontal="left"/>
    </xf>
    <xf numFmtId="179" fontId="0" fillId="6" borderId="0" xfId="0" applyNumberFormat="1" applyFill="1" applyBorder="1" applyAlignment="1" applyProtection="1">
      <protection locked="0"/>
    </xf>
    <xf numFmtId="179" fontId="0" fillId="8" borderId="0" xfId="0" applyNumberFormat="1" applyFill="1" applyBorder="1" applyAlignment="1" applyProtection="1"/>
    <xf numFmtId="0" fontId="13" fillId="8" borderId="0" xfId="0" applyFont="1" applyFill="1" applyBorder="1" applyAlignment="1" applyProtection="1">
      <alignment textRotation="90"/>
    </xf>
    <xf numFmtId="0" fontId="1" fillId="12" borderId="48" xfId="0" applyFont="1" applyFill="1" applyBorder="1" applyAlignment="1" applyProtection="1">
      <alignment textRotation="90"/>
      <protection locked="0"/>
    </xf>
    <xf numFmtId="0" fontId="0" fillId="12" borderId="48" xfId="0" applyFill="1" applyBorder="1" applyAlignment="1" applyProtection="1">
      <alignment textRotation="90"/>
      <protection locked="0"/>
    </xf>
    <xf numFmtId="0" fontId="13" fillId="12" borderId="73" xfId="0" applyFont="1" applyFill="1" applyBorder="1" applyAlignment="1" applyProtection="1">
      <alignment horizontal="center" textRotation="90"/>
      <protection locked="0"/>
    </xf>
    <xf numFmtId="0" fontId="0" fillId="12" borderId="73" xfId="0" applyFill="1" applyBorder="1" applyAlignment="1" applyProtection="1">
      <alignment horizontal="center" textRotation="90"/>
      <protection locked="0"/>
    </xf>
    <xf numFmtId="0" fontId="41" fillId="4" borderId="84" xfId="0" applyFont="1" applyFill="1" applyBorder="1" applyAlignment="1" applyProtection="1">
      <alignment horizontal="center"/>
    </xf>
    <xf numFmtId="0" fontId="41" fillId="4" borderId="65" xfId="0" applyFont="1" applyFill="1" applyBorder="1" applyAlignment="1" applyProtection="1">
      <alignment horizontal="center"/>
    </xf>
    <xf numFmtId="0" fontId="41" fillId="4" borderId="66" xfId="0" applyFont="1" applyFill="1" applyBorder="1" applyAlignment="1" applyProtection="1">
      <alignment horizontal="center"/>
    </xf>
    <xf numFmtId="0" fontId="19" fillId="0" borderId="26" xfId="0" applyFont="1" applyBorder="1" applyAlignment="1" applyProtection="1"/>
    <xf numFmtId="0" fontId="19" fillId="0" borderId="0" xfId="0" applyFont="1" applyBorder="1" applyAlignment="1" applyProtection="1"/>
    <xf numFmtId="0" fontId="19" fillId="0" borderId="34" xfId="0" applyFont="1" applyBorder="1" applyAlignment="1" applyProtection="1">
      <alignment horizontal="left"/>
    </xf>
    <xf numFmtId="0" fontId="19" fillId="0" borderId="31" xfId="0" applyFont="1" applyBorder="1" applyAlignment="1" applyProtection="1">
      <alignment horizontal="left"/>
    </xf>
    <xf numFmtId="0" fontId="0" fillId="8" borderId="49" xfId="0" applyFill="1" applyBorder="1" applyAlignment="1" applyProtection="1"/>
    <xf numFmtId="0" fontId="13" fillId="0" borderId="98" xfId="0" applyFont="1" applyBorder="1" applyAlignment="1" applyProtection="1">
      <alignment horizontal="left"/>
    </xf>
    <xf numFmtId="0" fontId="13" fillId="0" borderId="23" xfId="0" applyFont="1" applyBorder="1" applyAlignment="1" applyProtection="1">
      <alignment horizontal="left"/>
    </xf>
    <xf numFmtId="0" fontId="13" fillId="0" borderId="95" xfId="0" applyFont="1" applyBorder="1" applyAlignment="1" applyProtection="1">
      <alignment horizontal="left"/>
    </xf>
    <xf numFmtId="0" fontId="13" fillId="0" borderId="96" xfId="0" applyFont="1" applyBorder="1" applyAlignment="1" applyProtection="1">
      <alignment horizontal="left"/>
    </xf>
    <xf numFmtId="0" fontId="13" fillId="0" borderId="100" xfId="0" applyFont="1" applyBorder="1" applyAlignment="1" applyProtection="1">
      <alignment horizontal="left"/>
    </xf>
    <xf numFmtId="0" fontId="13" fillId="0" borderId="101" xfId="0" applyFont="1" applyBorder="1" applyAlignment="1" applyProtection="1">
      <alignment horizontal="left"/>
    </xf>
    <xf numFmtId="0" fontId="42" fillId="6" borderId="85" xfId="0" applyFont="1" applyFill="1" applyBorder="1" applyAlignment="1" applyProtection="1">
      <alignment horizontal="center" vertical="center" wrapText="1"/>
    </xf>
    <xf numFmtId="0" fontId="42" fillId="6" borderId="44" xfId="0" applyFont="1" applyFill="1" applyBorder="1" applyAlignment="1" applyProtection="1">
      <alignment horizontal="center" vertical="center" wrapText="1"/>
    </xf>
    <xf numFmtId="0" fontId="42" fillId="6" borderId="67" xfId="0" applyFont="1" applyFill="1" applyBorder="1" applyAlignment="1" applyProtection="1">
      <alignment horizontal="center" vertical="center" wrapText="1"/>
    </xf>
    <xf numFmtId="0" fontId="42" fillId="8" borderId="85" xfId="0" applyFont="1" applyFill="1" applyBorder="1" applyAlignment="1" applyProtection="1">
      <alignment horizontal="center" vertical="center" wrapText="1"/>
    </xf>
    <xf numFmtId="0" fontId="42" fillId="8" borderId="44" xfId="0" applyFont="1" applyFill="1" applyBorder="1" applyAlignment="1" applyProtection="1">
      <alignment horizontal="center" vertical="center" wrapText="1"/>
    </xf>
    <xf numFmtId="0" fontId="42" fillId="8" borderId="67" xfId="0" applyFont="1" applyFill="1" applyBorder="1" applyAlignment="1" applyProtection="1">
      <alignment horizontal="center" vertical="center" wrapText="1"/>
    </xf>
    <xf numFmtId="0" fontId="42" fillId="4" borderId="85" xfId="0" applyFont="1" applyFill="1" applyBorder="1" applyAlignment="1" applyProtection="1">
      <alignment horizontal="center" vertical="center" wrapText="1"/>
    </xf>
    <xf numFmtId="0" fontId="42" fillId="4" borderId="44" xfId="0" applyFont="1" applyFill="1" applyBorder="1" applyAlignment="1" applyProtection="1">
      <alignment horizontal="center" vertical="center" wrapText="1"/>
    </xf>
    <xf numFmtId="0" fontId="42" fillId="4" borderId="67" xfId="0" applyFont="1" applyFill="1" applyBorder="1" applyAlignment="1" applyProtection="1">
      <alignment horizontal="center" vertical="center" wrapText="1"/>
    </xf>
    <xf numFmtId="0" fontId="42" fillId="4" borderId="86" xfId="0" applyFont="1" applyFill="1" applyBorder="1" applyAlignment="1" applyProtection="1">
      <alignment horizontal="center" vertical="center" wrapText="1"/>
    </xf>
    <xf numFmtId="0" fontId="42" fillId="4" borderId="77" xfId="0" applyFont="1" applyFill="1" applyBorder="1" applyAlignment="1" applyProtection="1">
      <alignment horizontal="center" vertical="center" wrapText="1"/>
    </xf>
    <xf numFmtId="0" fontId="42" fillId="4" borderId="87" xfId="0" applyFont="1" applyFill="1" applyBorder="1" applyAlignment="1" applyProtection="1">
      <alignment horizontal="center" vertical="center" wrapText="1"/>
    </xf>
    <xf numFmtId="0" fontId="1" fillId="3" borderId="0" xfId="0" applyFont="1" applyFill="1" applyBorder="1" applyAlignment="1" applyProtection="1">
      <alignment horizontal="left" textRotation="90"/>
    </xf>
    <xf numFmtId="0" fontId="0" fillId="3" borderId="0" xfId="0" applyFill="1" applyBorder="1" applyAlignment="1" applyProtection="1">
      <alignment textRotation="90"/>
    </xf>
    <xf numFmtId="0" fontId="0" fillId="3" borderId="36" xfId="0" applyFill="1" applyBorder="1" applyAlignment="1" applyProtection="1">
      <alignment textRotation="90"/>
    </xf>
    <xf numFmtId="0" fontId="26" fillId="0" borderId="82" xfId="0" applyFont="1" applyBorder="1" applyAlignment="1" applyProtection="1"/>
    <xf numFmtId="0" fontId="26" fillId="0" borderId="68" xfId="0" applyFont="1" applyBorder="1" applyAlignment="1" applyProtection="1"/>
    <xf numFmtId="0" fontId="28" fillId="0" borderId="68" xfId="0" applyFont="1" applyBorder="1" applyAlignment="1" applyProtection="1"/>
    <xf numFmtId="0" fontId="28" fillId="0" borderId="83" xfId="0" applyFont="1" applyBorder="1" applyAlignment="1" applyProtection="1"/>
    <xf numFmtId="0" fontId="0" fillId="6" borderId="44" xfId="0" applyFill="1" applyBorder="1" applyAlignment="1" applyProtection="1">
      <alignment horizontal="left"/>
      <protection locked="0"/>
    </xf>
    <xf numFmtId="0" fontId="1" fillId="6" borderId="49" xfId="0" applyFont="1" applyFill="1" applyBorder="1" applyAlignment="1" applyProtection="1">
      <alignment horizontal="left"/>
      <protection locked="0"/>
    </xf>
    <xf numFmtId="0" fontId="0" fillId="6" borderId="49" xfId="0" applyFill="1" applyBorder="1" applyAlignment="1" applyProtection="1">
      <alignment horizontal="left"/>
      <protection locked="0"/>
    </xf>
    <xf numFmtId="0" fontId="26" fillId="0" borderId="26" xfId="0" applyFont="1" applyBorder="1" applyAlignment="1" applyProtection="1">
      <alignment horizontal="center"/>
    </xf>
    <xf numFmtId="0" fontId="26" fillId="0" borderId="0" xfId="0" applyFont="1" applyBorder="1" applyAlignment="1" applyProtection="1">
      <alignment horizontal="center"/>
    </xf>
    <xf numFmtId="0" fontId="26" fillId="0" borderId="33" xfId="0" applyFont="1" applyBorder="1" applyAlignment="1" applyProtection="1">
      <alignment horizontal="center"/>
    </xf>
    <xf numFmtId="0" fontId="23" fillId="0" borderId="0" xfId="0" applyFont="1" applyBorder="1" applyAlignment="1" applyProtection="1">
      <alignment textRotation="90"/>
    </xf>
    <xf numFmtId="0" fontId="23" fillId="0" borderId="0" xfId="0" applyFont="1" applyBorder="1" applyAlignment="1" applyProtection="1"/>
    <xf numFmtId="0" fontId="1" fillId="10" borderId="49" xfId="0" applyFont="1" applyFill="1" applyBorder="1" applyAlignment="1" applyProtection="1">
      <alignment horizontal="left"/>
      <protection locked="0"/>
    </xf>
    <xf numFmtId="0" fontId="0" fillId="10" borderId="49" xfId="0" applyFill="1" applyBorder="1" applyAlignment="1" applyProtection="1">
      <alignment horizontal="left"/>
      <protection locked="0"/>
    </xf>
    <xf numFmtId="0" fontId="0" fillId="10" borderId="44" xfId="0" applyFill="1" applyBorder="1" applyAlignment="1" applyProtection="1">
      <alignment horizontal="left"/>
      <protection locked="0"/>
    </xf>
    <xf numFmtId="0" fontId="1" fillId="10" borderId="48" xfId="0" applyFont="1" applyFill="1" applyBorder="1" applyAlignment="1" applyProtection="1">
      <alignment textRotation="90"/>
      <protection locked="0"/>
    </xf>
    <xf numFmtId="0" fontId="0" fillId="10" borderId="48" xfId="0" applyFill="1" applyBorder="1" applyAlignment="1" applyProtection="1">
      <alignment textRotation="90"/>
      <protection locked="0"/>
    </xf>
    <xf numFmtId="0" fontId="13" fillId="10" borderId="73" xfId="0" applyFont="1" applyFill="1" applyBorder="1" applyAlignment="1" applyProtection="1">
      <alignment horizontal="center" textRotation="90"/>
      <protection locked="0"/>
    </xf>
    <xf numFmtId="0" fontId="0" fillId="10" borderId="73" xfId="0" applyFill="1" applyBorder="1" applyAlignment="1" applyProtection="1">
      <alignment horizontal="center" textRotation="90"/>
      <protection locked="0"/>
    </xf>
    <xf numFmtId="0" fontId="5" fillId="3" borderId="26" xfId="0" applyFont="1" applyFill="1" applyBorder="1" applyAlignment="1" applyProtection="1"/>
    <xf numFmtId="0" fontId="5" fillId="3" borderId="0" xfId="0" applyFont="1" applyFill="1" applyBorder="1" applyAlignment="1" applyProtection="1"/>
    <xf numFmtId="0" fontId="13" fillId="3" borderId="0" xfId="0" applyFont="1" applyFill="1" applyBorder="1" applyAlignment="1" applyProtection="1">
      <alignment horizontal="center"/>
    </xf>
    <xf numFmtId="18" fontId="1" fillId="3" borderId="0" xfId="0" applyNumberFormat="1" applyFont="1" applyFill="1" applyBorder="1" applyAlignment="1" applyProtection="1">
      <protection locked="0"/>
    </xf>
    <xf numFmtId="0" fontId="0" fillId="3" borderId="0" xfId="0" applyFill="1" applyBorder="1" applyAlignment="1" applyProtection="1">
      <protection locked="0"/>
    </xf>
    <xf numFmtId="0" fontId="17" fillId="3" borderId="0" xfId="0" applyFont="1" applyFill="1" applyBorder="1" applyAlignment="1" applyProtection="1">
      <alignment textRotation="90"/>
      <protection locked="0"/>
    </xf>
    <xf numFmtId="18" fontId="0" fillId="3" borderId="0" xfId="0" applyNumberFormat="1" applyFill="1" applyBorder="1" applyAlignment="1" applyProtection="1">
      <protection locked="0"/>
    </xf>
    <xf numFmtId="0" fontId="13" fillId="3" borderId="0" xfId="0" applyFont="1" applyFill="1" applyBorder="1" applyAlignment="1" applyProtection="1">
      <alignment textRotation="90"/>
    </xf>
    <xf numFmtId="0" fontId="1" fillId="3" borderId="0" xfId="0" applyFont="1" applyFill="1" applyBorder="1" applyAlignment="1" applyProtection="1">
      <alignment horizontal="left"/>
    </xf>
    <xf numFmtId="0" fontId="23" fillId="3" borderId="0" xfId="0" applyFont="1" applyFill="1" applyBorder="1" applyAlignment="1" applyProtection="1">
      <alignment horizontal="center" textRotation="90"/>
    </xf>
    <xf numFmtId="0" fontId="17" fillId="3" borderId="0" xfId="0" applyFont="1" applyFill="1" applyBorder="1" applyAlignment="1" applyProtection="1">
      <protection locked="0"/>
    </xf>
    <xf numFmtId="0" fontId="0" fillId="3" borderId="0" xfId="0" applyFill="1" applyBorder="1" applyAlignment="1" applyProtection="1">
      <alignment horizontal="right"/>
    </xf>
    <xf numFmtId="0" fontId="13" fillId="3" borderId="0" xfId="0" applyFont="1" applyFill="1" applyBorder="1" applyAlignment="1" applyProtection="1"/>
    <xf numFmtId="0" fontId="13" fillId="3" borderId="0" xfId="0" applyFont="1" applyFill="1" applyBorder="1" applyAlignment="1">
      <alignment textRotation="90"/>
    </xf>
    <xf numFmtId="0" fontId="0" fillId="3" borderId="0" xfId="0" applyFill="1" applyBorder="1" applyAlignment="1">
      <alignment textRotation="90"/>
    </xf>
    <xf numFmtId="0" fontId="13" fillId="3" borderId="0" xfId="0" applyFont="1" applyFill="1" applyBorder="1" applyAlignment="1" applyProtection="1">
      <alignment horizontal="center" textRotation="90"/>
    </xf>
    <xf numFmtId="0" fontId="0" fillId="3" borderId="0" xfId="0" applyFill="1" applyBorder="1" applyAlignment="1" applyProtection="1">
      <alignment horizontal="center" textRotation="90"/>
    </xf>
    <xf numFmtId="0" fontId="13" fillId="3" borderId="0" xfId="0" applyFont="1" applyFill="1" applyBorder="1" applyAlignment="1" applyProtection="1">
      <alignment vertical="top" textRotation="90"/>
    </xf>
    <xf numFmtId="0" fontId="13" fillId="3" borderId="0" xfId="0" applyFont="1" applyFill="1" applyBorder="1" applyAlignment="1">
      <alignment horizontal="center" textRotation="90"/>
    </xf>
    <xf numFmtId="0" fontId="0" fillId="3" borderId="0" xfId="0" applyFill="1" applyBorder="1" applyAlignment="1">
      <alignment horizontal="center" textRotation="90"/>
    </xf>
    <xf numFmtId="2" fontId="26" fillId="4" borderId="0" xfId="1" applyNumberFormat="1" applyFont="1" applyFill="1" applyBorder="1" applyAlignment="1" applyProtection="1">
      <alignment vertical="center" wrapText="1"/>
    </xf>
    <xf numFmtId="2" fontId="26" fillId="4" borderId="33" xfId="1" applyNumberFormat="1" applyFont="1" applyFill="1" applyBorder="1" applyAlignment="1" applyProtection="1">
      <alignment vertical="center" wrapText="1"/>
    </xf>
    <xf numFmtId="2" fontId="26" fillId="4" borderId="36" xfId="1" applyNumberFormat="1" applyFont="1" applyFill="1" applyBorder="1" applyAlignment="1" applyProtection="1">
      <alignment vertical="center" wrapText="1"/>
    </xf>
    <xf numFmtId="2" fontId="26" fillId="4" borderId="41" xfId="1" applyNumberFormat="1" applyFont="1" applyFill="1" applyBorder="1" applyAlignment="1" applyProtection="1">
      <alignment vertical="center" wrapText="1"/>
    </xf>
    <xf numFmtId="0" fontId="26" fillId="3" borderId="37" xfId="0" applyFont="1" applyFill="1" applyBorder="1" applyAlignment="1" applyProtection="1">
      <alignment horizontal="center" vertical="center" wrapText="1"/>
    </xf>
    <xf numFmtId="0" fontId="26" fillId="3" borderId="38" xfId="0" applyFont="1" applyFill="1" applyBorder="1" applyAlignment="1" applyProtection="1">
      <alignment horizontal="center" vertical="center" wrapText="1"/>
    </xf>
    <xf numFmtId="0" fontId="26" fillId="0" borderId="80"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xf>
    <xf numFmtId="0" fontId="26" fillId="0" borderId="69" xfId="0" applyFont="1" applyFill="1" applyBorder="1" applyAlignment="1" applyProtection="1">
      <alignment horizontal="right" vertical="top"/>
    </xf>
    <xf numFmtId="0" fontId="26" fillId="0" borderId="70" xfId="0" applyFont="1" applyFill="1" applyBorder="1" applyAlignment="1" applyProtection="1">
      <alignment horizontal="right" vertical="top"/>
    </xf>
    <xf numFmtId="0" fontId="26" fillId="0" borderId="71" xfId="0" applyFont="1" applyFill="1" applyBorder="1" applyAlignment="1" applyProtection="1">
      <alignment horizontal="right" vertical="top"/>
    </xf>
    <xf numFmtId="0" fontId="26" fillId="0" borderId="72" xfId="0" applyFont="1" applyFill="1" applyBorder="1" applyAlignment="1" applyProtection="1">
      <alignment horizontal="right" vertical="top"/>
    </xf>
    <xf numFmtId="49" fontId="19" fillId="3" borderId="58" xfId="0" applyNumberFormat="1" applyFont="1" applyFill="1" applyBorder="1" applyAlignment="1" applyProtection="1">
      <alignment horizontal="left" vertical="center" wrapText="1"/>
    </xf>
    <xf numFmtId="49" fontId="19" fillId="3" borderId="59" xfId="0" applyNumberFormat="1" applyFont="1" applyFill="1" applyBorder="1" applyAlignment="1" applyProtection="1">
      <alignment horizontal="left" vertical="center" wrapText="1"/>
    </xf>
    <xf numFmtId="0" fontId="34" fillId="0" borderId="80" xfId="0" applyFont="1" applyFill="1" applyBorder="1" applyAlignment="1" applyProtection="1">
      <alignment horizontal="center" vertical="center" wrapText="1"/>
    </xf>
    <xf numFmtId="0" fontId="34" fillId="0" borderId="23" xfId="0" applyFont="1" applyFill="1" applyBorder="1" applyAlignment="1" applyProtection="1">
      <alignment horizontal="center" vertical="center" wrapText="1"/>
    </xf>
    <xf numFmtId="49" fontId="26" fillId="3" borderId="63" xfId="0" applyNumberFormat="1" applyFont="1" applyFill="1" applyBorder="1" applyAlignment="1" applyProtection="1">
      <alignment horizontal="center" vertical="center" wrapText="1"/>
    </xf>
    <xf numFmtId="49" fontId="26" fillId="3" borderId="35" xfId="0" applyNumberFormat="1" applyFont="1" applyFill="1" applyBorder="1" applyAlignment="1" applyProtection="1">
      <alignment horizontal="center" vertical="center" wrapText="1"/>
    </xf>
    <xf numFmtId="2" fontId="37" fillId="4" borderId="0" xfId="1" applyNumberFormat="1" applyFont="1" applyFill="1" applyBorder="1" applyAlignment="1" applyProtection="1">
      <alignment horizontal="center" vertical="center" wrapText="1"/>
    </xf>
    <xf numFmtId="0" fontId="26" fillId="0" borderId="84" xfId="0" applyFont="1" applyFill="1" applyBorder="1" applyAlignment="1" applyProtection="1">
      <alignment horizontal="center" vertical="center" wrapText="1"/>
    </xf>
    <xf numFmtId="0" fontId="26" fillId="0" borderId="66" xfId="0" applyFont="1" applyFill="1" applyBorder="1" applyAlignment="1" applyProtection="1">
      <alignment horizontal="center" vertical="center" wrapText="1"/>
    </xf>
    <xf numFmtId="0" fontId="26" fillId="0" borderId="85"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wrapText="1"/>
    </xf>
    <xf numFmtId="0" fontId="26" fillId="0" borderId="35" xfId="0" applyFont="1" applyFill="1" applyBorder="1" applyAlignment="1" applyProtection="1">
      <alignment horizontal="center"/>
    </xf>
    <xf numFmtId="0" fontId="21" fillId="0" borderId="25" xfId="0" applyFont="1" applyFill="1" applyBorder="1" applyAlignment="1" applyProtection="1">
      <alignment horizontal="center" vertical="center" textRotation="90" wrapText="1"/>
    </xf>
    <xf numFmtId="0" fontId="21" fillId="0" borderId="25" xfId="0" applyFont="1" applyFill="1" applyBorder="1" applyAlignment="1" applyProtection="1">
      <alignment horizontal="center" vertical="center" wrapText="1"/>
    </xf>
    <xf numFmtId="0" fontId="50" fillId="17" borderId="51" xfId="0" applyFont="1" applyFill="1" applyBorder="1" applyAlignment="1" applyProtection="1">
      <alignment horizontal="center" vertical="center" wrapText="1"/>
    </xf>
    <xf numFmtId="0" fontId="50" fillId="17" borderId="52"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wrapText="1"/>
    </xf>
    <xf numFmtId="0" fontId="26" fillId="0" borderId="37" xfId="0" applyFont="1" applyFill="1" applyBorder="1" applyAlignment="1" applyProtection="1">
      <alignment horizontal="center" vertical="center" wrapText="1"/>
    </xf>
    <xf numFmtId="0" fontId="26" fillId="0" borderId="39" xfId="0" applyFont="1" applyFill="1" applyBorder="1" applyAlignment="1" applyProtection="1">
      <alignment horizontal="center" vertical="center" wrapText="1"/>
    </xf>
    <xf numFmtId="0" fontId="26" fillId="0" borderId="38" xfId="0" applyFont="1" applyFill="1" applyBorder="1" applyAlignment="1" applyProtection="1">
      <alignment horizontal="center" vertical="center" wrapText="1"/>
    </xf>
    <xf numFmtId="0" fontId="28" fillId="7" borderId="85" xfId="0" applyFont="1" applyFill="1" applyBorder="1" applyAlignment="1" applyProtection="1">
      <alignment horizontal="center" vertical="center" wrapText="1"/>
      <protection locked="0"/>
    </xf>
    <xf numFmtId="0" fontId="28" fillId="7" borderId="67" xfId="0" applyFont="1" applyFill="1" applyBorder="1" applyAlignment="1" applyProtection="1">
      <alignment horizontal="center" vertical="center" wrapText="1"/>
      <protection locked="0"/>
    </xf>
    <xf numFmtId="0" fontId="28" fillId="7" borderId="86" xfId="0" applyFont="1" applyFill="1" applyBorder="1" applyAlignment="1" applyProtection="1">
      <alignment horizontal="center" vertical="center" wrapText="1"/>
      <protection locked="0"/>
    </xf>
    <xf numFmtId="0" fontId="28" fillId="7" borderId="87" xfId="0" applyFont="1" applyFill="1" applyBorder="1" applyAlignment="1" applyProtection="1">
      <alignment horizontal="center" vertical="center" wrapText="1"/>
      <protection locked="0"/>
    </xf>
    <xf numFmtId="165" fontId="28" fillId="6" borderId="85" xfId="3" applyNumberFormat="1" applyFont="1" applyFill="1" applyBorder="1" applyAlignment="1" applyProtection="1">
      <alignment horizontal="center" vertical="center"/>
      <protection locked="0"/>
    </xf>
    <xf numFmtId="165" fontId="28" fillId="6" borderId="67" xfId="3" applyNumberFormat="1" applyFont="1" applyFill="1" applyBorder="1" applyAlignment="1" applyProtection="1">
      <alignment horizontal="center" vertical="center"/>
      <protection locked="0"/>
    </xf>
    <xf numFmtId="165" fontId="28" fillId="6" borderId="86" xfId="3" applyNumberFormat="1" applyFont="1" applyFill="1" applyBorder="1" applyAlignment="1" applyProtection="1">
      <alignment horizontal="center" vertical="center"/>
      <protection locked="0"/>
    </xf>
    <xf numFmtId="165" fontId="28" fillId="6" borderId="87" xfId="3" applyNumberFormat="1" applyFont="1" applyFill="1" applyBorder="1" applyAlignment="1" applyProtection="1">
      <alignment horizontal="center" vertical="center"/>
      <protection locked="0"/>
    </xf>
    <xf numFmtId="14" fontId="26" fillId="3" borderId="58" xfId="0" applyNumberFormat="1" applyFont="1" applyFill="1" applyBorder="1" applyAlignment="1" applyProtection="1">
      <alignment horizontal="left" vertical="center" wrapText="1" indent="1"/>
    </xf>
    <xf numFmtId="14" fontId="26" fillId="3" borderId="80" xfId="0" applyNumberFormat="1" applyFont="1" applyFill="1" applyBorder="1" applyAlignment="1" applyProtection="1">
      <alignment horizontal="left" vertical="center" wrapText="1" indent="1"/>
    </xf>
    <xf numFmtId="0" fontId="27" fillId="0" borderId="31" xfId="0" applyFont="1" applyFill="1" applyBorder="1" applyAlignment="1" applyProtection="1">
      <alignment horizontal="center" vertical="center" wrapText="1"/>
    </xf>
    <xf numFmtId="0" fontId="27" fillId="0" borderId="32"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7" fillId="0" borderId="33"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protection locked="0"/>
    </xf>
    <xf numFmtId="0" fontId="28" fillId="6" borderId="24" xfId="0" applyFont="1" applyFill="1" applyBorder="1" applyAlignment="1" applyProtection="1">
      <alignment wrapText="1"/>
      <protection locked="0"/>
    </xf>
    <xf numFmtId="0" fontId="28" fillId="6" borderId="24" xfId="0" applyFont="1" applyFill="1" applyBorder="1" applyAlignment="1" applyProtection="1">
      <alignment horizontal="center" vertical="center" wrapText="1"/>
      <protection locked="0"/>
    </xf>
    <xf numFmtId="0" fontId="26" fillId="3" borderId="25" xfId="0" applyFont="1" applyFill="1" applyBorder="1" applyAlignment="1" applyProtection="1">
      <alignment horizontal="left" vertical="center" wrapText="1" indent="1"/>
    </xf>
    <xf numFmtId="0" fontId="26" fillId="3" borderId="23" xfId="0" applyFont="1" applyFill="1" applyBorder="1" applyAlignment="1" applyProtection="1">
      <alignment horizontal="left" vertical="center" wrapText="1" indent="1"/>
    </xf>
    <xf numFmtId="0" fontId="26" fillId="3" borderId="58" xfId="0" applyFont="1" applyFill="1" applyBorder="1" applyAlignment="1" applyProtection="1">
      <alignment horizontal="left" vertical="center" wrapText="1" indent="1"/>
    </xf>
    <xf numFmtId="0" fontId="26" fillId="3" borderId="80" xfId="0" applyFont="1" applyFill="1" applyBorder="1" applyAlignment="1" applyProtection="1">
      <alignment horizontal="left" vertical="center" wrapText="1" indent="1"/>
    </xf>
    <xf numFmtId="0" fontId="26" fillId="3" borderId="25" xfId="0" applyFont="1" applyFill="1" applyBorder="1" applyAlignment="1" applyProtection="1">
      <alignment horizontal="left" vertical="center" indent="1"/>
    </xf>
    <xf numFmtId="0" fontId="26" fillId="3" borderId="23" xfId="0" applyFont="1" applyFill="1" applyBorder="1" applyAlignment="1" applyProtection="1">
      <alignment horizontal="left" vertical="center" indent="1"/>
    </xf>
    <xf numFmtId="0" fontId="28" fillId="6" borderId="80" xfId="0" applyFont="1" applyFill="1" applyBorder="1" applyAlignment="1" applyProtection="1">
      <alignment horizontal="center" vertical="center" wrapText="1"/>
      <protection locked="0"/>
    </xf>
    <xf numFmtId="0" fontId="28" fillId="6" borderId="59"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left" vertical="center" wrapText="1" indent="1"/>
    </xf>
    <xf numFmtId="0" fontId="26" fillId="0" borderId="23" xfId="0" applyFont="1" applyFill="1" applyBorder="1" applyAlignment="1" applyProtection="1">
      <alignment horizontal="left" vertical="center" wrapText="1" indent="1"/>
    </xf>
    <xf numFmtId="0" fontId="10" fillId="6" borderId="23" xfId="2" applyFill="1" applyBorder="1" applyAlignment="1" applyProtection="1">
      <alignment horizontal="center" vertical="center" wrapText="1"/>
      <protection locked="0"/>
    </xf>
    <xf numFmtId="0" fontId="28" fillId="6" borderId="62" xfId="0" applyFont="1" applyFill="1" applyBorder="1" applyAlignment="1" applyProtection="1">
      <alignment horizontal="center" vertical="center" wrapText="1"/>
      <protection locked="0"/>
    </xf>
    <xf numFmtId="0" fontId="28" fillId="6" borderId="103"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left" vertical="center" wrapText="1" indent="1"/>
    </xf>
    <xf numFmtId="0" fontId="0" fillId="0" borderId="31" xfId="0" applyBorder="1" applyAlignment="1" applyProtection="1">
      <alignment horizontal="center"/>
    </xf>
    <xf numFmtId="0" fontId="0" fillId="0" borderId="0" xfId="0" applyBorder="1" applyAlignment="1" applyProtection="1">
      <alignment horizontal="center"/>
    </xf>
    <xf numFmtId="0" fontId="19" fillId="5" borderId="34" xfId="0" applyFont="1" applyFill="1" applyBorder="1" applyAlignment="1" applyProtection="1">
      <alignment horizontal="center"/>
    </xf>
    <xf numFmtId="0" fontId="19" fillId="5" borderId="31" xfId="0" applyFont="1" applyFill="1" applyBorder="1" applyAlignment="1" applyProtection="1">
      <alignment horizontal="center"/>
    </xf>
    <xf numFmtId="0" fontId="19" fillId="5" borderId="32" xfId="0" applyFont="1" applyFill="1" applyBorder="1" applyAlignment="1" applyProtection="1">
      <alignment horizontal="center"/>
    </xf>
    <xf numFmtId="0" fontId="28" fillId="7" borderId="80" xfId="0" applyFont="1" applyFill="1" applyBorder="1" applyAlignment="1" applyProtection="1">
      <alignment horizontal="center" vertical="center" wrapText="1"/>
      <protection locked="0"/>
    </xf>
    <xf numFmtId="0" fontId="28" fillId="7" borderId="59" xfId="0" applyFont="1" applyFill="1" applyBorder="1" applyAlignment="1" applyProtection="1">
      <alignment horizontal="center" vertical="center" wrapText="1"/>
      <protection locked="0"/>
    </xf>
    <xf numFmtId="0" fontId="19" fillId="5" borderId="44" xfId="0" applyFont="1" applyFill="1" applyBorder="1" applyAlignment="1" applyProtection="1">
      <alignment horizontal="center" vertical="center"/>
    </xf>
    <xf numFmtId="0" fontId="19" fillId="5" borderId="67" xfId="0" applyFont="1" applyFill="1" applyBorder="1" applyAlignment="1" applyProtection="1">
      <alignment horizontal="center" vertical="center"/>
    </xf>
    <xf numFmtId="0" fontId="20" fillId="5" borderId="49" xfId="0" applyFont="1" applyFill="1" applyBorder="1" applyAlignment="1" applyProtection="1"/>
    <xf numFmtId="0" fontId="20" fillId="5" borderId="89" xfId="0" applyFont="1" applyFill="1" applyBorder="1" applyAlignment="1" applyProtection="1"/>
    <xf numFmtId="0" fontId="19" fillId="5" borderId="77" xfId="0" applyFont="1" applyFill="1" applyBorder="1" applyAlignment="1" applyProtection="1">
      <alignment horizontal="left" vertical="center"/>
    </xf>
    <xf numFmtId="0" fontId="19" fillId="5" borderId="87" xfId="0" applyFont="1" applyFill="1" applyBorder="1" applyAlignment="1" applyProtection="1">
      <alignment horizontal="left" vertical="center"/>
    </xf>
    <xf numFmtId="0" fontId="26" fillId="0" borderId="58" xfId="0" applyFont="1" applyFill="1" applyBorder="1" applyAlignment="1" applyProtection="1">
      <alignment horizontal="left" vertical="center" wrapText="1" indent="1"/>
    </xf>
    <xf numFmtId="0" fontId="26" fillId="0" borderId="80" xfId="0" applyFont="1" applyFill="1" applyBorder="1" applyAlignment="1" applyProtection="1">
      <alignment horizontal="left" vertical="center" wrapText="1" indent="1"/>
    </xf>
    <xf numFmtId="0" fontId="20" fillId="7" borderId="80" xfId="0" applyNumberFormat="1" applyFont="1" applyFill="1" applyBorder="1" applyAlignment="1" applyProtection="1">
      <alignment horizontal="center" vertical="center" wrapText="1"/>
      <protection locked="0"/>
    </xf>
    <xf numFmtId="0" fontId="20" fillId="7" borderId="59" xfId="0" applyNumberFormat="1" applyFont="1" applyFill="1" applyBorder="1" applyAlignment="1" applyProtection="1">
      <alignment horizontal="center" vertical="center" wrapText="1"/>
      <protection locked="0"/>
    </xf>
    <xf numFmtId="0" fontId="26" fillId="3" borderId="60" xfId="0" applyFont="1" applyFill="1" applyBorder="1" applyAlignment="1" applyProtection="1">
      <alignment horizontal="left" vertical="center" wrapText="1" indent="1"/>
    </xf>
    <xf numFmtId="0" fontId="26" fillId="3" borderId="81" xfId="0" applyFont="1" applyFill="1" applyBorder="1" applyAlignment="1" applyProtection="1">
      <alignment horizontal="left" vertical="center" wrapText="1" indent="1"/>
    </xf>
    <xf numFmtId="0" fontId="28" fillId="7" borderId="81" xfId="0" applyFont="1" applyFill="1" applyBorder="1" applyAlignment="1" applyProtection="1">
      <alignment horizontal="center" vertical="center"/>
      <protection locked="0"/>
    </xf>
    <xf numFmtId="0" fontId="28" fillId="7" borderId="61" xfId="0" applyFont="1" applyFill="1" applyBorder="1" applyAlignment="1" applyProtection="1">
      <alignment horizontal="center" vertical="center"/>
      <protection locked="0"/>
    </xf>
    <xf numFmtId="166" fontId="26" fillId="0" borderId="60" xfId="0" applyNumberFormat="1" applyFont="1" applyFill="1" applyBorder="1" applyAlignment="1" applyProtection="1">
      <alignment horizontal="left" vertical="center" wrapText="1" indent="1"/>
    </xf>
    <xf numFmtId="166" fontId="26" fillId="0" borderId="81" xfId="0" applyNumberFormat="1" applyFont="1" applyFill="1" applyBorder="1" applyAlignment="1" applyProtection="1">
      <alignment horizontal="left" vertical="center" wrapText="1" indent="1"/>
    </xf>
    <xf numFmtId="0" fontId="28" fillId="7" borderId="23" xfId="0" applyFont="1" applyFill="1" applyBorder="1" applyAlignment="1" applyProtection="1">
      <alignment horizontal="center" vertical="center" wrapText="1"/>
      <protection locked="0"/>
    </xf>
    <xf numFmtId="0" fontId="28" fillId="7" borderId="24" xfId="0" applyFont="1" applyFill="1" applyBorder="1" applyAlignment="1" applyProtection="1">
      <alignment horizontal="center" vertical="center" wrapText="1"/>
      <protection locked="0"/>
    </xf>
    <xf numFmtId="0" fontId="26" fillId="0" borderId="93" xfId="0" applyFont="1" applyFill="1" applyBorder="1" applyAlignment="1" applyProtection="1">
      <alignment horizontal="left" vertical="center" wrapText="1" indent="1"/>
    </xf>
    <xf numFmtId="0" fontId="26" fillId="0" borderId="62" xfId="0" applyFont="1" applyFill="1" applyBorder="1" applyAlignment="1" applyProtection="1">
      <alignment horizontal="left" vertical="center" wrapText="1" indent="1"/>
    </xf>
    <xf numFmtId="0" fontId="28" fillId="0" borderId="62" xfId="0" applyFont="1" applyFill="1" applyBorder="1" applyAlignment="1" applyProtection="1">
      <alignment horizontal="left" vertical="center" wrapText="1" indent="1"/>
    </xf>
    <xf numFmtId="168" fontId="28" fillId="7" borderId="23" xfId="0" applyNumberFormat="1" applyFont="1" applyFill="1" applyBorder="1" applyAlignment="1" applyProtection="1">
      <alignment horizontal="center" vertical="center" wrapText="1"/>
      <protection locked="0"/>
    </xf>
    <xf numFmtId="168" fontId="28" fillId="7" borderId="24" xfId="0" applyNumberFormat="1" applyFont="1" applyFill="1" applyBorder="1" applyAlignment="1" applyProtection="1">
      <alignment horizontal="center" vertical="center" wrapText="1"/>
      <protection locked="0"/>
    </xf>
    <xf numFmtId="49" fontId="28" fillId="6" borderId="23" xfId="0" applyNumberFormat="1" applyFont="1" applyFill="1" applyBorder="1" applyAlignment="1" applyProtection="1">
      <alignment horizontal="center" vertical="center" wrapText="1"/>
      <protection locked="0"/>
    </xf>
    <xf numFmtId="49" fontId="28" fillId="6" borderId="24" xfId="0" applyNumberFormat="1" applyFont="1" applyFill="1" applyBorder="1" applyAlignment="1" applyProtection="1">
      <alignment horizontal="center" vertical="center" wrapText="1"/>
      <protection locked="0"/>
    </xf>
    <xf numFmtId="0" fontId="28" fillId="7" borderId="23" xfId="0" applyNumberFormat="1" applyFont="1" applyFill="1" applyBorder="1" applyAlignment="1" applyProtection="1">
      <alignment horizontal="center" vertical="center" wrapText="1"/>
      <protection locked="0"/>
    </xf>
    <xf numFmtId="0" fontId="28" fillId="7" borderId="24" xfId="0" applyNumberFormat="1" applyFont="1" applyFill="1" applyBorder="1" applyAlignment="1" applyProtection="1">
      <alignment horizontal="center" vertical="center" wrapText="1"/>
      <protection locked="0"/>
    </xf>
    <xf numFmtId="0" fontId="8" fillId="0" borderId="31" xfId="0" applyFont="1" applyFill="1" applyBorder="1" applyAlignment="1" applyProtection="1">
      <alignment horizontal="left" vertical="center"/>
    </xf>
    <xf numFmtId="0" fontId="0" fillId="0" borderId="31" xfId="0" applyFill="1" applyBorder="1" applyAlignment="1">
      <alignment vertical="center"/>
    </xf>
    <xf numFmtId="49" fontId="19" fillId="3" borderId="25" xfId="0" applyNumberFormat="1" applyFont="1" applyFill="1" applyBorder="1" applyAlignment="1" applyProtection="1">
      <alignment horizontal="left" vertical="center" wrapText="1"/>
    </xf>
    <xf numFmtId="0" fontId="20" fillId="3" borderId="24" xfId="0" applyFont="1" applyFill="1" applyBorder="1" applyAlignment="1" applyProtection="1">
      <alignment horizontal="left" vertical="center" wrapText="1"/>
    </xf>
    <xf numFmtId="0" fontId="26" fillId="0" borderId="38" xfId="0" applyFont="1" applyFill="1" applyBorder="1" applyAlignment="1" applyProtection="1">
      <alignment horizontal="left" vertical="center" wrapText="1" indent="2"/>
    </xf>
    <xf numFmtId="0" fontId="26" fillId="0" borderId="35" xfId="0" applyFont="1" applyFill="1" applyBorder="1" applyAlignment="1" applyProtection="1">
      <alignment horizontal="left" vertical="center" wrapText="1" indent="2"/>
    </xf>
    <xf numFmtId="0" fontId="26" fillId="0" borderId="55"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xf>
    <xf numFmtId="0" fontId="26" fillId="0" borderId="57" xfId="0" applyFont="1" applyFill="1" applyBorder="1" applyAlignment="1" applyProtection="1">
      <alignment horizontal="center" vertical="center" wrapText="1"/>
    </xf>
    <xf numFmtId="49" fontId="19" fillId="3" borderId="24" xfId="0" applyNumberFormat="1" applyFont="1" applyFill="1" applyBorder="1" applyAlignment="1" applyProtection="1">
      <alignment horizontal="left" vertical="center" wrapText="1"/>
    </xf>
    <xf numFmtId="0" fontId="26" fillId="0" borderId="122" xfId="0" applyFont="1" applyFill="1" applyBorder="1" applyAlignment="1" applyProtection="1">
      <alignment horizontal="center" vertical="center" wrapText="1"/>
    </xf>
    <xf numFmtId="0" fontId="26" fillId="0" borderId="45" xfId="0" applyFont="1" applyFill="1" applyBorder="1" applyAlignment="1" applyProtection="1">
      <alignment horizontal="center" vertical="center" wrapText="1"/>
    </xf>
    <xf numFmtId="0" fontId="28" fillId="10" borderId="123" xfId="0" applyNumberFormat="1" applyFont="1" applyFill="1" applyBorder="1" applyAlignment="1" applyProtection="1">
      <alignment horizontal="center" wrapText="1"/>
    </xf>
    <xf numFmtId="0" fontId="28" fillId="10" borderId="81" xfId="0" applyNumberFormat="1" applyFont="1" applyFill="1" applyBorder="1" applyAlignment="1" applyProtection="1">
      <alignment horizontal="center" wrapText="1"/>
    </xf>
    <xf numFmtId="0" fontId="26" fillId="3" borderId="51"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19" fillId="3" borderId="60" xfId="0" applyFont="1" applyFill="1" applyBorder="1" applyAlignment="1" applyProtection="1">
      <alignment horizontal="left" vertical="center"/>
    </xf>
    <xf numFmtId="0" fontId="19" fillId="3" borderId="61" xfId="0" applyFont="1" applyFill="1" applyBorder="1" applyAlignment="1" applyProtection="1">
      <alignment horizontal="left" vertical="center"/>
    </xf>
    <xf numFmtId="170" fontId="28" fillId="4" borderId="62" xfId="0" applyNumberFormat="1" applyFont="1" applyFill="1" applyBorder="1" applyAlignment="1" applyProtection="1">
      <alignment horizontal="center" vertical="center" wrapText="1"/>
    </xf>
    <xf numFmtId="170" fontId="28" fillId="4" borderId="103" xfId="0" applyNumberFormat="1" applyFont="1" applyFill="1" applyBorder="1" applyAlignment="1" applyProtection="1">
      <alignment horizontal="center" vertical="center" wrapText="1"/>
    </xf>
    <xf numFmtId="14" fontId="26" fillId="0" borderId="60" xfId="0" applyNumberFormat="1" applyFont="1" applyFill="1" applyBorder="1" applyAlignment="1" applyProtection="1">
      <alignment horizontal="left" vertical="center" wrapText="1" indent="1"/>
    </xf>
    <xf numFmtId="14" fontId="26" fillId="0" borderId="81" xfId="0" applyNumberFormat="1" applyFont="1" applyFill="1" applyBorder="1" applyAlignment="1" applyProtection="1">
      <alignment horizontal="left" vertical="center" wrapText="1" indent="1"/>
    </xf>
    <xf numFmtId="0" fontId="28" fillId="7" borderId="62" xfId="0" applyNumberFormat="1" applyFont="1" applyFill="1" applyBorder="1" applyAlignment="1" applyProtection="1">
      <alignment horizontal="center" vertical="center" wrapText="1"/>
      <protection locked="0"/>
    </xf>
    <xf numFmtId="0" fontId="28" fillId="7" borderId="103" xfId="0" applyNumberFormat="1" applyFont="1" applyFill="1" applyBorder="1" applyAlignment="1" applyProtection="1">
      <alignment horizontal="center" vertical="center" wrapText="1"/>
      <protection locked="0"/>
    </xf>
    <xf numFmtId="168" fontId="28" fillId="6" borderId="35" xfId="0" applyNumberFormat="1" applyFont="1" applyFill="1" applyBorder="1" applyAlignment="1" applyProtection="1">
      <alignment horizontal="left" vertical="top" wrapText="1"/>
      <protection locked="0"/>
    </xf>
    <xf numFmtId="0" fontId="26" fillId="0" borderId="42" xfId="0" applyFont="1" applyFill="1" applyBorder="1" applyAlignment="1">
      <alignment horizontal="center" vertical="center" textRotation="90" wrapText="1"/>
    </xf>
    <xf numFmtId="0" fontId="30" fillId="0" borderId="51" xfId="0" applyFont="1" applyFill="1" applyBorder="1" applyAlignment="1" applyProtection="1">
      <alignment horizontal="left" vertical="center" wrapText="1"/>
    </xf>
    <xf numFmtId="0" fontId="30" fillId="0" borderId="52" xfId="0" applyFont="1" applyFill="1" applyBorder="1" applyAlignment="1" applyProtection="1">
      <alignment horizontal="left" vertical="center" wrapText="1"/>
    </xf>
    <xf numFmtId="0" fontId="30" fillId="0" borderId="63" xfId="0" applyFont="1" applyFill="1" applyBorder="1" applyAlignment="1" applyProtection="1">
      <alignment horizontal="left" vertical="center" wrapText="1"/>
    </xf>
    <xf numFmtId="0" fontId="26" fillId="0" borderId="94" xfId="0" applyFont="1" applyFill="1" applyBorder="1" applyAlignment="1">
      <alignment horizontal="center" vertical="center" textRotation="90" wrapText="1"/>
    </xf>
    <xf numFmtId="0" fontId="26" fillId="0" borderId="73" xfId="0" applyFont="1" applyFill="1" applyBorder="1" applyAlignment="1">
      <alignment horizontal="center" vertical="center" textRotation="90" wrapText="1"/>
    </xf>
    <xf numFmtId="0" fontId="26" fillId="0" borderId="120" xfId="0" applyFont="1" applyFill="1" applyBorder="1" applyAlignment="1">
      <alignment horizontal="center" vertical="center" textRotation="90" wrapText="1"/>
    </xf>
    <xf numFmtId="0" fontId="26" fillId="0" borderId="118" xfId="0" applyFont="1" applyBorder="1" applyAlignment="1">
      <alignment horizontal="center" vertical="center" textRotation="90" wrapText="1"/>
    </xf>
    <xf numFmtId="0" fontId="26" fillId="0" borderId="126" xfId="0" applyFont="1" applyBorder="1" applyAlignment="1">
      <alignment horizontal="center" vertical="center" textRotation="90" wrapText="1"/>
    </xf>
    <xf numFmtId="2" fontId="26" fillId="0" borderId="37" xfId="0" applyNumberFormat="1" applyFont="1" applyFill="1" applyBorder="1" applyAlignment="1" applyProtection="1">
      <alignment horizontal="center" vertical="center" wrapText="1"/>
    </xf>
    <xf numFmtId="2" fontId="26" fillId="0" borderId="39" xfId="0" applyNumberFormat="1" applyFont="1" applyFill="1" applyBorder="1" applyAlignment="1" applyProtection="1">
      <alignment horizontal="center" vertical="center" wrapText="1"/>
    </xf>
    <xf numFmtId="2" fontId="26" fillId="0" borderId="38" xfId="0" applyNumberFormat="1" applyFont="1" applyFill="1" applyBorder="1" applyAlignment="1" applyProtection="1">
      <alignment horizontal="center" vertical="center" wrapText="1"/>
    </xf>
    <xf numFmtId="2" fontId="26" fillId="3" borderId="58" xfId="0" applyNumberFormat="1" applyFont="1" applyFill="1" applyBorder="1" applyAlignment="1" applyProtection="1">
      <alignment horizontal="left" vertical="center"/>
    </xf>
    <xf numFmtId="2" fontId="26" fillId="3" borderId="80" xfId="0" applyNumberFormat="1" applyFont="1" applyFill="1" applyBorder="1" applyAlignment="1" applyProtection="1">
      <alignment horizontal="left" vertical="center"/>
    </xf>
    <xf numFmtId="2" fontId="26" fillId="3" borderId="59" xfId="0" applyNumberFormat="1" applyFont="1" applyFill="1" applyBorder="1" applyAlignment="1" applyProtection="1">
      <alignment horizontal="left" vertical="center"/>
    </xf>
    <xf numFmtId="0" fontId="28" fillId="3" borderId="86" xfId="0" applyFont="1" applyFill="1" applyBorder="1" applyAlignment="1" applyProtection="1">
      <alignment horizontal="left" vertical="center"/>
    </xf>
    <xf numFmtId="0" fontId="28" fillId="3" borderId="77" xfId="0" applyFont="1" applyFill="1" applyBorder="1" applyAlignment="1" applyProtection="1">
      <alignment horizontal="left" vertical="center"/>
    </xf>
    <xf numFmtId="0" fontId="28" fillId="3" borderId="123" xfId="0" applyFont="1" applyFill="1" applyBorder="1" applyAlignment="1" applyProtection="1">
      <alignment horizontal="left" vertical="center"/>
    </xf>
    <xf numFmtId="0" fontId="26" fillId="0" borderId="37" xfId="0" applyFont="1" applyFill="1" applyBorder="1" applyAlignment="1" applyProtection="1">
      <alignment horizontal="center" vertical="center" textRotation="90" wrapText="1"/>
    </xf>
    <xf numFmtId="0" fontId="26" fillId="0" borderId="39" xfId="0" applyFont="1" applyFill="1" applyBorder="1" applyAlignment="1" applyProtection="1">
      <alignment horizontal="center" vertical="center" textRotation="90" wrapText="1"/>
    </xf>
    <xf numFmtId="0" fontId="26" fillId="0" borderId="26" xfId="0" applyFont="1" applyFill="1" applyBorder="1" applyAlignment="1" applyProtection="1">
      <alignment horizontal="center" vertical="center" textRotation="90" wrapText="1"/>
    </xf>
    <xf numFmtId="0" fontId="26" fillId="0" borderId="38" xfId="0" applyFont="1" applyFill="1" applyBorder="1" applyAlignment="1" applyProtection="1">
      <alignment horizontal="center" vertical="center" textRotation="90" wrapText="1"/>
    </xf>
    <xf numFmtId="0" fontId="26" fillId="0" borderId="51" xfId="0" applyFont="1" applyBorder="1" applyAlignment="1">
      <alignment horizontal="center"/>
    </xf>
    <xf numFmtId="0" fontId="26" fillId="0" borderId="52" xfId="0" applyFont="1" applyBorder="1" applyAlignment="1">
      <alignment horizontal="center"/>
    </xf>
    <xf numFmtId="0" fontId="26" fillId="0" borderId="63" xfId="0" applyFont="1" applyBorder="1" applyAlignment="1">
      <alignment horizontal="center"/>
    </xf>
    <xf numFmtId="2" fontId="26" fillId="0" borderId="26" xfId="0" applyNumberFormat="1" applyFont="1" applyFill="1" applyBorder="1" applyAlignment="1" applyProtection="1">
      <alignment horizontal="center" vertical="center" wrapText="1"/>
    </xf>
    <xf numFmtId="176" fontId="26" fillId="8" borderId="86" xfId="1" applyNumberFormat="1" applyFont="1" applyFill="1" applyBorder="1" applyAlignment="1" applyProtection="1">
      <alignment horizontal="center"/>
    </xf>
    <xf numFmtId="176" fontId="26" fillId="8" borderId="77" xfId="1" applyNumberFormat="1" applyFont="1" applyFill="1" applyBorder="1" applyAlignment="1" applyProtection="1">
      <alignment horizontal="center"/>
    </xf>
    <xf numFmtId="176" fontId="26" fillId="8" borderId="87" xfId="1" applyNumberFormat="1" applyFont="1" applyFill="1" applyBorder="1" applyAlignment="1" applyProtection="1">
      <alignment horizontal="center"/>
    </xf>
    <xf numFmtId="164" fontId="28" fillId="8" borderId="60" xfId="1" applyNumberFormat="1" applyFont="1" applyFill="1" applyBorder="1" applyAlignment="1" applyProtection="1">
      <alignment vertical="center"/>
    </xf>
    <xf numFmtId="164" fontId="28" fillId="8" borderId="81" xfId="1" applyNumberFormat="1" applyFont="1" applyFill="1" applyBorder="1" applyAlignment="1" applyProtection="1">
      <alignment vertical="center"/>
    </xf>
    <xf numFmtId="1" fontId="26" fillId="0" borderId="124" xfId="0" applyNumberFormat="1" applyFont="1" applyFill="1" applyBorder="1" applyAlignment="1" applyProtection="1">
      <alignment horizontal="center"/>
    </xf>
    <xf numFmtId="0" fontId="26" fillId="0" borderId="104" xfId="0" applyFont="1" applyFill="1" applyBorder="1" applyAlignment="1" applyProtection="1">
      <alignment horizontal="center"/>
    </xf>
    <xf numFmtId="0" fontId="26" fillId="4" borderId="40" xfId="0" applyFont="1" applyFill="1" applyBorder="1" applyAlignment="1" applyProtection="1">
      <alignment horizontal="center" vertical="center" wrapText="1"/>
    </xf>
    <xf numFmtId="0" fontId="26" fillId="4" borderId="36" xfId="0" applyFont="1" applyFill="1" applyBorder="1" applyAlignment="1" applyProtection="1">
      <alignment horizontal="center" vertical="center" wrapText="1"/>
    </xf>
    <xf numFmtId="0" fontId="26" fillId="4" borderId="41" xfId="0" applyFont="1" applyFill="1" applyBorder="1" applyAlignment="1" applyProtection="1">
      <alignment horizontal="center" vertical="center" wrapText="1"/>
    </xf>
    <xf numFmtId="0" fontId="26" fillId="0" borderId="119" xfId="0" applyFont="1" applyFill="1" applyBorder="1" applyAlignment="1">
      <alignment horizontal="center" vertical="center" textRotation="90" wrapText="1"/>
    </xf>
    <xf numFmtId="164" fontId="28" fillId="8" borderId="61" xfId="1" applyNumberFormat="1" applyFont="1" applyFill="1" applyBorder="1" applyAlignment="1" applyProtection="1">
      <alignment vertical="center"/>
    </xf>
    <xf numFmtId="0" fontId="26" fillId="0" borderId="114" xfId="0" applyFont="1" applyFill="1" applyBorder="1" applyAlignment="1" applyProtection="1">
      <alignment horizontal="center"/>
    </xf>
    <xf numFmtId="1" fontId="26" fillId="0" borderId="104" xfId="0" applyNumberFormat="1" applyFont="1" applyFill="1" applyBorder="1" applyAlignment="1" applyProtection="1">
      <alignment horizontal="center" vertical="center"/>
    </xf>
    <xf numFmtId="0" fontId="26" fillId="0" borderId="104" xfId="0" applyFont="1" applyFill="1" applyBorder="1" applyAlignment="1" applyProtection="1">
      <alignment horizontal="center" vertical="center"/>
    </xf>
    <xf numFmtId="165" fontId="28" fillId="5" borderId="86" xfId="3" applyNumberFormat="1" applyFont="1" applyFill="1" applyBorder="1" applyAlignment="1" applyProtection="1">
      <alignment horizontal="center" vertical="center" wrapText="1"/>
    </xf>
    <xf numFmtId="165" fontId="28" fillId="5" borderId="87" xfId="3" applyNumberFormat="1" applyFont="1" applyFill="1" applyBorder="1" applyAlignment="1" applyProtection="1">
      <alignment horizontal="center" vertical="center" wrapText="1"/>
    </xf>
    <xf numFmtId="2" fontId="26" fillId="5" borderId="34" xfId="0" applyNumberFormat="1" applyFont="1" applyFill="1" applyBorder="1" applyAlignment="1" applyProtection="1">
      <alignment horizontal="center" vertical="center" wrapText="1"/>
    </xf>
    <xf numFmtId="2" fontId="26" fillId="5" borderId="32" xfId="0" applyNumberFormat="1" applyFont="1" applyFill="1" applyBorder="1" applyAlignment="1" applyProtection="1">
      <alignment horizontal="center" vertical="center" wrapText="1"/>
    </xf>
    <xf numFmtId="2" fontId="26" fillId="5" borderId="88" xfId="0" applyNumberFormat="1" applyFont="1" applyFill="1" applyBorder="1" applyAlignment="1" applyProtection="1">
      <alignment horizontal="center" vertical="center" wrapText="1"/>
    </xf>
    <xf numFmtId="2" fontId="26" fillId="5" borderId="89" xfId="0" applyNumberFormat="1" applyFont="1" applyFill="1" applyBorder="1" applyAlignment="1" applyProtection="1">
      <alignment horizontal="center" vertical="center" wrapText="1"/>
    </xf>
    <xf numFmtId="0" fontId="26" fillId="0" borderId="34" xfId="0" applyFont="1" applyFill="1" applyBorder="1" applyAlignment="1" applyProtection="1">
      <alignment horizontal="center" vertical="center"/>
    </xf>
    <xf numFmtId="0" fontId="26" fillId="0" borderId="31" xfId="0" applyFont="1" applyFill="1" applyBorder="1" applyAlignment="1" applyProtection="1">
      <alignment horizontal="center" vertical="center"/>
    </xf>
    <xf numFmtId="0" fontId="26" fillId="0" borderId="32" xfId="0" applyFont="1" applyFill="1" applyBorder="1" applyAlignment="1" applyProtection="1">
      <alignment horizontal="center" vertical="center"/>
    </xf>
    <xf numFmtId="39" fontId="26" fillId="8" borderId="127" xfId="1" applyNumberFormat="1" applyFont="1" applyFill="1" applyBorder="1" applyAlignment="1" applyProtection="1">
      <alignment horizontal="center" vertical="center"/>
    </xf>
    <xf numFmtId="39" fontId="26" fillId="8" borderId="128" xfId="1" applyNumberFormat="1" applyFont="1" applyFill="1" applyBorder="1" applyAlignment="1" applyProtection="1">
      <alignment horizontal="center" vertical="center"/>
    </xf>
    <xf numFmtId="39" fontId="26" fillId="8" borderId="73" xfId="1" applyNumberFormat="1" applyFont="1" applyFill="1" applyBorder="1" applyAlignment="1" applyProtection="1">
      <alignment horizontal="center" vertical="center"/>
    </xf>
    <xf numFmtId="39" fontId="26" fillId="8" borderId="118" xfId="1" applyNumberFormat="1" applyFont="1" applyFill="1" applyBorder="1" applyAlignment="1" applyProtection="1">
      <alignment horizontal="center" vertical="center"/>
    </xf>
    <xf numFmtId="39" fontId="26" fillId="8" borderId="120" xfId="1" applyNumberFormat="1" applyFont="1" applyFill="1" applyBorder="1" applyAlignment="1" applyProtection="1">
      <alignment horizontal="center" vertical="center"/>
    </xf>
    <xf numFmtId="39" fontId="26" fillId="8" borderId="126" xfId="1" applyNumberFormat="1" applyFont="1" applyFill="1" applyBorder="1" applyAlignment="1" applyProtection="1">
      <alignment horizontal="center" vertical="center"/>
    </xf>
    <xf numFmtId="2" fontId="26" fillId="3" borderId="121" xfId="0" applyNumberFormat="1" applyFont="1" applyFill="1" applyBorder="1" applyAlignment="1" applyProtection="1">
      <alignment horizontal="center" vertical="center" wrapText="1"/>
    </xf>
    <xf numFmtId="2" fontId="26" fillId="3" borderId="127" xfId="0" applyNumberFormat="1" applyFont="1" applyFill="1" applyBorder="1" applyAlignment="1" applyProtection="1">
      <alignment horizontal="center" vertical="center" wrapText="1"/>
    </xf>
    <xf numFmtId="2" fontId="26" fillId="3" borderId="94" xfId="0" applyNumberFormat="1" applyFont="1" applyFill="1" applyBorder="1" applyAlignment="1" applyProtection="1">
      <alignment horizontal="center" vertical="center" wrapText="1"/>
    </xf>
    <xf numFmtId="2" fontId="26" fillId="3" borderId="73" xfId="0" applyNumberFormat="1" applyFont="1" applyFill="1" applyBorder="1" applyAlignment="1" applyProtection="1">
      <alignment horizontal="center" vertical="center" wrapText="1"/>
    </xf>
    <xf numFmtId="2" fontId="26" fillId="3" borderId="119" xfId="0" applyNumberFormat="1" applyFont="1" applyFill="1" applyBorder="1" applyAlignment="1" applyProtection="1">
      <alignment horizontal="center" vertical="center" wrapText="1"/>
    </xf>
    <xf numFmtId="2" fontId="26" fillId="3" borderId="120" xfId="0" applyNumberFormat="1" applyFont="1" applyFill="1" applyBorder="1" applyAlignment="1" applyProtection="1">
      <alignment horizontal="center" vertical="center" wrapText="1"/>
    </xf>
    <xf numFmtId="0" fontId="66" fillId="0" borderId="37" xfId="0" applyFont="1" applyFill="1" applyBorder="1" applyAlignment="1" applyProtection="1">
      <alignment horizontal="center" vertical="center"/>
    </xf>
    <xf numFmtId="0" fontId="66" fillId="0" borderId="39" xfId="0" applyFont="1" applyFill="1" applyBorder="1" applyAlignment="1" applyProtection="1">
      <alignment horizontal="center" vertical="center"/>
    </xf>
    <xf numFmtId="0" fontId="66" fillId="0" borderId="38" xfId="0" applyFont="1" applyFill="1" applyBorder="1" applyAlignment="1" applyProtection="1">
      <alignment horizontal="center" vertical="center"/>
    </xf>
    <xf numFmtId="0" fontId="28" fillId="3" borderId="51" xfId="0" applyFont="1" applyFill="1" applyBorder="1" applyAlignment="1" applyProtection="1">
      <alignment horizontal="left" vertical="center"/>
    </xf>
    <xf numFmtId="0" fontId="28" fillId="3" borderId="52" xfId="0" applyFont="1" applyFill="1" applyBorder="1" applyAlignment="1" applyProtection="1">
      <alignment horizontal="left" vertical="center"/>
    </xf>
    <xf numFmtId="0" fontId="28" fillId="3" borderId="76" xfId="0" applyFont="1" applyFill="1" applyBorder="1" applyAlignment="1" applyProtection="1">
      <alignment horizontal="left" vertical="center"/>
    </xf>
    <xf numFmtId="0" fontId="28" fillId="3" borderId="58" xfId="0" applyFont="1" applyFill="1" applyBorder="1" applyAlignment="1" applyProtection="1">
      <alignment vertical="center"/>
    </xf>
    <xf numFmtId="0" fontId="28" fillId="3" borderId="80" xfId="0" applyFont="1" applyFill="1" applyBorder="1" applyAlignment="1" applyProtection="1">
      <alignment vertical="center"/>
    </xf>
    <xf numFmtId="0" fontId="28" fillId="3" borderId="85" xfId="0" applyFont="1" applyFill="1" applyBorder="1" applyAlignment="1" applyProtection="1">
      <alignment vertical="center"/>
    </xf>
    <xf numFmtId="0" fontId="28" fillId="3" borderId="44" xfId="0" applyFont="1" applyFill="1" applyBorder="1" applyAlignment="1" applyProtection="1">
      <alignment vertical="center"/>
    </xf>
    <xf numFmtId="0" fontId="28" fillId="3" borderId="45" xfId="0" applyFont="1" applyFill="1" applyBorder="1" applyAlignment="1" applyProtection="1">
      <alignment vertical="center"/>
    </xf>
    <xf numFmtId="0" fontId="26" fillId="3" borderId="51" xfId="0" applyFont="1" applyFill="1" applyBorder="1" applyAlignment="1" applyProtection="1">
      <alignment vertical="center"/>
    </xf>
    <xf numFmtId="0" fontId="26" fillId="3" borderId="52" xfId="0" applyFont="1" applyFill="1" applyBorder="1" applyAlignment="1" applyProtection="1">
      <alignment vertical="center"/>
    </xf>
    <xf numFmtId="0" fontId="26" fillId="3" borderId="76" xfId="0" applyFont="1" applyFill="1" applyBorder="1" applyAlignment="1" applyProtection="1">
      <alignment vertical="center"/>
    </xf>
    <xf numFmtId="0" fontId="28" fillId="7" borderId="34" xfId="0" applyNumberFormat="1" applyFont="1" applyFill="1" applyBorder="1" applyAlignment="1" applyProtection="1">
      <alignment horizontal="left" vertical="top" wrapText="1"/>
      <protection locked="0"/>
    </xf>
    <xf numFmtId="0" fontId="28" fillId="7" borderId="31" xfId="0" applyNumberFormat="1" applyFont="1" applyFill="1" applyBorder="1" applyAlignment="1" applyProtection="1">
      <alignment horizontal="left" vertical="top" wrapText="1"/>
      <protection locked="0"/>
    </xf>
    <xf numFmtId="0" fontId="28" fillId="7" borderId="32" xfId="0" applyNumberFormat="1" applyFont="1" applyFill="1" applyBorder="1" applyAlignment="1" applyProtection="1">
      <alignment horizontal="left" vertical="top" wrapText="1"/>
      <protection locked="0"/>
    </xf>
    <xf numFmtId="0" fontId="28" fillId="7" borderId="40" xfId="0" applyNumberFormat="1" applyFont="1" applyFill="1" applyBorder="1" applyAlignment="1" applyProtection="1">
      <alignment horizontal="left" vertical="top" wrapText="1"/>
      <protection locked="0"/>
    </xf>
    <xf numFmtId="0" fontId="28" fillId="7" borderId="36" xfId="0" applyNumberFormat="1" applyFont="1" applyFill="1" applyBorder="1" applyAlignment="1" applyProtection="1">
      <alignment horizontal="left" vertical="top" wrapText="1"/>
      <protection locked="0"/>
    </xf>
    <xf numFmtId="0" fontId="28" fillId="7" borderId="41" xfId="0" applyNumberFormat="1" applyFont="1" applyFill="1" applyBorder="1" applyAlignment="1" applyProtection="1">
      <alignment horizontal="left" vertical="top" wrapText="1"/>
      <protection locked="0"/>
    </xf>
    <xf numFmtId="0" fontId="26" fillId="0" borderId="34" xfId="0" applyFont="1" applyFill="1" applyBorder="1" applyAlignment="1" applyProtection="1">
      <alignment horizontal="center" vertical="center" wrapText="1"/>
    </xf>
    <xf numFmtId="0" fontId="26" fillId="0" borderId="31" xfId="0" applyFont="1" applyFill="1" applyBorder="1" applyAlignment="1" applyProtection="1">
      <alignment horizontal="center" vertical="center" wrapText="1"/>
    </xf>
    <xf numFmtId="0" fontId="26" fillId="0" borderId="32" xfId="0" applyFont="1" applyFill="1" applyBorder="1" applyAlignment="1" applyProtection="1">
      <alignment horizontal="center" vertical="center" wrapText="1"/>
    </xf>
    <xf numFmtId="0" fontId="26" fillId="0" borderId="26"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6" fillId="0" borderId="33" xfId="0" applyFont="1" applyFill="1" applyBorder="1" applyAlignment="1" applyProtection="1">
      <alignment horizontal="center" vertical="center" wrapText="1"/>
    </xf>
    <xf numFmtId="0" fontId="26" fillId="0" borderId="40" xfId="0"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26" fillId="0" borderId="41" xfId="0" applyFont="1" applyFill="1" applyBorder="1" applyAlignment="1" applyProtection="1">
      <alignment horizontal="center" vertical="center" wrapText="1"/>
    </xf>
    <xf numFmtId="1" fontId="28" fillId="8" borderId="37" xfId="0" applyNumberFormat="1" applyFont="1" applyFill="1" applyBorder="1" applyAlignment="1" applyProtection="1">
      <alignment horizontal="center" vertical="center"/>
    </xf>
    <xf numFmtId="1" fontId="28" fillId="8" borderId="38" xfId="0" applyNumberFormat="1" applyFont="1" applyFill="1" applyBorder="1" applyAlignment="1" applyProtection="1">
      <alignment horizontal="center" vertical="center"/>
    </xf>
    <xf numFmtId="0" fontId="27" fillId="3" borderId="40" xfId="0" applyFont="1" applyFill="1" applyBorder="1" applyAlignment="1" applyProtection="1">
      <alignment horizontal="center" vertical="center" wrapText="1"/>
    </xf>
    <xf numFmtId="0" fontId="27" fillId="3" borderId="36" xfId="0" applyFont="1" applyFill="1" applyBorder="1" applyAlignment="1" applyProtection="1">
      <alignment horizontal="center" vertical="center" wrapText="1"/>
    </xf>
    <xf numFmtId="0" fontId="26" fillId="3" borderId="31" xfId="0" applyFont="1" applyFill="1" applyBorder="1" applyAlignment="1">
      <alignment horizontal="center"/>
    </xf>
    <xf numFmtId="0" fontId="26" fillId="3" borderId="32" xfId="0" applyFont="1" applyFill="1" applyBorder="1" applyAlignment="1">
      <alignment horizontal="center"/>
    </xf>
    <xf numFmtId="2" fontId="26" fillId="0" borderId="53" xfId="0" applyNumberFormat="1" applyFont="1" applyFill="1" applyBorder="1" applyAlignment="1" applyProtection="1">
      <alignment horizontal="left" vertical="center" wrapText="1"/>
    </xf>
    <xf numFmtId="2" fontId="26" fillId="0" borderId="27" xfId="0" applyNumberFormat="1" applyFont="1" applyFill="1" applyBorder="1" applyAlignment="1" applyProtection="1">
      <alignment horizontal="left" vertical="center" wrapText="1"/>
    </xf>
    <xf numFmtId="2" fontId="26" fillId="0" borderId="115" xfId="0" applyNumberFormat="1" applyFont="1" applyFill="1" applyBorder="1" applyAlignment="1" applyProtection="1">
      <alignment horizontal="left" vertical="center" wrapText="1"/>
    </xf>
    <xf numFmtId="0" fontId="0" fillId="0" borderId="31" xfId="0" applyFill="1" applyBorder="1" applyAlignment="1" applyProtection="1">
      <alignment horizontal="center"/>
    </xf>
    <xf numFmtId="0" fontId="0" fillId="0" borderId="32" xfId="0" applyFill="1" applyBorder="1" applyAlignment="1" applyProtection="1">
      <alignment horizontal="center"/>
    </xf>
    <xf numFmtId="0" fontId="0" fillId="0" borderId="0" xfId="0" applyFill="1" applyBorder="1" applyAlignment="1" applyProtection="1">
      <alignment horizontal="center"/>
    </xf>
    <xf numFmtId="0" fontId="0" fillId="0" borderId="33" xfId="0" applyFill="1" applyBorder="1" applyAlignment="1" applyProtection="1">
      <alignment horizontal="center"/>
    </xf>
    <xf numFmtId="0" fontId="0" fillId="0" borderId="36" xfId="0" applyFill="1" applyBorder="1" applyAlignment="1" applyProtection="1">
      <alignment horizontal="center"/>
    </xf>
    <xf numFmtId="0" fontId="0" fillId="0" borderId="41" xfId="0" applyFill="1" applyBorder="1" applyAlignment="1" applyProtection="1">
      <alignment horizontal="center"/>
    </xf>
    <xf numFmtId="0" fontId="30" fillId="3" borderId="34" xfId="0" applyFont="1" applyFill="1" applyBorder="1"/>
    <xf numFmtId="0" fontId="30" fillId="3" borderId="31" xfId="0" applyFont="1" applyFill="1" applyBorder="1"/>
    <xf numFmtId="0" fontId="30" fillId="3" borderId="26" xfId="0" applyFont="1" applyFill="1" applyBorder="1" applyAlignment="1">
      <alignment horizontal="left"/>
    </xf>
    <xf numFmtId="0" fontId="30" fillId="3" borderId="0" xfId="0" applyFont="1" applyFill="1" applyBorder="1" applyAlignment="1">
      <alignment horizontal="left"/>
    </xf>
    <xf numFmtId="0" fontId="30" fillId="3" borderId="40" xfId="0" applyFont="1" applyFill="1" applyBorder="1" applyAlignment="1">
      <alignment horizontal="left"/>
    </xf>
    <xf numFmtId="0" fontId="30" fillId="3" borderId="36" xfId="0" applyFont="1" applyFill="1" applyBorder="1" applyAlignment="1">
      <alignment horizontal="left"/>
    </xf>
    <xf numFmtId="0" fontId="74" fillId="3" borderId="0" xfId="2" applyFont="1" applyFill="1" applyBorder="1" applyAlignment="1" applyProtection="1">
      <alignment horizontal="left" wrapText="1"/>
    </xf>
    <xf numFmtId="0" fontId="74" fillId="3" borderId="36" xfId="2" applyFont="1" applyFill="1" applyBorder="1" applyAlignment="1" applyProtection="1">
      <alignment horizontal="left"/>
    </xf>
    <xf numFmtId="0" fontId="26" fillId="0" borderId="118" xfId="0" applyFont="1" applyFill="1" applyBorder="1" applyAlignment="1">
      <alignment horizontal="center" vertical="center" textRotation="90" wrapText="1"/>
    </xf>
    <xf numFmtId="0" fontId="26" fillId="0" borderId="126" xfId="0" applyFont="1" applyFill="1" applyBorder="1" applyAlignment="1">
      <alignment horizontal="center" vertical="center" textRotation="90" wrapText="1"/>
    </xf>
    <xf numFmtId="164" fontId="28" fillId="8" borderId="60" xfId="1" applyNumberFormat="1" applyFont="1" applyFill="1" applyBorder="1" applyAlignment="1" applyProtection="1">
      <alignment horizontal="center" vertical="center"/>
    </xf>
    <xf numFmtId="164" fontId="28" fillId="8" borderId="81" xfId="1" applyNumberFormat="1" applyFont="1" applyFill="1" applyBorder="1" applyAlignment="1" applyProtection="1">
      <alignment horizontal="center" vertical="center"/>
    </xf>
    <xf numFmtId="164" fontId="28" fillId="8" borderId="61" xfId="1" applyNumberFormat="1" applyFont="1" applyFill="1" applyBorder="1" applyAlignment="1" applyProtection="1">
      <alignment horizontal="center" vertical="center"/>
    </xf>
    <xf numFmtId="2" fontId="26" fillId="0" borderId="40" xfId="0" applyNumberFormat="1" applyFont="1" applyFill="1" applyBorder="1" applyAlignment="1" applyProtection="1">
      <alignment horizontal="center" vertical="center" wrapText="1"/>
    </xf>
    <xf numFmtId="0" fontId="28" fillId="3" borderId="84" xfId="0" applyFont="1" applyFill="1" applyBorder="1" applyAlignment="1" applyProtection="1">
      <alignment vertical="center"/>
    </xf>
    <xf numFmtId="0" fontId="28" fillId="3" borderId="65" xfId="0" applyFont="1" applyFill="1" applyBorder="1" applyAlignment="1" applyProtection="1">
      <alignment vertical="center"/>
    </xf>
    <xf numFmtId="0" fontId="28" fillId="3" borderId="122" xfId="0" applyFont="1" applyFill="1" applyBorder="1" applyAlignment="1" applyProtection="1">
      <alignment vertical="center"/>
    </xf>
    <xf numFmtId="1" fontId="28" fillId="8" borderId="39" xfId="0" applyNumberFormat="1" applyFont="1" applyFill="1" applyBorder="1" applyAlignment="1" applyProtection="1">
      <alignment horizontal="center" vertical="center"/>
    </xf>
    <xf numFmtId="0" fontId="26" fillId="0" borderId="145" xfId="0" applyFont="1" applyFill="1" applyBorder="1" applyAlignment="1">
      <alignment horizontal="center" vertical="center" textRotation="90" wrapText="1"/>
    </xf>
    <xf numFmtId="0" fontId="26" fillId="0" borderId="48" xfId="0" applyFont="1" applyFill="1" applyBorder="1" applyAlignment="1">
      <alignment horizontal="center" vertical="center" textRotation="90" wrapText="1"/>
    </xf>
    <xf numFmtId="0" fontId="26" fillId="0" borderId="129" xfId="0" applyFont="1" applyFill="1" applyBorder="1" applyAlignment="1">
      <alignment horizontal="center" vertical="center" textRotation="90" wrapText="1"/>
    </xf>
    <xf numFmtId="0" fontId="26" fillId="3" borderId="36" xfId="0" applyFont="1" applyFill="1" applyBorder="1" applyAlignment="1" applyProtection="1">
      <alignment horizontal="center" wrapText="1"/>
      <protection locked="0"/>
    </xf>
    <xf numFmtId="0" fontId="27" fillId="3" borderId="36" xfId="0" applyFont="1" applyFill="1" applyBorder="1" applyAlignment="1" applyProtection="1">
      <alignment horizontal="center"/>
      <protection locked="0"/>
    </xf>
    <xf numFmtId="170" fontId="28" fillId="6" borderId="81" xfId="0" applyNumberFormat="1" applyFont="1" applyFill="1" applyBorder="1" applyAlignment="1" applyProtection="1">
      <alignment horizontal="center" vertical="center"/>
      <protection locked="0"/>
    </xf>
    <xf numFmtId="170" fontId="28" fillId="6" borderId="61" xfId="0" applyNumberFormat="1" applyFont="1" applyFill="1" applyBorder="1" applyAlignment="1" applyProtection="1">
      <alignment horizontal="center" vertical="center"/>
      <protection locked="0"/>
    </xf>
    <xf numFmtId="2" fontId="26" fillId="3" borderId="53" xfId="0" applyNumberFormat="1" applyFont="1" applyFill="1" applyBorder="1" applyAlignment="1" applyProtection="1">
      <alignment horizontal="left" vertical="center"/>
    </xf>
    <xf numFmtId="2" fontId="26" fillId="3" borderId="27" xfId="0" applyNumberFormat="1" applyFont="1" applyFill="1" applyBorder="1" applyAlignment="1" applyProtection="1">
      <alignment horizontal="left" vertical="center"/>
    </xf>
    <xf numFmtId="0" fontId="26" fillId="3" borderId="53" xfId="0" applyFont="1" applyFill="1" applyBorder="1" applyAlignment="1" applyProtection="1">
      <alignment horizontal="left" vertical="center"/>
    </xf>
    <xf numFmtId="0" fontId="26" fillId="3" borderId="27" xfId="0" applyFont="1" applyFill="1" applyBorder="1" applyAlignment="1" applyProtection="1">
      <alignment horizontal="left" vertical="center"/>
    </xf>
    <xf numFmtId="0" fontId="26" fillId="4" borderId="34" xfId="0" applyFont="1" applyFill="1" applyBorder="1" applyAlignment="1" applyProtection="1">
      <alignment horizontal="center" vertical="center" wrapText="1"/>
    </xf>
    <xf numFmtId="0" fontId="26" fillId="4" borderId="31" xfId="0"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0" fontId="26" fillId="0" borderId="59"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61" xfId="0" applyFont="1" applyBorder="1" applyAlignment="1">
      <alignment horizontal="center" vertical="center" wrapText="1"/>
    </xf>
    <xf numFmtId="1" fontId="28" fillId="0" borderId="58" xfId="0" applyNumberFormat="1" applyFont="1" applyFill="1" applyBorder="1" applyAlignment="1" applyProtection="1">
      <alignment horizontal="center" vertical="center"/>
    </xf>
    <xf numFmtId="1" fontId="28" fillId="0" borderId="80" xfId="0" applyNumberFormat="1" applyFont="1" applyFill="1" applyBorder="1" applyAlignment="1" applyProtection="1">
      <alignment horizontal="center" vertical="center"/>
    </xf>
    <xf numFmtId="0" fontId="26" fillId="0" borderId="58" xfId="0" applyFont="1" applyBorder="1" applyAlignment="1">
      <alignment horizontal="center" vertical="center" wrapText="1"/>
    </xf>
    <xf numFmtId="0" fontId="26" fillId="0" borderId="80"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81" xfId="0" applyFont="1" applyBorder="1" applyAlignment="1">
      <alignment horizontal="center" vertical="center" wrapText="1"/>
    </xf>
    <xf numFmtId="0" fontId="26" fillId="0" borderId="53" xfId="0" applyFont="1" applyBorder="1" applyAlignment="1">
      <alignment horizontal="center"/>
    </xf>
    <xf numFmtId="0" fontId="26" fillId="0" borderId="27" xfId="0" applyFont="1" applyBorder="1" applyAlignment="1">
      <alignment horizontal="center"/>
    </xf>
    <xf numFmtId="0" fontId="26" fillId="0" borderId="54" xfId="0" applyFont="1" applyBorder="1" applyAlignment="1">
      <alignment horizontal="center"/>
    </xf>
    <xf numFmtId="0" fontId="26" fillId="0" borderId="51" xfId="0" applyFont="1" applyFill="1" applyBorder="1" applyAlignment="1" applyProtection="1">
      <alignment horizontal="center" vertical="center"/>
    </xf>
    <xf numFmtId="0" fontId="26" fillId="0" borderId="52" xfId="0" applyFont="1" applyFill="1" applyBorder="1" applyAlignment="1" applyProtection="1">
      <alignment horizontal="center" vertical="center"/>
    </xf>
    <xf numFmtId="0" fontId="26" fillId="0" borderId="63" xfId="0" applyFont="1" applyFill="1" applyBorder="1" applyAlignment="1" applyProtection="1">
      <alignment horizontal="center" vertical="center"/>
    </xf>
    <xf numFmtId="0" fontId="26" fillId="8" borderId="65" xfId="0" applyFont="1" applyFill="1" applyBorder="1" applyAlignment="1" applyProtection="1">
      <alignment horizontal="left" vertical="center"/>
    </xf>
    <xf numFmtId="0" fontId="26" fillId="8" borderId="66" xfId="0" applyFont="1" applyFill="1" applyBorder="1" applyAlignment="1" applyProtection="1">
      <alignment horizontal="left" vertical="center"/>
    </xf>
    <xf numFmtId="0" fontId="26" fillId="8" borderId="44" xfId="0" applyFont="1" applyFill="1" applyBorder="1" applyAlignment="1" applyProtection="1">
      <alignment horizontal="left" vertical="center"/>
    </xf>
    <xf numFmtId="0" fontId="26" fillId="8" borderId="67" xfId="0" applyFont="1" applyFill="1" applyBorder="1" applyAlignment="1" applyProtection="1">
      <alignment horizontal="left" vertical="center"/>
    </xf>
    <xf numFmtId="175" fontId="28" fillId="8" borderId="23" xfId="1" applyNumberFormat="1" applyFont="1" applyFill="1" applyBorder="1" applyAlignment="1" applyProtection="1">
      <alignment horizontal="center" vertical="center"/>
    </xf>
    <xf numFmtId="175" fontId="28" fillId="8" borderId="80" xfId="1" applyNumberFormat="1" applyFont="1" applyFill="1" applyBorder="1" applyAlignment="1" applyProtection="1">
      <alignment horizontal="center" vertical="center"/>
    </xf>
    <xf numFmtId="0" fontId="26" fillId="0" borderId="0" xfId="0" applyFont="1" applyFill="1" applyBorder="1" applyAlignment="1" applyProtection="1">
      <alignment horizontal="center" wrapText="1"/>
    </xf>
    <xf numFmtId="0" fontId="22" fillId="0" borderId="90" xfId="0" applyFont="1" applyFill="1" applyBorder="1" applyAlignment="1" applyProtection="1">
      <alignment horizontal="left" vertical="center" wrapText="1"/>
    </xf>
    <xf numFmtId="0" fontId="22" fillId="0" borderId="78" xfId="0" applyFont="1" applyFill="1" applyBorder="1" applyAlignment="1" applyProtection="1">
      <alignment horizontal="left" vertical="center" wrapText="1"/>
    </xf>
    <xf numFmtId="0" fontId="22" fillId="0" borderId="91" xfId="0" applyFont="1" applyFill="1" applyBorder="1" applyAlignment="1" applyProtection="1">
      <alignment horizontal="left" vertical="center" wrapText="1"/>
    </xf>
    <xf numFmtId="0" fontId="27" fillId="3" borderId="92" xfId="0" applyFont="1" applyFill="1" applyBorder="1" applyAlignment="1" applyProtection="1">
      <alignment horizontal="left"/>
    </xf>
    <xf numFmtId="0" fontId="27" fillId="3" borderId="1" xfId="0" applyFont="1" applyFill="1" applyBorder="1" applyAlignment="1" applyProtection="1">
      <alignment horizontal="left"/>
    </xf>
    <xf numFmtId="2" fontId="26" fillId="3" borderId="34" xfId="0" applyNumberFormat="1" applyFont="1" applyFill="1" applyBorder="1" applyAlignment="1" applyProtection="1">
      <alignment horizontal="center" vertical="center" wrapText="1"/>
    </xf>
    <xf numFmtId="2" fontId="26" fillId="3" borderId="31" xfId="0" applyNumberFormat="1" applyFont="1" applyFill="1" applyBorder="1" applyAlignment="1" applyProtection="1">
      <alignment horizontal="center" vertical="center" wrapText="1"/>
    </xf>
    <xf numFmtId="2" fontId="26" fillId="3" borderId="32" xfId="0" applyNumberFormat="1" applyFont="1" applyFill="1" applyBorder="1" applyAlignment="1" applyProtection="1">
      <alignment horizontal="center" vertical="center" wrapText="1"/>
    </xf>
    <xf numFmtId="2" fontId="26" fillId="3" borderId="40" xfId="0" applyNumberFormat="1" applyFont="1" applyFill="1" applyBorder="1" applyAlignment="1" applyProtection="1">
      <alignment horizontal="center" vertical="center" wrapText="1"/>
    </xf>
    <xf numFmtId="2" fontId="26" fillId="3" borderId="36" xfId="0" applyNumberFormat="1" applyFont="1" applyFill="1" applyBorder="1" applyAlignment="1" applyProtection="1">
      <alignment horizontal="center" vertical="center" wrapText="1"/>
    </xf>
    <xf numFmtId="2" fontId="26" fillId="3" borderId="41" xfId="0" applyNumberFormat="1" applyFont="1" applyFill="1" applyBorder="1" applyAlignment="1" applyProtection="1">
      <alignment horizontal="center" vertical="center" wrapText="1"/>
    </xf>
    <xf numFmtId="174" fontId="26" fillId="8" borderId="34" xfId="1" applyNumberFormat="1" applyFont="1" applyFill="1" applyBorder="1" applyAlignment="1" applyProtection="1">
      <alignment horizontal="center" vertical="center" wrapText="1"/>
    </xf>
    <xf numFmtId="174" fontId="26" fillId="8" borderId="32" xfId="1" applyNumberFormat="1" applyFont="1" applyFill="1" applyBorder="1" applyAlignment="1" applyProtection="1">
      <alignment horizontal="center" vertical="center" wrapText="1"/>
    </xf>
    <xf numFmtId="174" fontId="26" fillId="8" borderId="26" xfId="1" applyNumberFormat="1" applyFont="1" applyFill="1" applyBorder="1" applyAlignment="1" applyProtection="1">
      <alignment horizontal="center" vertical="center" wrapText="1"/>
    </xf>
    <xf numFmtId="174" fontId="26" fillId="8" borderId="33" xfId="1" applyNumberFormat="1" applyFont="1" applyFill="1" applyBorder="1" applyAlignment="1" applyProtection="1">
      <alignment horizontal="center" vertical="center" wrapText="1"/>
    </xf>
    <xf numFmtId="174" fontId="26" fillId="8" borderId="40" xfId="1" applyNumberFormat="1" applyFont="1" applyFill="1" applyBorder="1" applyAlignment="1" applyProtection="1">
      <alignment horizontal="center" vertical="center" wrapText="1"/>
    </xf>
    <xf numFmtId="174" fontId="26" fillId="8" borderId="41" xfId="1" applyNumberFormat="1" applyFont="1" applyFill="1" applyBorder="1" applyAlignment="1" applyProtection="1">
      <alignment horizontal="center" vertical="center" wrapText="1"/>
    </xf>
    <xf numFmtId="174" fontId="26" fillId="6" borderId="34" xfId="1" applyNumberFormat="1" applyFont="1" applyFill="1" applyBorder="1" applyAlignment="1" applyProtection="1">
      <alignment horizontal="center" vertical="center"/>
      <protection locked="0"/>
    </xf>
    <xf numFmtId="174" fontId="26" fillId="6" borderId="32" xfId="1" applyNumberFormat="1" applyFont="1" applyFill="1" applyBorder="1" applyAlignment="1" applyProtection="1">
      <alignment horizontal="center" vertical="center"/>
      <protection locked="0"/>
    </xf>
    <xf numFmtId="174" fontId="26" fillId="6" borderId="26" xfId="1" applyNumberFormat="1" applyFont="1" applyFill="1" applyBorder="1" applyAlignment="1" applyProtection="1">
      <alignment horizontal="center" vertical="center"/>
      <protection locked="0"/>
    </xf>
    <xf numFmtId="174" fontId="26" fillId="6" borderId="33" xfId="1" applyNumberFormat="1" applyFont="1" applyFill="1" applyBorder="1" applyAlignment="1" applyProtection="1">
      <alignment horizontal="center" vertical="center"/>
      <protection locked="0"/>
    </xf>
    <xf numFmtId="174" fontId="26" fillId="6" borderId="40" xfId="1" applyNumberFormat="1" applyFont="1" applyFill="1" applyBorder="1" applyAlignment="1" applyProtection="1">
      <alignment horizontal="center" vertical="center"/>
      <protection locked="0"/>
    </xf>
    <xf numFmtId="174" fontId="26" fillId="6" borderId="41" xfId="1" applyNumberFormat="1" applyFont="1" applyFill="1" applyBorder="1" applyAlignment="1" applyProtection="1">
      <alignment horizontal="center" vertical="center"/>
      <protection locked="0"/>
    </xf>
    <xf numFmtId="0" fontId="0" fillId="3" borderId="36" xfId="0" applyFill="1" applyBorder="1" applyAlignment="1" applyProtection="1">
      <alignment horizontal="center"/>
      <protection locked="0"/>
    </xf>
    <xf numFmtId="0" fontId="0" fillId="3" borderId="41" xfId="0" applyFill="1" applyBorder="1" applyAlignment="1" applyProtection="1">
      <alignment horizontal="center"/>
      <protection locked="0"/>
    </xf>
    <xf numFmtId="0" fontId="27" fillId="3" borderId="36" xfId="0" applyFont="1" applyFill="1" applyBorder="1" applyAlignment="1" applyProtection="1">
      <alignment horizontal="center" vertical="center"/>
    </xf>
    <xf numFmtId="0" fontId="0" fillId="3" borderId="36" xfId="0" applyFill="1" applyBorder="1" applyAlignment="1" applyProtection="1">
      <alignment horizontal="center"/>
    </xf>
    <xf numFmtId="0" fontId="0" fillId="3" borderId="41" xfId="0" applyFill="1" applyBorder="1" applyAlignment="1" applyProtection="1">
      <alignment horizontal="center"/>
    </xf>
    <xf numFmtId="0" fontId="27" fillId="3" borderId="26" xfId="0" applyFont="1" applyFill="1" applyBorder="1" applyAlignment="1" applyProtection="1">
      <alignment horizontal="right"/>
    </xf>
    <xf numFmtId="0" fontId="27" fillId="3" borderId="0" xfId="0" applyFont="1" applyFill="1" applyBorder="1" applyAlignment="1" applyProtection="1">
      <alignment horizontal="right"/>
    </xf>
    <xf numFmtId="0" fontId="27" fillId="3" borderId="0" xfId="0" applyFont="1" applyFill="1" applyBorder="1" applyAlignment="1" applyProtection="1">
      <alignment horizontal="center"/>
    </xf>
    <xf numFmtId="2" fontId="26" fillId="3" borderId="85" xfId="0" applyNumberFormat="1" applyFont="1" applyFill="1" applyBorder="1" applyAlignment="1" applyProtection="1">
      <alignment horizontal="left" vertical="top" wrapText="1"/>
    </xf>
    <xf numFmtId="2" fontId="26" fillId="3" borderId="44" xfId="0" applyNumberFormat="1" applyFont="1" applyFill="1" applyBorder="1" applyAlignment="1" applyProtection="1">
      <alignment horizontal="left" vertical="top" wrapText="1"/>
    </xf>
    <xf numFmtId="1" fontId="26" fillId="0" borderId="86" xfId="0" applyNumberFormat="1" applyFont="1" applyFill="1" applyBorder="1" applyAlignment="1" applyProtection="1">
      <alignment horizontal="left" vertical="top"/>
    </xf>
    <xf numFmtId="1" fontId="26" fillId="0" borderId="77" xfId="0" applyNumberFormat="1" applyFont="1" applyFill="1" applyBorder="1" applyAlignment="1" applyProtection="1">
      <alignment horizontal="left" vertical="top"/>
    </xf>
    <xf numFmtId="2" fontId="26" fillId="3" borderId="85" xfId="0" applyNumberFormat="1" applyFont="1" applyFill="1" applyBorder="1" applyAlignment="1" applyProtection="1">
      <alignment horizontal="left" vertical="top"/>
    </xf>
    <xf numFmtId="2" fontId="26" fillId="3" borderId="44" xfId="0" applyNumberFormat="1" applyFont="1" applyFill="1" applyBorder="1" applyAlignment="1" applyProtection="1">
      <alignment horizontal="left" vertical="top"/>
    </xf>
    <xf numFmtId="2" fontId="26" fillId="8" borderId="27" xfId="0" applyNumberFormat="1" applyFont="1" applyFill="1" applyBorder="1" applyAlignment="1" applyProtection="1">
      <alignment horizontal="center" vertical="center"/>
    </xf>
    <xf numFmtId="39" fontId="26" fillId="8" borderId="34" xfId="1" applyNumberFormat="1" applyFont="1" applyFill="1" applyBorder="1" applyAlignment="1" applyProtection="1">
      <alignment horizontal="center" vertical="center"/>
    </xf>
    <xf numFmtId="39" fontId="26" fillId="8" borderId="31" xfId="1" applyNumberFormat="1" applyFont="1" applyFill="1" applyBorder="1" applyAlignment="1" applyProtection="1">
      <alignment horizontal="center" vertical="center"/>
    </xf>
    <xf numFmtId="39" fontId="26" fillId="8" borderId="32" xfId="1" applyNumberFormat="1" applyFont="1" applyFill="1" applyBorder="1" applyAlignment="1" applyProtection="1">
      <alignment horizontal="center" vertical="center"/>
    </xf>
    <xf numFmtId="39" fontId="26" fillId="8" borderId="40" xfId="1" applyNumberFormat="1" applyFont="1" applyFill="1" applyBorder="1" applyAlignment="1" applyProtection="1">
      <alignment horizontal="center" vertical="center"/>
    </xf>
    <xf numFmtId="39" fontId="26" fillId="8" borderId="36" xfId="1" applyNumberFormat="1" applyFont="1" applyFill="1" applyBorder="1" applyAlignment="1" applyProtection="1">
      <alignment horizontal="center" vertical="center"/>
    </xf>
    <xf numFmtId="39" fontId="26" fillId="8" borderId="41" xfId="1" applyNumberFormat="1" applyFont="1" applyFill="1" applyBorder="1" applyAlignment="1" applyProtection="1">
      <alignment horizontal="center" vertical="center"/>
    </xf>
    <xf numFmtId="174" fontId="26" fillId="8" borderId="37" xfId="1" applyNumberFormat="1" applyFont="1" applyFill="1" applyBorder="1" applyAlignment="1" applyProtection="1">
      <alignment horizontal="center" vertical="center"/>
    </xf>
    <xf numFmtId="174" fontId="26" fillId="8" borderId="39" xfId="1" applyNumberFormat="1" applyFont="1" applyFill="1" applyBorder="1" applyAlignment="1" applyProtection="1">
      <alignment horizontal="center" vertical="center"/>
    </xf>
    <xf numFmtId="174" fontId="26" fillId="8" borderId="38" xfId="1" applyNumberFormat="1" applyFont="1" applyFill="1" applyBorder="1" applyAlignment="1" applyProtection="1">
      <alignment horizontal="center" vertical="center"/>
    </xf>
    <xf numFmtId="2" fontId="37" fillId="3" borderId="34" xfId="0" applyNumberFormat="1" applyFont="1" applyFill="1" applyBorder="1" applyAlignment="1" applyProtection="1">
      <alignment horizontal="center" vertical="center" wrapText="1"/>
    </xf>
    <xf numFmtId="2" fontId="37" fillId="3" borderId="31" xfId="0" applyNumberFormat="1" applyFont="1" applyFill="1" applyBorder="1" applyAlignment="1" applyProtection="1">
      <alignment horizontal="center" vertical="center" wrapText="1"/>
    </xf>
    <xf numFmtId="2" fontId="37" fillId="3" borderId="32" xfId="0" applyNumberFormat="1" applyFont="1" applyFill="1" applyBorder="1" applyAlignment="1" applyProtection="1">
      <alignment horizontal="center" vertical="center" wrapText="1"/>
    </xf>
    <xf numFmtId="2" fontId="37" fillId="3" borderId="40" xfId="0" applyNumberFormat="1" applyFont="1" applyFill="1" applyBorder="1" applyAlignment="1" applyProtection="1">
      <alignment horizontal="center" vertical="center" wrapText="1"/>
    </xf>
    <xf numFmtId="2" fontId="37" fillId="3" borderId="36" xfId="0" applyNumberFormat="1" applyFont="1" applyFill="1" applyBorder="1" applyAlignment="1" applyProtection="1">
      <alignment horizontal="center" vertical="center" wrapText="1"/>
    </xf>
    <xf numFmtId="2" fontId="37" fillId="3" borderId="41" xfId="0" applyNumberFormat="1" applyFont="1" applyFill="1" applyBorder="1" applyAlignment="1" applyProtection="1">
      <alignment horizontal="center" vertical="center" wrapText="1"/>
    </xf>
    <xf numFmtId="1" fontId="28" fillId="0" borderId="60" xfId="0" applyNumberFormat="1" applyFont="1" applyFill="1" applyBorder="1" applyAlignment="1" applyProtection="1">
      <alignment horizontal="center" vertical="center"/>
    </xf>
    <xf numFmtId="1" fontId="28" fillId="0" borderId="81" xfId="0" applyNumberFormat="1" applyFont="1" applyFill="1" applyBorder="1" applyAlignment="1" applyProtection="1">
      <alignment horizontal="center" vertical="center"/>
    </xf>
    <xf numFmtId="1" fontId="26" fillId="0" borderId="53" xfId="0" applyNumberFormat="1" applyFont="1" applyFill="1" applyBorder="1" applyAlignment="1" applyProtection="1">
      <alignment horizontal="center" vertical="center"/>
    </xf>
    <xf numFmtId="1" fontId="26" fillId="0" borderId="27" xfId="0" applyNumberFormat="1" applyFont="1" applyFill="1" applyBorder="1" applyAlignment="1" applyProtection="1">
      <alignment horizontal="center" vertical="center"/>
    </xf>
    <xf numFmtId="175" fontId="28" fillId="8" borderId="81" xfId="1" applyNumberFormat="1" applyFont="1" applyFill="1" applyBorder="1" applyAlignment="1" applyProtection="1">
      <alignment horizontal="center" vertical="center"/>
    </xf>
    <xf numFmtId="170" fontId="28" fillId="6" borderId="23" xfId="0" applyNumberFormat="1" applyFont="1" applyFill="1" applyBorder="1" applyAlignment="1" applyProtection="1">
      <alignment horizontal="center" vertical="center"/>
      <protection locked="0"/>
    </xf>
    <xf numFmtId="170" fontId="28" fillId="6" borderId="24" xfId="0" applyNumberFormat="1" applyFont="1" applyFill="1" applyBorder="1" applyAlignment="1" applyProtection="1">
      <alignment horizontal="center" vertical="center"/>
      <protection locked="0"/>
    </xf>
    <xf numFmtId="2" fontId="26" fillId="0" borderId="84" xfId="0" applyNumberFormat="1" applyFont="1" applyFill="1" applyBorder="1" applyAlignment="1" applyProtection="1">
      <alignment horizontal="center" vertical="center"/>
    </xf>
    <xf numFmtId="2" fontId="26" fillId="0" borderId="65" xfId="0" applyNumberFormat="1" applyFont="1" applyFill="1" applyBorder="1" applyAlignment="1" applyProtection="1">
      <alignment horizontal="center" vertical="center"/>
    </xf>
    <xf numFmtId="2" fontId="26" fillId="0" borderId="66" xfId="0" applyNumberFormat="1" applyFont="1" applyFill="1" applyBorder="1" applyAlignment="1" applyProtection="1">
      <alignment horizontal="center" vertical="center"/>
    </xf>
    <xf numFmtId="1" fontId="28" fillId="0" borderId="25" xfId="0" applyNumberFormat="1" applyFont="1" applyFill="1" applyBorder="1" applyAlignment="1" applyProtection="1">
      <alignment horizontal="center" vertical="center"/>
    </xf>
    <xf numFmtId="1" fontId="28" fillId="0" borderId="23" xfId="0" applyNumberFormat="1" applyFont="1" applyFill="1" applyBorder="1" applyAlignment="1" applyProtection="1">
      <alignment horizontal="center" vertical="center"/>
    </xf>
    <xf numFmtId="0" fontId="26" fillId="3" borderId="53" xfId="0" applyFont="1" applyFill="1" applyBorder="1" applyAlignment="1" applyProtection="1">
      <alignment vertical="center"/>
    </xf>
    <xf numFmtId="0" fontId="26" fillId="3" borderId="27" xfId="0" applyFont="1" applyFill="1" applyBorder="1" applyAlignment="1" applyProtection="1">
      <alignment vertical="center"/>
    </xf>
    <xf numFmtId="0" fontId="26" fillId="8" borderId="43" xfId="0" applyFont="1" applyFill="1" applyBorder="1" applyAlignment="1" applyProtection="1">
      <alignment horizontal="left" vertical="center"/>
    </xf>
    <xf numFmtId="0" fontId="26" fillId="4" borderId="26" xfId="0" applyFont="1" applyFill="1" applyBorder="1" applyAlignment="1" applyProtection="1">
      <alignment horizontal="center" vertical="center"/>
    </xf>
    <xf numFmtId="0" fontId="26" fillId="4" borderId="0" xfId="0" applyFont="1" applyFill="1" applyBorder="1" applyAlignment="1" applyProtection="1">
      <alignment horizontal="center" vertical="center"/>
    </xf>
    <xf numFmtId="0" fontId="26" fillId="8" borderId="117" xfId="0" applyFont="1" applyFill="1" applyBorder="1" applyAlignment="1" applyProtection="1">
      <alignment horizontal="left" vertical="center"/>
    </xf>
    <xf numFmtId="0" fontId="26" fillId="8" borderId="77" xfId="0" applyFont="1" applyFill="1" applyBorder="1" applyAlignment="1" applyProtection="1">
      <alignment horizontal="left" vertical="center"/>
    </xf>
    <xf numFmtId="0" fontId="26" fillId="8" borderId="87" xfId="0" applyFont="1" applyFill="1" applyBorder="1" applyAlignment="1" applyProtection="1">
      <alignment horizontal="left" vertical="center"/>
    </xf>
    <xf numFmtId="0" fontId="28" fillId="3" borderId="25" xfId="0" applyFont="1" applyFill="1" applyBorder="1" applyAlignment="1" applyProtection="1">
      <alignment vertical="center"/>
    </xf>
    <xf numFmtId="0" fontId="28" fillId="3" borderId="23" xfId="0" applyFont="1" applyFill="1" applyBorder="1" applyAlignment="1" applyProtection="1">
      <alignment vertical="center"/>
    </xf>
    <xf numFmtId="0" fontId="5" fillId="0" borderId="0" xfId="0" applyFont="1" applyAlignment="1">
      <alignment horizontal="center" wrapText="1"/>
    </xf>
    <xf numFmtId="0" fontId="5" fillId="0" borderId="0" xfId="0" applyFont="1" applyAlignment="1">
      <alignment horizontal="center"/>
    </xf>
    <xf numFmtId="0" fontId="5" fillId="0" borderId="36" xfId="0" applyFont="1" applyBorder="1" applyAlignment="1">
      <alignment horizontal="center"/>
    </xf>
    <xf numFmtId="0" fontId="20" fillId="0" borderId="85" xfId="0" applyFont="1" applyFill="1" applyBorder="1" applyAlignment="1" applyProtection="1">
      <alignment horizontal="left" vertical="top" wrapText="1"/>
      <protection locked="0"/>
    </xf>
    <xf numFmtId="0" fontId="20" fillId="0" borderId="44" xfId="0" applyFont="1" applyFill="1" applyBorder="1" applyAlignment="1" applyProtection="1">
      <alignment horizontal="left" vertical="top" wrapText="1"/>
      <protection locked="0"/>
    </xf>
    <xf numFmtId="0" fontId="20" fillId="0" borderId="67" xfId="0" applyFont="1" applyFill="1" applyBorder="1" applyAlignment="1" applyProtection="1">
      <alignment horizontal="left" vertical="top" wrapText="1"/>
      <protection locked="0"/>
    </xf>
    <xf numFmtId="0" fontId="26" fillId="4" borderId="85" xfId="0" applyFont="1" applyFill="1" applyBorder="1" applyAlignment="1" applyProtection="1">
      <alignment wrapText="1"/>
    </xf>
    <xf numFmtId="0" fontId="26" fillId="4" borderId="44" xfId="0" applyFont="1" applyFill="1" applyBorder="1" applyAlignment="1" applyProtection="1">
      <alignment wrapText="1"/>
    </xf>
    <xf numFmtId="0" fontId="26" fillId="4" borderId="67" xfId="0" applyFont="1" applyFill="1" applyBorder="1" applyAlignment="1" applyProtection="1">
      <alignment wrapText="1"/>
    </xf>
    <xf numFmtId="0" fontId="20" fillId="0" borderId="86" xfId="0" applyFont="1" applyFill="1" applyBorder="1" applyAlignment="1" applyProtection="1">
      <alignment horizontal="left" vertical="top" wrapText="1"/>
      <protection locked="0"/>
    </xf>
    <xf numFmtId="0" fontId="20" fillId="0" borderId="77" xfId="0" applyFont="1" applyFill="1" applyBorder="1" applyAlignment="1" applyProtection="1">
      <alignment horizontal="left" vertical="top" wrapText="1"/>
      <protection locked="0"/>
    </xf>
    <xf numFmtId="0" fontId="20" fillId="0" borderId="87" xfId="0" applyFont="1" applyFill="1" applyBorder="1" applyAlignment="1" applyProtection="1">
      <alignment horizontal="left" vertical="top" wrapText="1"/>
      <protection locked="0"/>
    </xf>
    <xf numFmtId="0" fontId="26" fillId="4" borderId="84" xfId="0" applyFont="1" applyFill="1" applyBorder="1" applyAlignment="1" applyProtection="1">
      <alignment horizontal="left" vertical="center" wrapText="1"/>
    </xf>
    <xf numFmtId="0" fontId="26" fillId="4" borderId="65" xfId="0" applyFont="1" applyFill="1" applyBorder="1" applyAlignment="1" applyProtection="1">
      <alignment horizontal="left" vertical="center" wrapText="1"/>
    </xf>
    <xf numFmtId="0" fontId="26" fillId="4" borderId="66" xfId="0" applyFont="1" applyFill="1" applyBorder="1" applyAlignment="1" applyProtection="1">
      <alignment horizontal="left" vertical="center" wrapText="1"/>
    </xf>
    <xf numFmtId="0" fontId="26" fillId="4" borderId="85" xfId="0" applyFont="1" applyFill="1" applyBorder="1" applyAlignment="1" applyProtection="1">
      <alignment horizontal="left" vertical="center" wrapText="1"/>
    </xf>
    <xf numFmtId="0" fontId="26" fillId="4" borderId="44" xfId="0" applyFont="1" applyFill="1" applyBorder="1" applyAlignment="1" applyProtection="1">
      <alignment horizontal="left" vertical="center" wrapText="1"/>
    </xf>
    <xf numFmtId="0" fontId="26" fillId="4" borderId="67" xfId="0" applyFont="1" applyFill="1" applyBorder="1" applyAlignment="1" applyProtection="1">
      <alignment horizontal="left" vertical="center" wrapText="1"/>
    </xf>
    <xf numFmtId="0" fontId="26" fillId="4" borderId="85" xfId="0" applyFont="1" applyFill="1" applyBorder="1" applyAlignment="1" applyProtection="1">
      <alignment horizontal="left" vertical="center"/>
    </xf>
    <xf numFmtId="0" fontId="26" fillId="4" borderId="44" xfId="0" applyFont="1" applyFill="1" applyBorder="1" applyAlignment="1" applyProtection="1">
      <alignment horizontal="left" vertical="center"/>
    </xf>
    <xf numFmtId="0" fontId="26" fillId="4" borderId="67" xfId="0" applyFont="1" applyFill="1" applyBorder="1" applyAlignment="1" applyProtection="1">
      <alignment horizontal="left" vertical="center"/>
    </xf>
    <xf numFmtId="0" fontId="28" fillId="6" borderId="34" xfId="0" applyFont="1" applyFill="1" applyBorder="1" applyAlignment="1" applyProtection="1">
      <alignment horizontal="center" vertical="center" wrapText="1"/>
      <protection locked="0"/>
    </xf>
    <xf numFmtId="0" fontId="28" fillId="6" borderId="32" xfId="0" applyFont="1" applyFill="1" applyBorder="1" applyAlignment="1" applyProtection="1">
      <alignment horizontal="center" vertical="center" wrapText="1"/>
      <protection locked="0"/>
    </xf>
    <xf numFmtId="0" fontId="26" fillId="0" borderId="37" xfId="0" applyFont="1" applyBorder="1" applyAlignment="1">
      <alignment horizontal="left" vertical="top"/>
    </xf>
    <xf numFmtId="0" fontId="26" fillId="0" borderId="39" xfId="0" applyFont="1" applyBorder="1" applyAlignment="1">
      <alignment horizontal="left" vertical="top"/>
    </xf>
    <xf numFmtId="0" fontId="26" fillId="0" borderId="38" xfId="0" applyFont="1" applyBorder="1" applyAlignment="1">
      <alignment horizontal="left" vertical="top"/>
    </xf>
    <xf numFmtId="0" fontId="28" fillId="6" borderId="34" xfId="0" applyFont="1" applyFill="1" applyBorder="1" applyAlignment="1" applyProtection="1">
      <alignment horizontal="left" vertical="top" wrapText="1"/>
      <protection locked="0"/>
    </xf>
    <xf numFmtId="0" fontId="28" fillId="6" borderId="31" xfId="0" applyFont="1" applyFill="1" applyBorder="1" applyAlignment="1" applyProtection="1">
      <alignment horizontal="left" vertical="top" wrapText="1"/>
      <protection locked="0"/>
    </xf>
    <xf numFmtId="0" fontId="28" fillId="6" borderId="32" xfId="0" applyFont="1" applyFill="1" applyBorder="1" applyAlignment="1" applyProtection="1">
      <alignment horizontal="left" vertical="top" wrapText="1"/>
      <protection locked="0"/>
    </xf>
    <xf numFmtId="0" fontId="28" fillId="6" borderId="26" xfId="0" applyFont="1" applyFill="1" applyBorder="1" applyAlignment="1" applyProtection="1">
      <alignment horizontal="left" vertical="top" wrapText="1"/>
      <protection locked="0"/>
    </xf>
    <xf numFmtId="0" fontId="28" fillId="6" borderId="0" xfId="0" applyFont="1" applyFill="1" applyBorder="1" applyAlignment="1" applyProtection="1">
      <alignment horizontal="left" vertical="top" wrapText="1"/>
      <protection locked="0"/>
    </xf>
    <xf numFmtId="0" fontId="28" fillId="6" borderId="33" xfId="0" applyFont="1" applyFill="1" applyBorder="1" applyAlignment="1" applyProtection="1">
      <alignment horizontal="left" vertical="top" wrapText="1"/>
      <protection locked="0"/>
    </xf>
    <xf numFmtId="0" fontId="28" fillId="6" borderId="40" xfId="0" applyFont="1" applyFill="1" applyBorder="1" applyAlignment="1" applyProtection="1">
      <alignment horizontal="left" vertical="top" wrapText="1"/>
      <protection locked="0"/>
    </xf>
    <xf numFmtId="0" fontId="28" fillId="6" borderId="36" xfId="0" applyFont="1" applyFill="1" applyBorder="1" applyAlignment="1" applyProtection="1">
      <alignment horizontal="left" vertical="top" wrapText="1"/>
      <protection locked="0"/>
    </xf>
    <xf numFmtId="0" fontId="28" fillId="6" borderId="41" xfId="0" applyFont="1" applyFill="1" applyBorder="1" applyAlignment="1" applyProtection="1">
      <alignment horizontal="left" vertical="top" wrapText="1"/>
      <protection locked="0"/>
    </xf>
    <xf numFmtId="0" fontId="26" fillId="8" borderId="94" xfId="0" applyFont="1" applyFill="1" applyBorder="1" applyAlignment="1">
      <alignment horizontal="center" vertical="center" textRotation="90" wrapText="1"/>
    </xf>
    <xf numFmtId="0" fontId="26" fillId="6" borderId="118" xfId="0" applyFont="1" applyFill="1" applyBorder="1" applyAlignment="1" applyProtection="1">
      <alignment horizontal="center" vertical="center" textRotation="90" wrapText="1"/>
      <protection locked="0"/>
    </xf>
    <xf numFmtId="0" fontId="26" fillId="6" borderId="126" xfId="0" applyFont="1" applyFill="1" applyBorder="1" applyAlignment="1" applyProtection="1">
      <alignment horizontal="center" vertical="center" textRotation="90" wrapText="1"/>
      <protection locked="0"/>
    </xf>
    <xf numFmtId="0" fontId="26" fillId="0" borderId="31" xfId="0" applyFont="1" applyBorder="1" applyAlignment="1">
      <alignment horizontal="center"/>
    </xf>
    <xf numFmtId="0" fontId="26" fillId="0" borderId="32" xfId="0" applyFont="1" applyBorder="1" applyAlignment="1">
      <alignment horizontal="center"/>
    </xf>
    <xf numFmtId="0" fontId="28" fillId="7" borderId="51" xfId="0" applyFont="1" applyFill="1" applyBorder="1" applyAlignment="1" applyProtection="1">
      <alignment horizontal="center" vertical="center" wrapText="1"/>
      <protection locked="0"/>
    </xf>
    <xf numFmtId="0" fontId="28" fillId="7" borderId="52" xfId="0" applyFont="1" applyFill="1" applyBorder="1" applyAlignment="1" applyProtection="1">
      <alignment horizontal="center" vertical="center" wrapText="1"/>
      <protection locked="0"/>
    </xf>
    <xf numFmtId="0" fontId="28" fillId="7" borderId="63" xfId="0" applyFont="1" applyFill="1" applyBorder="1" applyAlignment="1" applyProtection="1">
      <alignment horizontal="center" vertical="center" wrapText="1"/>
      <protection locked="0"/>
    </xf>
    <xf numFmtId="0" fontId="28" fillId="6" borderId="51" xfId="0" applyFont="1" applyFill="1" applyBorder="1" applyAlignment="1" applyProtection="1">
      <alignment horizontal="left" vertical="center"/>
      <protection locked="0"/>
    </xf>
    <xf numFmtId="0" fontId="28" fillId="6" borderId="52" xfId="0" applyFont="1" applyFill="1" applyBorder="1" applyAlignment="1" applyProtection="1">
      <alignment horizontal="left" vertical="center"/>
      <protection locked="0"/>
    </xf>
    <xf numFmtId="0" fontId="28" fillId="6" borderId="63" xfId="0" applyFont="1" applyFill="1" applyBorder="1" applyAlignment="1" applyProtection="1">
      <alignment horizontal="left" vertical="center"/>
      <protection locked="0"/>
    </xf>
    <xf numFmtId="0" fontId="26" fillId="8" borderId="73" xfId="0" applyFont="1" applyFill="1" applyBorder="1" applyAlignment="1">
      <alignment horizontal="center" vertical="center" textRotation="90" wrapText="1"/>
    </xf>
    <xf numFmtId="0" fontId="26" fillId="8" borderId="120" xfId="0" applyFont="1" applyFill="1" applyBorder="1" applyAlignment="1">
      <alignment horizontal="center" vertical="center" textRotation="90" wrapText="1"/>
    </xf>
    <xf numFmtId="0" fontId="26" fillId="8" borderId="118" xfId="0" applyFont="1" applyFill="1" applyBorder="1" applyAlignment="1">
      <alignment horizontal="center" vertical="center" textRotation="90" wrapText="1"/>
    </xf>
    <xf numFmtId="0" fontId="26" fillId="8" borderId="126" xfId="0" applyFont="1" applyFill="1" applyBorder="1" applyAlignment="1">
      <alignment horizontal="center" vertical="center" textRotation="90" wrapText="1"/>
    </xf>
    <xf numFmtId="0" fontId="26" fillId="6" borderId="94" xfId="0" applyFont="1" applyFill="1" applyBorder="1" applyAlignment="1" applyProtection="1">
      <alignment horizontal="center" vertical="center" textRotation="90" wrapText="1"/>
      <protection locked="0"/>
    </xf>
    <xf numFmtId="0" fontId="65" fillId="0" borderId="51" xfId="0" applyFont="1" applyBorder="1" applyAlignment="1">
      <alignment horizontal="center"/>
    </xf>
    <xf numFmtId="0" fontId="65" fillId="0" borderId="52" xfId="0" applyFont="1" applyBorder="1" applyAlignment="1">
      <alignment horizontal="center"/>
    </xf>
    <xf numFmtId="0" fontId="65" fillId="0" borderId="63" xfId="0" applyFont="1" applyBorder="1" applyAlignment="1">
      <alignment horizontal="center"/>
    </xf>
    <xf numFmtId="0" fontId="26" fillId="6" borderId="73" xfId="0" applyFont="1" applyFill="1" applyBorder="1" applyAlignment="1" applyProtection="1">
      <alignment horizontal="center" vertical="center" textRotation="90" wrapText="1"/>
      <protection locked="0"/>
    </xf>
    <xf numFmtId="0" fontId="26" fillId="6" borderId="120" xfId="0" applyFont="1" applyFill="1" applyBorder="1" applyAlignment="1" applyProtection="1">
      <alignment horizontal="center" vertical="center" textRotation="90" wrapText="1"/>
      <protection locked="0"/>
    </xf>
    <xf numFmtId="0" fontId="0" fillId="0" borderId="34" xfId="0" applyBorder="1" applyAlignment="1">
      <alignment horizontal="center" wrapText="1"/>
    </xf>
    <xf numFmtId="0" fontId="0" fillId="0" borderId="31" xfId="0" applyBorder="1" applyAlignment="1">
      <alignment horizontal="center" wrapText="1"/>
    </xf>
    <xf numFmtId="0" fontId="0" fillId="0" borderId="32" xfId="0" applyBorder="1" applyAlignment="1">
      <alignment horizontal="center" wrapText="1"/>
    </xf>
    <xf numFmtId="0" fontId="51" fillId="8" borderId="23" xfId="0" applyFont="1" applyFill="1" applyBorder="1" applyAlignment="1">
      <alignment horizontal="center" vertical="center" wrapText="1"/>
    </xf>
    <xf numFmtId="0" fontId="5" fillId="17" borderId="51" xfId="0" applyFont="1" applyFill="1" applyBorder="1" applyAlignment="1">
      <alignment horizontal="center"/>
    </xf>
    <xf numFmtId="0" fontId="5" fillId="17" borderId="63" xfId="0" applyFont="1" applyFill="1" applyBorder="1" applyAlignment="1">
      <alignment horizontal="center"/>
    </xf>
    <xf numFmtId="0" fontId="5" fillId="17" borderId="37" xfId="0" applyFont="1" applyFill="1" applyBorder="1" applyAlignment="1">
      <alignment horizontal="center" vertical="center"/>
    </xf>
    <xf numFmtId="0" fontId="5" fillId="17" borderId="39" xfId="0" applyFont="1" applyFill="1" applyBorder="1" applyAlignment="1">
      <alignment horizontal="center" vertical="center"/>
    </xf>
    <xf numFmtId="0" fontId="5" fillId="17" borderId="38" xfId="0" applyFont="1" applyFill="1" applyBorder="1" applyAlignment="1">
      <alignment horizontal="center" vertical="center"/>
    </xf>
    <xf numFmtId="0" fontId="5" fillId="17" borderId="37" xfId="0" applyFont="1" applyFill="1" applyBorder="1" applyAlignment="1">
      <alignment horizontal="center" vertical="center" wrapText="1"/>
    </xf>
    <xf numFmtId="0" fontId="5" fillId="17" borderId="38" xfId="0" applyFont="1" applyFill="1" applyBorder="1" applyAlignment="1">
      <alignment horizontal="center" vertical="center" wrapText="1"/>
    </xf>
    <xf numFmtId="0" fontId="1" fillId="4" borderId="112" xfId="0" applyFont="1" applyFill="1" applyBorder="1" applyAlignment="1">
      <alignment horizontal="left" vertical="top" wrapText="1"/>
    </xf>
    <xf numFmtId="0" fontId="1" fillId="4" borderId="113"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4" borderId="33" xfId="0" applyFont="1" applyFill="1" applyBorder="1" applyAlignment="1">
      <alignment horizontal="left" vertical="top" wrapText="1"/>
    </xf>
    <xf numFmtId="0" fontId="1" fillId="4" borderId="36" xfId="0" applyFont="1" applyFill="1" applyBorder="1" applyAlignment="1">
      <alignment horizontal="left" vertical="top" wrapText="1"/>
    </xf>
    <xf numFmtId="0" fontId="1" fillId="4" borderId="41" xfId="0" applyFont="1" applyFill="1" applyBorder="1" applyAlignment="1">
      <alignment horizontal="left" vertical="top" wrapText="1"/>
    </xf>
    <xf numFmtId="0" fontId="48" fillId="3" borderId="0" xfId="0" applyFont="1" applyFill="1" applyBorder="1" applyAlignment="1" applyProtection="1">
      <alignment horizontal="left" vertical="top" wrapText="1"/>
    </xf>
    <xf numFmtId="0" fontId="1" fillId="4" borderId="106" xfId="0" applyFont="1" applyFill="1" applyBorder="1" applyAlignment="1">
      <alignment horizontal="left" wrapText="1"/>
    </xf>
    <xf numFmtId="0" fontId="1" fillId="4" borderId="107" xfId="0" applyFont="1" applyFill="1" applyBorder="1" applyAlignment="1">
      <alignment horizontal="left" wrapText="1"/>
    </xf>
    <xf numFmtId="0" fontId="1" fillId="4" borderId="109" xfId="0" applyFont="1" applyFill="1" applyBorder="1" applyAlignment="1">
      <alignment horizontal="left" wrapText="1"/>
    </xf>
    <xf numFmtId="0" fontId="1" fillId="4" borderId="110" xfId="0" applyFont="1" applyFill="1" applyBorder="1" applyAlignment="1">
      <alignment horizontal="left" wrapText="1"/>
    </xf>
    <xf numFmtId="0" fontId="25" fillId="0" borderId="116" xfId="0" applyFont="1" applyFill="1" applyBorder="1" applyAlignment="1" applyProtection="1">
      <alignment horizontal="right"/>
    </xf>
    <xf numFmtId="0" fontId="25" fillId="0" borderId="66" xfId="0" applyFont="1" applyFill="1" applyBorder="1" applyAlignment="1" applyProtection="1">
      <alignment horizontal="right"/>
    </xf>
    <xf numFmtId="0" fontId="25" fillId="0" borderId="46" xfId="0" applyFont="1" applyFill="1" applyBorder="1" applyAlignment="1" applyProtection="1">
      <alignment horizontal="right"/>
    </xf>
    <xf numFmtId="0" fontId="25" fillId="0" borderId="30" xfId="0" applyFont="1" applyFill="1" applyBorder="1" applyAlignment="1" applyProtection="1">
      <alignment horizontal="right"/>
    </xf>
    <xf numFmtId="0" fontId="25" fillId="0" borderId="47" xfId="0" applyFont="1" applyFill="1" applyBorder="1" applyAlignment="1" applyProtection="1">
      <alignment horizontal="right"/>
    </xf>
    <xf numFmtId="0" fontId="25" fillId="0" borderId="89" xfId="0" applyFont="1" applyFill="1" applyBorder="1" applyAlignment="1" applyProtection="1">
      <alignment horizontal="right"/>
    </xf>
    <xf numFmtId="0" fontId="0" fillId="0" borderId="43" xfId="0" applyFill="1" applyBorder="1" applyAlignment="1" applyProtection="1">
      <alignment horizontal="center"/>
    </xf>
    <xf numFmtId="0" fontId="0" fillId="0" borderId="67" xfId="0" applyFill="1" applyBorder="1" applyAlignment="1" applyProtection="1">
      <alignment horizontal="center"/>
    </xf>
    <xf numFmtId="0" fontId="1" fillId="4" borderId="106" xfId="0" applyFont="1" applyFill="1" applyBorder="1" applyAlignment="1">
      <alignment horizontal="left" vertical="top" wrapText="1"/>
    </xf>
    <xf numFmtId="0" fontId="1" fillId="4" borderId="107" xfId="0" applyFont="1" applyFill="1" applyBorder="1" applyAlignment="1">
      <alignment horizontal="left" vertical="top" wrapText="1"/>
    </xf>
  </cellXfs>
  <cellStyles count="5">
    <cellStyle name="Comma" xfId="4" builtinId="3"/>
    <cellStyle name="Currency" xfId="1" builtinId="4"/>
    <cellStyle name="Hyperlink" xfId="2" builtinId="8"/>
    <cellStyle name="Normal" xfId="0" builtinId="0"/>
    <cellStyle name="Percent" xfId="3" builtinId="5"/>
  </cellStyles>
  <dxfs count="69">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color rgb="FFC00000"/>
      </font>
    </dxf>
    <dxf>
      <font>
        <b/>
        <i val="0"/>
      </font>
      <fill>
        <patternFill>
          <bgColor theme="5" tint="0.59996337778862885"/>
        </patternFill>
      </fill>
    </dxf>
    <dxf>
      <fill>
        <patternFill>
          <bgColor theme="0" tint="-0.14996795556505021"/>
        </patternFill>
      </fill>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font>
    </dxf>
    <dxf>
      <font>
        <color rgb="FF9C0006"/>
      </font>
      <fill>
        <patternFill>
          <bgColor rgb="FFFFC7CE"/>
        </patternFill>
      </fill>
    </dxf>
    <dxf>
      <font>
        <b/>
        <i val="0"/>
        <color rgb="FFFF0000"/>
      </font>
      <border>
        <left style="thin">
          <color rgb="FFFF0000"/>
        </left>
        <right style="thin">
          <color rgb="FFFF0000"/>
        </right>
        <top style="thin">
          <color rgb="FFFF0000"/>
        </top>
        <bottom style="thin">
          <color rgb="FFFF0000"/>
        </bottom>
        <vertical/>
        <horizontal/>
      </border>
    </dxf>
    <dxf>
      <font>
        <color theme="0" tint="-0.24994659260841701"/>
      </font>
      <fill>
        <patternFill>
          <bgColor theme="0" tint="-0.14996795556505021"/>
        </patternFill>
      </fill>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color theme="0" tint="-0.24994659260841701"/>
      </font>
      <fill>
        <patternFill>
          <bgColor theme="0" tint="-0.14996795556505021"/>
        </patternFill>
      </fill>
    </dxf>
    <dxf>
      <font>
        <color theme="0" tint="-0.24994659260841701"/>
      </font>
      <fill>
        <patternFill>
          <bgColor theme="0" tint="-0.14996795556505021"/>
        </patternFill>
      </fill>
    </dxf>
    <dxf>
      <font>
        <color theme="0"/>
      </font>
    </dxf>
    <dxf>
      <font>
        <color theme="0" tint="-0.34998626667073579"/>
      </font>
    </dxf>
    <dxf>
      <font>
        <b/>
        <i val="0"/>
        <color theme="4" tint="-0.24994659260841701"/>
      </font>
    </dxf>
    <dxf>
      <fill>
        <patternFill patternType="none">
          <bgColor auto="1"/>
        </patternFill>
      </fill>
    </dxf>
    <dxf>
      <fill>
        <patternFill>
          <bgColor rgb="FFFFCCCC"/>
        </patternFill>
      </fill>
    </dxf>
    <dxf>
      <font>
        <b/>
        <i val="0"/>
        <color theme="1" tint="0.24994659260841701"/>
      </font>
      <fill>
        <patternFill>
          <bgColor theme="0" tint="-0.14996795556505021"/>
        </patternFill>
      </fill>
    </dxf>
  </dxfs>
  <tableStyles count="0" defaultTableStyle="TableStyleMedium9" defaultPivotStyle="PivotStyleLight16"/>
  <colors>
    <mruColors>
      <color rgb="FFFFCCCC"/>
      <color rgb="FFFCFE98"/>
      <color rgb="FFFF505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10</xdr:col>
      <xdr:colOff>133165</xdr:colOff>
      <xdr:row>0</xdr:row>
      <xdr:rowOff>27710</xdr:rowOff>
    </xdr:from>
    <xdr:to>
      <xdr:col>11</xdr:col>
      <xdr:colOff>495301</xdr:colOff>
      <xdr:row>3</xdr:row>
      <xdr:rowOff>240030</xdr:rowOff>
    </xdr:to>
    <xdr:pic>
      <xdr:nvPicPr>
        <xdr:cNvPr id="26812" name="Picture 1">
          <a:extLst>
            <a:ext uri="{FF2B5EF4-FFF2-40B4-BE49-F238E27FC236}">
              <a16:creationId xmlns:a16="http://schemas.microsoft.com/office/drawing/2014/main" id="{00000000-0008-0000-0000-0000BC6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165" y="27710"/>
          <a:ext cx="971736" cy="907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45</xdr:col>
      <xdr:colOff>0</xdr:colOff>
      <xdr:row>42</xdr:row>
      <xdr:rowOff>0</xdr:rowOff>
    </xdr:from>
    <xdr:ext cx="0" cy="152400"/>
    <xdr:sp macro="" textlink="">
      <xdr:nvSpPr>
        <xdr:cNvPr id="2" name="Rectangle 2">
          <a:extLst>
            <a:ext uri="{FF2B5EF4-FFF2-40B4-BE49-F238E27FC236}">
              <a16:creationId xmlns:a16="http://schemas.microsoft.com/office/drawing/2014/main" id="{00000000-0008-0000-0A00-000002000000}"/>
            </a:ext>
          </a:extLst>
        </xdr:cNvPr>
        <xdr:cNvSpPr>
          <a:spLocks noChangeArrowheads="1"/>
        </xdr:cNvSpPr>
      </xdr:nvSpPr>
      <xdr:spPr bwMode="auto">
        <a:xfrm>
          <a:off x="10648950" y="92297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22413</xdr:colOff>
      <xdr:row>23</xdr:row>
      <xdr:rowOff>89647</xdr:rowOff>
    </xdr:from>
    <xdr:ext cx="2991970" cy="4766365"/>
    <xdr:pic>
      <xdr:nvPicPr>
        <xdr:cNvPr id="3" name="Picture 2">
          <a:extLst>
            <a:ext uri="{FF2B5EF4-FFF2-40B4-BE49-F238E27FC236}">
              <a16:creationId xmlns:a16="http://schemas.microsoft.com/office/drawing/2014/main" id="{C4CE27D9-ADBC-4D7B-850C-B2ED8A08452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35972" y="4515971"/>
          <a:ext cx="2991970" cy="4766365"/>
        </a:xfrm>
        <a:prstGeom prst="rect">
          <a:avLst/>
        </a:prstGeom>
        <a:ln w="12700">
          <a:solidFill>
            <a:sysClr val="windowText" lastClr="000000"/>
          </a:solidFill>
        </a:ln>
      </xdr:spPr>
    </xdr:pic>
    <xdr:clientData/>
  </xdr:oneCellAnchor>
  <xdr:twoCellAnchor editAs="oneCell">
    <xdr:from>
      <xdr:col>19</xdr:col>
      <xdr:colOff>104775</xdr:colOff>
      <xdr:row>23</xdr:row>
      <xdr:rowOff>95250</xdr:rowOff>
    </xdr:from>
    <xdr:to>
      <xdr:col>25</xdr:col>
      <xdr:colOff>361468</xdr:colOff>
      <xdr:row>69</xdr:row>
      <xdr:rowOff>160832</xdr:rowOff>
    </xdr:to>
    <xdr:pic>
      <xdr:nvPicPr>
        <xdr:cNvPr id="4" name="Picture 3">
          <a:extLst>
            <a:ext uri="{FF2B5EF4-FFF2-40B4-BE49-F238E27FC236}">
              <a16:creationId xmlns:a16="http://schemas.microsoft.com/office/drawing/2014/main" id="{71AE8C98-BC73-4201-B6EE-DF31D98F4E6F}"/>
            </a:ext>
          </a:extLst>
        </xdr:cNvPr>
        <xdr:cNvPicPr>
          <a:picLocks noChangeAspect="1"/>
        </xdr:cNvPicPr>
      </xdr:nvPicPr>
      <xdr:blipFill>
        <a:blip xmlns:r="http://schemas.openxmlformats.org/officeDocument/2006/relationships" r:embed="rId2"/>
        <a:stretch>
          <a:fillRect/>
        </a:stretch>
      </xdr:blipFill>
      <xdr:spPr>
        <a:xfrm>
          <a:off x="15459075" y="4695825"/>
          <a:ext cx="3857143" cy="8742857"/>
        </a:xfrm>
        <a:prstGeom prst="rect">
          <a:avLst/>
        </a:prstGeom>
        <a:ln w="1270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549088</xdr:colOff>
      <xdr:row>0</xdr:row>
      <xdr:rowOff>44824</xdr:rowOff>
    </xdr:from>
    <xdr:to>
      <xdr:col>24</xdr:col>
      <xdr:colOff>212911</xdr:colOff>
      <xdr:row>14</xdr:row>
      <xdr:rowOff>145676</xdr:rowOff>
    </xdr:to>
    <xdr:sp macro="" textlink="">
      <xdr:nvSpPr>
        <xdr:cNvPr id="2" name="Rectangle 1">
          <a:extLst>
            <a:ext uri="{FF2B5EF4-FFF2-40B4-BE49-F238E27FC236}">
              <a16:creationId xmlns:a16="http://schemas.microsoft.com/office/drawing/2014/main" id="{00000000-0008-0000-0B00-000002000000}"/>
            </a:ext>
          </a:extLst>
        </xdr:cNvPr>
        <xdr:cNvSpPr/>
      </xdr:nvSpPr>
      <xdr:spPr bwMode="auto">
        <a:xfrm>
          <a:off x="12729882" y="44824"/>
          <a:ext cx="10275794" cy="2297205"/>
        </a:xfrm>
        <a:prstGeom prst="rect">
          <a:avLst/>
        </a:prstGeom>
        <a:noFill/>
        <a:ln w="28575"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0</xdr:row>
      <xdr:rowOff>10857</xdr:rowOff>
    </xdr:from>
    <xdr:to>
      <xdr:col>1</xdr:col>
      <xdr:colOff>754331</xdr:colOff>
      <xdr:row>3</xdr:row>
      <xdr:rowOff>180976</xdr:rowOff>
    </xdr:to>
    <xdr:pic>
      <xdr:nvPicPr>
        <xdr:cNvPr id="12508" name="Picture 1">
          <a:extLst>
            <a:ext uri="{FF2B5EF4-FFF2-40B4-BE49-F238E27FC236}">
              <a16:creationId xmlns:a16="http://schemas.microsoft.com/office/drawing/2014/main" id="{00000000-0008-0000-0200-0000DC3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0857"/>
          <a:ext cx="1005791" cy="827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52</xdr:col>
          <xdr:colOff>142875</xdr:colOff>
          <xdr:row>4</xdr:row>
          <xdr:rowOff>47625</xdr:rowOff>
        </xdr:from>
        <xdr:to>
          <xdr:col>57</xdr:col>
          <xdr:colOff>66676</xdr:colOff>
          <xdr:row>10</xdr:row>
          <xdr:rowOff>152400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a:extLst>
                <a:ext uri="{84589F7E-364E-4C9E-8A38-B11213B215E9}">
                  <a14:cameraTool cellRange="'DROP DOWN MENUS'!$K$2:$P$14" spid="_x0000_s21981"/>
                </a:ext>
              </a:extLst>
            </xdr:cNvPicPr>
          </xdr:nvPicPr>
          <xdr:blipFill rotWithShape="1">
            <a:blip xmlns:r="http://schemas.openxmlformats.org/officeDocument/2006/relationships" r:embed="rId2"/>
            <a:srcRect l="10394" t="4503" r="10752" b="5406"/>
            <a:stretch>
              <a:fillRect/>
            </a:stretch>
          </xdr:blipFill>
          <xdr:spPr bwMode="auto">
            <a:xfrm>
              <a:off x="13858875" y="923925"/>
              <a:ext cx="4191000" cy="1905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0</xdr:row>
          <xdr:rowOff>118221</xdr:rowOff>
        </xdr:from>
        <xdr:to>
          <xdr:col>11</xdr:col>
          <xdr:colOff>3856505</xdr:colOff>
          <xdr:row>3</xdr:row>
          <xdr:rowOff>73397</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a:extLst>
                <a:ext uri="{84589F7E-364E-4C9E-8A38-B11213B215E9}">
                  <a14:cameraTool cellRange="'DROP DOWN MENUS'!$Q$4:$X$7" spid="_x0000_s21982"/>
                </a:ext>
              </a:extLst>
            </xdr:cNvPicPr>
          </xdr:nvPicPr>
          <xdr:blipFill>
            <a:blip xmlns:r="http://schemas.openxmlformats.org/officeDocument/2006/relationships" r:embed="rId3"/>
            <a:srcRect/>
            <a:stretch>
              <a:fillRect/>
            </a:stretch>
          </xdr:blipFill>
          <xdr:spPr bwMode="auto">
            <a:xfrm>
              <a:off x="8810625" y="118221"/>
              <a:ext cx="4713755" cy="61240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85725</xdr:colOff>
      <xdr:row>11</xdr:row>
      <xdr:rowOff>19050</xdr:rowOff>
    </xdr:from>
    <xdr:to>
      <xdr:col>13</xdr:col>
      <xdr:colOff>200025</xdr:colOff>
      <xdr:row>13</xdr:row>
      <xdr:rowOff>0</xdr:rowOff>
    </xdr:to>
    <xdr:sp macro="" textlink="">
      <xdr:nvSpPr>
        <xdr:cNvPr id="37507" name="Freeform 41">
          <a:extLst>
            <a:ext uri="{FF2B5EF4-FFF2-40B4-BE49-F238E27FC236}">
              <a16:creationId xmlns:a16="http://schemas.microsoft.com/office/drawing/2014/main" id="{00000000-0008-0000-0300-000083920000}"/>
            </a:ext>
          </a:extLst>
        </xdr:cNvPr>
        <xdr:cNvSpPr>
          <a:spLocks/>
        </xdr:cNvSpPr>
      </xdr:nvSpPr>
      <xdr:spPr bwMode="auto">
        <a:xfrm rot="5400000">
          <a:off x="2824162" y="1985963"/>
          <a:ext cx="333375"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123825</xdr:colOff>
      <xdr:row>11</xdr:row>
      <xdr:rowOff>28575</xdr:rowOff>
    </xdr:from>
    <xdr:to>
      <xdr:col>12</xdr:col>
      <xdr:colOff>123825</xdr:colOff>
      <xdr:row>13</xdr:row>
      <xdr:rowOff>0</xdr:rowOff>
    </xdr:to>
    <xdr:sp macro="" textlink="">
      <xdr:nvSpPr>
        <xdr:cNvPr id="37508" name="Line 42">
          <a:extLst>
            <a:ext uri="{FF2B5EF4-FFF2-40B4-BE49-F238E27FC236}">
              <a16:creationId xmlns:a16="http://schemas.microsoft.com/office/drawing/2014/main" id="{00000000-0008-0000-0300-000084920000}"/>
            </a:ext>
          </a:extLst>
        </xdr:cNvPr>
        <xdr:cNvSpPr>
          <a:spLocks noChangeShapeType="1"/>
        </xdr:cNvSpPr>
      </xdr:nvSpPr>
      <xdr:spPr bwMode="auto">
        <a:xfrm flipH="1">
          <a:off x="2752725" y="1885950"/>
          <a:ext cx="0" cy="32385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11</xdr:row>
      <xdr:rowOff>28575</xdr:rowOff>
    </xdr:from>
    <xdr:to>
      <xdr:col>11</xdr:col>
      <xdr:colOff>142875</xdr:colOff>
      <xdr:row>13</xdr:row>
      <xdr:rowOff>0</xdr:rowOff>
    </xdr:to>
    <xdr:sp macro="" textlink="">
      <xdr:nvSpPr>
        <xdr:cNvPr id="37509" name="Freeform 43">
          <a:extLst>
            <a:ext uri="{FF2B5EF4-FFF2-40B4-BE49-F238E27FC236}">
              <a16:creationId xmlns:a16="http://schemas.microsoft.com/office/drawing/2014/main" id="{00000000-0008-0000-0300-000085920000}"/>
            </a:ext>
          </a:extLst>
        </xdr:cNvPr>
        <xdr:cNvSpPr>
          <a:spLocks/>
        </xdr:cNvSpPr>
      </xdr:nvSpPr>
      <xdr:spPr bwMode="auto">
        <a:xfrm rot="16200000" flipH="1">
          <a:off x="2338388" y="1995487"/>
          <a:ext cx="323850"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38100</xdr:colOff>
      <xdr:row>19</xdr:row>
      <xdr:rowOff>9525</xdr:rowOff>
    </xdr:from>
    <xdr:to>
      <xdr:col>14</xdr:col>
      <xdr:colOff>152400</xdr:colOff>
      <xdr:row>20</xdr:row>
      <xdr:rowOff>133350</xdr:rowOff>
    </xdr:to>
    <xdr:sp macro="" textlink="">
      <xdr:nvSpPr>
        <xdr:cNvPr id="37510" name="Freeform 44">
          <a:extLst>
            <a:ext uri="{FF2B5EF4-FFF2-40B4-BE49-F238E27FC236}">
              <a16:creationId xmlns:a16="http://schemas.microsoft.com/office/drawing/2014/main" id="{00000000-0008-0000-0300-000086920000}"/>
            </a:ext>
          </a:extLst>
        </xdr:cNvPr>
        <xdr:cNvSpPr>
          <a:spLocks/>
        </xdr:cNvSpPr>
      </xdr:nvSpPr>
      <xdr:spPr bwMode="auto">
        <a:xfrm rot="-5400000">
          <a:off x="3014662" y="3338513"/>
          <a:ext cx="295275"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18</xdr:row>
      <xdr:rowOff>161925</xdr:rowOff>
    </xdr:from>
    <xdr:to>
      <xdr:col>15</xdr:col>
      <xdr:colOff>123825</xdr:colOff>
      <xdr:row>20</xdr:row>
      <xdr:rowOff>123825</xdr:rowOff>
    </xdr:to>
    <xdr:sp macro="" textlink="">
      <xdr:nvSpPr>
        <xdr:cNvPr id="37511" name="Line 45">
          <a:extLst>
            <a:ext uri="{FF2B5EF4-FFF2-40B4-BE49-F238E27FC236}">
              <a16:creationId xmlns:a16="http://schemas.microsoft.com/office/drawing/2014/main" id="{00000000-0008-0000-0300-000087920000}"/>
            </a:ext>
          </a:extLst>
        </xdr:cNvPr>
        <xdr:cNvSpPr>
          <a:spLocks noChangeShapeType="1"/>
        </xdr:cNvSpPr>
      </xdr:nvSpPr>
      <xdr:spPr bwMode="auto">
        <a:xfrm rot="10800000">
          <a:off x="3409950" y="3228975"/>
          <a:ext cx="0" cy="30480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16</xdr:col>
      <xdr:colOff>85725</xdr:colOff>
      <xdr:row>19</xdr:row>
      <xdr:rowOff>0</xdr:rowOff>
    </xdr:from>
    <xdr:to>
      <xdr:col>16</xdr:col>
      <xdr:colOff>190500</xdr:colOff>
      <xdr:row>20</xdr:row>
      <xdr:rowOff>142875</xdr:rowOff>
    </xdr:to>
    <xdr:sp macro="" textlink="">
      <xdr:nvSpPr>
        <xdr:cNvPr id="37512" name="Freeform 46">
          <a:extLst>
            <a:ext uri="{FF2B5EF4-FFF2-40B4-BE49-F238E27FC236}">
              <a16:creationId xmlns:a16="http://schemas.microsoft.com/office/drawing/2014/main" id="{00000000-0008-0000-0300-000088920000}"/>
            </a:ext>
          </a:extLst>
        </xdr:cNvPr>
        <xdr:cNvSpPr>
          <a:spLocks/>
        </xdr:cNvSpPr>
      </xdr:nvSpPr>
      <xdr:spPr bwMode="auto">
        <a:xfrm rot="5400000" flipH="1">
          <a:off x="3486150" y="3343275"/>
          <a:ext cx="314325"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15</xdr:row>
      <xdr:rowOff>47625</xdr:rowOff>
    </xdr:from>
    <xdr:to>
      <xdr:col>18</xdr:col>
      <xdr:colOff>161925</xdr:colOff>
      <xdr:row>15</xdr:row>
      <xdr:rowOff>152400</xdr:rowOff>
    </xdr:to>
    <xdr:sp macro="" textlink="">
      <xdr:nvSpPr>
        <xdr:cNvPr id="37513" name="Freeform 47">
          <a:extLst>
            <a:ext uri="{FF2B5EF4-FFF2-40B4-BE49-F238E27FC236}">
              <a16:creationId xmlns:a16="http://schemas.microsoft.com/office/drawing/2014/main" id="{00000000-0008-0000-0300-000089920000}"/>
            </a:ext>
          </a:extLst>
        </xdr:cNvPr>
        <xdr:cNvSpPr>
          <a:spLocks/>
        </xdr:cNvSpPr>
      </xdr:nvSpPr>
      <xdr:spPr bwMode="auto">
        <a:xfrm rot="10800000">
          <a:off x="3743325" y="2600325"/>
          <a:ext cx="361950"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14</xdr:row>
      <xdr:rowOff>85725</xdr:rowOff>
    </xdr:from>
    <xdr:to>
      <xdr:col>18</xdr:col>
      <xdr:colOff>171450</xdr:colOff>
      <xdr:row>14</xdr:row>
      <xdr:rowOff>85725</xdr:rowOff>
    </xdr:to>
    <xdr:sp macro="" textlink="">
      <xdr:nvSpPr>
        <xdr:cNvPr id="37514" name="Line 48">
          <a:extLst>
            <a:ext uri="{FF2B5EF4-FFF2-40B4-BE49-F238E27FC236}">
              <a16:creationId xmlns:a16="http://schemas.microsoft.com/office/drawing/2014/main" id="{00000000-0008-0000-0300-00008A920000}"/>
            </a:ext>
          </a:extLst>
        </xdr:cNvPr>
        <xdr:cNvSpPr>
          <a:spLocks noChangeShapeType="1"/>
        </xdr:cNvSpPr>
      </xdr:nvSpPr>
      <xdr:spPr bwMode="auto">
        <a:xfrm rot="10800000">
          <a:off x="3762375" y="2466975"/>
          <a:ext cx="352425"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13</xdr:row>
      <xdr:rowOff>28575</xdr:rowOff>
    </xdr:from>
    <xdr:to>
      <xdr:col>18</xdr:col>
      <xdr:colOff>171450</xdr:colOff>
      <xdr:row>13</xdr:row>
      <xdr:rowOff>123825</xdr:rowOff>
    </xdr:to>
    <xdr:sp macro="" textlink="">
      <xdr:nvSpPr>
        <xdr:cNvPr id="37515" name="Freeform 49">
          <a:extLst>
            <a:ext uri="{FF2B5EF4-FFF2-40B4-BE49-F238E27FC236}">
              <a16:creationId xmlns:a16="http://schemas.microsoft.com/office/drawing/2014/main" id="{00000000-0008-0000-0300-00008B920000}"/>
            </a:ext>
          </a:extLst>
        </xdr:cNvPr>
        <xdr:cNvSpPr>
          <a:spLocks/>
        </xdr:cNvSpPr>
      </xdr:nvSpPr>
      <xdr:spPr bwMode="auto">
        <a:xfrm rot="10800000" flipV="1">
          <a:off x="3752850" y="2238375"/>
          <a:ext cx="361950"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16</xdr:row>
      <xdr:rowOff>28575</xdr:rowOff>
    </xdr:from>
    <xdr:to>
      <xdr:col>10</xdr:col>
      <xdr:colOff>200025</xdr:colOff>
      <xdr:row>16</xdr:row>
      <xdr:rowOff>114300</xdr:rowOff>
    </xdr:to>
    <xdr:sp macro="" textlink="">
      <xdr:nvSpPr>
        <xdr:cNvPr id="37516" name="Freeform 50">
          <a:extLst>
            <a:ext uri="{FF2B5EF4-FFF2-40B4-BE49-F238E27FC236}">
              <a16:creationId xmlns:a16="http://schemas.microsoft.com/office/drawing/2014/main" id="{00000000-0008-0000-0300-00008C920000}"/>
            </a:ext>
          </a:extLst>
        </xdr:cNvPr>
        <xdr:cNvSpPr>
          <a:spLocks/>
        </xdr:cNvSpPr>
      </xdr:nvSpPr>
      <xdr:spPr bwMode="auto">
        <a:xfrm>
          <a:off x="2047875" y="2752725"/>
          <a:ext cx="342900" cy="8572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17</xdr:row>
      <xdr:rowOff>85725</xdr:rowOff>
    </xdr:from>
    <xdr:to>
      <xdr:col>10</xdr:col>
      <xdr:colOff>200025</xdr:colOff>
      <xdr:row>17</xdr:row>
      <xdr:rowOff>85725</xdr:rowOff>
    </xdr:to>
    <xdr:sp macro="" textlink="">
      <xdr:nvSpPr>
        <xdr:cNvPr id="37517" name="Line 51">
          <a:extLst>
            <a:ext uri="{FF2B5EF4-FFF2-40B4-BE49-F238E27FC236}">
              <a16:creationId xmlns:a16="http://schemas.microsoft.com/office/drawing/2014/main" id="{00000000-0008-0000-0300-00008D920000}"/>
            </a:ext>
          </a:extLst>
        </xdr:cNvPr>
        <xdr:cNvSpPr>
          <a:spLocks noChangeShapeType="1"/>
        </xdr:cNvSpPr>
      </xdr:nvSpPr>
      <xdr:spPr bwMode="auto">
        <a:xfrm>
          <a:off x="2047875" y="2981325"/>
          <a:ext cx="342900"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18</xdr:row>
      <xdr:rowOff>47625</xdr:rowOff>
    </xdr:from>
    <xdr:to>
      <xdr:col>10</xdr:col>
      <xdr:colOff>180975</xdr:colOff>
      <xdr:row>18</xdr:row>
      <xdr:rowOff>142875</xdr:rowOff>
    </xdr:to>
    <xdr:sp macro="" textlink="">
      <xdr:nvSpPr>
        <xdr:cNvPr id="37518" name="Freeform 52">
          <a:extLst>
            <a:ext uri="{FF2B5EF4-FFF2-40B4-BE49-F238E27FC236}">
              <a16:creationId xmlns:a16="http://schemas.microsoft.com/office/drawing/2014/main" id="{00000000-0008-0000-0300-00008E920000}"/>
            </a:ext>
          </a:extLst>
        </xdr:cNvPr>
        <xdr:cNvSpPr>
          <a:spLocks/>
        </xdr:cNvSpPr>
      </xdr:nvSpPr>
      <xdr:spPr bwMode="auto">
        <a:xfrm flipV="1">
          <a:off x="2038350" y="3114675"/>
          <a:ext cx="333375"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83820</xdr:colOff>
      <xdr:row>0</xdr:row>
      <xdr:rowOff>2978</xdr:rowOff>
    </xdr:from>
    <xdr:to>
      <xdr:col>25</xdr:col>
      <xdr:colOff>152401</xdr:colOff>
      <xdr:row>3</xdr:row>
      <xdr:rowOff>194121</xdr:rowOff>
    </xdr:to>
    <xdr:pic>
      <xdr:nvPicPr>
        <xdr:cNvPr id="37535" name="Picture 1">
          <a:extLst>
            <a:ext uri="{FF2B5EF4-FFF2-40B4-BE49-F238E27FC236}">
              <a16:creationId xmlns:a16="http://schemas.microsoft.com/office/drawing/2014/main" id="{00000000-0008-0000-0300-00009F9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28260" y="2978"/>
          <a:ext cx="967741" cy="8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85725</xdr:colOff>
      <xdr:row>35</xdr:row>
      <xdr:rowOff>19050</xdr:rowOff>
    </xdr:from>
    <xdr:to>
      <xdr:col>13</xdr:col>
      <xdr:colOff>200025</xdr:colOff>
      <xdr:row>37</xdr:row>
      <xdr:rowOff>0</xdr:rowOff>
    </xdr:to>
    <xdr:sp macro="" textlink="">
      <xdr:nvSpPr>
        <xdr:cNvPr id="15" name="Freeform 41">
          <a:extLst>
            <a:ext uri="{FF2B5EF4-FFF2-40B4-BE49-F238E27FC236}">
              <a16:creationId xmlns:a16="http://schemas.microsoft.com/office/drawing/2014/main" id="{00000000-0008-0000-0300-00000F000000}"/>
            </a:ext>
          </a:extLst>
        </xdr:cNvPr>
        <xdr:cNvSpPr>
          <a:spLocks/>
        </xdr:cNvSpPr>
      </xdr:nvSpPr>
      <xdr:spPr bwMode="auto">
        <a:xfrm rot="5400000">
          <a:off x="2799790" y="2102504"/>
          <a:ext cx="331134"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123825</xdr:colOff>
      <xdr:row>35</xdr:row>
      <xdr:rowOff>28575</xdr:rowOff>
    </xdr:from>
    <xdr:to>
      <xdr:col>12</xdr:col>
      <xdr:colOff>123825</xdr:colOff>
      <xdr:row>37</xdr:row>
      <xdr:rowOff>0</xdr:rowOff>
    </xdr:to>
    <xdr:sp macro="" textlink="">
      <xdr:nvSpPr>
        <xdr:cNvPr id="16" name="Line 42">
          <a:extLst>
            <a:ext uri="{FF2B5EF4-FFF2-40B4-BE49-F238E27FC236}">
              <a16:creationId xmlns:a16="http://schemas.microsoft.com/office/drawing/2014/main" id="{00000000-0008-0000-0300-000010000000}"/>
            </a:ext>
          </a:extLst>
        </xdr:cNvPr>
        <xdr:cNvSpPr>
          <a:spLocks noChangeShapeType="1"/>
        </xdr:cNvSpPr>
      </xdr:nvSpPr>
      <xdr:spPr bwMode="auto">
        <a:xfrm flipH="1">
          <a:off x="2729193" y="2003612"/>
          <a:ext cx="0" cy="321609"/>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35</xdr:row>
      <xdr:rowOff>28575</xdr:rowOff>
    </xdr:from>
    <xdr:to>
      <xdr:col>11</xdr:col>
      <xdr:colOff>142875</xdr:colOff>
      <xdr:row>37</xdr:row>
      <xdr:rowOff>0</xdr:rowOff>
    </xdr:to>
    <xdr:sp macro="" textlink="">
      <xdr:nvSpPr>
        <xdr:cNvPr id="17" name="Freeform 43">
          <a:extLst>
            <a:ext uri="{FF2B5EF4-FFF2-40B4-BE49-F238E27FC236}">
              <a16:creationId xmlns:a16="http://schemas.microsoft.com/office/drawing/2014/main" id="{00000000-0008-0000-0300-000011000000}"/>
            </a:ext>
          </a:extLst>
        </xdr:cNvPr>
        <xdr:cNvSpPr>
          <a:spLocks/>
        </xdr:cNvSpPr>
      </xdr:nvSpPr>
      <xdr:spPr bwMode="auto">
        <a:xfrm rot="16200000" flipH="1">
          <a:off x="2317937" y="2112029"/>
          <a:ext cx="321609"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38100</xdr:colOff>
      <xdr:row>43</xdr:row>
      <xdr:rowOff>9525</xdr:rowOff>
    </xdr:from>
    <xdr:to>
      <xdr:col>14</xdr:col>
      <xdr:colOff>152400</xdr:colOff>
      <xdr:row>44</xdr:row>
      <xdr:rowOff>133350</xdr:rowOff>
    </xdr:to>
    <xdr:sp macro="" textlink="">
      <xdr:nvSpPr>
        <xdr:cNvPr id="18" name="Freeform 44">
          <a:extLst>
            <a:ext uri="{FF2B5EF4-FFF2-40B4-BE49-F238E27FC236}">
              <a16:creationId xmlns:a16="http://schemas.microsoft.com/office/drawing/2014/main" id="{00000000-0008-0000-0300-000012000000}"/>
            </a:ext>
          </a:extLst>
        </xdr:cNvPr>
        <xdr:cNvSpPr>
          <a:spLocks/>
        </xdr:cNvSpPr>
      </xdr:nvSpPr>
      <xdr:spPr bwMode="auto">
        <a:xfrm rot="-5400000">
          <a:off x="2988889" y="3488111"/>
          <a:ext cx="291914"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42</xdr:row>
      <xdr:rowOff>161925</xdr:rowOff>
    </xdr:from>
    <xdr:to>
      <xdr:col>15</xdr:col>
      <xdr:colOff>123825</xdr:colOff>
      <xdr:row>44</xdr:row>
      <xdr:rowOff>123825</xdr:rowOff>
    </xdr:to>
    <xdr:sp macro="" textlink="">
      <xdr:nvSpPr>
        <xdr:cNvPr id="19" name="Line 45">
          <a:extLst>
            <a:ext uri="{FF2B5EF4-FFF2-40B4-BE49-F238E27FC236}">
              <a16:creationId xmlns:a16="http://schemas.microsoft.com/office/drawing/2014/main" id="{00000000-0008-0000-0300-000013000000}"/>
            </a:ext>
          </a:extLst>
        </xdr:cNvPr>
        <xdr:cNvSpPr>
          <a:spLocks noChangeShapeType="1"/>
        </xdr:cNvSpPr>
      </xdr:nvSpPr>
      <xdr:spPr bwMode="auto">
        <a:xfrm rot="10800000">
          <a:off x="3380535" y="3383616"/>
          <a:ext cx="0" cy="298077"/>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16</xdr:col>
      <xdr:colOff>85725</xdr:colOff>
      <xdr:row>43</xdr:row>
      <xdr:rowOff>0</xdr:rowOff>
    </xdr:from>
    <xdr:to>
      <xdr:col>16</xdr:col>
      <xdr:colOff>190500</xdr:colOff>
      <xdr:row>44</xdr:row>
      <xdr:rowOff>142875</xdr:rowOff>
    </xdr:to>
    <xdr:sp macro="" textlink="">
      <xdr:nvSpPr>
        <xdr:cNvPr id="20" name="Freeform 46">
          <a:extLst>
            <a:ext uri="{FF2B5EF4-FFF2-40B4-BE49-F238E27FC236}">
              <a16:creationId xmlns:a16="http://schemas.microsoft.com/office/drawing/2014/main" id="{00000000-0008-0000-0300-000014000000}"/>
            </a:ext>
          </a:extLst>
        </xdr:cNvPr>
        <xdr:cNvSpPr>
          <a:spLocks/>
        </xdr:cNvSpPr>
      </xdr:nvSpPr>
      <xdr:spPr bwMode="auto">
        <a:xfrm rot="5400000" flipH="1">
          <a:off x="3456455" y="3492873"/>
          <a:ext cx="310964"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39</xdr:row>
      <xdr:rowOff>47625</xdr:rowOff>
    </xdr:from>
    <xdr:to>
      <xdr:col>18</xdr:col>
      <xdr:colOff>161925</xdr:colOff>
      <xdr:row>39</xdr:row>
      <xdr:rowOff>152400</xdr:rowOff>
    </xdr:to>
    <xdr:sp macro="" textlink="">
      <xdr:nvSpPr>
        <xdr:cNvPr id="21" name="Freeform 47">
          <a:extLst>
            <a:ext uri="{FF2B5EF4-FFF2-40B4-BE49-F238E27FC236}">
              <a16:creationId xmlns:a16="http://schemas.microsoft.com/office/drawing/2014/main" id="{00000000-0008-0000-0300-000015000000}"/>
            </a:ext>
          </a:extLst>
        </xdr:cNvPr>
        <xdr:cNvSpPr>
          <a:spLocks/>
        </xdr:cNvSpPr>
      </xdr:nvSpPr>
      <xdr:spPr bwMode="auto">
        <a:xfrm rot="10800000">
          <a:off x="3709988" y="2737037"/>
          <a:ext cx="359988"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38</xdr:row>
      <xdr:rowOff>85725</xdr:rowOff>
    </xdr:from>
    <xdr:to>
      <xdr:col>18</xdr:col>
      <xdr:colOff>171450</xdr:colOff>
      <xdr:row>38</xdr:row>
      <xdr:rowOff>85725</xdr:rowOff>
    </xdr:to>
    <xdr:sp macro="" textlink="">
      <xdr:nvSpPr>
        <xdr:cNvPr id="22" name="Line 48">
          <a:extLst>
            <a:ext uri="{FF2B5EF4-FFF2-40B4-BE49-F238E27FC236}">
              <a16:creationId xmlns:a16="http://schemas.microsoft.com/office/drawing/2014/main" id="{00000000-0008-0000-0300-000016000000}"/>
            </a:ext>
          </a:extLst>
        </xdr:cNvPr>
        <xdr:cNvSpPr>
          <a:spLocks noChangeShapeType="1"/>
        </xdr:cNvSpPr>
      </xdr:nvSpPr>
      <xdr:spPr bwMode="auto">
        <a:xfrm rot="10800000">
          <a:off x="3729038" y="2593041"/>
          <a:ext cx="350463"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28575</xdr:rowOff>
    </xdr:from>
    <xdr:to>
      <xdr:col>18</xdr:col>
      <xdr:colOff>171450</xdr:colOff>
      <xdr:row>37</xdr:row>
      <xdr:rowOff>123825</xdr:rowOff>
    </xdr:to>
    <xdr:sp macro="" textlink="">
      <xdr:nvSpPr>
        <xdr:cNvPr id="23" name="Freeform 49">
          <a:extLst>
            <a:ext uri="{FF2B5EF4-FFF2-40B4-BE49-F238E27FC236}">
              <a16:creationId xmlns:a16="http://schemas.microsoft.com/office/drawing/2014/main" id="{00000000-0008-0000-0300-000017000000}"/>
            </a:ext>
          </a:extLst>
        </xdr:cNvPr>
        <xdr:cNvSpPr>
          <a:spLocks/>
        </xdr:cNvSpPr>
      </xdr:nvSpPr>
      <xdr:spPr bwMode="auto">
        <a:xfrm rot="10800000" flipV="1">
          <a:off x="3719513" y="2353796"/>
          <a:ext cx="359988"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40</xdr:row>
      <xdr:rowOff>28575</xdr:rowOff>
    </xdr:from>
    <xdr:to>
      <xdr:col>10</xdr:col>
      <xdr:colOff>200025</xdr:colOff>
      <xdr:row>40</xdr:row>
      <xdr:rowOff>114300</xdr:rowOff>
    </xdr:to>
    <xdr:sp macro="" textlink="">
      <xdr:nvSpPr>
        <xdr:cNvPr id="24" name="Freeform 50">
          <a:extLst>
            <a:ext uri="{FF2B5EF4-FFF2-40B4-BE49-F238E27FC236}">
              <a16:creationId xmlns:a16="http://schemas.microsoft.com/office/drawing/2014/main" id="{00000000-0008-0000-0300-000018000000}"/>
            </a:ext>
          </a:extLst>
        </xdr:cNvPr>
        <xdr:cNvSpPr>
          <a:spLocks/>
        </xdr:cNvSpPr>
      </xdr:nvSpPr>
      <xdr:spPr bwMode="auto">
        <a:xfrm>
          <a:off x="2030226" y="2886075"/>
          <a:ext cx="340939" cy="8572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41</xdr:row>
      <xdr:rowOff>85725</xdr:rowOff>
    </xdr:from>
    <xdr:to>
      <xdr:col>10</xdr:col>
      <xdr:colOff>200025</xdr:colOff>
      <xdr:row>41</xdr:row>
      <xdr:rowOff>85725</xdr:rowOff>
    </xdr:to>
    <xdr:sp macro="" textlink="">
      <xdr:nvSpPr>
        <xdr:cNvPr id="25" name="Line 51">
          <a:extLst>
            <a:ext uri="{FF2B5EF4-FFF2-40B4-BE49-F238E27FC236}">
              <a16:creationId xmlns:a16="http://schemas.microsoft.com/office/drawing/2014/main" id="{00000000-0008-0000-0300-000019000000}"/>
            </a:ext>
          </a:extLst>
        </xdr:cNvPr>
        <xdr:cNvSpPr>
          <a:spLocks noChangeShapeType="1"/>
        </xdr:cNvSpPr>
      </xdr:nvSpPr>
      <xdr:spPr bwMode="auto">
        <a:xfrm>
          <a:off x="2030226" y="3125321"/>
          <a:ext cx="340939"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42</xdr:row>
      <xdr:rowOff>47625</xdr:rowOff>
    </xdr:from>
    <xdr:to>
      <xdr:col>10</xdr:col>
      <xdr:colOff>180975</xdr:colOff>
      <xdr:row>42</xdr:row>
      <xdr:rowOff>142875</xdr:rowOff>
    </xdr:to>
    <xdr:sp macro="" textlink="">
      <xdr:nvSpPr>
        <xdr:cNvPr id="26" name="Freeform 52">
          <a:extLst>
            <a:ext uri="{FF2B5EF4-FFF2-40B4-BE49-F238E27FC236}">
              <a16:creationId xmlns:a16="http://schemas.microsoft.com/office/drawing/2014/main" id="{00000000-0008-0000-0300-00001A000000}"/>
            </a:ext>
          </a:extLst>
        </xdr:cNvPr>
        <xdr:cNvSpPr>
          <a:spLocks/>
        </xdr:cNvSpPr>
      </xdr:nvSpPr>
      <xdr:spPr bwMode="auto">
        <a:xfrm flipV="1">
          <a:off x="2020701" y="3269316"/>
          <a:ext cx="331414"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65</xdr:row>
      <xdr:rowOff>19050</xdr:rowOff>
    </xdr:from>
    <xdr:to>
      <xdr:col>13</xdr:col>
      <xdr:colOff>200025</xdr:colOff>
      <xdr:row>67</xdr:row>
      <xdr:rowOff>0</xdr:rowOff>
    </xdr:to>
    <xdr:sp macro="" textlink="">
      <xdr:nvSpPr>
        <xdr:cNvPr id="27" name="Freeform 41">
          <a:extLst>
            <a:ext uri="{FF2B5EF4-FFF2-40B4-BE49-F238E27FC236}">
              <a16:creationId xmlns:a16="http://schemas.microsoft.com/office/drawing/2014/main" id="{00000000-0008-0000-0300-00001B000000}"/>
            </a:ext>
          </a:extLst>
        </xdr:cNvPr>
        <xdr:cNvSpPr>
          <a:spLocks/>
        </xdr:cNvSpPr>
      </xdr:nvSpPr>
      <xdr:spPr bwMode="auto">
        <a:xfrm rot="5400000">
          <a:off x="2809875" y="2314575"/>
          <a:ext cx="361950"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123825</xdr:colOff>
      <xdr:row>65</xdr:row>
      <xdr:rowOff>28575</xdr:rowOff>
    </xdr:from>
    <xdr:to>
      <xdr:col>12</xdr:col>
      <xdr:colOff>123825</xdr:colOff>
      <xdr:row>67</xdr:row>
      <xdr:rowOff>0</xdr:rowOff>
    </xdr:to>
    <xdr:sp macro="" textlink="">
      <xdr:nvSpPr>
        <xdr:cNvPr id="28" name="Line 42">
          <a:extLst>
            <a:ext uri="{FF2B5EF4-FFF2-40B4-BE49-F238E27FC236}">
              <a16:creationId xmlns:a16="http://schemas.microsoft.com/office/drawing/2014/main" id="{00000000-0008-0000-0300-00001C000000}"/>
            </a:ext>
          </a:extLst>
        </xdr:cNvPr>
        <xdr:cNvSpPr>
          <a:spLocks noChangeShapeType="1"/>
        </xdr:cNvSpPr>
      </xdr:nvSpPr>
      <xdr:spPr bwMode="auto">
        <a:xfrm flipH="1">
          <a:off x="2752725" y="2200275"/>
          <a:ext cx="0" cy="352425"/>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65</xdr:row>
      <xdr:rowOff>28575</xdr:rowOff>
    </xdr:from>
    <xdr:to>
      <xdr:col>11</xdr:col>
      <xdr:colOff>142875</xdr:colOff>
      <xdr:row>67</xdr:row>
      <xdr:rowOff>0</xdr:rowOff>
    </xdr:to>
    <xdr:sp macro="" textlink="">
      <xdr:nvSpPr>
        <xdr:cNvPr id="29" name="Freeform 43">
          <a:extLst>
            <a:ext uri="{FF2B5EF4-FFF2-40B4-BE49-F238E27FC236}">
              <a16:creationId xmlns:a16="http://schemas.microsoft.com/office/drawing/2014/main" id="{00000000-0008-0000-0300-00001D000000}"/>
            </a:ext>
          </a:extLst>
        </xdr:cNvPr>
        <xdr:cNvSpPr>
          <a:spLocks/>
        </xdr:cNvSpPr>
      </xdr:nvSpPr>
      <xdr:spPr bwMode="auto">
        <a:xfrm rot="16200000" flipH="1">
          <a:off x="2324100" y="2324100"/>
          <a:ext cx="352425"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38100</xdr:colOff>
      <xdr:row>73</xdr:row>
      <xdr:rowOff>9525</xdr:rowOff>
    </xdr:from>
    <xdr:to>
      <xdr:col>14</xdr:col>
      <xdr:colOff>152400</xdr:colOff>
      <xdr:row>74</xdr:row>
      <xdr:rowOff>133350</xdr:rowOff>
    </xdr:to>
    <xdr:sp macro="" textlink="">
      <xdr:nvSpPr>
        <xdr:cNvPr id="30" name="Freeform 44">
          <a:extLst>
            <a:ext uri="{FF2B5EF4-FFF2-40B4-BE49-F238E27FC236}">
              <a16:creationId xmlns:a16="http://schemas.microsoft.com/office/drawing/2014/main" id="{00000000-0008-0000-0300-00001E000000}"/>
            </a:ext>
          </a:extLst>
        </xdr:cNvPr>
        <xdr:cNvSpPr>
          <a:spLocks/>
        </xdr:cNvSpPr>
      </xdr:nvSpPr>
      <xdr:spPr bwMode="auto">
        <a:xfrm rot="-5400000">
          <a:off x="3005137" y="3805238"/>
          <a:ext cx="314325"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72</xdr:row>
      <xdr:rowOff>161925</xdr:rowOff>
    </xdr:from>
    <xdr:to>
      <xdr:col>15</xdr:col>
      <xdr:colOff>123825</xdr:colOff>
      <xdr:row>74</xdr:row>
      <xdr:rowOff>123825</xdr:rowOff>
    </xdr:to>
    <xdr:sp macro="" textlink="">
      <xdr:nvSpPr>
        <xdr:cNvPr id="31" name="Line 45">
          <a:extLst>
            <a:ext uri="{FF2B5EF4-FFF2-40B4-BE49-F238E27FC236}">
              <a16:creationId xmlns:a16="http://schemas.microsoft.com/office/drawing/2014/main" id="{00000000-0008-0000-0300-00001F000000}"/>
            </a:ext>
          </a:extLst>
        </xdr:cNvPr>
        <xdr:cNvSpPr>
          <a:spLocks noChangeShapeType="1"/>
        </xdr:cNvSpPr>
      </xdr:nvSpPr>
      <xdr:spPr bwMode="auto">
        <a:xfrm rot="10800000">
          <a:off x="3409950" y="3667125"/>
          <a:ext cx="0" cy="34290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16</xdr:col>
      <xdr:colOff>85725</xdr:colOff>
      <xdr:row>73</xdr:row>
      <xdr:rowOff>0</xdr:rowOff>
    </xdr:from>
    <xdr:to>
      <xdr:col>16</xdr:col>
      <xdr:colOff>190500</xdr:colOff>
      <xdr:row>74</xdr:row>
      <xdr:rowOff>142875</xdr:rowOff>
    </xdr:to>
    <xdr:sp macro="" textlink="">
      <xdr:nvSpPr>
        <xdr:cNvPr id="32" name="Freeform 46">
          <a:extLst>
            <a:ext uri="{FF2B5EF4-FFF2-40B4-BE49-F238E27FC236}">
              <a16:creationId xmlns:a16="http://schemas.microsoft.com/office/drawing/2014/main" id="{00000000-0008-0000-0300-000020000000}"/>
            </a:ext>
          </a:extLst>
        </xdr:cNvPr>
        <xdr:cNvSpPr>
          <a:spLocks/>
        </xdr:cNvSpPr>
      </xdr:nvSpPr>
      <xdr:spPr bwMode="auto">
        <a:xfrm rot="5400000" flipH="1">
          <a:off x="3476625" y="3810000"/>
          <a:ext cx="333375"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69</xdr:row>
      <xdr:rowOff>47625</xdr:rowOff>
    </xdr:from>
    <xdr:to>
      <xdr:col>18</xdr:col>
      <xdr:colOff>161925</xdr:colOff>
      <xdr:row>69</xdr:row>
      <xdr:rowOff>152400</xdr:rowOff>
    </xdr:to>
    <xdr:sp macro="" textlink="">
      <xdr:nvSpPr>
        <xdr:cNvPr id="33" name="Freeform 47">
          <a:extLst>
            <a:ext uri="{FF2B5EF4-FFF2-40B4-BE49-F238E27FC236}">
              <a16:creationId xmlns:a16="http://schemas.microsoft.com/office/drawing/2014/main" id="{00000000-0008-0000-0300-000021000000}"/>
            </a:ext>
          </a:extLst>
        </xdr:cNvPr>
        <xdr:cNvSpPr>
          <a:spLocks/>
        </xdr:cNvSpPr>
      </xdr:nvSpPr>
      <xdr:spPr bwMode="auto">
        <a:xfrm rot="10800000">
          <a:off x="3743325" y="2981325"/>
          <a:ext cx="361950"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68</xdr:row>
      <xdr:rowOff>85725</xdr:rowOff>
    </xdr:from>
    <xdr:to>
      <xdr:col>18</xdr:col>
      <xdr:colOff>171450</xdr:colOff>
      <xdr:row>68</xdr:row>
      <xdr:rowOff>85725</xdr:rowOff>
    </xdr:to>
    <xdr:sp macro="" textlink="">
      <xdr:nvSpPr>
        <xdr:cNvPr id="34" name="Line 48">
          <a:extLst>
            <a:ext uri="{FF2B5EF4-FFF2-40B4-BE49-F238E27FC236}">
              <a16:creationId xmlns:a16="http://schemas.microsoft.com/office/drawing/2014/main" id="{00000000-0008-0000-0300-000022000000}"/>
            </a:ext>
          </a:extLst>
        </xdr:cNvPr>
        <xdr:cNvSpPr>
          <a:spLocks noChangeShapeType="1"/>
        </xdr:cNvSpPr>
      </xdr:nvSpPr>
      <xdr:spPr bwMode="auto">
        <a:xfrm rot="10800000">
          <a:off x="3762375" y="2828925"/>
          <a:ext cx="352425"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67</xdr:row>
      <xdr:rowOff>28575</xdr:rowOff>
    </xdr:from>
    <xdr:to>
      <xdr:col>18</xdr:col>
      <xdr:colOff>171450</xdr:colOff>
      <xdr:row>67</xdr:row>
      <xdr:rowOff>123825</xdr:rowOff>
    </xdr:to>
    <xdr:sp macro="" textlink="">
      <xdr:nvSpPr>
        <xdr:cNvPr id="35" name="Freeform 49">
          <a:extLst>
            <a:ext uri="{FF2B5EF4-FFF2-40B4-BE49-F238E27FC236}">
              <a16:creationId xmlns:a16="http://schemas.microsoft.com/office/drawing/2014/main" id="{00000000-0008-0000-0300-000023000000}"/>
            </a:ext>
          </a:extLst>
        </xdr:cNvPr>
        <xdr:cNvSpPr>
          <a:spLocks/>
        </xdr:cNvSpPr>
      </xdr:nvSpPr>
      <xdr:spPr bwMode="auto">
        <a:xfrm rot="10800000" flipV="1">
          <a:off x="3752850" y="2581275"/>
          <a:ext cx="361950"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70</xdr:row>
      <xdr:rowOff>28575</xdr:rowOff>
    </xdr:from>
    <xdr:to>
      <xdr:col>10</xdr:col>
      <xdr:colOff>200025</xdr:colOff>
      <xdr:row>70</xdr:row>
      <xdr:rowOff>114300</xdr:rowOff>
    </xdr:to>
    <xdr:sp macro="" textlink="">
      <xdr:nvSpPr>
        <xdr:cNvPr id="36" name="Freeform 50">
          <a:extLst>
            <a:ext uri="{FF2B5EF4-FFF2-40B4-BE49-F238E27FC236}">
              <a16:creationId xmlns:a16="http://schemas.microsoft.com/office/drawing/2014/main" id="{00000000-0008-0000-0300-000024000000}"/>
            </a:ext>
          </a:extLst>
        </xdr:cNvPr>
        <xdr:cNvSpPr>
          <a:spLocks/>
        </xdr:cNvSpPr>
      </xdr:nvSpPr>
      <xdr:spPr bwMode="auto">
        <a:xfrm>
          <a:off x="2047875" y="3152775"/>
          <a:ext cx="342900" cy="8572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71</xdr:row>
      <xdr:rowOff>85725</xdr:rowOff>
    </xdr:from>
    <xdr:to>
      <xdr:col>10</xdr:col>
      <xdr:colOff>200025</xdr:colOff>
      <xdr:row>71</xdr:row>
      <xdr:rowOff>85725</xdr:rowOff>
    </xdr:to>
    <xdr:sp macro="" textlink="">
      <xdr:nvSpPr>
        <xdr:cNvPr id="37" name="Line 51">
          <a:extLst>
            <a:ext uri="{FF2B5EF4-FFF2-40B4-BE49-F238E27FC236}">
              <a16:creationId xmlns:a16="http://schemas.microsoft.com/office/drawing/2014/main" id="{00000000-0008-0000-0300-000025000000}"/>
            </a:ext>
          </a:extLst>
        </xdr:cNvPr>
        <xdr:cNvSpPr>
          <a:spLocks noChangeShapeType="1"/>
        </xdr:cNvSpPr>
      </xdr:nvSpPr>
      <xdr:spPr bwMode="auto">
        <a:xfrm>
          <a:off x="2047875" y="3400425"/>
          <a:ext cx="342900"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72</xdr:row>
      <xdr:rowOff>47625</xdr:rowOff>
    </xdr:from>
    <xdr:to>
      <xdr:col>10</xdr:col>
      <xdr:colOff>180975</xdr:colOff>
      <xdr:row>72</xdr:row>
      <xdr:rowOff>142875</xdr:rowOff>
    </xdr:to>
    <xdr:sp macro="" textlink="">
      <xdr:nvSpPr>
        <xdr:cNvPr id="38" name="Freeform 52">
          <a:extLst>
            <a:ext uri="{FF2B5EF4-FFF2-40B4-BE49-F238E27FC236}">
              <a16:creationId xmlns:a16="http://schemas.microsoft.com/office/drawing/2014/main" id="{00000000-0008-0000-0300-000026000000}"/>
            </a:ext>
          </a:extLst>
        </xdr:cNvPr>
        <xdr:cNvSpPr>
          <a:spLocks/>
        </xdr:cNvSpPr>
      </xdr:nvSpPr>
      <xdr:spPr bwMode="auto">
        <a:xfrm flipV="1">
          <a:off x="2038350" y="3552825"/>
          <a:ext cx="333375"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oneCellAnchor>
    <xdr:from>
      <xdr:col>22</xdr:col>
      <xdr:colOff>93345</xdr:colOff>
      <xdr:row>54</xdr:row>
      <xdr:rowOff>12503</xdr:rowOff>
    </xdr:from>
    <xdr:ext cx="935356" cy="819793"/>
    <xdr:pic>
      <xdr:nvPicPr>
        <xdr:cNvPr id="39" name="Picture 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2045" y="9994703"/>
          <a:ext cx="935356" cy="819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85725</xdr:colOff>
      <xdr:row>17</xdr:row>
      <xdr:rowOff>0</xdr:rowOff>
    </xdr:from>
    <xdr:to>
      <xdr:col>6</xdr:col>
      <xdr:colOff>85725</xdr:colOff>
      <xdr:row>17</xdr:row>
      <xdr:rowOff>152400</xdr:rowOff>
    </xdr:to>
    <xdr:sp macro="" textlink="">
      <xdr:nvSpPr>
        <xdr:cNvPr id="32700" name="Rectangle 2">
          <a:extLst>
            <a:ext uri="{FF2B5EF4-FFF2-40B4-BE49-F238E27FC236}">
              <a16:creationId xmlns:a16="http://schemas.microsoft.com/office/drawing/2014/main" id="{00000000-0008-0000-0400-0000BC7F0000}"/>
            </a:ext>
          </a:extLst>
        </xdr:cNvPr>
        <xdr:cNvSpPr>
          <a:spLocks noChangeArrowheads="1"/>
        </xdr:cNvSpPr>
      </xdr:nvSpPr>
      <xdr:spPr bwMode="auto">
        <a:xfrm>
          <a:off x="4143375" y="590550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31317</xdr:colOff>
      <xdr:row>16</xdr:row>
      <xdr:rowOff>191001</xdr:rowOff>
    </xdr:from>
    <xdr:to>
      <xdr:col>3</xdr:col>
      <xdr:colOff>320468</xdr:colOff>
      <xdr:row>16</xdr:row>
      <xdr:rowOff>360410</xdr:rowOff>
    </xdr:to>
    <xdr:sp macro="" textlink="">
      <xdr:nvSpPr>
        <xdr:cNvPr id="5127" name="Text Box 7">
          <a:extLst>
            <a:ext uri="{FF2B5EF4-FFF2-40B4-BE49-F238E27FC236}">
              <a16:creationId xmlns:a16="http://schemas.microsoft.com/office/drawing/2014/main" id="{00000000-0008-0000-0400-000007140000}"/>
            </a:ext>
          </a:extLst>
        </xdr:cNvPr>
        <xdr:cNvSpPr txBox="1">
          <a:spLocks noChangeArrowheads="1"/>
        </xdr:cNvSpPr>
      </xdr:nvSpPr>
      <xdr:spPr bwMode="auto">
        <a:xfrm>
          <a:off x="1297582" y="5468972"/>
          <a:ext cx="681357" cy="16940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Arial Narrow" panose="020B0606020202030204" pitchFamily="34" charset="0"/>
              <a:cs typeface="Arial"/>
            </a:rPr>
            <a:t>Severity </a:t>
          </a:r>
        </a:p>
      </xdr:txBody>
    </xdr:sp>
    <xdr:clientData/>
  </xdr:twoCellAnchor>
  <xdr:twoCellAnchor editAs="oneCell">
    <xdr:from>
      <xdr:col>10</xdr:col>
      <xdr:colOff>166309</xdr:colOff>
      <xdr:row>0</xdr:row>
      <xdr:rowOff>42334</xdr:rowOff>
    </xdr:from>
    <xdr:to>
      <xdr:col>11</xdr:col>
      <xdr:colOff>248395</xdr:colOff>
      <xdr:row>3</xdr:row>
      <xdr:rowOff>243305</xdr:rowOff>
    </xdr:to>
    <xdr:pic>
      <xdr:nvPicPr>
        <xdr:cNvPr id="32706" name="Picture 1">
          <a:extLst>
            <a:ext uri="{FF2B5EF4-FFF2-40B4-BE49-F238E27FC236}">
              <a16:creationId xmlns:a16="http://schemas.microsoft.com/office/drawing/2014/main" id="{00000000-0008-0000-0400-0000C27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1892" y="42334"/>
          <a:ext cx="1093107" cy="941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47625</xdr:colOff>
      <xdr:row>17</xdr:row>
      <xdr:rowOff>0</xdr:rowOff>
    </xdr:from>
    <xdr:ext cx="0" cy="152400"/>
    <xdr:sp macro="" textlink="">
      <xdr:nvSpPr>
        <xdr:cNvPr id="17" name="Rectangle 5">
          <a:extLst>
            <a:ext uri="{FF2B5EF4-FFF2-40B4-BE49-F238E27FC236}">
              <a16:creationId xmlns:a16="http://schemas.microsoft.com/office/drawing/2014/main" id="{00000000-0008-0000-0400-000011000000}"/>
            </a:ext>
          </a:extLst>
        </xdr:cNvPr>
        <xdr:cNvSpPr>
          <a:spLocks noChangeArrowheads="1"/>
        </xdr:cNvSpPr>
      </xdr:nvSpPr>
      <xdr:spPr bwMode="auto">
        <a:xfrm>
          <a:off x="7905750" y="5903516"/>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47625</xdr:colOff>
      <xdr:row>17</xdr:row>
      <xdr:rowOff>0</xdr:rowOff>
    </xdr:from>
    <xdr:ext cx="0" cy="152400"/>
    <xdr:sp macro="" textlink="">
      <xdr:nvSpPr>
        <xdr:cNvPr id="18" name="Rectangle 5">
          <a:extLst>
            <a:ext uri="{FF2B5EF4-FFF2-40B4-BE49-F238E27FC236}">
              <a16:creationId xmlns:a16="http://schemas.microsoft.com/office/drawing/2014/main" id="{00000000-0008-0000-0400-000012000000}"/>
            </a:ext>
          </a:extLst>
        </xdr:cNvPr>
        <xdr:cNvSpPr>
          <a:spLocks noChangeArrowheads="1"/>
        </xdr:cNvSpPr>
      </xdr:nvSpPr>
      <xdr:spPr bwMode="auto">
        <a:xfrm>
          <a:off x="7905750" y="5903516"/>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25</xdr:col>
      <xdr:colOff>342400</xdr:colOff>
      <xdr:row>0</xdr:row>
      <xdr:rowOff>23669</xdr:rowOff>
    </xdr:from>
    <xdr:ext cx="890093" cy="795685"/>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82282"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342400</xdr:colOff>
      <xdr:row>0</xdr:row>
      <xdr:rowOff>23669</xdr:rowOff>
    </xdr:from>
    <xdr:ext cx="890093" cy="79568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0825"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342400</xdr:colOff>
      <xdr:row>0</xdr:row>
      <xdr:rowOff>23669</xdr:rowOff>
    </xdr:from>
    <xdr:ext cx="890093" cy="795685"/>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63025"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373380</xdr:colOff>
      <xdr:row>0</xdr:row>
      <xdr:rowOff>22861</xdr:rowOff>
    </xdr:from>
    <xdr:to>
      <xdr:col>12</xdr:col>
      <xdr:colOff>432896</xdr:colOff>
      <xdr:row>2</xdr:row>
      <xdr:rowOff>401611</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8503920" y="22861"/>
          <a:ext cx="798656" cy="7140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36</xdr:col>
      <xdr:colOff>259416</xdr:colOff>
      <xdr:row>0</xdr:row>
      <xdr:rowOff>23669</xdr:rowOff>
    </xdr:from>
    <xdr:ext cx="890093" cy="79568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6357"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36820</xdr:colOff>
      <xdr:row>0</xdr:row>
      <xdr:rowOff>90447</xdr:rowOff>
    </xdr:from>
    <xdr:ext cx="4503965" cy="749821"/>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1758173" y="90447"/>
          <a:ext cx="4503965" cy="749821"/>
        </a:xfrm>
        <a:prstGeom prst="rect">
          <a:avLst/>
        </a:prstGeom>
        <a:noFill/>
        <a:ln w="28575">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rgbClr val="C00000"/>
              </a:solidFill>
            </a:rPr>
            <a:t>Note: A CMF of </a:t>
          </a:r>
          <a:r>
            <a:rPr lang="en-US" sz="1400" b="1">
              <a:solidFill>
                <a:srgbClr val="C00000"/>
              </a:solidFill>
            </a:rPr>
            <a:t>1.00</a:t>
          </a:r>
          <a:r>
            <a:rPr lang="en-US" sz="1400">
              <a:solidFill>
                <a:srgbClr val="C00000"/>
              </a:solidFill>
            </a:rPr>
            <a:t> indicates no benefit (i.e.</a:t>
          </a:r>
          <a:r>
            <a:rPr lang="en-US" sz="1400" baseline="0">
              <a:solidFill>
                <a:srgbClr val="C00000"/>
              </a:solidFill>
            </a:rPr>
            <a:t> a crash reduction of 0%), therefore </a:t>
          </a:r>
          <a:r>
            <a:rPr lang="en-US" sz="1400" b="1" u="sng" baseline="0">
              <a:solidFill>
                <a:srgbClr val="C00000"/>
              </a:solidFill>
            </a:rPr>
            <a:t>unused CMFs should always be returned to a default value to 1.00</a:t>
          </a:r>
          <a:r>
            <a:rPr lang="en-US" sz="1400" baseline="0">
              <a:solidFill>
                <a:srgbClr val="C00000"/>
              </a:solidFill>
            </a:rPr>
            <a:t>.</a:t>
          </a:r>
          <a:endParaRPr lang="en-US" sz="1400">
            <a:solidFill>
              <a:srgbClr val="C00000"/>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enifieldw@dot.state.al.us" TargetMode="External"/><Relationship Id="rId2" Type="http://schemas.openxmlformats.org/officeDocument/2006/relationships/hyperlink" Target="http://care.cs.ua.edu/" TargetMode="External"/><Relationship Id="rId1" Type="http://schemas.openxmlformats.org/officeDocument/2006/relationships/hyperlink" Target="http://care.cs.ua.ed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iddickk@dot.state.al.u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mfclearinghouse.org/" TargetMode="External"/><Relationship Id="rId1" Type="http://schemas.openxmlformats.org/officeDocument/2006/relationships/hyperlink" Target="http://safety.fhwa.dot.gov/provencountermeasures"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mfclearinghouse.org/" TargetMode="External"/><Relationship Id="rId1" Type="http://schemas.openxmlformats.org/officeDocument/2006/relationships/hyperlink" Target="http://safety.fhwa.dot.gov/provencountermeasures"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9" tint="0.39997558519241921"/>
    <pageSetUpPr fitToPage="1"/>
  </sheetPr>
  <dimension ref="A1:Q29"/>
  <sheetViews>
    <sheetView tabSelected="1" workbookViewId="0">
      <selection activeCell="N6" sqref="N6"/>
    </sheetView>
  </sheetViews>
  <sheetFormatPr defaultRowHeight="12.75" x14ac:dyDescent="0.2"/>
  <cols>
    <col min="1" max="16384" width="9.140625" style="592"/>
  </cols>
  <sheetData>
    <row r="1" spans="1:17" ht="15.75" customHeight="1" x14ac:dyDescent="0.2">
      <c r="A1" s="730" t="s">
        <v>897</v>
      </c>
      <c r="B1" s="731"/>
      <c r="C1" s="731"/>
      <c r="D1" s="731"/>
      <c r="E1" s="731"/>
      <c r="F1" s="731"/>
      <c r="G1" s="731"/>
      <c r="H1" s="731"/>
      <c r="I1" s="731"/>
      <c r="J1" s="731"/>
      <c r="K1" s="731"/>
      <c r="L1" s="731"/>
      <c r="M1" s="732"/>
      <c r="N1" s="591"/>
      <c r="O1" s="591"/>
      <c r="P1" s="591"/>
      <c r="Q1" s="591"/>
    </row>
    <row r="2" spans="1:17" ht="23.25" customHeight="1" x14ac:dyDescent="0.2">
      <c r="A2" s="733"/>
      <c r="B2" s="734"/>
      <c r="C2" s="734"/>
      <c r="D2" s="734"/>
      <c r="E2" s="734"/>
      <c r="F2" s="734"/>
      <c r="G2" s="734"/>
      <c r="H2" s="734"/>
      <c r="I2" s="734"/>
      <c r="J2" s="734"/>
      <c r="K2" s="734"/>
      <c r="L2" s="734"/>
      <c r="M2" s="735"/>
      <c r="N2" s="591"/>
      <c r="O2" s="591"/>
      <c r="P2" s="591"/>
      <c r="Q2" s="591"/>
    </row>
    <row r="3" spans="1:17" ht="15.75" customHeight="1" x14ac:dyDescent="0.2">
      <c r="A3" s="733"/>
      <c r="B3" s="734"/>
      <c r="C3" s="734"/>
      <c r="D3" s="734"/>
      <c r="E3" s="734"/>
      <c r="F3" s="734"/>
      <c r="G3" s="734"/>
      <c r="H3" s="734"/>
      <c r="I3" s="734"/>
      <c r="J3" s="734"/>
      <c r="K3" s="734"/>
      <c r="L3" s="734"/>
      <c r="M3" s="735"/>
      <c r="N3" s="591"/>
      <c r="O3" s="591"/>
      <c r="P3" s="591"/>
      <c r="Q3" s="591"/>
    </row>
    <row r="4" spans="1:17" ht="22.15" customHeight="1" x14ac:dyDescent="0.2">
      <c r="A4" s="733"/>
      <c r="B4" s="734"/>
      <c r="C4" s="734"/>
      <c r="D4" s="734"/>
      <c r="E4" s="734"/>
      <c r="F4" s="734"/>
      <c r="G4" s="734"/>
      <c r="H4" s="734"/>
      <c r="I4" s="734"/>
      <c r="J4" s="734"/>
      <c r="K4" s="734"/>
      <c r="L4" s="734"/>
      <c r="M4" s="735"/>
      <c r="N4" s="591"/>
      <c r="O4" s="591"/>
      <c r="P4" s="591"/>
      <c r="Q4" s="591"/>
    </row>
    <row r="5" spans="1:17" ht="6" customHeight="1" x14ac:dyDescent="0.2">
      <c r="A5" s="742"/>
      <c r="B5" s="743"/>
      <c r="C5" s="743"/>
      <c r="D5" s="743"/>
      <c r="E5" s="743"/>
      <c r="F5" s="743"/>
      <c r="G5" s="743"/>
      <c r="H5" s="743"/>
      <c r="I5" s="743"/>
      <c r="J5" s="743"/>
      <c r="K5" s="743"/>
      <c r="L5" s="743"/>
      <c r="M5" s="744"/>
      <c r="N5" s="591"/>
      <c r="O5" s="591"/>
      <c r="P5" s="591"/>
      <c r="Q5" s="591"/>
    </row>
    <row r="6" spans="1:17" ht="117" customHeight="1" x14ac:dyDescent="0.2">
      <c r="A6" s="710" t="s">
        <v>258</v>
      </c>
      <c r="B6" s="711"/>
      <c r="C6" s="711"/>
      <c r="D6" s="711"/>
      <c r="E6" s="711"/>
      <c r="F6" s="711"/>
      <c r="G6" s="711"/>
      <c r="H6" s="711"/>
      <c r="I6" s="711"/>
      <c r="J6" s="711"/>
      <c r="K6" s="711"/>
      <c r="L6" s="711"/>
      <c r="M6" s="712"/>
      <c r="N6" s="591"/>
      <c r="O6" s="591"/>
      <c r="P6" s="591"/>
      <c r="Q6" s="591"/>
    </row>
    <row r="7" spans="1:17" ht="6" customHeight="1" x14ac:dyDescent="0.2">
      <c r="A7" s="710"/>
      <c r="B7" s="711"/>
      <c r="C7" s="711"/>
      <c r="D7" s="711"/>
      <c r="E7" s="711"/>
      <c r="F7" s="711"/>
      <c r="G7" s="711"/>
      <c r="H7" s="711"/>
      <c r="I7" s="711"/>
      <c r="J7" s="711"/>
      <c r="K7" s="711"/>
      <c r="L7" s="711"/>
      <c r="M7" s="712"/>
    </row>
    <row r="8" spans="1:17" ht="83.25" customHeight="1" x14ac:dyDescent="0.2">
      <c r="A8" s="736" t="s">
        <v>527</v>
      </c>
      <c r="B8" s="737"/>
      <c r="C8" s="737"/>
      <c r="D8" s="737"/>
      <c r="E8" s="737"/>
      <c r="F8" s="737"/>
      <c r="G8" s="737"/>
      <c r="H8" s="737"/>
      <c r="I8" s="737"/>
      <c r="J8" s="737"/>
      <c r="K8" s="737"/>
      <c r="L8" s="737"/>
      <c r="M8" s="738"/>
    </row>
    <row r="9" spans="1:17" ht="6" customHeight="1" x14ac:dyDescent="0.2">
      <c r="A9" s="739"/>
      <c r="B9" s="740"/>
      <c r="C9" s="740"/>
      <c r="D9" s="740"/>
      <c r="E9" s="740"/>
      <c r="F9" s="740"/>
      <c r="G9" s="740"/>
      <c r="H9" s="740"/>
      <c r="I9" s="740"/>
      <c r="J9" s="740"/>
      <c r="K9" s="740"/>
      <c r="L9" s="740"/>
      <c r="M9" s="741"/>
    </row>
    <row r="10" spans="1:17" ht="391.5" customHeight="1" x14ac:dyDescent="0.2">
      <c r="A10" s="714" t="s">
        <v>608</v>
      </c>
      <c r="B10" s="715"/>
      <c r="C10" s="715"/>
      <c r="D10" s="715"/>
      <c r="E10" s="715"/>
      <c r="F10" s="715"/>
      <c r="G10" s="715"/>
      <c r="H10" s="715"/>
      <c r="I10" s="715"/>
      <c r="J10" s="715"/>
      <c r="K10" s="715"/>
      <c r="L10" s="715"/>
      <c r="M10" s="716"/>
    </row>
    <row r="11" spans="1:17" ht="6" customHeight="1" x14ac:dyDescent="0.2">
      <c r="A11" s="717"/>
      <c r="B11" s="718"/>
      <c r="C11" s="718"/>
      <c r="D11" s="718"/>
      <c r="E11" s="718"/>
      <c r="F11" s="718"/>
      <c r="G11" s="718"/>
      <c r="H11" s="718"/>
      <c r="I11" s="718"/>
      <c r="J11" s="718"/>
      <c r="K11" s="718"/>
      <c r="L11" s="718"/>
      <c r="M11" s="719"/>
    </row>
    <row r="12" spans="1:17" ht="85.5" customHeight="1" x14ac:dyDescent="0.2">
      <c r="A12" s="710" t="s">
        <v>582</v>
      </c>
      <c r="B12" s="711"/>
      <c r="C12" s="711"/>
      <c r="D12" s="711"/>
      <c r="E12" s="711"/>
      <c r="F12" s="711"/>
      <c r="G12" s="711"/>
      <c r="H12" s="711"/>
      <c r="I12" s="711"/>
      <c r="J12" s="711"/>
      <c r="K12" s="711"/>
      <c r="L12" s="711"/>
      <c r="M12" s="712"/>
    </row>
    <row r="13" spans="1:17" ht="6" customHeight="1" x14ac:dyDescent="0.2">
      <c r="A13" s="717"/>
      <c r="B13" s="718"/>
      <c r="C13" s="718"/>
      <c r="D13" s="718"/>
      <c r="E13" s="718"/>
      <c r="F13" s="718"/>
      <c r="G13" s="718"/>
      <c r="H13" s="718"/>
      <c r="I13" s="718"/>
      <c r="J13" s="718"/>
      <c r="K13" s="718"/>
      <c r="L13" s="718"/>
      <c r="M13" s="719"/>
    </row>
    <row r="14" spans="1:17" ht="39" customHeight="1" x14ac:dyDescent="0.2">
      <c r="A14" s="728" t="s">
        <v>577</v>
      </c>
      <c r="B14" s="713"/>
      <c r="C14" s="713"/>
      <c r="D14" s="713"/>
      <c r="E14" s="713"/>
      <c r="F14" s="713"/>
      <c r="G14" s="713"/>
      <c r="H14" s="713"/>
      <c r="I14" s="713"/>
      <c r="J14" s="713"/>
      <c r="K14" s="713"/>
      <c r="L14" s="713"/>
      <c r="M14" s="729"/>
    </row>
    <row r="15" spans="1:17" ht="12.75" customHeight="1" x14ac:dyDescent="0.2">
      <c r="A15" s="710" t="s">
        <v>579</v>
      </c>
      <c r="B15" s="711"/>
      <c r="C15" s="711"/>
      <c r="D15" s="711"/>
      <c r="E15" s="711"/>
      <c r="F15" s="711"/>
      <c r="G15" s="711"/>
      <c r="H15" s="711"/>
      <c r="I15" s="711"/>
      <c r="J15" s="711"/>
      <c r="K15" s="711"/>
      <c r="L15" s="711"/>
      <c r="M15" s="712"/>
    </row>
    <row r="16" spans="1:17" ht="16.5" x14ac:dyDescent="0.2">
      <c r="A16" s="596"/>
      <c r="B16" s="711" t="s">
        <v>583</v>
      </c>
      <c r="C16" s="711"/>
      <c r="D16" s="713" t="s">
        <v>580</v>
      </c>
      <c r="E16" s="713"/>
      <c r="F16" s="713"/>
      <c r="G16" s="713"/>
      <c r="H16" s="713"/>
      <c r="I16" s="713"/>
      <c r="J16" s="713"/>
      <c r="K16" s="594"/>
      <c r="L16" s="594"/>
      <c r="M16" s="595"/>
    </row>
    <row r="17" spans="1:13" ht="16.5" x14ac:dyDescent="0.2">
      <c r="A17" s="596"/>
      <c r="B17" s="711" t="s">
        <v>584</v>
      </c>
      <c r="C17" s="711"/>
      <c r="D17" s="708" t="s">
        <v>581</v>
      </c>
      <c r="E17" s="708"/>
      <c r="F17" s="708"/>
      <c r="G17" s="708"/>
      <c r="H17" s="708"/>
      <c r="I17" s="708"/>
      <c r="J17" s="708"/>
      <c r="K17" s="586"/>
      <c r="L17" s="587"/>
      <c r="M17" s="588"/>
    </row>
    <row r="18" spans="1:13" ht="16.5" x14ac:dyDescent="0.2">
      <c r="A18" s="720" t="s">
        <v>578</v>
      </c>
      <c r="B18" s="708"/>
      <c r="C18" s="708"/>
      <c r="D18" s="708"/>
      <c r="E18" s="708"/>
      <c r="F18" s="708"/>
      <c r="G18" s="708"/>
      <c r="H18" s="708"/>
      <c r="I18" s="708"/>
      <c r="J18" s="708"/>
      <c r="K18" s="708"/>
      <c r="L18" s="708"/>
      <c r="M18" s="721"/>
    </row>
    <row r="19" spans="1:13" ht="6" customHeight="1" x14ac:dyDescent="0.2">
      <c r="A19" s="725"/>
      <c r="B19" s="726"/>
      <c r="C19" s="726"/>
      <c r="D19" s="726"/>
      <c r="E19" s="726"/>
      <c r="F19" s="726"/>
      <c r="G19" s="726"/>
      <c r="H19" s="726"/>
      <c r="I19" s="726"/>
      <c r="J19" s="726"/>
      <c r="K19" s="726"/>
      <c r="L19" s="726"/>
      <c r="M19" s="727"/>
    </row>
    <row r="20" spans="1:13" s="599" customFormat="1" ht="21" customHeight="1" x14ac:dyDescent="0.2">
      <c r="A20" s="722" t="s">
        <v>248</v>
      </c>
      <c r="B20" s="723"/>
      <c r="C20" s="723"/>
      <c r="D20" s="723"/>
      <c r="E20" s="723"/>
      <c r="F20" s="723"/>
      <c r="G20" s="723"/>
      <c r="H20" s="723"/>
      <c r="I20" s="723"/>
      <c r="J20" s="723"/>
      <c r="K20" s="723"/>
      <c r="L20" s="723"/>
      <c r="M20" s="724"/>
    </row>
    <row r="21" spans="1:13" ht="12.75" customHeight="1" x14ac:dyDescent="0.2">
      <c r="A21" s="710" t="s">
        <v>587</v>
      </c>
      <c r="B21" s="711"/>
      <c r="C21" s="711"/>
      <c r="D21" s="711"/>
      <c r="E21" s="711"/>
      <c r="F21" s="711"/>
      <c r="G21" s="711"/>
      <c r="H21" s="711"/>
      <c r="I21" s="711"/>
      <c r="J21" s="711"/>
      <c r="K21" s="711"/>
      <c r="L21" s="711"/>
      <c r="M21" s="712"/>
    </row>
    <row r="22" spans="1:13" ht="12.75" customHeight="1" x14ac:dyDescent="0.2">
      <c r="A22" s="596"/>
      <c r="B22" s="711" t="s">
        <v>583</v>
      </c>
      <c r="C22" s="711"/>
      <c r="D22" s="713" t="s">
        <v>586</v>
      </c>
      <c r="E22" s="713"/>
      <c r="F22" s="713"/>
      <c r="G22" s="713"/>
      <c r="H22" s="713"/>
      <c r="I22" s="713"/>
      <c r="J22" s="713"/>
      <c r="K22" s="587"/>
      <c r="L22" s="587"/>
      <c r="M22" s="588"/>
    </row>
    <row r="23" spans="1:13" ht="12.75" customHeight="1" x14ac:dyDescent="0.2">
      <c r="A23" s="596"/>
      <c r="B23" s="711" t="s">
        <v>584</v>
      </c>
      <c r="C23" s="711"/>
      <c r="D23" s="708" t="s">
        <v>585</v>
      </c>
      <c r="E23" s="708"/>
      <c r="F23" s="708"/>
      <c r="G23" s="708"/>
      <c r="H23" s="708"/>
      <c r="I23" s="708"/>
      <c r="J23" s="708"/>
      <c r="K23" s="587"/>
      <c r="L23" s="587"/>
      <c r="M23" s="588"/>
    </row>
    <row r="24" spans="1:13" ht="12.75" customHeight="1" thickBot="1" x14ac:dyDescent="0.25">
      <c r="A24" s="597"/>
      <c r="B24" s="598" t="s">
        <v>589</v>
      </c>
      <c r="C24" s="598"/>
      <c r="D24" s="709" t="s">
        <v>588</v>
      </c>
      <c r="E24" s="709"/>
      <c r="F24" s="709"/>
      <c r="G24" s="709"/>
      <c r="H24" s="709"/>
      <c r="I24" s="709"/>
      <c r="J24" s="709"/>
      <c r="K24" s="589"/>
      <c r="L24" s="502"/>
      <c r="M24" s="590"/>
    </row>
    <row r="25" spans="1:13" ht="12.75" customHeight="1" x14ac:dyDescent="0.2">
      <c r="A25" s="593"/>
      <c r="B25" s="593"/>
      <c r="C25" s="593"/>
      <c r="D25" s="593"/>
      <c r="E25" s="593"/>
      <c r="F25" s="593"/>
      <c r="G25" s="593"/>
      <c r="H25" s="593"/>
      <c r="I25" s="593"/>
      <c r="J25" s="593"/>
      <c r="K25" s="593"/>
    </row>
    <row r="26" spans="1:13" ht="12.75" customHeight="1" x14ac:dyDescent="0.2">
      <c r="A26" s="593"/>
      <c r="B26" s="593"/>
      <c r="C26" s="593"/>
      <c r="D26" s="593"/>
      <c r="E26" s="593"/>
      <c r="F26" s="593"/>
      <c r="G26" s="593"/>
      <c r="H26" s="593"/>
      <c r="I26" s="593"/>
      <c r="J26" s="593"/>
      <c r="K26" s="593"/>
    </row>
    <row r="27" spans="1:13" ht="12.75" customHeight="1" x14ac:dyDescent="0.2">
      <c r="A27" s="593"/>
      <c r="B27" s="593"/>
      <c r="C27" s="593"/>
      <c r="K27" s="593"/>
    </row>
    <row r="28" spans="1:13" ht="12.75" customHeight="1" x14ac:dyDescent="0.2">
      <c r="A28" s="593"/>
      <c r="B28" s="593"/>
      <c r="C28" s="593"/>
      <c r="K28" s="593"/>
    </row>
    <row r="29" spans="1:13" ht="12.75" customHeight="1" x14ac:dyDescent="0.2">
      <c r="A29" s="593"/>
      <c r="B29" s="593"/>
      <c r="C29" s="593"/>
      <c r="D29" s="593"/>
      <c r="E29" s="593"/>
      <c r="F29" s="593"/>
      <c r="G29" s="593"/>
      <c r="H29" s="593"/>
      <c r="I29" s="593"/>
      <c r="J29" s="593"/>
      <c r="K29" s="593"/>
    </row>
  </sheetData>
  <sheetProtection algorithmName="SHA-512" hashValue="BTdKoGQ7mXbpXIx4CyMP3pP+umDf0o9Cv3eBtQQHmTtmxijJx3evmo02hlfvjuktij9QlhtBVjE6FqCPj5/O8A==" saltValue="0WpTZgCcXnzLbq/cDeh4ZQ==" spinCount="100000" sheet="1" selectLockedCells="1" selectUnlockedCells="1"/>
  <mergeCells count="25">
    <mergeCell ref="A1:M4"/>
    <mergeCell ref="A6:M6"/>
    <mergeCell ref="A8:M8"/>
    <mergeCell ref="A9:M9"/>
    <mergeCell ref="A7:M7"/>
    <mergeCell ref="A5:M5"/>
    <mergeCell ref="A10:M10"/>
    <mergeCell ref="A11:M11"/>
    <mergeCell ref="A18:M18"/>
    <mergeCell ref="A20:M20"/>
    <mergeCell ref="A21:M21"/>
    <mergeCell ref="A19:M19"/>
    <mergeCell ref="A12:M12"/>
    <mergeCell ref="A13:M13"/>
    <mergeCell ref="A14:M14"/>
    <mergeCell ref="D17:J17"/>
    <mergeCell ref="D16:J16"/>
    <mergeCell ref="D23:J23"/>
    <mergeCell ref="D24:J24"/>
    <mergeCell ref="A15:M15"/>
    <mergeCell ref="B16:C16"/>
    <mergeCell ref="B17:C17"/>
    <mergeCell ref="B22:C22"/>
    <mergeCell ref="B23:C23"/>
    <mergeCell ref="D22:J22"/>
  </mergeCells>
  <hyperlinks>
    <hyperlink ref="A18" r:id="rId1" display="http://care.cs.ua.edu" xr:uid="{E4148D0C-CC0F-433F-B859-1F4B77A9F4B5}"/>
    <hyperlink ref="A18:M18" r:id="rId2" display="CARE website - http://care.cs.ua.edu" xr:uid="{B6042CF0-DEED-4183-9047-4090CB5C5958}"/>
    <hyperlink ref="D17" r:id="rId3" xr:uid="{3D34277A-D5CC-4B88-8E2C-A9154A296BD4}"/>
    <hyperlink ref="D23" r:id="rId4" xr:uid="{D8E846BF-EA05-4043-AB93-F0F131DD8CE2}"/>
  </hyperlinks>
  <printOptions horizontalCentered="1"/>
  <pageMargins left="0.25" right="0.25" top="0.75" bottom="0.75" header="0.3" footer="0.3"/>
  <pageSetup scale="72"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3" tint="0.59999389629810485"/>
    <pageSetUpPr fitToPage="1"/>
  </sheetPr>
  <dimension ref="A1:R15"/>
  <sheetViews>
    <sheetView workbookViewId="0">
      <selection activeCell="O4" sqref="O4"/>
    </sheetView>
  </sheetViews>
  <sheetFormatPr defaultRowHeight="12.75" x14ac:dyDescent="0.2"/>
  <cols>
    <col min="1" max="13" width="10.7109375" customWidth="1"/>
  </cols>
  <sheetData>
    <row r="1" spans="1:18" x14ac:dyDescent="0.2">
      <c r="A1" s="1238" t="s">
        <v>902</v>
      </c>
      <c r="B1" s="1239"/>
      <c r="C1" s="1239"/>
      <c r="D1" s="1239"/>
      <c r="E1" s="1239"/>
      <c r="F1" s="1239"/>
      <c r="G1" s="1239"/>
      <c r="H1" s="1239"/>
      <c r="I1" s="1239"/>
      <c r="J1" s="1239"/>
      <c r="K1" s="1239"/>
      <c r="L1" s="1239"/>
      <c r="M1" s="1239"/>
    </row>
    <row r="2" spans="1:18" x14ac:dyDescent="0.2">
      <c r="A2" s="1239"/>
      <c r="B2" s="1239"/>
      <c r="C2" s="1239"/>
      <c r="D2" s="1239"/>
      <c r="E2" s="1239"/>
      <c r="F2" s="1239"/>
      <c r="G2" s="1239"/>
      <c r="H2" s="1239"/>
      <c r="I2" s="1239"/>
      <c r="J2" s="1239"/>
      <c r="K2" s="1239"/>
      <c r="L2" s="1239"/>
      <c r="M2" s="1239"/>
    </row>
    <row r="3" spans="1:18" ht="34.15" customHeight="1" thickBot="1" x14ac:dyDescent="0.25">
      <c r="A3" s="1240"/>
      <c r="B3" s="1240"/>
      <c r="C3" s="1240"/>
      <c r="D3" s="1240"/>
      <c r="E3" s="1240"/>
      <c r="F3" s="1240"/>
      <c r="G3" s="1240"/>
      <c r="H3" s="1240"/>
      <c r="I3" s="1240"/>
      <c r="J3" s="1240"/>
      <c r="K3" s="1240"/>
      <c r="L3" s="1240"/>
      <c r="M3" s="1240"/>
    </row>
    <row r="4" spans="1:18" ht="49.5" customHeight="1" x14ac:dyDescent="0.2">
      <c r="A4" s="1250" t="s">
        <v>253</v>
      </c>
      <c r="B4" s="1251"/>
      <c r="C4" s="1251"/>
      <c r="D4" s="1251"/>
      <c r="E4" s="1251"/>
      <c r="F4" s="1251"/>
      <c r="G4" s="1251"/>
      <c r="H4" s="1251"/>
      <c r="I4" s="1251"/>
      <c r="J4" s="1251"/>
      <c r="K4" s="1251"/>
      <c r="L4" s="1251"/>
      <c r="M4" s="1252"/>
      <c r="N4" s="9"/>
      <c r="O4" s="3"/>
      <c r="P4" s="3"/>
      <c r="Q4" s="3"/>
      <c r="R4" s="3"/>
    </row>
    <row r="5" spans="1:18" ht="91.5" customHeight="1" x14ac:dyDescent="0.2">
      <c r="A5" s="1241"/>
      <c r="B5" s="1242"/>
      <c r="C5" s="1242"/>
      <c r="D5" s="1242"/>
      <c r="E5" s="1242"/>
      <c r="F5" s="1242"/>
      <c r="G5" s="1242"/>
      <c r="H5" s="1242"/>
      <c r="I5" s="1242"/>
      <c r="J5" s="1242"/>
      <c r="K5" s="1242"/>
      <c r="L5" s="1242"/>
      <c r="M5" s="1243"/>
      <c r="N5" s="25"/>
      <c r="O5" s="3"/>
      <c r="P5" s="3"/>
      <c r="Q5" s="3"/>
      <c r="R5" s="3"/>
    </row>
    <row r="6" spans="1:18" ht="15" customHeight="1" x14ac:dyDescent="0.2">
      <c r="A6" s="1256" t="s">
        <v>255</v>
      </c>
      <c r="B6" s="1257"/>
      <c r="C6" s="1257"/>
      <c r="D6" s="1257"/>
      <c r="E6" s="1257"/>
      <c r="F6" s="1257"/>
      <c r="G6" s="1257"/>
      <c r="H6" s="1257"/>
      <c r="I6" s="1257"/>
      <c r="J6" s="1257"/>
      <c r="K6" s="1257"/>
      <c r="L6" s="1257"/>
      <c r="M6" s="1258"/>
      <c r="N6" s="22"/>
      <c r="O6" s="3"/>
      <c r="P6" s="3"/>
      <c r="Q6" s="3"/>
      <c r="R6" s="3"/>
    </row>
    <row r="7" spans="1:18" ht="120" customHeight="1" x14ac:dyDescent="0.2">
      <c r="A7" s="1241"/>
      <c r="B7" s="1242"/>
      <c r="C7" s="1242"/>
      <c r="D7" s="1242"/>
      <c r="E7" s="1242"/>
      <c r="F7" s="1242"/>
      <c r="G7" s="1242"/>
      <c r="H7" s="1242"/>
      <c r="I7" s="1242"/>
      <c r="J7" s="1242"/>
      <c r="K7" s="1242"/>
      <c r="L7" s="1242"/>
      <c r="M7" s="1243"/>
      <c r="N7" s="22"/>
      <c r="O7" s="3"/>
      <c r="P7" s="3"/>
      <c r="Q7" s="3"/>
      <c r="R7" s="3"/>
    </row>
    <row r="8" spans="1:18" ht="35.1" customHeight="1" x14ac:dyDescent="0.25">
      <c r="A8" s="1244" t="s">
        <v>609</v>
      </c>
      <c r="B8" s="1245"/>
      <c r="C8" s="1245"/>
      <c r="D8" s="1245"/>
      <c r="E8" s="1245"/>
      <c r="F8" s="1245"/>
      <c r="G8" s="1245"/>
      <c r="H8" s="1245"/>
      <c r="I8" s="1245"/>
      <c r="J8" s="1245"/>
      <c r="K8" s="1245"/>
      <c r="L8" s="1245"/>
      <c r="M8" s="1246"/>
      <c r="N8" s="21"/>
      <c r="O8" s="3"/>
      <c r="P8" s="3"/>
      <c r="Q8" s="3"/>
      <c r="R8" s="3"/>
    </row>
    <row r="9" spans="1:18" ht="84" customHeight="1" x14ac:dyDescent="0.2">
      <c r="A9" s="1241"/>
      <c r="B9" s="1242"/>
      <c r="C9" s="1242"/>
      <c r="D9" s="1242"/>
      <c r="E9" s="1242"/>
      <c r="F9" s="1242"/>
      <c r="G9" s="1242"/>
      <c r="H9" s="1242"/>
      <c r="I9" s="1242"/>
      <c r="J9" s="1242"/>
      <c r="K9" s="1242"/>
      <c r="L9" s="1242"/>
      <c r="M9" s="1243"/>
      <c r="N9" s="21"/>
      <c r="O9" s="3"/>
      <c r="P9" s="3"/>
      <c r="Q9" s="3"/>
      <c r="R9" s="3"/>
    </row>
    <row r="10" spans="1:18" ht="15" customHeight="1" x14ac:dyDescent="0.2">
      <c r="A10" s="1253" t="s">
        <v>254</v>
      </c>
      <c r="B10" s="1254"/>
      <c r="C10" s="1254"/>
      <c r="D10" s="1254"/>
      <c r="E10" s="1254"/>
      <c r="F10" s="1254"/>
      <c r="G10" s="1254"/>
      <c r="H10" s="1254"/>
      <c r="I10" s="1254"/>
      <c r="J10" s="1254"/>
      <c r="K10" s="1254"/>
      <c r="L10" s="1254"/>
      <c r="M10" s="1255"/>
      <c r="N10" s="21"/>
      <c r="O10" s="3"/>
      <c r="P10" s="3"/>
      <c r="Q10" s="3"/>
      <c r="R10" s="3"/>
    </row>
    <row r="11" spans="1:18" ht="78" customHeight="1" x14ac:dyDescent="0.2">
      <c r="A11" s="1241"/>
      <c r="B11" s="1242"/>
      <c r="C11" s="1242"/>
      <c r="D11" s="1242"/>
      <c r="E11" s="1242"/>
      <c r="F11" s="1242"/>
      <c r="G11" s="1242"/>
      <c r="H11" s="1242"/>
      <c r="I11" s="1242"/>
      <c r="J11" s="1242"/>
      <c r="K11" s="1242"/>
      <c r="L11" s="1242"/>
      <c r="M11" s="1243"/>
      <c r="N11" s="21"/>
      <c r="O11" s="3"/>
      <c r="P11" s="3"/>
      <c r="Q11" s="3"/>
      <c r="R11" s="3"/>
    </row>
    <row r="12" spans="1:18" ht="35.1" customHeight="1" x14ac:dyDescent="0.25">
      <c r="A12" s="1244" t="s">
        <v>256</v>
      </c>
      <c r="B12" s="1245"/>
      <c r="C12" s="1245"/>
      <c r="D12" s="1245"/>
      <c r="E12" s="1245"/>
      <c r="F12" s="1245"/>
      <c r="G12" s="1245"/>
      <c r="H12" s="1245"/>
      <c r="I12" s="1245"/>
      <c r="J12" s="1245"/>
      <c r="K12" s="1245"/>
      <c r="L12" s="1245"/>
      <c r="M12" s="1246"/>
      <c r="N12" s="21"/>
      <c r="O12" s="3"/>
      <c r="P12" s="3"/>
      <c r="Q12" s="3"/>
      <c r="R12" s="3"/>
    </row>
    <row r="13" spans="1:18" ht="84" customHeight="1" thickBot="1" x14ac:dyDescent="0.25">
      <c r="A13" s="1247"/>
      <c r="B13" s="1248"/>
      <c r="C13" s="1248"/>
      <c r="D13" s="1248"/>
      <c r="E13" s="1248"/>
      <c r="F13" s="1248"/>
      <c r="G13" s="1248"/>
      <c r="H13" s="1248"/>
      <c r="I13" s="1248"/>
      <c r="J13" s="1248"/>
      <c r="K13" s="1248"/>
      <c r="L13" s="1248"/>
      <c r="M13" s="1249"/>
      <c r="N13" s="21"/>
      <c r="O13" s="3"/>
      <c r="P13" s="3"/>
      <c r="Q13" s="3"/>
      <c r="R13" s="3"/>
    </row>
    <row r="14" spans="1:18" ht="12.75" customHeight="1" x14ac:dyDescent="0.2">
      <c r="A14" s="20"/>
      <c r="B14" s="21"/>
      <c r="C14" s="21"/>
      <c r="D14" s="21"/>
      <c r="E14" s="21"/>
      <c r="F14" s="21"/>
      <c r="G14" s="21"/>
      <c r="H14" s="21"/>
      <c r="I14" s="21"/>
      <c r="J14" s="21"/>
      <c r="K14" s="21"/>
      <c r="L14" s="21"/>
      <c r="M14" s="21"/>
      <c r="N14" s="24"/>
      <c r="O14" s="3"/>
      <c r="P14" s="3"/>
      <c r="Q14" s="3"/>
      <c r="R14" s="3"/>
    </row>
    <row r="15" spans="1:18" ht="12.75" customHeight="1" x14ac:dyDescent="0.2">
      <c r="A15" s="20"/>
      <c r="B15" s="21"/>
      <c r="C15" s="21"/>
      <c r="D15" s="21"/>
      <c r="E15" s="21"/>
      <c r="F15" s="21"/>
      <c r="G15" s="21"/>
      <c r="H15" s="21"/>
      <c r="I15" s="21"/>
      <c r="J15" s="21"/>
      <c r="K15" s="21"/>
      <c r="L15" s="21"/>
      <c r="M15" s="21"/>
      <c r="N15" s="23"/>
      <c r="O15" s="3"/>
      <c r="P15" s="3"/>
      <c r="Q15" s="3"/>
      <c r="R15" s="3"/>
    </row>
  </sheetData>
  <sheetProtection algorithmName="SHA-512" hashValue="d0Gpeagwl/F8dBgVaXikASrysCZNBN/8JVnc4MrBxQNQhXTNBoN5NRmEg5YzTAP8gBFXciM3go6E8XdtOoFY4w==" saltValue="gka+mwm8fqIz+TLj3Xl/mw==" spinCount="100000" sheet="1" formatRows="0" insertHyperlinks="0"/>
  <mergeCells count="11">
    <mergeCell ref="A1:M3"/>
    <mergeCell ref="A11:M11"/>
    <mergeCell ref="A12:M12"/>
    <mergeCell ref="A13:M13"/>
    <mergeCell ref="A8:M8"/>
    <mergeCell ref="A4:M4"/>
    <mergeCell ref="A10:M10"/>
    <mergeCell ref="A5:M5"/>
    <mergeCell ref="A7:M7"/>
    <mergeCell ref="A9:M9"/>
    <mergeCell ref="A6:M6"/>
  </mergeCells>
  <pageMargins left="0.7" right="0.7" top="0.75" bottom="0.75" header="0.3" footer="0.3"/>
  <pageSetup scale="8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1D7F9-5502-4D02-AAC5-718266B41EEE}">
  <sheetPr codeName="Sheet14">
    <tabColor theme="0" tint="-0.14999847407452621"/>
    <pageSetUpPr fitToPage="1"/>
  </sheetPr>
  <dimension ref="A1:AM61"/>
  <sheetViews>
    <sheetView zoomScale="85" zoomScaleNormal="85" workbookViewId="0">
      <selection activeCell="B6" sqref="B6:S6"/>
    </sheetView>
  </sheetViews>
  <sheetFormatPr defaultRowHeight="12.75" x14ac:dyDescent="0.2"/>
  <cols>
    <col min="1" max="1" width="13" bestFit="1" customWidth="1"/>
    <col min="2" max="19" width="6.85546875" customWidth="1"/>
    <col min="20" max="20" width="5.28515625" customWidth="1"/>
    <col min="21" max="21" width="13" bestFit="1" customWidth="1"/>
    <col min="22" max="39" width="6.85546875" customWidth="1"/>
  </cols>
  <sheetData>
    <row r="1" spans="1:39" ht="21.75" customHeight="1" x14ac:dyDescent="0.2">
      <c r="A1" s="764" t="s">
        <v>901</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1101"/>
      <c r="AL1" s="1101"/>
      <c r="AM1" s="1102"/>
    </row>
    <row r="2" spans="1:39" ht="21.75" customHeight="1" x14ac:dyDescent="0.2">
      <c r="A2" s="742"/>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1103"/>
      <c r="AL2" s="1103"/>
      <c r="AM2" s="1104"/>
    </row>
    <row r="3" spans="1:39" ht="27" customHeight="1" thickBot="1" x14ac:dyDescent="0.25">
      <c r="A3" s="1094" t="s">
        <v>505</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c r="AG3" s="1095"/>
      <c r="AH3" s="1095"/>
      <c r="AI3" s="1095"/>
      <c r="AJ3" s="1095"/>
      <c r="AK3" s="1105"/>
      <c r="AL3" s="1105"/>
      <c r="AM3" s="1106"/>
    </row>
    <row r="4" spans="1:39" s="318" customFormat="1" ht="20.100000000000001" customHeight="1" thickBot="1" x14ac:dyDescent="0.3">
      <c r="A4" s="393"/>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4"/>
    </row>
    <row r="5" spans="1:39" s="479" customFormat="1" ht="26.25" thickBot="1" x14ac:dyDescent="0.4">
      <c r="A5" s="1289" t="s">
        <v>411</v>
      </c>
      <c r="B5" s="1290"/>
      <c r="C5" s="1290"/>
      <c r="D5" s="1290"/>
      <c r="E5" s="1290"/>
      <c r="F5" s="1290"/>
      <c r="G5" s="1290"/>
      <c r="H5" s="1290"/>
      <c r="I5" s="1290"/>
      <c r="J5" s="1290"/>
      <c r="K5" s="1290"/>
      <c r="L5" s="1290"/>
      <c r="M5" s="1290"/>
      <c r="N5" s="1290"/>
      <c r="O5" s="1290"/>
      <c r="P5" s="1290"/>
      <c r="Q5" s="1290"/>
      <c r="R5" s="1290"/>
      <c r="S5" s="1291"/>
      <c r="T5" s="478"/>
      <c r="U5" s="1289" t="s">
        <v>412</v>
      </c>
      <c r="V5" s="1290"/>
      <c r="W5" s="1290"/>
      <c r="X5" s="1290"/>
      <c r="Y5" s="1290"/>
      <c r="Z5" s="1290"/>
      <c r="AA5" s="1290"/>
      <c r="AB5" s="1290"/>
      <c r="AC5" s="1290"/>
      <c r="AD5" s="1290"/>
      <c r="AE5" s="1290"/>
      <c r="AF5" s="1290"/>
      <c r="AG5" s="1290"/>
      <c r="AH5" s="1290"/>
      <c r="AI5" s="1290"/>
      <c r="AJ5" s="1290"/>
      <c r="AK5" s="1290"/>
      <c r="AL5" s="1290"/>
      <c r="AM5" s="1291"/>
    </row>
    <row r="6" spans="1:39" s="318" customFormat="1" ht="20.100000000000001" customHeight="1" thickBot="1" x14ac:dyDescent="0.3">
      <c r="A6" s="626" t="s">
        <v>405</v>
      </c>
      <c r="B6" s="1281"/>
      <c r="C6" s="1282"/>
      <c r="D6" s="1282"/>
      <c r="E6" s="1282"/>
      <c r="F6" s="1282"/>
      <c r="G6" s="1282"/>
      <c r="H6" s="1282"/>
      <c r="I6" s="1282"/>
      <c r="J6" s="1282"/>
      <c r="K6" s="1282"/>
      <c r="L6" s="1282"/>
      <c r="M6" s="1282"/>
      <c r="N6" s="1282"/>
      <c r="O6" s="1282"/>
      <c r="P6" s="1282"/>
      <c r="Q6" s="1282"/>
      <c r="R6" s="1282"/>
      <c r="S6" s="1283"/>
      <c r="T6" s="330"/>
      <c r="U6" s="626" t="s">
        <v>405</v>
      </c>
      <c r="V6" s="1281"/>
      <c r="W6" s="1282"/>
      <c r="X6" s="1282"/>
      <c r="Y6" s="1282"/>
      <c r="Z6" s="1282"/>
      <c r="AA6" s="1282"/>
      <c r="AB6" s="1282"/>
      <c r="AC6" s="1282"/>
      <c r="AD6" s="1282"/>
      <c r="AE6" s="1282"/>
      <c r="AF6" s="1282"/>
      <c r="AG6" s="1282"/>
      <c r="AH6" s="1282"/>
      <c r="AI6" s="1282"/>
      <c r="AJ6" s="1282"/>
      <c r="AK6" s="1282"/>
      <c r="AL6" s="1282"/>
      <c r="AM6" s="1283"/>
    </row>
    <row r="7" spans="1:39" s="318" customFormat="1" ht="20.100000000000001" customHeight="1" x14ac:dyDescent="0.25">
      <c r="A7" s="1261" t="s">
        <v>406</v>
      </c>
      <c r="B7" s="1264"/>
      <c r="C7" s="1265"/>
      <c r="D7" s="1265"/>
      <c r="E7" s="1265"/>
      <c r="F7" s="1265"/>
      <c r="G7" s="1265"/>
      <c r="H7" s="1265"/>
      <c r="I7" s="1265"/>
      <c r="J7" s="1265"/>
      <c r="K7" s="1265"/>
      <c r="L7" s="1265"/>
      <c r="M7" s="1265"/>
      <c r="N7" s="1265"/>
      <c r="O7" s="1265"/>
      <c r="P7" s="1265"/>
      <c r="Q7" s="1265"/>
      <c r="R7" s="1265"/>
      <c r="S7" s="1266"/>
      <c r="T7" s="330"/>
      <c r="U7" s="1261" t="s">
        <v>406</v>
      </c>
      <c r="V7" s="1264"/>
      <c r="W7" s="1265"/>
      <c r="X7" s="1265"/>
      <c r="Y7" s="1265"/>
      <c r="Z7" s="1265"/>
      <c r="AA7" s="1265"/>
      <c r="AB7" s="1265"/>
      <c r="AC7" s="1265"/>
      <c r="AD7" s="1265"/>
      <c r="AE7" s="1265"/>
      <c r="AF7" s="1265"/>
      <c r="AG7" s="1265"/>
      <c r="AH7" s="1265"/>
      <c r="AI7" s="1265"/>
      <c r="AJ7" s="1265"/>
      <c r="AK7" s="1265"/>
      <c r="AL7" s="1265"/>
      <c r="AM7" s="1266"/>
    </row>
    <row r="8" spans="1:39" s="318" customFormat="1" ht="18" customHeight="1" x14ac:dyDescent="0.25">
      <c r="A8" s="1262"/>
      <c r="B8" s="1267"/>
      <c r="C8" s="1268"/>
      <c r="D8" s="1268"/>
      <c r="E8" s="1268"/>
      <c r="F8" s="1268"/>
      <c r="G8" s="1268"/>
      <c r="H8" s="1268"/>
      <c r="I8" s="1268"/>
      <c r="J8" s="1268"/>
      <c r="K8" s="1268"/>
      <c r="L8" s="1268"/>
      <c r="M8" s="1268"/>
      <c r="N8" s="1268"/>
      <c r="O8" s="1268"/>
      <c r="P8" s="1268"/>
      <c r="Q8" s="1268"/>
      <c r="R8" s="1268"/>
      <c r="S8" s="1269"/>
      <c r="T8" s="330"/>
      <c r="U8" s="1262"/>
      <c r="V8" s="1267"/>
      <c r="W8" s="1268"/>
      <c r="X8" s="1268"/>
      <c r="Y8" s="1268"/>
      <c r="Z8" s="1268"/>
      <c r="AA8" s="1268"/>
      <c r="AB8" s="1268"/>
      <c r="AC8" s="1268"/>
      <c r="AD8" s="1268"/>
      <c r="AE8" s="1268"/>
      <c r="AF8" s="1268"/>
      <c r="AG8" s="1268"/>
      <c r="AH8" s="1268"/>
      <c r="AI8" s="1268"/>
      <c r="AJ8" s="1268"/>
      <c r="AK8" s="1268"/>
      <c r="AL8" s="1268"/>
      <c r="AM8" s="1269"/>
    </row>
    <row r="9" spans="1:39" s="318" customFormat="1" ht="15.95" customHeight="1" x14ac:dyDescent="0.25">
      <c r="A9" s="1262"/>
      <c r="B9" s="1267"/>
      <c r="C9" s="1268"/>
      <c r="D9" s="1268"/>
      <c r="E9" s="1268"/>
      <c r="F9" s="1268"/>
      <c r="G9" s="1268"/>
      <c r="H9" s="1268"/>
      <c r="I9" s="1268"/>
      <c r="J9" s="1268"/>
      <c r="K9" s="1268"/>
      <c r="L9" s="1268"/>
      <c r="M9" s="1268"/>
      <c r="N9" s="1268"/>
      <c r="O9" s="1268"/>
      <c r="P9" s="1268"/>
      <c r="Q9" s="1268"/>
      <c r="R9" s="1268"/>
      <c r="S9" s="1269"/>
      <c r="T9" s="330"/>
      <c r="U9" s="1262"/>
      <c r="V9" s="1267"/>
      <c r="W9" s="1268"/>
      <c r="X9" s="1268"/>
      <c r="Y9" s="1268"/>
      <c r="Z9" s="1268"/>
      <c r="AA9" s="1268"/>
      <c r="AB9" s="1268"/>
      <c r="AC9" s="1268"/>
      <c r="AD9" s="1268"/>
      <c r="AE9" s="1268"/>
      <c r="AF9" s="1268"/>
      <c r="AG9" s="1268"/>
      <c r="AH9" s="1268"/>
      <c r="AI9" s="1268"/>
      <c r="AJ9" s="1268"/>
      <c r="AK9" s="1268"/>
      <c r="AL9" s="1268"/>
      <c r="AM9" s="1269"/>
    </row>
    <row r="10" spans="1:39" s="318" customFormat="1" ht="15.95" customHeight="1" x14ac:dyDescent="0.25">
      <c r="A10" s="1262"/>
      <c r="B10" s="1267"/>
      <c r="C10" s="1268"/>
      <c r="D10" s="1268"/>
      <c r="E10" s="1268"/>
      <c r="F10" s="1268"/>
      <c r="G10" s="1268"/>
      <c r="H10" s="1268"/>
      <c r="I10" s="1268"/>
      <c r="J10" s="1268"/>
      <c r="K10" s="1268"/>
      <c r="L10" s="1268"/>
      <c r="M10" s="1268"/>
      <c r="N10" s="1268"/>
      <c r="O10" s="1268"/>
      <c r="P10" s="1268"/>
      <c r="Q10" s="1268"/>
      <c r="R10" s="1268"/>
      <c r="S10" s="1269"/>
      <c r="T10" s="330"/>
      <c r="U10" s="1262"/>
      <c r="V10" s="1267"/>
      <c r="W10" s="1268"/>
      <c r="X10" s="1268"/>
      <c r="Y10" s="1268"/>
      <c r="Z10" s="1268"/>
      <c r="AA10" s="1268"/>
      <c r="AB10" s="1268"/>
      <c r="AC10" s="1268"/>
      <c r="AD10" s="1268"/>
      <c r="AE10" s="1268"/>
      <c r="AF10" s="1268"/>
      <c r="AG10" s="1268"/>
      <c r="AH10" s="1268"/>
      <c r="AI10" s="1268"/>
      <c r="AJ10" s="1268"/>
      <c r="AK10" s="1268"/>
      <c r="AL10" s="1268"/>
      <c r="AM10" s="1269"/>
    </row>
    <row r="11" spans="1:39" s="318" customFormat="1" ht="15.95" customHeight="1" thickBot="1" x14ac:dyDescent="0.3">
      <c r="A11" s="1263"/>
      <c r="B11" s="1270"/>
      <c r="C11" s="1271"/>
      <c r="D11" s="1271"/>
      <c r="E11" s="1271"/>
      <c r="F11" s="1271"/>
      <c r="G11" s="1271"/>
      <c r="H11" s="1271"/>
      <c r="I11" s="1271"/>
      <c r="J11" s="1271"/>
      <c r="K11" s="1271"/>
      <c r="L11" s="1271"/>
      <c r="M11" s="1271"/>
      <c r="N11" s="1271"/>
      <c r="O11" s="1271"/>
      <c r="P11" s="1271"/>
      <c r="Q11" s="1271"/>
      <c r="R11" s="1271"/>
      <c r="S11" s="1272"/>
      <c r="T11" s="330"/>
      <c r="U11" s="1263"/>
      <c r="V11" s="1270"/>
      <c r="W11" s="1271"/>
      <c r="X11" s="1271"/>
      <c r="Y11" s="1271"/>
      <c r="Z11" s="1271"/>
      <c r="AA11" s="1271"/>
      <c r="AB11" s="1271"/>
      <c r="AC11" s="1271"/>
      <c r="AD11" s="1271"/>
      <c r="AE11" s="1271"/>
      <c r="AF11" s="1271"/>
      <c r="AG11" s="1271"/>
      <c r="AH11" s="1271"/>
      <c r="AI11" s="1271"/>
      <c r="AJ11" s="1271"/>
      <c r="AK11" s="1271"/>
      <c r="AL11" s="1271"/>
      <c r="AM11" s="1272"/>
    </row>
    <row r="12" spans="1:39" s="318" customFormat="1" ht="18" customHeight="1" thickBot="1" x14ac:dyDescent="0.3">
      <c r="A12" s="627" t="s">
        <v>6</v>
      </c>
      <c r="B12" s="1259"/>
      <c r="C12" s="1260"/>
      <c r="D12" s="648"/>
      <c r="E12" s="648"/>
      <c r="F12" s="648"/>
      <c r="G12" s="648"/>
      <c r="H12" s="648"/>
      <c r="I12" s="648"/>
      <c r="J12" s="648"/>
      <c r="K12" s="648"/>
      <c r="L12" s="648"/>
      <c r="M12" s="648"/>
      <c r="N12" s="648"/>
      <c r="O12" s="648"/>
      <c r="P12" s="648"/>
      <c r="Q12" s="648"/>
      <c r="R12" s="648"/>
      <c r="S12" s="649"/>
      <c r="T12" s="330"/>
      <c r="U12" s="627" t="s">
        <v>6</v>
      </c>
      <c r="V12" s="1259"/>
      <c r="W12" s="1260"/>
      <c r="X12" s="648"/>
      <c r="Y12" s="648"/>
      <c r="Z12" s="648"/>
      <c r="AA12" s="648"/>
      <c r="AB12" s="648"/>
      <c r="AC12" s="648"/>
      <c r="AD12" s="648"/>
      <c r="AE12" s="648"/>
      <c r="AF12" s="648"/>
      <c r="AG12" s="648"/>
      <c r="AH12" s="648"/>
      <c r="AI12" s="648"/>
      <c r="AJ12" s="648"/>
      <c r="AK12" s="648"/>
      <c r="AL12" s="648"/>
      <c r="AM12" s="649"/>
    </row>
    <row r="13" spans="1:39" s="318" customFormat="1" ht="18" customHeight="1" thickBot="1" x14ac:dyDescent="0.3">
      <c r="A13" s="628" t="s">
        <v>634</v>
      </c>
      <c r="B13" s="1278"/>
      <c r="C13" s="1279"/>
      <c r="D13" s="1280"/>
      <c r="E13" s="650"/>
      <c r="F13" s="650"/>
      <c r="G13" s="650"/>
      <c r="H13" s="650"/>
      <c r="I13" s="650"/>
      <c r="J13" s="650"/>
      <c r="K13" s="650"/>
      <c r="L13" s="650"/>
      <c r="M13" s="650"/>
      <c r="N13" s="650"/>
      <c r="O13" s="650"/>
      <c r="P13" s="650"/>
      <c r="Q13" s="650"/>
      <c r="R13" s="650"/>
      <c r="S13" s="651"/>
      <c r="T13" s="330"/>
      <c r="U13" s="628" t="s">
        <v>634</v>
      </c>
      <c r="V13" s="1278"/>
      <c r="W13" s="1279"/>
      <c r="X13" s="1280"/>
      <c r="Y13" s="650"/>
      <c r="Z13" s="650"/>
      <c r="AA13" s="650"/>
      <c r="AB13" s="650"/>
      <c r="AC13" s="650"/>
      <c r="AD13" s="650"/>
      <c r="AE13" s="650"/>
      <c r="AF13" s="650"/>
      <c r="AG13" s="650"/>
      <c r="AH13" s="650"/>
      <c r="AI13" s="650"/>
      <c r="AJ13" s="650"/>
      <c r="AK13" s="650"/>
      <c r="AL13" s="650"/>
      <c r="AM13" s="651"/>
    </row>
    <row r="14" spans="1:39" s="318" customFormat="1" ht="17.100000000000001" customHeight="1" x14ac:dyDescent="0.25">
      <c r="A14" s="1010" t="s">
        <v>397</v>
      </c>
      <c r="B14" s="1276" t="s">
        <v>888</v>
      </c>
      <c r="C14" s="1276"/>
      <c r="D14" s="1276"/>
      <c r="E14" s="1276"/>
      <c r="F14" s="1276"/>
      <c r="G14" s="1276"/>
      <c r="H14" s="1276"/>
      <c r="I14" s="1276"/>
      <c r="J14" s="1276"/>
      <c r="K14" s="1276"/>
      <c r="L14" s="1276"/>
      <c r="M14" s="1276"/>
      <c r="N14" s="1276"/>
      <c r="O14" s="1276"/>
      <c r="P14" s="1276"/>
      <c r="Q14" s="1276"/>
      <c r="R14" s="1276"/>
      <c r="S14" s="1277"/>
      <c r="T14" s="330"/>
      <c r="U14" s="1010" t="s">
        <v>397</v>
      </c>
      <c r="V14" s="1276" t="s">
        <v>888</v>
      </c>
      <c r="W14" s="1276"/>
      <c r="X14" s="1276"/>
      <c r="Y14" s="1276"/>
      <c r="Z14" s="1276"/>
      <c r="AA14" s="1276"/>
      <c r="AB14" s="1276"/>
      <c r="AC14" s="1276"/>
      <c r="AD14" s="1276"/>
      <c r="AE14" s="1276"/>
      <c r="AF14" s="1276"/>
      <c r="AG14" s="1276"/>
      <c r="AH14" s="1276"/>
      <c r="AI14" s="1276"/>
      <c r="AJ14" s="1276"/>
      <c r="AK14" s="1276"/>
      <c r="AL14" s="1276"/>
      <c r="AM14" s="1277"/>
    </row>
    <row r="15" spans="1:39" s="318" customFormat="1" ht="17.100000000000001" customHeight="1" x14ac:dyDescent="0.25">
      <c r="A15" s="1026"/>
      <c r="B15" s="1005" t="s">
        <v>8</v>
      </c>
      <c r="C15" s="1006" t="s">
        <v>3</v>
      </c>
      <c r="D15" s="1006" t="s">
        <v>27</v>
      </c>
      <c r="E15" s="1006" t="s">
        <v>304</v>
      </c>
      <c r="F15" s="1006" t="s">
        <v>305</v>
      </c>
      <c r="G15" s="1006" t="s">
        <v>630</v>
      </c>
      <c r="H15" s="1006" t="s">
        <v>9</v>
      </c>
      <c r="I15" s="1006" t="s">
        <v>10</v>
      </c>
      <c r="J15" s="1006" t="s">
        <v>11</v>
      </c>
      <c r="K15" s="1006" t="s">
        <v>30</v>
      </c>
      <c r="L15" s="1006" t="s">
        <v>230</v>
      </c>
      <c r="M15" s="1001" t="s">
        <v>365</v>
      </c>
      <c r="N15" s="1115" t="s">
        <v>506</v>
      </c>
      <c r="O15" s="1126" t="s">
        <v>12</v>
      </c>
      <c r="P15" s="1008" t="s">
        <v>377</v>
      </c>
      <c r="Q15" s="1288"/>
      <c r="R15" s="1292"/>
      <c r="S15" s="1274"/>
      <c r="T15" s="330"/>
      <c r="U15" s="1026"/>
      <c r="V15" s="1005" t="s">
        <v>8</v>
      </c>
      <c r="W15" s="1006" t="s">
        <v>3</v>
      </c>
      <c r="X15" s="1006" t="s">
        <v>27</v>
      </c>
      <c r="Y15" s="1006" t="s">
        <v>304</v>
      </c>
      <c r="Z15" s="1006" t="s">
        <v>305</v>
      </c>
      <c r="AA15" s="1006" t="s">
        <v>630</v>
      </c>
      <c r="AB15" s="1006" t="s">
        <v>9</v>
      </c>
      <c r="AC15" s="1006" t="s">
        <v>10</v>
      </c>
      <c r="AD15" s="1006" t="s">
        <v>11</v>
      </c>
      <c r="AE15" s="1006" t="s">
        <v>30</v>
      </c>
      <c r="AF15" s="1006" t="s">
        <v>230</v>
      </c>
      <c r="AG15" s="1001" t="s">
        <v>365</v>
      </c>
      <c r="AH15" s="1115" t="s">
        <v>506</v>
      </c>
      <c r="AI15" s="1126" t="s">
        <v>12</v>
      </c>
      <c r="AJ15" s="1008" t="s">
        <v>377</v>
      </c>
      <c r="AK15" s="1273" t="str">
        <f>IF(ISBLANK($Q$15),"",$Q$15)</f>
        <v/>
      </c>
      <c r="AL15" s="1284" t="str">
        <f>IF(ISBLANK($R$15),"",$R$15)</f>
        <v/>
      </c>
      <c r="AM15" s="1286" t="str">
        <f>IF(ISBLANK($S$15),"",$S$15)</f>
        <v/>
      </c>
    </row>
    <row r="16" spans="1:39" s="318" customFormat="1" ht="17.100000000000001" customHeight="1" x14ac:dyDescent="0.25">
      <c r="A16" s="1026"/>
      <c r="B16" s="1005"/>
      <c r="C16" s="1006"/>
      <c r="D16" s="1006"/>
      <c r="E16" s="1006"/>
      <c r="F16" s="1006"/>
      <c r="G16" s="1006"/>
      <c r="H16" s="1006"/>
      <c r="I16" s="1006"/>
      <c r="J16" s="1006"/>
      <c r="K16" s="1006"/>
      <c r="L16" s="1006"/>
      <c r="M16" s="1001"/>
      <c r="N16" s="1115"/>
      <c r="O16" s="1126"/>
      <c r="P16" s="1008"/>
      <c r="Q16" s="1288"/>
      <c r="R16" s="1292"/>
      <c r="S16" s="1274"/>
      <c r="T16" s="330"/>
      <c r="U16" s="1026"/>
      <c r="V16" s="1005"/>
      <c r="W16" s="1006"/>
      <c r="X16" s="1006"/>
      <c r="Y16" s="1006"/>
      <c r="Z16" s="1006"/>
      <c r="AA16" s="1006"/>
      <c r="AB16" s="1006"/>
      <c r="AC16" s="1006"/>
      <c r="AD16" s="1006"/>
      <c r="AE16" s="1006"/>
      <c r="AF16" s="1006"/>
      <c r="AG16" s="1001"/>
      <c r="AH16" s="1115"/>
      <c r="AI16" s="1126"/>
      <c r="AJ16" s="1008"/>
      <c r="AK16" s="1273"/>
      <c r="AL16" s="1284"/>
      <c r="AM16" s="1286"/>
    </row>
    <row r="17" spans="1:39" s="318" customFormat="1" ht="17.100000000000001" customHeight="1" x14ac:dyDescent="0.25">
      <c r="A17" s="1026"/>
      <c r="B17" s="1005"/>
      <c r="C17" s="1006"/>
      <c r="D17" s="1006"/>
      <c r="E17" s="1006"/>
      <c r="F17" s="1006"/>
      <c r="G17" s="1006"/>
      <c r="H17" s="1006"/>
      <c r="I17" s="1006"/>
      <c r="J17" s="1006"/>
      <c r="K17" s="1006"/>
      <c r="L17" s="1006"/>
      <c r="M17" s="1001"/>
      <c r="N17" s="1115"/>
      <c r="O17" s="1126"/>
      <c r="P17" s="1008"/>
      <c r="Q17" s="1288"/>
      <c r="R17" s="1292"/>
      <c r="S17" s="1274"/>
      <c r="T17" s="330"/>
      <c r="U17" s="1026"/>
      <c r="V17" s="1005"/>
      <c r="W17" s="1006"/>
      <c r="X17" s="1006"/>
      <c r="Y17" s="1006"/>
      <c r="Z17" s="1006"/>
      <c r="AA17" s="1006"/>
      <c r="AB17" s="1006"/>
      <c r="AC17" s="1006"/>
      <c r="AD17" s="1006"/>
      <c r="AE17" s="1006"/>
      <c r="AF17" s="1006"/>
      <c r="AG17" s="1001"/>
      <c r="AH17" s="1115"/>
      <c r="AI17" s="1126"/>
      <c r="AJ17" s="1008"/>
      <c r="AK17" s="1273"/>
      <c r="AL17" s="1284"/>
      <c r="AM17" s="1286"/>
    </row>
    <row r="18" spans="1:39" s="318" customFormat="1" ht="17.100000000000001" customHeight="1" thickBot="1" x14ac:dyDescent="0.3">
      <c r="A18" s="1026"/>
      <c r="B18" s="1005"/>
      <c r="C18" s="1006"/>
      <c r="D18" s="1006"/>
      <c r="E18" s="1006"/>
      <c r="F18" s="1006"/>
      <c r="G18" s="1006"/>
      <c r="H18" s="1006"/>
      <c r="I18" s="1006"/>
      <c r="J18" s="1006"/>
      <c r="K18" s="1006"/>
      <c r="L18" s="1006"/>
      <c r="M18" s="1001"/>
      <c r="N18" s="1115"/>
      <c r="O18" s="1127"/>
      <c r="P18" s="1009"/>
      <c r="Q18" s="1288"/>
      <c r="R18" s="1293"/>
      <c r="S18" s="1275"/>
      <c r="T18" s="330"/>
      <c r="U18" s="1026"/>
      <c r="V18" s="1005"/>
      <c r="W18" s="1006"/>
      <c r="X18" s="1006"/>
      <c r="Y18" s="1006"/>
      <c r="Z18" s="1006"/>
      <c r="AA18" s="1007"/>
      <c r="AB18" s="1006"/>
      <c r="AC18" s="1006"/>
      <c r="AD18" s="1006"/>
      <c r="AE18" s="1006"/>
      <c r="AF18" s="1006"/>
      <c r="AG18" s="1001"/>
      <c r="AH18" s="1115"/>
      <c r="AI18" s="1127"/>
      <c r="AJ18" s="1009"/>
      <c r="AK18" s="1273"/>
      <c r="AL18" s="1285"/>
      <c r="AM18" s="1287"/>
    </row>
    <row r="19" spans="1:39" s="318" customFormat="1" ht="17.100000000000001" customHeight="1" x14ac:dyDescent="0.25">
      <c r="A19" s="356" t="s">
        <v>336</v>
      </c>
      <c r="B19" s="508">
        <v>1</v>
      </c>
      <c r="C19" s="509">
        <v>1</v>
      </c>
      <c r="D19" s="509">
        <v>1</v>
      </c>
      <c r="E19" s="509">
        <v>1</v>
      </c>
      <c r="F19" s="509">
        <v>1</v>
      </c>
      <c r="G19" s="509">
        <v>1</v>
      </c>
      <c r="H19" s="509">
        <v>1</v>
      </c>
      <c r="I19" s="509">
        <v>1</v>
      </c>
      <c r="J19" s="509">
        <v>1</v>
      </c>
      <c r="K19" s="509">
        <v>1</v>
      </c>
      <c r="L19" s="509">
        <v>1</v>
      </c>
      <c r="M19" s="567">
        <v>1</v>
      </c>
      <c r="N19" s="510">
        <v>1</v>
      </c>
      <c r="O19" s="511">
        <v>1</v>
      </c>
      <c r="P19" s="510">
        <v>1</v>
      </c>
      <c r="Q19" s="508">
        <v>1</v>
      </c>
      <c r="R19" s="509">
        <v>1</v>
      </c>
      <c r="S19" s="510">
        <v>1</v>
      </c>
      <c r="T19" s="330"/>
      <c r="U19" s="356" t="s">
        <v>336</v>
      </c>
      <c r="V19" s="508">
        <v>1</v>
      </c>
      <c r="W19" s="509">
        <v>1</v>
      </c>
      <c r="X19" s="509">
        <v>1</v>
      </c>
      <c r="Y19" s="509">
        <v>1</v>
      </c>
      <c r="Z19" s="509">
        <v>1</v>
      </c>
      <c r="AA19" s="509">
        <v>1</v>
      </c>
      <c r="AB19" s="509">
        <v>1</v>
      </c>
      <c r="AC19" s="509">
        <v>1</v>
      </c>
      <c r="AD19" s="509">
        <v>1</v>
      </c>
      <c r="AE19" s="509">
        <v>1</v>
      </c>
      <c r="AF19" s="509">
        <v>1</v>
      </c>
      <c r="AG19" s="567">
        <v>1</v>
      </c>
      <c r="AH19" s="510">
        <v>1</v>
      </c>
      <c r="AI19" s="511">
        <v>1</v>
      </c>
      <c r="AJ19" s="510">
        <v>1</v>
      </c>
      <c r="AK19" s="508">
        <v>1</v>
      </c>
      <c r="AL19" s="509">
        <v>1</v>
      </c>
      <c r="AM19" s="510">
        <v>1</v>
      </c>
    </row>
    <row r="20" spans="1:39" s="318" customFormat="1" ht="17.100000000000001" customHeight="1" x14ac:dyDescent="0.25">
      <c r="A20" s="357" t="s">
        <v>414</v>
      </c>
      <c r="B20" s="512">
        <v>1</v>
      </c>
      <c r="C20" s="513">
        <v>1</v>
      </c>
      <c r="D20" s="513">
        <v>1</v>
      </c>
      <c r="E20" s="513">
        <v>1</v>
      </c>
      <c r="F20" s="513">
        <v>1</v>
      </c>
      <c r="G20" s="513">
        <v>1</v>
      </c>
      <c r="H20" s="513">
        <v>1</v>
      </c>
      <c r="I20" s="513">
        <v>1</v>
      </c>
      <c r="J20" s="513">
        <v>1</v>
      </c>
      <c r="K20" s="513">
        <v>1</v>
      </c>
      <c r="L20" s="513">
        <v>1</v>
      </c>
      <c r="M20" s="568">
        <v>1</v>
      </c>
      <c r="N20" s="514">
        <v>1</v>
      </c>
      <c r="O20" s="515">
        <v>1</v>
      </c>
      <c r="P20" s="514">
        <v>1</v>
      </c>
      <c r="Q20" s="512">
        <v>1</v>
      </c>
      <c r="R20" s="513">
        <v>1</v>
      </c>
      <c r="S20" s="514">
        <v>1</v>
      </c>
      <c r="T20" s="330"/>
      <c r="U20" s="357" t="s">
        <v>414</v>
      </c>
      <c r="V20" s="512">
        <v>1</v>
      </c>
      <c r="W20" s="513">
        <v>1</v>
      </c>
      <c r="X20" s="513">
        <v>1</v>
      </c>
      <c r="Y20" s="513">
        <v>1</v>
      </c>
      <c r="Z20" s="513">
        <v>1</v>
      </c>
      <c r="AA20" s="513">
        <v>1</v>
      </c>
      <c r="AB20" s="513">
        <v>1</v>
      </c>
      <c r="AC20" s="513">
        <v>1</v>
      </c>
      <c r="AD20" s="513">
        <v>1</v>
      </c>
      <c r="AE20" s="513">
        <v>1</v>
      </c>
      <c r="AF20" s="513">
        <v>1</v>
      </c>
      <c r="AG20" s="568">
        <v>1</v>
      </c>
      <c r="AH20" s="514">
        <v>1</v>
      </c>
      <c r="AI20" s="515">
        <v>1</v>
      </c>
      <c r="AJ20" s="514">
        <v>1</v>
      </c>
      <c r="AK20" s="512">
        <v>1</v>
      </c>
      <c r="AL20" s="513">
        <v>1</v>
      </c>
      <c r="AM20" s="514">
        <v>1</v>
      </c>
    </row>
    <row r="21" spans="1:39" s="318" customFormat="1" ht="17.100000000000001" customHeight="1" thickBot="1" x14ac:dyDescent="0.3">
      <c r="A21" s="358" t="s">
        <v>4</v>
      </c>
      <c r="B21" s="516">
        <v>1</v>
      </c>
      <c r="C21" s="517">
        <v>1</v>
      </c>
      <c r="D21" s="517">
        <v>1</v>
      </c>
      <c r="E21" s="517">
        <v>1</v>
      </c>
      <c r="F21" s="517">
        <v>1</v>
      </c>
      <c r="G21" s="517">
        <v>1</v>
      </c>
      <c r="H21" s="517">
        <v>1</v>
      </c>
      <c r="I21" s="517">
        <v>1</v>
      </c>
      <c r="J21" s="517">
        <v>1</v>
      </c>
      <c r="K21" s="517">
        <v>1</v>
      </c>
      <c r="L21" s="517">
        <v>1</v>
      </c>
      <c r="M21" s="569">
        <v>1</v>
      </c>
      <c r="N21" s="518">
        <v>1</v>
      </c>
      <c r="O21" s="519">
        <v>1</v>
      </c>
      <c r="P21" s="518">
        <v>1</v>
      </c>
      <c r="Q21" s="516">
        <v>1</v>
      </c>
      <c r="R21" s="517">
        <v>1</v>
      </c>
      <c r="S21" s="518">
        <v>1</v>
      </c>
      <c r="T21" s="330"/>
      <c r="U21" s="358" t="s">
        <v>4</v>
      </c>
      <c r="V21" s="516">
        <v>1</v>
      </c>
      <c r="W21" s="517">
        <v>1</v>
      </c>
      <c r="X21" s="517">
        <v>1</v>
      </c>
      <c r="Y21" s="517">
        <v>1</v>
      </c>
      <c r="Z21" s="517">
        <v>1</v>
      </c>
      <c r="AA21" s="517">
        <v>1</v>
      </c>
      <c r="AB21" s="517">
        <v>1</v>
      </c>
      <c r="AC21" s="517">
        <v>1</v>
      </c>
      <c r="AD21" s="517">
        <v>1</v>
      </c>
      <c r="AE21" s="517">
        <v>1</v>
      </c>
      <c r="AF21" s="517">
        <v>1</v>
      </c>
      <c r="AG21" s="569">
        <v>1</v>
      </c>
      <c r="AH21" s="518">
        <v>1</v>
      </c>
      <c r="AI21" s="519">
        <v>1</v>
      </c>
      <c r="AJ21" s="518">
        <v>1</v>
      </c>
      <c r="AK21" s="516">
        <v>1</v>
      </c>
      <c r="AL21" s="517">
        <v>1</v>
      </c>
      <c r="AM21" s="518">
        <v>1</v>
      </c>
    </row>
    <row r="22" spans="1:39" s="318" customFormat="1" ht="20.100000000000001" customHeight="1" x14ac:dyDescent="0.25">
      <c r="A22" s="393"/>
      <c r="B22" s="330"/>
      <c r="C22" s="330"/>
      <c r="D22" s="330"/>
      <c r="E22" s="330"/>
      <c r="F22" s="330"/>
      <c r="G22" s="330"/>
      <c r="H22" s="330"/>
      <c r="I22" s="330"/>
      <c r="J22" s="330"/>
      <c r="K22" s="330"/>
      <c r="L22" s="330"/>
      <c r="M22" s="330"/>
      <c r="N22" s="330"/>
      <c r="O22" s="330"/>
      <c r="P22" s="330"/>
      <c r="Q22" s="330"/>
      <c r="R22" s="330"/>
      <c r="S22" s="330"/>
      <c r="T22" s="330"/>
      <c r="U22" s="391"/>
      <c r="V22" s="330"/>
      <c r="W22" s="330"/>
      <c r="X22" s="330"/>
      <c r="Y22" s="330"/>
      <c r="Z22" s="330"/>
      <c r="AA22" s="330"/>
      <c r="AB22" s="330"/>
      <c r="AC22" s="330"/>
      <c r="AD22" s="330"/>
      <c r="AE22" s="330"/>
      <c r="AF22" s="330"/>
      <c r="AG22" s="330"/>
      <c r="AH22" s="330"/>
      <c r="AI22" s="330"/>
      <c r="AJ22" s="330"/>
      <c r="AK22" s="330"/>
      <c r="AL22" s="330"/>
      <c r="AM22" s="395"/>
    </row>
    <row r="23" spans="1:39" s="318" customFormat="1" ht="9.75" customHeight="1" thickBot="1" x14ac:dyDescent="0.3">
      <c r="A23" s="396"/>
      <c r="B23" s="330"/>
      <c r="C23" s="330"/>
      <c r="D23" s="330"/>
      <c r="E23" s="330"/>
      <c r="F23" s="330"/>
      <c r="G23" s="330"/>
      <c r="H23" s="330"/>
      <c r="I23" s="330"/>
      <c r="J23" s="330"/>
      <c r="K23" s="330"/>
      <c r="L23" s="330"/>
      <c r="M23" s="330"/>
      <c r="N23" s="330"/>
      <c r="O23" s="330"/>
      <c r="P23" s="330"/>
      <c r="Q23" s="330"/>
      <c r="R23" s="330"/>
      <c r="S23" s="330"/>
      <c r="T23" s="330"/>
      <c r="U23" s="392"/>
      <c r="V23" s="330"/>
      <c r="W23" s="330"/>
      <c r="X23" s="330"/>
      <c r="Y23" s="330"/>
      <c r="Z23" s="330"/>
      <c r="AA23" s="330"/>
      <c r="AB23" s="330"/>
      <c r="AC23" s="330"/>
      <c r="AD23" s="330"/>
      <c r="AE23" s="330"/>
      <c r="AF23" s="330"/>
      <c r="AG23" s="330"/>
      <c r="AH23" s="330"/>
      <c r="AI23" s="330"/>
      <c r="AJ23" s="330"/>
      <c r="AK23" s="330"/>
      <c r="AL23" s="330"/>
      <c r="AM23" s="395"/>
    </row>
    <row r="24" spans="1:39" s="479" customFormat="1" ht="26.25" thickBot="1" x14ac:dyDescent="0.4">
      <c r="A24" s="1289" t="s">
        <v>409</v>
      </c>
      <c r="B24" s="1290"/>
      <c r="C24" s="1290"/>
      <c r="D24" s="1290"/>
      <c r="E24" s="1290"/>
      <c r="F24" s="1290"/>
      <c r="G24" s="1290"/>
      <c r="H24" s="1290"/>
      <c r="I24" s="1290"/>
      <c r="J24" s="1290"/>
      <c r="K24" s="1290"/>
      <c r="L24" s="1290"/>
      <c r="M24" s="1290"/>
      <c r="N24" s="1290"/>
      <c r="O24" s="1290"/>
      <c r="P24" s="1290"/>
      <c r="Q24" s="1290"/>
      <c r="R24" s="1290"/>
      <c r="S24" s="1291"/>
      <c r="T24" s="478"/>
      <c r="U24" s="1289" t="s">
        <v>410</v>
      </c>
      <c r="V24" s="1290"/>
      <c r="W24" s="1290"/>
      <c r="X24" s="1290"/>
      <c r="Y24" s="1290"/>
      <c r="Z24" s="1290"/>
      <c r="AA24" s="1290"/>
      <c r="AB24" s="1290"/>
      <c r="AC24" s="1290"/>
      <c r="AD24" s="1290"/>
      <c r="AE24" s="1290"/>
      <c r="AF24" s="1290"/>
      <c r="AG24" s="1290"/>
      <c r="AH24" s="1290"/>
      <c r="AI24" s="1290"/>
      <c r="AJ24" s="1290"/>
      <c r="AK24" s="1290"/>
      <c r="AL24" s="1290"/>
      <c r="AM24" s="1291"/>
    </row>
    <row r="25" spans="1:39" s="318" customFormat="1" ht="20.100000000000001" customHeight="1" thickBot="1" x14ac:dyDescent="0.3">
      <c r="A25" s="626" t="s">
        <v>405</v>
      </c>
      <c r="B25" s="1281"/>
      <c r="C25" s="1282"/>
      <c r="D25" s="1282"/>
      <c r="E25" s="1282"/>
      <c r="F25" s="1282"/>
      <c r="G25" s="1282"/>
      <c r="H25" s="1282"/>
      <c r="I25" s="1282"/>
      <c r="J25" s="1282"/>
      <c r="K25" s="1282"/>
      <c r="L25" s="1282"/>
      <c r="M25" s="1282"/>
      <c r="N25" s="1282"/>
      <c r="O25" s="1282"/>
      <c r="P25" s="1282"/>
      <c r="Q25" s="1282"/>
      <c r="R25" s="1282"/>
      <c r="S25" s="1283"/>
      <c r="T25" s="330"/>
      <c r="U25" s="626" t="s">
        <v>405</v>
      </c>
      <c r="V25" s="1281"/>
      <c r="W25" s="1282"/>
      <c r="X25" s="1282"/>
      <c r="Y25" s="1282"/>
      <c r="Z25" s="1282"/>
      <c r="AA25" s="1282"/>
      <c r="AB25" s="1282"/>
      <c r="AC25" s="1282"/>
      <c r="AD25" s="1282"/>
      <c r="AE25" s="1282"/>
      <c r="AF25" s="1282"/>
      <c r="AG25" s="1282"/>
      <c r="AH25" s="1282"/>
      <c r="AI25" s="1282"/>
      <c r="AJ25" s="1282"/>
      <c r="AK25" s="1282"/>
      <c r="AL25" s="1282"/>
      <c r="AM25" s="1283"/>
    </row>
    <row r="26" spans="1:39" s="318" customFormat="1" ht="20.100000000000001" customHeight="1" x14ac:dyDescent="0.25">
      <c r="A26" s="1261" t="s">
        <v>406</v>
      </c>
      <c r="B26" s="1264"/>
      <c r="C26" s="1265"/>
      <c r="D26" s="1265"/>
      <c r="E26" s="1265"/>
      <c r="F26" s="1265"/>
      <c r="G26" s="1265"/>
      <c r="H26" s="1265"/>
      <c r="I26" s="1265"/>
      <c r="J26" s="1265"/>
      <c r="K26" s="1265"/>
      <c r="L26" s="1265"/>
      <c r="M26" s="1265"/>
      <c r="N26" s="1265"/>
      <c r="O26" s="1265"/>
      <c r="P26" s="1265"/>
      <c r="Q26" s="1265"/>
      <c r="R26" s="1265"/>
      <c r="S26" s="1266"/>
      <c r="T26" s="330"/>
      <c r="U26" s="1261" t="s">
        <v>406</v>
      </c>
      <c r="V26" s="1264"/>
      <c r="W26" s="1265"/>
      <c r="X26" s="1265"/>
      <c r="Y26" s="1265"/>
      <c r="Z26" s="1265"/>
      <c r="AA26" s="1265"/>
      <c r="AB26" s="1265"/>
      <c r="AC26" s="1265"/>
      <c r="AD26" s="1265"/>
      <c r="AE26" s="1265"/>
      <c r="AF26" s="1265"/>
      <c r="AG26" s="1265"/>
      <c r="AH26" s="1265"/>
      <c r="AI26" s="1265"/>
      <c r="AJ26" s="1265"/>
      <c r="AK26" s="1265"/>
      <c r="AL26" s="1265"/>
      <c r="AM26" s="1266"/>
    </row>
    <row r="27" spans="1:39" s="318" customFormat="1" ht="18" customHeight="1" x14ac:dyDescent="0.25">
      <c r="A27" s="1262"/>
      <c r="B27" s="1267"/>
      <c r="C27" s="1268"/>
      <c r="D27" s="1268"/>
      <c r="E27" s="1268"/>
      <c r="F27" s="1268"/>
      <c r="G27" s="1268"/>
      <c r="H27" s="1268"/>
      <c r="I27" s="1268"/>
      <c r="J27" s="1268"/>
      <c r="K27" s="1268"/>
      <c r="L27" s="1268"/>
      <c r="M27" s="1268"/>
      <c r="N27" s="1268"/>
      <c r="O27" s="1268"/>
      <c r="P27" s="1268"/>
      <c r="Q27" s="1268"/>
      <c r="R27" s="1268"/>
      <c r="S27" s="1269"/>
      <c r="T27" s="330"/>
      <c r="U27" s="1262"/>
      <c r="V27" s="1267"/>
      <c r="W27" s="1268"/>
      <c r="X27" s="1268"/>
      <c r="Y27" s="1268"/>
      <c r="Z27" s="1268"/>
      <c r="AA27" s="1268"/>
      <c r="AB27" s="1268"/>
      <c r="AC27" s="1268"/>
      <c r="AD27" s="1268"/>
      <c r="AE27" s="1268"/>
      <c r="AF27" s="1268"/>
      <c r="AG27" s="1268"/>
      <c r="AH27" s="1268"/>
      <c r="AI27" s="1268"/>
      <c r="AJ27" s="1268"/>
      <c r="AK27" s="1268"/>
      <c r="AL27" s="1268"/>
      <c r="AM27" s="1269"/>
    </row>
    <row r="28" spans="1:39" s="318" customFormat="1" ht="15.95" customHeight="1" x14ac:dyDescent="0.25">
      <c r="A28" s="1262"/>
      <c r="B28" s="1267"/>
      <c r="C28" s="1268"/>
      <c r="D28" s="1268"/>
      <c r="E28" s="1268"/>
      <c r="F28" s="1268"/>
      <c r="G28" s="1268"/>
      <c r="H28" s="1268"/>
      <c r="I28" s="1268"/>
      <c r="J28" s="1268"/>
      <c r="K28" s="1268"/>
      <c r="L28" s="1268"/>
      <c r="M28" s="1268"/>
      <c r="N28" s="1268"/>
      <c r="O28" s="1268"/>
      <c r="P28" s="1268"/>
      <c r="Q28" s="1268"/>
      <c r="R28" s="1268"/>
      <c r="S28" s="1269"/>
      <c r="T28" s="330"/>
      <c r="U28" s="1262"/>
      <c r="V28" s="1267"/>
      <c r="W28" s="1268"/>
      <c r="X28" s="1268"/>
      <c r="Y28" s="1268"/>
      <c r="Z28" s="1268"/>
      <c r="AA28" s="1268"/>
      <c r="AB28" s="1268"/>
      <c r="AC28" s="1268"/>
      <c r="AD28" s="1268"/>
      <c r="AE28" s="1268"/>
      <c r="AF28" s="1268"/>
      <c r="AG28" s="1268"/>
      <c r="AH28" s="1268"/>
      <c r="AI28" s="1268"/>
      <c r="AJ28" s="1268"/>
      <c r="AK28" s="1268"/>
      <c r="AL28" s="1268"/>
      <c r="AM28" s="1269"/>
    </row>
    <row r="29" spans="1:39" s="318" customFormat="1" ht="15.95" customHeight="1" x14ac:dyDescent="0.25">
      <c r="A29" s="1262"/>
      <c r="B29" s="1267"/>
      <c r="C29" s="1268"/>
      <c r="D29" s="1268"/>
      <c r="E29" s="1268"/>
      <c r="F29" s="1268"/>
      <c r="G29" s="1268"/>
      <c r="H29" s="1268"/>
      <c r="I29" s="1268"/>
      <c r="J29" s="1268"/>
      <c r="K29" s="1268"/>
      <c r="L29" s="1268"/>
      <c r="M29" s="1268"/>
      <c r="N29" s="1268"/>
      <c r="O29" s="1268"/>
      <c r="P29" s="1268"/>
      <c r="Q29" s="1268"/>
      <c r="R29" s="1268"/>
      <c r="S29" s="1269"/>
      <c r="T29" s="330"/>
      <c r="U29" s="1262"/>
      <c r="V29" s="1267"/>
      <c r="W29" s="1268"/>
      <c r="X29" s="1268"/>
      <c r="Y29" s="1268"/>
      <c r="Z29" s="1268"/>
      <c r="AA29" s="1268"/>
      <c r="AB29" s="1268"/>
      <c r="AC29" s="1268"/>
      <c r="AD29" s="1268"/>
      <c r="AE29" s="1268"/>
      <c r="AF29" s="1268"/>
      <c r="AG29" s="1268"/>
      <c r="AH29" s="1268"/>
      <c r="AI29" s="1268"/>
      <c r="AJ29" s="1268"/>
      <c r="AK29" s="1268"/>
      <c r="AL29" s="1268"/>
      <c r="AM29" s="1269"/>
    </row>
    <row r="30" spans="1:39" s="318" customFormat="1" ht="15.95" customHeight="1" thickBot="1" x14ac:dyDescent="0.3">
      <c r="A30" s="1263"/>
      <c r="B30" s="1270"/>
      <c r="C30" s="1271"/>
      <c r="D30" s="1271"/>
      <c r="E30" s="1271"/>
      <c r="F30" s="1271"/>
      <c r="G30" s="1271"/>
      <c r="H30" s="1271"/>
      <c r="I30" s="1271"/>
      <c r="J30" s="1271"/>
      <c r="K30" s="1271"/>
      <c r="L30" s="1271"/>
      <c r="M30" s="1271"/>
      <c r="N30" s="1271"/>
      <c r="O30" s="1271"/>
      <c r="P30" s="1271"/>
      <c r="Q30" s="1271"/>
      <c r="R30" s="1271"/>
      <c r="S30" s="1272"/>
      <c r="T30" s="330"/>
      <c r="U30" s="1263"/>
      <c r="V30" s="1270"/>
      <c r="W30" s="1271"/>
      <c r="X30" s="1271"/>
      <c r="Y30" s="1271"/>
      <c r="Z30" s="1271"/>
      <c r="AA30" s="1271"/>
      <c r="AB30" s="1271"/>
      <c r="AC30" s="1271"/>
      <c r="AD30" s="1271"/>
      <c r="AE30" s="1271"/>
      <c r="AF30" s="1271"/>
      <c r="AG30" s="1271"/>
      <c r="AH30" s="1271"/>
      <c r="AI30" s="1271"/>
      <c r="AJ30" s="1271"/>
      <c r="AK30" s="1271"/>
      <c r="AL30" s="1271"/>
      <c r="AM30" s="1272"/>
    </row>
    <row r="31" spans="1:39" s="318" customFormat="1" ht="18" customHeight="1" thickBot="1" x14ac:dyDescent="0.3">
      <c r="A31" s="627" t="s">
        <v>6</v>
      </c>
      <c r="B31" s="1259"/>
      <c r="C31" s="1260"/>
      <c r="D31" s="648"/>
      <c r="E31" s="648"/>
      <c r="F31" s="648"/>
      <c r="G31" s="648"/>
      <c r="H31" s="648"/>
      <c r="I31" s="648"/>
      <c r="J31" s="648"/>
      <c r="K31" s="648"/>
      <c r="L31" s="648"/>
      <c r="M31" s="648"/>
      <c r="N31" s="648"/>
      <c r="O31" s="648"/>
      <c r="P31" s="648"/>
      <c r="Q31" s="648"/>
      <c r="R31" s="648"/>
      <c r="S31" s="649"/>
      <c r="T31" s="330"/>
      <c r="U31" s="627" t="s">
        <v>6</v>
      </c>
      <c r="V31" s="1259"/>
      <c r="W31" s="1260"/>
      <c r="X31" s="648"/>
      <c r="Y31" s="648"/>
      <c r="Z31" s="648"/>
      <c r="AA31" s="648"/>
      <c r="AB31" s="648"/>
      <c r="AC31" s="648"/>
      <c r="AD31" s="648"/>
      <c r="AE31" s="648"/>
      <c r="AF31" s="648"/>
      <c r="AG31" s="648"/>
      <c r="AH31" s="648"/>
      <c r="AI31" s="648"/>
      <c r="AJ31" s="648"/>
      <c r="AK31" s="648"/>
      <c r="AL31" s="648"/>
      <c r="AM31" s="649"/>
    </row>
    <row r="32" spans="1:39" s="318" customFormat="1" ht="18" customHeight="1" thickBot="1" x14ac:dyDescent="0.3">
      <c r="A32" s="628" t="s">
        <v>634</v>
      </c>
      <c r="B32" s="1278"/>
      <c r="C32" s="1279"/>
      <c r="D32" s="1280"/>
      <c r="E32" s="650"/>
      <c r="F32" s="650"/>
      <c r="G32" s="650"/>
      <c r="H32" s="650"/>
      <c r="I32" s="650"/>
      <c r="J32" s="650"/>
      <c r="K32" s="650"/>
      <c r="L32" s="650"/>
      <c r="M32" s="650"/>
      <c r="N32" s="650"/>
      <c r="O32" s="650"/>
      <c r="P32" s="650"/>
      <c r="Q32" s="650"/>
      <c r="R32" s="650"/>
      <c r="S32" s="651"/>
      <c r="T32" s="330"/>
      <c r="U32" s="628" t="s">
        <v>634</v>
      </c>
      <c r="V32" s="1278"/>
      <c r="W32" s="1279"/>
      <c r="X32" s="1280"/>
      <c r="Y32" s="650"/>
      <c r="Z32" s="650"/>
      <c r="AA32" s="650"/>
      <c r="AB32" s="650"/>
      <c r="AC32" s="650"/>
      <c r="AD32" s="650"/>
      <c r="AE32" s="650"/>
      <c r="AF32" s="650"/>
      <c r="AG32" s="650"/>
      <c r="AH32" s="650"/>
      <c r="AI32" s="650"/>
      <c r="AJ32" s="650"/>
      <c r="AK32" s="650"/>
      <c r="AL32" s="650"/>
      <c r="AM32" s="651"/>
    </row>
    <row r="33" spans="1:39" s="318" customFormat="1" ht="17.100000000000001" customHeight="1" x14ac:dyDescent="0.25">
      <c r="A33" s="1010" t="s">
        <v>397</v>
      </c>
      <c r="B33" s="1276" t="s">
        <v>888</v>
      </c>
      <c r="C33" s="1276"/>
      <c r="D33" s="1276"/>
      <c r="E33" s="1276"/>
      <c r="F33" s="1276"/>
      <c r="G33" s="1276"/>
      <c r="H33" s="1276"/>
      <c r="I33" s="1276"/>
      <c r="J33" s="1276"/>
      <c r="K33" s="1276"/>
      <c r="L33" s="1276"/>
      <c r="M33" s="1276"/>
      <c r="N33" s="1276"/>
      <c r="O33" s="1276"/>
      <c r="P33" s="1276"/>
      <c r="Q33" s="1276"/>
      <c r="R33" s="1276"/>
      <c r="S33" s="1277"/>
      <c r="T33" s="330"/>
      <c r="U33" s="1010" t="s">
        <v>397</v>
      </c>
      <c r="V33" s="1276" t="s">
        <v>888</v>
      </c>
      <c r="W33" s="1276"/>
      <c r="X33" s="1276"/>
      <c r="Y33" s="1276"/>
      <c r="Z33" s="1276"/>
      <c r="AA33" s="1276"/>
      <c r="AB33" s="1276"/>
      <c r="AC33" s="1276"/>
      <c r="AD33" s="1276"/>
      <c r="AE33" s="1276"/>
      <c r="AF33" s="1276"/>
      <c r="AG33" s="1276"/>
      <c r="AH33" s="1276"/>
      <c r="AI33" s="1276"/>
      <c r="AJ33" s="1276"/>
      <c r="AK33" s="1276"/>
      <c r="AL33" s="1276"/>
      <c r="AM33" s="1277"/>
    </row>
    <row r="34" spans="1:39" s="318" customFormat="1" ht="17.100000000000001" customHeight="1" x14ac:dyDescent="0.25">
      <c r="A34" s="1026"/>
      <c r="B34" s="1005" t="s">
        <v>8</v>
      </c>
      <c r="C34" s="1006" t="s">
        <v>3</v>
      </c>
      <c r="D34" s="1006" t="s">
        <v>27</v>
      </c>
      <c r="E34" s="1006" t="s">
        <v>304</v>
      </c>
      <c r="F34" s="1006" t="s">
        <v>305</v>
      </c>
      <c r="G34" s="1006" t="s">
        <v>630</v>
      </c>
      <c r="H34" s="1006" t="s">
        <v>9</v>
      </c>
      <c r="I34" s="1006" t="s">
        <v>10</v>
      </c>
      <c r="J34" s="1006" t="s">
        <v>11</v>
      </c>
      <c r="K34" s="1006" t="s">
        <v>30</v>
      </c>
      <c r="L34" s="1006" t="s">
        <v>230</v>
      </c>
      <c r="M34" s="1001" t="s">
        <v>365</v>
      </c>
      <c r="N34" s="1115" t="s">
        <v>506</v>
      </c>
      <c r="O34" s="1126" t="s">
        <v>12</v>
      </c>
      <c r="P34" s="1008" t="s">
        <v>377</v>
      </c>
      <c r="Q34" s="1273" t="str">
        <f>IF(ISBLANK($Q$15),"",$Q$15)</f>
        <v/>
      </c>
      <c r="R34" s="1284" t="str">
        <f>IF(ISBLANK($R$15),"",$R$15)</f>
        <v/>
      </c>
      <c r="S34" s="1286" t="str">
        <f>IF(ISBLANK($S$15),"",$S$15)</f>
        <v/>
      </c>
      <c r="T34" s="330"/>
      <c r="U34" s="1026"/>
      <c r="V34" s="1005" t="s">
        <v>8</v>
      </c>
      <c r="W34" s="1006" t="s">
        <v>3</v>
      </c>
      <c r="X34" s="1006" t="s">
        <v>27</v>
      </c>
      <c r="Y34" s="1006" t="s">
        <v>304</v>
      </c>
      <c r="Z34" s="1006" t="s">
        <v>305</v>
      </c>
      <c r="AA34" s="1006" t="s">
        <v>630</v>
      </c>
      <c r="AB34" s="1006" t="s">
        <v>9</v>
      </c>
      <c r="AC34" s="1006" t="s">
        <v>10</v>
      </c>
      <c r="AD34" s="1006" t="s">
        <v>11</v>
      </c>
      <c r="AE34" s="1006" t="s">
        <v>30</v>
      </c>
      <c r="AF34" s="1006" t="s">
        <v>230</v>
      </c>
      <c r="AG34" s="1001" t="s">
        <v>365</v>
      </c>
      <c r="AH34" s="1115" t="s">
        <v>506</v>
      </c>
      <c r="AI34" s="1126" t="s">
        <v>12</v>
      </c>
      <c r="AJ34" s="1008" t="s">
        <v>377</v>
      </c>
      <c r="AK34" s="1273" t="str">
        <f>IF(ISBLANK($Q$15),"",$Q$15)</f>
        <v/>
      </c>
      <c r="AL34" s="1284" t="str">
        <f>IF(ISBLANK($R$15),"",$R$15)</f>
        <v/>
      </c>
      <c r="AM34" s="1286" t="str">
        <f>IF(ISBLANK($S$15),"",$S$15)</f>
        <v/>
      </c>
    </row>
    <row r="35" spans="1:39" s="318" customFormat="1" ht="17.100000000000001" customHeight="1" x14ac:dyDescent="0.25">
      <c r="A35" s="1026"/>
      <c r="B35" s="1005"/>
      <c r="C35" s="1006"/>
      <c r="D35" s="1006"/>
      <c r="E35" s="1006"/>
      <c r="F35" s="1006"/>
      <c r="G35" s="1006"/>
      <c r="H35" s="1006"/>
      <c r="I35" s="1006"/>
      <c r="J35" s="1006"/>
      <c r="K35" s="1006"/>
      <c r="L35" s="1006"/>
      <c r="M35" s="1001"/>
      <c r="N35" s="1115"/>
      <c r="O35" s="1126"/>
      <c r="P35" s="1008"/>
      <c r="Q35" s="1273"/>
      <c r="R35" s="1284"/>
      <c r="S35" s="1286"/>
      <c r="T35" s="330"/>
      <c r="U35" s="1026"/>
      <c r="V35" s="1005"/>
      <c r="W35" s="1006"/>
      <c r="X35" s="1006"/>
      <c r="Y35" s="1006"/>
      <c r="Z35" s="1006"/>
      <c r="AA35" s="1006"/>
      <c r="AB35" s="1006"/>
      <c r="AC35" s="1006"/>
      <c r="AD35" s="1006"/>
      <c r="AE35" s="1006"/>
      <c r="AF35" s="1006"/>
      <c r="AG35" s="1001"/>
      <c r="AH35" s="1115"/>
      <c r="AI35" s="1126"/>
      <c r="AJ35" s="1008"/>
      <c r="AK35" s="1273"/>
      <c r="AL35" s="1284"/>
      <c r="AM35" s="1286"/>
    </row>
    <row r="36" spans="1:39" s="318" customFormat="1" ht="17.100000000000001" customHeight="1" x14ac:dyDescent="0.25">
      <c r="A36" s="1026"/>
      <c r="B36" s="1005"/>
      <c r="C36" s="1006"/>
      <c r="D36" s="1006"/>
      <c r="E36" s="1006"/>
      <c r="F36" s="1006"/>
      <c r="G36" s="1006"/>
      <c r="H36" s="1006"/>
      <c r="I36" s="1006"/>
      <c r="J36" s="1006"/>
      <c r="K36" s="1006"/>
      <c r="L36" s="1006"/>
      <c r="M36" s="1001"/>
      <c r="N36" s="1115"/>
      <c r="O36" s="1126"/>
      <c r="P36" s="1008"/>
      <c r="Q36" s="1273"/>
      <c r="R36" s="1284"/>
      <c r="S36" s="1286"/>
      <c r="T36" s="330"/>
      <c r="U36" s="1026"/>
      <c r="V36" s="1005"/>
      <c r="W36" s="1006"/>
      <c r="X36" s="1006"/>
      <c r="Y36" s="1006"/>
      <c r="Z36" s="1006"/>
      <c r="AA36" s="1006"/>
      <c r="AB36" s="1006"/>
      <c r="AC36" s="1006"/>
      <c r="AD36" s="1006"/>
      <c r="AE36" s="1006"/>
      <c r="AF36" s="1006"/>
      <c r="AG36" s="1001"/>
      <c r="AH36" s="1115"/>
      <c r="AI36" s="1126"/>
      <c r="AJ36" s="1008"/>
      <c r="AK36" s="1273"/>
      <c r="AL36" s="1284"/>
      <c r="AM36" s="1286"/>
    </row>
    <row r="37" spans="1:39" s="318" customFormat="1" ht="17.100000000000001" customHeight="1" thickBot="1" x14ac:dyDescent="0.3">
      <c r="A37" s="1026"/>
      <c r="B37" s="1005"/>
      <c r="C37" s="1006"/>
      <c r="D37" s="1006"/>
      <c r="E37" s="1006"/>
      <c r="F37" s="1006"/>
      <c r="G37" s="1007"/>
      <c r="H37" s="1006"/>
      <c r="I37" s="1006"/>
      <c r="J37" s="1006"/>
      <c r="K37" s="1006"/>
      <c r="L37" s="1006"/>
      <c r="M37" s="1001"/>
      <c r="N37" s="1115"/>
      <c r="O37" s="1127"/>
      <c r="P37" s="1009"/>
      <c r="Q37" s="1273"/>
      <c r="R37" s="1285"/>
      <c r="S37" s="1287"/>
      <c r="T37" s="330"/>
      <c r="U37" s="1026"/>
      <c r="V37" s="1005"/>
      <c r="W37" s="1006"/>
      <c r="X37" s="1006"/>
      <c r="Y37" s="1006"/>
      <c r="Z37" s="1006"/>
      <c r="AA37" s="1007"/>
      <c r="AB37" s="1006"/>
      <c r="AC37" s="1006"/>
      <c r="AD37" s="1006"/>
      <c r="AE37" s="1006"/>
      <c r="AF37" s="1006"/>
      <c r="AG37" s="1001"/>
      <c r="AH37" s="1115"/>
      <c r="AI37" s="1127"/>
      <c r="AJ37" s="1009"/>
      <c r="AK37" s="1273"/>
      <c r="AL37" s="1285"/>
      <c r="AM37" s="1287"/>
    </row>
    <row r="38" spans="1:39" s="318" customFormat="1" ht="17.100000000000001" customHeight="1" x14ac:dyDescent="0.25">
      <c r="A38" s="356" t="s">
        <v>336</v>
      </c>
      <c r="B38" s="508">
        <v>1</v>
      </c>
      <c r="C38" s="509">
        <v>1</v>
      </c>
      <c r="D38" s="509">
        <v>1</v>
      </c>
      <c r="E38" s="509">
        <v>1</v>
      </c>
      <c r="F38" s="509">
        <v>1</v>
      </c>
      <c r="G38" s="509">
        <v>1</v>
      </c>
      <c r="H38" s="509">
        <v>1</v>
      </c>
      <c r="I38" s="509">
        <v>1</v>
      </c>
      <c r="J38" s="509">
        <v>1</v>
      </c>
      <c r="K38" s="509">
        <v>1</v>
      </c>
      <c r="L38" s="509">
        <v>1</v>
      </c>
      <c r="M38" s="567">
        <v>1</v>
      </c>
      <c r="N38" s="510">
        <v>1</v>
      </c>
      <c r="O38" s="511">
        <v>1</v>
      </c>
      <c r="P38" s="510">
        <v>1</v>
      </c>
      <c r="Q38" s="508">
        <v>1</v>
      </c>
      <c r="R38" s="509">
        <v>1</v>
      </c>
      <c r="S38" s="510">
        <v>1</v>
      </c>
      <c r="T38" s="330"/>
      <c r="U38" s="356" t="s">
        <v>336</v>
      </c>
      <c r="V38" s="508">
        <v>1</v>
      </c>
      <c r="W38" s="509">
        <v>1</v>
      </c>
      <c r="X38" s="509">
        <v>1</v>
      </c>
      <c r="Y38" s="509">
        <v>1</v>
      </c>
      <c r="Z38" s="509">
        <v>1</v>
      </c>
      <c r="AA38" s="509">
        <v>1</v>
      </c>
      <c r="AB38" s="509">
        <v>1</v>
      </c>
      <c r="AC38" s="509">
        <v>1</v>
      </c>
      <c r="AD38" s="509">
        <v>1</v>
      </c>
      <c r="AE38" s="509">
        <v>1</v>
      </c>
      <c r="AF38" s="509">
        <v>1</v>
      </c>
      <c r="AG38" s="567">
        <v>1</v>
      </c>
      <c r="AH38" s="510">
        <v>1</v>
      </c>
      <c r="AI38" s="511">
        <v>1</v>
      </c>
      <c r="AJ38" s="510">
        <v>1</v>
      </c>
      <c r="AK38" s="508">
        <v>1</v>
      </c>
      <c r="AL38" s="509">
        <v>1</v>
      </c>
      <c r="AM38" s="510">
        <v>1</v>
      </c>
    </row>
    <row r="39" spans="1:39" s="318" customFormat="1" ht="17.100000000000001" customHeight="1" x14ac:dyDescent="0.25">
      <c r="A39" s="357" t="s">
        <v>414</v>
      </c>
      <c r="B39" s="512">
        <v>1</v>
      </c>
      <c r="C39" s="513">
        <v>1</v>
      </c>
      <c r="D39" s="513">
        <v>1</v>
      </c>
      <c r="E39" s="513">
        <v>1</v>
      </c>
      <c r="F39" s="513">
        <v>1</v>
      </c>
      <c r="G39" s="513">
        <v>1</v>
      </c>
      <c r="H39" s="513">
        <v>1</v>
      </c>
      <c r="I39" s="513">
        <v>1</v>
      </c>
      <c r="J39" s="513">
        <v>1</v>
      </c>
      <c r="K39" s="513">
        <v>1</v>
      </c>
      <c r="L39" s="513">
        <v>1</v>
      </c>
      <c r="M39" s="568">
        <v>1</v>
      </c>
      <c r="N39" s="514">
        <v>1</v>
      </c>
      <c r="O39" s="515">
        <v>1</v>
      </c>
      <c r="P39" s="514">
        <v>1</v>
      </c>
      <c r="Q39" s="512">
        <v>1</v>
      </c>
      <c r="R39" s="513">
        <v>1</v>
      </c>
      <c r="S39" s="514">
        <v>1</v>
      </c>
      <c r="T39" s="330"/>
      <c r="U39" s="357" t="s">
        <v>414</v>
      </c>
      <c r="V39" s="512">
        <v>1</v>
      </c>
      <c r="W39" s="513">
        <v>1</v>
      </c>
      <c r="X39" s="513">
        <v>1</v>
      </c>
      <c r="Y39" s="513">
        <v>1</v>
      </c>
      <c r="Z39" s="513">
        <v>1</v>
      </c>
      <c r="AA39" s="513">
        <v>1</v>
      </c>
      <c r="AB39" s="513">
        <v>1</v>
      </c>
      <c r="AC39" s="513">
        <v>1</v>
      </c>
      <c r="AD39" s="513">
        <v>1</v>
      </c>
      <c r="AE39" s="513">
        <v>1</v>
      </c>
      <c r="AF39" s="513">
        <v>1</v>
      </c>
      <c r="AG39" s="568">
        <v>1</v>
      </c>
      <c r="AH39" s="514">
        <v>1</v>
      </c>
      <c r="AI39" s="515">
        <v>1</v>
      </c>
      <c r="AJ39" s="514">
        <v>1</v>
      </c>
      <c r="AK39" s="512">
        <v>1</v>
      </c>
      <c r="AL39" s="513">
        <v>1</v>
      </c>
      <c r="AM39" s="514">
        <v>1</v>
      </c>
    </row>
    <row r="40" spans="1:39" s="318" customFormat="1" ht="17.100000000000001" customHeight="1" thickBot="1" x14ac:dyDescent="0.3">
      <c r="A40" s="358" t="s">
        <v>4</v>
      </c>
      <c r="B40" s="516">
        <v>1</v>
      </c>
      <c r="C40" s="517">
        <v>1</v>
      </c>
      <c r="D40" s="517">
        <v>1</v>
      </c>
      <c r="E40" s="517">
        <v>1</v>
      </c>
      <c r="F40" s="517">
        <v>1</v>
      </c>
      <c r="G40" s="517">
        <v>1</v>
      </c>
      <c r="H40" s="517">
        <v>1</v>
      </c>
      <c r="I40" s="517">
        <v>1</v>
      </c>
      <c r="J40" s="517">
        <v>1</v>
      </c>
      <c r="K40" s="517">
        <v>1</v>
      </c>
      <c r="L40" s="517">
        <v>1</v>
      </c>
      <c r="M40" s="569">
        <v>1</v>
      </c>
      <c r="N40" s="518">
        <v>1</v>
      </c>
      <c r="O40" s="519">
        <v>1</v>
      </c>
      <c r="P40" s="518">
        <v>1</v>
      </c>
      <c r="Q40" s="516">
        <v>1</v>
      </c>
      <c r="R40" s="517">
        <v>1</v>
      </c>
      <c r="S40" s="518">
        <v>1</v>
      </c>
      <c r="T40" s="330"/>
      <c r="U40" s="358" t="s">
        <v>4</v>
      </c>
      <c r="V40" s="516">
        <v>1</v>
      </c>
      <c r="W40" s="517">
        <v>1</v>
      </c>
      <c r="X40" s="517">
        <v>1</v>
      </c>
      <c r="Y40" s="517">
        <v>1</v>
      </c>
      <c r="Z40" s="517">
        <v>1</v>
      </c>
      <c r="AA40" s="517">
        <v>1</v>
      </c>
      <c r="AB40" s="517">
        <v>1</v>
      </c>
      <c r="AC40" s="517">
        <v>1</v>
      </c>
      <c r="AD40" s="517">
        <v>1</v>
      </c>
      <c r="AE40" s="517">
        <v>1</v>
      </c>
      <c r="AF40" s="517">
        <v>1</v>
      </c>
      <c r="AG40" s="569">
        <v>1</v>
      </c>
      <c r="AH40" s="518">
        <v>1</v>
      </c>
      <c r="AI40" s="519">
        <v>1</v>
      </c>
      <c r="AJ40" s="518">
        <v>1</v>
      </c>
      <c r="AK40" s="516">
        <v>1</v>
      </c>
      <c r="AL40" s="517">
        <v>1</v>
      </c>
      <c r="AM40" s="518">
        <v>1</v>
      </c>
    </row>
    <row r="41" spans="1:39" s="318" customFormat="1" ht="20.100000000000001" customHeight="1" x14ac:dyDescent="0.25">
      <c r="A41" s="393"/>
      <c r="B41" s="330"/>
      <c r="C41" s="330"/>
      <c r="D41" s="330"/>
      <c r="E41" s="330"/>
      <c r="F41" s="330"/>
      <c r="G41" s="330"/>
      <c r="H41" s="330"/>
      <c r="I41" s="330"/>
      <c r="J41" s="330"/>
      <c r="K41" s="330"/>
      <c r="L41" s="330"/>
      <c r="M41" s="330"/>
      <c r="N41" s="330"/>
      <c r="O41" s="330"/>
      <c r="P41" s="330"/>
      <c r="Q41" s="330"/>
      <c r="R41" s="330"/>
      <c r="S41" s="330"/>
      <c r="T41" s="330"/>
      <c r="U41" s="391"/>
      <c r="V41" s="330"/>
      <c r="W41" s="330"/>
      <c r="X41" s="330"/>
      <c r="Y41" s="330"/>
      <c r="Z41" s="330"/>
      <c r="AA41" s="330"/>
      <c r="AB41" s="330"/>
      <c r="AC41" s="330"/>
      <c r="AD41" s="330"/>
      <c r="AE41" s="330"/>
      <c r="AF41" s="330"/>
      <c r="AG41" s="330"/>
      <c r="AH41" s="330"/>
      <c r="AI41" s="330"/>
      <c r="AJ41" s="330"/>
      <c r="AK41" s="330"/>
      <c r="AL41" s="330"/>
      <c r="AM41" s="395"/>
    </row>
    <row r="42" spans="1:39" s="318" customFormat="1" ht="9.75" customHeight="1" thickBot="1" x14ac:dyDescent="0.3">
      <c r="A42" s="396"/>
      <c r="B42" s="330"/>
      <c r="C42" s="330"/>
      <c r="D42" s="330"/>
      <c r="E42" s="330"/>
      <c r="F42" s="330"/>
      <c r="G42" s="330"/>
      <c r="H42" s="330"/>
      <c r="I42" s="330"/>
      <c r="J42" s="330"/>
      <c r="K42" s="330"/>
      <c r="L42" s="330"/>
      <c r="M42" s="330"/>
      <c r="N42" s="330"/>
      <c r="O42" s="330"/>
      <c r="P42" s="330"/>
      <c r="Q42" s="330"/>
      <c r="R42" s="330"/>
      <c r="S42" s="330"/>
      <c r="T42" s="330"/>
      <c r="U42" s="392"/>
      <c r="V42" s="330"/>
      <c r="W42" s="330"/>
      <c r="X42" s="330"/>
      <c r="Y42" s="330"/>
      <c r="Z42" s="330"/>
      <c r="AA42" s="330"/>
      <c r="AB42" s="330"/>
      <c r="AC42" s="330"/>
      <c r="AD42" s="330"/>
      <c r="AE42" s="330"/>
      <c r="AF42" s="330"/>
      <c r="AG42" s="330"/>
      <c r="AH42" s="330"/>
      <c r="AI42" s="330"/>
      <c r="AJ42" s="330"/>
      <c r="AK42" s="330"/>
      <c r="AL42" s="330"/>
      <c r="AM42" s="395"/>
    </row>
    <row r="43" spans="1:39" s="479" customFormat="1" ht="26.25" thickBot="1" x14ac:dyDescent="0.4">
      <c r="A43" s="1289" t="s">
        <v>407</v>
      </c>
      <c r="B43" s="1290"/>
      <c r="C43" s="1290"/>
      <c r="D43" s="1290"/>
      <c r="E43" s="1290"/>
      <c r="F43" s="1290"/>
      <c r="G43" s="1290"/>
      <c r="H43" s="1290"/>
      <c r="I43" s="1290"/>
      <c r="J43" s="1290"/>
      <c r="K43" s="1290"/>
      <c r="L43" s="1290"/>
      <c r="M43" s="1290"/>
      <c r="N43" s="1290"/>
      <c r="O43" s="1290"/>
      <c r="P43" s="1290"/>
      <c r="Q43" s="1290"/>
      <c r="R43" s="1290"/>
      <c r="S43" s="1291"/>
      <c r="T43" s="478"/>
      <c r="U43" s="1289" t="s">
        <v>408</v>
      </c>
      <c r="V43" s="1290"/>
      <c r="W43" s="1290"/>
      <c r="X43" s="1290"/>
      <c r="Y43" s="1290"/>
      <c r="Z43" s="1290"/>
      <c r="AA43" s="1290"/>
      <c r="AB43" s="1290"/>
      <c r="AC43" s="1290"/>
      <c r="AD43" s="1290"/>
      <c r="AE43" s="1290"/>
      <c r="AF43" s="1290"/>
      <c r="AG43" s="1290"/>
      <c r="AH43" s="1290"/>
      <c r="AI43" s="1290"/>
      <c r="AJ43" s="1290"/>
      <c r="AK43" s="1290"/>
      <c r="AL43" s="1290"/>
      <c r="AM43" s="1291"/>
    </row>
    <row r="44" spans="1:39" s="318" customFormat="1" ht="20.100000000000001" customHeight="1" thickBot="1" x14ac:dyDescent="0.3">
      <c r="A44" s="626" t="s">
        <v>405</v>
      </c>
      <c r="B44" s="1281"/>
      <c r="C44" s="1282"/>
      <c r="D44" s="1282"/>
      <c r="E44" s="1282"/>
      <c r="F44" s="1282"/>
      <c r="G44" s="1282"/>
      <c r="H44" s="1282"/>
      <c r="I44" s="1282"/>
      <c r="J44" s="1282"/>
      <c r="K44" s="1282"/>
      <c r="L44" s="1282"/>
      <c r="M44" s="1282"/>
      <c r="N44" s="1282"/>
      <c r="O44" s="1282"/>
      <c r="P44" s="1282"/>
      <c r="Q44" s="1282"/>
      <c r="R44" s="1282"/>
      <c r="S44" s="1283"/>
      <c r="T44" s="330"/>
      <c r="U44" s="626" t="s">
        <v>405</v>
      </c>
      <c r="V44" s="1281"/>
      <c r="W44" s="1282"/>
      <c r="X44" s="1282"/>
      <c r="Y44" s="1282"/>
      <c r="Z44" s="1282"/>
      <c r="AA44" s="1282"/>
      <c r="AB44" s="1282"/>
      <c r="AC44" s="1282"/>
      <c r="AD44" s="1282"/>
      <c r="AE44" s="1282"/>
      <c r="AF44" s="1282"/>
      <c r="AG44" s="1282"/>
      <c r="AH44" s="1282"/>
      <c r="AI44" s="1282"/>
      <c r="AJ44" s="1282"/>
      <c r="AK44" s="1282"/>
      <c r="AL44" s="1282"/>
      <c r="AM44" s="1283"/>
    </row>
    <row r="45" spans="1:39" s="318" customFormat="1" ht="20.100000000000001" customHeight="1" x14ac:dyDescent="0.25">
      <c r="A45" s="1261" t="s">
        <v>406</v>
      </c>
      <c r="B45" s="1264"/>
      <c r="C45" s="1265"/>
      <c r="D45" s="1265"/>
      <c r="E45" s="1265"/>
      <c r="F45" s="1265"/>
      <c r="G45" s="1265"/>
      <c r="H45" s="1265"/>
      <c r="I45" s="1265"/>
      <c r="J45" s="1265"/>
      <c r="K45" s="1265"/>
      <c r="L45" s="1265"/>
      <c r="M45" s="1265"/>
      <c r="N45" s="1265"/>
      <c r="O45" s="1265"/>
      <c r="P45" s="1265"/>
      <c r="Q45" s="1265"/>
      <c r="R45" s="1265"/>
      <c r="S45" s="1266"/>
      <c r="T45" s="330"/>
      <c r="U45" s="1261" t="s">
        <v>406</v>
      </c>
      <c r="V45" s="1264"/>
      <c r="W45" s="1265"/>
      <c r="X45" s="1265"/>
      <c r="Y45" s="1265"/>
      <c r="Z45" s="1265"/>
      <c r="AA45" s="1265"/>
      <c r="AB45" s="1265"/>
      <c r="AC45" s="1265"/>
      <c r="AD45" s="1265"/>
      <c r="AE45" s="1265"/>
      <c r="AF45" s="1265"/>
      <c r="AG45" s="1265"/>
      <c r="AH45" s="1265"/>
      <c r="AI45" s="1265"/>
      <c r="AJ45" s="1265"/>
      <c r="AK45" s="1265"/>
      <c r="AL45" s="1265"/>
      <c r="AM45" s="1266"/>
    </row>
    <row r="46" spans="1:39" s="318" customFormat="1" ht="18" customHeight="1" x14ac:dyDescent="0.25">
      <c r="A46" s="1262"/>
      <c r="B46" s="1267"/>
      <c r="C46" s="1268"/>
      <c r="D46" s="1268"/>
      <c r="E46" s="1268"/>
      <c r="F46" s="1268"/>
      <c r="G46" s="1268"/>
      <c r="H46" s="1268"/>
      <c r="I46" s="1268"/>
      <c r="J46" s="1268"/>
      <c r="K46" s="1268"/>
      <c r="L46" s="1268"/>
      <c r="M46" s="1268"/>
      <c r="N46" s="1268"/>
      <c r="O46" s="1268"/>
      <c r="P46" s="1268"/>
      <c r="Q46" s="1268"/>
      <c r="R46" s="1268"/>
      <c r="S46" s="1269"/>
      <c r="T46" s="330"/>
      <c r="U46" s="1262"/>
      <c r="V46" s="1267"/>
      <c r="W46" s="1268"/>
      <c r="X46" s="1268"/>
      <c r="Y46" s="1268"/>
      <c r="Z46" s="1268"/>
      <c r="AA46" s="1268"/>
      <c r="AB46" s="1268"/>
      <c r="AC46" s="1268"/>
      <c r="AD46" s="1268"/>
      <c r="AE46" s="1268"/>
      <c r="AF46" s="1268"/>
      <c r="AG46" s="1268"/>
      <c r="AH46" s="1268"/>
      <c r="AI46" s="1268"/>
      <c r="AJ46" s="1268"/>
      <c r="AK46" s="1268"/>
      <c r="AL46" s="1268"/>
      <c r="AM46" s="1269"/>
    </row>
    <row r="47" spans="1:39" s="318" customFormat="1" ht="15.95" customHeight="1" x14ac:dyDescent="0.25">
      <c r="A47" s="1262"/>
      <c r="B47" s="1267"/>
      <c r="C47" s="1268"/>
      <c r="D47" s="1268"/>
      <c r="E47" s="1268"/>
      <c r="F47" s="1268"/>
      <c r="G47" s="1268"/>
      <c r="H47" s="1268"/>
      <c r="I47" s="1268"/>
      <c r="J47" s="1268"/>
      <c r="K47" s="1268"/>
      <c r="L47" s="1268"/>
      <c r="M47" s="1268"/>
      <c r="N47" s="1268"/>
      <c r="O47" s="1268"/>
      <c r="P47" s="1268"/>
      <c r="Q47" s="1268"/>
      <c r="R47" s="1268"/>
      <c r="S47" s="1269"/>
      <c r="T47" s="330"/>
      <c r="U47" s="1262"/>
      <c r="V47" s="1267"/>
      <c r="W47" s="1268"/>
      <c r="X47" s="1268"/>
      <c r="Y47" s="1268"/>
      <c r="Z47" s="1268"/>
      <c r="AA47" s="1268"/>
      <c r="AB47" s="1268"/>
      <c r="AC47" s="1268"/>
      <c r="AD47" s="1268"/>
      <c r="AE47" s="1268"/>
      <c r="AF47" s="1268"/>
      <c r="AG47" s="1268"/>
      <c r="AH47" s="1268"/>
      <c r="AI47" s="1268"/>
      <c r="AJ47" s="1268"/>
      <c r="AK47" s="1268"/>
      <c r="AL47" s="1268"/>
      <c r="AM47" s="1269"/>
    </row>
    <row r="48" spans="1:39" s="318" customFormat="1" ht="15.95" customHeight="1" x14ac:dyDescent="0.25">
      <c r="A48" s="1262"/>
      <c r="B48" s="1267"/>
      <c r="C48" s="1268"/>
      <c r="D48" s="1268"/>
      <c r="E48" s="1268"/>
      <c r="F48" s="1268"/>
      <c r="G48" s="1268"/>
      <c r="H48" s="1268"/>
      <c r="I48" s="1268"/>
      <c r="J48" s="1268"/>
      <c r="K48" s="1268"/>
      <c r="L48" s="1268"/>
      <c r="M48" s="1268"/>
      <c r="N48" s="1268"/>
      <c r="O48" s="1268"/>
      <c r="P48" s="1268"/>
      <c r="Q48" s="1268"/>
      <c r="R48" s="1268"/>
      <c r="S48" s="1269"/>
      <c r="T48" s="330"/>
      <c r="U48" s="1262"/>
      <c r="V48" s="1267"/>
      <c r="W48" s="1268"/>
      <c r="X48" s="1268"/>
      <c r="Y48" s="1268"/>
      <c r="Z48" s="1268"/>
      <c r="AA48" s="1268"/>
      <c r="AB48" s="1268"/>
      <c r="AC48" s="1268"/>
      <c r="AD48" s="1268"/>
      <c r="AE48" s="1268"/>
      <c r="AF48" s="1268"/>
      <c r="AG48" s="1268"/>
      <c r="AH48" s="1268"/>
      <c r="AI48" s="1268"/>
      <c r="AJ48" s="1268"/>
      <c r="AK48" s="1268"/>
      <c r="AL48" s="1268"/>
      <c r="AM48" s="1269"/>
    </row>
    <row r="49" spans="1:39" s="318" customFormat="1" ht="15.95" customHeight="1" thickBot="1" x14ac:dyDescent="0.3">
      <c r="A49" s="1263"/>
      <c r="B49" s="1270"/>
      <c r="C49" s="1271"/>
      <c r="D49" s="1271"/>
      <c r="E49" s="1271"/>
      <c r="F49" s="1271"/>
      <c r="G49" s="1271"/>
      <c r="H49" s="1271"/>
      <c r="I49" s="1271"/>
      <c r="J49" s="1271"/>
      <c r="K49" s="1271"/>
      <c r="L49" s="1271"/>
      <c r="M49" s="1271"/>
      <c r="N49" s="1271"/>
      <c r="O49" s="1271"/>
      <c r="P49" s="1271"/>
      <c r="Q49" s="1271"/>
      <c r="R49" s="1271"/>
      <c r="S49" s="1272"/>
      <c r="T49" s="330"/>
      <c r="U49" s="1263"/>
      <c r="V49" s="1270"/>
      <c r="W49" s="1271"/>
      <c r="X49" s="1271"/>
      <c r="Y49" s="1271"/>
      <c r="Z49" s="1271"/>
      <c r="AA49" s="1271"/>
      <c r="AB49" s="1271"/>
      <c r="AC49" s="1271"/>
      <c r="AD49" s="1271"/>
      <c r="AE49" s="1271"/>
      <c r="AF49" s="1271"/>
      <c r="AG49" s="1271"/>
      <c r="AH49" s="1271"/>
      <c r="AI49" s="1271"/>
      <c r="AJ49" s="1271"/>
      <c r="AK49" s="1271"/>
      <c r="AL49" s="1271"/>
      <c r="AM49" s="1272"/>
    </row>
    <row r="50" spans="1:39" s="318" customFormat="1" ht="18" customHeight="1" thickBot="1" x14ac:dyDescent="0.3">
      <c r="A50" s="627" t="s">
        <v>6</v>
      </c>
      <c r="B50" s="1259"/>
      <c r="C50" s="1260"/>
      <c r="D50" s="648"/>
      <c r="E50" s="648"/>
      <c r="F50" s="648"/>
      <c r="G50" s="648"/>
      <c r="H50" s="648"/>
      <c r="I50" s="648"/>
      <c r="J50" s="648"/>
      <c r="K50" s="648"/>
      <c r="L50" s="648"/>
      <c r="M50" s="648"/>
      <c r="N50" s="648"/>
      <c r="O50" s="648"/>
      <c r="P50" s="648"/>
      <c r="Q50" s="648"/>
      <c r="R50" s="648"/>
      <c r="S50" s="649"/>
      <c r="T50" s="330"/>
      <c r="U50" s="627" t="s">
        <v>6</v>
      </c>
      <c r="V50" s="1259"/>
      <c r="W50" s="1260"/>
      <c r="X50" s="648"/>
      <c r="Y50" s="648"/>
      <c r="Z50" s="648"/>
      <c r="AA50" s="648"/>
      <c r="AB50" s="648"/>
      <c r="AC50" s="648"/>
      <c r="AD50" s="648"/>
      <c r="AE50" s="648"/>
      <c r="AF50" s="648"/>
      <c r="AG50" s="648"/>
      <c r="AH50" s="648"/>
      <c r="AI50" s="648"/>
      <c r="AJ50" s="648"/>
      <c r="AK50" s="648"/>
      <c r="AL50" s="648"/>
      <c r="AM50" s="649"/>
    </row>
    <row r="51" spans="1:39" s="318" customFormat="1" ht="18" customHeight="1" thickBot="1" x14ac:dyDescent="0.3">
      <c r="A51" s="628" t="s">
        <v>634</v>
      </c>
      <c r="B51" s="1278"/>
      <c r="C51" s="1279"/>
      <c r="D51" s="1280"/>
      <c r="E51" s="650"/>
      <c r="F51" s="650"/>
      <c r="G51" s="650"/>
      <c r="H51" s="650"/>
      <c r="I51" s="650"/>
      <c r="J51" s="650"/>
      <c r="K51" s="650"/>
      <c r="L51" s="650"/>
      <c r="M51" s="650"/>
      <c r="N51" s="650"/>
      <c r="O51" s="650"/>
      <c r="P51" s="650"/>
      <c r="Q51" s="650"/>
      <c r="R51" s="650"/>
      <c r="S51" s="651"/>
      <c r="T51" s="330"/>
      <c r="U51" s="628" t="s">
        <v>634</v>
      </c>
      <c r="V51" s="1278"/>
      <c r="W51" s="1279"/>
      <c r="X51" s="1280"/>
      <c r="Y51" s="650"/>
      <c r="Z51" s="650"/>
      <c r="AA51" s="650"/>
      <c r="AB51" s="650"/>
      <c r="AC51" s="650"/>
      <c r="AD51" s="650"/>
      <c r="AE51" s="650"/>
      <c r="AF51" s="650"/>
      <c r="AG51" s="650"/>
      <c r="AH51" s="650"/>
      <c r="AI51" s="650"/>
      <c r="AJ51" s="650"/>
      <c r="AK51" s="650"/>
      <c r="AL51" s="650"/>
      <c r="AM51" s="651"/>
    </row>
    <row r="52" spans="1:39" s="318" customFormat="1" ht="17.100000000000001" customHeight="1" x14ac:dyDescent="0.25">
      <c r="A52" s="1010" t="s">
        <v>397</v>
      </c>
      <c r="B52" s="1276" t="s">
        <v>888</v>
      </c>
      <c r="C52" s="1276"/>
      <c r="D52" s="1276"/>
      <c r="E52" s="1276"/>
      <c r="F52" s="1276"/>
      <c r="G52" s="1276"/>
      <c r="H52" s="1276"/>
      <c r="I52" s="1276"/>
      <c r="J52" s="1276"/>
      <c r="K52" s="1276"/>
      <c r="L52" s="1276"/>
      <c r="M52" s="1276"/>
      <c r="N52" s="1276"/>
      <c r="O52" s="1276"/>
      <c r="P52" s="1276"/>
      <c r="Q52" s="1276"/>
      <c r="R52" s="1276"/>
      <c r="S52" s="1277"/>
      <c r="T52" s="330"/>
      <c r="U52" s="1010" t="s">
        <v>397</v>
      </c>
      <c r="V52" s="1276" t="s">
        <v>888</v>
      </c>
      <c r="W52" s="1276"/>
      <c r="X52" s="1276"/>
      <c r="Y52" s="1276"/>
      <c r="Z52" s="1276"/>
      <c r="AA52" s="1276"/>
      <c r="AB52" s="1276"/>
      <c r="AC52" s="1276"/>
      <c r="AD52" s="1276"/>
      <c r="AE52" s="1276"/>
      <c r="AF52" s="1276"/>
      <c r="AG52" s="1276"/>
      <c r="AH52" s="1276"/>
      <c r="AI52" s="1276"/>
      <c r="AJ52" s="1276"/>
      <c r="AK52" s="1276"/>
      <c r="AL52" s="1276"/>
      <c r="AM52" s="1277"/>
    </row>
    <row r="53" spans="1:39" s="318" customFormat="1" ht="17.100000000000001" customHeight="1" x14ac:dyDescent="0.25">
      <c r="A53" s="1026"/>
      <c r="B53" s="1005" t="s">
        <v>8</v>
      </c>
      <c r="C53" s="1006" t="s">
        <v>3</v>
      </c>
      <c r="D53" s="1006" t="s">
        <v>27</v>
      </c>
      <c r="E53" s="1006" t="s">
        <v>304</v>
      </c>
      <c r="F53" s="1006" t="s">
        <v>305</v>
      </c>
      <c r="G53" s="1006" t="s">
        <v>630</v>
      </c>
      <c r="H53" s="1006" t="s">
        <v>9</v>
      </c>
      <c r="I53" s="1006" t="s">
        <v>10</v>
      </c>
      <c r="J53" s="1006" t="s">
        <v>11</v>
      </c>
      <c r="K53" s="1006" t="s">
        <v>30</v>
      </c>
      <c r="L53" s="1006" t="s">
        <v>230</v>
      </c>
      <c r="M53" s="1001" t="s">
        <v>365</v>
      </c>
      <c r="N53" s="1115" t="s">
        <v>506</v>
      </c>
      <c r="O53" s="1126" t="s">
        <v>12</v>
      </c>
      <c r="P53" s="1008" t="s">
        <v>377</v>
      </c>
      <c r="Q53" s="1273" t="str">
        <f>IF(ISBLANK($Q$15),"",$Q$15)</f>
        <v/>
      </c>
      <c r="R53" s="1284" t="str">
        <f>IF(ISBLANK($R$15),"",$R$15)</f>
        <v/>
      </c>
      <c r="S53" s="1286" t="str">
        <f>IF(ISBLANK($S$15),"",$S$15)</f>
        <v/>
      </c>
      <c r="T53" s="330"/>
      <c r="U53" s="1026"/>
      <c r="V53" s="1005" t="s">
        <v>8</v>
      </c>
      <c r="W53" s="1006" t="s">
        <v>3</v>
      </c>
      <c r="X53" s="1006" t="s">
        <v>27</v>
      </c>
      <c r="Y53" s="1006" t="s">
        <v>304</v>
      </c>
      <c r="Z53" s="1006" t="s">
        <v>305</v>
      </c>
      <c r="AA53" s="1006" t="s">
        <v>630</v>
      </c>
      <c r="AB53" s="1006" t="s">
        <v>9</v>
      </c>
      <c r="AC53" s="1006" t="s">
        <v>10</v>
      </c>
      <c r="AD53" s="1006" t="s">
        <v>11</v>
      </c>
      <c r="AE53" s="1006" t="s">
        <v>30</v>
      </c>
      <c r="AF53" s="1006" t="s">
        <v>230</v>
      </c>
      <c r="AG53" s="1001" t="s">
        <v>365</v>
      </c>
      <c r="AH53" s="1115" t="s">
        <v>506</v>
      </c>
      <c r="AI53" s="1126" t="s">
        <v>12</v>
      </c>
      <c r="AJ53" s="1008" t="s">
        <v>377</v>
      </c>
      <c r="AK53" s="1273" t="str">
        <f>IF(ISBLANK($Q$15),"",$Q$15)</f>
        <v/>
      </c>
      <c r="AL53" s="1284" t="str">
        <f>IF(ISBLANK($R$15),"",$R$15)</f>
        <v/>
      </c>
      <c r="AM53" s="1286" t="str">
        <f>IF(ISBLANK($S$15),"",$S$15)</f>
        <v/>
      </c>
    </row>
    <row r="54" spans="1:39" s="318" customFormat="1" ht="17.100000000000001" customHeight="1" x14ac:dyDescent="0.25">
      <c r="A54" s="1026"/>
      <c r="B54" s="1005"/>
      <c r="C54" s="1006"/>
      <c r="D54" s="1006"/>
      <c r="E54" s="1006"/>
      <c r="F54" s="1006"/>
      <c r="G54" s="1006"/>
      <c r="H54" s="1006"/>
      <c r="I54" s="1006"/>
      <c r="J54" s="1006"/>
      <c r="K54" s="1006"/>
      <c r="L54" s="1006"/>
      <c r="M54" s="1001"/>
      <c r="N54" s="1115"/>
      <c r="O54" s="1126"/>
      <c r="P54" s="1008"/>
      <c r="Q54" s="1273"/>
      <c r="R54" s="1284"/>
      <c r="S54" s="1286"/>
      <c r="T54" s="330"/>
      <c r="U54" s="1026"/>
      <c r="V54" s="1005"/>
      <c r="W54" s="1006"/>
      <c r="X54" s="1006"/>
      <c r="Y54" s="1006"/>
      <c r="Z54" s="1006"/>
      <c r="AA54" s="1006"/>
      <c r="AB54" s="1006"/>
      <c r="AC54" s="1006"/>
      <c r="AD54" s="1006"/>
      <c r="AE54" s="1006"/>
      <c r="AF54" s="1006"/>
      <c r="AG54" s="1001"/>
      <c r="AH54" s="1115"/>
      <c r="AI54" s="1126"/>
      <c r="AJ54" s="1008"/>
      <c r="AK54" s="1273"/>
      <c r="AL54" s="1284"/>
      <c r="AM54" s="1286"/>
    </row>
    <row r="55" spans="1:39" s="318" customFormat="1" ht="17.100000000000001" customHeight="1" x14ac:dyDescent="0.25">
      <c r="A55" s="1026"/>
      <c r="B55" s="1005"/>
      <c r="C55" s="1006"/>
      <c r="D55" s="1006"/>
      <c r="E55" s="1006"/>
      <c r="F55" s="1006"/>
      <c r="G55" s="1006"/>
      <c r="H55" s="1006"/>
      <c r="I55" s="1006"/>
      <c r="J55" s="1006"/>
      <c r="K55" s="1006"/>
      <c r="L55" s="1006"/>
      <c r="M55" s="1001"/>
      <c r="N55" s="1115"/>
      <c r="O55" s="1126"/>
      <c r="P55" s="1008"/>
      <c r="Q55" s="1273"/>
      <c r="R55" s="1284"/>
      <c r="S55" s="1286"/>
      <c r="T55" s="330"/>
      <c r="U55" s="1026"/>
      <c r="V55" s="1005"/>
      <c r="W55" s="1006"/>
      <c r="X55" s="1006"/>
      <c r="Y55" s="1006"/>
      <c r="Z55" s="1006"/>
      <c r="AA55" s="1006"/>
      <c r="AB55" s="1006"/>
      <c r="AC55" s="1006"/>
      <c r="AD55" s="1006"/>
      <c r="AE55" s="1006"/>
      <c r="AF55" s="1006"/>
      <c r="AG55" s="1001"/>
      <c r="AH55" s="1115"/>
      <c r="AI55" s="1126"/>
      <c r="AJ55" s="1008"/>
      <c r="AK55" s="1273"/>
      <c r="AL55" s="1284"/>
      <c r="AM55" s="1286"/>
    </row>
    <row r="56" spans="1:39" s="318" customFormat="1" ht="17.100000000000001" customHeight="1" thickBot="1" x14ac:dyDescent="0.3">
      <c r="A56" s="1026"/>
      <c r="B56" s="1005"/>
      <c r="C56" s="1006"/>
      <c r="D56" s="1006"/>
      <c r="E56" s="1006"/>
      <c r="F56" s="1006"/>
      <c r="G56" s="1007"/>
      <c r="H56" s="1006"/>
      <c r="I56" s="1006"/>
      <c r="J56" s="1006"/>
      <c r="K56" s="1006"/>
      <c r="L56" s="1006"/>
      <c r="M56" s="1001"/>
      <c r="N56" s="1115"/>
      <c r="O56" s="1127"/>
      <c r="P56" s="1009"/>
      <c r="Q56" s="1273"/>
      <c r="R56" s="1285"/>
      <c r="S56" s="1287"/>
      <c r="T56" s="330"/>
      <c r="U56" s="1026"/>
      <c r="V56" s="1005"/>
      <c r="W56" s="1006"/>
      <c r="X56" s="1006"/>
      <c r="Y56" s="1006"/>
      <c r="Z56" s="1006"/>
      <c r="AA56" s="1007"/>
      <c r="AB56" s="1006"/>
      <c r="AC56" s="1006"/>
      <c r="AD56" s="1006"/>
      <c r="AE56" s="1006"/>
      <c r="AF56" s="1006"/>
      <c r="AG56" s="1001"/>
      <c r="AH56" s="1115"/>
      <c r="AI56" s="1127"/>
      <c r="AJ56" s="1009"/>
      <c r="AK56" s="1273"/>
      <c r="AL56" s="1285"/>
      <c r="AM56" s="1287"/>
    </row>
    <row r="57" spans="1:39" s="318" customFormat="1" ht="17.100000000000001" customHeight="1" x14ac:dyDescent="0.25">
      <c r="A57" s="356" t="s">
        <v>336</v>
      </c>
      <c r="B57" s="508">
        <v>1</v>
      </c>
      <c r="C57" s="509">
        <v>1</v>
      </c>
      <c r="D57" s="509">
        <v>1</v>
      </c>
      <c r="E57" s="509">
        <v>1</v>
      </c>
      <c r="F57" s="509">
        <v>1</v>
      </c>
      <c r="G57" s="509">
        <v>1</v>
      </c>
      <c r="H57" s="509">
        <v>1</v>
      </c>
      <c r="I57" s="509">
        <v>1</v>
      </c>
      <c r="J57" s="509">
        <v>1</v>
      </c>
      <c r="K57" s="509">
        <v>1</v>
      </c>
      <c r="L57" s="509">
        <v>1</v>
      </c>
      <c r="M57" s="567">
        <v>1</v>
      </c>
      <c r="N57" s="510">
        <v>1</v>
      </c>
      <c r="O57" s="511">
        <v>1</v>
      </c>
      <c r="P57" s="510">
        <v>1</v>
      </c>
      <c r="Q57" s="508">
        <v>1</v>
      </c>
      <c r="R57" s="509">
        <v>1</v>
      </c>
      <c r="S57" s="510">
        <v>1</v>
      </c>
      <c r="T57" s="330"/>
      <c r="U57" s="356" t="s">
        <v>336</v>
      </c>
      <c r="V57" s="508">
        <v>1</v>
      </c>
      <c r="W57" s="509">
        <v>1</v>
      </c>
      <c r="X57" s="509">
        <v>1</v>
      </c>
      <c r="Y57" s="509">
        <v>1</v>
      </c>
      <c r="Z57" s="509">
        <v>1</v>
      </c>
      <c r="AA57" s="509">
        <v>1</v>
      </c>
      <c r="AB57" s="509">
        <v>1</v>
      </c>
      <c r="AC57" s="509">
        <v>1</v>
      </c>
      <c r="AD57" s="509">
        <v>1</v>
      </c>
      <c r="AE57" s="509">
        <v>1</v>
      </c>
      <c r="AF57" s="509">
        <v>1</v>
      </c>
      <c r="AG57" s="567">
        <v>1</v>
      </c>
      <c r="AH57" s="510">
        <v>1</v>
      </c>
      <c r="AI57" s="511">
        <v>1</v>
      </c>
      <c r="AJ57" s="510">
        <v>1</v>
      </c>
      <c r="AK57" s="508">
        <v>1</v>
      </c>
      <c r="AL57" s="509">
        <v>1</v>
      </c>
      <c r="AM57" s="510">
        <v>1</v>
      </c>
    </row>
    <row r="58" spans="1:39" s="318" customFormat="1" ht="17.100000000000001" customHeight="1" x14ac:dyDescent="0.25">
      <c r="A58" s="357" t="s">
        <v>414</v>
      </c>
      <c r="B58" s="512">
        <v>1</v>
      </c>
      <c r="C58" s="513">
        <v>1</v>
      </c>
      <c r="D58" s="513">
        <v>1</v>
      </c>
      <c r="E58" s="513">
        <v>1</v>
      </c>
      <c r="F58" s="513">
        <v>1</v>
      </c>
      <c r="G58" s="513">
        <v>1</v>
      </c>
      <c r="H58" s="513">
        <v>1</v>
      </c>
      <c r="I58" s="513">
        <v>1</v>
      </c>
      <c r="J58" s="513">
        <v>1</v>
      </c>
      <c r="K58" s="513">
        <v>1</v>
      </c>
      <c r="L58" s="513">
        <v>1</v>
      </c>
      <c r="M58" s="568">
        <v>1</v>
      </c>
      <c r="N58" s="514">
        <v>1</v>
      </c>
      <c r="O58" s="515">
        <v>1</v>
      </c>
      <c r="P58" s="514">
        <v>1</v>
      </c>
      <c r="Q58" s="512">
        <v>1</v>
      </c>
      <c r="R58" s="513">
        <v>1</v>
      </c>
      <c r="S58" s="514">
        <v>1</v>
      </c>
      <c r="T58" s="330"/>
      <c r="U58" s="357" t="s">
        <v>414</v>
      </c>
      <c r="V58" s="512">
        <v>1</v>
      </c>
      <c r="W58" s="513">
        <v>1</v>
      </c>
      <c r="X58" s="513">
        <v>1</v>
      </c>
      <c r="Y58" s="513">
        <v>1</v>
      </c>
      <c r="Z58" s="513">
        <v>1</v>
      </c>
      <c r="AA58" s="513">
        <v>1</v>
      </c>
      <c r="AB58" s="513">
        <v>1</v>
      </c>
      <c r="AC58" s="513">
        <v>1</v>
      </c>
      <c r="AD58" s="513">
        <v>1</v>
      </c>
      <c r="AE58" s="513">
        <v>1</v>
      </c>
      <c r="AF58" s="513">
        <v>1</v>
      </c>
      <c r="AG58" s="568">
        <v>1</v>
      </c>
      <c r="AH58" s="514">
        <v>1</v>
      </c>
      <c r="AI58" s="515">
        <v>1</v>
      </c>
      <c r="AJ58" s="514">
        <v>1</v>
      </c>
      <c r="AK58" s="512">
        <v>1</v>
      </c>
      <c r="AL58" s="513">
        <v>1</v>
      </c>
      <c r="AM58" s="514">
        <v>1</v>
      </c>
    </row>
    <row r="59" spans="1:39" s="318" customFormat="1" ht="17.100000000000001" customHeight="1" thickBot="1" x14ac:dyDescent="0.3">
      <c r="A59" s="358" t="s">
        <v>4</v>
      </c>
      <c r="B59" s="516">
        <v>1</v>
      </c>
      <c r="C59" s="517">
        <v>1</v>
      </c>
      <c r="D59" s="517">
        <v>1</v>
      </c>
      <c r="E59" s="517">
        <v>1</v>
      </c>
      <c r="F59" s="517">
        <v>1</v>
      </c>
      <c r="G59" s="517">
        <v>1</v>
      </c>
      <c r="H59" s="517">
        <v>1</v>
      </c>
      <c r="I59" s="517">
        <v>1</v>
      </c>
      <c r="J59" s="517">
        <v>1</v>
      </c>
      <c r="K59" s="517">
        <v>1</v>
      </c>
      <c r="L59" s="517">
        <v>1</v>
      </c>
      <c r="M59" s="569">
        <v>1</v>
      </c>
      <c r="N59" s="518">
        <v>1</v>
      </c>
      <c r="O59" s="519">
        <v>1</v>
      </c>
      <c r="P59" s="518">
        <v>1</v>
      </c>
      <c r="Q59" s="516">
        <v>1</v>
      </c>
      <c r="R59" s="517">
        <v>1</v>
      </c>
      <c r="S59" s="518">
        <v>1</v>
      </c>
      <c r="T59" s="330"/>
      <c r="U59" s="358" t="s">
        <v>4</v>
      </c>
      <c r="V59" s="516">
        <v>1</v>
      </c>
      <c r="W59" s="517">
        <v>1</v>
      </c>
      <c r="X59" s="517">
        <v>1</v>
      </c>
      <c r="Y59" s="517">
        <v>1</v>
      </c>
      <c r="Z59" s="517">
        <v>1</v>
      </c>
      <c r="AA59" s="517">
        <v>1</v>
      </c>
      <c r="AB59" s="517">
        <v>1</v>
      </c>
      <c r="AC59" s="517">
        <v>1</v>
      </c>
      <c r="AD59" s="517">
        <v>1</v>
      </c>
      <c r="AE59" s="517">
        <v>1</v>
      </c>
      <c r="AF59" s="517">
        <v>1</v>
      </c>
      <c r="AG59" s="569">
        <v>1</v>
      </c>
      <c r="AH59" s="518">
        <v>1</v>
      </c>
      <c r="AI59" s="519">
        <v>1</v>
      </c>
      <c r="AJ59" s="518">
        <v>1</v>
      </c>
      <c r="AK59" s="516">
        <v>1</v>
      </c>
      <c r="AL59" s="517">
        <v>1</v>
      </c>
      <c r="AM59" s="518">
        <v>1</v>
      </c>
    </row>
    <row r="60" spans="1:39" x14ac:dyDescent="0.2">
      <c r="A60" s="397"/>
      <c r="B60" s="398"/>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c r="AG60" s="398"/>
      <c r="AH60" s="398"/>
      <c r="AI60" s="398"/>
      <c r="AJ60" s="398"/>
      <c r="AK60" s="398"/>
      <c r="AL60" s="398"/>
      <c r="AM60" s="399"/>
    </row>
    <row r="61" spans="1:39" ht="13.5" thickBot="1" x14ac:dyDescent="0.25">
      <c r="A61" s="400"/>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2"/>
    </row>
  </sheetData>
  <sheetProtection algorithmName="SHA-512" hashValue="+n2g3nmhqfHBlQ1/TB+pZSRlF2Yms6UwKtcSzG6YgZZeiitC6IlRaV0Wr44HMKRvxTRQFlVUBPfjIfnyK6BEpg==" saltValue="uELHDTGUxOrh3zcVKzMd+A==" spinCount="100000" sheet="1" insertHyperlinks="0"/>
  <dataConsolidate link="1"/>
  <mergeCells count="159">
    <mergeCell ref="B51:D51"/>
    <mergeCell ref="V51:X51"/>
    <mergeCell ref="AK1:AM3"/>
    <mergeCell ref="U5:AM5"/>
    <mergeCell ref="A5:S5"/>
    <mergeCell ref="A14:A18"/>
    <mergeCell ref="B15:B18"/>
    <mergeCell ref="C15:C18"/>
    <mergeCell ref="D15:D18"/>
    <mergeCell ref="E15:E18"/>
    <mergeCell ref="F15:F18"/>
    <mergeCell ref="H15:H18"/>
    <mergeCell ref="P15:P18"/>
    <mergeCell ref="I15:I18"/>
    <mergeCell ref="J15:J18"/>
    <mergeCell ref="K15:K18"/>
    <mergeCell ref="L15:L18"/>
    <mergeCell ref="M15:M18"/>
    <mergeCell ref="O15:O18"/>
    <mergeCell ref="R15:R18"/>
    <mergeCell ref="A1:AJ2"/>
    <mergeCell ref="A3:AJ3"/>
    <mergeCell ref="N15:N18"/>
    <mergeCell ref="AH15:AH18"/>
    <mergeCell ref="R34:R37"/>
    <mergeCell ref="S34:S37"/>
    <mergeCell ref="A24:S24"/>
    <mergeCell ref="A33:A37"/>
    <mergeCell ref="B34:B37"/>
    <mergeCell ref="C34:C37"/>
    <mergeCell ref="D34:D37"/>
    <mergeCell ref="E34:E37"/>
    <mergeCell ref="F34:F37"/>
    <mergeCell ref="H34:H37"/>
    <mergeCell ref="I34:I37"/>
    <mergeCell ref="J34:J37"/>
    <mergeCell ref="K34:K37"/>
    <mergeCell ref="L34:L37"/>
    <mergeCell ref="M34:M37"/>
    <mergeCell ref="O34:O37"/>
    <mergeCell ref="P34:P37"/>
    <mergeCell ref="N34:N37"/>
    <mergeCell ref="B13:D13"/>
    <mergeCell ref="V13:X13"/>
    <mergeCell ref="O53:O56"/>
    <mergeCell ref="P53:P56"/>
    <mergeCell ref="Q53:Q56"/>
    <mergeCell ref="R53:R56"/>
    <mergeCell ref="S53:S56"/>
    <mergeCell ref="A52:A56"/>
    <mergeCell ref="B52:S52"/>
    <mergeCell ref="B53:B56"/>
    <mergeCell ref="C53:C56"/>
    <mergeCell ref="D53:D56"/>
    <mergeCell ref="E53:E56"/>
    <mergeCell ref="F53:F56"/>
    <mergeCell ref="H53:H56"/>
    <mergeCell ref="I53:I56"/>
    <mergeCell ref="J53:J56"/>
    <mergeCell ref="K53:K56"/>
    <mergeCell ref="L53:L56"/>
    <mergeCell ref="M53:M56"/>
    <mergeCell ref="N53:N56"/>
    <mergeCell ref="X53:X56"/>
    <mergeCell ref="U24:AM24"/>
    <mergeCell ref="A43:S43"/>
    <mergeCell ref="AB34:AB37"/>
    <mergeCell ref="AC34:AC37"/>
    <mergeCell ref="AD34:AD37"/>
    <mergeCell ref="AE34:AE37"/>
    <mergeCell ref="AF34:AF37"/>
    <mergeCell ref="AG34:AG37"/>
    <mergeCell ref="AI34:AI37"/>
    <mergeCell ref="AJ34:AJ37"/>
    <mergeCell ref="V15:V18"/>
    <mergeCell ref="W15:W18"/>
    <mergeCell ref="X15:X18"/>
    <mergeCell ref="Y15:Y18"/>
    <mergeCell ref="AE53:AE56"/>
    <mergeCell ref="AF53:AF56"/>
    <mergeCell ref="AG53:AG56"/>
    <mergeCell ref="AH53:AH56"/>
    <mergeCell ref="AI53:AI56"/>
    <mergeCell ref="AJ53:AJ56"/>
    <mergeCell ref="AK34:AK37"/>
    <mergeCell ref="AL34:AL37"/>
    <mergeCell ref="AM34:AM37"/>
    <mergeCell ref="G53:G56"/>
    <mergeCell ref="AA53:AA56"/>
    <mergeCell ref="AA34:AA37"/>
    <mergeCell ref="AK53:AK56"/>
    <mergeCell ref="AL53:AL56"/>
    <mergeCell ref="AM53:AM56"/>
    <mergeCell ref="U52:U56"/>
    <mergeCell ref="V52:AM52"/>
    <mergeCell ref="V53:V56"/>
    <mergeCell ref="W53:W56"/>
    <mergeCell ref="V50:W50"/>
    <mergeCell ref="U43:AM43"/>
    <mergeCell ref="V44:AM44"/>
    <mergeCell ref="V45:AM49"/>
    <mergeCell ref="U33:U37"/>
    <mergeCell ref="V33:AM33"/>
    <mergeCell ref="V34:V37"/>
    <mergeCell ref="W34:W37"/>
    <mergeCell ref="X34:X37"/>
    <mergeCell ref="Y53:Y56"/>
    <mergeCell ref="Z53:Z56"/>
    <mergeCell ref="AB53:AB56"/>
    <mergeCell ref="AC53:AC56"/>
    <mergeCell ref="AD53:AD56"/>
    <mergeCell ref="B50:C50"/>
    <mergeCell ref="B6:S6"/>
    <mergeCell ref="B26:S30"/>
    <mergeCell ref="B45:S49"/>
    <mergeCell ref="B44:S44"/>
    <mergeCell ref="B25:S25"/>
    <mergeCell ref="G15:G18"/>
    <mergeCell ref="G34:G37"/>
    <mergeCell ref="Y34:Y37"/>
    <mergeCell ref="V6:AM6"/>
    <mergeCell ref="V7:AM11"/>
    <mergeCell ref="U14:U18"/>
    <mergeCell ref="V14:AM14"/>
    <mergeCell ref="AC15:AC18"/>
    <mergeCell ref="AD15:AD18"/>
    <mergeCell ref="AE15:AE18"/>
    <mergeCell ref="AF15:AF18"/>
    <mergeCell ref="AG15:AG18"/>
    <mergeCell ref="Q15:Q18"/>
    <mergeCell ref="AH34:AH37"/>
    <mergeCell ref="AA15:AA18"/>
    <mergeCell ref="Z15:Z18"/>
    <mergeCell ref="AB15:AB18"/>
    <mergeCell ref="B33:S33"/>
    <mergeCell ref="V12:W12"/>
    <mergeCell ref="A7:A11"/>
    <mergeCell ref="U7:U11"/>
    <mergeCell ref="U26:U30"/>
    <mergeCell ref="A26:A30"/>
    <mergeCell ref="A45:A49"/>
    <mergeCell ref="U45:U49"/>
    <mergeCell ref="B12:C12"/>
    <mergeCell ref="B31:C31"/>
    <mergeCell ref="V31:W31"/>
    <mergeCell ref="B7:S11"/>
    <mergeCell ref="Q34:Q37"/>
    <mergeCell ref="S15:S18"/>
    <mergeCell ref="B14:S14"/>
    <mergeCell ref="B32:D32"/>
    <mergeCell ref="V32:X32"/>
    <mergeCell ref="V25:AM25"/>
    <mergeCell ref="AI15:AI18"/>
    <mergeCell ref="AJ15:AJ18"/>
    <mergeCell ref="AK15:AK18"/>
    <mergeCell ref="AL15:AL18"/>
    <mergeCell ref="AM15:AM18"/>
    <mergeCell ref="V26:AM30"/>
    <mergeCell ref="Z34:Z37"/>
  </mergeCells>
  <conditionalFormatting sqref="A7:S21">
    <cfRule type="expression" dxfId="47" priority="2" stopIfTrue="1">
      <formula>ISBLANK($B$6)</formula>
    </cfRule>
  </conditionalFormatting>
  <conditionalFormatting sqref="B7:S11 B12:C12 B13:D13">
    <cfRule type="expression" dxfId="46" priority="63">
      <formula>ISBLANK(B7)</formula>
    </cfRule>
  </conditionalFormatting>
  <conditionalFormatting sqref="V19:AM21 V38:AM40 V57:AM59">
    <cfRule type="cellIs" dxfId="45" priority="39" operator="equal">
      <formula>1</formula>
    </cfRule>
    <cfRule type="cellIs" dxfId="44" priority="40" operator="notEqual">
      <formula>1</formula>
    </cfRule>
    <cfRule type="expression" dxfId="43" priority="43">
      <formula>ISBLANK(V19)</formula>
    </cfRule>
  </conditionalFormatting>
  <conditionalFormatting sqref="A26:S40">
    <cfRule type="expression" dxfId="42" priority="4" stopIfTrue="1">
      <formula>ISBLANK($B$25)</formula>
    </cfRule>
  </conditionalFormatting>
  <conditionalFormatting sqref="U26:AM40">
    <cfRule type="expression" dxfId="41" priority="21" stopIfTrue="1">
      <formula>ISBLANK($V$25)</formula>
    </cfRule>
  </conditionalFormatting>
  <conditionalFormatting sqref="U45:AM59">
    <cfRule type="expression" dxfId="40" priority="24" stopIfTrue="1">
      <formula>ISBLANK($V$44)</formula>
    </cfRule>
  </conditionalFormatting>
  <conditionalFormatting sqref="B57:S59">
    <cfRule type="cellIs" dxfId="39" priority="31" operator="equal">
      <formula>1</formula>
    </cfRule>
    <cfRule type="cellIs" dxfId="38" priority="33" operator="notEqual">
      <formula>1</formula>
    </cfRule>
    <cfRule type="expression" dxfId="37" priority="34">
      <formula>ISBLANK(B57)</formula>
    </cfRule>
  </conditionalFormatting>
  <conditionalFormatting sqref="B38:S40">
    <cfRule type="cellIs" dxfId="36" priority="35" operator="equal">
      <formula>1</formula>
    </cfRule>
    <cfRule type="cellIs" dxfId="35" priority="36" operator="notEqual">
      <formula>1</formula>
    </cfRule>
    <cfRule type="expression" dxfId="34" priority="38">
      <formula>ISBLANK(B38)</formula>
    </cfRule>
  </conditionalFormatting>
  <conditionalFormatting sqref="B19:S21">
    <cfRule type="cellIs" dxfId="33" priority="60" operator="equal">
      <formula>1</formula>
    </cfRule>
    <cfRule type="cellIs" dxfId="32" priority="61" operator="notEqual">
      <formula>1</formula>
    </cfRule>
    <cfRule type="expression" dxfId="31" priority="62">
      <formula>ISBLANK(B19)</formula>
    </cfRule>
  </conditionalFormatting>
  <conditionalFormatting sqref="U7:AM21">
    <cfRule type="expression" dxfId="30" priority="3" stopIfTrue="1">
      <formula>ISBLANK($V$6)</formula>
    </cfRule>
  </conditionalFormatting>
  <conditionalFormatting sqref="V45:AM49 V50:W50 V51:X51 B45:S49 B50:C50 B51:D51 V26:AM30 V31:W31 V32:X32 B26:S30 B31:C31 B32:D32 V7:AM11 V12:W12 V13:X13">
    <cfRule type="expression" dxfId="29" priority="25">
      <formula>ISBLANK(B7)</formula>
    </cfRule>
  </conditionalFormatting>
  <conditionalFormatting sqref="A45:S59">
    <cfRule type="expression" dxfId="28" priority="23" stopIfTrue="1">
      <formula>ISBLANK($B$44)</formula>
    </cfRule>
  </conditionalFormatting>
  <dataValidations xWindow="440" yWindow="865" count="5">
    <dataValidation allowBlank="1" showInputMessage="1" promptTitle="Additional Crash Types" prompt="User may enter up to 3 additional crash types, if needed." sqref="Q15:S18" xr:uid="{0229CB95-307A-401C-82D7-88A7017F5800}"/>
    <dataValidation allowBlank="1" showInputMessage="1" promptTitle="Service Life" prompt="Enter the 'Service Life' (in years) of the countermeasure or improvement action." sqref="B50 B12 V31 V12 B31 V50" xr:uid="{252C5178-3B98-45FC-9166-2F4751E02628}"/>
    <dataValidation allowBlank="1" showInputMessage="1" showErrorMessage="1" promptTitle="Description" prompt="Provide a description of the countermeasure or improvement action._x000a__x000a_This description will show up in the Worksheet 2a &amp; 2b countermeasure selection Dropdown lists." sqref="B6 B25 V25 B44 V6 V44" xr:uid="{CEAE2832-FD33-4025-82FD-488555988BD6}"/>
    <dataValidation allowBlank="1" showInputMessage="1" promptTitle="Justification and Information" prompt="User must provide backup information for the Crash Modification Factors entered (e.g. Justification, Source of data, star rating, etc.)." sqref="B26 B7 V7 V26 B45 V45" xr:uid="{B4358567-4D88-415A-923B-143F61955648}"/>
    <dataValidation type="list" allowBlank="1" showInputMessage="1" showErrorMessage="1" errorTitle="Error" error="Select an area type from the dropdown box." promptTitle="Area Type" prompt="Use the drop-down list to select the area type applicable to the User Defined Countermeasure." sqref="V32 B13 B32 B51 V13 V51" xr:uid="{4F622A29-6D44-4C27-BED9-142EBB1A2F6B}">
      <formula1>AreaType_All</formula1>
    </dataValidation>
  </dataValidations>
  <printOptions horizontalCentered="1"/>
  <pageMargins left="0.25" right="0.25" top="0.75" bottom="0.25" header="0.3" footer="0.3"/>
  <pageSetup scale="4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6932E-0DD9-4E7F-9024-F734FBF5F34B}">
  <sheetPr codeName="Sheet15">
    <tabColor theme="1"/>
  </sheetPr>
  <dimension ref="A1:AZ56"/>
  <sheetViews>
    <sheetView workbookViewId="0">
      <selection activeCell="M11" sqref="M11"/>
    </sheetView>
  </sheetViews>
  <sheetFormatPr defaultRowHeight="12.75" x14ac:dyDescent="0.2"/>
  <cols>
    <col min="1" max="1" width="3.28515625" customWidth="1"/>
    <col min="4" max="4" width="16.5703125" bestFit="1" customWidth="1"/>
    <col min="11" max="11" width="19.7109375" bestFit="1" customWidth="1"/>
    <col min="14" max="14" width="12.7109375" bestFit="1" customWidth="1"/>
    <col min="15" max="15" width="10.140625" customWidth="1"/>
    <col min="16" max="16" width="20.42578125" customWidth="1"/>
    <col min="17" max="17" width="10.140625" customWidth="1"/>
    <col min="18" max="18" width="31.5703125" bestFit="1" customWidth="1"/>
    <col min="19" max="21" width="8.7109375" customWidth="1"/>
    <col min="42" max="49" width="10.140625" customWidth="1"/>
    <col min="50" max="50" width="10.140625" style="248" customWidth="1"/>
    <col min="51" max="51" width="10.140625" customWidth="1"/>
  </cols>
  <sheetData>
    <row r="1" spans="2:52" ht="13.5" thickBot="1" x14ac:dyDescent="0.25">
      <c r="O1" s="388"/>
      <c r="P1" s="245"/>
      <c r="Q1" s="245"/>
      <c r="AP1" s="245"/>
      <c r="AQ1" s="245"/>
      <c r="AR1" s="245"/>
      <c r="AS1" s="245"/>
      <c r="AT1" s="245"/>
      <c r="AU1" s="245"/>
      <c r="AV1" s="245"/>
      <c r="AW1" s="245"/>
      <c r="AX1" s="245"/>
      <c r="AY1" s="245"/>
    </row>
    <row r="2" spans="2:52" ht="30" customHeight="1" thickBot="1" x14ac:dyDescent="0.25">
      <c r="B2" s="1294" t="s">
        <v>369</v>
      </c>
      <c r="C2" s="1295"/>
      <c r="D2" s="1296"/>
      <c r="M2" s="248"/>
      <c r="N2" s="248"/>
      <c r="O2" s="387"/>
      <c r="P2" s="1303" t="s">
        <v>413</v>
      </c>
      <c r="Q2" s="387"/>
      <c r="AP2" s="387"/>
      <c r="AQ2" s="387"/>
      <c r="AR2" s="387"/>
      <c r="AS2" s="387"/>
      <c r="AT2" s="387"/>
      <c r="AU2" s="387"/>
      <c r="AV2" s="387"/>
      <c r="AW2" s="387"/>
      <c r="AX2" s="387"/>
      <c r="AY2" s="387"/>
      <c r="AZ2" s="387"/>
    </row>
    <row r="3" spans="2:52" ht="17.25" thickBot="1" x14ac:dyDescent="0.35">
      <c r="B3" s="238"/>
      <c r="C3" s="520" t="s">
        <v>380</v>
      </c>
      <c r="D3" s="239" t="s">
        <v>367</v>
      </c>
      <c r="E3" s="389" t="s">
        <v>891</v>
      </c>
      <c r="F3" s="213"/>
      <c r="G3" s="213"/>
      <c r="H3" s="213"/>
      <c r="I3" s="213"/>
      <c r="J3" s="213"/>
      <c r="P3" s="1304"/>
      <c r="R3" s="642" t="s">
        <v>380</v>
      </c>
      <c r="S3" s="643">
        <v>1</v>
      </c>
      <c r="T3" s="643" t="s">
        <v>656</v>
      </c>
      <c r="U3" s="643" t="s">
        <v>807</v>
      </c>
      <c r="V3" s="644" t="s">
        <v>638</v>
      </c>
      <c r="AP3" s="248"/>
      <c r="AW3" s="248"/>
      <c r="AX3"/>
    </row>
    <row r="4" spans="2:52" ht="17.25" thickBot="1" x14ac:dyDescent="0.35">
      <c r="B4" s="234" t="s">
        <v>366</v>
      </c>
      <c r="C4" s="235"/>
      <c r="D4" s="235"/>
      <c r="E4" s="232" t="s">
        <v>336</v>
      </c>
      <c r="F4" s="229" t="s">
        <v>337</v>
      </c>
      <c r="G4" s="229" t="s">
        <v>338</v>
      </c>
      <c r="H4" s="229" t="s">
        <v>339</v>
      </c>
      <c r="I4" s="229" t="s">
        <v>4</v>
      </c>
      <c r="J4" s="231" t="s">
        <v>7</v>
      </c>
      <c r="K4" s="300" t="s">
        <v>378</v>
      </c>
      <c r="M4" s="1298" t="s">
        <v>379</v>
      </c>
      <c r="N4" s="1299"/>
      <c r="P4" s="433"/>
      <c r="R4" s="645"/>
      <c r="S4" s="646">
        <v>2</v>
      </c>
      <c r="T4" s="646"/>
      <c r="U4" s="646"/>
      <c r="V4" s="647"/>
      <c r="W4" s="318"/>
      <c r="X4" s="318"/>
      <c r="Y4" s="318"/>
      <c r="Z4" s="318"/>
      <c r="AA4" s="318"/>
      <c r="AB4" s="318"/>
      <c r="AC4" s="318"/>
      <c r="AD4" s="318"/>
      <c r="AE4" s="318"/>
      <c r="AF4" s="318"/>
      <c r="AG4" s="318"/>
      <c r="AH4" s="318"/>
      <c r="AI4" s="318"/>
      <c r="AJ4" s="318"/>
      <c r="AK4" s="318"/>
      <c r="AL4" s="318"/>
      <c r="AM4" s="318"/>
      <c r="AN4" s="318"/>
      <c r="AO4" s="318"/>
    </row>
    <row r="5" spans="2:52" ht="15.75" x14ac:dyDescent="0.25">
      <c r="B5" s="236">
        <f>RANK(J5,$J$5:$J$21)</f>
        <v>1</v>
      </c>
      <c r="C5" s="237" t="str">
        <f>IF(J5=0,"",D5)</f>
        <v/>
      </c>
      <c r="D5" s="237" t="str">
        <f>'CMFs Fatal'!$E$1</f>
        <v>Head On</v>
      </c>
      <c r="E5" s="218">
        <f>COUNTIFS('Crash Summary Worksheet'!$E:$E,$D5,'Crash Summary Worksheet'!$F:$F,"Related",'Crash Summary Worksheet'!$D:$D,'Crash Types &amp; Calculations'!E$4)</f>
        <v>0</v>
      </c>
      <c r="F5" s="216">
        <f>COUNTIFS('Crash Summary Worksheet'!$E:$E,$D5,'Crash Summary Worksheet'!$F:$F,"Related",'Crash Summary Worksheet'!$D:$D,'Crash Types &amp; Calculations'!F$4)</f>
        <v>0</v>
      </c>
      <c r="G5" s="216">
        <f>COUNTIFS('Crash Summary Worksheet'!$E:$E,$D5,'Crash Summary Worksheet'!$F:$F,"Related",'Crash Summary Worksheet'!$D:$D,'Crash Types &amp; Calculations'!G$4)</f>
        <v>0</v>
      </c>
      <c r="H5" s="216">
        <f>COUNTIFS('Crash Summary Worksheet'!$E:$E,$D5,'Crash Summary Worksheet'!$F:$F,"Related",'Crash Summary Worksheet'!$D:$D,'Crash Types &amp; Calculations'!H$4)</f>
        <v>0</v>
      </c>
      <c r="I5" s="216">
        <f>COUNTIFS('Crash Summary Worksheet'!$E:$E,$D5,'Crash Summary Worksheet'!$F:$F,"Related",'Crash Summary Worksheet'!$D:$D,'Crash Types &amp; Calculations'!I$4)</f>
        <v>0</v>
      </c>
      <c r="J5" s="298">
        <f>SUM(E5:I5)</f>
        <v>0</v>
      </c>
      <c r="K5" s="301">
        <f>MATCH($D5,'CMFs Fatal'!$A$1:$V$1,0)</f>
        <v>5</v>
      </c>
      <c r="M5" s="269" t="s">
        <v>336</v>
      </c>
      <c r="N5" s="270" t="s">
        <v>499</v>
      </c>
      <c r="P5" s="430" t="str">
        <f t="shared" ref="P5:P17" si="0">D5</f>
        <v>Head On</v>
      </c>
      <c r="R5" s="640" t="s">
        <v>7</v>
      </c>
      <c r="S5" s="636">
        <v>3</v>
      </c>
      <c r="T5" s="636" t="s">
        <v>106</v>
      </c>
      <c r="U5" s="636" t="s">
        <v>106</v>
      </c>
      <c r="V5" s="637" t="s">
        <v>106</v>
      </c>
      <c r="W5" s="318"/>
      <c r="X5" s="318"/>
      <c r="Y5" s="318"/>
      <c r="Z5" s="318"/>
      <c r="AA5" s="318"/>
      <c r="AB5" s="318"/>
      <c r="AC5" s="318"/>
      <c r="AD5" s="318"/>
      <c r="AE5" s="318"/>
      <c r="AF5" s="318"/>
      <c r="AG5" s="318"/>
      <c r="AH5" s="318"/>
      <c r="AI5" s="318"/>
      <c r="AJ5" s="318"/>
      <c r="AK5" s="318"/>
      <c r="AL5" s="318"/>
      <c r="AM5" s="318"/>
      <c r="AN5" s="318"/>
      <c r="AO5" s="318"/>
      <c r="AP5" s="248"/>
      <c r="AW5" s="248"/>
      <c r="AX5"/>
    </row>
    <row r="6" spans="2:52" ht="15.75" x14ac:dyDescent="0.25">
      <c r="B6" s="236">
        <f>RANK(J6,$J$5:$J$21)+COUNTIF($J$5:J5,J6)</f>
        <v>2</v>
      </c>
      <c r="C6" s="237" t="str">
        <f t="shared" ref="C6:C21" si="1">IF(J6=0,"",D6)</f>
        <v/>
      </c>
      <c r="D6" s="237" t="str">
        <f>'CMFs Fatal'!$F$1</f>
        <v>Rear End</v>
      </c>
      <c r="E6" s="218">
        <f>COUNTIFS('Crash Summary Worksheet'!$E:$E,$D6,'Crash Summary Worksheet'!$F:$F,"Related",'Crash Summary Worksheet'!$D:$D,'Crash Types &amp; Calculations'!E$4)</f>
        <v>0</v>
      </c>
      <c r="F6" s="216">
        <f>COUNTIFS('Crash Summary Worksheet'!$E:$E,$D6,'Crash Summary Worksheet'!$F:$F,"Related",'Crash Summary Worksheet'!$D:$D,'Crash Types &amp; Calculations'!F$4)</f>
        <v>0</v>
      </c>
      <c r="G6" s="216">
        <f>COUNTIFS('Crash Summary Worksheet'!$E:$E,$D6,'Crash Summary Worksheet'!$F:$F,"Related",'Crash Summary Worksheet'!$D:$D,'Crash Types &amp; Calculations'!G$4)</f>
        <v>0</v>
      </c>
      <c r="H6" s="216">
        <f>COUNTIFS('Crash Summary Worksheet'!$E:$E,$D6,'Crash Summary Worksheet'!$F:$F,"Related",'Crash Summary Worksheet'!$D:$D,'Crash Types &amp; Calculations'!H$4)</f>
        <v>0</v>
      </c>
      <c r="I6" s="216">
        <f>COUNTIFS('Crash Summary Worksheet'!$E:$E,$D6,'Crash Summary Worksheet'!$F:$F,"Related",'Crash Summary Worksheet'!$D:$D,'Crash Types &amp; Calculations'!I$4)</f>
        <v>0</v>
      </c>
      <c r="J6" s="298">
        <f t="shared" ref="J6:J21" si="2">SUM(E6:I6)</f>
        <v>0</v>
      </c>
      <c r="K6" s="301">
        <f>MATCH($D6,'CMFs Fatal'!$A$1:$V$1,0)</f>
        <v>6</v>
      </c>
      <c r="M6" s="271" t="s">
        <v>337</v>
      </c>
      <c r="N6" s="272" t="s">
        <v>500</v>
      </c>
      <c r="P6" s="430" t="str">
        <f t="shared" si="0"/>
        <v>Rear End</v>
      </c>
      <c r="R6" s="640" t="s">
        <v>656</v>
      </c>
      <c r="S6" s="636">
        <v>4</v>
      </c>
      <c r="T6" s="636" t="s">
        <v>106</v>
      </c>
      <c r="U6" s="636" t="s">
        <v>107</v>
      </c>
      <c r="V6" s="637" t="s">
        <v>107</v>
      </c>
      <c r="W6" s="318"/>
      <c r="X6" s="318"/>
      <c r="Y6" s="318"/>
      <c r="Z6" s="318"/>
      <c r="AA6" s="318"/>
      <c r="AB6" s="318"/>
      <c r="AC6" s="318"/>
      <c r="AD6" s="318"/>
      <c r="AE6" s="318"/>
      <c r="AF6" s="318"/>
      <c r="AG6" s="318"/>
      <c r="AH6" s="318"/>
      <c r="AI6" s="318"/>
      <c r="AJ6" s="318"/>
      <c r="AK6" s="318"/>
      <c r="AL6" s="318"/>
      <c r="AM6" s="318"/>
      <c r="AN6" s="318"/>
      <c r="AO6" s="318"/>
      <c r="AP6" s="248"/>
      <c r="AW6" s="248"/>
      <c r="AX6"/>
    </row>
    <row r="7" spans="2:52" ht="15.75" x14ac:dyDescent="0.25">
      <c r="B7" s="236">
        <f>RANK(J7,$J$5:$J$21)+COUNTIF($J$5:J6,J7)</f>
        <v>3</v>
      </c>
      <c r="C7" s="237" t="str">
        <f t="shared" si="1"/>
        <v/>
      </c>
      <c r="D7" s="237" t="str">
        <f>'CMFs Fatal'!$G$1</f>
        <v>Angle</v>
      </c>
      <c r="E7" s="218">
        <f>COUNTIFS('Crash Summary Worksheet'!$E:$E,$D7,'Crash Summary Worksheet'!$F:$F,"Related",'Crash Summary Worksheet'!$D:$D,'Crash Types &amp; Calculations'!E$4)</f>
        <v>0</v>
      </c>
      <c r="F7" s="216">
        <f>COUNTIFS('Crash Summary Worksheet'!$E:$E,$D7,'Crash Summary Worksheet'!$F:$F,"Related",'Crash Summary Worksheet'!$D:$D,'Crash Types &amp; Calculations'!F$4)</f>
        <v>0</v>
      </c>
      <c r="G7" s="216">
        <f>COUNTIFS('Crash Summary Worksheet'!$E:$E,$D7,'Crash Summary Worksheet'!$F:$F,"Related",'Crash Summary Worksheet'!$D:$D,'Crash Types &amp; Calculations'!G$4)</f>
        <v>0</v>
      </c>
      <c r="H7" s="216">
        <f>COUNTIFS('Crash Summary Worksheet'!$E:$E,$D7,'Crash Summary Worksheet'!$F:$F,"Related",'Crash Summary Worksheet'!$D:$D,'Crash Types &amp; Calculations'!H$4)</f>
        <v>0</v>
      </c>
      <c r="I7" s="216">
        <f>COUNTIFS('Crash Summary Worksheet'!$E:$E,$D7,'Crash Summary Worksheet'!$F:$F,"Related",'Crash Summary Worksheet'!$D:$D,'Crash Types &amp; Calculations'!I$4)</f>
        <v>0</v>
      </c>
      <c r="J7" s="298">
        <f t="shared" si="2"/>
        <v>0</v>
      </c>
      <c r="K7" s="301">
        <f>MATCH($D7,'CMFs Fatal'!$A$1:$V$1,0)</f>
        <v>7</v>
      </c>
      <c r="M7" s="148" t="s">
        <v>338</v>
      </c>
      <c r="N7" s="272" t="s">
        <v>501</v>
      </c>
      <c r="P7" s="430" t="str">
        <f t="shared" si="0"/>
        <v>Angle</v>
      </c>
      <c r="R7" s="640" t="s">
        <v>638</v>
      </c>
      <c r="S7" s="636">
        <v>5</v>
      </c>
      <c r="T7" s="636" t="s">
        <v>107</v>
      </c>
      <c r="U7" s="636" t="s">
        <v>107</v>
      </c>
      <c r="V7" s="637" t="s">
        <v>106</v>
      </c>
      <c r="W7" s="318"/>
      <c r="X7" s="318"/>
      <c r="Y7" s="318"/>
      <c r="Z7" s="318"/>
      <c r="AA7" s="318"/>
      <c r="AB7" s="318"/>
      <c r="AC7" s="318"/>
      <c r="AD7" s="318"/>
      <c r="AE7" s="318"/>
      <c r="AF7" s="318"/>
      <c r="AG7" s="318"/>
      <c r="AH7" s="318"/>
      <c r="AI7" s="318"/>
      <c r="AJ7" s="318"/>
      <c r="AK7" s="318"/>
      <c r="AL7" s="318"/>
      <c r="AM7" s="318"/>
      <c r="AN7" s="318"/>
      <c r="AO7" s="318"/>
      <c r="AP7" s="248"/>
      <c r="AW7" s="248"/>
      <c r="AX7"/>
    </row>
    <row r="8" spans="2:52" ht="15.75" x14ac:dyDescent="0.25">
      <c r="B8" s="236">
        <f>RANK(J8,$J$5:$J$21)+COUNTIF($J$5:J7,J8)</f>
        <v>4</v>
      </c>
      <c r="C8" s="237" t="str">
        <f t="shared" si="1"/>
        <v/>
      </c>
      <c r="D8" s="237" t="str">
        <f>'CMFs Fatal'!$H$1</f>
        <v>Sideswipe - Same Dir</v>
      </c>
      <c r="E8" s="218">
        <f>COUNTIFS('Crash Summary Worksheet'!$E:$E,$D8,'Crash Summary Worksheet'!$F:$F,"Related",'Crash Summary Worksheet'!$D:$D,'Crash Types &amp; Calculations'!E$4)</f>
        <v>0</v>
      </c>
      <c r="F8" s="216">
        <f>COUNTIFS('Crash Summary Worksheet'!$E:$E,$D8,'Crash Summary Worksheet'!$F:$F,"Related",'Crash Summary Worksheet'!$D:$D,'Crash Types &amp; Calculations'!F$4)</f>
        <v>0</v>
      </c>
      <c r="G8" s="216">
        <f>COUNTIFS('Crash Summary Worksheet'!$E:$E,$D8,'Crash Summary Worksheet'!$F:$F,"Related",'Crash Summary Worksheet'!$D:$D,'Crash Types &amp; Calculations'!G$4)</f>
        <v>0</v>
      </c>
      <c r="H8" s="216">
        <f>COUNTIFS('Crash Summary Worksheet'!$E:$E,$D8,'Crash Summary Worksheet'!$F:$F,"Related",'Crash Summary Worksheet'!$D:$D,'Crash Types &amp; Calculations'!H$4)</f>
        <v>0</v>
      </c>
      <c r="I8" s="216">
        <f>COUNTIFS('Crash Summary Worksheet'!$E:$E,$D8,'Crash Summary Worksheet'!$F:$F,"Related",'Crash Summary Worksheet'!$D:$D,'Crash Types &amp; Calculations'!I$4)</f>
        <v>0</v>
      </c>
      <c r="J8" s="298">
        <f t="shared" ref="J8:J13" si="3">SUM(E8:I8)</f>
        <v>0</v>
      </c>
      <c r="K8" s="301">
        <f>MATCH($D8,'CMFs Fatal'!$A$1:$V$1,0)</f>
        <v>8</v>
      </c>
      <c r="M8" s="148" t="s">
        <v>339</v>
      </c>
      <c r="N8" s="272" t="s">
        <v>502</v>
      </c>
      <c r="P8" s="430" t="str">
        <f t="shared" si="0"/>
        <v>Sideswipe - Same Dir</v>
      </c>
      <c r="R8" s="640" t="s">
        <v>807</v>
      </c>
      <c r="S8" s="636">
        <v>6</v>
      </c>
      <c r="T8" s="636" t="s">
        <v>107</v>
      </c>
      <c r="U8" s="636" t="s">
        <v>106</v>
      </c>
      <c r="V8" s="637" t="s">
        <v>107</v>
      </c>
      <c r="W8" s="318"/>
      <c r="X8" s="318"/>
      <c r="Y8" s="318"/>
      <c r="Z8" s="318"/>
      <c r="AA8" s="318"/>
      <c r="AB8" s="318"/>
      <c r="AC8" s="318"/>
      <c r="AD8" s="318"/>
      <c r="AE8" s="318"/>
      <c r="AF8" s="318"/>
      <c r="AG8" s="318"/>
      <c r="AH8" s="318"/>
      <c r="AI8" s="318"/>
      <c r="AJ8" s="318"/>
      <c r="AK8" s="318"/>
      <c r="AL8" s="318"/>
      <c r="AM8" s="318"/>
      <c r="AN8" s="318"/>
      <c r="AO8" s="318"/>
      <c r="AP8" s="248"/>
      <c r="AW8" s="248"/>
      <c r="AX8"/>
    </row>
    <row r="9" spans="2:52" ht="16.5" thickBot="1" x14ac:dyDescent="0.3">
      <c r="B9" s="236">
        <f>RANK(J9,$J$5:$J$21)+COUNTIF($J$5:J8,J9)</f>
        <v>5</v>
      </c>
      <c r="C9" s="237" t="str">
        <f t="shared" si="1"/>
        <v/>
      </c>
      <c r="D9" s="237" t="str">
        <f>'CMFs Fatal'!$I$1</f>
        <v>Sideswipe - Opp Dir</v>
      </c>
      <c r="E9" s="218">
        <f>COUNTIFS('Crash Summary Worksheet'!$E:$E,$D9,'Crash Summary Worksheet'!$F:$F,"Related",'Crash Summary Worksheet'!$D:$D,'Crash Types &amp; Calculations'!E$4)</f>
        <v>0</v>
      </c>
      <c r="F9" s="216">
        <f>COUNTIFS('Crash Summary Worksheet'!$E:$E,$D9,'Crash Summary Worksheet'!$F:$F,"Related",'Crash Summary Worksheet'!$D:$D,'Crash Types &amp; Calculations'!F$4)</f>
        <v>0</v>
      </c>
      <c r="G9" s="216">
        <f>COUNTIFS('Crash Summary Worksheet'!$E:$E,$D9,'Crash Summary Worksheet'!$F:$F,"Related",'Crash Summary Worksheet'!$D:$D,'Crash Types &amp; Calculations'!G$4)</f>
        <v>0</v>
      </c>
      <c r="H9" s="216">
        <f>COUNTIFS('Crash Summary Worksheet'!$E:$E,$D9,'Crash Summary Worksheet'!$F:$F,"Related",'Crash Summary Worksheet'!$D:$D,'Crash Types &amp; Calculations'!H$4)</f>
        <v>0</v>
      </c>
      <c r="I9" s="216">
        <f>COUNTIFS('Crash Summary Worksheet'!$E:$E,$D9,'Crash Summary Worksheet'!$F:$F,"Related",'Crash Summary Worksheet'!$D:$D,'Crash Types &amp; Calculations'!I$4)</f>
        <v>0</v>
      </c>
      <c r="J9" s="298">
        <f t="shared" si="3"/>
        <v>0</v>
      </c>
      <c r="K9" s="301">
        <f>MATCH($D9,'CMFs Fatal'!$A$1:$V$1,0)</f>
        <v>9</v>
      </c>
      <c r="L9" s="248"/>
      <c r="M9" s="273" t="s">
        <v>4</v>
      </c>
      <c r="N9" s="274" t="s">
        <v>503</v>
      </c>
      <c r="O9" s="248"/>
      <c r="P9" s="431" t="str">
        <f t="shared" si="0"/>
        <v>Sideswipe - Opp Dir</v>
      </c>
      <c r="Q9" s="248"/>
      <c r="R9" s="640" t="s">
        <v>643</v>
      </c>
      <c r="S9" s="636">
        <v>7</v>
      </c>
      <c r="T9" s="636" t="s">
        <v>107</v>
      </c>
      <c r="U9" s="636" t="s">
        <v>106</v>
      </c>
      <c r="V9" s="637" t="s">
        <v>106</v>
      </c>
      <c r="W9" s="318"/>
      <c r="X9" s="318"/>
      <c r="Y9" s="318"/>
      <c r="Z9" s="318"/>
      <c r="AA9" s="318"/>
      <c r="AB9" s="318"/>
      <c r="AC9" s="318"/>
      <c r="AD9" s="318"/>
      <c r="AE9" s="318"/>
      <c r="AF9" s="318"/>
      <c r="AG9" s="318"/>
      <c r="AH9" s="318"/>
      <c r="AI9" s="318"/>
      <c r="AJ9" s="318"/>
      <c r="AK9" s="318"/>
      <c r="AL9" s="318"/>
      <c r="AM9" s="318"/>
      <c r="AN9" s="318"/>
      <c r="AO9" s="318"/>
      <c r="AP9" s="248"/>
      <c r="AW9" s="248"/>
      <c r="AX9"/>
    </row>
    <row r="10" spans="2:52" ht="15.75" x14ac:dyDescent="0.25">
      <c r="B10" s="236">
        <f>RANK(J10,$J$5:$J$21)+COUNTIF($J$5:J9,J10)</f>
        <v>6</v>
      </c>
      <c r="C10" s="237" t="str">
        <f t="shared" si="1"/>
        <v/>
      </c>
      <c r="D10" s="237" t="str">
        <f>'CMFs Fatal'!$J$1</f>
        <v>Cross Median</v>
      </c>
      <c r="E10" s="218">
        <f>COUNTIFS('Crash Summary Worksheet'!$E:$E,$D10,'Crash Summary Worksheet'!$F:$F,"Related",'Crash Summary Worksheet'!$D:$D,'Crash Types &amp; Calculations'!E$4)</f>
        <v>0</v>
      </c>
      <c r="F10" s="216">
        <f>COUNTIFS('Crash Summary Worksheet'!$E:$E,$D10,'Crash Summary Worksheet'!$F:$F,"Related",'Crash Summary Worksheet'!$D:$D,'Crash Types &amp; Calculations'!F$4)</f>
        <v>0</v>
      </c>
      <c r="G10" s="216">
        <f>COUNTIFS('Crash Summary Worksheet'!$E:$E,$D10,'Crash Summary Worksheet'!$F:$F,"Related",'Crash Summary Worksheet'!$D:$D,'Crash Types &amp; Calculations'!G$4)</f>
        <v>0</v>
      </c>
      <c r="H10" s="216">
        <f>COUNTIFS('Crash Summary Worksheet'!$E:$E,$D10,'Crash Summary Worksheet'!$F:$F,"Related",'Crash Summary Worksheet'!$D:$D,'Crash Types &amp; Calculations'!H$4)</f>
        <v>0</v>
      </c>
      <c r="I10" s="216">
        <f>COUNTIFS('Crash Summary Worksheet'!$E:$E,$D10,'Crash Summary Worksheet'!$F:$F,"Related",'Crash Summary Worksheet'!$D:$D,'Crash Types &amp; Calculations'!I$4)</f>
        <v>0</v>
      </c>
      <c r="J10" s="298">
        <f t="shared" si="3"/>
        <v>0</v>
      </c>
      <c r="K10" s="301">
        <f>MATCH($D10,'CMFs Fatal'!$A$1:$V$1,0)</f>
        <v>10</v>
      </c>
      <c r="L10" s="248"/>
      <c r="M10" s="620"/>
      <c r="N10" s="621"/>
      <c r="O10" s="248"/>
      <c r="P10" s="431" t="str">
        <f t="shared" si="0"/>
        <v>Cross Median</v>
      </c>
      <c r="Q10" s="248"/>
      <c r="R10" s="640" t="s">
        <v>892</v>
      </c>
      <c r="S10" s="636">
        <v>8</v>
      </c>
      <c r="T10" s="636" t="s">
        <v>106</v>
      </c>
      <c r="U10" s="636" t="s">
        <v>107</v>
      </c>
      <c r="V10" s="637" t="s">
        <v>106</v>
      </c>
      <c r="W10" s="318"/>
      <c r="X10" s="318"/>
      <c r="Y10" s="318"/>
      <c r="Z10" s="318"/>
      <c r="AA10" s="318"/>
      <c r="AB10" s="318"/>
      <c r="AC10" s="318"/>
      <c r="AD10" s="318"/>
      <c r="AE10" s="318"/>
      <c r="AF10" s="318"/>
      <c r="AG10" s="318"/>
      <c r="AH10" s="318"/>
      <c r="AI10" s="318"/>
      <c r="AJ10" s="318"/>
      <c r="AK10" s="318"/>
      <c r="AL10" s="318"/>
      <c r="AM10" s="318"/>
      <c r="AN10" s="318"/>
      <c r="AO10" s="318"/>
      <c r="AP10" s="248"/>
      <c r="AW10" s="248"/>
      <c r="AX10"/>
    </row>
    <row r="11" spans="2:52" ht="15.75" x14ac:dyDescent="0.25">
      <c r="B11" s="236">
        <f>RANK(J11,$J$5:$J$21)+COUNTIF($J$5:J10,J11)</f>
        <v>7</v>
      </c>
      <c r="C11" s="237" t="str">
        <f t="shared" si="1"/>
        <v/>
      </c>
      <c r="D11" s="237" t="str">
        <f>'CMFs Fatal'!$K$1</f>
        <v>Left Turn</v>
      </c>
      <c r="E11" s="218">
        <f>COUNTIFS('Crash Summary Worksheet'!$E:$E,$D11,'Crash Summary Worksheet'!$F:$F,"Related",'Crash Summary Worksheet'!$D:$D,'Crash Types &amp; Calculations'!E$4)</f>
        <v>0</v>
      </c>
      <c r="F11" s="216">
        <f>COUNTIFS('Crash Summary Worksheet'!$E:$E,$D11,'Crash Summary Worksheet'!$F:$F,"Related",'Crash Summary Worksheet'!$D:$D,'Crash Types &amp; Calculations'!F$4)</f>
        <v>0</v>
      </c>
      <c r="G11" s="216">
        <f>COUNTIFS('Crash Summary Worksheet'!$E:$E,$D11,'Crash Summary Worksheet'!$F:$F,"Related",'Crash Summary Worksheet'!$D:$D,'Crash Types &amp; Calculations'!G$4)</f>
        <v>0</v>
      </c>
      <c r="H11" s="216">
        <f>COUNTIFS('Crash Summary Worksheet'!$E:$E,$D11,'Crash Summary Worksheet'!$F:$F,"Related",'Crash Summary Worksheet'!$D:$D,'Crash Types &amp; Calculations'!H$4)</f>
        <v>0</v>
      </c>
      <c r="I11" s="216">
        <f>COUNTIFS('Crash Summary Worksheet'!$E:$E,$D11,'Crash Summary Worksheet'!$F:$F,"Related",'Crash Summary Worksheet'!$D:$D,'Crash Types &amp; Calculations'!I$4)</f>
        <v>0</v>
      </c>
      <c r="J11" s="298">
        <f t="shared" si="3"/>
        <v>0</v>
      </c>
      <c r="K11" s="301">
        <f>MATCH($D11,'CMFs Fatal'!$A$1:$V$1,0)</f>
        <v>11</v>
      </c>
      <c r="L11" s="248"/>
      <c r="M11" s="248"/>
      <c r="N11" s="248"/>
      <c r="O11" s="248"/>
      <c r="P11" s="431" t="str">
        <f t="shared" si="0"/>
        <v>Left Turn</v>
      </c>
      <c r="Q11" s="248"/>
      <c r="R11" s="640" t="s">
        <v>893</v>
      </c>
      <c r="S11" s="636">
        <v>9</v>
      </c>
      <c r="T11" s="636" t="s">
        <v>106</v>
      </c>
      <c r="U11" s="636" t="s">
        <v>106</v>
      </c>
      <c r="V11" s="637" t="s">
        <v>107</v>
      </c>
      <c r="W11" s="318"/>
      <c r="X11" s="318"/>
      <c r="Y11" s="318"/>
      <c r="Z11" s="318"/>
      <c r="AA11" s="318"/>
      <c r="AB11" s="318"/>
      <c r="AC11" s="318"/>
      <c r="AD11" s="318"/>
      <c r="AE11" s="318"/>
      <c r="AF11" s="318"/>
      <c r="AG11" s="318"/>
      <c r="AH11" s="318"/>
      <c r="AI11" s="318"/>
      <c r="AJ11" s="318"/>
      <c r="AK11" s="318"/>
      <c r="AL11" s="318"/>
      <c r="AM11" s="318"/>
      <c r="AN11" s="318"/>
      <c r="AO11" s="318"/>
      <c r="AP11" s="248"/>
      <c r="AW11" s="248"/>
      <c r="AX11"/>
    </row>
    <row r="12" spans="2:52" ht="16.5" thickBot="1" x14ac:dyDescent="0.3">
      <c r="B12" s="236">
        <f>RANK(J12,$J$5:$J$21)+COUNTIF($J$5:J11,J12)</f>
        <v>8</v>
      </c>
      <c r="C12" s="237" t="str">
        <f t="shared" si="1"/>
        <v/>
      </c>
      <c r="D12" s="237" t="str">
        <f>'CMFs Fatal'!$L$1</f>
        <v>Right Turn</v>
      </c>
      <c r="E12" s="218">
        <f>COUNTIFS('Crash Summary Worksheet'!$E:$E,$D12,'Crash Summary Worksheet'!$F:$F,"Related",'Crash Summary Worksheet'!$D:$D,'Crash Types &amp; Calculations'!E$4)</f>
        <v>0</v>
      </c>
      <c r="F12" s="216">
        <f>COUNTIFS('Crash Summary Worksheet'!$E:$E,$D12,'Crash Summary Worksheet'!$F:$F,"Related",'Crash Summary Worksheet'!$D:$D,'Crash Types &amp; Calculations'!F$4)</f>
        <v>0</v>
      </c>
      <c r="G12" s="216">
        <f>COUNTIFS('Crash Summary Worksheet'!$E:$E,$D12,'Crash Summary Worksheet'!$F:$F,"Related",'Crash Summary Worksheet'!$D:$D,'Crash Types &amp; Calculations'!G$4)</f>
        <v>0</v>
      </c>
      <c r="H12" s="216">
        <f>COUNTIFS('Crash Summary Worksheet'!$E:$E,$D12,'Crash Summary Worksheet'!$F:$F,"Related",'Crash Summary Worksheet'!$D:$D,'Crash Types &amp; Calculations'!H$4)</f>
        <v>0</v>
      </c>
      <c r="I12" s="216">
        <f>COUNTIFS('Crash Summary Worksheet'!$E:$E,$D12,'Crash Summary Worksheet'!$F:$F,"Related",'Crash Summary Worksheet'!$D:$D,'Crash Types &amp; Calculations'!I$4)</f>
        <v>0</v>
      </c>
      <c r="J12" s="298">
        <f t="shared" si="3"/>
        <v>0</v>
      </c>
      <c r="K12" s="301">
        <f>MATCH($D12,'CMFs Fatal'!$A$1:$V$1,0)</f>
        <v>12</v>
      </c>
      <c r="M12" s="248"/>
      <c r="N12" s="248"/>
      <c r="P12" s="431" t="str">
        <f t="shared" si="0"/>
        <v>Right Turn</v>
      </c>
      <c r="Q12" s="248"/>
      <c r="R12" s="641"/>
      <c r="S12" s="638">
        <v>10</v>
      </c>
      <c r="T12" s="638"/>
      <c r="U12" s="638"/>
      <c r="V12" s="639"/>
      <c r="W12" s="318"/>
      <c r="X12" s="318"/>
      <c r="Y12" s="318"/>
      <c r="Z12" s="318"/>
      <c r="AA12" s="318"/>
      <c r="AB12" s="318"/>
      <c r="AC12" s="318"/>
      <c r="AD12" s="318"/>
      <c r="AE12" s="318"/>
      <c r="AF12" s="318"/>
      <c r="AG12" s="318"/>
      <c r="AH12" s="318"/>
      <c r="AI12" s="318"/>
      <c r="AJ12" s="318"/>
      <c r="AK12" s="318"/>
      <c r="AL12" s="318"/>
      <c r="AM12" s="318"/>
      <c r="AN12" s="318"/>
      <c r="AO12" s="318"/>
      <c r="AP12" s="248"/>
      <c r="AW12" s="248"/>
      <c r="AX12"/>
    </row>
    <row r="13" spans="2:52" ht="15.75" x14ac:dyDescent="0.25">
      <c r="B13" s="236">
        <f>RANK(J13,$J$5:$J$21)+COUNTIF($J$5:J12,J13)</f>
        <v>9</v>
      </c>
      <c r="C13" s="237" t="str">
        <f t="shared" si="1"/>
        <v/>
      </c>
      <c r="D13" s="237" t="str">
        <f>'CMFs Fatal'!$M$1</f>
        <v>Fixed Object</v>
      </c>
      <c r="E13" s="218">
        <f>COUNTIFS('Crash Summary Worksheet'!$E:$E,$D13,'Crash Summary Worksheet'!$F:$F,"Related",'Crash Summary Worksheet'!$D:$D,'Crash Types &amp; Calculations'!E$4)</f>
        <v>0</v>
      </c>
      <c r="F13" s="216">
        <f>COUNTIFS('Crash Summary Worksheet'!$E:$E,$D13,'Crash Summary Worksheet'!$F:$F,"Related",'Crash Summary Worksheet'!$D:$D,'Crash Types &amp; Calculations'!F$4)</f>
        <v>0</v>
      </c>
      <c r="G13" s="216">
        <f>COUNTIFS('Crash Summary Worksheet'!$E:$E,$D13,'Crash Summary Worksheet'!$F:$F,"Related",'Crash Summary Worksheet'!$D:$D,'Crash Types &amp; Calculations'!G$4)</f>
        <v>0</v>
      </c>
      <c r="H13" s="216">
        <f>COUNTIFS('Crash Summary Worksheet'!$E:$E,$D13,'Crash Summary Worksheet'!$F:$F,"Related",'Crash Summary Worksheet'!$D:$D,'Crash Types &amp; Calculations'!H$4)</f>
        <v>0</v>
      </c>
      <c r="I13" s="216">
        <f>COUNTIFS('Crash Summary Worksheet'!$E:$E,$D13,'Crash Summary Worksheet'!$F:$F,"Related",'Crash Summary Worksheet'!$D:$D,'Crash Types &amp; Calculations'!I$4)</f>
        <v>0</v>
      </c>
      <c r="J13" s="298">
        <f t="shared" si="3"/>
        <v>0</v>
      </c>
      <c r="K13" s="301">
        <f>MATCH($D13,'CMFs Fatal'!$A$1:$V$1,0)</f>
        <v>13</v>
      </c>
      <c r="M13" s="248"/>
      <c r="N13" s="248"/>
      <c r="P13" s="431" t="str">
        <f t="shared" si="0"/>
        <v>Fixed Object</v>
      </c>
      <c r="Q13" s="248"/>
      <c r="R13" s="318"/>
      <c r="S13" s="476"/>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AP13" s="248"/>
      <c r="AW13" s="248"/>
      <c r="AX13"/>
    </row>
    <row r="14" spans="2:52" ht="15.75" x14ac:dyDescent="0.25">
      <c r="B14" s="236">
        <f>RANK(J14,$J$5:$J$21)+COUNTIF($J$5:J13,J14)</f>
        <v>10</v>
      </c>
      <c r="C14" s="237" t="str">
        <f t="shared" si="1"/>
        <v/>
      </c>
      <c r="D14" s="237" t="str">
        <f>'CMFs Fatal'!$N$1</f>
        <v>Pedestrian</v>
      </c>
      <c r="E14" s="218">
        <f>COUNTIFS('Crash Summary Worksheet'!$E:$E,$D14,'Crash Summary Worksheet'!$F:$F,"Related",'Crash Summary Worksheet'!$D:$D,'Crash Types &amp; Calculations'!E$4)</f>
        <v>0</v>
      </c>
      <c r="F14" s="216">
        <f>COUNTIFS('Crash Summary Worksheet'!$E:$E,$D14,'Crash Summary Worksheet'!$F:$F,"Related",'Crash Summary Worksheet'!$D:$D,'Crash Types &amp; Calculations'!F$4)</f>
        <v>0</v>
      </c>
      <c r="G14" s="216">
        <f>COUNTIFS('Crash Summary Worksheet'!$E:$E,$D14,'Crash Summary Worksheet'!$F:$F,"Related",'Crash Summary Worksheet'!$D:$D,'Crash Types &amp; Calculations'!G$4)</f>
        <v>0</v>
      </c>
      <c r="H14" s="216">
        <f>COUNTIFS('Crash Summary Worksheet'!$E:$E,$D14,'Crash Summary Worksheet'!$F:$F,"Related",'Crash Summary Worksheet'!$D:$D,'Crash Types &amp; Calculations'!H$4)</f>
        <v>0</v>
      </c>
      <c r="I14" s="216">
        <f>COUNTIFS('Crash Summary Worksheet'!$E:$E,$D14,'Crash Summary Worksheet'!$F:$F,"Related",'Crash Summary Worksheet'!$D:$D,'Crash Types &amp; Calculations'!I$4)</f>
        <v>0</v>
      </c>
      <c r="J14" s="298">
        <f t="shared" si="2"/>
        <v>0</v>
      </c>
      <c r="K14" s="301">
        <f>MATCH($D14,'CMFs Fatal'!$A$1:$V$1,0)</f>
        <v>14</v>
      </c>
      <c r="P14" s="430" t="str">
        <f t="shared" si="0"/>
        <v>Pedestrian</v>
      </c>
      <c r="R14" s="475"/>
      <c r="S14" s="477"/>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row>
    <row r="15" spans="2:52" ht="15.75" x14ac:dyDescent="0.25">
      <c r="B15" s="236">
        <f>RANK(J15,$J$5:$J$21)+COUNTIF($J$5:J14,J15)</f>
        <v>11</v>
      </c>
      <c r="C15" s="237" t="str">
        <f t="shared" si="1"/>
        <v/>
      </c>
      <c r="D15" s="237" t="str">
        <f>'CMFs Fatal'!$O$1</f>
        <v>Run off the Road</v>
      </c>
      <c r="E15" s="218">
        <f>COUNTIFS('Crash Summary Worksheet'!$E:$E,$D15,'Crash Summary Worksheet'!$F:$F,"Related",'Crash Summary Worksheet'!$D:$D,'Crash Types &amp; Calculations'!E$4)</f>
        <v>0</v>
      </c>
      <c r="F15" s="216">
        <f>COUNTIFS('Crash Summary Worksheet'!$E:$E,$D15,'Crash Summary Worksheet'!$F:$F,"Related",'Crash Summary Worksheet'!$D:$D,'Crash Types &amp; Calculations'!F$4)</f>
        <v>0</v>
      </c>
      <c r="G15" s="216">
        <f>COUNTIFS('Crash Summary Worksheet'!$E:$E,$D15,'Crash Summary Worksheet'!$F:$F,"Related",'Crash Summary Worksheet'!$D:$D,'Crash Types &amp; Calculations'!G$4)</f>
        <v>0</v>
      </c>
      <c r="H15" s="216">
        <f>COUNTIFS('Crash Summary Worksheet'!$E:$E,$D15,'Crash Summary Worksheet'!$F:$F,"Related",'Crash Summary Worksheet'!$D:$D,'Crash Types &amp; Calculations'!H$4)</f>
        <v>0</v>
      </c>
      <c r="I15" s="216">
        <f>COUNTIFS('Crash Summary Worksheet'!$E:$E,$D15,'Crash Summary Worksheet'!$F:$F,"Related",'Crash Summary Worksheet'!$D:$D,'Crash Types &amp; Calculations'!I$4)</f>
        <v>0</v>
      </c>
      <c r="J15" s="298">
        <f t="shared" si="2"/>
        <v>0</v>
      </c>
      <c r="K15" s="301">
        <f>MATCH($D15,'CMFs Fatal'!$A$1:$V$1,0)</f>
        <v>15</v>
      </c>
      <c r="P15" s="430" t="str">
        <f t="shared" si="0"/>
        <v>Run off the Road</v>
      </c>
      <c r="R15" s="475"/>
      <c r="S15" s="477"/>
      <c r="T15" s="318"/>
      <c r="U15" s="318"/>
      <c r="V15" s="318"/>
      <c r="W15" s="318"/>
      <c r="X15" s="318"/>
      <c r="Y15" s="318"/>
      <c r="Z15" s="318"/>
      <c r="AA15" s="318"/>
      <c r="AB15" s="318"/>
      <c r="AC15" s="318"/>
      <c r="AD15" s="318"/>
      <c r="AE15" s="318"/>
      <c r="AF15" s="318"/>
      <c r="AG15" s="318"/>
      <c r="AH15" s="318"/>
      <c r="AI15" s="318"/>
      <c r="AJ15" s="318"/>
      <c r="AK15" s="318"/>
      <c r="AL15" s="318"/>
      <c r="AM15" s="318"/>
      <c r="AN15" s="318"/>
      <c r="AO15" s="318"/>
    </row>
    <row r="16" spans="2:52" ht="15.75" x14ac:dyDescent="0.25">
      <c r="B16" s="236">
        <f>RANK(J16,$J$5:$J$21)+COUNTIF($J$5:J15,J16)</f>
        <v>12</v>
      </c>
      <c r="C16" s="237" t="str">
        <f t="shared" si="1"/>
        <v/>
      </c>
      <c r="D16" s="237" t="str">
        <f>'CMFs Fatal'!$P$1</f>
        <v>Overturned</v>
      </c>
      <c r="E16" s="218">
        <f>COUNTIFS('Crash Summary Worksheet'!$E:$E,$D16,'Crash Summary Worksheet'!$F:$F,"Related",'Crash Summary Worksheet'!$D:$D,'Crash Types &amp; Calculations'!E$4)</f>
        <v>0</v>
      </c>
      <c r="F16" s="216">
        <f>COUNTIFS('Crash Summary Worksheet'!$E:$E,$D16,'Crash Summary Worksheet'!$F:$F,"Related",'Crash Summary Worksheet'!$D:$D,'Crash Types &amp; Calculations'!F$4)</f>
        <v>0</v>
      </c>
      <c r="G16" s="216">
        <f>COUNTIFS('Crash Summary Worksheet'!$E:$E,$D16,'Crash Summary Worksheet'!$F:$F,"Related",'Crash Summary Worksheet'!$D:$D,'Crash Types &amp; Calculations'!G$4)</f>
        <v>0</v>
      </c>
      <c r="H16" s="216">
        <f>COUNTIFS('Crash Summary Worksheet'!$E:$E,$D16,'Crash Summary Worksheet'!$F:$F,"Related",'Crash Summary Worksheet'!$D:$D,'Crash Types &amp; Calculations'!H$4)</f>
        <v>0</v>
      </c>
      <c r="I16" s="216">
        <f>COUNTIFS('Crash Summary Worksheet'!$E:$E,$D16,'Crash Summary Worksheet'!$F:$F,"Related",'Crash Summary Worksheet'!$D:$D,'Crash Types &amp; Calculations'!I$4)</f>
        <v>0</v>
      </c>
      <c r="J16" s="298">
        <f t="shared" si="2"/>
        <v>0</v>
      </c>
      <c r="K16" s="301">
        <f>MATCH($D16,'CMFs Fatal'!$A$1:$V$1,0)</f>
        <v>16</v>
      </c>
      <c r="O16" s="248"/>
      <c r="P16" s="430" t="str">
        <f t="shared" si="0"/>
        <v>Overturned</v>
      </c>
      <c r="R16" s="475"/>
      <c r="S16" s="521"/>
      <c r="T16" s="521"/>
      <c r="U16" s="521"/>
      <c r="V16" s="521"/>
      <c r="W16" s="521"/>
      <c r="X16" s="521"/>
      <c r="Y16" s="521"/>
      <c r="Z16" s="521"/>
      <c r="AA16" s="521"/>
      <c r="AB16" s="521"/>
      <c r="AC16" s="521"/>
      <c r="AD16" s="521"/>
      <c r="AE16" s="521"/>
      <c r="AF16" s="521"/>
      <c r="AG16" s="521"/>
      <c r="AH16" s="521"/>
      <c r="AI16" s="521"/>
      <c r="AJ16" s="521"/>
      <c r="AK16" s="521"/>
      <c r="AL16" s="521"/>
      <c r="AM16" s="521"/>
      <c r="AN16" s="318"/>
      <c r="AO16" s="318"/>
    </row>
    <row r="17" spans="1:44" ht="16.5" thickBot="1" x14ac:dyDescent="0.3">
      <c r="B17" s="563">
        <f>RANK(J17,$J$5:$J$21)+COUNTIF($J$5:J16,J17)</f>
        <v>13</v>
      </c>
      <c r="C17" s="237"/>
      <c r="D17" s="237" t="str">
        <f>'CMFs Fatal'!$Q$1</f>
        <v>Animal</v>
      </c>
      <c r="E17" s="218">
        <f>COUNTIFS('Crash Summary Worksheet'!$E:$E,$D17,'Crash Summary Worksheet'!$F:$F,"Related",'Crash Summary Worksheet'!$D:$D,'Crash Types &amp; Calculations'!E$4)</f>
        <v>0</v>
      </c>
      <c r="F17" s="216">
        <f>COUNTIFS('Crash Summary Worksheet'!$E:$E,$D17,'Crash Summary Worksheet'!$F:$F,"Related",'Crash Summary Worksheet'!$D:$D,'Crash Types &amp; Calculations'!F$4)</f>
        <v>0</v>
      </c>
      <c r="G17" s="216">
        <f>COUNTIFS('Crash Summary Worksheet'!$E:$E,$D17,'Crash Summary Worksheet'!$F:$F,"Related",'Crash Summary Worksheet'!$D:$D,'Crash Types &amp; Calculations'!G$4)</f>
        <v>0</v>
      </c>
      <c r="H17" s="216">
        <f>COUNTIFS('Crash Summary Worksheet'!$E:$E,$D17,'Crash Summary Worksheet'!$F:$F,"Related",'Crash Summary Worksheet'!$D:$D,'Crash Types &amp; Calculations'!H$4)</f>
        <v>0</v>
      </c>
      <c r="I17" s="216">
        <f>COUNTIFS('Crash Summary Worksheet'!$E:$E,$D17,'Crash Summary Worksheet'!$F:$F,"Related",'Crash Summary Worksheet'!$D:$D,'Crash Types &amp; Calculations'!I$4)</f>
        <v>0</v>
      </c>
      <c r="J17" s="298">
        <f t="shared" ref="J17" si="4">SUM(E17:I17)</f>
        <v>0</v>
      </c>
      <c r="K17" s="564">
        <f>MATCH($D17,'CMFs Fatal'!$A$1:$V$1,0)</f>
        <v>17</v>
      </c>
      <c r="O17" s="248"/>
      <c r="P17" s="430" t="str">
        <f t="shared" si="0"/>
        <v>Animal</v>
      </c>
      <c r="R17" s="475"/>
      <c r="S17" s="521"/>
      <c r="T17" s="521"/>
      <c r="U17" s="521"/>
      <c r="V17" s="521"/>
      <c r="W17" s="521"/>
      <c r="X17" s="521"/>
      <c r="Y17" s="521"/>
      <c r="Z17" s="521"/>
      <c r="AA17" s="521"/>
      <c r="AB17" s="521"/>
      <c r="AC17" s="521"/>
      <c r="AD17" s="521"/>
      <c r="AE17" s="521"/>
      <c r="AF17" s="521"/>
      <c r="AG17" s="521"/>
      <c r="AH17" s="521"/>
      <c r="AI17" s="521"/>
      <c r="AJ17" s="521"/>
      <c r="AK17" s="521"/>
      <c r="AL17" s="521"/>
      <c r="AM17" s="521"/>
      <c r="AN17" s="318"/>
      <c r="AO17" s="318"/>
    </row>
    <row r="18" spans="1:44" ht="16.5" thickBot="1" x14ac:dyDescent="0.3">
      <c r="A18">
        <f>IF(D18=0,0,1)</f>
        <v>0</v>
      </c>
      <c r="B18" s="410">
        <f>RANK(J18,$J$5:$J$21)+COUNTIF($J$5:J17,J18)</f>
        <v>14</v>
      </c>
      <c r="C18" s="423" t="str">
        <f t="shared" si="1"/>
        <v/>
      </c>
      <c r="D18" s="423">
        <f>'User Defined Countermeasures'!Q15</f>
        <v>0</v>
      </c>
      <c r="E18" s="411">
        <f>COUNTIFS('Crash Summary Worksheet'!$E:$E,$D18,'Crash Summary Worksheet'!$F:$F,"Related",'Crash Summary Worksheet'!$D:$D,'Crash Types &amp; Calculations'!E$4)</f>
        <v>0</v>
      </c>
      <c r="F18" s="412">
        <f>COUNTIFS('Crash Summary Worksheet'!$E:$E,$D18,'Crash Summary Worksheet'!$F:$F,"Related",'Crash Summary Worksheet'!$D:$D,'Crash Types &amp; Calculations'!F$4)</f>
        <v>0</v>
      </c>
      <c r="G18" s="412">
        <f>COUNTIFS('Crash Summary Worksheet'!$E:$E,$D18,'Crash Summary Worksheet'!$F:$F,"Related",'Crash Summary Worksheet'!$D:$D,'Crash Types &amp; Calculations'!G$4)</f>
        <v>0</v>
      </c>
      <c r="H18" s="412">
        <f>COUNTIFS('Crash Summary Worksheet'!$E:$E,$D18,'Crash Summary Worksheet'!$F:$F,"Related",'Crash Summary Worksheet'!$D:$D,'Crash Types &amp; Calculations'!H$4)</f>
        <v>0</v>
      </c>
      <c r="I18" s="412">
        <f>COUNTIFS('Crash Summary Worksheet'!$E:$E,$D18,'Crash Summary Worksheet'!$F:$F,"Related",'Crash Summary Worksheet'!$D:$D,'Crash Types &amp; Calculations'!I$4)</f>
        <v>0</v>
      </c>
      <c r="J18" s="413">
        <f>SUM(E18:I18)</f>
        <v>0</v>
      </c>
      <c r="K18" s="414">
        <f>MATCH($D18,'CMFs Fatal'!$A$1:$V$1,0)</f>
        <v>20</v>
      </c>
      <c r="O18" s="248"/>
      <c r="P18" s="432" t="str">
        <f>D21</f>
        <v>Miscellaneous or Other</v>
      </c>
      <c r="R18" s="475"/>
      <c r="S18" s="521"/>
      <c r="T18" s="521"/>
      <c r="U18" s="521"/>
      <c r="V18" s="521"/>
      <c r="W18" s="521"/>
      <c r="X18" s="521"/>
      <c r="Y18" s="521"/>
      <c r="Z18" s="521"/>
      <c r="AA18" s="521"/>
      <c r="AB18" s="521"/>
      <c r="AC18" s="521"/>
      <c r="AD18" s="521"/>
      <c r="AE18" s="521"/>
      <c r="AF18" s="521"/>
      <c r="AG18" s="521"/>
      <c r="AH18" s="521"/>
      <c r="AI18" s="521"/>
      <c r="AJ18" s="521"/>
      <c r="AK18" s="521"/>
      <c r="AL18" s="521"/>
      <c r="AM18" s="521"/>
      <c r="AN18" s="318"/>
      <c r="AO18" s="318"/>
    </row>
    <row r="19" spans="1:44" ht="15.75" x14ac:dyDescent="0.25">
      <c r="A19">
        <f>IF(D19=0,0,MAX($A$18:A18)+1)</f>
        <v>0</v>
      </c>
      <c r="B19" s="415">
        <f>RANK(J19,$J$5:$J$21)+COUNTIF($J$5:J18,J19)</f>
        <v>15</v>
      </c>
      <c r="C19" s="237" t="str">
        <f t="shared" si="1"/>
        <v/>
      </c>
      <c r="D19" s="237">
        <f>'User Defined Countermeasures'!R15</f>
        <v>0</v>
      </c>
      <c r="E19" s="240">
        <f>COUNTIFS('Crash Summary Worksheet'!$E:$E,$D19,'Crash Summary Worksheet'!$F:$F,"Related",'Crash Summary Worksheet'!$D:$D,'Crash Types &amp; Calculations'!E$4)</f>
        <v>0</v>
      </c>
      <c r="F19" s="241">
        <f>COUNTIFS('Crash Summary Worksheet'!$E:$E,$D19,'Crash Summary Worksheet'!$F:$F,"Related",'Crash Summary Worksheet'!$D:$D,'Crash Types &amp; Calculations'!F$4)</f>
        <v>0</v>
      </c>
      <c r="G19" s="241">
        <f>COUNTIFS('Crash Summary Worksheet'!$E:$E,$D19,'Crash Summary Worksheet'!$F:$F,"Related",'Crash Summary Worksheet'!$D:$D,'Crash Types &amp; Calculations'!G$4)</f>
        <v>0</v>
      </c>
      <c r="H19" s="241">
        <f>COUNTIFS('Crash Summary Worksheet'!$E:$E,$D19,'Crash Summary Worksheet'!$F:$F,"Related",'Crash Summary Worksheet'!$D:$D,'Crash Types &amp; Calculations'!H$4)</f>
        <v>0</v>
      </c>
      <c r="I19" s="241">
        <f>COUNTIFS('Crash Summary Worksheet'!$E:$E,$D19,'Crash Summary Worksheet'!$F:$F,"Related",'Crash Summary Worksheet'!$D:$D,'Crash Types &amp; Calculations'!I$4)</f>
        <v>0</v>
      </c>
      <c r="J19" s="299">
        <f t="shared" si="2"/>
        <v>0</v>
      </c>
      <c r="K19" s="416">
        <f>MATCH($D19,'CMFs Fatal'!$A$1:$V$1,0)</f>
        <v>20</v>
      </c>
      <c r="R19" s="318"/>
      <c r="S19" s="318">
        <v>0</v>
      </c>
      <c r="T19" s="318">
        <v>1</v>
      </c>
      <c r="U19" s="318">
        <v>2</v>
      </c>
      <c r="V19" s="318">
        <v>3</v>
      </c>
      <c r="W19" s="318">
        <v>4</v>
      </c>
      <c r="X19" s="318">
        <v>5</v>
      </c>
      <c r="Y19" s="318">
        <v>6</v>
      </c>
      <c r="Z19" s="318">
        <v>7</v>
      </c>
      <c r="AA19" s="318">
        <v>8</v>
      </c>
      <c r="AB19" s="318">
        <v>9</v>
      </c>
      <c r="AC19" s="318">
        <v>10</v>
      </c>
      <c r="AD19" s="318">
        <v>11</v>
      </c>
      <c r="AE19" s="318">
        <v>12</v>
      </c>
      <c r="AF19" s="318">
        <v>13</v>
      </c>
      <c r="AG19" s="318">
        <v>14</v>
      </c>
      <c r="AH19" s="318">
        <v>15</v>
      </c>
      <c r="AI19" s="318">
        <v>16</v>
      </c>
      <c r="AJ19" s="318">
        <v>17</v>
      </c>
      <c r="AK19" s="318">
        <v>18</v>
      </c>
      <c r="AL19" s="318">
        <v>19</v>
      </c>
      <c r="AM19" s="318">
        <v>20</v>
      </c>
      <c r="AN19" s="318"/>
      <c r="AO19" s="318"/>
    </row>
    <row r="20" spans="1:44" ht="16.5" thickBot="1" x14ac:dyDescent="0.3">
      <c r="A20">
        <f>IF(D20=0,0,MAX($A$18:A19)+1)</f>
        <v>0</v>
      </c>
      <c r="B20" s="417">
        <f>RANK(J20,$J$5:$J$21)+COUNTIF($J$5:J19,J20)</f>
        <v>16</v>
      </c>
      <c r="C20" s="422" t="str">
        <f t="shared" si="1"/>
        <v/>
      </c>
      <c r="D20" s="422">
        <f>'User Defined Countermeasures'!S15</f>
        <v>0</v>
      </c>
      <c r="E20" s="418">
        <f>COUNTIFS('Crash Summary Worksheet'!$E:$E,$D20,'Crash Summary Worksheet'!$F:$F,"Related",'Crash Summary Worksheet'!$D:$D,'Crash Types &amp; Calculations'!E$4)</f>
        <v>0</v>
      </c>
      <c r="F20" s="419">
        <f>COUNTIFS('Crash Summary Worksheet'!$E:$E,$D20,'Crash Summary Worksheet'!$F:$F,"Related",'Crash Summary Worksheet'!$D:$D,'Crash Types &amp; Calculations'!F$4)</f>
        <v>0</v>
      </c>
      <c r="G20" s="419">
        <f>COUNTIFS('Crash Summary Worksheet'!$E:$E,$D20,'Crash Summary Worksheet'!$F:$F,"Related",'Crash Summary Worksheet'!$D:$D,'Crash Types &amp; Calculations'!G$4)</f>
        <v>0</v>
      </c>
      <c r="H20" s="419">
        <f>COUNTIFS('Crash Summary Worksheet'!$E:$E,$D20,'Crash Summary Worksheet'!$F:$F,"Related",'Crash Summary Worksheet'!$D:$D,'Crash Types &amp; Calculations'!H$4)</f>
        <v>0</v>
      </c>
      <c r="I20" s="419">
        <f>COUNTIFS('Crash Summary Worksheet'!$E:$E,$D20,'Crash Summary Worksheet'!$F:$F,"Related",'Crash Summary Worksheet'!$D:$D,'Crash Types &amp; Calculations'!I$4)</f>
        <v>0</v>
      </c>
      <c r="J20" s="420">
        <f>SUM(E20:I20)</f>
        <v>0</v>
      </c>
      <c r="K20" s="421">
        <f>MATCH($D20,'CMFs Fatal'!$A$1:$V$1,0)</f>
        <v>20</v>
      </c>
      <c r="R20" s="318" t="s">
        <v>485</v>
      </c>
      <c r="S20" s="528">
        <f>'Worksheet 2a'!L18</f>
        <v>0</v>
      </c>
      <c r="T20" s="525">
        <f>S20*(1+'Worksheet 1'!$D$26)</f>
        <v>0</v>
      </c>
      <c r="U20" s="526">
        <f>T20*(1+'Worksheet 1'!$D$26)</f>
        <v>0</v>
      </c>
      <c r="V20" s="526">
        <f>U20*(1+'Worksheet 1'!$D$26)</f>
        <v>0</v>
      </c>
      <c r="W20" s="526">
        <f>V20*(1+'Worksheet 1'!$D$26)</f>
        <v>0</v>
      </c>
      <c r="X20" s="526">
        <f>W20*(1+'Worksheet 1'!$D$26)</f>
        <v>0</v>
      </c>
      <c r="Y20" s="526">
        <f>X20*(1+'Worksheet 1'!$D$26)</f>
        <v>0</v>
      </c>
      <c r="Z20" s="526">
        <f>Y20*(1+'Worksheet 1'!$D$26)</f>
        <v>0</v>
      </c>
      <c r="AA20" s="526">
        <f>Z20*(1+'Worksheet 1'!$D$26)</f>
        <v>0</v>
      </c>
      <c r="AB20" s="526">
        <f>AA20*(1+'Worksheet 1'!$D$26)</f>
        <v>0</v>
      </c>
      <c r="AC20" s="526">
        <f>AB20*(1+'Worksheet 1'!$D$26)</f>
        <v>0</v>
      </c>
      <c r="AD20" s="526">
        <f>AC20*(1+'Worksheet 1'!$D$26)</f>
        <v>0</v>
      </c>
      <c r="AE20" s="526">
        <f>AD20*(1+'Worksheet 1'!$D$26)</f>
        <v>0</v>
      </c>
      <c r="AF20" s="526">
        <f>AE20*(1+'Worksheet 1'!$D$26)</f>
        <v>0</v>
      </c>
      <c r="AG20" s="526">
        <f>AF20*(1+'Worksheet 1'!$D$26)</f>
        <v>0</v>
      </c>
      <c r="AH20" s="526">
        <f>AG20*(1+'Worksheet 1'!$D$26)</f>
        <v>0</v>
      </c>
      <c r="AI20" s="526">
        <f>AH20*(1+'Worksheet 1'!$D$26)</f>
        <v>0</v>
      </c>
      <c r="AJ20" s="526">
        <f>AI20*(1+'Worksheet 1'!$D$26)</f>
        <v>0</v>
      </c>
      <c r="AK20" s="526">
        <f>AJ20*(1+'Worksheet 1'!$D$26)</f>
        <v>0</v>
      </c>
      <c r="AL20" s="526">
        <f>AK20*(1+'Worksheet 1'!$D$26)</f>
        <v>0</v>
      </c>
      <c r="AM20" s="527">
        <f>AL20*(1+'Worksheet 1'!$D$26)</f>
        <v>0</v>
      </c>
      <c r="AN20" s="528">
        <f>AVERAGE(T20:AM20)</f>
        <v>0</v>
      </c>
      <c r="AO20" s="318" t="s">
        <v>483</v>
      </c>
    </row>
    <row r="21" spans="1:44" ht="16.5" thickBot="1" x14ac:dyDescent="0.3">
      <c r="B21" s="424">
        <f>RANK(J21,$J$5:$J$21)+COUNTIF($J$5:J20,J21)</f>
        <v>17</v>
      </c>
      <c r="C21" s="425" t="str">
        <f t="shared" si="1"/>
        <v/>
      </c>
      <c r="D21" s="425" t="s">
        <v>221</v>
      </c>
      <c r="E21" s="426">
        <f>COUNTIFS('Crash Summary Worksheet'!$F:$F,"Related",'Crash Summary Worksheet'!$D:$D,'Crash Types &amp; Calculations'!E$4)-SUM(E5:E20)</f>
        <v>0</v>
      </c>
      <c r="F21" s="427">
        <f>COUNTIFS('Crash Summary Worksheet'!$F:$F,"Related",'Crash Summary Worksheet'!$D:$D,'Crash Types &amp; Calculations'!F$4)-SUM(F5:F20)</f>
        <v>0</v>
      </c>
      <c r="G21" s="427">
        <f>COUNTIFS('Crash Summary Worksheet'!$F:$F,"Related",'Crash Summary Worksheet'!$D:$D,'Crash Types &amp; Calculations'!G$4)-SUM(G5:G20)</f>
        <v>0</v>
      </c>
      <c r="H21" s="427">
        <f>COUNTIFS('Crash Summary Worksheet'!$F:$F,"Related",'Crash Summary Worksheet'!$D:$D,'Crash Types &amp; Calculations'!H$4)-SUM(H5:H20)</f>
        <v>0</v>
      </c>
      <c r="I21" s="427">
        <f>COUNTIFS('Crash Summary Worksheet'!$F:$F,"Related",'Crash Summary Worksheet'!$D:$D,'Crash Types &amp; Calculations'!I$4)-SUM(I5:I20)</f>
        <v>0</v>
      </c>
      <c r="J21" s="428">
        <f t="shared" si="2"/>
        <v>0</v>
      </c>
      <c r="K21" s="429" t="s">
        <v>370</v>
      </c>
      <c r="R21" s="318" t="s">
        <v>486</v>
      </c>
      <c r="S21" s="528">
        <f>(1+'Worksheet 2a'!$AB$6)^(-S19)*S20</f>
        <v>0</v>
      </c>
      <c r="T21" s="525">
        <f>(1+'Worksheet 2a'!$AB$6)^(-T19)*T20</f>
        <v>0</v>
      </c>
      <c r="U21" s="526">
        <f>(1+'Worksheet 2a'!$AB$6)^(-U19)*U20</f>
        <v>0</v>
      </c>
      <c r="V21" s="526">
        <f>(1+'Worksheet 2a'!$AB$6)^(-V19)*V20</f>
        <v>0</v>
      </c>
      <c r="W21" s="526">
        <f>(1+'Worksheet 2a'!$AB$6)^(-W19)*W20</f>
        <v>0</v>
      </c>
      <c r="X21" s="526">
        <f>(1+'Worksheet 2a'!$AB$6)^(-X19)*X20</f>
        <v>0</v>
      </c>
      <c r="Y21" s="526">
        <f>(1+'Worksheet 2a'!$AB$6)^(-Y19)*Y20</f>
        <v>0</v>
      </c>
      <c r="Z21" s="526">
        <f>(1+'Worksheet 2a'!$AB$6)^(-Z19)*Z20</f>
        <v>0</v>
      </c>
      <c r="AA21" s="526">
        <f>(1+'Worksheet 2a'!$AB$6)^(-AA19)*AA20</f>
        <v>0</v>
      </c>
      <c r="AB21" s="526">
        <f>(1+'Worksheet 2a'!$AB$6)^(-AB19)*AB20</f>
        <v>0</v>
      </c>
      <c r="AC21" s="526">
        <f>(1+'Worksheet 2a'!$AB$6)^(-AC19)*AC20</f>
        <v>0</v>
      </c>
      <c r="AD21" s="526">
        <f>(1+'Worksheet 2a'!$AB$6)^(-AD19)*AD20</f>
        <v>0</v>
      </c>
      <c r="AE21" s="526">
        <f>(1+'Worksheet 2a'!$AB$6)^(-AE19)*AE20</f>
        <v>0</v>
      </c>
      <c r="AF21" s="526">
        <f>(1+'Worksheet 2a'!$AB$6)^(-AF19)*AF20</f>
        <v>0</v>
      </c>
      <c r="AG21" s="526">
        <f>(1+'Worksheet 2a'!$AB$6)^(-AG19)*AG20</f>
        <v>0</v>
      </c>
      <c r="AH21" s="526">
        <f>(1+'Worksheet 2a'!$AB$6)^(-AH19)*AH20</f>
        <v>0</v>
      </c>
      <c r="AI21" s="526">
        <f>(1+'Worksheet 2a'!$AB$6)^(-AI19)*AI20</f>
        <v>0</v>
      </c>
      <c r="AJ21" s="526">
        <f>(1+'Worksheet 2a'!$AB$6)^(-AJ19)*AJ20</f>
        <v>0</v>
      </c>
      <c r="AK21" s="526">
        <f>(1+'Worksheet 2a'!$AB$6)^(-AK19)*AK20</f>
        <v>0</v>
      </c>
      <c r="AL21" s="526">
        <f>(1+'Worksheet 2a'!$AB$6)^(-AL19)*AL20</f>
        <v>0</v>
      </c>
      <c r="AM21" s="527">
        <f>(1+'Worksheet 2a'!$AB$6)^(-AM19)*AM20</f>
        <v>0</v>
      </c>
      <c r="AN21" s="318"/>
      <c r="AO21" s="318"/>
    </row>
    <row r="22" spans="1:44" ht="15.75" x14ac:dyDescent="0.25">
      <c r="B22" s="218"/>
      <c r="C22" s="218"/>
      <c r="D22" s="233" t="s">
        <v>0</v>
      </c>
      <c r="E22" s="408">
        <f>SUM(E5:E21)</f>
        <v>0</v>
      </c>
      <c r="F22" s="408">
        <f>SUM(F5:F21)</f>
        <v>0</v>
      </c>
      <c r="G22" s="408">
        <f>SUM(G5:G21)</f>
        <v>0</v>
      </c>
      <c r="H22" s="408">
        <f>SUM(H5:H21)</f>
        <v>0</v>
      </c>
      <c r="I22" s="408">
        <f>SUM(I5:I21)</f>
        <v>0</v>
      </c>
      <c r="J22" s="409">
        <f t="shared" ref="J22" si="5">SUM(J5:J21)</f>
        <v>0</v>
      </c>
      <c r="K22" s="302"/>
      <c r="R22" s="522"/>
      <c r="S22" s="531"/>
      <c r="T22" s="532">
        <f>SUM(T21:AM21)</f>
        <v>0</v>
      </c>
      <c r="U22" s="318"/>
      <c r="V22" s="318"/>
      <c r="W22" s="318"/>
      <c r="X22" s="318"/>
      <c r="Y22" s="318"/>
      <c r="Z22" s="318"/>
      <c r="AA22" s="318"/>
      <c r="AB22" s="318"/>
      <c r="AC22" s="318"/>
      <c r="AD22" s="318"/>
      <c r="AE22" s="318"/>
      <c r="AF22" s="318"/>
      <c r="AG22" s="318"/>
      <c r="AH22" s="318"/>
      <c r="AI22" s="318"/>
      <c r="AJ22" s="318"/>
      <c r="AK22" s="318"/>
      <c r="AL22" s="318"/>
      <c r="AM22" s="318"/>
      <c r="AN22" s="318"/>
      <c r="AO22" s="318"/>
    </row>
    <row r="23" spans="1:44" ht="16.5" thickBot="1" x14ac:dyDescent="0.3">
      <c r="K23" s="302"/>
      <c r="R23" s="318" t="s">
        <v>484</v>
      </c>
      <c r="S23" s="533">
        <f>IF(ISERROR('Worksheet 2a'!L18*(1+'Worksheet 1'!$D$26)*((1-(1+'Worksheet 1'!$D$26)^'Worksheet 2a'!I13*(1+'Worksheet 2a'!$AB$6)^(-'Worksheet 2a'!I13))/('Worksheet 2a'!$AB$6-'Worksheet 1'!$D$26))),0,'Worksheet 2a'!L18*(1+'Worksheet 1'!$D$26)*((1-(1+'Worksheet 1'!$D$26)^'Worksheet 2a'!I13*(1+'Worksheet 2a'!$AB$6)^(-'Worksheet 2a'!I13))/('Worksheet 2a'!$AB$6-'Worksheet 1'!$D$26)))</f>
        <v>0</v>
      </c>
      <c r="T23" s="523" t="e">
        <f>T22/'Worksheet 2a'!$J$24</f>
        <v>#DIV/0!</v>
      </c>
      <c r="U23" s="318"/>
      <c r="V23" s="318"/>
      <c r="W23" s="318"/>
      <c r="X23" s="318"/>
      <c r="Y23" s="318"/>
      <c r="Z23" s="318"/>
      <c r="AA23" s="318"/>
      <c r="AB23" s="318"/>
      <c r="AC23" s="318"/>
      <c r="AD23" s="318"/>
      <c r="AE23" s="318"/>
      <c r="AF23" s="318"/>
      <c r="AG23" s="318"/>
      <c r="AH23" s="318"/>
      <c r="AI23" s="318"/>
      <c r="AJ23" s="318"/>
      <c r="AK23" s="318"/>
      <c r="AL23" s="318"/>
      <c r="AM23" s="318"/>
      <c r="AN23" s="318"/>
      <c r="AO23" s="318"/>
    </row>
    <row r="24" spans="1:44" ht="15.75" x14ac:dyDescent="0.25">
      <c r="B24" s="1300" t="s">
        <v>380</v>
      </c>
      <c r="C24" s="488"/>
      <c r="D24" s="277"/>
      <c r="E24" s="275"/>
      <c r="F24" s="275"/>
      <c r="G24" s="275"/>
      <c r="H24" s="275"/>
      <c r="I24" s="275"/>
      <c r="J24" s="275"/>
      <c r="K24" s="303"/>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row>
    <row r="25" spans="1:44" ht="15.75" x14ac:dyDescent="0.25">
      <c r="B25" s="1301"/>
      <c r="C25" s="489"/>
      <c r="D25" s="305" t="s">
        <v>12</v>
      </c>
      <c r="E25" s="3"/>
      <c r="F25" s="3"/>
      <c r="G25" s="3"/>
      <c r="H25" s="3"/>
      <c r="I25" s="3"/>
      <c r="J25" s="3"/>
      <c r="K25" s="301">
        <f>MATCH($D25,'CMFs Fatal'!$A$1:$V$1,0)</f>
        <v>18</v>
      </c>
      <c r="R25" s="318"/>
      <c r="S25" s="318"/>
      <c r="T25" s="521"/>
      <c r="U25" s="521"/>
      <c r="V25" s="521"/>
      <c r="W25" s="521"/>
      <c r="X25" s="521"/>
      <c r="Y25" s="521"/>
      <c r="Z25" s="521"/>
      <c r="AA25" s="521"/>
      <c r="AB25" s="521"/>
      <c r="AC25" s="521"/>
      <c r="AD25" s="318"/>
      <c r="AE25" s="318"/>
      <c r="AF25" s="318"/>
      <c r="AG25" s="318"/>
      <c r="AH25" s="318"/>
      <c r="AI25" s="318"/>
      <c r="AJ25" s="318"/>
      <c r="AK25" s="318"/>
      <c r="AL25" s="318"/>
      <c r="AM25" s="318"/>
      <c r="AN25" s="318"/>
      <c r="AO25" s="318"/>
    </row>
    <row r="26" spans="1:44" ht="16.5" thickBot="1" x14ac:dyDescent="0.3">
      <c r="B26" s="1302"/>
      <c r="C26" s="490"/>
      <c r="D26" s="278" t="s">
        <v>377</v>
      </c>
      <c r="E26" s="276"/>
      <c r="F26" s="276"/>
      <c r="G26" s="276"/>
      <c r="H26" s="276"/>
      <c r="I26" s="276"/>
      <c r="J26" s="276"/>
      <c r="K26" s="304">
        <f>MATCH($D26,'CMFs Fatal'!$A$1:$V$1,0)</f>
        <v>19</v>
      </c>
      <c r="P26" s="247"/>
      <c r="R26" s="318"/>
      <c r="S26" s="524"/>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row>
    <row r="27" spans="1:44" ht="15.75" x14ac:dyDescent="0.25">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row>
    <row r="28" spans="1:44" ht="12.75" customHeight="1" x14ac:dyDescent="0.25">
      <c r="D28" s="1297" t="s">
        <v>401</v>
      </c>
      <c r="E28" s="1297"/>
      <c r="J28" s="228" t="s">
        <v>373</v>
      </c>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row>
    <row r="29" spans="1:44" ht="15.75" x14ac:dyDescent="0.25">
      <c r="D29" s="1297"/>
      <c r="E29" s="1297"/>
      <c r="I29" s="228"/>
      <c r="J29" s="249" t="b">
        <f>J22=COUNTIFS('Crash Summary Worksheet'!$F:$F,"Related")</f>
        <v>1</v>
      </c>
      <c r="Q29" s="247"/>
      <c r="R29" s="318"/>
      <c r="S29" s="529"/>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247"/>
      <c r="AQ29" s="247"/>
      <c r="AR29" s="247"/>
    </row>
    <row r="30" spans="1:44" ht="15.75" x14ac:dyDescent="0.25">
      <c r="D30" s="1297"/>
      <c r="E30" s="1297"/>
      <c r="I30" s="228"/>
      <c r="R30" s="318"/>
      <c r="S30" s="530"/>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row>
    <row r="31" spans="1:44" ht="15.75" x14ac:dyDescent="0.25">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row>
    <row r="32" spans="1:44" ht="15.75" x14ac:dyDescent="0.25">
      <c r="D32" s="246" t="s">
        <v>371</v>
      </c>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row>
    <row r="33" spans="4:41" ht="15.75" x14ac:dyDescent="0.25">
      <c r="D33" t="s">
        <v>31</v>
      </c>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row>
    <row r="34" spans="4:41" ht="15.75" x14ac:dyDescent="0.25">
      <c r="D34" t="s">
        <v>28</v>
      </c>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row>
    <row r="35" spans="4:41" ht="15.75" x14ac:dyDescent="0.25">
      <c r="D35" t="s">
        <v>34</v>
      </c>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row>
    <row r="36" spans="4:41" ht="15.75" x14ac:dyDescent="0.25">
      <c r="D36" t="s">
        <v>29</v>
      </c>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row>
    <row r="37" spans="4:41" ht="15.75" x14ac:dyDescent="0.25">
      <c r="R37" s="318"/>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row>
    <row r="38" spans="4:41" ht="15.75" x14ac:dyDescent="0.25">
      <c r="D38" t="s">
        <v>32</v>
      </c>
      <c r="R38" s="318"/>
      <c r="S38" s="318"/>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row>
    <row r="39" spans="4:41" ht="15.75" x14ac:dyDescent="0.25">
      <c r="D39" t="s">
        <v>33</v>
      </c>
      <c r="R39" s="318"/>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row>
    <row r="40" spans="4:41" ht="15.75" x14ac:dyDescent="0.25">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row>
    <row r="41" spans="4:41" ht="15.75" x14ac:dyDescent="0.25">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row>
    <row r="42" spans="4:41" ht="15.75" x14ac:dyDescent="0.25">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row>
    <row r="43" spans="4:41" ht="15.75" x14ac:dyDescent="0.25">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row>
    <row r="44" spans="4:41" ht="15.75" x14ac:dyDescent="0.25">
      <c r="R44" s="318"/>
      <c r="S44" s="318"/>
      <c r="T44" s="318"/>
      <c r="U44" s="318"/>
      <c r="V44" s="318"/>
      <c r="W44" s="318"/>
      <c r="X44" s="318"/>
      <c r="Y44" s="318"/>
      <c r="Z44" s="318"/>
      <c r="AA44" s="318"/>
      <c r="AB44" s="318"/>
      <c r="AC44" s="318"/>
      <c r="AD44" s="318"/>
      <c r="AE44" s="318"/>
      <c r="AF44" s="318"/>
      <c r="AG44" s="318"/>
      <c r="AH44" s="318"/>
      <c r="AI44" s="318"/>
      <c r="AJ44" s="318"/>
      <c r="AK44" s="318"/>
      <c r="AL44" s="318"/>
      <c r="AM44" s="318"/>
      <c r="AN44" s="318"/>
      <c r="AO44" s="318"/>
    </row>
    <row r="45" spans="4:41" ht="15.75" x14ac:dyDescent="0.25">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row>
    <row r="46" spans="4:41" ht="15.75" x14ac:dyDescent="0.25">
      <c r="R46" s="318"/>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row>
    <row r="47" spans="4:41" ht="15.75" x14ac:dyDescent="0.25">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row>
    <row r="48" spans="4:41" ht="15.75" x14ac:dyDescent="0.25">
      <c r="R48" s="318"/>
      <c r="S48" s="318"/>
      <c r="T48" s="318"/>
      <c r="U48" s="318"/>
      <c r="V48" s="318"/>
      <c r="W48" s="318"/>
      <c r="X48" s="318"/>
      <c r="Y48" s="318"/>
      <c r="Z48" s="318"/>
      <c r="AA48" s="318"/>
      <c r="AB48" s="318"/>
      <c r="AC48" s="318"/>
      <c r="AD48" s="318"/>
      <c r="AE48" s="318"/>
      <c r="AF48" s="318"/>
      <c r="AG48" s="318"/>
      <c r="AH48" s="318"/>
      <c r="AI48" s="318"/>
      <c r="AJ48" s="318"/>
      <c r="AK48" s="318"/>
      <c r="AL48" s="318"/>
      <c r="AM48" s="318"/>
      <c r="AN48" s="318"/>
      <c r="AO48" s="318"/>
    </row>
    <row r="49" spans="18:41" ht="15.75" x14ac:dyDescent="0.25">
      <c r="R49" s="318"/>
      <c r="S49" s="318"/>
      <c r="T49" s="318"/>
      <c r="U49" s="318"/>
      <c r="V49" s="318"/>
      <c r="W49" s="318"/>
      <c r="X49" s="318"/>
      <c r="Y49" s="318"/>
      <c r="Z49" s="318"/>
      <c r="AA49" s="318"/>
      <c r="AB49" s="318"/>
      <c r="AC49" s="318"/>
      <c r="AD49" s="318"/>
      <c r="AE49" s="318"/>
      <c r="AF49" s="318"/>
      <c r="AG49" s="318"/>
      <c r="AH49" s="318"/>
      <c r="AI49" s="318"/>
      <c r="AJ49" s="318"/>
      <c r="AK49" s="318"/>
      <c r="AL49" s="318"/>
      <c r="AM49" s="318"/>
      <c r="AN49" s="318"/>
      <c r="AO49" s="318"/>
    </row>
    <row r="50" spans="18:41" ht="15.75" x14ac:dyDescent="0.25">
      <c r="R50" s="318"/>
      <c r="S50" s="318"/>
      <c r="T50" s="318"/>
      <c r="U50" s="318"/>
      <c r="V50" s="318"/>
      <c r="W50" s="318"/>
      <c r="X50" s="318"/>
      <c r="Y50" s="318"/>
      <c r="Z50" s="318"/>
      <c r="AA50" s="318"/>
      <c r="AB50" s="318"/>
      <c r="AC50" s="318"/>
      <c r="AD50" s="318"/>
      <c r="AE50" s="318"/>
      <c r="AF50" s="318"/>
      <c r="AG50" s="318"/>
      <c r="AH50" s="318"/>
      <c r="AI50" s="318"/>
      <c r="AJ50" s="318"/>
      <c r="AK50" s="318"/>
      <c r="AL50" s="318"/>
      <c r="AM50" s="318"/>
      <c r="AN50" s="318"/>
      <c r="AO50" s="318"/>
    </row>
    <row r="51" spans="18:41" ht="15.75" x14ac:dyDescent="0.25">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row>
    <row r="52" spans="18:41" ht="15.75" x14ac:dyDescent="0.25">
      <c r="R52" s="318"/>
      <c r="S52" s="318"/>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row>
    <row r="53" spans="18:41" ht="15.75" x14ac:dyDescent="0.25">
      <c r="R53" s="318"/>
      <c r="S53" s="318"/>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row>
    <row r="54" spans="18:41" ht="15.75" x14ac:dyDescent="0.25">
      <c r="R54" s="318"/>
      <c r="S54" s="318"/>
      <c r="T54" s="318"/>
      <c r="U54" s="318"/>
      <c r="V54" s="318"/>
      <c r="W54" s="318"/>
      <c r="X54" s="318"/>
      <c r="Y54" s="318"/>
      <c r="Z54" s="318"/>
      <c r="AA54" s="318"/>
      <c r="AB54" s="318"/>
      <c r="AC54" s="318"/>
      <c r="AD54" s="318"/>
      <c r="AE54" s="318"/>
      <c r="AF54" s="318"/>
      <c r="AG54" s="318"/>
      <c r="AH54" s="318"/>
      <c r="AI54" s="318"/>
      <c r="AJ54" s="318"/>
      <c r="AK54" s="318"/>
      <c r="AL54" s="318"/>
      <c r="AM54" s="318"/>
      <c r="AN54" s="318"/>
      <c r="AO54" s="318"/>
    </row>
    <row r="55" spans="18:41" ht="15.75" x14ac:dyDescent="0.25">
      <c r="R55" s="318"/>
      <c r="S55" s="318"/>
      <c r="T55" s="318"/>
      <c r="U55" s="318"/>
      <c r="V55" s="318"/>
      <c r="W55" s="318"/>
      <c r="X55" s="318"/>
      <c r="Y55" s="318"/>
      <c r="Z55" s="318"/>
      <c r="AA55" s="318"/>
      <c r="AB55" s="318"/>
      <c r="AC55" s="318"/>
      <c r="AD55" s="318"/>
      <c r="AE55" s="318"/>
      <c r="AF55" s="318"/>
      <c r="AG55" s="318"/>
      <c r="AH55" s="318"/>
      <c r="AI55" s="318"/>
      <c r="AJ55" s="318"/>
      <c r="AK55" s="318"/>
      <c r="AL55" s="318"/>
      <c r="AM55" s="318"/>
      <c r="AN55" s="318"/>
      <c r="AO55" s="318"/>
    </row>
    <row r="56" spans="18:41" ht="15.75" x14ac:dyDescent="0.25">
      <c r="R56" s="318"/>
      <c r="S56" s="318"/>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row>
  </sheetData>
  <sheetProtection algorithmName="SHA-512" hashValue="X2Hnr92j/UlMA2ZZdtDitWhzFSOyuRKTideqBhcdukyjbGpiq5Fv41NhY/VL85RNK0yzxxgF+lhiU7Kf/lu0cQ==" saltValue="pACn9i6976xue9/2LQeHGw==" spinCount="100000" sheet="1" objects="1" scenarios="1"/>
  <mergeCells count="5">
    <mergeCell ref="B2:D2"/>
    <mergeCell ref="D28:E30"/>
    <mergeCell ref="M4:N4"/>
    <mergeCell ref="B24:B26"/>
    <mergeCell ref="P2:P3"/>
  </mergeCells>
  <conditionalFormatting sqref="J29">
    <cfRule type="expression" dxfId="27" priority="6">
      <formula>NOT(J29)</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8" id="{5A93F3A7-C0D6-4C14-BF6A-BBC8439AEB5C}">
            <xm:f>ISERROR(MATCH(C5,'CMFs Fatal'!$E$1:$V$1,0))</xm:f>
            <x14:dxf>
              <font>
                <color rgb="FFC00000"/>
              </font>
            </x14:dxf>
          </x14:cfRule>
          <xm:sqref>D24:D26 C5:D21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1"/>
  </sheetPr>
  <dimension ref="A1:X75"/>
  <sheetViews>
    <sheetView topLeftCell="A22" workbookViewId="0">
      <selection activeCell="F53" sqref="F53"/>
    </sheetView>
  </sheetViews>
  <sheetFormatPr defaultRowHeight="12.75" customHeight="1" x14ac:dyDescent="0.2"/>
  <cols>
    <col min="1" max="1" width="14.28515625" style="44" customWidth="1"/>
    <col min="2" max="2" width="28.28515625" style="44" customWidth="1"/>
    <col min="3" max="3" width="7.7109375" style="218" customWidth="1"/>
    <col min="4" max="4" width="33.85546875" style="44" customWidth="1"/>
    <col min="5" max="5" width="7.7109375" style="218" customWidth="1"/>
    <col min="6" max="6" width="46.28515625" style="44" bestFit="1" customWidth="1"/>
    <col min="7" max="7" width="12.42578125" style="44" customWidth="1"/>
    <col min="8" max="8" width="9.140625" style="44"/>
    <col min="10" max="10" width="9.140625" style="44"/>
    <col min="11" max="11" width="9.140625" style="179"/>
    <col min="12" max="12" width="20.5703125" style="180" customWidth="1"/>
    <col min="13" max="15" width="13.5703125" style="180" customWidth="1"/>
    <col min="16" max="16" width="9.140625" style="179"/>
    <col min="17" max="17" width="10.140625" style="179" customWidth="1"/>
    <col min="18" max="18" width="10.140625" style="44" customWidth="1"/>
    <col min="19" max="24" width="8.42578125" style="44" customWidth="1"/>
    <col min="25" max="16384" width="9.140625" style="44"/>
  </cols>
  <sheetData>
    <row r="1" spans="1:24" ht="12.75" customHeight="1" x14ac:dyDescent="0.2">
      <c r="A1" s="166" t="s">
        <v>104</v>
      </c>
      <c r="B1" s="166" t="s">
        <v>105</v>
      </c>
      <c r="C1" s="213"/>
      <c r="D1" s="166" t="s">
        <v>65</v>
      </c>
      <c r="E1" s="213"/>
      <c r="F1" s="166" t="s">
        <v>112</v>
      </c>
      <c r="G1" s="166" t="s">
        <v>118</v>
      </c>
      <c r="K1" s="44"/>
      <c r="L1" s="167"/>
      <c r="M1" s="167"/>
      <c r="N1" s="167"/>
      <c r="O1" s="167"/>
      <c r="P1" s="44"/>
      <c r="Q1" s="44"/>
    </row>
    <row r="2" spans="1:24" ht="12.75" customHeight="1" thickBot="1" x14ac:dyDescent="0.25">
      <c r="A2" s="168"/>
      <c r="B2" s="168"/>
      <c r="C2" s="215"/>
      <c r="D2" s="168"/>
      <c r="E2" s="214"/>
      <c r="F2" s="168"/>
      <c r="G2" s="168"/>
      <c r="K2" s="154"/>
      <c r="L2" s="167"/>
      <c r="M2" s="167"/>
      <c r="N2" s="167"/>
      <c r="O2" s="167"/>
      <c r="P2" s="154"/>
      <c r="Q2" s="44"/>
    </row>
    <row r="3" spans="1:24" ht="12.75" customHeight="1" x14ac:dyDescent="0.2">
      <c r="A3" s="169" t="s">
        <v>106</v>
      </c>
      <c r="B3" s="169" t="s">
        <v>106</v>
      </c>
      <c r="C3" s="217"/>
      <c r="D3" s="169" t="s">
        <v>108</v>
      </c>
      <c r="E3" s="216"/>
      <c r="F3" s="169" t="s">
        <v>192</v>
      </c>
      <c r="G3" s="169" t="s">
        <v>106</v>
      </c>
      <c r="K3" s="154"/>
      <c r="L3" s="150" t="s">
        <v>361</v>
      </c>
      <c r="M3" s="170"/>
      <c r="N3" s="170"/>
      <c r="O3" s="171"/>
      <c r="P3" s="154"/>
      <c r="R3" s="248"/>
      <c r="S3" s="248"/>
      <c r="T3" s="248"/>
      <c r="U3" s="248"/>
      <c r="V3" s="248"/>
      <c r="W3" s="248"/>
      <c r="X3" s="248"/>
    </row>
    <row r="4" spans="1:24" ht="12.75" customHeight="1" x14ac:dyDescent="0.2">
      <c r="A4" s="172" t="s">
        <v>107</v>
      </c>
      <c r="B4" s="172" t="s">
        <v>107</v>
      </c>
      <c r="C4" s="217"/>
      <c r="D4" s="169" t="s">
        <v>26</v>
      </c>
      <c r="E4" s="216"/>
      <c r="F4" s="169" t="s">
        <v>193</v>
      </c>
      <c r="G4" s="172" t="s">
        <v>107</v>
      </c>
      <c r="K4" s="154"/>
      <c r="L4" s="163" t="s">
        <v>4</v>
      </c>
      <c r="M4" s="1312" t="s">
        <v>372</v>
      </c>
      <c r="N4" s="1312"/>
      <c r="O4" s="1313"/>
      <c r="P4" s="154"/>
      <c r="Q4" s="1322"/>
      <c r="R4" s="1323"/>
      <c r="S4" s="257" t="s">
        <v>336</v>
      </c>
      <c r="T4" s="250" t="s">
        <v>337</v>
      </c>
      <c r="U4" s="250" t="s">
        <v>338</v>
      </c>
      <c r="V4" s="250" t="s">
        <v>339</v>
      </c>
      <c r="W4" s="258" t="s">
        <v>4</v>
      </c>
      <c r="X4" s="259" t="s">
        <v>0</v>
      </c>
    </row>
    <row r="5" spans="1:24" ht="12.75" customHeight="1" x14ac:dyDescent="0.2">
      <c r="C5" s="217"/>
      <c r="D5" s="169" t="s">
        <v>109</v>
      </c>
      <c r="E5" s="216"/>
      <c r="F5" s="169" t="s">
        <v>194</v>
      </c>
      <c r="K5" s="154"/>
      <c r="L5" s="164" t="s">
        <v>343</v>
      </c>
      <c r="M5" s="1314" t="s">
        <v>344</v>
      </c>
      <c r="N5" s="1314"/>
      <c r="O5" s="1315"/>
      <c r="P5" s="154"/>
      <c r="Q5" s="1320" t="s">
        <v>374</v>
      </c>
      <c r="R5" s="1321"/>
      <c r="S5" s="255">
        <f>COUNTIFS('Crash Summary Worksheet'!$F:$F,"Related",'Crash Summary Worksheet'!$D:$D,'Crash Types &amp; Calculations'!E$4)</f>
        <v>0</v>
      </c>
      <c r="T5" s="253">
        <f>COUNTIFS('Crash Summary Worksheet'!$F:$F,"Related",'Crash Summary Worksheet'!$D:$D,'Crash Types &amp; Calculations'!F$4)</f>
        <v>0</v>
      </c>
      <c r="U5" s="253">
        <f>COUNTIFS('Crash Summary Worksheet'!$F:$F,"Related",'Crash Summary Worksheet'!$D:$D,'Crash Types &amp; Calculations'!G$4)</f>
        <v>0</v>
      </c>
      <c r="V5" s="253">
        <f>COUNTIFS('Crash Summary Worksheet'!$F:$F,"Related",'Crash Summary Worksheet'!$D:$D,'Crash Types &amp; Calculations'!H$4)</f>
        <v>0</v>
      </c>
      <c r="W5" s="254">
        <f>COUNTIFS('Crash Summary Worksheet'!$F:$F,"Related",'Crash Summary Worksheet'!$D:$D,'Crash Types &amp; Calculations'!I$4)</f>
        <v>0</v>
      </c>
      <c r="X5" s="256">
        <f>SUM(S5:W5)</f>
        <v>0</v>
      </c>
    </row>
    <row r="6" spans="1:24" ht="12.75" customHeight="1" thickBot="1" x14ac:dyDescent="0.25">
      <c r="C6" s="217"/>
      <c r="D6" s="169" t="s">
        <v>110</v>
      </c>
      <c r="E6" s="216"/>
      <c r="F6" s="169" t="s">
        <v>195</v>
      </c>
      <c r="K6" s="154"/>
      <c r="L6" s="165" t="s">
        <v>345</v>
      </c>
      <c r="M6" s="1305" t="s">
        <v>348</v>
      </c>
      <c r="N6" s="1305"/>
      <c r="O6" s="1306"/>
      <c r="P6" s="154"/>
      <c r="Q6" s="1318" t="s">
        <v>375</v>
      </c>
      <c r="R6" s="1319"/>
      <c r="S6" s="260">
        <f>COUNTIFS('Crash Summary Worksheet'!$F:$F,"Unrelated",'Crash Summary Worksheet'!$D:$D,'Crash Types &amp; Calculations'!E$4)</f>
        <v>0</v>
      </c>
      <c r="T6" s="261">
        <f>COUNTIFS('Crash Summary Worksheet'!$F:$F,"Unrelated",'Crash Summary Worksheet'!$D:$D,'Crash Types &amp; Calculations'!F$4)</f>
        <v>0</v>
      </c>
      <c r="U6" s="261">
        <f>COUNTIFS('Crash Summary Worksheet'!$F:$F,"Unrelated",'Crash Summary Worksheet'!$D:$D,'Crash Types &amp; Calculations'!G$4)</f>
        <v>0</v>
      </c>
      <c r="V6" s="261">
        <f>COUNTIFS('Crash Summary Worksheet'!$F:$F,"Unrelated",'Crash Summary Worksheet'!$D:$D,'Crash Types &amp; Calculations'!H$4)</f>
        <v>0</v>
      </c>
      <c r="W6" s="262">
        <f>COUNTIFS('Crash Summary Worksheet'!$F:$F,"Unrelated",'Crash Summary Worksheet'!$D:$D,'Crash Types &amp; Calculations'!I$4)</f>
        <v>0</v>
      </c>
      <c r="X6" s="263">
        <f>SUM(S6:W6)</f>
        <v>0</v>
      </c>
    </row>
    <row r="7" spans="1:24" ht="12.75" customHeight="1" x14ac:dyDescent="0.2">
      <c r="A7" s="166" t="s">
        <v>73</v>
      </c>
      <c r="B7" s="166" t="s">
        <v>181</v>
      </c>
      <c r="C7" s="217"/>
      <c r="D7" s="172" t="s">
        <v>111</v>
      </c>
      <c r="E7" s="216"/>
      <c r="F7" s="169" t="s">
        <v>196</v>
      </c>
      <c r="K7" s="154"/>
      <c r="L7" s="173"/>
      <c r="M7" s="1307"/>
      <c r="N7" s="1307"/>
      <c r="O7" s="1308"/>
      <c r="P7" s="154"/>
      <c r="Q7" s="1316" t="s">
        <v>42</v>
      </c>
      <c r="R7" s="1317"/>
      <c r="S7" s="264">
        <f t="shared" ref="S7:X7" si="0">S5+S6</f>
        <v>0</v>
      </c>
      <c r="T7" s="265">
        <f t="shared" si="0"/>
        <v>0</v>
      </c>
      <c r="U7" s="265">
        <f t="shared" si="0"/>
        <v>0</v>
      </c>
      <c r="V7" s="265">
        <f t="shared" si="0"/>
        <v>0</v>
      </c>
      <c r="W7" s="266">
        <f t="shared" si="0"/>
        <v>0</v>
      </c>
      <c r="X7" s="267">
        <f t="shared" si="0"/>
        <v>0</v>
      </c>
    </row>
    <row r="8" spans="1:24" ht="12.75" customHeight="1" x14ac:dyDescent="0.2">
      <c r="A8" s="168"/>
      <c r="B8" s="168"/>
      <c r="F8" s="169" t="s">
        <v>197</v>
      </c>
      <c r="K8" s="174"/>
      <c r="L8" s="175"/>
      <c r="M8" s="1324"/>
      <c r="N8" s="1324"/>
      <c r="O8" s="1325"/>
      <c r="P8" s="154"/>
      <c r="Q8" s="44"/>
    </row>
    <row r="9" spans="1:24" ht="12.75" customHeight="1" x14ac:dyDescent="0.2">
      <c r="A9" s="169" t="s">
        <v>119</v>
      </c>
      <c r="B9" s="169" t="s">
        <v>182</v>
      </c>
      <c r="F9" s="169" t="s">
        <v>198</v>
      </c>
      <c r="K9" s="154"/>
      <c r="L9" s="165" t="s">
        <v>346</v>
      </c>
      <c r="M9" s="1305" t="s">
        <v>347</v>
      </c>
      <c r="N9" s="1305"/>
      <c r="O9" s="1306"/>
      <c r="P9" s="154"/>
      <c r="Q9" s="44"/>
    </row>
    <row r="10" spans="1:24" ht="12.75" customHeight="1" x14ac:dyDescent="0.2">
      <c r="A10" s="169" t="s">
        <v>120</v>
      </c>
      <c r="B10" s="169" t="s">
        <v>183</v>
      </c>
      <c r="D10" s="166" t="s">
        <v>87</v>
      </c>
      <c r="F10" s="169" t="s">
        <v>199</v>
      </c>
      <c r="K10" s="154"/>
      <c r="L10" s="176"/>
      <c r="M10" s="1307"/>
      <c r="N10" s="1307"/>
      <c r="O10" s="1308"/>
      <c r="P10" s="154"/>
      <c r="Q10" s="44"/>
    </row>
    <row r="11" spans="1:24" ht="12.75" customHeight="1" thickBot="1" x14ac:dyDescent="0.25">
      <c r="A11" s="169" t="s">
        <v>121</v>
      </c>
      <c r="B11" s="169" t="s">
        <v>293</v>
      </c>
      <c r="D11" s="168"/>
      <c r="F11" s="169" t="s">
        <v>114</v>
      </c>
      <c r="J11" s="177"/>
      <c r="K11" s="154"/>
      <c r="L11" s="178"/>
      <c r="M11" s="1309"/>
      <c r="N11" s="1309"/>
      <c r="O11" s="1310"/>
      <c r="P11" s="154"/>
      <c r="Q11" s="44"/>
    </row>
    <row r="12" spans="1:24" ht="12.75" customHeight="1" x14ac:dyDescent="0.2">
      <c r="A12" s="169" t="s">
        <v>122</v>
      </c>
      <c r="B12" s="169" t="s">
        <v>184</v>
      </c>
      <c r="D12" s="183">
        <v>3</v>
      </c>
      <c r="F12" s="169" t="s">
        <v>200</v>
      </c>
      <c r="K12" s="154"/>
      <c r="L12" s="1311" t="s">
        <v>362</v>
      </c>
      <c r="M12" s="1311"/>
      <c r="N12" s="1311"/>
      <c r="O12" s="1311"/>
      <c r="P12" s="154"/>
      <c r="Q12" s="44"/>
    </row>
    <row r="13" spans="1:24" ht="12.75" customHeight="1" x14ac:dyDescent="0.2">
      <c r="A13" s="169" t="s">
        <v>123</v>
      </c>
      <c r="B13" s="169" t="s">
        <v>185</v>
      </c>
      <c r="D13" s="183">
        <v>4</v>
      </c>
      <c r="F13" s="169" t="s">
        <v>201</v>
      </c>
      <c r="K13" s="154"/>
      <c r="L13" s="1311"/>
      <c r="M13" s="1311"/>
      <c r="N13" s="1311"/>
      <c r="O13" s="1311"/>
      <c r="P13" s="154"/>
      <c r="Q13" s="44"/>
    </row>
    <row r="14" spans="1:24" ht="12.75" customHeight="1" x14ac:dyDescent="0.2">
      <c r="A14" s="169" t="s">
        <v>124</v>
      </c>
      <c r="B14" s="169" t="s">
        <v>186</v>
      </c>
      <c r="D14" s="183">
        <v>5</v>
      </c>
      <c r="F14" s="169" t="s">
        <v>202</v>
      </c>
      <c r="K14" s="154"/>
      <c r="L14" s="1311"/>
      <c r="M14" s="1311"/>
      <c r="N14" s="1311"/>
      <c r="O14" s="1311"/>
      <c r="P14" s="154"/>
      <c r="Q14" s="44"/>
    </row>
    <row r="15" spans="1:24" ht="12.75" customHeight="1" x14ac:dyDescent="0.2">
      <c r="A15" s="169" t="s">
        <v>125</v>
      </c>
      <c r="B15" s="169" t="s">
        <v>187</v>
      </c>
      <c r="D15" s="183">
        <v>6</v>
      </c>
      <c r="F15" s="169" t="s">
        <v>203</v>
      </c>
      <c r="Q15" s="44"/>
    </row>
    <row r="16" spans="1:24" ht="12.75" customHeight="1" x14ac:dyDescent="0.2">
      <c r="A16" s="169" t="s">
        <v>113</v>
      </c>
      <c r="B16" s="169" t="s">
        <v>294</v>
      </c>
      <c r="D16" s="183">
        <v>7</v>
      </c>
      <c r="F16" s="169" t="s">
        <v>204</v>
      </c>
      <c r="K16" s="252" t="s">
        <v>376</v>
      </c>
      <c r="Q16" s="44"/>
    </row>
    <row r="17" spans="1:17" ht="12.75" customHeight="1" x14ac:dyDescent="0.2">
      <c r="A17" s="169" t="s">
        <v>126</v>
      </c>
      <c r="B17" s="169" t="s">
        <v>188</v>
      </c>
      <c r="D17" s="183">
        <v>8</v>
      </c>
      <c r="F17" s="169" t="s">
        <v>215</v>
      </c>
      <c r="Q17" s="44"/>
    </row>
    <row r="18" spans="1:17" ht="12.75" customHeight="1" x14ac:dyDescent="0.2">
      <c r="A18" s="169" t="s">
        <v>127</v>
      </c>
      <c r="B18" s="169" t="s">
        <v>189</v>
      </c>
      <c r="D18" s="183">
        <v>9</v>
      </c>
      <c r="F18" s="169" t="s">
        <v>207</v>
      </c>
      <c r="Q18" s="44"/>
    </row>
    <row r="19" spans="1:17" ht="12.75" customHeight="1" x14ac:dyDescent="0.2">
      <c r="A19" s="169" t="s">
        <v>128</v>
      </c>
      <c r="B19" s="169" t="s">
        <v>190</v>
      </c>
      <c r="D19" s="184">
        <v>10</v>
      </c>
      <c r="F19" s="169" t="s">
        <v>213</v>
      </c>
      <c r="K19" s="181"/>
      <c r="Q19" s="44"/>
    </row>
    <row r="20" spans="1:17" ht="12.75" customHeight="1" x14ac:dyDescent="0.2">
      <c r="A20" s="169" t="s">
        <v>129</v>
      </c>
      <c r="B20" s="172" t="s">
        <v>191</v>
      </c>
      <c r="F20" s="169" t="s">
        <v>205</v>
      </c>
      <c r="Q20" s="44"/>
    </row>
    <row r="21" spans="1:17" ht="12.75" customHeight="1" x14ac:dyDescent="0.2">
      <c r="A21" s="169" t="s">
        <v>130</v>
      </c>
      <c r="F21" s="169" t="s">
        <v>206</v>
      </c>
      <c r="K21" s="44"/>
      <c r="L21" s="44"/>
      <c r="M21" s="44"/>
      <c r="N21" s="44"/>
      <c r="O21" s="44"/>
      <c r="P21" s="44"/>
    </row>
    <row r="22" spans="1:17" ht="12.75" customHeight="1" x14ac:dyDescent="0.2">
      <c r="A22" s="169" t="s">
        <v>131</v>
      </c>
      <c r="B22" s="166" t="s">
        <v>217</v>
      </c>
      <c r="D22" s="166" t="s">
        <v>329</v>
      </c>
      <c r="F22" s="169" t="s">
        <v>209</v>
      </c>
      <c r="L22" s="179"/>
      <c r="M22" s="179"/>
      <c r="N22" s="179"/>
      <c r="O22" s="179"/>
    </row>
    <row r="23" spans="1:17" ht="12.75" customHeight="1" x14ac:dyDescent="0.2">
      <c r="A23" s="169" t="s">
        <v>132</v>
      </c>
      <c r="B23" s="168"/>
      <c r="D23" s="186"/>
      <c r="F23" s="169" t="s">
        <v>210</v>
      </c>
      <c r="L23" s="179"/>
      <c r="M23" s="179"/>
      <c r="N23" s="179"/>
      <c r="O23" s="179"/>
    </row>
    <row r="24" spans="1:17" ht="12.75" customHeight="1" x14ac:dyDescent="0.2">
      <c r="A24" s="169" t="s">
        <v>133</v>
      </c>
      <c r="B24" s="169" t="s">
        <v>106</v>
      </c>
      <c r="D24" s="187">
        <v>1</v>
      </c>
      <c r="F24" s="169" t="s">
        <v>211</v>
      </c>
    </row>
    <row r="25" spans="1:17" ht="12.75" customHeight="1" x14ac:dyDescent="0.2">
      <c r="A25" s="169" t="s">
        <v>134</v>
      </c>
      <c r="B25" s="172" t="s">
        <v>107</v>
      </c>
      <c r="D25" s="187">
        <v>2</v>
      </c>
      <c r="F25" s="169" t="s">
        <v>214</v>
      </c>
    </row>
    <row r="26" spans="1:17" ht="12.75" customHeight="1" x14ac:dyDescent="0.2">
      <c r="A26" s="169" t="s">
        <v>135</v>
      </c>
      <c r="D26" s="187">
        <v>3</v>
      </c>
      <c r="F26" s="169" t="s">
        <v>216</v>
      </c>
    </row>
    <row r="27" spans="1:17" ht="12.75" customHeight="1" x14ac:dyDescent="0.2">
      <c r="A27" s="169" t="s">
        <v>136</v>
      </c>
      <c r="D27" s="187">
        <v>4</v>
      </c>
      <c r="F27" s="169" t="s">
        <v>208</v>
      </c>
      <c r="G27" s="179"/>
      <c r="H27" s="179"/>
      <c r="I27" s="248"/>
      <c r="J27" s="179"/>
    </row>
    <row r="28" spans="1:17" ht="12.75" customHeight="1" x14ac:dyDescent="0.2">
      <c r="A28" s="169" t="s">
        <v>137</v>
      </c>
      <c r="B28" s="166" t="s">
        <v>76</v>
      </c>
      <c r="D28" s="187">
        <v>5</v>
      </c>
      <c r="F28" s="172" t="s">
        <v>212</v>
      </c>
      <c r="G28" s="179"/>
      <c r="H28" s="179"/>
      <c r="I28" s="248"/>
      <c r="J28" s="179"/>
    </row>
    <row r="29" spans="1:17" ht="12.75" customHeight="1" x14ac:dyDescent="0.2">
      <c r="A29" s="169" t="s">
        <v>138</v>
      </c>
      <c r="B29" s="168"/>
      <c r="D29" s="190">
        <v>6</v>
      </c>
      <c r="G29" s="179"/>
      <c r="H29" s="179"/>
      <c r="I29" s="248"/>
      <c r="J29" s="179"/>
    </row>
    <row r="30" spans="1:17" ht="12.75" customHeight="1" x14ac:dyDescent="0.2">
      <c r="A30" s="169" t="s">
        <v>139</v>
      </c>
      <c r="B30" s="169" t="s">
        <v>218</v>
      </c>
      <c r="G30" s="179"/>
      <c r="H30" s="179"/>
      <c r="I30" s="248"/>
      <c r="J30" s="179"/>
    </row>
    <row r="31" spans="1:17" ht="12.75" customHeight="1" x14ac:dyDescent="0.2">
      <c r="A31" s="169" t="s">
        <v>140</v>
      </c>
      <c r="B31" s="169" t="s">
        <v>219</v>
      </c>
      <c r="F31" s="185" t="s">
        <v>331</v>
      </c>
      <c r="G31" s="179"/>
      <c r="H31" s="179"/>
      <c r="I31" s="248"/>
      <c r="J31" s="179"/>
    </row>
    <row r="32" spans="1:17" ht="12.75" customHeight="1" x14ac:dyDescent="0.2">
      <c r="A32" s="169" t="s">
        <v>141</v>
      </c>
      <c r="B32" s="169" t="s">
        <v>252</v>
      </c>
      <c r="D32" s="166" t="s">
        <v>634</v>
      </c>
      <c r="F32" s="168"/>
      <c r="G32" s="179"/>
      <c r="H32" s="179"/>
      <c r="I32" s="248"/>
      <c r="J32" s="179"/>
    </row>
    <row r="33" spans="1:13" ht="12.75" customHeight="1" x14ac:dyDescent="0.2">
      <c r="A33" s="169" t="s">
        <v>142</v>
      </c>
      <c r="B33" s="169" t="s">
        <v>306</v>
      </c>
      <c r="D33" s="168"/>
      <c r="F33" s="188" t="s">
        <v>332</v>
      </c>
      <c r="G33" s="179"/>
      <c r="H33" s="179"/>
      <c r="I33" s="248"/>
      <c r="J33" s="179"/>
    </row>
    <row r="34" spans="1:13" ht="12.75" customHeight="1" x14ac:dyDescent="0.2">
      <c r="A34" s="169" t="s">
        <v>143</v>
      </c>
      <c r="B34" s="169" t="s">
        <v>251</v>
      </c>
      <c r="C34" s="213"/>
      <c r="D34" s="169" t="s">
        <v>656</v>
      </c>
      <c r="E34" s="213"/>
      <c r="F34" s="189" t="s">
        <v>333</v>
      </c>
      <c r="G34" s="179"/>
      <c r="H34" s="179"/>
      <c r="I34" s="248"/>
      <c r="J34" s="179"/>
    </row>
    <row r="35" spans="1:13" ht="12.75" customHeight="1" x14ac:dyDescent="0.2">
      <c r="A35" s="169" t="s">
        <v>144</v>
      </c>
      <c r="B35" s="172" t="s">
        <v>24</v>
      </c>
      <c r="C35" s="213"/>
      <c r="D35" s="169" t="s">
        <v>807</v>
      </c>
      <c r="E35" s="213"/>
      <c r="G35" s="179"/>
      <c r="H35" s="179"/>
      <c r="I35" s="248"/>
      <c r="J35" s="179"/>
    </row>
    <row r="36" spans="1:13" ht="12.75" customHeight="1" x14ac:dyDescent="0.2">
      <c r="A36" s="169" t="s">
        <v>145</v>
      </c>
      <c r="C36" s="219"/>
      <c r="D36" s="172" t="s">
        <v>638</v>
      </c>
      <c r="E36" s="219"/>
      <c r="G36" s="179"/>
      <c r="H36" s="179"/>
      <c r="I36" s="248"/>
      <c r="J36" s="179"/>
    </row>
    <row r="37" spans="1:13" ht="12.75" customHeight="1" x14ac:dyDescent="0.2">
      <c r="A37" s="169" t="s">
        <v>146</v>
      </c>
      <c r="C37" s="219"/>
      <c r="E37" s="219"/>
      <c r="G37" s="179"/>
      <c r="H37" s="179"/>
      <c r="I37" s="248"/>
      <c r="J37" s="179"/>
    </row>
    <row r="38" spans="1:13" ht="12.75" customHeight="1" x14ac:dyDescent="0.2">
      <c r="A38" s="169" t="s">
        <v>147</v>
      </c>
      <c r="B38" s="166" t="s">
        <v>335</v>
      </c>
      <c r="C38" s="219"/>
      <c r="D38" s="51"/>
      <c r="E38" s="219"/>
      <c r="G38" s="179"/>
      <c r="H38" s="179"/>
      <c r="I38" s="248"/>
      <c r="J38" s="179"/>
    </row>
    <row r="39" spans="1:13" ht="12.75" customHeight="1" x14ac:dyDescent="0.2">
      <c r="A39" s="169" t="s">
        <v>148</v>
      </c>
      <c r="B39" s="168"/>
      <c r="C39" s="219"/>
      <c r="D39" s="166" t="s">
        <v>913</v>
      </c>
      <c r="E39" s="219"/>
      <c r="G39" s="179"/>
      <c r="H39" s="179"/>
      <c r="I39" s="248"/>
      <c r="J39" s="179"/>
    </row>
    <row r="40" spans="1:13" ht="12.75" customHeight="1" x14ac:dyDescent="0.2">
      <c r="A40" s="169" t="s">
        <v>149</v>
      </c>
      <c r="B40" s="169" t="s">
        <v>336</v>
      </c>
      <c r="C40" s="219"/>
      <c r="D40" s="168"/>
      <c r="E40" s="219"/>
      <c r="G40" s="179"/>
      <c r="H40" s="179"/>
      <c r="I40" s="248"/>
      <c r="J40" s="179"/>
      <c r="M40" s="268"/>
    </row>
    <row r="41" spans="1:13" ht="12.75" customHeight="1" x14ac:dyDescent="0.2">
      <c r="A41" s="169" t="s">
        <v>150</v>
      </c>
      <c r="B41" s="169" t="s">
        <v>337</v>
      </c>
      <c r="C41" s="219"/>
      <c r="D41" s="169" t="s">
        <v>192</v>
      </c>
      <c r="E41" s="219"/>
      <c r="G41" s="179"/>
      <c r="H41" s="179"/>
      <c r="I41" s="248"/>
      <c r="J41" s="179"/>
    </row>
    <row r="42" spans="1:13" ht="12.75" customHeight="1" x14ac:dyDescent="0.2">
      <c r="A42" s="169" t="s">
        <v>151</v>
      </c>
      <c r="B42" s="169" t="s">
        <v>338</v>
      </c>
      <c r="C42" s="219"/>
      <c r="D42" s="169" t="s">
        <v>193</v>
      </c>
      <c r="E42" s="219"/>
      <c r="G42" s="179"/>
      <c r="H42" s="179"/>
      <c r="I42" s="248"/>
      <c r="J42" s="179"/>
    </row>
    <row r="43" spans="1:13" ht="12.75" customHeight="1" x14ac:dyDescent="0.2">
      <c r="A43" s="169" t="s">
        <v>152</v>
      </c>
      <c r="B43" s="169" t="s">
        <v>339</v>
      </c>
      <c r="C43" s="219"/>
      <c r="D43" s="169" t="s">
        <v>194</v>
      </c>
      <c r="E43" s="219"/>
      <c r="G43" s="179"/>
      <c r="H43" s="179"/>
      <c r="I43" s="248"/>
      <c r="J43" s="179"/>
      <c r="L43" s="252"/>
    </row>
    <row r="44" spans="1:13" ht="12.75" customHeight="1" x14ac:dyDescent="0.2">
      <c r="A44" s="169" t="s">
        <v>153</v>
      </c>
      <c r="B44" s="172" t="s">
        <v>4</v>
      </c>
      <c r="D44" s="169" t="s">
        <v>195</v>
      </c>
      <c r="G44" s="179"/>
      <c r="H44" s="179"/>
      <c r="I44" s="248"/>
      <c r="J44" s="179"/>
      <c r="L44" s="252"/>
    </row>
    <row r="45" spans="1:13" ht="12.75" customHeight="1" x14ac:dyDescent="0.2">
      <c r="A45" s="169" t="s">
        <v>154</v>
      </c>
      <c r="D45" s="169" t="s">
        <v>196</v>
      </c>
      <c r="G45" s="179"/>
      <c r="H45" s="179"/>
      <c r="I45" s="248"/>
      <c r="J45" s="179"/>
      <c r="L45" s="252"/>
    </row>
    <row r="46" spans="1:13" ht="12.75" customHeight="1" x14ac:dyDescent="0.2">
      <c r="A46" s="169" t="s">
        <v>155</v>
      </c>
      <c r="C46" s="213"/>
      <c r="D46" s="169" t="s">
        <v>197</v>
      </c>
      <c r="E46" s="213"/>
      <c r="G46" s="179"/>
      <c r="H46" s="179"/>
      <c r="I46" s="248"/>
      <c r="J46" s="179"/>
      <c r="L46" s="252"/>
    </row>
    <row r="47" spans="1:13" ht="12.75" customHeight="1" x14ac:dyDescent="0.2">
      <c r="A47" s="169" t="s">
        <v>156</v>
      </c>
      <c r="B47" s="166" t="s">
        <v>340</v>
      </c>
      <c r="D47" s="169" t="s">
        <v>198</v>
      </c>
      <c r="G47" s="179"/>
      <c r="H47" s="179"/>
      <c r="I47" s="248"/>
      <c r="J47" s="179"/>
    </row>
    <row r="48" spans="1:13" ht="12.75" customHeight="1" x14ac:dyDescent="0.2">
      <c r="A48" s="169" t="s">
        <v>157</v>
      </c>
      <c r="B48" s="168"/>
      <c r="D48" s="169" t="s">
        <v>199</v>
      </c>
      <c r="G48" s="179"/>
      <c r="H48" s="179"/>
      <c r="I48" s="248"/>
      <c r="J48" s="179"/>
    </row>
    <row r="49" spans="1:10" ht="12.75" customHeight="1" x14ac:dyDescent="0.2">
      <c r="A49" s="169" t="s">
        <v>158</v>
      </c>
      <c r="B49" s="169" t="s">
        <v>341</v>
      </c>
      <c r="D49" s="169" t="s">
        <v>114</v>
      </c>
      <c r="G49" s="179"/>
      <c r="H49" s="179"/>
      <c r="I49" s="248"/>
      <c r="J49" s="179"/>
    </row>
    <row r="50" spans="1:10" ht="12.75" customHeight="1" x14ac:dyDescent="0.2">
      <c r="A50" s="169" t="s">
        <v>159</v>
      </c>
      <c r="B50" s="172" t="s">
        <v>342</v>
      </c>
      <c r="D50" s="169" t="s">
        <v>200</v>
      </c>
      <c r="G50" s="179"/>
      <c r="H50" s="179"/>
      <c r="I50" s="248"/>
      <c r="J50" s="179"/>
    </row>
    <row r="51" spans="1:10" ht="12.75" customHeight="1" x14ac:dyDescent="0.2">
      <c r="A51" s="169" t="s">
        <v>160</v>
      </c>
      <c r="D51" s="169" t="s">
        <v>201</v>
      </c>
      <c r="G51" s="179"/>
      <c r="H51" s="179"/>
      <c r="I51" s="248"/>
      <c r="J51" s="179"/>
    </row>
    <row r="52" spans="1:10" ht="12.75" customHeight="1" x14ac:dyDescent="0.2">
      <c r="A52" s="169" t="s">
        <v>161</v>
      </c>
      <c r="D52" s="169" t="s">
        <v>202</v>
      </c>
      <c r="G52" s="179"/>
      <c r="H52" s="179"/>
      <c r="I52" s="248"/>
      <c r="J52" s="179"/>
    </row>
    <row r="53" spans="1:10" ht="12.75" customHeight="1" x14ac:dyDescent="0.2">
      <c r="A53" s="169" t="s">
        <v>162</v>
      </c>
      <c r="B53" s="182" t="s">
        <v>349</v>
      </c>
      <c r="C53" s="213"/>
      <c r="D53" s="169" t="s">
        <v>203</v>
      </c>
      <c r="E53" s="213"/>
    </row>
    <row r="54" spans="1:10" ht="12.75" customHeight="1" x14ac:dyDescent="0.2">
      <c r="A54" s="169" t="s">
        <v>163</v>
      </c>
      <c r="B54" s="168"/>
      <c r="C54" s="213"/>
      <c r="D54" s="169" t="s">
        <v>204</v>
      </c>
      <c r="E54" s="213"/>
    </row>
    <row r="55" spans="1:10" ht="12.75" customHeight="1" x14ac:dyDescent="0.2">
      <c r="A55" s="169" t="s">
        <v>164</v>
      </c>
      <c r="B55" s="169" t="s">
        <v>351</v>
      </c>
      <c r="D55" s="169" t="s">
        <v>215</v>
      </c>
    </row>
    <row r="56" spans="1:10" ht="12.75" customHeight="1" x14ac:dyDescent="0.2">
      <c r="A56" s="169" t="s">
        <v>165</v>
      </c>
      <c r="B56" s="169" t="s">
        <v>352</v>
      </c>
      <c r="D56" s="169" t="s">
        <v>207</v>
      </c>
      <c r="E56" s="268"/>
    </row>
    <row r="57" spans="1:10" ht="12.75" customHeight="1" x14ac:dyDescent="0.2">
      <c r="A57" s="169" t="s">
        <v>115</v>
      </c>
      <c r="B57" s="169" t="s">
        <v>353</v>
      </c>
      <c r="D57" s="169" t="s">
        <v>213</v>
      </c>
    </row>
    <row r="58" spans="1:10" ht="12.75" customHeight="1" x14ac:dyDescent="0.2">
      <c r="A58" s="169" t="s">
        <v>166</v>
      </c>
      <c r="B58" s="169" t="s">
        <v>354</v>
      </c>
      <c r="D58" s="169" t="s">
        <v>205</v>
      </c>
    </row>
    <row r="59" spans="1:10" ht="12.75" customHeight="1" x14ac:dyDescent="0.2">
      <c r="A59" s="169" t="s">
        <v>116</v>
      </c>
      <c r="B59" s="169" t="s">
        <v>355</v>
      </c>
      <c r="D59" s="169" t="s">
        <v>206</v>
      </c>
    </row>
    <row r="60" spans="1:10" ht="12.75" customHeight="1" x14ac:dyDescent="0.2">
      <c r="A60" s="169" t="s">
        <v>167</v>
      </c>
      <c r="B60" s="169" t="s">
        <v>356</v>
      </c>
      <c r="D60" s="169" t="s">
        <v>209</v>
      </c>
    </row>
    <row r="61" spans="1:10" ht="12.75" customHeight="1" x14ac:dyDescent="0.2">
      <c r="A61" s="169" t="s">
        <v>168</v>
      </c>
      <c r="B61" s="169" t="s">
        <v>357</v>
      </c>
      <c r="D61" s="169" t="s">
        <v>210</v>
      </c>
    </row>
    <row r="62" spans="1:10" ht="12.75" customHeight="1" x14ac:dyDescent="0.2">
      <c r="A62" s="169" t="s">
        <v>169</v>
      </c>
      <c r="B62" s="169" t="s">
        <v>358</v>
      </c>
      <c r="D62" s="169" t="s">
        <v>211</v>
      </c>
    </row>
    <row r="63" spans="1:10" ht="12.75" customHeight="1" x14ac:dyDescent="0.2">
      <c r="A63" s="169" t="s">
        <v>170</v>
      </c>
      <c r="B63" s="169" t="s">
        <v>359</v>
      </c>
      <c r="D63" s="169" t="s">
        <v>214</v>
      </c>
    </row>
    <row r="64" spans="1:10" ht="12.75" customHeight="1" x14ac:dyDescent="0.2">
      <c r="A64" s="169" t="s">
        <v>171</v>
      </c>
      <c r="B64" s="169" t="s">
        <v>360</v>
      </c>
      <c r="D64" s="169" t="s">
        <v>216</v>
      </c>
    </row>
    <row r="65" spans="1:4" ht="12.75" customHeight="1" x14ac:dyDescent="0.2">
      <c r="A65" s="169" t="s">
        <v>172</v>
      </c>
      <c r="B65" s="172" t="s">
        <v>350</v>
      </c>
      <c r="D65" s="169" t="s">
        <v>208</v>
      </c>
    </row>
    <row r="66" spans="1:4" ht="12.75" customHeight="1" x14ac:dyDescent="0.2">
      <c r="A66" s="169" t="s">
        <v>173</v>
      </c>
      <c r="D66" s="172" t="s">
        <v>212</v>
      </c>
    </row>
    <row r="67" spans="1:4" ht="12.75" customHeight="1" x14ac:dyDescent="0.2">
      <c r="A67" s="169" t="s">
        <v>174</v>
      </c>
    </row>
    <row r="68" spans="1:4" ht="12.75" customHeight="1" x14ac:dyDescent="0.2">
      <c r="A68" s="169" t="s">
        <v>175</v>
      </c>
    </row>
    <row r="69" spans="1:4" ht="12.75" customHeight="1" x14ac:dyDescent="0.2">
      <c r="A69" s="169" t="s">
        <v>250</v>
      </c>
    </row>
    <row r="70" spans="1:4" ht="12.75" customHeight="1" x14ac:dyDescent="0.2">
      <c r="A70" s="169" t="s">
        <v>176</v>
      </c>
    </row>
    <row r="71" spans="1:4" ht="12.75" customHeight="1" x14ac:dyDescent="0.2">
      <c r="A71" s="169" t="s">
        <v>117</v>
      </c>
    </row>
    <row r="72" spans="1:4" ht="12.75" customHeight="1" x14ac:dyDescent="0.2">
      <c r="A72" s="169" t="s">
        <v>177</v>
      </c>
    </row>
    <row r="73" spans="1:4" ht="12.75" customHeight="1" x14ac:dyDescent="0.2">
      <c r="A73" s="169" t="s">
        <v>178</v>
      </c>
    </row>
    <row r="74" spans="1:4" ht="12.75" customHeight="1" x14ac:dyDescent="0.2">
      <c r="A74" s="169" t="s">
        <v>179</v>
      </c>
    </row>
    <row r="75" spans="1:4" ht="12.75" customHeight="1" x14ac:dyDescent="0.2">
      <c r="A75" s="172" t="s">
        <v>180</v>
      </c>
    </row>
  </sheetData>
  <sheetProtection algorithmName="SHA-512" hashValue="HKjlIcEhxT6dIModNKnl9A31WWv5UkhDmkiUhBYaFWOPBvHhkLJcuz7z8uSZ2X37bM8A+n51I99gujZpTRn02w==" saltValue="usXBcbGmJbEI15HT+q4tfg==" spinCount="100000" sheet="1" sort="0" autoFilter="0" pivotTables="0"/>
  <mergeCells count="9">
    <mergeCell ref="M9:O11"/>
    <mergeCell ref="L12:O14"/>
    <mergeCell ref="M4:O4"/>
    <mergeCell ref="M5:O5"/>
    <mergeCell ref="Q7:R7"/>
    <mergeCell ref="Q6:R6"/>
    <mergeCell ref="Q5:R5"/>
    <mergeCell ref="Q4:R4"/>
    <mergeCell ref="M6:O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C3EBC-7754-44E8-BCE1-1521D0F7008E}">
  <sheetPr codeName="Sheet17">
    <tabColor theme="9" tint="0.39997558519241921"/>
  </sheetPr>
  <dimension ref="A1:W202"/>
  <sheetViews>
    <sheetView zoomScaleNormal="100" workbookViewId="0">
      <pane xSplit="1" topLeftCell="B1" activePane="topRight" state="frozen"/>
      <selection activeCell="M44" sqref="M44"/>
      <selection pane="topRight" activeCell="M44" sqref="M44"/>
    </sheetView>
  </sheetViews>
  <sheetFormatPr defaultRowHeight="12.75" x14ac:dyDescent="0.2"/>
  <cols>
    <col min="1" max="1" width="80.7109375" style="634" bestFit="1" customWidth="1"/>
    <col min="2" max="2" width="12.7109375" style="44" bestFit="1" customWidth="1"/>
    <col min="3" max="3" width="17" style="624" bestFit="1" customWidth="1"/>
    <col min="4" max="4" width="16.28515625" style="4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 min="23" max="23" width="9.85546875" style="623" customWidth="1"/>
  </cols>
  <sheetData>
    <row r="1" spans="1:23"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'User Defined Countermeasures'!Q15</f>
        <v>0</v>
      </c>
      <c r="U1" s="565">
        <f>'User Defined Countermeasures'!R15</f>
        <v>0</v>
      </c>
      <c r="V1" s="566">
        <f>'User Defined Countermeasures'!S15</f>
        <v>0</v>
      </c>
      <c r="W1" s="622"/>
    </row>
    <row r="2" spans="1:23" ht="13.5" thickBot="1" x14ac:dyDescent="0.25">
      <c r="A2" s="629"/>
      <c r="B2" s="463">
        <f>'CMFs Fatal (All Data)'!B2</f>
        <v>0</v>
      </c>
      <c r="C2" s="463" t="str">
        <f>'CMFs Fatal (All Data)'!C2</f>
        <v>All</v>
      </c>
      <c r="D2" s="463" t="str">
        <f>'CMFs Fatal (All Data)'!D2</f>
        <v/>
      </c>
      <c r="E2" s="464">
        <f>IF($D2="Yes",'CMFs Fatal (All Data)'!E2,1)</f>
        <v>1</v>
      </c>
      <c r="F2" s="464">
        <f>IF($D2="Yes",'CMFs Fatal (All Data)'!F2,1)</f>
        <v>1</v>
      </c>
      <c r="G2" s="464">
        <f>IF($D2="Yes",'CMFs Fatal (All Data)'!G2,1)</f>
        <v>1</v>
      </c>
      <c r="H2" s="464">
        <f>IF($D2="Yes",'CMFs Fatal (All Data)'!H2,1)</f>
        <v>1</v>
      </c>
      <c r="I2" s="464">
        <f>IF($D2="Yes",'CMFs Fatal (All Data)'!I2,1)</f>
        <v>1</v>
      </c>
      <c r="J2" s="464">
        <f>IF($D2="Yes",'CMFs Fatal (All Data)'!J2,1)</f>
        <v>1</v>
      </c>
      <c r="K2" s="464">
        <f>IF($D2="Yes",'CMFs Fatal (All Data)'!K2,1)</f>
        <v>1</v>
      </c>
      <c r="L2" s="464">
        <f>IF($D2="Yes",'CMFs Fatal (All Data)'!L2,1)</f>
        <v>1</v>
      </c>
      <c r="M2" s="464">
        <f>IF($D2="Yes",'CMFs Fatal (All Data)'!M2,1)</f>
        <v>1</v>
      </c>
      <c r="N2" s="464">
        <f>IF($D2="Yes",'CMFs Fatal (All Data)'!N2,1)</f>
        <v>1</v>
      </c>
      <c r="O2" s="464">
        <f>IF($D2="Yes",'CMFs Fatal (All Data)'!O2,1)</f>
        <v>1</v>
      </c>
      <c r="P2" s="464">
        <f>IF($D2="Yes",'CMFs Fatal (All Data)'!P2,1)</f>
        <v>1</v>
      </c>
      <c r="Q2" s="464">
        <f>IF($D2="Yes",'CMFs Fatal (All Data)'!Q2,1)</f>
        <v>1</v>
      </c>
      <c r="R2" s="464">
        <f>IF($D2="Yes",'CMFs Fatal (All Data)'!R2,1)</f>
        <v>1</v>
      </c>
      <c r="S2" s="464">
        <f>IF($D2="Yes",'CMFs Fatal (All Data)'!S2,1)</f>
        <v>1</v>
      </c>
      <c r="T2" s="464">
        <f>IF($D2="Yes",'CMFs Fatal (All Data)'!T2,1)</f>
        <v>1</v>
      </c>
      <c r="U2" s="464">
        <f>IF($D2="Yes",'CMFs Fatal (All Data)'!U2,1)</f>
        <v>1</v>
      </c>
      <c r="V2" s="465">
        <f>IF($D2="Yes",'CMFs Fatal (All Data)'!V2,1)</f>
        <v>1</v>
      </c>
      <c r="W2" s="625"/>
    </row>
    <row r="3" spans="1:23" x14ac:dyDescent="0.2">
      <c r="A3" s="407" t="str">
        <f>IF(ISERROR(D3),"Area Type must be selected on Worksheet 1 (box 14)",IF($D3="Yes",CONCATENATE('CMFs Fatal (All Data)'!W3," - ",'CMFs Fatal (All Data)'!X3," - ",'CMFs Fatal (All Data)'!Y3),CONCATENATE('CMFs Fatal (All Data)'!W3," ----- (Not applicable to selected Area Type)")))</f>
        <v>Area Type must be selected on Worksheet 1 (box 14)</v>
      </c>
      <c r="B3" s="460">
        <f>'CMFs Fatal (All Data)'!B3</f>
        <v>0</v>
      </c>
      <c r="C3" s="460" t="str">
        <f>'CMFs Fatal (All Data)'!C3</f>
        <v>All</v>
      </c>
      <c r="D3" s="460" t="e">
        <f>'CMFs Fatal (All Data)'!D3</f>
        <v>#N/A</v>
      </c>
      <c r="E3" s="461" t="e">
        <f>IF($D3="Yes",'CMFs Fatal (All Data)'!E3,1)</f>
        <v>#N/A</v>
      </c>
      <c r="F3" s="461" t="e">
        <f>IF($D3="Yes",'CMFs Fatal (All Data)'!F3,1)</f>
        <v>#N/A</v>
      </c>
      <c r="G3" s="461" t="e">
        <f>IF($D3="Yes",'CMFs Fatal (All Data)'!G3,1)</f>
        <v>#N/A</v>
      </c>
      <c r="H3" s="461" t="e">
        <f>IF($D3="Yes",'CMFs Fatal (All Data)'!H3,1)</f>
        <v>#N/A</v>
      </c>
      <c r="I3" s="461" t="e">
        <f>IF($D3="Yes",'CMFs Fatal (All Data)'!I3,1)</f>
        <v>#N/A</v>
      </c>
      <c r="J3" s="461" t="e">
        <f>IF($D3="Yes",'CMFs Fatal (All Data)'!J3,1)</f>
        <v>#N/A</v>
      </c>
      <c r="K3" s="461" t="e">
        <f>IF($D3="Yes",'CMFs Fatal (All Data)'!K3,1)</f>
        <v>#N/A</v>
      </c>
      <c r="L3" s="461" t="e">
        <f>IF($D3="Yes",'CMFs Fatal (All Data)'!L3,1)</f>
        <v>#N/A</v>
      </c>
      <c r="M3" s="461" t="e">
        <f>IF($D3="Yes",'CMFs Fatal (All Data)'!M3,1)</f>
        <v>#N/A</v>
      </c>
      <c r="N3" s="461" t="e">
        <f>IF($D3="Yes",'CMFs Fatal (All Data)'!N3,1)</f>
        <v>#N/A</v>
      </c>
      <c r="O3" s="461" t="e">
        <f>IF($D3="Yes",'CMFs Fatal (All Data)'!O3,1)</f>
        <v>#N/A</v>
      </c>
      <c r="P3" s="461" t="e">
        <f>IF($D3="Yes",'CMFs Fatal (All Data)'!P3,1)</f>
        <v>#N/A</v>
      </c>
      <c r="Q3" s="461" t="e">
        <f>IF($D3="Yes",'CMFs Fatal (All Data)'!Q3,1)</f>
        <v>#N/A</v>
      </c>
      <c r="R3" s="461" t="e">
        <f>IF($D3="Yes",'CMFs Fatal (All Data)'!R3,1)</f>
        <v>#N/A</v>
      </c>
      <c r="S3" s="461" t="e">
        <f>IF($D3="Yes",'CMFs Fatal (All Data)'!S3,1)</f>
        <v>#N/A</v>
      </c>
      <c r="T3" s="461" t="e">
        <f>IF($D3="Yes",'CMFs Fatal (All Data)'!T3,1)</f>
        <v>#N/A</v>
      </c>
      <c r="U3" s="461" t="e">
        <f>IF($D3="Yes",'CMFs Fatal (All Data)'!U3,1)</f>
        <v>#N/A</v>
      </c>
      <c r="V3" s="462" t="e">
        <f>IF($D3="Yes",'CMFs Fatal (All Data)'!V3,1)</f>
        <v>#N/A</v>
      </c>
      <c r="W3" s="625"/>
    </row>
    <row r="4" spans="1:23" x14ac:dyDescent="0.2">
      <c r="A4" s="407" t="str">
        <f>IF(ISERROR(D4),"Area Type must be selected on Worksheet 1 (box 14)",IF($D4="Yes",CONCATENATE('CMFs Fatal (All Data)'!W4," - ",'CMFs Fatal (All Data)'!X4," - ",'CMFs Fatal (All Data)'!Y4),CONCATENATE('CMFs Fatal (All Data)'!W4," ----- (Not applicable to selected Area Type)")))</f>
        <v>Area Type must be selected on Worksheet 1 (box 14)</v>
      </c>
      <c r="B4" s="403">
        <f>'CMFs Fatal (All Data)'!B4</f>
        <v>20</v>
      </c>
      <c r="C4" s="403" t="str">
        <f>'CMFs Fatal (All Data)'!C4</f>
        <v>Urban</v>
      </c>
      <c r="D4" s="403" t="e">
        <f>'CMFs Fatal (All Data)'!D4</f>
        <v>#N/A</v>
      </c>
      <c r="E4" s="404" t="e">
        <f>IF($D4="Yes",'CMFs Fatal (All Data)'!E4,1)</f>
        <v>#N/A</v>
      </c>
      <c r="F4" s="404" t="e">
        <f>IF($D4="Yes",'CMFs Fatal (All Data)'!F4,1)</f>
        <v>#N/A</v>
      </c>
      <c r="G4" s="404" t="e">
        <f>IF($D4="Yes",'CMFs Fatal (All Data)'!G4,1)</f>
        <v>#N/A</v>
      </c>
      <c r="H4" s="404" t="e">
        <f>IF($D4="Yes",'CMFs Fatal (All Data)'!H4,1)</f>
        <v>#N/A</v>
      </c>
      <c r="I4" s="404" t="e">
        <f>IF($D4="Yes",'CMFs Fatal (All Data)'!I4,1)</f>
        <v>#N/A</v>
      </c>
      <c r="J4" s="404" t="e">
        <f>IF($D4="Yes",'CMFs Fatal (All Data)'!J4,1)</f>
        <v>#N/A</v>
      </c>
      <c r="K4" s="404" t="e">
        <f>IF($D4="Yes",'CMFs Fatal (All Data)'!K4,1)</f>
        <v>#N/A</v>
      </c>
      <c r="L4" s="404" t="e">
        <f>IF($D4="Yes",'CMFs Fatal (All Data)'!L4,1)</f>
        <v>#N/A</v>
      </c>
      <c r="M4" s="404" t="e">
        <f>IF($D4="Yes",'CMFs Fatal (All Data)'!M4,1)</f>
        <v>#N/A</v>
      </c>
      <c r="N4" s="404" t="e">
        <f>IF($D4="Yes",'CMFs Fatal (All Data)'!N4,1)</f>
        <v>#N/A</v>
      </c>
      <c r="O4" s="404" t="e">
        <f>IF($D4="Yes",'CMFs Fatal (All Data)'!O4,1)</f>
        <v>#N/A</v>
      </c>
      <c r="P4" s="404" t="e">
        <f>IF($D4="Yes",'CMFs Fatal (All Data)'!P4,1)</f>
        <v>#N/A</v>
      </c>
      <c r="Q4" s="404" t="e">
        <f>IF($D4="Yes",'CMFs Fatal (All Data)'!Q4,1)</f>
        <v>#N/A</v>
      </c>
      <c r="R4" s="404" t="e">
        <f>IF($D4="Yes",'CMFs Fatal (All Data)'!R4,1)</f>
        <v>#N/A</v>
      </c>
      <c r="S4" s="404" t="e">
        <f>IF($D4="Yes",'CMFs Fatal (All Data)'!S4,1)</f>
        <v>#N/A</v>
      </c>
      <c r="T4" s="404" t="e">
        <f>IF($D4="Yes",'CMFs Fatal (All Data)'!T4,1)</f>
        <v>#N/A</v>
      </c>
      <c r="U4" s="404" t="e">
        <f>IF($D4="Yes",'CMFs Fatal (All Data)'!U4,1)</f>
        <v>#N/A</v>
      </c>
      <c r="V4" s="439" t="e">
        <f>IF($D4="Yes",'CMFs Fatal (All Data)'!V4,1)</f>
        <v>#N/A</v>
      </c>
      <c r="W4" s="625"/>
    </row>
    <row r="5" spans="1:23" x14ac:dyDescent="0.2">
      <c r="A5" s="407" t="str">
        <f>IF(ISERROR(D5),"Area Type must be selected on Worksheet 1 (box 14)",IF($D5="Yes",CONCATENATE('CMFs Fatal (All Data)'!W5," - ",'CMFs Fatal (All Data)'!X5," - ",'CMFs Fatal (All Data)'!Y5),CONCATENATE('CMFs Fatal (All Data)'!W5," ----- (Not applicable to selected Area Type)")))</f>
        <v>Area Type must be selected on Worksheet 1 (box 14)</v>
      </c>
      <c r="B5" s="403">
        <f>'CMFs Fatal (All Data)'!B5</f>
        <v>20</v>
      </c>
      <c r="C5" s="403" t="str">
        <f>'CMFs Fatal (All Data)'!C5</f>
        <v>All</v>
      </c>
      <c r="D5" s="403" t="e">
        <f>'CMFs Fatal (All Data)'!D5</f>
        <v>#N/A</v>
      </c>
      <c r="E5" s="404" t="e">
        <f>IF($D5="Yes",'CMFs Fatal (All Data)'!E5,1)</f>
        <v>#N/A</v>
      </c>
      <c r="F5" s="404" t="e">
        <f>IF($D5="Yes",'CMFs Fatal (All Data)'!F5,1)</f>
        <v>#N/A</v>
      </c>
      <c r="G5" s="404" t="e">
        <f>IF($D5="Yes",'CMFs Fatal (All Data)'!G5,1)</f>
        <v>#N/A</v>
      </c>
      <c r="H5" s="404" t="e">
        <f>IF($D5="Yes",'CMFs Fatal (All Data)'!H5,1)</f>
        <v>#N/A</v>
      </c>
      <c r="I5" s="404" t="e">
        <f>IF($D5="Yes",'CMFs Fatal (All Data)'!I5,1)</f>
        <v>#N/A</v>
      </c>
      <c r="J5" s="404" t="e">
        <f>IF($D5="Yes",'CMFs Fatal (All Data)'!J5,1)</f>
        <v>#N/A</v>
      </c>
      <c r="K5" s="404" t="e">
        <f>IF($D5="Yes",'CMFs Fatal (All Data)'!K5,1)</f>
        <v>#N/A</v>
      </c>
      <c r="L5" s="404" t="e">
        <f>IF($D5="Yes",'CMFs Fatal (All Data)'!L5,1)</f>
        <v>#N/A</v>
      </c>
      <c r="M5" s="404" t="e">
        <f>IF($D5="Yes",'CMFs Fatal (All Data)'!M5,1)</f>
        <v>#N/A</v>
      </c>
      <c r="N5" s="404" t="e">
        <f>IF($D5="Yes",'CMFs Fatal (All Data)'!N5,1)</f>
        <v>#N/A</v>
      </c>
      <c r="O5" s="404" t="e">
        <f>IF($D5="Yes",'CMFs Fatal (All Data)'!O5,1)</f>
        <v>#N/A</v>
      </c>
      <c r="P5" s="404" t="e">
        <f>IF($D5="Yes",'CMFs Fatal (All Data)'!P5,1)</f>
        <v>#N/A</v>
      </c>
      <c r="Q5" s="404" t="e">
        <f>IF($D5="Yes",'CMFs Fatal (All Data)'!Q5,1)</f>
        <v>#N/A</v>
      </c>
      <c r="R5" s="404" t="e">
        <f>IF($D5="Yes",'CMFs Fatal (All Data)'!R5,1)</f>
        <v>#N/A</v>
      </c>
      <c r="S5" s="404" t="e">
        <f>IF($D5="Yes",'CMFs Fatal (All Data)'!S5,1)</f>
        <v>#N/A</v>
      </c>
      <c r="T5" s="404" t="e">
        <f>IF($D5="Yes",'CMFs Fatal (All Data)'!T5,1)</f>
        <v>#N/A</v>
      </c>
      <c r="U5" s="404" t="e">
        <f>IF($D5="Yes",'CMFs Fatal (All Data)'!U5,1)</f>
        <v>#N/A</v>
      </c>
      <c r="V5" s="439" t="e">
        <f>IF($D5="Yes",'CMFs Fatal (All Data)'!V5,1)</f>
        <v>#N/A</v>
      </c>
      <c r="W5" s="625"/>
    </row>
    <row r="6" spans="1:23" x14ac:dyDescent="0.2">
      <c r="A6" s="407" t="str">
        <f>IF(ISERROR(D6),"Area Type must be selected on Worksheet 1 (box 14)",IF($D6="Yes",CONCATENATE('CMFs Fatal (All Data)'!W6," - ",'CMFs Fatal (All Data)'!X6," - ",'CMFs Fatal (All Data)'!Y6),CONCATENATE('CMFs Fatal (All Data)'!W6," ----- (Not applicable to selected Area Type)")))</f>
        <v>Area Type must be selected on Worksheet 1 (box 14)</v>
      </c>
      <c r="B6" s="403">
        <f>'CMFs Fatal (All Data)'!B6</f>
        <v>20</v>
      </c>
      <c r="C6" s="403" t="str">
        <f>'CMFs Fatal (All Data)'!C6</f>
        <v>All</v>
      </c>
      <c r="D6" s="403" t="e">
        <f>'CMFs Fatal (All Data)'!D6</f>
        <v>#N/A</v>
      </c>
      <c r="E6" s="404" t="e">
        <f>IF($D6="Yes",'CMFs Fatal (All Data)'!E6,1)</f>
        <v>#N/A</v>
      </c>
      <c r="F6" s="404" t="e">
        <f>IF($D6="Yes",'CMFs Fatal (All Data)'!F6,1)</f>
        <v>#N/A</v>
      </c>
      <c r="G6" s="404" t="e">
        <f>IF($D6="Yes",'CMFs Fatal (All Data)'!G6,1)</f>
        <v>#N/A</v>
      </c>
      <c r="H6" s="404" t="e">
        <f>IF($D6="Yes",'CMFs Fatal (All Data)'!H6,1)</f>
        <v>#N/A</v>
      </c>
      <c r="I6" s="404" t="e">
        <f>IF($D6="Yes",'CMFs Fatal (All Data)'!I6,1)</f>
        <v>#N/A</v>
      </c>
      <c r="J6" s="404" t="e">
        <f>IF($D6="Yes",'CMFs Fatal (All Data)'!J6,1)</f>
        <v>#N/A</v>
      </c>
      <c r="K6" s="404" t="e">
        <f>IF($D6="Yes",'CMFs Fatal (All Data)'!K6,1)</f>
        <v>#N/A</v>
      </c>
      <c r="L6" s="404" t="e">
        <f>IF($D6="Yes",'CMFs Fatal (All Data)'!L6,1)</f>
        <v>#N/A</v>
      </c>
      <c r="M6" s="404" t="e">
        <f>IF($D6="Yes",'CMFs Fatal (All Data)'!M6,1)</f>
        <v>#N/A</v>
      </c>
      <c r="N6" s="404" t="e">
        <f>IF($D6="Yes",'CMFs Fatal (All Data)'!N6,1)</f>
        <v>#N/A</v>
      </c>
      <c r="O6" s="404" t="e">
        <f>IF($D6="Yes",'CMFs Fatal (All Data)'!O6,1)</f>
        <v>#N/A</v>
      </c>
      <c r="P6" s="404" t="e">
        <f>IF($D6="Yes",'CMFs Fatal (All Data)'!P6,1)</f>
        <v>#N/A</v>
      </c>
      <c r="Q6" s="404" t="e">
        <f>IF($D6="Yes",'CMFs Fatal (All Data)'!Q6,1)</f>
        <v>#N/A</v>
      </c>
      <c r="R6" s="404" t="e">
        <f>IF($D6="Yes",'CMFs Fatal (All Data)'!R6,1)</f>
        <v>#N/A</v>
      </c>
      <c r="S6" s="404" t="e">
        <f>IF($D6="Yes",'CMFs Fatal (All Data)'!S6,1)</f>
        <v>#N/A</v>
      </c>
      <c r="T6" s="404" t="e">
        <f>IF($D6="Yes",'CMFs Fatal (All Data)'!T6,1)</f>
        <v>#N/A</v>
      </c>
      <c r="U6" s="404" t="e">
        <f>IF($D6="Yes",'CMFs Fatal (All Data)'!U6,1)</f>
        <v>#N/A</v>
      </c>
      <c r="V6" s="439" t="e">
        <f>IF($D6="Yes",'CMFs Fatal (All Data)'!V6,1)</f>
        <v>#N/A</v>
      </c>
      <c r="W6" s="625"/>
    </row>
    <row r="7" spans="1:23" x14ac:dyDescent="0.2">
      <c r="A7" s="407" t="str">
        <f>IF(ISERROR(D7),"Area Type must be selected on Worksheet 1 (box 14)",IF($D7="Yes",CONCATENATE('CMFs Fatal (All Data)'!W7," - ",'CMFs Fatal (All Data)'!X7," - ",'CMFs Fatal (All Data)'!Y7),CONCATENATE('CMFs Fatal (All Data)'!W7," ----- (Not applicable to selected Area Type)")))</f>
        <v>Area Type must be selected on Worksheet 1 (box 14)</v>
      </c>
      <c r="B7" s="403">
        <f>'CMFs Fatal (All Data)'!B7</f>
        <v>20</v>
      </c>
      <c r="C7" s="403" t="str">
        <f>'CMFs Fatal (All Data)'!C7</f>
        <v>Urban and Suburban</v>
      </c>
      <c r="D7" s="403" t="e">
        <f>'CMFs Fatal (All Data)'!D7</f>
        <v>#N/A</v>
      </c>
      <c r="E7" s="404" t="e">
        <f>IF($D7="Yes",'CMFs Fatal (All Data)'!E7,1)</f>
        <v>#N/A</v>
      </c>
      <c r="F7" s="404" t="e">
        <f>IF($D7="Yes",'CMFs Fatal (All Data)'!F7,1)</f>
        <v>#N/A</v>
      </c>
      <c r="G7" s="404" t="e">
        <f>IF($D7="Yes",'CMFs Fatal (All Data)'!G7,1)</f>
        <v>#N/A</v>
      </c>
      <c r="H7" s="404" t="e">
        <f>IF($D7="Yes",'CMFs Fatal (All Data)'!H7,1)</f>
        <v>#N/A</v>
      </c>
      <c r="I7" s="404" t="e">
        <f>IF($D7="Yes",'CMFs Fatal (All Data)'!I7,1)</f>
        <v>#N/A</v>
      </c>
      <c r="J7" s="404" t="e">
        <f>IF($D7="Yes",'CMFs Fatal (All Data)'!J7,1)</f>
        <v>#N/A</v>
      </c>
      <c r="K7" s="404" t="e">
        <f>IF($D7="Yes",'CMFs Fatal (All Data)'!K7,1)</f>
        <v>#N/A</v>
      </c>
      <c r="L7" s="404" t="e">
        <f>IF($D7="Yes",'CMFs Fatal (All Data)'!L7,1)</f>
        <v>#N/A</v>
      </c>
      <c r="M7" s="404" t="e">
        <f>IF($D7="Yes",'CMFs Fatal (All Data)'!M7,1)</f>
        <v>#N/A</v>
      </c>
      <c r="N7" s="404" t="e">
        <f>IF($D7="Yes",'CMFs Fatal (All Data)'!N7,1)</f>
        <v>#N/A</v>
      </c>
      <c r="O7" s="404" t="e">
        <f>IF($D7="Yes",'CMFs Fatal (All Data)'!O7,1)</f>
        <v>#N/A</v>
      </c>
      <c r="P7" s="404" t="e">
        <f>IF($D7="Yes",'CMFs Fatal (All Data)'!P7,1)</f>
        <v>#N/A</v>
      </c>
      <c r="Q7" s="404" t="e">
        <f>IF($D7="Yes",'CMFs Fatal (All Data)'!Q7,1)</f>
        <v>#N/A</v>
      </c>
      <c r="R7" s="404" t="e">
        <f>IF($D7="Yes",'CMFs Fatal (All Data)'!R7,1)</f>
        <v>#N/A</v>
      </c>
      <c r="S7" s="404" t="e">
        <f>IF($D7="Yes",'CMFs Fatal (All Data)'!S7,1)</f>
        <v>#N/A</v>
      </c>
      <c r="T7" s="404" t="e">
        <f>IF($D7="Yes",'CMFs Fatal (All Data)'!T7,1)</f>
        <v>#N/A</v>
      </c>
      <c r="U7" s="404" t="e">
        <f>IF($D7="Yes",'CMFs Fatal (All Data)'!U7,1)</f>
        <v>#N/A</v>
      </c>
      <c r="V7" s="439" t="e">
        <f>IF($D7="Yes",'CMFs Fatal (All Data)'!V7,1)</f>
        <v>#N/A</v>
      </c>
      <c r="W7" s="625"/>
    </row>
    <row r="8" spans="1:23" x14ac:dyDescent="0.2">
      <c r="A8" s="407" t="str">
        <f>IF(ISERROR(D8),"Area Type must be selected on Worksheet 1 (box 14)",IF($D8="Yes",CONCATENATE('CMFs Fatal (All Data)'!W8," - ",'CMFs Fatal (All Data)'!X8," - ",'CMFs Fatal (All Data)'!Y8),CONCATENATE('CMFs Fatal (All Data)'!W8," ----- (Not applicable to selected Area Type)")))</f>
        <v>Area Type must be selected on Worksheet 1 (box 14)</v>
      </c>
      <c r="B8" s="403">
        <f>'CMFs Fatal (All Data)'!B8</f>
        <v>20</v>
      </c>
      <c r="C8" s="403" t="str">
        <f>'CMFs Fatal (All Data)'!C8</f>
        <v>All</v>
      </c>
      <c r="D8" s="403" t="e">
        <f>'CMFs Fatal (All Data)'!D8</f>
        <v>#N/A</v>
      </c>
      <c r="E8" s="404" t="e">
        <f>IF($D8="Yes",'CMFs Fatal (All Data)'!E8,1)</f>
        <v>#N/A</v>
      </c>
      <c r="F8" s="404" t="e">
        <f>IF($D8="Yes",'CMFs Fatal (All Data)'!F8,1)</f>
        <v>#N/A</v>
      </c>
      <c r="G8" s="404" t="e">
        <f>IF($D8="Yes",'CMFs Fatal (All Data)'!G8,1)</f>
        <v>#N/A</v>
      </c>
      <c r="H8" s="404" t="e">
        <f>IF($D8="Yes",'CMFs Fatal (All Data)'!H8,1)</f>
        <v>#N/A</v>
      </c>
      <c r="I8" s="404" t="e">
        <f>IF($D8="Yes",'CMFs Fatal (All Data)'!I8,1)</f>
        <v>#N/A</v>
      </c>
      <c r="J8" s="404" t="e">
        <f>IF($D8="Yes",'CMFs Fatal (All Data)'!J8,1)</f>
        <v>#N/A</v>
      </c>
      <c r="K8" s="404" t="e">
        <f>IF($D8="Yes",'CMFs Fatal (All Data)'!K8,1)</f>
        <v>#N/A</v>
      </c>
      <c r="L8" s="404" t="e">
        <f>IF($D8="Yes",'CMFs Fatal (All Data)'!L8,1)</f>
        <v>#N/A</v>
      </c>
      <c r="M8" s="404" t="e">
        <f>IF($D8="Yes",'CMFs Fatal (All Data)'!M8,1)</f>
        <v>#N/A</v>
      </c>
      <c r="N8" s="404" t="e">
        <f>IF($D8="Yes",'CMFs Fatal (All Data)'!N8,1)</f>
        <v>#N/A</v>
      </c>
      <c r="O8" s="404" t="e">
        <f>IF($D8="Yes",'CMFs Fatal (All Data)'!O8,1)</f>
        <v>#N/A</v>
      </c>
      <c r="P8" s="404" t="e">
        <f>IF($D8="Yes",'CMFs Fatal (All Data)'!P8,1)</f>
        <v>#N/A</v>
      </c>
      <c r="Q8" s="404" t="e">
        <f>IF($D8="Yes",'CMFs Fatal (All Data)'!Q8,1)</f>
        <v>#N/A</v>
      </c>
      <c r="R8" s="404" t="e">
        <f>IF($D8="Yes",'CMFs Fatal (All Data)'!R8,1)</f>
        <v>#N/A</v>
      </c>
      <c r="S8" s="404" t="e">
        <f>IF($D8="Yes",'CMFs Fatal (All Data)'!S8,1)</f>
        <v>#N/A</v>
      </c>
      <c r="T8" s="404" t="e">
        <f>IF($D8="Yes",'CMFs Fatal (All Data)'!T8,1)</f>
        <v>#N/A</v>
      </c>
      <c r="U8" s="404" t="e">
        <f>IF($D8="Yes",'CMFs Fatal (All Data)'!U8,1)</f>
        <v>#N/A</v>
      </c>
      <c r="V8" s="439" t="e">
        <f>IF($D8="Yes",'CMFs Fatal (All Data)'!V8,1)</f>
        <v>#N/A</v>
      </c>
      <c r="W8" s="625"/>
    </row>
    <row r="9" spans="1:23" x14ac:dyDescent="0.2">
      <c r="A9" s="407" t="str">
        <f>IF(ISERROR(D9),"Area Type must be selected on Worksheet 1 (box 14)",IF($D9="Yes",CONCATENATE('CMFs Fatal (All Data)'!W9," - ",'CMFs Fatal (All Data)'!X9," - ",'CMFs Fatal (All Data)'!Y9),CONCATENATE('CMFs Fatal (All Data)'!W9," ----- (Not applicable to selected Area Type)")))</f>
        <v>Area Type must be selected on Worksheet 1 (box 14)</v>
      </c>
      <c r="B9" s="403">
        <f>'CMFs Fatal (All Data)'!B9</f>
        <v>20</v>
      </c>
      <c r="C9" s="403" t="str">
        <f>'CMFs Fatal (All Data)'!C9</f>
        <v>All</v>
      </c>
      <c r="D9" s="403" t="e">
        <f>'CMFs Fatal (All Data)'!D9</f>
        <v>#N/A</v>
      </c>
      <c r="E9" s="404" t="e">
        <f>IF($D9="Yes",'CMFs Fatal (All Data)'!E9,1)</f>
        <v>#N/A</v>
      </c>
      <c r="F9" s="404" t="e">
        <f>IF($D9="Yes",'CMFs Fatal (All Data)'!F9,1)</f>
        <v>#N/A</v>
      </c>
      <c r="G9" s="404" t="e">
        <f>IF($D9="Yes",'CMFs Fatal (All Data)'!G9,1)</f>
        <v>#N/A</v>
      </c>
      <c r="H9" s="404" t="e">
        <f>IF($D9="Yes",'CMFs Fatal (All Data)'!H9,1)</f>
        <v>#N/A</v>
      </c>
      <c r="I9" s="404" t="e">
        <f>IF($D9="Yes",'CMFs Fatal (All Data)'!I9,1)</f>
        <v>#N/A</v>
      </c>
      <c r="J9" s="404" t="e">
        <f>IF($D9="Yes",'CMFs Fatal (All Data)'!J9,1)</f>
        <v>#N/A</v>
      </c>
      <c r="K9" s="404" t="e">
        <f>IF($D9="Yes",'CMFs Fatal (All Data)'!K9,1)</f>
        <v>#N/A</v>
      </c>
      <c r="L9" s="404" t="e">
        <f>IF($D9="Yes",'CMFs Fatal (All Data)'!L9,1)</f>
        <v>#N/A</v>
      </c>
      <c r="M9" s="404" t="e">
        <f>IF($D9="Yes",'CMFs Fatal (All Data)'!M9,1)</f>
        <v>#N/A</v>
      </c>
      <c r="N9" s="404" t="e">
        <f>IF($D9="Yes",'CMFs Fatal (All Data)'!N9,1)</f>
        <v>#N/A</v>
      </c>
      <c r="O9" s="404" t="e">
        <f>IF($D9="Yes",'CMFs Fatal (All Data)'!O9,1)</f>
        <v>#N/A</v>
      </c>
      <c r="P9" s="404" t="e">
        <f>IF($D9="Yes",'CMFs Fatal (All Data)'!P9,1)</f>
        <v>#N/A</v>
      </c>
      <c r="Q9" s="404" t="e">
        <f>IF($D9="Yes",'CMFs Fatal (All Data)'!Q9,1)</f>
        <v>#N/A</v>
      </c>
      <c r="R9" s="404" t="e">
        <f>IF($D9="Yes",'CMFs Fatal (All Data)'!R9,1)</f>
        <v>#N/A</v>
      </c>
      <c r="S9" s="404" t="e">
        <f>IF($D9="Yes",'CMFs Fatal (All Data)'!S9,1)</f>
        <v>#N/A</v>
      </c>
      <c r="T9" s="404" t="e">
        <f>IF($D9="Yes",'CMFs Fatal (All Data)'!T9,1)</f>
        <v>#N/A</v>
      </c>
      <c r="U9" s="404" t="e">
        <f>IF($D9="Yes",'CMFs Fatal (All Data)'!U9,1)</f>
        <v>#N/A</v>
      </c>
      <c r="V9" s="439" t="e">
        <f>IF($D9="Yes",'CMFs Fatal (All Data)'!V9,1)</f>
        <v>#N/A</v>
      </c>
      <c r="W9" s="625"/>
    </row>
    <row r="10" spans="1:23" x14ac:dyDescent="0.2">
      <c r="A10" s="407" t="str">
        <f>IF(ISERROR(D10),"Area Type must be selected on Worksheet 1 (box 14)",IF($D10="Yes",CONCATENATE('CMFs Fatal (All Data)'!W10," - ",'CMFs Fatal (All Data)'!X10," - ",'CMFs Fatal (All Data)'!Y10),CONCATENATE('CMFs Fatal (All Data)'!W10," ----- (Not applicable to selected Area Type)")))</f>
        <v>Area Type must be selected on Worksheet 1 (box 14)</v>
      </c>
      <c r="B10" s="403">
        <f>'CMFs Fatal (All Data)'!B10</f>
        <v>20</v>
      </c>
      <c r="C10" s="403" t="str">
        <f>'CMFs Fatal (All Data)'!C10</f>
        <v>All</v>
      </c>
      <c r="D10" s="403" t="e">
        <f>'CMFs Fatal (All Data)'!D10</f>
        <v>#N/A</v>
      </c>
      <c r="E10" s="404" t="e">
        <f>IF($D10="Yes",'CMFs Fatal (All Data)'!E10,1)</f>
        <v>#N/A</v>
      </c>
      <c r="F10" s="404" t="e">
        <f>IF($D10="Yes",'CMFs Fatal (All Data)'!F10,1)</f>
        <v>#N/A</v>
      </c>
      <c r="G10" s="404" t="e">
        <f>IF($D10="Yes",'CMFs Fatal (All Data)'!G10,1)</f>
        <v>#N/A</v>
      </c>
      <c r="H10" s="404" t="e">
        <f>IF($D10="Yes",'CMFs Fatal (All Data)'!H10,1)</f>
        <v>#N/A</v>
      </c>
      <c r="I10" s="404" t="e">
        <f>IF($D10="Yes",'CMFs Fatal (All Data)'!I10,1)</f>
        <v>#N/A</v>
      </c>
      <c r="J10" s="404" t="e">
        <f>IF($D10="Yes",'CMFs Fatal (All Data)'!J10,1)</f>
        <v>#N/A</v>
      </c>
      <c r="K10" s="404" t="e">
        <f>IF($D10="Yes",'CMFs Fatal (All Data)'!K10,1)</f>
        <v>#N/A</v>
      </c>
      <c r="L10" s="404" t="e">
        <f>IF($D10="Yes",'CMFs Fatal (All Data)'!L10,1)</f>
        <v>#N/A</v>
      </c>
      <c r="M10" s="404" t="e">
        <f>IF($D10="Yes",'CMFs Fatal (All Data)'!M10,1)</f>
        <v>#N/A</v>
      </c>
      <c r="N10" s="404" t="e">
        <f>IF($D10="Yes",'CMFs Fatal (All Data)'!N10,1)</f>
        <v>#N/A</v>
      </c>
      <c r="O10" s="404" t="e">
        <f>IF($D10="Yes",'CMFs Fatal (All Data)'!O10,1)</f>
        <v>#N/A</v>
      </c>
      <c r="P10" s="404" t="e">
        <f>IF($D10="Yes",'CMFs Fatal (All Data)'!P10,1)</f>
        <v>#N/A</v>
      </c>
      <c r="Q10" s="404" t="e">
        <f>IF($D10="Yes",'CMFs Fatal (All Data)'!Q10,1)</f>
        <v>#N/A</v>
      </c>
      <c r="R10" s="404" t="e">
        <f>IF($D10="Yes",'CMFs Fatal (All Data)'!R10,1)</f>
        <v>#N/A</v>
      </c>
      <c r="S10" s="404" t="e">
        <f>IF($D10="Yes",'CMFs Fatal (All Data)'!S10,1)</f>
        <v>#N/A</v>
      </c>
      <c r="T10" s="404" t="e">
        <f>IF($D10="Yes",'CMFs Fatal (All Data)'!T10,1)</f>
        <v>#N/A</v>
      </c>
      <c r="U10" s="404" t="e">
        <f>IF($D10="Yes",'CMFs Fatal (All Data)'!U10,1)</f>
        <v>#N/A</v>
      </c>
      <c r="V10" s="439" t="e">
        <f>IF($D10="Yes",'CMFs Fatal (All Data)'!V10,1)</f>
        <v>#N/A</v>
      </c>
      <c r="W10" s="625"/>
    </row>
    <row r="11" spans="1:23" x14ac:dyDescent="0.2">
      <c r="A11" s="536" t="str">
        <f>IF(ISERROR(D11),"Area Type must be selected on Worksheet 1 (box 14)",IF($D11="Yes",CONCATENATE('CMFs Fatal (All Data)'!W11," - ",'CMFs Fatal (All Data)'!X11," - ",'CMFs Fatal (All Data)'!Y11),CONCATENATE('CMFs Fatal (All Data)'!W11," ----- (Not applicable to selected Area Type)")))</f>
        <v>Area Type must be selected on Worksheet 1 (box 14)</v>
      </c>
      <c r="B11" s="403">
        <f>'CMFs Fatal (All Data)'!B11</f>
        <v>20</v>
      </c>
      <c r="C11" s="403" t="str">
        <f>'CMFs Fatal (All Data)'!C11</f>
        <v>All</v>
      </c>
      <c r="D11" s="403" t="e">
        <f>'CMFs Fatal (All Data)'!D11</f>
        <v>#N/A</v>
      </c>
      <c r="E11" s="404" t="e">
        <f>IF($D11="Yes",'CMFs Fatal (All Data)'!E11,1)</f>
        <v>#N/A</v>
      </c>
      <c r="F11" s="404" t="e">
        <f>IF($D11="Yes",'CMFs Fatal (All Data)'!F11,1)</f>
        <v>#N/A</v>
      </c>
      <c r="G11" s="404" t="e">
        <f>IF($D11="Yes",'CMFs Fatal (All Data)'!G11,1)</f>
        <v>#N/A</v>
      </c>
      <c r="H11" s="404" t="e">
        <f>IF($D11="Yes",'CMFs Fatal (All Data)'!H11,1)</f>
        <v>#N/A</v>
      </c>
      <c r="I11" s="404" t="e">
        <f>IF($D11="Yes",'CMFs Fatal (All Data)'!I11,1)</f>
        <v>#N/A</v>
      </c>
      <c r="J11" s="404" t="e">
        <f>IF($D11="Yes",'CMFs Fatal (All Data)'!J11,1)</f>
        <v>#N/A</v>
      </c>
      <c r="K11" s="404" t="e">
        <f>IF($D11="Yes",'CMFs Fatal (All Data)'!K11,1)</f>
        <v>#N/A</v>
      </c>
      <c r="L11" s="404" t="e">
        <f>IF($D11="Yes",'CMFs Fatal (All Data)'!L11,1)</f>
        <v>#N/A</v>
      </c>
      <c r="M11" s="404" t="e">
        <f>IF($D11="Yes",'CMFs Fatal (All Data)'!M11,1)</f>
        <v>#N/A</v>
      </c>
      <c r="N11" s="404" t="e">
        <f>IF($D11="Yes",'CMFs Fatal (All Data)'!N11,1)</f>
        <v>#N/A</v>
      </c>
      <c r="O11" s="404" t="e">
        <f>IF($D11="Yes",'CMFs Fatal (All Data)'!O11,1)</f>
        <v>#N/A</v>
      </c>
      <c r="P11" s="404" t="e">
        <f>IF($D11="Yes",'CMFs Fatal (All Data)'!P11,1)</f>
        <v>#N/A</v>
      </c>
      <c r="Q11" s="404" t="e">
        <f>IF($D11="Yes",'CMFs Fatal (All Data)'!Q11,1)</f>
        <v>#N/A</v>
      </c>
      <c r="R11" s="404" t="e">
        <f>IF($D11="Yes",'CMFs Fatal (All Data)'!R11,1)</f>
        <v>#N/A</v>
      </c>
      <c r="S11" s="404" t="e">
        <f>IF($D11="Yes",'CMFs Fatal (All Data)'!S11,1)</f>
        <v>#N/A</v>
      </c>
      <c r="T11" s="404" t="e">
        <f>IF($D11="Yes",'CMFs Fatal (All Data)'!T11,1)</f>
        <v>#N/A</v>
      </c>
      <c r="U11" s="404" t="e">
        <f>IF($D11="Yes",'CMFs Fatal (All Data)'!U11,1)</f>
        <v>#N/A</v>
      </c>
      <c r="V11" s="439" t="e">
        <f>IF($D11="Yes",'CMFs Fatal (All Data)'!V11,1)</f>
        <v>#N/A</v>
      </c>
      <c r="W11" s="625"/>
    </row>
    <row r="12" spans="1:23" x14ac:dyDescent="0.2">
      <c r="A12" s="407" t="str">
        <f>IF(ISERROR(D12),"Area Type must be selected on Worksheet 1 (box 14)",IF($D12="Yes",CONCATENATE('CMFs Fatal (All Data)'!W12," - ",'CMFs Fatal (All Data)'!X12," - ",'CMFs Fatal (All Data)'!Y12),CONCATENATE('CMFs Fatal (All Data)'!W12," ----- (Not applicable to selected Area Type)")))</f>
        <v>Area Type must be selected on Worksheet 1 (box 14)</v>
      </c>
      <c r="B12" s="405">
        <f>'CMFs Fatal (All Data)'!B12</f>
        <v>20</v>
      </c>
      <c r="C12" s="405" t="str">
        <f>'CMFs Fatal (All Data)'!C12</f>
        <v>All</v>
      </c>
      <c r="D12" s="405" t="e">
        <f>'CMFs Fatal (All Data)'!D12</f>
        <v>#N/A</v>
      </c>
      <c r="E12" s="404" t="e">
        <f>IF($D12="Yes",'CMFs Fatal (All Data)'!E12,1)</f>
        <v>#N/A</v>
      </c>
      <c r="F12" s="404" t="e">
        <f>IF($D12="Yes",'CMFs Fatal (All Data)'!F12,1)</f>
        <v>#N/A</v>
      </c>
      <c r="G12" s="404" t="e">
        <f>IF($D12="Yes",'CMFs Fatal (All Data)'!G12,1)</f>
        <v>#N/A</v>
      </c>
      <c r="H12" s="404" t="e">
        <f>IF($D12="Yes",'CMFs Fatal (All Data)'!H12,1)</f>
        <v>#N/A</v>
      </c>
      <c r="I12" s="404" t="e">
        <f>IF($D12="Yes",'CMFs Fatal (All Data)'!I12,1)</f>
        <v>#N/A</v>
      </c>
      <c r="J12" s="404" t="e">
        <f>IF($D12="Yes",'CMFs Fatal (All Data)'!J12,1)</f>
        <v>#N/A</v>
      </c>
      <c r="K12" s="404" t="e">
        <f>IF($D12="Yes",'CMFs Fatal (All Data)'!K12,1)</f>
        <v>#N/A</v>
      </c>
      <c r="L12" s="404" t="e">
        <f>IF($D12="Yes",'CMFs Fatal (All Data)'!L12,1)</f>
        <v>#N/A</v>
      </c>
      <c r="M12" s="404" t="e">
        <f>IF($D12="Yes",'CMFs Fatal (All Data)'!M12,1)</f>
        <v>#N/A</v>
      </c>
      <c r="N12" s="404" t="e">
        <f>IF($D12="Yes",'CMFs Fatal (All Data)'!N12,1)</f>
        <v>#N/A</v>
      </c>
      <c r="O12" s="404" t="e">
        <f>IF($D12="Yes",'CMFs Fatal (All Data)'!O12,1)</f>
        <v>#N/A</v>
      </c>
      <c r="P12" s="404" t="e">
        <f>IF($D12="Yes",'CMFs Fatal (All Data)'!P12,1)</f>
        <v>#N/A</v>
      </c>
      <c r="Q12" s="404" t="e">
        <f>IF($D12="Yes",'CMFs Fatal (All Data)'!Q12,1)</f>
        <v>#N/A</v>
      </c>
      <c r="R12" s="404" t="e">
        <f>IF($D12="Yes",'CMFs Fatal (All Data)'!R12,1)</f>
        <v>#N/A</v>
      </c>
      <c r="S12" s="404" t="e">
        <f>IF($D12="Yes",'CMFs Fatal (All Data)'!S12,1)</f>
        <v>#N/A</v>
      </c>
      <c r="T12" s="404" t="e">
        <f>IF($D12="Yes",'CMFs Fatal (All Data)'!T12,1)</f>
        <v>#N/A</v>
      </c>
      <c r="U12" s="404" t="e">
        <f>IF($D12="Yes",'CMFs Fatal (All Data)'!U12,1)</f>
        <v>#N/A</v>
      </c>
      <c r="V12" s="439" t="e">
        <f>IF($D12="Yes",'CMFs Fatal (All Data)'!V12,1)</f>
        <v>#N/A</v>
      </c>
      <c r="W12" s="625"/>
    </row>
    <row r="13" spans="1:23" x14ac:dyDescent="0.2">
      <c r="A13" s="407" t="str">
        <f>IF(ISERROR(D13),"Area Type must be selected on Worksheet 1 (box 14)",IF($D13="Yes",CONCATENATE('CMFs Fatal (All Data)'!W13," - ",'CMFs Fatal (All Data)'!X13," - ",'CMFs Fatal (All Data)'!Y13),CONCATENATE('CMFs Fatal (All Data)'!W13," ----- (Not applicable to selected Area Type)")))</f>
        <v>Area Type must be selected on Worksheet 1 (box 14)</v>
      </c>
      <c r="B13" s="403">
        <f>'CMFs Fatal (All Data)'!B13</f>
        <v>20</v>
      </c>
      <c r="C13" s="403" t="str">
        <f>'CMFs Fatal (All Data)'!C13</f>
        <v>All</v>
      </c>
      <c r="D13" s="403" t="e">
        <f>'CMFs Fatal (All Data)'!D13</f>
        <v>#N/A</v>
      </c>
      <c r="E13" s="404" t="e">
        <f>IF($D13="Yes",'CMFs Fatal (All Data)'!E13,1)</f>
        <v>#N/A</v>
      </c>
      <c r="F13" s="404" t="e">
        <f>IF($D13="Yes",'CMFs Fatal (All Data)'!F13,1)</f>
        <v>#N/A</v>
      </c>
      <c r="G13" s="404" t="e">
        <f>IF($D13="Yes",'CMFs Fatal (All Data)'!G13,1)</f>
        <v>#N/A</v>
      </c>
      <c r="H13" s="404" t="e">
        <f>IF($D13="Yes",'CMFs Fatal (All Data)'!H13,1)</f>
        <v>#N/A</v>
      </c>
      <c r="I13" s="404" t="e">
        <f>IF($D13="Yes",'CMFs Fatal (All Data)'!I13,1)</f>
        <v>#N/A</v>
      </c>
      <c r="J13" s="404" t="e">
        <f>IF($D13="Yes",'CMFs Fatal (All Data)'!J13,1)</f>
        <v>#N/A</v>
      </c>
      <c r="K13" s="404" t="e">
        <f>IF($D13="Yes",'CMFs Fatal (All Data)'!K13,1)</f>
        <v>#N/A</v>
      </c>
      <c r="L13" s="404" t="e">
        <f>IF($D13="Yes",'CMFs Fatal (All Data)'!L13,1)</f>
        <v>#N/A</v>
      </c>
      <c r="M13" s="404" t="e">
        <f>IF($D13="Yes",'CMFs Fatal (All Data)'!M13,1)</f>
        <v>#N/A</v>
      </c>
      <c r="N13" s="404" t="e">
        <f>IF($D13="Yes",'CMFs Fatal (All Data)'!N13,1)</f>
        <v>#N/A</v>
      </c>
      <c r="O13" s="404" t="e">
        <f>IF($D13="Yes",'CMFs Fatal (All Data)'!O13,1)</f>
        <v>#N/A</v>
      </c>
      <c r="P13" s="404" t="e">
        <f>IF($D13="Yes",'CMFs Fatal (All Data)'!P13,1)</f>
        <v>#N/A</v>
      </c>
      <c r="Q13" s="404" t="e">
        <f>IF($D13="Yes",'CMFs Fatal (All Data)'!Q13,1)</f>
        <v>#N/A</v>
      </c>
      <c r="R13" s="404" t="e">
        <f>IF($D13="Yes",'CMFs Fatal (All Data)'!R13,1)</f>
        <v>#N/A</v>
      </c>
      <c r="S13" s="404" t="e">
        <f>IF($D13="Yes",'CMFs Fatal (All Data)'!S13,1)</f>
        <v>#N/A</v>
      </c>
      <c r="T13" s="404" t="e">
        <f>IF($D13="Yes",'CMFs Fatal (All Data)'!T13,1)</f>
        <v>#N/A</v>
      </c>
      <c r="U13" s="404" t="e">
        <f>IF($D13="Yes",'CMFs Fatal (All Data)'!U13,1)</f>
        <v>#N/A</v>
      </c>
      <c r="V13" s="439" t="e">
        <f>IF($D13="Yes",'CMFs Fatal (All Data)'!V13,1)</f>
        <v>#N/A</v>
      </c>
      <c r="W13" s="625"/>
    </row>
    <row r="14" spans="1:23" x14ac:dyDescent="0.2">
      <c r="A14" s="407" t="str">
        <f>IF(ISERROR(D14),"Area Type must be selected on Worksheet 1 (box 14)",IF($D14="Yes",CONCATENATE('CMFs Fatal (All Data)'!W14," - ",'CMFs Fatal (All Data)'!X14," - ",'CMFs Fatal (All Data)'!Y14),CONCATENATE('CMFs Fatal (All Data)'!W14," ----- (Not applicable to selected Area Type)")))</f>
        <v>Area Type must be selected on Worksheet 1 (box 14)</v>
      </c>
      <c r="B14" s="403">
        <f>'CMFs Fatal (All Data)'!B14</f>
        <v>20</v>
      </c>
      <c r="C14" s="403" t="str">
        <f>'CMFs Fatal (All Data)'!C14</f>
        <v>All</v>
      </c>
      <c r="D14" s="403" t="e">
        <f>'CMFs Fatal (All Data)'!D14</f>
        <v>#N/A</v>
      </c>
      <c r="E14" s="404" t="e">
        <f>IF($D14="Yes",'CMFs Fatal (All Data)'!E14,1)</f>
        <v>#N/A</v>
      </c>
      <c r="F14" s="404" t="e">
        <f>IF($D14="Yes",'CMFs Fatal (All Data)'!F14,1)</f>
        <v>#N/A</v>
      </c>
      <c r="G14" s="404" t="e">
        <f>IF($D14="Yes",'CMFs Fatal (All Data)'!G14,1)</f>
        <v>#N/A</v>
      </c>
      <c r="H14" s="404" t="e">
        <f>IF($D14="Yes",'CMFs Fatal (All Data)'!H14,1)</f>
        <v>#N/A</v>
      </c>
      <c r="I14" s="404" t="e">
        <f>IF($D14="Yes",'CMFs Fatal (All Data)'!I14,1)</f>
        <v>#N/A</v>
      </c>
      <c r="J14" s="404" t="e">
        <f>IF($D14="Yes",'CMFs Fatal (All Data)'!J14,1)</f>
        <v>#N/A</v>
      </c>
      <c r="K14" s="404" t="e">
        <f>IF($D14="Yes",'CMFs Fatal (All Data)'!K14,1)</f>
        <v>#N/A</v>
      </c>
      <c r="L14" s="404" t="e">
        <f>IF($D14="Yes",'CMFs Fatal (All Data)'!L14,1)</f>
        <v>#N/A</v>
      </c>
      <c r="M14" s="404" t="e">
        <f>IF($D14="Yes",'CMFs Fatal (All Data)'!M14,1)</f>
        <v>#N/A</v>
      </c>
      <c r="N14" s="404" t="e">
        <f>IF($D14="Yes",'CMFs Fatal (All Data)'!N14,1)</f>
        <v>#N/A</v>
      </c>
      <c r="O14" s="404" t="e">
        <f>IF($D14="Yes",'CMFs Fatal (All Data)'!O14,1)</f>
        <v>#N/A</v>
      </c>
      <c r="P14" s="404" t="e">
        <f>IF($D14="Yes",'CMFs Fatal (All Data)'!P14,1)</f>
        <v>#N/A</v>
      </c>
      <c r="Q14" s="404" t="e">
        <f>IF($D14="Yes",'CMFs Fatal (All Data)'!Q14,1)</f>
        <v>#N/A</v>
      </c>
      <c r="R14" s="404" t="e">
        <f>IF($D14="Yes",'CMFs Fatal (All Data)'!R14,1)</f>
        <v>#N/A</v>
      </c>
      <c r="S14" s="404" t="e">
        <f>IF($D14="Yes",'CMFs Fatal (All Data)'!S14,1)</f>
        <v>#N/A</v>
      </c>
      <c r="T14" s="404" t="e">
        <f>IF($D14="Yes",'CMFs Fatal (All Data)'!T14,1)</f>
        <v>#N/A</v>
      </c>
      <c r="U14" s="404" t="e">
        <f>IF($D14="Yes",'CMFs Fatal (All Data)'!U14,1)</f>
        <v>#N/A</v>
      </c>
      <c r="V14" s="439" t="e">
        <f>IF($D14="Yes",'CMFs Fatal (All Data)'!V14,1)</f>
        <v>#N/A</v>
      </c>
      <c r="W14" s="625"/>
    </row>
    <row r="15" spans="1:23" x14ac:dyDescent="0.2">
      <c r="A15" s="407" t="str">
        <f>IF(ISERROR(D15),"Area Type must be selected on Worksheet 1 (box 14)",IF($D15="Yes",CONCATENATE('CMFs Fatal (All Data)'!W15," - ",'CMFs Fatal (All Data)'!X15," - ",'CMFs Fatal (All Data)'!Y15),CONCATENATE('CMFs Fatal (All Data)'!W15," ----- (Not applicable to selected Area Type)")))</f>
        <v>Area Type must be selected on Worksheet 1 (box 14)</v>
      </c>
      <c r="B15" s="403">
        <f>'CMFs Fatal (All Data)'!B15</f>
        <v>20</v>
      </c>
      <c r="C15" s="403" t="str">
        <f>'CMFs Fatal (All Data)'!C15</f>
        <v>All</v>
      </c>
      <c r="D15" s="403" t="e">
        <f>'CMFs Fatal (All Data)'!D15</f>
        <v>#N/A</v>
      </c>
      <c r="E15" s="404" t="e">
        <f>IF($D15="Yes",'CMFs Fatal (All Data)'!E15,1)</f>
        <v>#N/A</v>
      </c>
      <c r="F15" s="404" t="e">
        <f>IF($D15="Yes",'CMFs Fatal (All Data)'!F15,1)</f>
        <v>#N/A</v>
      </c>
      <c r="G15" s="404" t="e">
        <f>IF($D15="Yes",'CMFs Fatal (All Data)'!G15,1)</f>
        <v>#N/A</v>
      </c>
      <c r="H15" s="404" t="e">
        <f>IF($D15="Yes",'CMFs Fatal (All Data)'!H15,1)</f>
        <v>#N/A</v>
      </c>
      <c r="I15" s="404" t="e">
        <f>IF($D15="Yes",'CMFs Fatal (All Data)'!I15,1)</f>
        <v>#N/A</v>
      </c>
      <c r="J15" s="404" t="e">
        <f>IF($D15="Yes",'CMFs Fatal (All Data)'!J15,1)</f>
        <v>#N/A</v>
      </c>
      <c r="K15" s="404" t="e">
        <f>IF($D15="Yes",'CMFs Fatal (All Data)'!K15,1)</f>
        <v>#N/A</v>
      </c>
      <c r="L15" s="404" t="e">
        <f>IF($D15="Yes",'CMFs Fatal (All Data)'!L15,1)</f>
        <v>#N/A</v>
      </c>
      <c r="M15" s="404" t="e">
        <f>IF($D15="Yes",'CMFs Fatal (All Data)'!M15,1)</f>
        <v>#N/A</v>
      </c>
      <c r="N15" s="404" t="e">
        <f>IF($D15="Yes",'CMFs Fatal (All Data)'!N15,1)</f>
        <v>#N/A</v>
      </c>
      <c r="O15" s="404" t="e">
        <f>IF($D15="Yes",'CMFs Fatal (All Data)'!O15,1)</f>
        <v>#N/A</v>
      </c>
      <c r="P15" s="404" t="e">
        <f>IF($D15="Yes",'CMFs Fatal (All Data)'!P15,1)</f>
        <v>#N/A</v>
      </c>
      <c r="Q15" s="404" t="e">
        <f>IF($D15="Yes",'CMFs Fatal (All Data)'!Q15,1)</f>
        <v>#N/A</v>
      </c>
      <c r="R15" s="404" t="e">
        <f>IF($D15="Yes",'CMFs Fatal (All Data)'!R15,1)</f>
        <v>#N/A</v>
      </c>
      <c r="S15" s="404" t="e">
        <f>IF($D15="Yes",'CMFs Fatal (All Data)'!S15,1)</f>
        <v>#N/A</v>
      </c>
      <c r="T15" s="404" t="e">
        <f>IF($D15="Yes",'CMFs Fatal (All Data)'!T15,1)</f>
        <v>#N/A</v>
      </c>
      <c r="U15" s="404" t="e">
        <f>IF($D15="Yes",'CMFs Fatal (All Data)'!U15,1)</f>
        <v>#N/A</v>
      </c>
      <c r="V15" s="439" t="e">
        <f>IF($D15="Yes",'CMFs Fatal (All Data)'!V15,1)</f>
        <v>#N/A</v>
      </c>
      <c r="W15" s="625"/>
    </row>
    <row r="16" spans="1:23" x14ac:dyDescent="0.2">
      <c r="A16" s="407" t="str">
        <f>IF(ISERROR(D16),"Area Type must be selected on Worksheet 1 (box 14)",IF($D16="Yes",CONCATENATE('CMFs Fatal (All Data)'!W16," - ",'CMFs Fatal (All Data)'!X16," - ",'CMFs Fatal (All Data)'!Y16),CONCATENATE('CMFs Fatal (All Data)'!W16," ----- (Not applicable to selected Area Type)")))</f>
        <v>Area Type must be selected on Worksheet 1 (box 14)</v>
      </c>
      <c r="B16" s="403">
        <f>'CMFs Fatal (All Data)'!B16</f>
        <v>20</v>
      </c>
      <c r="C16" s="403" t="str">
        <f>'CMFs Fatal (All Data)'!C16</f>
        <v>All</v>
      </c>
      <c r="D16" s="403" t="e">
        <f>'CMFs Fatal (All Data)'!D16</f>
        <v>#N/A</v>
      </c>
      <c r="E16" s="404" t="e">
        <f>IF($D16="Yes",'CMFs Fatal (All Data)'!E16,1)</f>
        <v>#N/A</v>
      </c>
      <c r="F16" s="404" t="e">
        <f>IF($D16="Yes",'CMFs Fatal (All Data)'!F16,1)</f>
        <v>#N/A</v>
      </c>
      <c r="G16" s="404" t="e">
        <f>IF($D16="Yes",'CMFs Fatal (All Data)'!G16,1)</f>
        <v>#N/A</v>
      </c>
      <c r="H16" s="404" t="e">
        <f>IF($D16="Yes",'CMFs Fatal (All Data)'!H16,1)</f>
        <v>#N/A</v>
      </c>
      <c r="I16" s="404" t="e">
        <f>IF($D16="Yes",'CMFs Fatal (All Data)'!I16,1)</f>
        <v>#N/A</v>
      </c>
      <c r="J16" s="404" t="e">
        <f>IF($D16="Yes",'CMFs Fatal (All Data)'!J16,1)</f>
        <v>#N/A</v>
      </c>
      <c r="K16" s="404" t="e">
        <f>IF($D16="Yes",'CMFs Fatal (All Data)'!K16,1)</f>
        <v>#N/A</v>
      </c>
      <c r="L16" s="404" t="e">
        <f>IF($D16="Yes",'CMFs Fatal (All Data)'!L16,1)</f>
        <v>#N/A</v>
      </c>
      <c r="M16" s="404" t="e">
        <f>IF($D16="Yes",'CMFs Fatal (All Data)'!M16,1)</f>
        <v>#N/A</v>
      </c>
      <c r="N16" s="404" t="e">
        <f>IF($D16="Yes",'CMFs Fatal (All Data)'!N16,1)</f>
        <v>#N/A</v>
      </c>
      <c r="O16" s="404" t="e">
        <f>IF($D16="Yes",'CMFs Fatal (All Data)'!O16,1)</f>
        <v>#N/A</v>
      </c>
      <c r="P16" s="404" t="e">
        <f>IF($D16="Yes",'CMFs Fatal (All Data)'!P16,1)</f>
        <v>#N/A</v>
      </c>
      <c r="Q16" s="404" t="e">
        <f>IF($D16="Yes",'CMFs Fatal (All Data)'!Q16,1)</f>
        <v>#N/A</v>
      </c>
      <c r="R16" s="404" t="e">
        <f>IF($D16="Yes",'CMFs Fatal (All Data)'!R16,1)</f>
        <v>#N/A</v>
      </c>
      <c r="S16" s="404" t="e">
        <f>IF($D16="Yes",'CMFs Fatal (All Data)'!S16,1)</f>
        <v>#N/A</v>
      </c>
      <c r="T16" s="404" t="e">
        <f>IF($D16="Yes",'CMFs Fatal (All Data)'!T16,1)</f>
        <v>#N/A</v>
      </c>
      <c r="U16" s="404" t="e">
        <f>IF($D16="Yes",'CMFs Fatal (All Data)'!U16,1)</f>
        <v>#N/A</v>
      </c>
      <c r="V16" s="439" t="e">
        <f>IF($D16="Yes",'CMFs Fatal (All Data)'!V16,1)</f>
        <v>#N/A</v>
      </c>
      <c r="W16" s="625"/>
    </row>
    <row r="17" spans="1:23" x14ac:dyDescent="0.2">
      <c r="A17" s="536" t="str">
        <f>IF(ISERROR(D17),"Area Type must be selected on Worksheet 1 (box 14)",IF($D17="Yes",CONCATENATE('CMFs Fatal (All Data)'!W17," - ",'CMFs Fatal (All Data)'!X17," - ",'CMFs Fatal (All Data)'!Y17),CONCATENATE('CMFs Fatal (All Data)'!W17," ----- (Not applicable to selected Area Type)")))</f>
        <v>Area Type must be selected on Worksheet 1 (box 14)</v>
      </c>
      <c r="B17" s="403">
        <f>'CMFs Fatal (All Data)'!B17</f>
        <v>20</v>
      </c>
      <c r="C17" s="403" t="str">
        <f>'CMFs Fatal (All Data)'!C17</f>
        <v>Rural</v>
      </c>
      <c r="D17" s="403" t="e">
        <f>'CMFs Fatal (All Data)'!D17</f>
        <v>#N/A</v>
      </c>
      <c r="E17" s="404" t="e">
        <f>IF($D17="Yes",'CMFs Fatal (All Data)'!E17,1)</f>
        <v>#N/A</v>
      </c>
      <c r="F17" s="404" t="e">
        <f>IF($D17="Yes",'CMFs Fatal (All Data)'!F17,1)</f>
        <v>#N/A</v>
      </c>
      <c r="G17" s="404" t="e">
        <f>IF($D17="Yes",'CMFs Fatal (All Data)'!G17,1)</f>
        <v>#N/A</v>
      </c>
      <c r="H17" s="404" t="e">
        <f>IF($D17="Yes",'CMFs Fatal (All Data)'!H17,1)</f>
        <v>#N/A</v>
      </c>
      <c r="I17" s="404" t="e">
        <f>IF($D17="Yes",'CMFs Fatal (All Data)'!I17,1)</f>
        <v>#N/A</v>
      </c>
      <c r="J17" s="404" t="e">
        <f>IF($D17="Yes",'CMFs Fatal (All Data)'!J17,1)</f>
        <v>#N/A</v>
      </c>
      <c r="K17" s="404" t="e">
        <f>IF($D17="Yes",'CMFs Fatal (All Data)'!K17,1)</f>
        <v>#N/A</v>
      </c>
      <c r="L17" s="404" t="e">
        <f>IF($D17="Yes",'CMFs Fatal (All Data)'!L17,1)</f>
        <v>#N/A</v>
      </c>
      <c r="M17" s="404" t="e">
        <f>IF($D17="Yes",'CMFs Fatal (All Data)'!M17,1)</f>
        <v>#N/A</v>
      </c>
      <c r="N17" s="404" t="e">
        <f>IF($D17="Yes",'CMFs Fatal (All Data)'!N17,1)</f>
        <v>#N/A</v>
      </c>
      <c r="O17" s="404" t="e">
        <f>IF($D17="Yes",'CMFs Fatal (All Data)'!O17,1)</f>
        <v>#N/A</v>
      </c>
      <c r="P17" s="404" t="e">
        <f>IF($D17="Yes",'CMFs Fatal (All Data)'!P17,1)</f>
        <v>#N/A</v>
      </c>
      <c r="Q17" s="404" t="e">
        <f>IF($D17="Yes",'CMFs Fatal (All Data)'!Q17,1)</f>
        <v>#N/A</v>
      </c>
      <c r="R17" s="404" t="e">
        <f>IF($D17="Yes",'CMFs Fatal (All Data)'!R17,1)</f>
        <v>#N/A</v>
      </c>
      <c r="S17" s="404" t="e">
        <f>IF($D17="Yes",'CMFs Fatal (All Data)'!S17,1)</f>
        <v>#N/A</v>
      </c>
      <c r="T17" s="404" t="e">
        <f>IF($D17="Yes",'CMFs Fatal (All Data)'!T17,1)</f>
        <v>#N/A</v>
      </c>
      <c r="U17" s="404" t="e">
        <f>IF($D17="Yes",'CMFs Fatal (All Data)'!U17,1)</f>
        <v>#N/A</v>
      </c>
      <c r="V17" s="439" t="e">
        <f>IF($D17="Yes",'CMFs Fatal (All Data)'!V17,1)</f>
        <v>#N/A</v>
      </c>
      <c r="W17" s="625"/>
    </row>
    <row r="18" spans="1:23" x14ac:dyDescent="0.2">
      <c r="A18" s="536" t="str">
        <f>IF(ISERROR(D18),"Area Type must be selected on Worksheet 1 (box 14)",IF($D18="Yes",CONCATENATE('CMFs Fatal (All Data)'!W18," - ",'CMFs Fatal (All Data)'!X18," - ",'CMFs Fatal (All Data)'!Y18),CONCATENATE('CMFs Fatal (All Data)'!W18," ----- (Not applicable to selected Area Type)")))</f>
        <v>Area Type must be selected on Worksheet 1 (box 14)</v>
      </c>
      <c r="B18" s="403">
        <f>'CMFs Fatal (All Data)'!B18</f>
        <v>20</v>
      </c>
      <c r="C18" s="403" t="str">
        <f>'CMFs Fatal (All Data)'!C18</f>
        <v>All</v>
      </c>
      <c r="D18" s="403" t="e">
        <f>'CMFs Fatal (All Data)'!D18</f>
        <v>#N/A</v>
      </c>
      <c r="E18" s="404" t="e">
        <f>IF($D18="Yes",'CMFs Fatal (All Data)'!E18,1)</f>
        <v>#N/A</v>
      </c>
      <c r="F18" s="404" t="e">
        <f>IF($D18="Yes",'CMFs Fatal (All Data)'!F18,1)</f>
        <v>#N/A</v>
      </c>
      <c r="G18" s="404" t="e">
        <f>IF($D18="Yes",'CMFs Fatal (All Data)'!G18,1)</f>
        <v>#N/A</v>
      </c>
      <c r="H18" s="404" t="e">
        <f>IF($D18="Yes",'CMFs Fatal (All Data)'!H18,1)</f>
        <v>#N/A</v>
      </c>
      <c r="I18" s="404" t="e">
        <f>IF($D18="Yes",'CMFs Fatal (All Data)'!I18,1)</f>
        <v>#N/A</v>
      </c>
      <c r="J18" s="404" t="e">
        <f>IF($D18="Yes",'CMFs Fatal (All Data)'!J18,1)</f>
        <v>#N/A</v>
      </c>
      <c r="K18" s="404" t="e">
        <f>IF($D18="Yes",'CMFs Fatal (All Data)'!K18,1)</f>
        <v>#N/A</v>
      </c>
      <c r="L18" s="404" t="e">
        <f>IF($D18="Yes",'CMFs Fatal (All Data)'!L18,1)</f>
        <v>#N/A</v>
      </c>
      <c r="M18" s="404" t="e">
        <f>IF($D18="Yes",'CMFs Fatal (All Data)'!M18,1)</f>
        <v>#N/A</v>
      </c>
      <c r="N18" s="404" t="e">
        <f>IF($D18="Yes",'CMFs Fatal (All Data)'!N18,1)</f>
        <v>#N/A</v>
      </c>
      <c r="O18" s="404" t="e">
        <f>IF($D18="Yes",'CMFs Fatal (All Data)'!O18,1)</f>
        <v>#N/A</v>
      </c>
      <c r="P18" s="404" t="e">
        <f>IF($D18="Yes",'CMFs Fatal (All Data)'!P18,1)</f>
        <v>#N/A</v>
      </c>
      <c r="Q18" s="404" t="e">
        <f>IF($D18="Yes",'CMFs Fatal (All Data)'!Q18,1)</f>
        <v>#N/A</v>
      </c>
      <c r="R18" s="404" t="e">
        <f>IF($D18="Yes",'CMFs Fatal (All Data)'!R18,1)</f>
        <v>#N/A</v>
      </c>
      <c r="S18" s="404" t="e">
        <f>IF($D18="Yes",'CMFs Fatal (All Data)'!S18,1)</f>
        <v>#N/A</v>
      </c>
      <c r="T18" s="404" t="e">
        <f>IF($D18="Yes",'CMFs Fatal (All Data)'!T18,1)</f>
        <v>#N/A</v>
      </c>
      <c r="U18" s="404" t="e">
        <f>IF($D18="Yes",'CMFs Fatal (All Data)'!U18,1)</f>
        <v>#N/A</v>
      </c>
      <c r="V18" s="439" t="e">
        <f>IF($D18="Yes",'CMFs Fatal (All Data)'!V18,1)</f>
        <v>#N/A</v>
      </c>
      <c r="W18" s="625"/>
    </row>
    <row r="19" spans="1:23" x14ac:dyDescent="0.2">
      <c r="A19" s="407" t="str">
        <f>IF(ISERROR(D19),"Area Type must be selected on Worksheet 1 (box 14)",IF($D19="Yes",CONCATENATE('CMFs Fatal (All Data)'!W19," - ",'CMFs Fatal (All Data)'!X19," - ",'CMFs Fatal (All Data)'!Y19),CONCATENATE('CMFs Fatal (All Data)'!W19," ----- (Not applicable to selected Area Type)")))</f>
        <v>Area Type must be selected on Worksheet 1 (box 14)</v>
      </c>
      <c r="B19" s="403">
        <f>'CMFs Fatal (All Data)'!B19</f>
        <v>20</v>
      </c>
      <c r="C19" s="403" t="str">
        <f>'CMFs Fatal (All Data)'!C19</f>
        <v>All</v>
      </c>
      <c r="D19" s="403" t="e">
        <f>'CMFs Fatal (All Data)'!D19</f>
        <v>#N/A</v>
      </c>
      <c r="E19" s="404" t="e">
        <f>IF($D19="Yes",'CMFs Fatal (All Data)'!E19,1)</f>
        <v>#N/A</v>
      </c>
      <c r="F19" s="404" t="e">
        <f>IF($D19="Yes",'CMFs Fatal (All Data)'!F19,1)</f>
        <v>#N/A</v>
      </c>
      <c r="G19" s="404" t="e">
        <f>IF($D19="Yes",'CMFs Fatal (All Data)'!G19,1)</f>
        <v>#N/A</v>
      </c>
      <c r="H19" s="404" t="e">
        <f>IF($D19="Yes",'CMFs Fatal (All Data)'!H19,1)</f>
        <v>#N/A</v>
      </c>
      <c r="I19" s="404" t="e">
        <f>IF($D19="Yes",'CMFs Fatal (All Data)'!I19,1)</f>
        <v>#N/A</v>
      </c>
      <c r="J19" s="404" t="e">
        <f>IF($D19="Yes",'CMFs Fatal (All Data)'!J19,1)</f>
        <v>#N/A</v>
      </c>
      <c r="K19" s="404" t="e">
        <f>IF($D19="Yes",'CMFs Fatal (All Data)'!K19,1)</f>
        <v>#N/A</v>
      </c>
      <c r="L19" s="404" t="e">
        <f>IF($D19="Yes",'CMFs Fatal (All Data)'!L19,1)</f>
        <v>#N/A</v>
      </c>
      <c r="M19" s="404" t="e">
        <f>IF($D19="Yes",'CMFs Fatal (All Data)'!M19,1)</f>
        <v>#N/A</v>
      </c>
      <c r="N19" s="404" t="e">
        <f>IF($D19="Yes",'CMFs Fatal (All Data)'!N19,1)</f>
        <v>#N/A</v>
      </c>
      <c r="O19" s="404" t="e">
        <f>IF($D19="Yes",'CMFs Fatal (All Data)'!O19,1)</f>
        <v>#N/A</v>
      </c>
      <c r="P19" s="404" t="e">
        <f>IF($D19="Yes",'CMFs Fatal (All Data)'!P19,1)</f>
        <v>#N/A</v>
      </c>
      <c r="Q19" s="404" t="e">
        <f>IF($D19="Yes",'CMFs Fatal (All Data)'!Q19,1)</f>
        <v>#N/A</v>
      </c>
      <c r="R19" s="404" t="e">
        <f>IF($D19="Yes",'CMFs Fatal (All Data)'!R19,1)</f>
        <v>#N/A</v>
      </c>
      <c r="S19" s="404" t="e">
        <f>IF($D19="Yes",'CMFs Fatal (All Data)'!S19,1)</f>
        <v>#N/A</v>
      </c>
      <c r="T19" s="404" t="e">
        <f>IF($D19="Yes",'CMFs Fatal (All Data)'!T19,1)</f>
        <v>#N/A</v>
      </c>
      <c r="U19" s="404" t="e">
        <f>IF($D19="Yes",'CMFs Fatal (All Data)'!U19,1)</f>
        <v>#N/A</v>
      </c>
      <c r="V19" s="439" t="e">
        <f>IF($D19="Yes",'CMFs Fatal (All Data)'!V19,1)</f>
        <v>#N/A</v>
      </c>
      <c r="W19" s="625"/>
    </row>
    <row r="20" spans="1:23" x14ac:dyDescent="0.2">
      <c r="A20" s="407" t="str">
        <f>IF(ISERROR(D20),"Area Type must be selected on Worksheet 1 (box 14)",IF($D20="Yes",CONCATENATE('CMFs Fatal (All Data)'!W20," - ",'CMFs Fatal (All Data)'!X20," - ",'CMFs Fatal (All Data)'!Y20),CONCATENATE('CMFs Fatal (All Data)'!W20," ----- (Not applicable to selected Area Type)")))</f>
        <v>Area Type must be selected on Worksheet 1 (box 14)</v>
      </c>
      <c r="B20" s="403">
        <f>'CMFs Fatal (All Data)'!B20</f>
        <v>20</v>
      </c>
      <c r="C20" s="403" t="str">
        <f>'CMFs Fatal (All Data)'!C20</f>
        <v>All</v>
      </c>
      <c r="D20" s="403" t="e">
        <f>'CMFs Fatal (All Data)'!D20</f>
        <v>#N/A</v>
      </c>
      <c r="E20" s="404" t="e">
        <f>IF($D20="Yes",'CMFs Fatal (All Data)'!E20,1)</f>
        <v>#N/A</v>
      </c>
      <c r="F20" s="404" t="e">
        <f>IF($D20="Yes",'CMFs Fatal (All Data)'!F20,1)</f>
        <v>#N/A</v>
      </c>
      <c r="G20" s="404" t="e">
        <f>IF($D20="Yes",'CMFs Fatal (All Data)'!G20,1)</f>
        <v>#N/A</v>
      </c>
      <c r="H20" s="404" t="e">
        <f>IF($D20="Yes",'CMFs Fatal (All Data)'!H20,1)</f>
        <v>#N/A</v>
      </c>
      <c r="I20" s="404" t="e">
        <f>IF($D20="Yes",'CMFs Fatal (All Data)'!I20,1)</f>
        <v>#N/A</v>
      </c>
      <c r="J20" s="404" t="e">
        <f>IF($D20="Yes",'CMFs Fatal (All Data)'!J20,1)</f>
        <v>#N/A</v>
      </c>
      <c r="K20" s="404" t="e">
        <f>IF($D20="Yes",'CMFs Fatal (All Data)'!K20,1)</f>
        <v>#N/A</v>
      </c>
      <c r="L20" s="404" t="e">
        <f>IF($D20="Yes",'CMFs Fatal (All Data)'!L20,1)</f>
        <v>#N/A</v>
      </c>
      <c r="M20" s="404" t="e">
        <f>IF($D20="Yes",'CMFs Fatal (All Data)'!M20,1)</f>
        <v>#N/A</v>
      </c>
      <c r="N20" s="404" t="e">
        <f>IF($D20="Yes",'CMFs Fatal (All Data)'!N20,1)</f>
        <v>#N/A</v>
      </c>
      <c r="O20" s="404" t="e">
        <f>IF($D20="Yes",'CMFs Fatal (All Data)'!O20,1)</f>
        <v>#N/A</v>
      </c>
      <c r="P20" s="404" t="e">
        <f>IF($D20="Yes",'CMFs Fatal (All Data)'!P20,1)</f>
        <v>#N/A</v>
      </c>
      <c r="Q20" s="404" t="e">
        <f>IF($D20="Yes",'CMFs Fatal (All Data)'!Q20,1)</f>
        <v>#N/A</v>
      </c>
      <c r="R20" s="404" t="e">
        <f>IF($D20="Yes",'CMFs Fatal (All Data)'!R20,1)</f>
        <v>#N/A</v>
      </c>
      <c r="S20" s="404" t="e">
        <f>IF($D20="Yes",'CMFs Fatal (All Data)'!S20,1)</f>
        <v>#N/A</v>
      </c>
      <c r="T20" s="404" t="e">
        <f>IF($D20="Yes",'CMFs Fatal (All Data)'!T20,1)</f>
        <v>#N/A</v>
      </c>
      <c r="U20" s="404" t="e">
        <f>IF($D20="Yes",'CMFs Fatal (All Data)'!U20,1)</f>
        <v>#N/A</v>
      </c>
      <c r="V20" s="439" t="e">
        <f>IF($D20="Yes",'CMFs Fatal (All Data)'!V20,1)</f>
        <v>#N/A</v>
      </c>
      <c r="W20" s="625"/>
    </row>
    <row r="21" spans="1:23" x14ac:dyDescent="0.2">
      <c r="A21" s="407" t="str">
        <f>IF(ISERROR(D21),"Area Type must be selected on Worksheet 1 (box 14)",IF($D21="Yes",CONCATENATE('CMFs Fatal (All Data)'!W21," - ",'CMFs Fatal (All Data)'!X21," - ",'CMFs Fatal (All Data)'!Y21),CONCATENATE('CMFs Fatal (All Data)'!W21," ----- (Not applicable to selected Area Type)")))</f>
        <v>Area Type must be selected on Worksheet 1 (box 14)</v>
      </c>
      <c r="B21" s="403">
        <f>'CMFs Fatal (All Data)'!B21</f>
        <v>20</v>
      </c>
      <c r="C21" s="403" t="str">
        <f>'CMFs Fatal (All Data)'!C21</f>
        <v>All</v>
      </c>
      <c r="D21" s="403" t="e">
        <f>'CMFs Fatal (All Data)'!D21</f>
        <v>#N/A</v>
      </c>
      <c r="E21" s="404" t="e">
        <f>IF($D21="Yes",'CMFs Fatal (All Data)'!E21,1)</f>
        <v>#N/A</v>
      </c>
      <c r="F21" s="404" t="e">
        <f>IF($D21="Yes",'CMFs Fatal (All Data)'!F21,1)</f>
        <v>#N/A</v>
      </c>
      <c r="G21" s="404" t="e">
        <f>IF($D21="Yes",'CMFs Fatal (All Data)'!G21,1)</f>
        <v>#N/A</v>
      </c>
      <c r="H21" s="404" t="e">
        <f>IF($D21="Yes",'CMFs Fatal (All Data)'!H21,1)</f>
        <v>#N/A</v>
      </c>
      <c r="I21" s="404" t="e">
        <f>IF($D21="Yes",'CMFs Fatal (All Data)'!I21,1)</f>
        <v>#N/A</v>
      </c>
      <c r="J21" s="404" t="e">
        <f>IF($D21="Yes",'CMFs Fatal (All Data)'!J21,1)</f>
        <v>#N/A</v>
      </c>
      <c r="K21" s="404" t="e">
        <f>IF($D21="Yes",'CMFs Fatal (All Data)'!K21,1)</f>
        <v>#N/A</v>
      </c>
      <c r="L21" s="404" t="e">
        <f>IF($D21="Yes",'CMFs Fatal (All Data)'!L21,1)</f>
        <v>#N/A</v>
      </c>
      <c r="M21" s="404" t="e">
        <f>IF($D21="Yes",'CMFs Fatal (All Data)'!M21,1)</f>
        <v>#N/A</v>
      </c>
      <c r="N21" s="404" t="e">
        <f>IF($D21="Yes",'CMFs Fatal (All Data)'!N21,1)</f>
        <v>#N/A</v>
      </c>
      <c r="O21" s="404" t="e">
        <f>IF($D21="Yes",'CMFs Fatal (All Data)'!O21,1)</f>
        <v>#N/A</v>
      </c>
      <c r="P21" s="404" t="e">
        <f>IF($D21="Yes",'CMFs Fatal (All Data)'!P21,1)</f>
        <v>#N/A</v>
      </c>
      <c r="Q21" s="404" t="e">
        <f>IF($D21="Yes",'CMFs Fatal (All Data)'!Q21,1)</f>
        <v>#N/A</v>
      </c>
      <c r="R21" s="404" t="e">
        <f>IF($D21="Yes",'CMFs Fatal (All Data)'!R21,1)</f>
        <v>#N/A</v>
      </c>
      <c r="S21" s="404" t="e">
        <f>IF($D21="Yes",'CMFs Fatal (All Data)'!S21,1)</f>
        <v>#N/A</v>
      </c>
      <c r="T21" s="404" t="e">
        <f>IF($D21="Yes",'CMFs Fatal (All Data)'!T21,1)</f>
        <v>#N/A</v>
      </c>
      <c r="U21" s="404" t="e">
        <f>IF($D21="Yes",'CMFs Fatal (All Data)'!U21,1)</f>
        <v>#N/A</v>
      </c>
      <c r="V21" s="439" t="e">
        <f>IF($D21="Yes",'CMFs Fatal (All Data)'!V21,1)</f>
        <v>#N/A</v>
      </c>
      <c r="W21" s="625"/>
    </row>
    <row r="22" spans="1:23" x14ac:dyDescent="0.2">
      <c r="A22" s="407" t="str">
        <f>IF(ISERROR(D22),"Area Type must be selected on Worksheet 1 (box 14)",IF($D22="Yes",CONCATENATE('CMFs Fatal (All Data)'!W22," - ",'CMFs Fatal (All Data)'!X22," - ",'CMFs Fatal (All Data)'!Y22),CONCATENATE('CMFs Fatal (All Data)'!W22," ----- (Not applicable to selected Area Type)")))</f>
        <v>Area Type must be selected on Worksheet 1 (box 14)</v>
      </c>
      <c r="B22" s="403">
        <f>'CMFs Fatal (All Data)'!B22</f>
        <v>20</v>
      </c>
      <c r="C22" s="403" t="str">
        <f>'CMFs Fatal (All Data)'!C22</f>
        <v>All</v>
      </c>
      <c r="D22" s="403" t="e">
        <f>'CMFs Fatal (All Data)'!D22</f>
        <v>#N/A</v>
      </c>
      <c r="E22" s="404" t="e">
        <f>IF($D22="Yes",'CMFs Fatal (All Data)'!E22,1)</f>
        <v>#N/A</v>
      </c>
      <c r="F22" s="404" t="e">
        <f>IF($D22="Yes",'CMFs Fatal (All Data)'!F22,1)</f>
        <v>#N/A</v>
      </c>
      <c r="G22" s="404" t="e">
        <f>IF($D22="Yes",'CMFs Fatal (All Data)'!G22,1)</f>
        <v>#N/A</v>
      </c>
      <c r="H22" s="404" t="e">
        <f>IF($D22="Yes",'CMFs Fatal (All Data)'!H22,1)</f>
        <v>#N/A</v>
      </c>
      <c r="I22" s="404" t="e">
        <f>IF($D22="Yes",'CMFs Fatal (All Data)'!I22,1)</f>
        <v>#N/A</v>
      </c>
      <c r="J22" s="404" t="e">
        <f>IF($D22="Yes",'CMFs Fatal (All Data)'!J22,1)</f>
        <v>#N/A</v>
      </c>
      <c r="K22" s="404" t="e">
        <f>IF($D22="Yes",'CMFs Fatal (All Data)'!K22,1)</f>
        <v>#N/A</v>
      </c>
      <c r="L22" s="404" t="e">
        <f>IF($D22="Yes",'CMFs Fatal (All Data)'!L22,1)</f>
        <v>#N/A</v>
      </c>
      <c r="M22" s="404" t="e">
        <f>IF($D22="Yes",'CMFs Fatal (All Data)'!M22,1)</f>
        <v>#N/A</v>
      </c>
      <c r="N22" s="404" t="e">
        <f>IF($D22="Yes",'CMFs Fatal (All Data)'!N22,1)</f>
        <v>#N/A</v>
      </c>
      <c r="O22" s="404" t="e">
        <f>IF($D22="Yes",'CMFs Fatal (All Data)'!O22,1)</f>
        <v>#N/A</v>
      </c>
      <c r="P22" s="404" t="e">
        <f>IF($D22="Yes",'CMFs Fatal (All Data)'!P22,1)</f>
        <v>#N/A</v>
      </c>
      <c r="Q22" s="404" t="e">
        <f>IF($D22="Yes",'CMFs Fatal (All Data)'!Q22,1)</f>
        <v>#N/A</v>
      </c>
      <c r="R22" s="404" t="e">
        <f>IF($D22="Yes",'CMFs Fatal (All Data)'!R22,1)</f>
        <v>#N/A</v>
      </c>
      <c r="S22" s="404" t="e">
        <f>IF($D22="Yes",'CMFs Fatal (All Data)'!S22,1)</f>
        <v>#N/A</v>
      </c>
      <c r="T22" s="404" t="e">
        <f>IF($D22="Yes",'CMFs Fatal (All Data)'!T22,1)</f>
        <v>#N/A</v>
      </c>
      <c r="U22" s="404" t="e">
        <f>IF($D22="Yes",'CMFs Fatal (All Data)'!U22,1)</f>
        <v>#N/A</v>
      </c>
      <c r="V22" s="439" t="e">
        <f>IF($D22="Yes",'CMFs Fatal (All Data)'!V22,1)</f>
        <v>#N/A</v>
      </c>
      <c r="W22" s="625"/>
    </row>
    <row r="23" spans="1:23" x14ac:dyDescent="0.2">
      <c r="A23" s="407" t="str">
        <f>IF(ISERROR(D23),"Area Type must be selected on Worksheet 1 (box 14)",IF($D23="Yes",CONCATENATE('CMFs Fatal (All Data)'!W23," - ",'CMFs Fatal (All Data)'!X23," - ",'CMFs Fatal (All Data)'!Y23),CONCATENATE('CMFs Fatal (All Data)'!W23," ----- (Not applicable to selected Area Type)")))</f>
        <v>Area Type must be selected on Worksheet 1 (box 14)</v>
      </c>
      <c r="B23" s="403">
        <f>'CMFs Fatal (All Data)'!B23</f>
        <v>20</v>
      </c>
      <c r="C23" s="403" t="str">
        <f>'CMFs Fatal (All Data)'!C23</f>
        <v>Urban and Suburban</v>
      </c>
      <c r="D23" s="403" t="e">
        <f>'CMFs Fatal (All Data)'!D23</f>
        <v>#N/A</v>
      </c>
      <c r="E23" s="404" t="e">
        <f>IF($D23="Yes",'CMFs Fatal (All Data)'!E23,1)</f>
        <v>#N/A</v>
      </c>
      <c r="F23" s="404" t="e">
        <f>IF($D23="Yes",'CMFs Fatal (All Data)'!F23,1)</f>
        <v>#N/A</v>
      </c>
      <c r="G23" s="404" t="e">
        <f>IF($D23="Yes",'CMFs Fatal (All Data)'!G23,1)</f>
        <v>#N/A</v>
      </c>
      <c r="H23" s="404" t="e">
        <f>IF($D23="Yes",'CMFs Fatal (All Data)'!H23,1)</f>
        <v>#N/A</v>
      </c>
      <c r="I23" s="404" t="e">
        <f>IF($D23="Yes",'CMFs Fatal (All Data)'!I23,1)</f>
        <v>#N/A</v>
      </c>
      <c r="J23" s="404" t="e">
        <f>IF($D23="Yes",'CMFs Fatal (All Data)'!J23,1)</f>
        <v>#N/A</v>
      </c>
      <c r="K23" s="404" t="e">
        <f>IF($D23="Yes",'CMFs Fatal (All Data)'!K23,1)</f>
        <v>#N/A</v>
      </c>
      <c r="L23" s="404" t="e">
        <f>IF($D23="Yes",'CMFs Fatal (All Data)'!L23,1)</f>
        <v>#N/A</v>
      </c>
      <c r="M23" s="404" t="e">
        <f>IF($D23="Yes",'CMFs Fatal (All Data)'!M23,1)</f>
        <v>#N/A</v>
      </c>
      <c r="N23" s="404" t="e">
        <f>IF($D23="Yes",'CMFs Fatal (All Data)'!N23,1)</f>
        <v>#N/A</v>
      </c>
      <c r="O23" s="404" t="e">
        <f>IF($D23="Yes",'CMFs Fatal (All Data)'!O23,1)</f>
        <v>#N/A</v>
      </c>
      <c r="P23" s="404" t="e">
        <f>IF($D23="Yes",'CMFs Fatal (All Data)'!P23,1)</f>
        <v>#N/A</v>
      </c>
      <c r="Q23" s="404" t="e">
        <f>IF($D23="Yes",'CMFs Fatal (All Data)'!Q23,1)</f>
        <v>#N/A</v>
      </c>
      <c r="R23" s="404" t="e">
        <f>IF($D23="Yes",'CMFs Fatal (All Data)'!R23,1)</f>
        <v>#N/A</v>
      </c>
      <c r="S23" s="404" t="e">
        <f>IF($D23="Yes",'CMFs Fatal (All Data)'!S23,1)</f>
        <v>#N/A</v>
      </c>
      <c r="T23" s="404" t="e">
        <f>IF($D23="Yes",'CMFs Fatal (All Data)'!T23,1)</f>
        <v>#N/A</v>
      </c>
      <c r="U23" s="404" t="e">
        <f>IF($D23="Yes",'CMFs Fatal (All Data)'!U23,1)</f>
        <v>#N/A</v>
      </c>
      <c r="V23" s="439" t="e">
        <f>IF($D23="Yes",'CMFs Fatal (All Data)'!V23,1)</f>
        <v>#N/A</v>
      </c>
      <c r="W23" s="625"/>
    </row>
    <row r="24" spans="1:23" x14ac:dyDescent="0.2">
      <c r="A24" s="407" t="str">
        <f>IF(ISERROR(D24),"Area Type must be selected on Worksheet 1 (box 14)",IF($D24="Yes",CONCATENATE('CMFs Fatal (All Data)'!W24," - ",'CMFs Fatal (All Data)'!X24," - ",'CMFs Fatal (All Data)'!Y24),CONCATENATE('CMFs Fatal (All Data)'!W24," ----- (Not applicable to selected Area Type)")))</f>
        <v>Area Type must be selected on Worksheet 1 (box 14)</v>
      </c>
      <c r="B24" s="403">
        <f>'CMFs Fatal (All Data)'!B24</f>
        <v>20</v>
      </c>
      <c r="C24" s="403" t="str">
        <f>'CMFs Fatal (All Data)'!C24</f>
        <v>All</v>
      </c>
      <c r="D24" s="403" t="e">
        <f>'CMFs Fatal (All Data)'!D24</f>
        <v>#N/A</v>
      </c>
      <c r="E24" s="404" t="e">
        <f>IF($D24="Yes",'CMFs Fatal (All Data)'!E24,1)</f>
        <v>#N/A</v>
      </c>
      <c r="F24" s="404" t="e">
        <f>IF($D24="Yes",'CMFs Fatal (All Data)'!F24,1)</f>
        <v>#N/A</v>
      </c>
      <c r="G24" s="404" t="e">
        <f>IF($D24="Yes",'CMFs Fatal (All Data)'!G24,1)</f>
        <v>#N/A</v>
      </c>
      <c r="H24" s="404" t="e">
        <f>IF($D24="Yes",'CMFs Fatal (All Data)'!H24,1)</f>
        <v>#N/A</v>
      </c>
      <c r="I24" s="404" t="e">
        <f>IF($D24="Yes",'CMFs Fatal (All Data)'!I24,1)</f>
        <v>#N/A</v>
      </c>
      <c r="J24" s="404" t="e">
        <f>IF($D24="Yes",'CMFs Fatal (All Data)'!J24,1)</f>
        <v>#N/A</v>
      </c>
      <c r="K24" s="404" t="e">
        <f>IF($D24="Yes",'CMFs Fatal (All Data)'!K24,1)</f>
        <v>#N/A</v>
      </c>
      <c r="L24" s="404" t="e">
        <f>IF($D24="Yes",'CMFs Fatal (All Data)'!L24,1)</f>
        <v>#N/A</v>
      </c>
      <c r="M24" s="404" t="e">
        <f>IF($D24="Yes",'CMFs Fatal (All Data)'!M24,1)</f>
        <v>#N/A</v>
      </c>
      <c r="N24" s="404" t="e">
        <f>IF($D24="Yes",'CMFs Fatal (All Data)'!N24,1)</f>
        <v>#N/A</v>
      </c>
      <c r="O24" s="404" t="e">
        <f>IF($D24="Yes",'CMFs Fatal (All Data)'!O24,1)</f>
        <v>#N/A</v>
      </c>
      <c r="P24" s="404" t="e">
        <f>IF($D24="Yes",'CMFs Fatal (All Data)'!P24,1)</f>
        <v>#N/A</v>
      </c>
      <c r="Q24" s="404" t="e">
        <f>IF($D24="Yes",'CMFs Fatal (All Data)'!Q24,1)</f>
        <v>#N/A</v>
      </c>
      <c r="R24" s="404" t="e">
        <f>IF($D24="Yes",'CMFs Fatal (All Data)'!R24,1)</f>
        <v>#N/A</v>
      </c>
      <c r="S24" s="404" t="e">
        <f>IF($D24="Yes",'CMFs Fatal (All Data)'!S24,1)</f>
        <v>#N/A</v>
      </c>
      <c r="T24" s="404" t="e">
        <f>IF($D24="Yes",'CMFs Fatal (All Data)'!T24,1)</f>
        <v>#N/A</v>
      </c>
      <c r="U24" s="404" t="e">
        <f>IF($D24="Yes",'CMFs Fatal (All Data)'!U24,1)</f>
        <v>#N/A</v>
      </c>
      <c r="V24" s="439" t="e">
        <f>IF($D24="Yes",'CMFs Fatal (All Data)'!V24,1)</f>
        <v>#N/A</v>
      </c>
      <c r="W24" s="625"/>
    </row>
    <row r="25" spans="1:23" x14ac:dyDescent="0.2">
      <c r="A25" s="407" t="str">
        <f>IF(ISERROR(D25),"Area Type must be selected on Worksheet 1 (box 14)",IF($D25="Yes",CONCATENATE('CMFs Fatal (All Data)'!W25," - ",'CMFs Fatal (All Data)'!X25," - ",'CMFs Fatal (All Data)'!Y25),CONCATENATE('CMFs Fatal (All Data)'!W25," ----- (Not applicable to selected Area Type)")))</f>
        <v>Area Type must be selected on Worksheet 1 (box 14)</v>
      </c>
      <c r="B25" s="403">
        <f>'CMFs Fatal (All Data)'!B25</f>
        <v>20</v>
      </c>
      <c r="C25" s="403" t="str">
        <f>'CMFs Fatal (All Data)'!C25</f>
        <v>All</v>
      </c>
      <c r="D25" s="403" t="e">
        <f>'CMFs Fatal (All Data)'!D25</f>
        <v>#N/A</v>
      </c>
      <c r="E25" s="404" t="e">
        <f>IF($D25="Yes",'CMFs Fatal (All Data)'!E25,1)</f>
        <v>#N/A</v>
      </c>
      <c r="F25" s="404" t="e">
        <f>IF($D25="Yes",'CMFs Fatal (All Data)'!F25,1)</f>
        <v>#N/A</v>
      </c>
      <c r="G25" s="404" t="e">
        <f>IF($D25="Yes",'CMFs Fatal (All Data)'!G25,1)</f>
        <v>#N/A</v>
      </c>
      <c r="H25" s="404" t="e">
        <f>IF($D25="Yes",'CMFs Fatal (All Data)'!H25,1)</f>
        <v>#N/A</v>
      </c>
      <c r="I25" s="404" t="e">
        <f>IF($D25="Yes",'CMFs Fatal (All Data)'!I25,1)</f>
        <v>#N/A</v>
      </c>
      <c r="J25" s="404" t="e">
        <f>IF($D25="Yes",'CMFs Fatal (All Data)'!J25,1)</f>
        <v>#N/A</v>
      </c>
      <c r="K25" s="404" t="e">
        <f>IF($D25="Yes",'CMFs Fatal (All Data)'!K25,1)</f>
        <v>#N/A</v>
      </c>
      <c r="L25" s="404" t="e">
        <f>IF($D25="Yes",'CMFs Fatal (All Data)'!L25,1)</f>
        <v>#N/A</v>
      </c>
      <c r="M25" s="404" t="e">
        <f>IF($D25="Yes",'CMFs Fatal (All Data)'!M25,1)</f>
        <v>#N/A</v>
      </c>
      <c r="N25" s="404" t="e">
        <f>IF($D25="Yes",'CMFs Fatal (All Data)'!N25,1)</f>
        <v>#N/A</v>
      </c>
      <c r="O25" s="404" t="e">
        <f>IF($D25="Yes",'CMFs Fatal (All Data)'!O25,1)</f>
        <v>#N/A</v>
      </c>
      <c r="P25" s="404" t="e">
        <f>IF($D25="Yes",'CMFs Fatal (All Data)'!P25,1)</f>
        <v>#N/A</v>
      </c>
      <c r="Q25" s="404" t="e">
        <f>IF($D25="Yes",'CMFs Fatal (All Data)'!Q25,1)</f>
        <v>#N/A</v>
      </c>
      <c r="R25" s="404" t="e">
        <f>IF($D25="Yes",'CMFs Fatal (All Data)'!R25,1)</f>
        <v>#N/A</v>
      </c>
      <c r="S25" s="404" t="e">
        <f>IF($D25="Yes",'CMFs Fatal (All Data)'!S25,1)</f>
        <v>#N/A</v>
      </c>
      <c r="T25" s="404" t="e">
        <f>IF($D25="Yes",'CMFs Fatal (All Data)'!T25,1)</f>
        <v>#N/A</v>
      </c>
      <c r="U25" s="404" t="e">
        <f>IF($D25="Yes",'CMFs Fatal (All Data)'!U25,1)</f>
        <v>#N/A</v>
      </c>
      <c r="V25" s="439" t="e">
        <f>IF($D25="Yes",'CMFs Fatal (All Data)'!V25,1)</f>
        <v>#N/A</v>
      </c>
      <c r="W25" s="625"/>
    </row>
    <row r="26" spans="1:23" x14ac:dyDescent="0.2">
      <c r="A26" s="407" t="str">
        <f>IF(ISERROR(D26),"Area Type must be selected on Worksheet 1 (box 14)",IF($D26="Yes",CONCATENATE('CMFs Fatal (All Data)'!W26," - ",'CMFs Fatal (All Data)'!X26," - ",'CMFs Fatal (All Data)'!Y26),CONCATENATE('CMFs Fatal (All Data)'!W26," ----- (Not applicable to selected Area Type)")))</f>
        <v>Area Type must be selected on Worksheet 1 (box 14)</v>
      </c>
      <c r="B26" s="403">
        <f>'CMFs Fatal (All Data)'!B26</f>
        <v>20</v>
      </c>
      <c r="C26" s="403" t="str">
        <f>'CMFs Fatal (All Data)'!C26</f>
        <v>All</v>
      </c>
      <c r="D26" s="403" t="e">
        <f>'CMFs Fatal (All Data)'!D26</f>
        <v>#N/A</v>
      </c>
      <c r="E26" s="404" t="e">
        <f>IF($D26="Yes",'CMFs Fatal (All Data)'!E26,1)</f>
        <v>#N/A</v>
      </c>
      <c r="F26" s="404" t="e">
        <f>IF($D26="Yes",'CMFs Fatal (All Data)'!F26,1)</f>
        <v>#N/A</v>
      </c>
      <c r="G26" s="404" t="e">
        <f>IF($D26="Yes",'CMFs Fatal (All Data)'!G26,1)</f>
        <v>#N/A</v>
      </c>
      <c r="H26" s="404" t="e">
        <f>IF($D26="Yes",'CMFs Fatal (All Data)'!H26,1)</f>
        <v>#N/A</v>
      </c>
      <c r="I26" s="404" t="e">
        <f>IF($D26="Yes",'CMFs Fatal (All Data)'!I26,1)</f>
        <v>#N/A</v>
      </c>
      <c r="J26" s="404" t="e">
        <f>IF($D26="Yes",'CMFs Fatal (All Data)'!J26,1)</f>
        <v>#N/A</v>
      </c>
      <c r="K26" s="404" t="e">
        <f>IF($D26="Yes",'CMFs Fatal (All Data)'!K26,1)</f>
        <v>#N/A</v>
      </c>
      <c r="L26" s="404" t="e">
        <f>IF($D26="Yes",'CMFs Fatal (All Data)'!L26,1)</f>
        <v>#N/A</v>
      </c>
      <c r="M26" s="404" t="e">
        <f>IF($D26="Yes",'CMFs Fatal (All Data)'!M26,1)</f>
        <v>#N/A</v>
      </c>
      <c r="N26" s="404" t="e">
        <f>IF($D26="Yes",'CMFs Fatal (All Data)'!N26,1)</f>
        <v>#N/A</v>
      </c>
      <c r="O26" s="404" t="e">
        <f>IF($D26="Yes",'CMFs Fatal (All Data)'!O26,1)</f>
        <v>#N/A</v>
      </c>
      <c r="P26" s="404" t="e">
        <f>IF($D26="Yes",'CMFs Fatal (All Data)'!P26,1)</f>
        <v>#N/A</v>
      </c>
      <c r="Q26" s="404" t="e">
        <f>IF($D26="Yes",'CMFs Fatal (All Data)'!Q26,1)</f>
        <v>#N/A</v>
      </c>
      <c r="R26" s="404" t="e">
        <f>IF($D26="Yes",'CMFs Fatal (All Data)'!R26,1)</f>
        <v>#N/A</v>
      </c>
      <c r="S26" s="404" t="e">
        <f>IF($D26="Yes",'CMFs Fatal (All Data)'!S26,1)</f>
        <v>#N/A</v>
      </c>
      <c r="T26" s="404" t="e">
        <f>IF($D26="Yes",'CMFs Fatal (All Data)'!T26,1)</f>
        <v>#N/A</v>
      </c>
      <c r="U26" s="404" t="e">
        <f>IF($D26="Yes",'CMFs Fatal (All Data)'!U26,1)</f>
        <v>#N/A</v>
      </c>
      <c r="V26" s="439" t="e">
        <f>IF($D26="Yes",'CMFs Fatal (All Data)'!V26,1)</f>
        <v>#N/A</v>
      </c>
      <c r="W26" s="625"/>
    </row>
    <row r="27" spans="1:23" x14ac:dyDescent="0.2">
      <c r="A27" s="407" t="str">
        <f>IF(ISERROR(D27),"Area Type must be selected on Worksheet 1 (box 14)",IF($D27="Yes",CONCATENATE('CMFs Fatal (All Data)'!W27," - ",'CMFs Fatal (All Data)'!X27," - ",'CMFs Fatal (All Data)'!Y27),CONCATENATE('CMFs Fatal (All Data)'!W27," ----- (Not applicable to selected Area Type)")))</f>
        <v>Area Type must be selected on Worksheet 1 (box 14)</v>
      </c>
      <c r="B27" s="403">
        <f>'CMFs Fatal (All Data)'!B27</f>
        <v>20</v>
      </c>
      <c r="C27" s="403" t="str">
        <f>'CMFs Fatal (All Data)'!C27</f>
        <v>All</v>
      </c>
      <c r="D27" s="403" t="e">
        <f>'CMFs Fatal (All Data)'!D27</f>
        <v>#N/A</v>
      </c>
      <c r="E27" s="404" t="e">
        <f>IF($D27="Yes",'CMFs Fatal (All Data)'!E27,1)</f>
        <v>#N/A</v>
      </c>
      <c r="F27" s="404" t="e">
        <f>IF($D27="Yes",'CMFs Fatal (All Data)'!F27,1)</f>
        <v>#N/A</v>
      </c>
      <c r="G27" s="404" t="e">
        <f>IF($D27="Yes",'CMFs Fatal (All Data)'!G27,1)</f>
        <v>#N/A</v>
      </c>
      <c r="H27" s="404" t="e">
        <f>IF($D27="Yes",'CMFs Fatal (All Data)'!H27,1)</f>
        <v>#N/A</v>
      </c>
      <c r="I27" s="404" t="e">
        <f>IF($D27="Yes",'CMFs Fatal (All Data)'!I27,1)</f>
        <v>#N/A</v>
      </c>
      <c r="J27" s="404" t="e">
        <f>IF($D27="Yes",'CMFs Fatal (All Data)'!J27,1)</f>
        <v>#N/A</v>
      </c>
      <c r="K27" s="404" t="e">
        <f>IF($D27="Yes",'CMFs Fatal (All Data)'!K27,1)</f>
        <v>#N/A</v>
      </c>
      <c r="L27" s="404" t="e">
        <f>IF($D27="Yes",'CMFs Fatal (All Data)'!L27,1)</f>
        <v>#N/A</v>
      </c>
      <c r="M27" s="404" t="e">
        <f>IF($D27="Yes",'CMFs Fatal (All Data)'!M27,1)</f>
        <v>#N/A</v>
      </c>
      <c r="N27" s="404" t="e">
        <f>IF($D27="Yes",'CMFs Fatal (All Data)'!N27,1)</f>
        <v>#N/A</v>
      </c>
      <c r="O27" s="404" t="e">
        <f>IF($D27="Yes",'CMFs Fatal (All Data)'!O27,1)</f>
        <v>#N/A</v>
      </c>
      <c r="P27" s="404" t="e">
        <f>IF($D27="Yes",'CMFs Fatal (All Data)'!P27,1)</f>
        <v>#N/A</v>
      </c>
      <c r="Q27" s="404" t="e">
        <f>IF($D27="Yes",'CMFs Fatal (All Data)'!Q27,1)</f>
        <v>#N/A</v>
      </c>
      <c r="R27" s="404" t="e">
        <f>IF($D27="Yes",'CMFs Fatal (All Data)'!R27,1)</f>
        <v>#N/A</v>
      </c>
      <c r="S27" s="404" t="e">
        <f>IF($D27="Yes",'CMFs Fatal (All Data)'!S27,1)</f>
        <v>#N/A</v>
      </c>
      <c r="T27" s="404" t="e">
        <f>IF($D27="Yes",'CMFs Fatal (All Data)'!T27,1)</f>
        <v>#N/A</v>
      </c>
      <c r="U27" s="404" t="e">
        <f>IF($D27="Yes",'CMFs Fatal (All Data)'!U27,1)</f>
        <v>#N/A</v>
      </c>
      <c r="V27" s="439" t="e">
        <f>IF($D27="Yes",'CMFs Fatal (All Data)'!V27,1)</f>
        <v>#N/A</v>
      </c>
      <c r="W27" s="625"/>
    </row>
    <row r="28" spans="1:23" x14ac:dyDescent="0.2">
      <c r="A28" s="407" t="str">
        <f>IF(ISERROR(D28),"Area Type must be selected on Worksheet 1 (box 14)",IF($D28="Yes",CONCATENATE('CMFs Fatal (All Data)'!W28," - ",'CMFs Fatal (All Data)'!X28," - ",'CMFs Fatal (All Data)'!Y28),CONCATENATE('CMFs Fatal (All Data)'!W28," ----- (Not applicable to selected Area Type)")))</f>
        <v>Area Type must be selected on Worksheet 1 (box 14)</v>
      </c>
      <c r="B28" s="403">
        <f>'CMFs Fatal (All Data)'!B28</f>
        <v>20</v>
      </c>
      <c r="C28" s="403" t="str">
        <f>'CMFs Fatal (All Data)'!C28</f>
        <v>Urban</v>
      </c>
      <c r="D28" s="403" t="e">
        <f>'CMFs Fatal (All Data)'!D28</f>
        <v>#N/A</v>
      </c>
      <c r="E28" s="404" t="e">
        <f>IF($D28="Yes",'CMFs Fatal (All Data)'!E28,1)</f>
        <v>#N/A</v>
      </c>
      <c r="F28" s="404" t="e">
        <f>IF($D28="Yes",'CMFs Fatal (All Data)'!F28,1)</f>
        <v>#N/A</v>
      </c>
      <c r="G28" s="404" t="e">
        <f>IF($D28="Yes",'CMFs Fatal (All Data)'!G28,1)</f>
        <v>#N/A</v>
      </c>
      <c r="H28" s="404" t="e">
        <f>IF($D28="Yes",'CMFs Fatal (All Data)'!H28,1)</f>
        <v>#N/A</v>
      </c>
      <c r="I28" s="404" t="e">
        <f>IF($D28="Yes",'CMFs Fatal (All Data)'!I28,1)</f>
        <v>#N/A</v>
      </c>
      <c r="J28" s="404" t="e">
        <f>IF($D28="Yes",'CMFs Fatal (All Data)'!J28,1)</f>
        <v>#N/A</v>
      </c>
      <c r="K28" s="404" t="e">
        <f>IF($D28="Yes",'CMFs Fatal (All Data)'!K28,1)</f>
        <v>#N/A</v>
      </c>
      <c r="L28" s="404" t="e">
        <f>IF($D28="Yes",'CMFs Fatal (All Data)'!L28,1)</f>
        <v>#N/A</v>
      </c>
      <c r="M28" s="404" t="e">
        <f>IF($D28="Yes",'CMFs Fatal (All Data)'!M28,1)</f>
        <v>#N/A</v>
      </c>
      <c r="N28" s="404" t="e">
        <f>IF($D28="Yes",'CMFs Fatal (All Data)'!N28,1)</f>
        <v>#N/A</v>
      </c>
      <c r="O28" s="404" t="e">
        <f>IF($D28="Yes",'CMFs Fatal (All Data)'!O28,1)</f>
        <v>#N/A</v>
      </c>
      <c r="P28" s="404" t="e">
        <f>IF($D28="Yes",'CMFs Fatal (All Data)'!P28,1)</f>
        <v>#N/A</v>
      </c>
      <c r="Q28" s="404" t="e">
        <f>IF($D28="Yes",'CMFs Fatal (All Data)'!Q28,1)</f>
        <v>#N/A</v>
      </c>
      <c r="R28" s="404" t="e">
        <f>IF($D28="Yes",'CMFs Fatal (All Data)'!R28,1)</f>
        <v>#N/A</v>
      </c>
      <c r="S28" s="404" t="e">
        <f>IF($D28="Yes",'CMFs Fatal (All Data)'!S28,1)</f>
        <v>#N/A</v>
      </c>
      <c r="T28" s="404" t="e">
        <f>IF($D28="Yes",'CMFs Fatal (All Data)'!T28,1)</f>
        <v>#N/A</v>
      </c>
      <c r="U28" s="404" t="e">
        <f>IF($D28="Yes",'CMFs Fatal (All Data)'!U28,1)</f>
        <v>#N/A</v>
      </c>
      <c r="V28" s="439" t="e">
        <f>IF($D28="Yes",'CMFs Fatal (All Data)'!V28,1)</f>
        <v>#N/A</v>
      </c>
      <c r="W28" s="625"/>
    </row>
    <row r="29" spans="1:23" x14ac:dyDescent="0.2">
      <c r="A29" s="407" t="str">
        <f>IF(ISERROR(D29),"Area Type must be selected on Worksheet 1 (box 14)",IF($D29="Yes",CONCATENATE('CMFs Fatal (All Data)'!W29," - ",'CMFs Fatal (All Data)'!X29," - ",'CMFs Fatal (All Data)'!Y29),CONCATENATE('CMFs Fatal (All Data)'!W29," ----- (Not applicable to selected Area Type)")))</f>
        <v>Area Type must be selected on Worksheet 1 (box 14)</v>
      </c>
      <c r="B29" s="403">
        <f>'CMFs Fatal (All Data)'!B29</f>
        <v>20</v>
      </c>
      <c r="C29" s="403" t="str">
        <f>'CMFs Fatal (All Data)'!C29</f>
        <v>All</v>
      </c>
      <c r="D29" s="403" t="e">
        <f>'CMFs Fatal (All Data)'!D29</f>
        <v>#N/A</v>
      </c>
      <c r="E29" s="404" t="e">
        <f>IF($D29="Yes",'CMFs Fatal (All Data)'!E29,1)</f>
        <v>#N/A</v>
      </c>
      <c r="F29" s="404" t="e">
        <f>IF($D29="Yes",'CMFs Fatal (All Data)'!F29,1)</f>
        <v>#N/A</v>
      </c>
      <c r="G29" s="404" t="e">
        <f>IF($D29="Yes",'CMFs Fatal (All Data)'!G29,1)</f>
        <v>#N/A</v>
      </c>
      <c r="H29" s="404" t="e">
        <f>IF($D29="Yes",'CMFs Fatal (All Data)'!H29,1)</f>
        <v>#N/A</v>
      </c>
      <c r="I29" s="404" t="e">
        <f>IF($D29="Yes",'CMFs Fatal (All Data)'!I29,1)</f>
        <v>#N/A</v>
      </c>
      <c r="J29" s="404" t="e">
        <f>IF($D29="Yes",'CMFs Fatal (All Data)'!J29,1)</f>
        <v>#N/A</v>
      </c>
      <c r="K29" s="404" t="e">
        <f>IF($D29="Yes",'CMFs Fatal (All Data)'!K29,1)</f>
        <v>#N/A</v>
      </c>
      <c r="L29" s="404" t="e">
        <f>IF($D29="Yes",'CMFs Fatal (All Data)'!L29,1)</f>
        <v>#N/A</v>
      </c>
      <c r="M29" s="404" t="e">
        <f>IF($D29="Yes",'CMFs Fatal (All Data)'!M29,1)</f>
        <v>#N/A</v>
      </c>
      <c r="N29" s="404" t="e">
        <f>IF($D29="Yes",'CMFs Fatal (All Data)'!N29,1)</f>
        <v>#N/A</v>
      </c>
      <c r="O29" s="404" t="e">
        <f>IF($D29="Yes",'CMFs Fatal (All Data)'!O29,1)</f>
        <v>#N/A</v>
      </c>
      <c r="P29" s="404" t="e">
        <f>IF($D29="Yes",'CMFs Fatal (All Data)'!P29,1)</f>
        <v>#N/A</v>
      </c>
      <c r="Q29" s="404" t="e">
        <f>IF($D29="Yes",'CMFs Fatal (All Data)'!Q29,1)</f>
        <v>#N/A</v>
      </c>
      <c r="R29" s="404" t="e">
        <f>IF($D29="Yes",'CMFs Fatal (All Data)'!R29,1)</f>
        <v>#N/A</v>
      </c>
      <c r="S29" s="404" t="e">
        <f>IF($D29="Yes",'CMFs Fatal (All Data)'!S29,1)</f>
        <v>#N/A</v>
      </c>
      <c r="T29" s="404" t="e">
        <f>IF($D29="Yes",'CMFs Fatal (All Data)'!T29,1)</f>
        <v>#N/A</v>
      </c>
      <c r="U29" s="404" t="e">
        <f>IF($D29="Yes",'CMFs Fatal (All Data)'!U29,1)</f>
        <v>#N/A</v>
      </c>
      <c r="V29" s="439" t="e">
        <f>IF($D29="Yes",'CMFs Fatal (All Data)'!V29,1)</f>
        <v>#N/A</v>
      </c>
      <c r="W29" s="625"/>
    </row>
    <row r="30" spans="1:23" x14ac:dyDescent="0.2">
      <c r="A30" s="407" t="str">
        <f>IF(ISERROR(D30),"Area Type must be selected on Worksheet 1 (box 14)",IF($D30="Yes",CONCATENATE('CMFs Fatal (All Data)'!W30," - ",'CMFs Fatal (All Data)'!X30," - ",'CMFs Fatal (All Data)'!Y30),CONCATENATE('CMFs Fatal (All Data)'!W30," ----- (Not applicable to selected Area Type)")))</f>
        <v>Area Type must be selected on Worksheet 1 (box 14)</v>
      </c>
      <c r="B30" s="403">
        <f>'CMFs Fatal (All Data)'!B30</f>
        <v>20</v>
      </c>
      <c r="C30" s="403" t="str">
        <f>'CMFs Fatal (All Data)'!C30</f>
        <v>Urban</v>
      </c>
      <c r="D30" s="403" t="e">
        <f>'CMFs Fatal (All Data)'!D30</f>
        <v>#N/A</v>
      </c>
      <c r="E30" s="404" t="e">
        <f>IF($D30="Yes",'CMFs Fatal (All Data)'!E30,1)</f>
        <v>#N/A</v>
      </c>
      <c r="F30" s="404" t="e">
        <f>IF($D30="Yes",'CMFs Fatal (All Data)'!F30,1)</f>
        <v>#N/A</v>
      </c>
      <c r="G30" s="404" t="e">
        <f>IF($D30="Yes",'CMFs Fatal (All Data)'!G30,1)</f>
        <v>#N/A</v>
      </c>
      <c r="H30" s="404" t="e">
        <f>IF($D30="Yes",'CMFs Fatal (All Data)'!H30,1)</f>
        <v>#N/A</v>
      </c>
      <c r="I30" s="404" t="e">
        <f>IF($D30="Yes",'CMFs Fatal (All Data)'!I30,1)</f>
        <v>#N/A</v>
      </c>
      <c r="J30" s="404" t="e">
        <f>IF($D30="Yes",'CMFs Fatal (All Data)'!J30,1)</f>
        <v>#N/A</v>
      </c>
      <c r="K30" s="404" t="e">
        <f>IF($D30="Yes",'CMFs Fatal (All Data)'!K30,1)</f>
        <v>#N/A</v>
      </c>
      <c r="L30" s="404" t="e">
        <f>IF($D30="Yes",'CMFs Fatal (All Data)'!L30,1)</f>
        <v>#N/A</v>
      </c>
      <c r="M30" s="404" t="e">
        <f>IF($D30="Yes",'CMFs Fatal (All Data)'!M30,1)</f>
        <v>#N/A</v>
      </c>
      <c r="N30" s="404" t="e">
        <f>IF($D30="Yes",'CMFs Fatal (All Data)'!N30,1)</f>
        <v>#N/A</v>
      </c>
      <c r="O30" s="404" t="e">
        <f>IF($D30="Yes",'CMFs Fatal (All Data)'!O30,1)</f>
        <v>#N/A</v>
      </c>
      <c r="P30" s="404" t="e">
        <f>IF($D30="Yes",'CMFs Fatal (All Data)'!P30,1)</f>
        <v>#N/A</v>
      </c>
      <c r="Q30" s="404" t="e">
        <f>IF($D30="Yes",'CMFs Fatal (All Data)'!Q30,1)</f>
        <v>#N/A</v>
      </c>
      <c r="R30" s="404" t="e">
        <f>IF($D30="Yes",'CMFs Fatal (All Data)'!R30,1)</f>
        <v>#N/A</v>
      </c>
      <c r="S30" s="404" t="e">
        <f>IF($D30="Yes",'CMFs Fatal (All Data)'!S30,1)</f>
        <v>#N/A</v>
      </c>
      <c r="T30" s="404" t="e">
        <f>IF($D30="Yes",'CMFs Fatal (All Data)'!T30,1)</f>
        <v>#N/A</v>
      </c>
      <c r="U30" s="404" t="e">
        <f>IF($D30="Yes",'CMFs Fatal (All Data)'!U30,1)</f>
        <v>#N/A</v>
      </c>
      <c r="V30" s="439" t="e">
        <f>IF($D30="Yes",'CMFs Fatal (All Data)'!V30,1)</f>
        <v>#N/A</v>
      </c>
      <c r="W30" s="625"/>
    </row>
    <row r="31" spans="1:23" x14ac:dyDescent="0.2">
      <c r="A31" s="407" t="str">
        <f>IF(ISERROR(D31),"Area Type must be selected on Worksheet 1 (box 14)",IF($D31="Yes",CONCATENATE('CMFs Fatal (All Data)'!W31," - ",'CMFs Fatal (All Data)'!X31," - ",'CMFs Fatal (All Data)'!Y31),CONCATENATE('CMFs Fatal (All Data)'!W31," ----- (Not applicable to selected Area Type)")))</f>
        <v>Area Type must be selected on Worksheet 1 (box 14)</v>
      </c>
      <c r="B31" s="403">
        <f>'CMFs Fatal (All Data)'!B31</f>
        <v>20</v>
      </c>
      <c r="C31" s="403" t="str">
        <f>'CMFs Fatal (All Data)'!C31</f>
        <v>All</v>
      </c>
      <c r="D31" s="403" t="e">
        <f>'CMFs Fatal (All Data)'!D31</f>
        <v>#N/A</v>
      </c>
      <c r="E31" s="404" t="e">
        <f>IF($D31="Yes",'CMFs Fatal (All Data)'!E31,1)</f>
        <v>#N/A</v>
      </c>
      <c r="F31" s="404" t="e">
        <f>IF($D31="Yes",'CMFs Fatal (All Data)'!F31,1)</f>
        <v>#N/A</v>
      </c>
      <c r="G31" s="404" t="e">
        <f>IF($D31="Yes",'CMFs Fatal (All Data)'!G31,1)</f>
        <v>#N/A</v>
      </c>
      <c r="H31" s="404" t="e">
        <f>IF($D31="Yes",'CMFs Fatal (All Data)'!H31,1)</f>
        <v>#N/A</v>
      </c>
      <c r="I31" s="404" t="e">
        <f>IF($D31="Yes",'CMFs Fatal (All Data)'!I31,1)</f>
        <v>#N/A</v>
      </c>
      <c r="J31" s="404" t="e">
        <f>IF($D31="Yes",'CMFs Fatal (All Data)'!J31,1)</f>
        <v>#N/A</v>
      </c>
      <c r="K31" s="404" t="e">
        <f>IF($D31="Yes",'CMFs Fatal (All Data)'!K31,1)</f>
        <v>#N/A</v>
      </c>
      <c r="L31" s="404" t="e">
        <f>IF($D31="Yes",'CMFs Fatal (All Data)'!L31,1)</f>
        <v>#N/A</v>
      </c>
      <c r="M31" s="404" t="e">
        <f>IF($D31="Yes",'CMFs Fatal (All Data)'!M31,1)</f>
        <v>#N/A</v>
      </c>
      <c r="N31" s="404" t="e">
        <f>IF($D31="Yes",'CMFs Fatal (All Data)'!N31,1)</f>
        <v>#N/A</v>
      </c>
      <c r="O31" s="404" t="e">
        <f>IF($D31="Yes",'CMFs Fatal (All Data)'!O31,1)</f>
        <v>#N/A</v>
      </c>
      <c r="P31" s="404" t="e">
        <f>IF($D31="Yes",'CMFs Fatal (All Data)'!P31,1)</f>
        <v>#N/A</v>
      </c>
      <c r="Q31" s="404" t="e">
        <f>IF($D31="Yes",'CMFs Fatal (All Data)'!Q31,1)</f>
        <v>#N/A</v>
      </c>
      <c r="R31" s="404" t="e">
        <f>IF($D31="Yes",'CMFs Fatal (All Data)'!R31,1)</f>
        <v>#N/A</v>
      </c>
      <c r="S31" s="404" t="e">
        <f>IF($D31="Yes",'CMFs Fatal (All Data)'!S31,1)</f>
        <v>#N/A</v>
      </c>
      <c r="T31" s="404" t="e">
        <f>IF($D31="Yes",'CMFs Fatal (All Data)'!T31,1)</f>
        <v>#N/A</v>
      </c>
      <c r="U31" s="404" t="e">
        <f>IF($D31="Yes",'CMFs Fatal (All Data)'!U31,1)</f>
        <v>#N/A</v>
      </c>
      <c r="V31" s="439" t="e">
        <f>IF($D31="Yes",'CMFs Fatal (All Data)'!V31,1)</f>
        <v>#N/A</v>
      </c>
      <c r="W31" s="625"/>
    </row>
    <row r="32" spans="1:23" x14ac:dyDescent="0.2">
      <c r="A32" s="407" t="str">
        <f>IF(ISERROR(D32),"Area Type must be selected on Worksheet 1 (box 14)",IF($D32="Yes",CONCATENATE('CMFs Fatal (All Data)'!W32," - ",'CMFs Fatal (All Data)'!X32," - ",'CMFs Fatal (All Data)'!Y32),CONCATENATE('CMFs Fatal (All Data)'!W32," ----- (Not applicable to selected Area Type)")))</f>
        <v>Area Type must be selected on Worksheet 1 (box 14)</v>
      </c>
      <c r="B32" s="403">
        <f>'CMFs Fatal (All Data)'!B32</f>
        <v>20</v>
      </c>
      <c r="C32" s="403" t="str">
        <f>'CMFs Fatal (All Data)'!C32</f>
        <v>All</v>
      </c>
      <c r="D32" s="403" t="e">
        <f>'CMFs Fatal (All Data)'!D32</f>
        <v>#N/A</v>
      </c>
      <c r="E32" s="404" t="e">
        <f>IF($D32="Yes",'CMFs Fatal (All Data)'!E32,1)</f>
        <v>#N/A</v>
      </c>
      <c r="F32" s="404" t="e">
        <f>IF($D32="Yes",'CMFs Fatal (All Data)'!F32,1)</f>
        <v>#N/A</v>
      </c>
      <c r="G32" s="404" t="e">
        <f>IF($D32="Yes",'CMFs Fatal (All Data)'!G32,1)</f>
        <v>#N/A</v>
      </c>
      <c r="H32" s="404" t="e">
        <f>IF($D32="Yes",'CMFs Fatal (All Data)'!H32,1)</f>
        <v>#N/A</v>
      </c>
      <c r="I32" s="404" t="e">
        <f>IF($D32="Yes",'CMFs Fatal (All Data)'!I32,1)</f>
        <v>#N/A</v>
      </c>
      <c r="J32" s="404" t="e">
        <f>IF($D32="Yes",'CMFs Fatal (All Data)'!J32,1)</f>
        <v>#N/A</v>
      </c>
      <c r="K32" s="404" t="e">
        <f>IF($D32="Yes",'CMFs Fatal (All Data)'!K32,1)</f>
        <v>#N/A</v>
      </c>
      <c r="L32" s="404" t="e">
        <f>IF($D32="Yes",'CMFs Fatal (All Data)'!L32,1)</f>
        <v>#N/A</v>
      </c>
      <c r="M32" s="404" t="e">
        <f>IF($D32="Yes",'CMFs Fatal (All Data)'!M32,1)</f>
        <v>#N/A</v>
      </c>
      <c r="N32" s="404" t="e">
        <f>IF($D32="Yes",'CMFs Fatal (All Data)'!N32,1)</f>
        <v>#N/A</v>
      </c>
      <c r="O32" s="404" t="e">
        <f>IF($D32="Yes",'CMFs Fatal (All Data)'!O32,1)</f>
        <v>#N/A</v>
      </c>
      <c r="P32" s="404" t="e">
        <f>IF($D32="Yes",'CMFs Fatal (All Data)'!P32,1)</f>
        <v>#N/A</v>
      </c>
      <c r="Q32" s="404" t="e">
        <f>IF($D32="Yes",'CMFs Fatal (All Data)'!Q32,1)</f>
        <v>#N/A</v>
      </c>
      <c r="R32" s="404" t="e">
        <f>IF($D32="Yes",'CMFs Fatal (All Data)'!R32,1)</f>
        <v>#N/A</v>
      </c>
      <c r="S32" s="404" t="e">
        <f>IF($D32="Yes",'CMFs Fatal (All Data)'!S32,1)</f>
        <v>#N/A</v>
      </c>
      <c r="T32" s="404" t="e">
        <f>IF($D32="Yes",'CMFs Fatal (All Data)'!T32,1)</f>
        <v>#N/A</v>
      </c>
      <c r="U32" s="404" t="e">
        <f>IF($D32="Yes",'CMFs Fatal (All Data)'!U32,1)</f>
        <v>#N/A</v>
      </c>
      <c r="V32" s="439" t="e">
        <f>IF($D32="Yes",'CMFs Fatal (All Data)'!V32,1)</f>
        <v>#N/A</v>
      </c>
      <c r="W32" s="662"/>
    </row>
    <row r="33" spans="1:23" x14ac:dyDescent="0.2">
      <c r="A33" s="407" t="str">
        <f>IF(ISERROR(D33),"Area Type must be selected on Worksheet 1 (box 14)",IF($D33="Yes",CONCATENATE('CMFs Fatal (All Data)'!W33," - ",'CMFs Fatal (All Data)'!X33," - ",'CMFs Fatal (All Data)'!Y33),CONCATENATE('CMFs Fatal (All Data)'!W33," ----- (Not applicable to selected Area Type)")))</f>
        <v>Area Type must be selected on Worksheet 1 (box 14)</v>
      </c>
      <c r="B33" s="403">
        <f>'CMFs Fatal (All Data)'!B33</f>
        <v>8</v>
      </c>
      <c r="C33" s="403" t="str">
        <f>'CMFs Fatal (All Data)'!C33</f>
        <v>All</v>
      </c>
      <c r="D33" s="403" t="e">
        <f>'CMFs Fatal (All Data)'!D33</f>
        <v>#N/A</v>
      </c>
      <c r="E33" s="404" t="e">
        <f>IF($D33="Yes",'CMFs Fatal (All Data)'!E33,1)</f>
        <v>#N/A</v>
      </c>
      <c r="F33" s="404" t="e">
        <f>IF($D33="Yes",'CMFs Fatal (All Data)'!F33,1)</f>
        <v>#N/A</v>
      </c>
      <c r="G33" s="404" t="e">
        <f>IF($D33="Yes",'CMFs Fatal (All Data)'!G33,1)</f>
        <v>#N/A</v>
      </c>
      <c r="H33" s="404" t="e">
        <f>IF($D33="Yes",'CMFs Fatal (All Data)'!H33,1)</f>
        <v>#N/A</v>
      </c>
      <c r="I33" s="404" t="e">
        <f>IF($D33="Yes",'CMFs Fatal (All Data)'!I33,1)</f>
        <v>#N/A</v>
      </c>
      <c r="J33" s="404" t="e">
        <f>IF($D33="Yes",'CMFs Fatal (All Data)'!J33,1)</f>
        <v>#N/A</v>
      </c>
      <c r="K33" s="404" t="e">
        <f>IF($D33="Yes",'CMFs Fatal (All Data)'!K33,1)</f>
        <v>#N/A</v>
      </c>
      <c r="L33" s="404" t="e">
        <f>IF($D33="Yes",'CMFs Fatal (All Data)'!L33,1)</f>
        <v>#N/A</v>
      </c>
      <c r="M33" s="404" t="e">
        <f>IF($D33="Yes",'CMFs Fatal (All Data)'!M33,1)</f>
        <v>#N/A</v>
      </c>
      <c r="N33" s="404" t="e">
        <f>IF($D33="Yes",'CMFs Fatal (All Data)'!N33,1)</f>
        <v>#N/A</v>
      </c>
      <c r="O33" s="404" t="e">
        <f>IF($D33="Yes",'CMFs Fatal (All Data)'!O33,1)</f>
        <v>#N/A</v>
      </c>
      <c r="P33" s="404" t="e">
        <f>IF($D33="Yes",'CMFs Fatal (All Data)'!P33,1)</f>
        <v>#N/A</v>
      </c>
      <c r="Q33" s="404" t="e">
        <f>IF($D33="Yes",'CMFs Fatal (All Data)'!Q33,1)</f>
        <v>#N/A</v>
      </c>
      <c r="R33" s="404" t="e">
        <f>IF($D33="Yes",'CMFs Fatal (All Data)'!R33,1)</f>
        <v>#N/A</v>
      </c>
      <c r="S33" s="404" t="e">
        <f>IF($D33="Yes",'CMFs Fatal (All Data)'!S33,1)</f>
        <v>#N/A</v>
      </c>
      <c r="T33" s="404" t="e">
        <f>IF($D33="Yes",'CMFs Fatal (All Data)'!T33,1)</f>
        <v>#N/A</v>
      </c>
      <c r="U33" s="404" t="e">
        <f>IF($D33="Yes",'CMFs Fatal (All Data)'!U33,1)</f>
        <v>#N/A</v>
      </c>
      <c r="V33" s="439" t="e">
        <f>IF($D33="Yes",'CMFs Fatal (All Data)'!V33,1)</f>
        <v>#N/A</v>
      </c>
      <c r="W33" s="625"/>
    </row>
    <row r="34" spans="1:23" x14ac:dyDescent="0.2">
      <c r="A34" s="407" t="str">
        <f>IF(ISERROR(D34),"Area Type must be selected on Worksheet 1 (box 14)",IF($D34="Yes",CONCATENATE('CMFs Fatal (All Data)'!W34," - ",'CMFs Fatal (All Data)'!X34," - ",'CMFs Fatal (All Data)'!Y34),CONCATENATE('CMFs Fatal (All Data)'!W34," ----- (Not applicable to selected Area Type)")))</f>
        <v>Area Type must be selected on Worksheet 1 (box 14)</v>
      </c>
      <c r="B34" s="403">
        <f>'CMFs Fatal (All Data)'!B34</f>
        <v>20</v>
      </c>
      <c r="C34" s="403" t="str">
        <f>'CMFs Fatal (All Data)'!C34</f>
        <v>All</v>
      </c>
      <c r="D34" s="403" t="e">
        <f>'CMFs Fatal (All Data)'!D34</f>
        <v>#N/A</v>
      </c>
      <c r="E34" s="404" t="e">
        <f>IF($D34="Yes",'CMFs Fatal (All Data)'!E34,1)</f>
        <v>#N/A</v>
      </c>
      <c r="F34" s="404" t="e">
        <f>IF($D34="Yes",'CMFs Fatal (All Data)'!F34,1)</f>
        <v>#N/A</v>
      </c>
      <c r="G34" s="404" t="e">
        <f>IF($D34="Yes",'CMFs Fatal (All Data)'!G34,1)</f>
        <v>#N/A</v>
      </c>
      <c r="H34" s="404" t="e">
        <f>IF($D34="Yes",'CMFs Fatal (All Data)'!H34,1)</f>
        <v>#N/A</v>
      </c>
      <c r="I34" s="404" t="e">
        <f>IF($D34="Yes",'CMFs Fatal (All Data)'!I34,1)</f>
        <v>#N/A</v>
      </c>
      <c r="J34" s="404" t="e">
        <f>IF($D34="Yes",'CMFs Fatal (All Data)'!J34,1)</f>
        <v>#N/A</v>
      </c>
      <c r="K34" s="404" t="e">
        <f>IF($D34="Yes",'CMFs Fatal (All Data)'!K34,1)</f>
        <v>#N/A</v>
      </c>
      <c r="L34" s="404" t="e">
        <f>IF($D34="Yes",'CMFs Fatal (All Data)'!L34,1)</f>
        <v>#N/A</v>
      </c>
      <c r="M34" s="404" t="e">
        <f>IF($D34="Yes",'CMFs Fatal (All Data)'!M34,1)</f>
        <v>#N/A</v>
      </c>
      <c r="N34" s="404" t="e">
        <f>IF($D34="Yes",'CMFs Fatal (All Data)'!N34,1)</f>
        <v>#N/A</v>
      </c>
      <c r="O34" s="404" t="e">
        <f>IF($D34="Yes",'CMFs Fatal (All Data)'!O34,1)</f>
        <v>#N/A</v>
      </c>
      <c r="P34" s="404" t="e">
        <f>IF($D34="Yes",'CMFs Fatal (All Data)'!P34,1)</f>
        <v>#N/A</v>
      </c>
      <c r="Q34" s="404" t="e">
        <f>IF($D34="Yes",'CMFs Fatal (All Data)'!Q34,1)</f>
        <v>#N/A</v>
      </c>
      <c r="R34" s="404" t="e">
        <f>IF($D34="Yes",'CMFs Fatal (All Data)'!R34,1)</f>
        <v>#N/A</v>
      </c>
      <c r="S34" s="404" t="e">
        <f>IF($D34="Yes",'CMFs Fatal (All Data)'!S34,1)</f>
        <v>#N/A</v>
      </c>
      <c r="T34" s="404" t="e">
        <f>IF($D34="Yes",'CMFs Fatal (All Data)'!T34,1)</f>
        <v>#N/A</v>
      </c>
      <c r="U34" s="404" t="e">
        <f>IF($D34="Yes",'CMFs Fatal (All Data)'!U34,1)</f>
        <v>#N/A</v>
      </c>
      <c r="V34" s="439" t="e">
        <f>IF($D34="Yes",'CMFs Fatal (All Data)'!V34,1)</f>
        <v>#N/A</v>
      </c>
      <c r="W34" s="625"/>
    </row>
    <row r="35" spans="1:23" x14ac:dyDescent="0.2">
      <c r="A35" s="407" t="str">
        <f>IF(ISERROR(D35),"Area Type must be selected on Worksheet 1 (box 14)",IF($D35="Yes",CONCATENATE('CMFs Fatal (All Data)'!W35," - ",'CMFs Fatal (All Data)'!X35," - ",'CMFs Fatal (All Data)'!Y35),CONCATENATE('CMFs Fatal (All Data)'!W35," ----- (Not applicable to selected Area Type)")))</f>
        <v>Area Type must be selected on Worksheet 1 (box 14)</v>
      </c>
      <c r="B35" s="403">
        <f>'CMFs Fatal (All Data)'!B35</f>
        <v>20</v>
      </c>
      <c r="C35" s="403" t="str">
        <f>'CMFs Fatal (All Data)'!C35</f>
        <v>All</v>
      </c>
      <c r="D35" s="403" t="e">
        <f>'CMFs Fatal (All Data)'!D35</f>
        <v>#N/A</v>
      </c>
      <c r="E35" s="404" t="e">
        <f>IF($D35="Yes",'CMFs Fatal (All Data)'!E35,1)</f>
        <v>#N/A</v>
      </c>
      <c r="F35" s="404" t="e">
        <f>IF($D35="Yes",'CMFs Fatal (All Data)'!F35,1)</f>
        <v>#N/A</v>
      </c>
      <c r="G35" s="404" t="e">
        <f>IF($D35="Yes",'CMFs Fatal (All Data)'!G35,1)</f>
        <v>#N/A</v>
      </c>
      <c r="H35" s="404" t="e">
        <f>IF($D35="Yes",'CMFs Fatal (All Data)'!H35,1)</f>
        <v>#N/A</v>
      </c>
      <c r="I35" s="404" t="e">
        <f>IF($D35="Yes",'CMFs Fatal (All Data)'!I35,1)</f>
        <v>#N/A</v>
      </c>
      <c r="J35" s="404" t="e">
        <f>IF($D35="Yes",'CMFs Fatal (All Data)'!J35,1)</f>
        <v>#N/A</v>
      </c>
      <c r="K35" s="404" t="e">
        <f>IF($D35="Yes",'CMFs Fatal (All Data)'!K35,1)</f>
        <v>#N/A</v>
      </c>
      <c r="L35" s="404" t="e">
        <f>IF($D35="Yes",'CMFs Fatal (All Data)'!L35,1)</f>
        <v>#N/A</v>
      </c>
      <c r="M35" s="404" t="e">
        <f>IF($D35="Yes",'CMFs Fatal (All Data)'!M35,1)</f>
        <v>#N/A</v>
      </c>
      <c r="N35" s="404" t="e">
        <f>IF($D35="Yes",'CMFs Fatal (All Data)'!N35,1)</f>
        <v>#N/A</v>
      </c>
      <c r="O35" s="404" t="e">
        <f>IF($D35="Yes",'CMFs Fatal (All Data)'!O35,1)</f>
        <v>#N/A</v>
      </c>
      <c r="P35" s="404" t="e">
        <f>IF($D35="Yes",'CMFs Fatal (All Data)'!P35,1)</f>
        <v>#N/A</v>
      </c>
      <c r="Q35" s="404" t="e">
        <f>IF($D35="Yes",'CMFs Fatal (All Data)'!Q35,1)</f>
        <v>#N/A</v>
      </c>
      <c r="R35" s="404" t="e">
        <f>IF($D35="Yes",'CMFs Fatal (All Data)'!R35,1)</f>
        <v>#N/A</v>
      </c>
      <c r="S35" s="404" t="e">
        <f>IF($D35="Yes",'CMFs Fatal (All Data)'!S35,1)</f>
        <v>#N/A</v>
      </c>
      <c r="T35" s="404" t="e">
        <f>IF($D35="Yes",'CMFs Fatal (All Data)'!T35,1)</f>
        <v>#N/A</v>
      </c>
      <c r="U35" s="404" t="e">
        <f>IF($D35="Yes",'CMFs Fatal (All Data)'!U35,1)</f>
        <v>#N/A</v>
      </c>
      <c r="V35" s="439" t="e">
        <f>IF($D35="Yes",'CMFs Fatal (All Data)'!V35,1)</f>
        <v>#N/A</v>
      </c>
      <c r="W35" s="625"/>
    </row>
    <row r="36" spans="1:23" x14ac:dyDescent="0.2">
      <c r="A36" s="407" t="str">
        <f>IF(ISERROR(D36),"Area Type must be selected on Worksheet 1 (box 14)",IF($D36="Yes",CONCATENATE('CMFs Fatal (All Data)'!W36," - ",'CMFs Fatal (All Data)'!X36," - ",'CMFs Fatal (All Data)'!Y36),CONCATENATE('CMFs Fatal (All Data)'!W36," ----- (Not applicable to selected Area Type)")))</f>
        <v>Area Type must be selected on Worksheet 1 (box 14)</v>
      </c>
      <c r="B36" s="403">
        <f>'CMFs Fatal (All Data)'!B36</f>
        <v>8</v>
      </c>
      <c r="C36" s="403" t="str">
        <f>'CMFs Fatal (All Data)'!C36</f>
        <v>All</v>
      </c>
      <c r="D36" s="403" t="e">
        <f>'CMFs Fatal (All Data)'!D36</f>
        <v>#N/A</v>
      </c>
      <c r="E36" s="404" t="e">
        <f>IF($D36="Yes",'CMFs Fatal (All Data)'!E36,1)</f>
        <v>#N/A</v>
      </c>
      <c r="F36" s="404" t="e">
        <f>IF($D36="Yes",'CMFs Fatal (All Data)'!F36,1)</f>
        <v>#N/A</v>
      </c>
      <c r="G36" s="404" t="e">
        <f>IF($D36="Yes",'CMFs Fatal (All Data)'!G36,1)</f>
        <v>#N/A</v>
      </c>
      <c r="H36" s="404" t="e">
        <f>IF($D36="Yes",'CMFs Fatal (All Data)'!H36,1)</f>
        <v>#N/A</v>
      </c>
      <c r="I36" s="404" t="e">
        <f>IF($D36="Yes",'CMFs Fatal (All Data)'!I36,1)</f>
        <v>#N/A</v>
      </c>
      <c r="J36" s="404" t="e">
        <f>IF($D36="Yes",'CMFs Fatal (All Data)'!J36,1)</f>
        <v>#N/A</v>
      </c>
      <c r="K36" s="404" t="e">
        <f>IF($D36="Yes",'CMFs Fatal (All Data)'!K36,1)</f>
        <v>#N/A</v>
      </c>
      <c r="L36" s="404" t="e">
        <f>IF($D36="Yes",'CMFs Fatal (All Data)'!L36,1)</f>
        <v>#N/A</v>
      </c>
      <c r="M36" s="404" t="e">
        <f>IF($D36="Yes",'CMFs Fatal (All Data)'!M36,1)</f>
        <v>#N/A</v>
      </c>
      <c r="N36" s="404" t="e">
        <f>IF($D36="Yes",'CMFs Fatal (All Data)'!N36,1)</f>
        <v>#N/A</v>
      </c>
      <c r="O36" s="404" t="e">
        <f>IF($D36="Yes",'CMFs Fatal (All Data)'!O36,1)</f>
        <v>#N/A</v>
      </c>
      <c r="P36" s="404" t="e">
        <f>IF($D36="Yes",'CMFs Fatal (All Data)'!P36,1)</f>
        <v>#N/A</v>
      </c>
      <c r="Q36" s="404" t="e">
        <f>IF($D36="Yes",'CMFs Fatal (All Data)'!Q36,1)</f>
        <v>#N/A</v>
      </c>
      <c r="R36" s="404" t="e">
        <f>IF($D36="Yes",'CMFs Fatal (All Data)'!R36,1)</f>
        <v>#N/A</v>
      </c>
      <c r="S36" s="404" t="e">
        <f>IF($D36="Yes",'CMFs Fatal (All Data)'!S36,1)</f>
        <v>#N/A</v>
      </c>
      <c r="T36" s="404" t="e">
        <f>IF($D36="Yes",'CMFs Fatal (All Data)'!T36,1)</f>
        <v>#N/A</v>
      </c>
      <c r="U36" s="404" t="e">
        <f>IF($D36="Yes",'CMFs Fatal (All Data)'!U36,1)</f>
        <v>#N/A</v>
      </c>
      <c r="V36" s="439" t="e">
        <f>IF($D36="Yes",'CMFs Fatal (All Data)'!V36,1)</f>
        <v>#N/A</v>
      </c>
      <c r="W36" s="625"/>
    </row>
    <row r="37" spans="1:23" x14ac:dyDescent="0.2">
      <c r="A37" s="407" t="str">
        <f>IF(ISERROR(D37),"Area Type must be selected on Worksheet 1 (box 14)",IF($D37="Yes",CONCATENATE('CMFs Fatal (All Data)'!W37," - ",'CMFs Fatal (All Data)'!X37," - ",'CMFs Fatal (All Data)'!Y37),CONCATENATE('CMFs Fatal (All Data)'!W37," ----- (Not applicable to selected Area Type)")))</f>
        <v>Area Type must be selected on Worksheet 1 (box 14)</v>
      </c>
      <c r="B37" s="403">
        <f>'CMFs Fatal (All Data)'!B37</f>
        <v>25</v>
      </c>
      <c r="C37" s="403" t="str">
        <f>'CMFs Fatal (All Data)'!C37</f>
        <v>All</v>
      </c>
      <c r="D37" s="403" t="e">
        <f>'CMFs Fatal (All Data)'!D37</f>
        <v>#N/A</v>
      </c>
      <c r="E37" s="404" t="e">
        <f>IF($D37="Yes",'CMFs Fatal (All Data)'!E37,1)</f>
        <v>#N/A</v>
      </c>
      <c r="F37" s="404" t="e">
        <f>IF($D37="Yes",'CMFs Fatal (All Data)'!F37,1)</f>
        <v>#N/A</v>
      </c>
      <c r="G37" s="404" t="e">
        <f>IF($D37="Yes",'CMFs Fatal (All Data)'!G37,1)</f>
        <v>#N/A</v>
      </c>
      <c r="H37" s="404" t="e">
        <f>IF($D37="Yes",'CMFs Fatal (All Data)'!H37,1)</f>
        <v>#N/A</v>
      </c>
      <c r="I37" s="404" t="e">
        <f>IF($D37="Yes",'CMFs Fatal (All Data)'!I37,1)</f>
        <v>#N/A</v>
      </c>
      <c r="J37" s="404" t="e">
        <f>IF($D37="Yes",'CMFs Fatal (All Data)'!J37,1)</f>
        <v>#N/A</v>
      </c>
      <c r="K37" s="404" t="e">
        <f>IF($D37="Yes",'CMFs Fatal (All Data)'!K37,1)</f>
        <v>#N/A</v>
      </c>
      <c r="L37" s="404" t="e">
        <f>IF($D37="Yes",'CMFs Fatal (All Data)'!L37,1)</f>
        <v>#N/A</v>
      </c>
      <c r="M37" s="404" t="e">
        <f>IF($D37="Yes",'CMFs Fatal (All Data)'!M37,1)</f>
        <v>#N/A</v>
      </c>
      <c r="N37" s="404" t="e">
        <f>IF($D37="Yes",'CMFs Fatal (All Data)'!N37,1)</f>
        <v>#N/A</v>
      </c>
      <c r="O37" s="404" t="e">
        <f>IF($D37="Yes",'CMFs Fatal (All Data)'!O37,1)</f>
        <v>#N/A</v>
      </c>
      <c r="P37" s="404" t="e">
        <f>IF($D37="Yes",'CMFs Fatal (All Data)'!P37,1)</f>
        <v>#N/A</v>
      </c>
      <c r="Q37" s="404" t="e">
        <f>IF($D37="Yes",'CMFs Fatal (All Data)'!Q37,1)</f>
        <v>#N/A</v>
      </c>
      <c r="R37" s="404" t="e">
        <f>IF($D37="Yes",'CMFs Fatal (All Data)'!R37,1)</f>
        <v>#N/A</v>
      </c>
      <c r="S37" s="404" t="e">
        <f>IF($D37="Yes",'CMFs Fatal (All Data)'!S37,1)</f>
        <v>#N/A</v>
      </c>
      <c r="T37" s="404" t="e">
        <f>IF($D37="Yes",'CMFs Fatal (All Data)'!T37,1)</f>
        <v>#N/A</v>
      </c>
      <c r="U37" s="404" t="e">
        <f>IF($D37="Yes",'CMFs Fatal (All Data)'!U37,1)</f>
        <v>#N/A</v>
      </c>
      <c r="V37" s="439" t="e">
        <f>IF($D37="Yes",'CMFs Fatal (All Data)'!V37,1)</f>
        <v>#N/A</v>
      </c>
      <c r="W37" s="662"/>
    </row>
    <row r="38" spans="1:23" x14ac:dyDescent="0.2">
      <c r="A38" s="407" t="str">
        <f>IF(ISERROR(D38),"Area Type must be selected on Worksheet 1 (box 14)",IF($D38="Yes",CONCATENATE('CMFs Fatal (All Data)'!W38," - ",'CMFs Fatal (All Data)'!X38," - ",'CMFs Fatal (All Data)'!Y38),CONCATENATE('CMFs Fatal (All Data)'!W38," ----- (Not applicable to selected Area Type)")))</f>
        <v>Area Type must be selected on Worksheet 1 (box 14)</v>
      </c>
      <c r="B38" s="403">
        <f>'CMFs Fatal (All Data)'!B38</f>
        <v>20</v>
      </c>
      <c r="C38" s="403" t="str">
        <f>'CMFs Fatal (All Data)'!C38</f>
        <v>All</v>
      </c>
      <c r="D38" s="403" t="e">
        <f>'CMFs Fatal (All Data)'!D38</f>
        <v>#N/A</v>
      </c>
      <c r="E38" s="404" t="e">
        <f>IF($D38="Yes",'CMFs Fatal (All Data)'!E38,1)</f>
        <v>#N/A</v>
      </c>
      <c r="F38" s="404" t="e">
        <f>IF($D38="Yes",'CMFs Fatal (All Data)'!F38,1)</f>
        <v>#N/A</v>
      </c>
      <c r="G38" s="404" t="e">
        <f>IF($D38="Yes",'CMFs Fatal (All Data)'!G38,1)</f>
        <v>#N/A</v>
      </c>
      <c r="H38" s="404" t="e">
        <f>IF($D38="Yes",'CMFs Fatal (All Data)'!H38,1)</f>
        <v>#N/A</v>
      </c>
      <c r="I38" s="404" t="e">
        <f>IF($D38="Yes",'CMFs Fatal (All Data)'!I38,1)</f>
        <v>#N/A</v>
      </c>
      <c r="J38" s="404" t="e">
        <f>IF($D38="Yes",'CMFs Fatal (All Data)'!J38,1)</f>
        <v>#N/A</v>
      </c>
      <c r="K38" s="404" t="e">
        <f>IF($D38="Yes",'CMFs Fatal (All Data)'!K38,1)</f>
        <v>#N/A</v>
      </c>
      <c r="L38" s="404" t="e">
        <f>IF($D38="Yes",'CMFs Fatal (All Data)'!L38,1)</f>
        <v>#N/A</v>
      </c>
      <c r="M38" s="404" t="e">
        <f>IF($D38="Yes",'CMFs Fatal (All Data)'!M38,1)</f>
        <v>#N/A</v>
      </c>
      <c r="N38" s="404" t="e">
        <f>IF($D38="Yes",'CMFs Fatal (All Data)'!N38,1)</f>
        <v>#N/A</v>
      </c>
      <c r="O38" s="404" t="e">
        <f>IF($D38="Yes",'CMFs Fatal (All Data)'!O38,1)</f>
        <v>#N/A</v>
      </c>
      <c r="P38" s="404" t="e">
        <f>IF($D38="Yes",'CMFs Fatal (All Data)'!P38,1)</f>
        <v>#N/A</v>
      </c>
      <c r="Q38" s="404" t="e">
        <f>IF($D38="Yes",'CMFs Fatal (All Data)'!Q38,1)</f>
        <v>#N/A</v>
      </c>
      <c r="R38" s="404" t="e">
        <f>IF($D38="Yes",'CMFs Fatal (All Data)'!R38,1)</f>
        <v>#N/A</v>
      </c>
      <c r="S38" s="404" t="e">
        <f>IF($D38="Yes",'CMFs Fatal (All Data)'!S38,1)</f>
        <v>#N/A</v>
      </c>
      <c r="T38" s="404" t="e">
        <f>IF($D38="Yes",'CMFs Fatal (All Data)'!T38,1)</f>
        <v>#N/A</v>
      </c>
      <c r="U38" s="404" t="e">
        <f>IF($D38="Yes",'CMFs Fatal (All Data)'!U38,1)</f>
        <v>#N/A</v>
      </c>
      <c r="V38" s="439" t="e">
        <f>IF($D38="Yes",'CMFs Fatal (All Data)'!V38,1)</f>
        <v>#N/A</v>
      </c>
      <c r="W38" s="625"/>
    </row>
    <row r="39" spans="1:23" x14ac:dyDescent="0.2">
      <c r="A39" s="407" t="str">
        <f>IF(ISERROR(D39),"Area Type must be selected on Worksheet 1 (box 14)",IF($D39="Yes",CONCATENATE('CMFs Fatal (All Data)'!W39," - ",'CMFs Fatal (All Data)'!X39," - ",'CMFs Fatal (All Data)'!Y39),CONCATENATE('CMFs Fatal (All Data)'!W39," ----- (Not applicable to selected Area Type)")))</f>
        <v>Area Type must be selected on Worksheet 1 (box 14)</v>
      </c>
      <c r="B39" s="403">
        <f>'CMFs Fatal (All Data)'!B39</f>
        <v>20</v>
      </c>
      <c r="C39" s="403" t="str">
        <f>'CMFs Fatal (All Data)'!C39</f>
        <v>All</v>
      </c>
      <c r="D39" s="403" t="e">
        <f>'CMFs Fatal (All Data)'!D39</f>
        <v>#N/A</v>
      </c>
      <c r="E39" s="404" t="e">
        <f>IF($D39="Yes",'CMFs Fatal (All Data)'!E39,1)</f>
        <v>#N/A</v>
      </c>
      <c r="F39" s="404" t="e">
        <f>IF($D39="Yes",'CMFs Fatal (All Data)'!F39,1)</f>
        <v>#N/A</v>
      </c>
      <c r="G39" s="404" t="e">
        <f>IF($D39="Yes",'CMFs Fatal (All Data)'!G39,1)</f>
        <v>#N/A</v>
      </c>
      <c r="H39" s="404" t="e">
        <f>IF($D39="Yes",'CMFs Fatal (All Data)'!H39,1)</f>
        <v>#N/A</v>
      </c>
      <c r="I39" s="404" t="e">
        <f>IF($D39="Yes",'CMFs Fatal (All Data)'!I39,1)</f>
        <v>#N/A</v>
      </c>
      <c r="J39" s="404" t="e">
        <f>IF($D39="Yes",'CMFs Fatal (All Data)'!J39,1)</f>
        <v>#N/A</v>
      </c>
      <c r="K39" s="404" t="e">
        <f>IF($D39="Yes",'CMFs Fatal (All Data)'!K39,1)</f>
        <v>#N/A</v>
      </c>
      <c r="L39" s="404" t="e">
        <f>IF($D39="Yes",'CMFs Fatal (All Data)'!L39,1)</f>
        <v>#N/A</v>
      </c>
      <c r="M39" s="404" t="e">
        <f>IF($D39="Yes",'CMFs Fatal (All Data)'!M39,1)</f>
        <v>#N/A</v>
      </c>
      <c r="N39" s="404" t="e">
        <f>IF($D39="Yes",'CMFs Fatal (All Data)'!N39,1)</f>
        <v>#N/A</v>
      </c>
      <c r="O39" s="404" t="e">
        <f>IF($D39="Yes",'CMFs Fatal (All Data)'!O39,1)</f>
        <v>#N/A</v>
      </c>
      <c r="P39" s="404" t="e">
        <f>IF($D39="Yes",'CMFs Fatal (All Data)'!P39,1)</f>
        <v>#N/A</v>
      </c>
      <c r="Q39" s="404" t="e">
        <f>IF($D39="Yes",'CMFs Fatal (All Data)'!Q39,1)</f>
        <v>#N/A</v>
      </c>
      <c r="R39" s="404" t="e">
        <f>IF($D39="Yes",'CMFs Fatal (All Data)'!R39,1)</f>
        <v>#N/A</v>
      </c>
      <c r="S39" s="404" t="e">
        <f>IF($D39="Yes",'CMFs Fatal (All Data)'!S39,1)</f>
        <v>#N/A</v>
      </c>
      <c r="T39" s="404" t="e">
        <f>IF($D39="Yes",'CMFs Fatal (All Data)'!T39,1)</f>
        <v>#N/A</v>
      </c>
      <c r="U39" s="404" t="e">
        <f>IF($D39="Yes",'CMFs Fatal (All Data)'!U39,1)</f>
        <v>#N/A</v>
      </c>
      <c r="V39" s="439" t="e">
        <f>IF($D39="Yes",'CMFs Fatal (All Data)'!V39,1)</f>
        <v>#N/A</v>
      </c>
      <c r="W39" s="662"/>
    </row>
    <row r="40" spans="1:23" x14ac:dyDescent="0.2">
      <c r="A40" s="407" t="str">
        <f>IF(ISERROR(D40),"Area Type must be selected on Worksheet 1 (box 14)",IF($D40="Yes",CONCATENATE('CMFs Fatal (All Data)'!W40," - ",'CMFs Fatal (All Data)'!X40," - ",'CMFs Fatal (All Data)'!Y40),CONCATENATE('CMFs Fatal (All Data)'!W40," ----- (Not applicable to selected Area Type)")))</f>
        <v>Area Type must be selected on Worksheet 1 (box 14)</v>
      </c>
      <c r="B40" s="403">
        <f>'CMFs Fatal (All Data)'!B40</f>
        <v>20</v>
      </c>
      <c r="C40" s="403" t="str">
        <f>'CMFs Fatal (All Data)'!C40</f>
        <v>All</v>
      </c>
      <c r="D40" s="403" t="e">
        <f>'CMFs Fatal (All Data)'!D40</f>
        <v>#N/A</v>
      </c>
      <c r="E40" s="404" t="e">
        <f>IF($D40="Yes",'CMFs Fatal (All Data)'!E40,1)</f>
        <v>#N/A</v>
      </c>
      <c r="F40" s="404" t="e">
        <f>IF($D40="Yes",'CMFs Fatal (All Data)'!F40,1)</f>
        <v>#N/A</v>
      </c>
      <c r="G40" s="404" t="e">
        <f>IF($D40="Yes",'CMFs Fatal (All Data)'!G40,1)</f>
        <v>#N/A</v>
      </c>
      <c r="H40" s="404" t="e">
        <f>IF($D40="Yes",'CMFs Fatal (All Data)'!H40,1)</f>
        <v>#N/A</v>
      </c>
      <c r="I40" s="404" t="e">
        <f>IF($D40="Yes",'CMFs Fatal (All Data)'!I40,1)</f>
        <v>#N/A</v>
      </c>
      <c r="J40" s="404" t="e">
        <f>IF($D40="Yes",'CMFs Fatal (All Data)'!J40,1)</f>
        <v>#N/A</v>
      </c>
      <c r="K40" s="404" t="e">
        <f>IF($D40="Yes",'CMFs Fatal (All Data)'!K40,1)</f>
        <v>#N/A</v>
      </c>
      <c r="L40" s="404" t="e">
        <f>IF($D40="Yes",'CMFs Fatal (All Data)'!L40,1)</f>
        <v>#N/A</v>
      </c>
      <c r="M40" s="404" t="e">
        <f>IF($D40="Yes",'CMFs Fatal (All Data)'!M40,1)</f>
        <v>#N/A</v>
      </c>
      <c r="N40" s="404" t="e">
        <f>IF($D40="Yes",'CMFs Fatal (All Data)'!N40,1)</f>
        <v>#N/A</v>
      </c>
      <c r="O40" s="404" t="e">
        <f>IF($D40="Yes",'CMFs Fatal (All Data)'!O40,1)</f>
        <v>#N/A</v>
      </c>
      <c r="P40" s="404" t="e">
        <f>IF($D40="Yes",'CMFs Fatal (All Data)'!P40,1)</f>
        <v>#N/A</v>
      </c>
      <c r="Q40" s="404" t="e">
        <f>IF($D40="Yes",'CMFs Fatal (All Data)'!Q40,1)</f>
        <v>#N/A</v>
      </c>
      <c r="R40" s="404" t="e">
        <f>IF($D40="Yes",'CMFs Fatal (All Data)'!R40,1)</f>
        <v>#N/A</v>
      </c>
      <c r="S40" s="404" t="e">
        <f>IF($D40="Yes",'CMFs Fatal (All Data)'!S40,1)</f>
        <v>#N/A</v>
      </c>
      <c r="T40" s="404" t="e">
        <f>IF($D40="Yes",'CMFs Fatal (All Data)'!T40,1)</f>
        <v>#N/A</v>
      </c>
      <c r="U40" s="404" t="e">
        <f>IF($D40="Yes",'CMFs Fatal (All Data)'!U40,1)</f>
        <v>#N/A</v>
      </c>
      <c r="V40" s="439" t="e">
        <f>IF($D40="Yes",'CMFs Fatal (All Data)'!V40,1)</f>
        <v>#N/A</v>
      </c>
      <c r="W40" s="625"/>
    </row>
    <row r="41" spans="1:23" x14ac:dyDescent="0.2">
      <c r="A41" s="407" t="str">
        <f>IF(ISERROR(D41),"Area Type must be selected on Worksheet 1 (box 14)",IF($D41="Yes",CONCATENATE('CMFs Fatal (All Data)'!W41," - ",'CMFs Fatal (All Data)'!X41," - ",'CMFs Fatal (All Data)'!Y41),CONCATENATE('CMFs Fatal (All Data)'!W41," ----- (Not applicable to selected Area Type)")))</f>
        <v>Area Type must be selected on Worksheet 1 (box 14)</v>
      </c>
      <c r="B41" s="403">
        <f>'CMFs Fatal (All Data)'!B41</f>
        <v>20</v>
      </c>
      <c r="C41" s="403" t="str">
        <f>'CMFs Fatal (All Data)'!C41</f>
        <v>All</v>
      </c>
      <c r="D41" s="403" t="e">
        <f>'CMFs Fatal (All Data)'!D41</f>
        <v>#N/A</v>
      </c>
      <c r="E41" s="404" t="e">
        <f>IF($D41="Yes",'CMFs Fatal (All Data)'!E41,1)</f>
        <v>#N/A</v>
      </c>
      <c r="F41" s="404" t="e">
        <f>IF($D41="Yes",'CMFs Fatal (All Data)'!F41,1)</f>
        <v>#N/A</v>
      </c>
      <c r="G41" s="404" t="e">
        <f>IF($D41="Yes",'CMFs Fatal (All Data)'!G41,1)</f>
        <v>#N/A</v>
      </c>
      <c r="H41" s="404" t="e">
        <f>IF($D41="Yes",'CMFs Fatal (All Data)'!H41,1)</f>
        <v>#N/A</v>
      </c>
      <c r="I41" s="404" t="e">
        <f>IF($D41="Yes",'CMFs Fatal (All Data)'!I41,1)</f>
        <v>#N/A</v>
      </c>
      <c r="J41" s="404" t="e">
        <f>IF($D41="Yes",'CMFs Fatal (All Data)'!J41,1)</f>
        <v>#N/A</v>
      </c>
      <c r="K41" s="404" t="e">
        <f>IF($D41="Yes",'CMFs Fatal (All Data)'!K41,1)</f>
        <v>#N/A</v>
      </c>
      <c r="L41" s="404" t="e">
        <f>IF($D41="Yes",'CMFs Fatal (All Data)'!L41,1)</f>
        <v>#N/A</v>
      </c>
      <c r="M41" s="404" t="e">
        <f>IF($D41="Yes",'CMFs Fatal (All Data)'!M41,1)</f>
        <v>#N/A</v>
      </c>
      <c r="N41" s="404" t="e">
        <f>IF($D41="Yes",'CMFs Fatal (All Data)'!N41,1)</f>
        <v>#N/A</v>
      </c>
      <c r="O41" s="404" t="e">
        <f>IF($D41="Yes",'CMFs Fatal (All Data)'!O41,1)</f>
        <v>#N/A</v>
      </c>
      <c r="P41" s="404" t="e">
        <f>IF($D41="Yes",'CMFs Fatal (All Data)'!P41,1)</f>
        <v>#N/A</v>
      </c>
      <c r="Q41" s="404" t="e">
        <f>IF($D41="Yes",'CMFs Fatal (All Data)'!Q41,1)</f>
        <v>#N/A</v>
      </c>
      <c r="R41" s="404" t="e">
        <f>IF($D41="Yes",'CMFs Fatal (All Data)'!R41,1)</f>
        <v>#N/A</v>
      </c>
      <c r="S41" s="404" t="e">
        <f>IF($D41="Yes",'CMFs Fatal (All Data)'!S41,1)</f>
        <v>#N/A</v>
      </c>
      <c r="T41" s="404" t="e">
        <f>IF($D41="Yes",'CMFs Fatal (All Data)'!T41,1)</f>
        <v>#N/A</v>
      </c>
      <c r="U41" s="404" t="e">
        <f>IF($D41="Yes",'CMFs Fatal (All Data)'!U41,1)</f>
        <v>#N/A</v>
      </c>
      <c r="V41" s="439" t="e">
        <f>IF($D41="Yes",'CMFs Fatal (All Data)'!V41,1)</f>
        <v>#N/A</v>
      </c>
      <c r="W41" s="625"/>
    </row>
    <row r="42" spans="1:23" x14ac:dyDescent="0.2">
      <c r="A42" s="407" t="str">
        <f>IF(ISERROR(D42),"Area Type must be selected on Worksheet 1 (box 14)",IF($D42="Yes",CONCATENATE('CMFs Fatal (All Data)'!W42," - ",'CMFs Fatal (All Data)'!X42," - ",'CMFs Fatal (All Data)'!Y42),CONCATENATE('CMFs Fatal (All Data)'!W42," ----- (Not applicable to selected Area Type)")))</f>
        <v>Area Type must be selected on Worksheet 1 (box 14)</v>
      </c>
      <c r="B42" s="403">
        <f>'CMFs Fatal (All Data)'!B42</f>
        <v>20</v>
      </c>
      <c r="C42" s="403" t="str">
        <f>'CMFs Fatal (All Data)'!C42</f>
        <v>Rural</v>
      </c>
      <c r="D42" s="403" t="e">
        <f>'CMFs Fatal (All Data)'!D42</f>
        <v>#N/A</v>
      </c>
      <c r="E42" s="404" t="e">
        <f>IF($D42="Yes",'CMFs Fatal (All Data)'!E42,1)</f>
        <v>#N/A</v>
      </c>
      <c r="F42" s="404" t="e">
        <f>IF($D42="Yes",'CMFs Fatal (All Data)'!F42,1)</f>
        <v>#N/A</v>
      </c>
      <c r="G42" s="404" t="e">
        <f>IF($D42="Yes",'CMFs Fatal (All Data)'!G42,1)</f>
        <v>#N/A</v>
      </c>
      <c r="H42" s="404" t="e">
        <f>IF($D42="Yes",'CMFs Fatal (All Data)'!H42,1)</f>
        <v>#N/A</v>
      </c>
      <c r="I42" s="404" t="e">
        <f>IF($D42="Yes",'CMFs Fatal (All Data)'!I42,1)</f>
        <v>#N/A</v>
      </c>
      <c r="J42" s="404" t="e">
        <f>IF($D42="Yes",'CMFs Fatal (All Data)'!J42,1)</f>
        <v>#N/A</v>
      </c>
      <c r="K42" s="404" t="e">
        <f>IF($D42="Yes",'CMFs Fatal (All Data)'!K42,1)</f>
        <v>#N/A</v>
      </c>
      <c r="L42" s="404" t="e">
        <f>IF($D42="Yes",'CMFs Fatal (All Data)'!L42,1)</f>
        <v>#N/A</v>
      </c>
      <c r="M42" s="404" t="e">
        <f>IF($D42="Yes",'CMFs Fatal (All Data)'!M42,1)</f>
        <v>#N/A</v>
      </c>
      <c r="N42" s="404" t="e">
        <f>IF($D42="Yes",'CMFs Fatal (All Data)'!N42,1)</f>
        <v>#N/A</v>
      </c>
      <c r="O42" s="404" t="e">
        <f>IF($D42="Yes",'CMFs Fatal (All Data)'!O42,1)</f>
        <v>#N/A</v>
      </c>
      <c r="P42" s="404" t="e">
        <f>IF($D42="Yes",'CMFs Fatal (All Data)'!P42,1)</f>
        <v>#N/A</v>
      </c>
      <c r="Q42" s="404" t="e">
        <f>IF($D42="Yes",'CMFs Fatal (All Data)'!Q42,1)</f>
        <v>#N/A</v>
      </c>
      <c r="R42" s="404" t="e">
        <f>IF($D42="Yes",'CMFs Fatal (All Data)'!R42,1)</f>
        <v>#N/A</v>
      </c>
      <c r="S42" s="404" t="e">
        <f>IF($D42="Yes",'CMFs Fatal (All Data)'!S42,1)</f>
        <v>#N/A</v>
      </c>
      <c r="T42" s="404" t="e">
        <f>IF($D42="Yes",'CMFs Fatal (All Data)'!T42,1)</f>
        <v>#N/A</v>
      </c>
      <c r="U42" s="404" t="e">
        <f>IF($D42="Yes",'CMFs Fatal (All Data)'!U42,1)</f>
        <v>#N/A</v>
      </c>
      <c r="V42" s="439" t="e">
        <f>IF($D42="Yes",'CMFs Fatal (All Data)'!V42,1)</f>
        <v>#N/A</v>
      </c>
      <c r="W42" s="625"/>
    </row>
    <row r="43" spans="1:23" x14ac:dyDescent="0.2">
      <c r="A43" s="407" t="str">
        <f>IF(ISERROR(D43),"Area Type must be selected on Worksheet 1 (box 14)",IF($D43="Yes",CONCATENATE('CMFs Fatal (All Data)'!W43," - ",'CMFs Fatal (All Data)'!X43," - ",'CMFs Fatal (All Data)'!Y43),CONCATENATE('CMFs Fatal (All Data)'!W43," ----- (Not applicable to selected Area Type)")))</f>
        <v>Area Type must be selected on Worksheet 1 (box 14)</v>
      </c>
      <c r="B43" s="403">
        <f>'CMFs Fatal (All Data)'!B43</f>
        <v>20</v>
      </c>
      <c r="C43" s="403" t="str">
        <f>'CMFs Fatal (All Data)'!C43</f>
        <v>All</v>
      </c>
      <c r="D43" s="403" t="e">
        <f>'CMFs Fatal (All Data)'!D43</f>
        <v>#N/A</v>
      </c>
      <c r="E43" s="404" t="e">
        <f>IF($D43="Yes",'CMFs Fatal (All Data)'!E43,1)</f>
        <v>#N/A</v>
      </c>
      <c r="F43" s="404" t="e">
        <f>IF($D43="Yes",'CMFs Fatal (All Data)'!F43,1)</f>
        <v>#N/A</v>
      </c>
      <c r="G43" s="404" t="e">
        <f>IF($D43="Yes",'CMFs Fatal (All Data)'!G43,1)</f>
        <v>#N/A</v>
      </c>
      <c r="H43" s="404" t="e">
        <f>IF($D43="Yes",'CMFs Fatal (All Data)'!H43,1)</f>
        <v>#N/A</v>
      </c>
      <c r="I43" s="404" t="e">
        <f>IF($D43="Yes",'CMFs Fatal (All Data)'!I43,1)</f>
        <v>#N/A</v>
      </c>
      <c r="J43" s="404" t="e">
        <f>IF($D43="Yes",'CMFs Fatal (All Data)'!J43,1)</f>
        <v>#N/A</v>
      </c>
      <c r="K43" s="404" t="e">
        <f>IF($D43="Yes",'CMFs Fatal (All Data)'!K43,1)</f>
        <v>#N/A</v>
      </c>
      <c r="L43" s="404" t="e">
        <f>IF($D43="Yes",'CMFs Fatal (All Data)'!L43,1)</f>
        <v>#N/A</v>
      </c>
      <c r="M43" s="404" t="e">
        <f>IF($D43="Yes",'CMFs Fatal (All Data)'!M43,1)</f>
        <v>#N/A</v>
      </c>
      <c r="N43" s="404" t="e">
        <f>IF($D43="Yes",'CMFs Fatal (All Data)'!N43,1)</f>
        <v>#N/A</v>
      </c>
      <c r="O43" s="404" t="e">
        <f>IF($D43="Yes",'CMFs Fatal (All Data)'!O43,1)</f>
        <v>#N/A</v>
      </c>
      <c r="P43" s="404" t="e">
        <f>IF($D43="Yes",'CMFs Fatal (All Data)'!P43,1)</f>
        <v>#N/A</v>
      </c>
      <c r="Q43" s="404" t="e">
        <f>IF($D43="Yes",'CMFs Fatal (All Data)'!Q43,1)</f>
        <v>#N/A</v>
      </c>
      <c r="R43" s="404" t="e">
        <f>IF($D43="Yes",'CMFs Fatal (All Data)'!R43,1)</f>
        <v>#N/A</v>
      </c>
      <c r="S43" s="404" t="e">
        <f>IF($D43="Yes",'CMFs Fatal (All Data)'!S43,1)</f>
        <v>#N/A</v>
      </c>
      <c r="T43" s="404" t="e">
        <f>IF($D43="Yes",'CMFs Fatal (All Data)'!T43,1)</f>
        <v>#N/A</v>
      </c>
      <c r="U43" s="404" t="e">
        <f>IF($D43="Yes",'CMFs Fatal (All Data)'!U43,1)</f>
        <v>#N/A</v>
      </c>
      <c r="V43" s="439" t="e">
        <f>IF($D43="Yes",'CMFs Fatal (All Data)'!V43,1)</f>
        <v>#N/A</v>
      </c>
      <c r="W43" s="662"/>
    </row>
    <row r="44" spans="1:23" x14ac:dyDescent="0.2">
      <c r="A44" s="536" t="str">
        <f>IF(ISERROR(D44),"Area Type must be selected on Worksheet 1 (box 14)",IF($D44="Yes",CONCATENATE('CMFs Fatal (All Data)'!W44," - ",'CMFs Fatal (All Data)'!X44," - ",'CMFs Fatal (All Data)'!Y44),CONCATENATE('CMFs Fatal (All Data)'!W44," ----- (Not applicable to selected Area Type)")))</f>
        <v>Area Type must be selected on Worksheet 1 (box 14)</v>
      </c>
      <c r="B44" s="403">
        <f>'CMFs Fatal (All Data)'!B44</f>
        <v>20</v>
      </c>
      <c r="C44" s="403" t="str">
        <f>'CMFs Fatal (All Data)'!C44</f>
        <v>Rural</v>
      </c>
      <c r="D44" s="403" t="e">
        <f>'CMFs Fatal (All Data)'!D44</f>
        <v>#N/A</v>
      </c>
      <c r="E44" s="404" t="e">
        <f>IF($D44="Yes",'CMFs Fatal (All Data)'!E44,1)</f>
        <v>#N/A</v>
      </c>
      <c r="F44" s="404" t="e">
        <f>IF($D44="Yes",'CMFs Fatal (All Data)'!F44,1)</f>
        <v>#N/A</v>
      </c>
      <c r="G44" s="404" t="e">
        <f>IF($D44="Yes",'CMFs Fatal (All Data)'!G44,1)</f>
        <v>#N/A</v>
      </c>
      <c r="H44" s="404" t="e">
        <f>IF($D44="Yes",'CMFs Fatal (All Data)'!H44,1)</f>
        <v>#N/A</v>
      </c>
      <c r="I44" s="404" t="e">
        <f>IF($D44="Yes",'CMFs Fatal (All Data)'!I44,1)</f>
        <v>#N/A</v>
      </c>
      <c r="J44" s="404" t="e">
        <f>IF($D44="Yes",'CMFs Fatal (All Data)'!J44,1)</f>
        <v>#N/A</v>
      </c>
      <c r="K44" s="404" t="e">
        <f>IF($D44="Yes",'CMFs Fatal (All Data)'!K44,1)</f>
        <v>#N/A</v>
      </c>
      <c r="L44" s="404" t="e">
        <f>IF($D44="Yes",'CMFs Fatal (All Data)'!L44,1)</f>
        <v>#N/A</v>
      </c>
      <c r="M44" s="404" t="e">
        <f>IF($D44="Yes",'CMFs Fatal (All Data)'!M44,1)</f>
        <v>#N/A</v>
      </c>
      <c r="N44" s="404" t="e">
        <f>IF($D44="Yes",'CMFs Fatal (All Data)'!N44,1)</f>
        <v>#N/A</v>
      </c>
      <c r="O44" s="404" t="e">
        <f>IF($D44="Yes",'CMFs Fatal (All Data)'!O44,1)</f>
        <v>#N/A</v>
      </c>
      <c r="P44" s="404" t="e">
        <f>IF($D44="Yes",'CMFs Fatal (All Data)'!P44,1)</f>
        <v>#N/A</v>
      </c>
      <c r="Q44" s="404" t="e">
        <f>IF($D44="Yes",'CMFs Fatal (All Data)'!Q44,1)</f>
        <v>#N/A</v>
      </c>
      <c r="R44" s="404" t="e">
        <f>IF($D44="Yes",'CMFs Fatal (All Data)'!R44,1)</f>
        <v>#N/A</v>
      </c>
      <c r="S44" s="404" t="e">
        <f>IF($D44="Yes",'CMFs Fatal (All Data)'!S44,1)</f>
        <v>#N/A</v>
      </c>
      <c r="T44" s="404" t="e">
        <f>IF($D44="Yes",'CMFs Fatal (All Data)'!T44,1)</f>
        <v>#N/A</v>
      </c>
      <c r="U44" s="404" t="e">
        <f>IF($D44="Yes",'CMFs Fatal (All Data)'!U44,1)</f>
        <v>#N/A</v>
      </c>
      <c r="V44" s="439" t="e">
        <f>IF($D44="Yes",'CMFs Fatal (All Data)'!V44,1)</f>
        <v>#N/A</v>
      </c>
      <c r="W44" s="625"/>
    </row>
    <row r="45" spans="1:23" x14ac:dyDescent="0.2">
      <c r="A45" s="536" t="str">
        <f>IF(ISERROR(D45),"Area Type must be selected on Worksheet 1 (box 14)",IF($D45="Yes",CONCATENATE('CMFs Fatal (All Data)'!W45," - ",'CMFs Fatal (All Data)'!X45," - ",'CMFs Fatal (All Data)'!Y45),CONCATENATE('CMFs Fatal (All Data)'!W45," ----- (Not applicable to selected Area Type)")))</f>
        <v>Area Type must be selected on Worksheet 1 (box 14)</v>
      </c>
      <c r="B45" s="403">
        <f>'CMFs Fatal (All Data)'!B45</f>
        <v>8</v>
      </c>
      <c r="C45" s="403" t="str">
        <f>'CMFs Fatal (All Data)'!C45</f>
        <v>All</v>
      </c>
      <c r="D45" s="403" t="e">
        <f>'CMFs Fatal (All Data)'!D45</f>
        <v>#N/A</v>
      </c>
      <c r="E45" s="404" t="e">
        <f>IF($D45="Yes",'CMFs Fatal (All Data)'!E45,1)</f>
        <v>#N/A</v>
      </c>
      <c r="F45" s="404" t="e">
        <f>IF($D45="Yes",'CMFs Fatal (All Data)'!F45,1)</f>
        <v>#N/A</v>
      </c>
      <c r="G45" s="404" t="e">
        <f>IF($D45="Yes",'CMFs Fatal (All Data)'!G45,1)</f>
        <v>#N/A</v>
      </c>
      <c r="H45" s="404" t="e">
        <f>IF($D45="Yes",'CMFs Fatal (All Data)'!H45,1)</f>
        <v>#N/A</v>
      </c>
      <c r="I45" s="404" t="e">
        <f>IF($D45="Yes",'CMFs Fatal (All Data)'!I45,1)</f>
        <v>#N/A</v>
      </c>
      <c r="J45" s="404" t="e">
        <f>IF($D45="Yes",'CMFs Fatal (All Data)'!J45,1)</f>
        <v>#N/A</v>
      </c>
      <c r="K45" s="404" t="e">
        <f>IF($D45="Yes",'CMFs Fatal (All Data)'!K45,1)</f>
        <v>#N/A</v>
      </c>
      <c r="L45" s="404" t="e">
        <f>IF($D45="Yes",'CMFs Fatal (All Data)'!L45,1)</f>
        <v>#N/A</v>
      </c>
      <c r="M45" s="404" t="e">
        <f>IF($D45="Yes",'CMFs Fatal (All Data)'!M45,1)</f>
        <v>#N/A</v>
      </c>
      <c r="N45" s="404" t="e">
        <f>IF($D45="Yes",'CMFs Fatal (All Data)'!N45,1)</f>
        <v>#N/A</v>
      </c>
      <c r="O45" s="404" t="e">
        <f>IF($D45="Yes",'CMFs Fatal (All Data)'!O45,1)</f>
        <v>#N/A</v>
      </c>
      <c r="P45" s="404" t="e">
        <f>IF($D45="Yes",'CMFs Fatal (All Data)'!P45,1)</f>
        <v>#N/A</v>
      </c>
      <c r="Q45" s="404" t="e">
        <f>IF($D45="Yes",'CMFs Fatal (All Data)'!Q45,1)</f>
        <v>#N/A</v>
      </c>
      <c r="R45" s="404" t="e">
        <f>IF($D45="Yes",'CMFs Fatal (All Data)'!R45,1)</f>
        <v>#N/A</v>
      </c>
      <c r="S45" s="404" t="e">
        <f>IF($D45="Yes",'CMFs Fatal (All Data)'!S45,1)</f>
        <v>#N/A</v>
      </c>
      <c r="T45" s="404" t="e">
        <f>IF($D45="Yes",'CMFs Fatal (All Data)'!T45,1)</f>
        <v>#N/A</v>
      </c>
      <c r="U45" s="404" t="e">
        <f>IF($D45="Yes",'CMFs Fatal (All Data)'!U45,1)</f>
        <v>#N/A</v>
      </c>
      <c r="V45" s="439" t="e">
        <f>IF($D45="Yes",'CMFs Fatal (All Data)'!V45,1)</f>
        <v>#N/A</v>
      </c>
      <c r="W45" s="625"/>
    </row>
    <row r="46" spans="1:23" x14ac:dyDescent="0.2">
      <c r="A46" s="536" t="str">
        <f>IF(ISERROR(D46),"Area Type must be selected on Worksheet 1 (box 14)",IF($D46="Yes",CONCATENATE('CMFs Fatal (All Data)'!W46," - ",'CMFs Fatal (All Data)'!X46," - ",'CMFs Fatal (All Data)'!Y46),CONCATENATE('CMFs Fatal (All Data)'!W46," ----- (Not applicable to selected Area Type)")))</f>
        <v>Area Type must be selected on Worksheet 1 (box 14)</v>
      </c>
      <c r="B46" s="403">
        <f>'CMFs Fatal (All Data)'!B46</f>
        <v>8</v>
      </c>
      <c r="C46" s="403" t="str">
        <f>'CMFs Fatal (All Data)'!C46</f>
        <v>Rural</v>
      </c>
      <c r="D46" s="403" t="e">
        <f>'CMFs Fatal (All Data)'!D46</f>
        <v>#N/A</v>
      </c>
      <c r="E46" s="404" t="e">
        <f>IF($D46="Yes",'CMFs Fatal (All Data)'!E46,1)</f>
        <v>#N/A</v>
      </c>
      <c r="F46" s="404" t="e">
        <f>IF($D46="Yes",'CMFs Fatal (All Data)'!F46,1)</f>
        <v>#N/A</v>
      </c>
      <c r="G46" s="404" t="e">
        <f>IF($D46="Yes",'CMFs Fatal (All Data)'!G46,1)</f>
        <v>#N/A</v>
      </c>
      <c r="H46" s="404" t="e">
        <f>IF($D46="Yes",'CMFs Fatal (All Data)'!H46,1)</f>
        <v>#N/A</v>
      </c>
      <c r="I46" s="404" t="e">
        <f>IF($D46="Yes",'CMFs Fatal (All Data)'!I46,1)</f>
        <v>#N/A</v>
      </c>
      <c r="J46" s="404" t="e">
        <f>IF($D46="Yes",'CMFs Fatal (All Data)'!J46,1)</f>
        <v>#N/A</v>
      </c>
      <c r="K46" s="404" t="e">
        <f>IF($D46="Yes",'CMFs Fatal (All Data)'!K46,1)</f>
        <v>#N/A</v>
      </c>
      <c r="L46" s="404" t="e">
        <f>IF($D46="Yes",'CMFs Fatal (All Data)'!L46,1)</f>
        <v>#N/A</v>
      </c>
      <c r="M46" s="404" t="e">
        <f>IF($D46="Yes",'CMFs Fatal (All Data)'!M46,1)</f>
        <v>#N/A</v>
      </c>
      <c r="N46" s="404" t="e">
        <f>IF($D46="Yes",'CMFs Fatal (All Data)'!N46,1)</f>
        <v>#N/A</v>
      </c>
      <c r="O46" s="404" t="e">
        <f>IF($D46="Yes",'CMFs Fatal (All Data)'!O46,1)</f>
        <v>#N/A</v>
      </c>
      <c r="P46" s="404" t="e">
        <f>IF($D46="Yes",'CMFs Fatal (All Data)'!P46,1)</f>
        <v>#N/A</v>
      </c>
      <c r="Q46" s="404" t="e">
        <f>IF($D46="Yes",'CMFs Fatal (All Data)'!Q46,1)</f>
        <v>#N/A</v>
      </c>
      <c r="R46" s="404" t="e">
        <f>IF($D46="Yes",'CMFs Fatal (All Data)'!R46,1)</f>
        <v>#N/A</v>
      </c>
      <c r="S46" s="404" t="e">
        <f>IF($D46="Yes",'CMFs Fatal (All Data)'!S46,1)</f>
        <v>#N/A</v>
      </c>
      <c r="T46" s="404" t="e">
        <f>IF($D46="Yes",'CMFs Fatal (All Data)'!T46,1)</f>
        <v>#N/A</v>
      </c>
      <c r="U46" s="404" t="e">
        <f>IF($D46="Yes",'CMFs Fatal (All Data)'!U46,1)</f>
        <v>#N/A</v>
      </c>
      <c r="V46" s="439" t="e">
        <f>IF($D46="Yes",'CMFs Fatal (All Data)'!V46,1)</f>
        <v>#N/A</v>
      </c>
      <c r="W46" s="625"/>
    </row>
    <row r="47" spans="1:23" x14ac:dyDescent="0.2">
      <c r="A47" s="536" t="str">
        <f>IF(ISERROR(D47),"Area Type must be selected on Worksheet 1 (box 14)",IF($D47="Yes",CONCATENATE('CMFs Fatal (All Data)'!W47," - ",'CMFs Fatal (All Data)'!X47," - ",'CMFs Fatal (All Data)'!Y47),CONCATENATE('CMFs Fatal (All Data)'!W47," ----- (Not applicable to selected Area Type)")))</f>
        <v>Area Type must be selected on Worksheet 1 (box 14)</v>
      </c>
      <c r="B47" s="403">
        <f>'CMFs Fatal (All Data)'!B47</f>
        <v>8</v>
      </c>
      <c r="C47" s="403" t="str">
        <f>'CMFs Fatal (All Data)'!C47</f>
        <v>Rural</v>
      </c>
      <c r="D47" s="403" t="e">
        <f>'CMFs Fatal (All Data)'!D47</f>
        <v>#N/A</v>
      </c>
      <c r="E47" s="404" t="e">
        <f>IF($D47="Yes",'CMFs Fatal (All Data)'!E47,1)</f>
        <v>#N/A</v>
      </c>
      <c r="F47" s="404" t="e">
        <f>IF($D47="Yes",'CMFs Fatal (All Data)'!F47,1)</f>
        <v>#N/A</v>
      </c>
      <c r="G47" s="404" t="e">
        <f>IF($D47="Yes",'CMFs Fatal (All Data)'!G47,1)</f>
        <v>#N/A</v>
      </c>
      <c r="H47" s="404" t="e">
        <f>IF($D47="Yes",'CMFs Fatal (All Data)'!H47,1)</f>
        <v>#N/A</v>
      </c>
      <c r="I47" s="404" t="e">
        <f>IF($D47="Yes",'CMFs Fatal (All Data)'!I47,1)</f>
        <v>#N/A</v>
      </c>
      <c r="J47" s="404" t="e">
        <f>IF($D47="Yes",'CMFs Fatal (All Data)'!J47,1)</f>
        <v>#N/A</v>
      </c>
      <c r="K47" s="404" t="e">
        <f>IF($D47="Yes",'CMFs Fatal (All Data)'!K47,1)</f>
        <v>#N/A</v>
      </c>
      <c r="L47" s="404" t="e">
        <f>IF($D47="Yes",'CMFs Fatal (All Data)'!L47,1)</f>
        <v>#N/A</v>
      </c>
      <c r="M47" s="404" t="e">
        <f>IF($D47="Yes",'CMFs Fatal (All Data)'!M47,1)</f>
        <v>#N/A</v>
      </c>
      <c r="N47" s="404" t="e">
        <f>IF($D47="Yes",'CMFs Fatal (All Data)'!N47,1)</f>
        <v>#N/A</v>
      </c>
      <c r="O47" s="404" t="e">
        <f>IF($D47="Yes",'CMFs Fatal (All Data)'!O47,1)</f>
        <v>#N/A</v>
      </c>
      <c r="P47" s="404" t="e">
        <f>IF($D47="Yes",'CMFs Fatal (All Data)'!P47,1)</f>
        <v>#N/A</v>
      </c>
      <c r="Q47" s="404" t="e">
        <f>IF($D47="Yes",'CMFs Fatal (All Data)'!Q47,1)</f>
        <v>#N/A</v>
      </c>
      <c r="R47" s="404" t="e">
        <f>IF($D47="Yes",'CMFs Fatal (All Data)'!R47,1)</f>
        <v>#N/A</v>
      </c>
      <c r="S47" s="404" t="e">
        <f>IF($D47="Yes",'CMFs Fatal (All Data)'!S47,1)</f>
        <v>#N/A</v>
      </c>
      <c r="T47" s="404" t="e">
        <f>IF($D47="Yes",'CMFs Fatal (All Data)'!T47,1)</f>
        <v>#N/A</v>
      </c>
      <c r="U47" s="404" t="e">
        <f>IF($D47="Yes",'CMFs Fatal (All Data)'!U47,1)</f>
        <v>#N/A</v>
      </c>
      <c r="V47" s="439" t="e">
        <f>IF($D47="Yes",'CMFs Fatal (All Data)'!V47,1)</f>
        <v>#N/A</v>
      </c>
      <c r="W47" s="625"/>
    </row>
    <row r="48" spans="1:23" x14ac:dyDescent="0.2">
      <c r="A48" s="407" t="str">
        <f>IF(ISERROR(D48),"Area Type must be selected on Worksheet 1 (box 14)",IF($D48="Yes",CONCATENATE('CMFs Fatal (All Data)'!W48," - ",'CMFs Fatal (All Data)'!X48," - ",'CMFs Fatal (All Data)'!Y48),CONCATENATE('CMFs Fatal (All Data)'!W48," ----- (Not applicable to selected Area Type)")))</f>
        <v>Area Type must be selected on Worksheet 1 (box 14)</v>
      </c>
      <c r="B48" s="403">
        <f>'CMFs Fatal (All Data)'!B48</f>
        <v>8</v>
      </c>
      <c r="C48" s="403" t="str">
        <f>'CMFs Fatal (All Data)'!C48</f>
        <v>All</v>
      </c>
      <c r="D48" s="403" t="e">
        <f>'CMFs Fatal (All Data)'!D48</f>
        <v>#N/A</v>
      </c>
      <c r="E48" s="404" t="e">
        <f>IF($D48="Yes",'CMFs Fatal (All Data)'!E48,1)</f>
        <v>#N/A</v>
      </c>
      <c r="F48" s="404" t="e">
        <f>IF($D48="Yes",'CMFs Fatal (All Data)'!F48,1)</f>
        <v>#N/A</v>
      </c>
      <c r="G48" s="404" t="e">
        <f>IF($D48="Yes",'CMFs Fatal (All Data)'!G48,1)</f>
        <v>#N/A</v>
      </c>
      <c r="H48" s="404" t="e">
        <f>IF($D48="Yes",'CMFs Fatal (All Data)'!H48,1)</f>
        <v>#N/A</v>
      </c>
      <c r="I48" s="404" t="e">
        <f>IF($D48="Yes",'CMFs Fatal (All Data)'!I48,1)</f>
        <v>#N/A</v>
      </c>
      <c r="J48" s="404" t="e">
        <f>IF($D48="Yes",'CMFs Fatal (All Data)'!J48,1)</f>
        <v>#N/A</v>
      </c>
      <c r="K48" s="404" t="e">
        <f>IF($D48="Yes",'CMFs Fatal (All Data)'!K48,1)</f>
        <v>#N/A</v>
      </c>
      <c r="L48" s="404" t="e">
        <f>IF($D48="Yes",'CMFs Fatal (All Data)'!L48,1)</f>
        <v>#N/A</v>
      </c>
      <c r="M48" s="404" t="e">
        <f>IF($D48="Yes",'CMFs Fatal (All Data)'!M48,1)</f>
        <v>#N/A</v>
      </c>
      <c r="N48" s="404" t="e">
        <f>IF($D48="Yes",'CMFs Fatal (All Data)'!N48,1)</f>
        <v>#N/A</v>
      </c>
      <c r="O48" s="404" t="e">
        <f>IF($D48="Yes",'CMFs Fatal (All Data)'!O48,1)</f>
        <v>#N/A</v>
      </c>
      <c r="P48" s="404" t="e">
        <f>IF($D48="Yes",'CMFs Fatal (All Data)'!P48,1)</f>
        <v>#N/A</v>
      </c>
      <c r="Q48" s="404" t="e">
        <f>IF($D48="Yes",'CMFs Fatal (All Data)'!Q48,1)</f>
        <v>#N/A</v>
      </c>
      <c r="R48" s="404" t="e">
        <f>IF($D48="Yes",'CMFs Fatal (All Data)'!R48,1)</f>
        <v>#N/A</v>
      </c>
      <c r="S48" s="404" t="e">
        <f>IF($D48="Yes",'CMFs Fatal (All Data)'!S48,1)</f>
        <v>#N/A</v>
      </c>
      <c r="T48" s="404" t="e">
        <f>IF($D48="Yes",'CMFs Fatal (All Data)'!T48,1)</f>
        <v>#N/A</v>
      </c>
      <c r="U48" s="404" t="e">
        <f>IF($D48="Yes",'CMFs Fatal (All Data)'!U48,1)</f>
        <v>#N/A</v>
      </c>
      <c r="V48" s="439" t="e">
        <f>IF($D48="Yes",'CMFs Fatal (All Data)'!V48,1)</f>
        <v>#N/A</v>
      </c>
      <c r="W48" s="625"/>
    </row>
    <row r="49" spans="1:23" x14ac:dyDescent="0.2">
      <c r="A49" s="407" t="str">
        <f>IF(ISERROR(D49),"Area Type must be selected on Worksheet 1 (box 14)",IF($D49="Yes",CONCATENATE('CMFs Fatal (All Data)'!W49," - ",'CMFs Fatal (All Data)'!X49," - ",'CMFs Fatal (All Data)'!Y49),CONCATENATE('CMFs Fatal (All Data)'!W49," ----- (Not applicable to selected Area Type)")))</f>
        <v>Area Type must be selected on Worksheet 1 (box 14)</v>
      </c>
      <c r="B49" s="403">
        <f>'CMFs Fatal (All Data)'!B49</f>
        <v>20</v>
      </c>
      <c r="C49" s="403" t="str">
        <f>'CMFs Fatal (All Data)'!C49</f>
        <v>All</v>
      </c>
      <c r="D49" s="403" t="e">
        <f>'CMFs Fatal (All Data)'!D49</f>
        <v>#N/A</v>
      </c>
      <c r="E49" s="404" t="e">
        <f>IF($D49="Yes",'CMFs Fatal (All Data)'!E49,1)</f>
        <v>#N/A</v>
      </c>
      <c r="F49" s="404" t="e">
        <f>IF($D49="Yes",'CMFs Fatal (All Data)'!F49,1)</f>
        <v>#N/A</v>
      </c>
      <c r="G49" s="404" t="e">
        <f>IF($D49="Yes",'CMFs Fatal (All Data)'!G49,1)</f>
        <v>#N/A</v>
      </c>
      <c r="H49" s="404" t="e">
        <f>IF($D49="Yes",'CMFs Fatal (All Data)'!H49,1)</f>
        <v>#N/A</v>
      </c>
      <c r="I49" s="404" t="e">
        <f>IF($D49="Yes",'CMFs Fatal (All Data)'!I49,1)</f>
        <v>#N/A</v>
      </c>
      <c r="J49" s="404" t="e">
        <f>IF($D49="Yes",'CMFs Fatal (All Data)'!J49,1)</f>
        <v>#N/A</v>
      </c>
      <c r="K49" s="404" t="e">
        <f>IF($D49="Yes",'CMFs Fatal (All Data)'!K49,1)</f>
        <v>#N/A</v>
      </c>
      <c r="L49" s="404" t="e">
        <f>IF($D49="Yes",'CMFs Fatal (All Data)'!L49,1)</f>
        <v>#N/A</v>
      </c>
      <c r="M49" s="404" t="e">
        <f>IF($D49="Yes",'CMFs Fatal (All Data)'!M49,1)</f>
        <v>#N/A</v>
      </c>
      <c r="N49" s="404" t="e">
        <f>IF($D49="Yes",'CMFs Fatal (All Data)'!N49,1)</f>
        <v>#N/A</v>
      </c>
      <c r="O49" s="404" t="e">
        <f>IF($D49="Yes",'CMFs Fatal (All Data)'!O49,1)</f>
        <v>#N/A</v>
      </c>
      <c r="P49" s="404" t="e">
        <f>IF($D49="Yes",'CMFs Fatal (All Data)'!P49,1)</f>
        <v>#N/A</v>
      </c>
      <c r="Q49" s="404" t="e">
        <f>IF($D49="Yes",'CMFs Fatal (All Data)'!Q49,1)</f>
        <v>#N/A</v>
      </c>
      <c r="R49" s="404" t="e">
        <f>IF($D49="Yes",'CMFs Fatal (All Data)'!R49,1)</f>
        <v>#N/A</v>
      </c>
      <c r="S49" s="404" t="e">
        <f>IF($D49="Yes",'CMFs Fatal (All Data)'!S49,1)</f>
        <v>#N/A</v>
      </c>
      <c r="T49" s="404" t="e">
        <f>IF($D49="Yes",'CMFs Fatal (All Data)'!T49,1)</f>
        <v>#N/A</v>
      </c>
      <c r="U49" s="404" t="e">
        <f>IF($D49="Yes",'CMFs Fatal (All Data)'!U49,1)</f>
        <v>#N/A</v>
      </c>
      <c r="V49" s="439" t="e">
        <f>IF($D49="Yes",'CMFs Fatal (All Data)'!V49,1)</f>
        <v>#N/A</v>
      </c>
      <c r="W49" s="625"/>
    </row>
    <row r="50" spans="1:23" x14ac:dyDescent="0.2">
      <c r="A50" s="407" t="str">
        <f>IF(ISERROR(D50),"Area Type must be selected on Worksheet 1 (box 14)",IF($D50="Yes",CONCATENATE('CMFs Fatal (All Data)'!W50," - ",'CMFs Fatal (All Data)'!X50," - ",'CMFs Fatal (All Data)'!Y50),CONCATENATE('CMFs Fatal (All Data)'!W50," ----- (Not applicable to selected Area Type)")))</f>
        <v>Area Type must be selected on Worksheet 1 (box 14)</v>
      </c>
      <c r="B50" s="403">
        <f>'CMFs Fatal (All Data)'!B50</f>
        <v>20</v>
      </c>
      <c r="C50" s="403" t="str">
        <f>'CMFs Fatal (All Data)'!C50</f>
        <v>All</v>
      </c>
      <c r="D50" s="403" t="e">
        <f>'CMFs Fatal (All Data)'!D50</f>
        <v>#N/A</v>
      </c>
      <c r="E50" s="404" t="e">
        <f>IF($D50="Yes",'CMFs Fatal (All Data)'!E50,1)</f>
        <v>#N/A</v>
      </c>
      <c r="F50" s="404" t="e">
        <f>IF($D50="Yes",'CMFs Fatal (All Data)'!F50,1)</f>
        <v>#N/A</v>
      </c>
      <c r="G50" s="404" t="e">
        <f>IF($D50="Yes",'CMFs Fatal (All Data)'!G50,1)</f>
        <v>#N/A</v>
      </c>
      <c r="H50" s="404" t="e">
        <f>IF($D50="Yes",'CMFs Fatal (All Data)'!H50,1)</f>
        <v>#N/A</v>
      </c>
      <c r="I50" s="404" t="e">
        <f>IF($D50="Yes",'CMFs Fatal (All Data)'!I50,1)</f>
        <v>#N/A</v>
      </c>
      <c r="J50" s="404" t="e">
        <f>IF($D50="Yes",'CMFs Fatal (All Data)'!J50,1)</f>
        <v>#N/A</v>
      </c>
      <c r="K50" s="404" t="e">
        <f>IF($D50="Yes",'CMFs Fatal (All Data)'!K50,1)</f>
        <v>#N/A</v>
      </c>
      <c r="L50" s="404" t="e">
        <f>IF($D50="Yes",'CMFs Fatal (All Data)'!L50,1)</f>
        <v>#N/A</v>
      </c>
      <c r="M50" s="404" t="e">
        <f>IF($D50="Yes",'CMFs Fatal (All Data)'!M50,1)</f>
        <v>#N/A</v>
      </c>
      <c r="N50" s="404" t="e">
        <f>IF($D50="Yes",'CMFs Fatal (All Data)'!N50,1)</f>
        <v>#N/A</v>
      </c>
      <c r="O50" s="404" t="e">
        <f>IF($D50="Yes",'CMFs Fatal (All Data)'!O50,1)</f>
        <v>#N/A</v>
      </c>
      <c r="P50" s="404" t="e">
        <f>IF($D50="Yes",'CMFs Fatal (All Data)'!P50,1)</f>
        <v>#N/A</v>
      </c>
      <c r="Q50" s="404" t="e">
        <f>IF($D50="Yes",'CMFs Fatal (All Data)'!Q50,1)</f>
        <v>#N/A</v>
      </c>
      <c r="R50" s="404" t="e">
        <f>IF($D50="Yes",'CMFs Fatal (All Data)'!R50,1)</f>
        <v>#N/A</v>
      </c>
      <c r="S50" s="404" t="e">
        <f>IF($D50="Yes",'CMFs Fatal (All Data)'!S50,1)</f>
        <v>#N/A</v>
      </c>
      <c r="T50" s="404" t="e">
        <f>IF($D50="Yes",'CMFs Fatal (All Data)'!T50,1)</f>
        <v>#N/A</v>
      </c>
      <c r="U50" s="404" t="e">
        <f>IF($D50="Yes",'CMFs Fatal (All Data)'!U50,1)</f>
        <v>#N/A</v>
      </c>
      <c r="V50" s="439" t="e">
        <f>IF($D50="Yes",'CMFs Fatal (All Data)'!V50,1)</f>
        <v>#N/A</v>
      </c>
      <c r="W50" s="625"/>
    </row>
    <row r="51" spans="1:23" x14ac:dyDescent="0.2">
      <c r="A51" s="407" t="str">
        <f>IF(ISERROR(D51),"Area Type must be selected on Worksheet 1 (box 14)",IF($D51="Yes",CONCATENATE('CMFs Fatal (All Data)'!W51," - ",'CMFs Fatal (All Data)'!X51," - ",'CMFs Fatal (All Data)'!Y51),CONCATENATE('CMFs Fatal (All Data)'!W51," ----- (Not applicable to selected Area Type)")))</f>
        <v>Area Type must be selected on Worksheet 1 (box 14)</v>
      </c>
      <c r="B51" s="403">
        <f>'CMFs Fatal (All Data)'!B51</f>
        <v>10</v>
      </c>
      <c r="C51" s="403" t="str">
        <f>'CMFs Fatal (All Data)'!C51</f>
        <v>All</v>
      </c>
      <c r="D51" s="403" t="e">
        <f>'CMFs Fatal (All Data)'!D51</f>
        <v>#N/A</v>
      </c>
      <c r="E51" s="404" t="e">
        <f>IF($D51="Yes",'CMFs Fatal (All Data)'!E51,1)</f>
        <v>#N/A</v>
      </c>
      <c r="F51" s="404" t="e">
        <f>IF($D51="Yes",'CMFs Fatal (All Data)'!F51,1)</f>
        <v>#N/A</v>
      </c>
      <c r="G51" s="404" t="e">
        <f>IF($D51="Yes",'CMFs Fatal (All Data)'!G51,1)</f>
        <v>#N/A</v>
      </c>
      <c r="H51" s="404" t="e">
        <f>IF($D51="Yes",'CMFs Fatal (All Data)'!H51,1)</f>
        <v>#N/A</v>
      </c>
      <c r="I51" s="404" t="e">
        <f>IF($D51="Yes",'CMFs Fatal (All Data)'!I51,1)</f>
        <v>#N/A</v>
      </c>
      <c r="J51" s="404" t="e">
        <f>IF($D51="Yes",'CMFs Fatal (All Data)'!J51,1)</f>
        <v>#N/A</v>
      </c>
      <c r="K51" s="404" t="e">
        <f>IF($D51="Yes",'CMFs Fatal (All Data)'!K51,1)</f>
        <v>#N/A</v>
      </c>
      <c r="L51" s="404" t="e">
        <f>IF($D51="Yes",'CMFs Fatal (All Data)'!L51,1)</f>
        <v>#N/A</v>
      </c>
      <c r="M51" s="404" t="e">
        <f>IF($D51="Yes",'CMFs Fatal (All Data)'!M51,1)</f>
        <v>#N/A</v>
      </c>
      <c r="N51" s="404" t="e">
        <f>IF($D51="Yes",'CMFs Fatal (All Data)'!N51,1)</f>
        <v>#N/A</v>
      </c>
      <c r="O51" s="404" t="e">
        <f>IF($D51="Yes",'CMFs Fatal (All Data)'!O51,1)</f>
        <v>#N/A</v>
      </c>
      <c r="P51" s="404" t="e">
        <f>IF($D51="Yes",'CMFs Fatal (All Data)'!P51,1)</f>
        <v>#N/A</v>
      </c>
      <c r="Q51" s="404" t="e">
        <f>IF($D51="Yes",'CMFs Fatal (All Data)'!Q51,1)</f>
        <v>#N/A</v>
      </c>
      <c r="R51" s="404" t="e">
        <f>IF($D51="Yes",'CMFs Fatal (All Data)'!R51,1)</f>
        <v>#N/A</v>
      </c>
      <c r="S51" s="404" t="e">
        <f>IF($D51="Yes",'CMFs Fatal (All Data)'!S51,1)</f>
        <v>#N/A</v>
      </c>
      <c r="T51" s="404" t="e">
        <f>IF($D51="Yes",'CMFs Fatal (All Data)'!T51,1)</f>
        <v>#N/A</v>
      </c>
      <c r="U51" s="404" t="e">
        <f>IF($D51="Yes",'CMFs Fatal (All Data)'!U51,1)</f>
        <v>#N/A</v>
      </c>
      <c r="V51" s="439" t="e">
        <f>IF($D51="Yes",'CMFs Fatal (All Data)'!V51,1)</f>
        <v>#N/A</v>
      </c>
      <c r="W51" s="625"/>
    </row>
    <row r="52" spans="1:23" x14ac:dyDescent="0.2">
      <c r="A52" s="407" t="str">
        <f>IF(ISERROR(D52),"Area Type must be selected on Worksheet 1 (box 14)",IF($D52="Yes",CONCATENATE('CMFs Fatal (All Data)'!W52," - ",'CMFs Fatal (All Data)'!X52," - ",'CMFs Fatal (All Data)'!Y52),CONCATENATE('CMFs Fatal (All Data)'!W52," ----- (Not applicable to selected Area Type)")))</f>
        <v>Area Type must be selected on Worksheet 1 (box 14)</v>
      </c>
      <c r="B52" s="403">
        <f>'CMFs Fatal (All Data)'!B52</f>
        <v>10</v>
      </c>
      <c r="C52" s="403" t="str">
        <f>'CMFs Fatal (All Data)'!C52</f>
        <v>All</v>
      </c>
      <c r="D52" s="403" t="e">
        <f>'CMFs Fatal (All Data)'!D52</f>
        <v>#N/A</v>
      </c>
      <c r="E52" s="404" t="e">
        <f>IF($D52="Yes",'CMFs Fatal (All Data)'!E52,1)</f>
        <v>#N/A</v>
      </c>
      <c r="F52" s="404" t="e">
        <f>IF($D52="Yes",'CMFs Fatal (All Data)'!F52,1)</f>
        <v>#N/A</v>
      </c>
      <c r="G52" s="404" t="e">
        <f>IF($D52="Yes",'CMFs Fatal (All Data)'!G52,1)</f>
        <v>#N/A</v>
      </c>
      <c r="H52" s="404" t="e">
        <f>IF($D52="Yes",'CMFs Fatal (All Data)'!H52,1)</f>
        <v>#N/A</v>
      </c>
      <c r="I52" s="404" t="e">
        <f>IF($D52="Yes",'CMFs Fatal (All Data)'!I52,1)</f>
        <v>#N/A</v>
      </c>
      <c r="J52" s="404" t="e">
        <f>IF($D52="Yes",'CMFs Fatal (All Data)'!J52,1)</f>
        <v>#N/A</v>
      </c>
      <c r="K52" s="404" t="e">
        <f>IF($D52="Yes",'CMFs Fatal (All Data)'!K52,1)</f>
        <v>#N/A</v>
      </c>
      <c r="L52" s="404" t="e">
        <f>IF($D52="Yes",'CMFs Fatal (All Data)'!L52,1)</f>
        <v>#N/A</v>
      </c>
      <c r="M52" s="404" t="e">
        <f>IF($D52="Yes",'CMFs Fatal (All Data)'!M52,1)</f>
        <v>#N/A</v>
      </c>
      <c r="N52" s="404" t="e">
        <f>IF($D52="Yes",'CMFs Fatal (All Data)'!N52,1)</f>
        <v>#N/A</v>
      </c>
      <c r="O52" s="404" t="e">
        <f>IF($D52="Yes",'CMFs Fatal (All Data)'!O52,1)</f>
        <v>#N/A</v>
      </c>
      <c r="P52" s="404" t="e">
        <f>IF($D52="Yes",'CMFs Fatal (All Data)'!P52,1)</f>
        <v>#N/A</v>
      </c>
      <c r="Q52" s="404" t="e">
        <f>IF($D52="Yes",'CMFs Fatal (All Data)'!Q52,1)</f>
        <v>#N/A</v>
      </c>
      <c r="R52" s="404" t="e">
        <f>IF($D52="Yes",'CMFs Fatal (All Data)'!R52,1)</f>
        <v>#N/A</v>
      </c>
      <c r="S52" s="404" t="e">
        <f>IF($D52="Yes",'CMFs Fatal (All Data)'!S52,1)</f>
        <v>#N/A</v>
      </c>
      <c r="T52" s="404" t="e">
        <f>IF($D52="Yes",'CMFs Fatal (All Data)'!T52,1)</f>
        <v>#N/A</v>
      </c>
      <c r="U52" s="404" t="e">
        <f>IF($D52="Yes",'CMFs Fatal (All Data)'!U52,1)</f>
        <v>#N/A</v>
      </c>
      <c r="V52" s="439" t="e">
        <f>IF($D52="Yes",'CMFs Fatal (All Data)'!V52,1)</f>
        <v>#N/A</v>
      </c>
      <c r="W52" s="662"/>
    </row>
    <row r="53" spans="1:23" x14ac:dyDescent="0.2">
      <c r="A53" s="407" t="str">
        <f>IF(ISERROR(D53),"Area Type must be selected on Worksheet 1 (box 14)",IF($D53="Yes",CONCATENATE('CMFs Fatal (All Data)'!W53," - ",'CMFs Fatal (All Data)'!X53," - ",'CMFs Fatal (All Data)'!Y53),CONCATENATE('CMFs Fatal (All Data)'!W53," ----- (Not applicable to selected Area Type)")))</f>
        <v>Area Type must be selected on Worksheet 1 (box 14)</v>
      </c>
      <c r="B53" s="403">
        <f>'CMFs Fatal (All Data)'!B53</f>
        <v>10</v>
      </c>
      <c r="C53" s="403" t="str">
        <f>'CMFs Fatal (All Data)'!C53</f>
        <v>All</v>
      </c>
      <c r="D53" s="403" t="e">
        <f>'CMFs Fatal (All Data)'!D53</f>
        <v>#N/A</v>
      </c>
      <c r="E53" s="404" t="e">
        <f>IF($D53="Yes",'CMFs Fatal (All Data)'!E53,1)</f>
        <v>#N/A</v>
      </c>
      <c r="F53" s="404" t="e">
        <f>IF($D53="Yes",'CMFs Fatal (All Data)'!F53,1)</f>
        <v>#N/A</v>
      </c>
      <c r="G53" s="404" t="e">
        <f>IF($D53="Yes",'CMFs Fatal (All Data)'!G53,1)</f>
        <v>#N/A</v>
      </c>
      <c r="H53" s="404" t="e">
        <f>IF($D53="Yes",'CMFs Fatal (All Data)'!H53,1)</f>
        <v>#N/A</v>
      </c>
      <c r="I53" s="404" t="e">
        <f>IF($D53="Yes",'CMFs Fatal (All Data)'!I53,1)</f>
        <v>#N/A</v>
      </c>
      <c r="J53" s="404" t="e">
        <f>IF($D53="Yes",'CMFs Fatal (All Data)'!J53,1)</f>
        <v>#N/A</v>
      </c>
      <c r="K53" s="404" t="e">
        <f>IF($D53="Yes",'CMFs Fatal (All Data)'!K53,1)</f>
        <v>#N/A</v>
      </c>
      <c r="L53" s="404" t="e">
        <f>IF($D53="Yes",'CMFs Fatal (All Data)'!L53,1)</f>
        <v>#N/A</v>
      </c>
      <c r="M53" s="404" t="e">
        <f>IF($D53="Yes",'CMFs Fatal (All Data)'!M53,1)</f>
        <v>#N/A</v>
      </c>
      <c r="N53" s="404" t="e">
        <f>IF($D53="Yes",'CMFs Fatal (All Data)'!N53,1)</f>
        <v>#N/A</v>
      </c>
      <c r="O53" s="404" t="e">
        <f>IF($D53="Yes",'CMFs Fatal (All Data)'!O53,1)</f>
        <v>#N/A</v>
      </c>
      <c r="P53" s="404" t="e">
        <f>IF($D53="Yes",'CMFs Fatal (All Data)'!P53,1)</f>
        <v>#N/A</v>
      </c>
      <c r="Q53" s="404" t="e">
        <f>IF($D53="Yes",'CMFs Fatal (All Data)'!Q53,1)</f>
        <v>#N/A</v>
      </c>
      <c r="R53" s="404" t="e">
        <f>IF($D53="Yes",'CMFs Fatal (All Data)'!R53,1)</f>
        <v>#N/A</v>
      </c>
      <c r="S53" s="404" t="e">
        <f>IF($D53="Yes",'CMFs Fatal (All Data)'!S53,1)</f>
        <v>#N/A</v>
      </c>
      <c r="T53" s="404" t="e">
        <f>IF($D53="Yes",'CMFs Fatal (All Data)'!T53,1)</f>
        <v>#N/A</v>
      </c>
      <c r="U53" s="404" t="e">
        <f>IF($D53="Yes",'CMFs Fatal (All Data)'!U53,1)</f>
        <v>#N/A</v>
      </c>
      <c r="V53" s="439" t="e">
        <f>IF($D53="Yes",'CMFs Fatal (All Data)'!V53,1)</f>
        <v>#N/A</v>
      </c>
      <c r="W53" s="625"/>
    </row>
    <row r="54" spans="1:23" x14ac:dyDescent="0.2">
      <c r="A54" s="407" t="str">
        <f>IF(ISERROR(D54),"Area Type must be selected on Worksheet 1 (box 14)",IF($D54="Yes",CONCATENATE('CMFs Fatal (All Data)'!W54," - ",'CMFs Fatal (All Data)'!X54," - ",'CMFs Fatal (All Data)'!Y54),CONCATENATE('CMFs Fatal (All Data)'!W54," ----- (Not applicable to selected Area Type)")))</f>
        <v>Area Type must be selected on Worksheet 1 (box 14)</v>
      </c>
      <c r="B54" s="403">
        <f>'CMFs Fatal (All Data)'!B54</f>
        <v>10</v>
      </c>
      <c r="C54" s="403" t="str">
        <f>'CMFs Fatal (All Data)'!C54</f>
        <v>All</v>
      </c>
      <c r="D54" s="403" t="e">
        <f>'CMFs Fatal (All Data)'!D54</f>
        <v>#N/A</v>
      </c>
      <c r="E54" s="404" t="e">
        <f>IF($D54="Yes",'CMFs Fatal (All Data)'!E54,1)</f>
        <v>#N/A</v>
      </c>
      <c r="F54" s="404" t="e">
        <f>IF($D54="Yes",'CMFs Fatal (All Data)'!F54,1)</f>
        <v>#N/A</v>
      </c>
      <c r="G54" s="404" t="e">
        <f>IF($D54="Yes",'CMFs Fatal (All Data)'!G54,1)</f>
        <v>#N/A</v>
      </c>
      <c r="H54" s="404" t="e">
        <f>IF($D54="Yes",'CMFs Fatal (All Data)'!H54,1)</f>
        <v>#N/A</v>
      </c>
      <c r="I54" s="404" t="e">
        <f>IF($D54="Yes",'CMFs Fatal (All Data)'!I54,1)</f>
        <v>#N/A</v>
      </c>
      <c r="J54" s="404" t="e">
        <f>IF($D54="Yes",'CMFs Fatal (All Data)'!J54,1)</f>
        <v>#N/A</v>
      </c>
      <c r="K54" s="404" t="e">
        <f>IF($D54="Yes",'CMFs Fatal (All Data)'!K54,1)</f>
        <v>#N/A</v>
      </c>
      <c r="L54" s="404" t="e">
        <f>IF($D54="Yes",'CMFs Fatal (All Data)'!L54,1)</f>
        <v>#N/A</v>
      </c>
      <c r="M54" s="404" t="e">
        <f>IF($D54="Yes",'CMFs Fatal (All Data)'!M54,1)</f>
        <v>#N/A</v>
      </c>
      <c r="N54" s="404" t="e">
        <f>IF($D54="Yes",'CMFs Fatal (All Data)'!N54,1)</f>
        <v>#N/A</v>
      </c>
      <c r="O54" s="404" t="e">
        <f>IF($D54="Yes",'CMFs Fatal (All Data)'!O54,1)</f>
        <v>#N/A</v>
      </c>
      <c r="P54" s="404" t="e">
        <f>IF($D54="Yes",'CMFs Fatal (All Data)'!P54,1)</f>
        <v>#N/A</v>
      </c>
      <c r="Q54" s="404" t="e">
        <f>IF($D54="Yes",'CMFs Fatal (All Data)'!Q54,1)</f>
        <v>#N/A</v>
      </c>
      <c r="R54" s="404" t="e">
        <f>IF($D54="Yes",'CMFs Fatal (All Data)'!R54,1)</f>
        <v>#N/A</v>
      </c>
      <c r="S54" s="404" t="e">
        <f>IF($D54="Yes",'CMFs Fatal (All Data)'!S54,1)</f>
        <v>#N/A</v>
      </c>
      <c r="T54" s="404" t="e">
        <f>IF($D54="Yes",'CMFs Fatal (All Data)'!T54,1)</f>
        <v>#N/A</v>
      </c>
      <c r="U54" s="404" t="e">
        <f>IF($D54="Yes",'CMFs Fatal (All Data)'!U54,1)</f>
        <v>#N/A</v>
      </c>
      <c r="V54" s="439" t="e">
        <f>IF($D54="Yes",'CMFs Fatal (All Data)'!V54,1)</f>
        <v>#N/A</v>
      </c>
      <c r="W54" s="625"/>
    </row>
    <row r="55" spans="1:23" x14ac:dyDescent="0.2">
      <c r="A55" s="407" t="str">
        <f>IF(ISERROR(D55),"Area Type must be selected on Worksheet 1 (box 14)",IF($D55="Yes",CONCATENATE('CMFs Fatal (All Data)'!W55," - ",'CMFs Fatal (All Data)'!X55," - ",'CMFs Fatal (All Data)'!Y55),CONCATENATE('CMFs Fatal (All Data)'!W55," ----- (Not applicable to selected Area Type)")))</f>
        <v>Area Type must be selected on Worksheet 1 (box 14)</v>
      </c>
      <c r="B55" s="403">
        <f>'CMFs Fatal (All Data)'!B55</f>
        <v>10</v>
      </c>
      <c r="C55" s="403" t="str">
        <f>'CMFs Fatal (All Data)'!C55</f>
        <v>Urban</v>
      </c>
      <c r="D55" s="403" t="e">
        <f>'CMFs Fatal (All Data)'!D55</f>
        <v>#N/A</v>
      </c>
      <c r="E55" s="404" t="e">
        <f>IF($D55="Yes",'CMFs Fatal (All Data)'!E55,1)</f>
        <v>#N/A</v>
      </c>
      <c r="F55" s="404" t="e">
        <f>IF($D55="Yes",'CMFs Fatal (All Data)'!F55,1)</f>
        <v>#N/A</v>
      </c>
      <c r="G55" s="404" t="e">
        <f>IF($D55="Yes",'CMFs Fatal (All Data)'!G55,1)</f>
        <v>#N/A</v>
      </c>
      <c r="H55" s="404" t="e">
        <f>IF($D55="Yes",'CMFs Fatal (All Data)'!H55,1)</f>
        <v>#N/A</v>
      </c>
      <c r="I55" s="404" t="e">
        <f>IF($D55="Yes",'CMFs Fatal (All Data)'!I55,1)</f>
        <v>#N/A</v>
      </c>
      <c r="J55" s="404" t="e">
        <f>IF($D55="Yes",'CMFs Fatal (All Data)'!J55,1)</f>
        <v>#N/A</v>
      </c>
      <c r="K55" s="404" t="e">
        <f>IF($D55="Yes",'CMFs Fatal (All Data)'!K55,1)</f>
        <v>#N/A</v>
      </c>
      <c r="L55" s="404" t="e">
        <f>IF($D55="Yes",'CMFs Fatal (All Data)'!L55,1)</f>
        <v>#N/A</v>
      </c>
      <c r="M55" s="404" t="e">
        <f>IF($D55="Yes",'CMFs Fatal (All Data)'!M55,1)</f>
        <v>#N/A</v>
      </c>
      <c r="N55" s="404" t="e">
        <f>IF($D55="Yes",'CMFs Fatal (All Data)'!N55,1)</f>
        <v>#N/A</v>
      </c>
      <c r="O55" s="404" t="e">
        <f>IF($D55="Yes",'CMFs Fatal (All Data)'!O55,1)</f>
        <v>#N/A</v>
      </c>
      <c r="P55" s="404" t="e">
        <f>IF($D55="Yes",'CMFs Fatal (All Data)'!P55,1)</f>
        <v>#N/A</v>
      </c>
      <c r="Q55" s="404" t="e">
        <f>IF($D55="Yes",'CMFs Fatal (All Data)'!Q55,1)</f>
        <v>#N/A</v>
      </c>
      <c r="R55" s="404" t="e">
        <f>IF($D55="Yes",'CMFs Fatal (All Data)'!R55,1)</f>
        <v>#N/A</v>
      </c>
      <c r="S55" s="404" t="e">
        <f>IF($D55="Yes",'CMFs Fatal (All Data)'!S55,1)</f>
        <v>#N/A</v>
      </c>
      <c r="T55" s="404" t="e">
        <f>IF($D55="Yes",'CMFs Fatal (All Data)'!T55,1)</f>
        <v>#N/A</v>
      </c>
      <c r="U55" s="404" t="e">
        <f>IF($D55="Yes",'CMFs Fatal (All Data)'!U55,1)</f>
        <v>#N/A</v>
      </c>
      <c r="V55" s="439" t="e">
        <f>IF($D55="Yes",'CMFs Fatal (All Data)'!V55,1)</f>
        <v>#N/A</v>
      </c>
      <c r="W55" s="625"/>
    </row>
    <row r="56" spans="1:23" x14ac:dyDescent="0.2">
      <c r="A56" s="407" t="str">
        <f>IF(ISERROR(D56),"Area Type must be selected on Worksheet 1 (box 14)",IF($D56="Yes",CONCATENATE('CMFs Fatal (All Data)'!W56," - ",'CMFs Fatal (All Data)'!X56," - ",'CMFs Fatal (All Data)'!Y56),CONCATENATE('CMFs Fatal (All Data)'!W56," ----- (Not applicable to selected Area Type)")))</f>
        <v>Area Type must be selected on Worksheet 1 (box 14)</v>
      </c>
      <c r="B56" s="403">
        <f>'CMFs Fatal (All Data)'!B56</f>
        <v>10</v>
      </c>
      <c r="C56" s="403" t="str">
        <f>'CMFs Fatal (All Data)'!C56</f>
        <v>Urban</v>
      </c>
      <c r="D56" s="403" t="e">
        <f>'CMFs Fatal (All Data)'!D56</f>
        <v>#N/A</v>
      </c>
      <c r="E56" s="404" t="e">
        <f>IF($D56="Yes",'CMFs Fatal (All Data)'!E56,1)</f>
        <v>#N/A</v>
      </c>
      <c r="F56" s="404" t="e">
        <f>IF($D56="Yes",'CMFs Fatal (All Data)'!F56,1)</f>
        <v>#N/A</v>
      </c>
      <c r="G56" s="404" t="e">
        <f>IF($D56="Yes",'CMFs Fatal (All Data)'!G56,1)</f>
        <v>#N/A</v>
      </c>
      <c r="H56" s="404" t="e">
        <f>IF($D56="Yes",'CMFs Fatal (All Data)'!H56,1)</f>
        <v>#N/A</v>
      </c>
      <c r="I56" s="404" t="e">
        <f>IF($D56="Yes",'CMFs Fatal (All Data)'!I56,1)</f>
        <v>#N/A</v>
      </c>
      <c r="J56" s="404" t="e">
        <f>IF($D56="Yes",'CMFs Fatal (All Data)'!J56,1)</f>
        <v>#N/A</v>
      </c>
      <c r="K56" s="404" t="e">
        <f>IF($D56="Yes",'CMFs Fatal (All Data)'!K56,1)</f>
        <v>#N/A</v>
      </c>
      <c r="L56" s="404" t="e">
        <f>IF($D56="Yes",'CMFs Fatal (All Data)'!L56,1)</f>
        <v>#N/A</v>
      </c>
      <c r="M56" s="404" t="e">
        <f>IF($D56="Yes",'CMFs Fatal (All Data)'!M56,1)</f>
        <v>#N/A</v>
      </c>
      <c r="N56" s="404" t="e">
        <f>IF($D56="Yes",'CMFs Fatal (All Data)'!N56,1)</f>
        <v>#N/A</v>
      </c>
      <c r="O56" s="404" t="e">
        <f>IF($D56="Yes",'CMFs Fatal (All Data)'!O56,1)</f>
        <v>#N/A</v>
      </c>
      <c r="P56" s="404" t="e">
        <f>IF($D56="Yes",'CMFs Fatal (All Data)'!P56,1)</f>
        <v>#N/A</v>
      </c>
      <c r="Q56" s="404" t="e">
        <f>IF($D56="Yes",'CMFs Fatal (All Data)'!Q56,1)</f>
        <v>#N/A</v>
      </c>
      <c r="R56" s="404" t="e">
        <f>IF($D56="Yes",'CMFs Fatal (All Data)'!R56,1)</f>
        <v>#N/A</v>
      </c>
      <c r="S56" s="404" t="e">
        <f>IF($D56="Yes",'CMFs Fatal (All Data)'!S56,1)</f>
        <v>#N/A</v>
      </c>
      <c r="T56" s="404" t="e">
        <f>IF($D56="Yes",'CMFs Fatal (All Data)'!T56,1)</f>
        <v>#N/A</v>
      </c>
      <c r="U56" s="404" t="e">
        <f>IF($D56="Yes",'CMFs Fatal (All Data)'!U56,1)</f>
        <v>#N/A</v>
      </c>
      <c r="V56" s="439" t="e">
        <f>IF($D56="Yes",'CMFs Fatal (All Data)'!V56,1)</f>
        <v>#N/A</v>
      </c>
      <c r="W56" s="625"/>
    </row>
    <row r="57" spans="1:23" x14ac:dyDescent="0.2">
      <c r="A57" s="407" t="str">
        <f>IF(ISERROR(D57),"Area Type must be selected on Worksheet 1 (box 14)",IF($D57="Yes",CONCATENATE('CMFs Fatal (All Data)'!W57," - ",'CMFs Fatal (All Data)'!X57," - ",'CMFs Fatal (All Data)'!Y57),CONCATENATE('CMFs Fatal (All Data)'!W57," ----- (Not applicable to selected Area Type)")))</f>
        <v>Area Type must be selected on Worksheet 1 (box 14)</v>
      </c>
      <c r="B57" s="403">
        <f>'CMFs Fatal (All Data)'!B57</f>
        <v>10</v>
      </c>
      <c r="C57" s="403" t="str">
        <f>'CMFs Fatal (All Data)'!C57</f>
        <v>Urban and Suburban</v>
      </c>
      <c r="D57" s="403" t="e">
        <f>'CMFs Fatal (All Data)'!D57</f>
        <v>#N/A</v>
      </c>
      <c r="E57" s="404" t="e">
        <f>IF($D57="Yes",'CMFs Fatal (All Data)'!E57,1)</f>
        <v>#N/A</v>
      </c>
      <c r="F57" s="404" t="e">
        <f>IF($D57="Yes",'CMFs Fatal (All Data)'!F57,1)</f>
        <v>#N/A</v>
      </c>
      <c r="G57" s="404" t="e">
        <f>IF($D57="Yes",'CMFs Fatal (All Data)'!G57,1)</f>
        <v>#N/A</v>
      </c>
      <c r="H57" s="404" t="e">
        <f>IF($D57="Yes",'CMFs Fatal (All Data)'!H57,1)</f>
        <v>#N/A</v>
      </c>
      <c r="I57" s="404" t="e">
        <f>IF($D57="Yes",'CMFs Fatal (All Data)'!I57,1)</f>
        <v>#N/A</v>
      </c>
      <c r="J57" s="404" t="e">
        <f>IF($D57="Yes",'CMFs Fatal (All Data)'!J57,1)</f>
        <v>#N/A</v>
      </c>
      <c r="K57" s="404" t="e">
        <f>IF($D57="Yes",'CMFs Fatal (All Data)'!K57,1)</f>
        <v>#N/A</v>
      </c>
      <c r="L57" s="404" t="e">
        <f>IF($D57="Yes",'CMFs Fatal (All Data)'!L57,1)</f>
        <v>#N/A</v>
      </c>
      <c r="M57" s="404" t="e">
        <f>IF($D57="Yes",'CMFs Fatal (All Data)'!M57,1)</f>
        <v>#N/A</v>
      </c>
      <c r="N57" s="404" t="e">
        <f>IF($D57="Yes",'CMFs Fatal (All Data)'!N57,1)</f>
        <v>#N/A</v>
      </c>
      <c r="O57" s="404" t="e">
        <f>IF($D57="Yes",'CMFs Fatal (All Data)'!O57,1)</f>
        <v>#N/A</v>
      </c>
      <c r="P57" s="404" t="e">
        <f>IF($D57="Yes",'CMFs Fatal (All Data)'!P57,1)</f>
        <v>#N/A</v>
      </c>
      <c r="Q57" s="404" t="e">
        <f>IF($D57="Yes",'CMFs Fatal (All Data)'!Q57,1)</f>
        <v>#N/A</v>
      </c>
      <c r="R57" s="404" t="e">
        <f>IF($D57="Yes",'CMFs Fatal (All Data)'!R57,1)</f>
        <v>#N/A</v>
      </c>
      <c r="S57" s="404" t="e">
        <f>IF($D57="Yes",'CMFs Fatal (All Data)'!S57,1)</f>
        <v>#N/A</v>
      </c>
      <c r="T57" s="404" t="e">
        <f>IF($D57="Yes",'CMFs Fatal (All Data)'!T57,1)</f>
        <v>#N/A</v>
      </c>
      <c r="U57" s="404" t="e">
        <f>IF($D57="Yes",'CMFs Fatal (All Data)'!U57,1)</f>
        <v>#N/A</v>
      </c>
      <c r="V57" s="439" t="e">
        <f>IF($D57="Yes",'CMFs Fatal (All Data)'!V57,1)</f>
        <v>#N/A</v>
      </c>
      <c r="W57" s="625"/>
    </row>
    <row r="58" spans="1:23" x14ac:dyDescent="0.2">
      <c r="A58" s="407" t="str">
        <f>IF(ISERROR(D58),"Area Type must be selected on Worksheet 1 (box 14)",IF($D58="Yes",CONCATENATE('CMFs Fatal (All Data)'!W58," - ",'CMFs Fatal (All Data)'!X58," - ",'CMFs Fatal (All Data)'!Y58),CONCATENATE('CMFs Fatal (All Data)'!W58," ----- (Not applicable to selected Area Type)")))</f>
        <v>Area Type must be selected on Worksheet 1 (box 14)</v>
      </c>
      <c r="B58" s="403">
        <f>'CMFs Fatal (All Data)'!B58</f>
        <v>10</v>
      </c>
      <c r="C58" s="403" t="str">
        <f>'CMFs Fatal (All Data)'!C58</f>
        <v>All</v>
      </c>
      <c r="D58" s="403" t="e">
        <f>'CMFs Fatal (All Data)'!D58</f>
        <v>#N/A</v>
      </c>
      <c r="E58" s="404" t="e">
        <f>IF($D58="Yes",'CMFs Fatal (All Data)'!E58,1)</f>
        <v>#N/A</v>
      </c>
      <c r="F58" s="404" t="e">
        <f>IF($D58="Yes",'CMFs Fatal (All Data)'!F58,1)</f>
        <v>#N/A</v>
      </c>
      <c r="G58" s="404" t="e">
        <f>IF($D58="Yes",'CMFs Fatal (All Data)'!G58,1)</f>
        <v>#N/A</v>
      </c>
      <c r="H58" s="404" t="e">
        <f>IF($D58="Yes",'CMFs Fatal (All Data)'!H58,1)</f>
        <v>#N/A</v>
      </c>
      <c r="I58" s="404" t="e">
        <f>IF($D58="Yes",'CMFs Fatal (All Data)'!I58,1)</f>
        <v>#N/A</v>
      </c>
      <c r="J58" s="404" t="e">
        <f>IF($D58="Yes",'CMFs Fatal (All Data)'!J58,1)</f>
        <v>#N/A</v>
      </c>
      <c r="K58" s="404" t="e">
        <f>IF($D58="Yes",'CMFs Fatal (All Data)'!K58,1)</f>
        <v>#N/A</v>
      </c>
      <c r="L58" s="404" t="e">
        <f>IF($D58="Yes",'CMFs Fatal (All Data)'!L58,1)</f>
        <v>#N/A</v>
      </c>
      <c r="M58" s="404" t="e">
        <f>IF($D58="Yes",'CMFs Fatal (All Data)'!M58,1)</f>
        <v>#N/A</v>
      </c>
      <c r="N58" s="404" t="e">
        <f>IF($D58="Yes",'CMFs Fatal (All Data)'!N58,1)</f>
        <v>#N/A</v>
      </c>
      <c r="O58" s="404" t="e">
        <f>IF($D58="Yes",'CMFs Fatal (All Data)'!O58,1)</f>
        <v>#N/A</v>
      </c>
      <c r="P58" s="404" t="e">
        <f>IF($D58="Yes",'CMFs Fatal (All Data)'!P58,1)</f>
        <v>#N/A</v>
      </c>
      <c r="Q58" s="404" t="e">
        <f>IF($D58="Yes",'CMFs Fatal (All Data)'!Q58,1)</f>
        <v>#N/A</v>
      </c>
      <c r="R58" s="404" t="e">
        <f>IF($D58="Yes",'CMFs Fatal (All Data)'!R58,1)</f>
        <v>#N/A</v>
      </c>
      <c r="S58" s="404" t="e">
        <f>IF($D58="Yes",'CMFs Fatal (All Data)'!S58,1)</f>
        <v>#N/A</v>
      </c>
      <c r="T58" s="404" t="e">
        <f>IF($D58="Yes",'CMFs Fatal (All Data)'!T58,1)</f>
        <v>#N/A</v>
      </c>
      <c r="U58" s="404" t="e">
        <f>IF($D58="Yes",'CMFs Fatal (All Data)'!U58,1)</f>
        <v>#N/A</v>
      </c>
      <c r="V58" s="439" t="e">
        <f>IF($D58="Yes",'CMFs Fatal (All Data)'!V58,1)</f>
        <v>#N/A</v>
      </c>
      <c r="W58" s="625"/>
    </row>
    <row r="59" spans="1:23" x14ac:dyDescent="0.2">
      <c r="A59" s="407" t="str">
        <f>IF(ISERROR(D59),"Area Type must be selected on Worksheet 1 (box 14)",IF($D59="Yes",CONCATENATE('CMFs Fatal (All Data)'!W59," - ",'CMFs Fatal (All Data)'!X59," - ",'CMFs Fatal (All Data)'!Y59),CONCATENATE('CMFs Fatal (All Data)'!W59," ----- (Not applicable to selected Area Type)")))</f>
        <v>Area Type must be selected on Worksheet 1 (box 14)</v>
      </c>
      <c r="B59" s="403">
        <f>'CMFs Fatal (All Data)'!B59</f>
        <v>10</v>
      </c>
      <c r="C59" s="403" t="str">
        <f>'CMFs Fatal (All Data)'!C59</f>
        <v>All</v>
      </c>
      <c r="D59" s="403" t="e">
        <f>'CMFs Fatal (All Data)'!D59</f>
        <v>#N/A</v>
      </c>
      <c r="E59" s="404" t="e">
        <f>IF($D59="Yes",'CMFs Fatal (All Data)'!E59,1)</f>
        <v>#N/A</v>
      </c>
      <c r="F59" s="404" t="e">
        <f>IF($D59="Yes",'CMFs Fatal (All Data)'!F59,1)</f>
        <v>#N/A</v>
      </c>
      <c r="G59" s="404" t="e">
        <f>IF($D59="Yes",'CMFs Fatal (All Data)'!G59,1)</f>
        <v>#N/A</v>
      </c>
      <c r="H59" s="404" t="e">
        <f>IF($D59="Yes",'CMFs Fatal (All Data)'!H59,1)</f>
        <v>#N/A</v>
      </c>
      <c r="I59" s="404" t="e">
        <f>IF($D59="Yes",'CMFs Fatal (All Data)'!I59,1)</f>
        <v>#N/A</v>
      </c>
      <c r="J59" s="404" t="e">
        <f>IF($D59="Yes",'CMFs Fatal (All Data)'!J59,1)</f>
        <v>#N/A</v>
      </c>
      <c r="K59" s="404" t="e">
        <f>IF($D59="Yes",'CMFs Fatal (All Data)'!K59,1)</f>
        <v>#N/A</v>
      </c>
      <c r="L59" s="404" t="e">
        <f>IF($D59="Yes",'CMFs Fatal (All Data)'!L59,1)</f>
        <v>#N/A</v>
      </c>
      <c r="M59" s="404" t="e">
        <f>IF($D59="Yes",'CMFs Fatal (All Data)'!M59,1)</f>
        <v>#N/A</v>
      </c>
      <c r="N59" s="404" t="e">
        <f>IF($D59="Yes",'CMFs Fatal (All Data)'!N59,1)</f>
        <v>#N/A</v>
      </c>
      <c r="O59" s="404" t="e">
        <f>IF($D59="Yes",'CMFs Fatal (All Data)'!O59,1)</f>
        <v>#N/A</v>
      </c>
      <c r="P59" s="404" t="e">
        <f>IF($D59="Yes",'CMFs Fatal (All Data)'!P59,1)</f>
        <v>#N/A</v>
      </c>
      <c r="Q59" s="404" t="e">
        <f>IF($D59="Yes",'CMFs Fatal (All Data)'!Q59,1)</f>
        <v>#N/A</v>
      </c>
      <c r="R59" s="404" t="e">
        <f>IF($D59="Yes",'CMFs Fatal (All Data)'!R59,1)</f>
        <v>#N/A</v>
      </c>
      <c r="S59" s="404" t="e">
        <f>IF($D59="Yes",'CMFs Fatal (All Data)'!S59,1)</f>
        <v>#N/A</v>
      </c>
      <c r="T59" s="404" t="e">
        <f>IF($D59="Yes",'CMFs Fatal (All Data)'!T59,1)</f>
        <v>#N/A</v>
      </c>
      <c r="U59" s="404" t="e">
        <f>IF($D59="Yes",'CMFs Fatal (All Data)'!U59,1)</f>
        <v>#N/A</v>
      </c>
      <c r="V59" s="439" t="e">
        <f>IF($D59="Yes",'CMFs Fatal (All Data)'!V59,1)</f>
        <v>#N/A</v>
      </c>
      <c r="W59" s="625"/>
    </row>
    <row r="60" spans="1:23" x14ac:dyDescent="0.2">
      <c r="A60" s="407" t="str">
        <f>IF(ISERROR(D60),"Area Type must be selected on Worksheet 1 (box 14)",IF($D60="Yes",CONCATENATE('CMFs Fatal (All Data)'!W60," - ",'CMFs Fatal (All Data)'!X60," - ",'CMFs Fatal (All Data)'!Y60),CONCATENATE('CMFs Fatal (All Data)'!W60," ----- (Not applicable to selected Area Type)")))</f>
        <v>Area Type must be selected on Worksheet 1 (box 14)</v>
      </c>
      <c r="B60" s="403">
        <f>'CMFs Fatal (All Data)'!B60</f>
        <v>10</v>
      </c>
      <c r="C60" s="403" t="str">
        <f>'CMFs Fatal (All Data)'!C60</f>
        <v>All</v>
      </c>
      <c r="D60" s="403" t="e">
        <f>'CMFs Fatal (All Data)'!D60</f>
        <v>#N/A</v>
      </c>
      <c r="E60" s="404" t="e">
        <f>IF($D60="Yes",'CMFs Fatal (All Data)'!E60,1)</f>
        <v>#N/A</v>
      </c>
      <c r="F60" s="404" t="e">
        <f>IF($D60="Yes",'CMFs Fatal (All Data)'!F60,1)</f>
        <v>#N/A</v>
      </c>
      <c r="G60" s="404" t="e">
        <f>IF($D60="Yes",'CMFs Fatal (All Data)'!G60,1)</f>
        <v>#N/A</v>
      </c>
      <c r="H60" s="404" t="e">
        <f>IF($D60="Yes",'CMFs Fatal (All Data)'!H60,1)</f>
        <v>#N/A</v>
      </c>
      <c r="I60" s="404" t="e">
        <f>IF($D60="Yes",'CMFs Fatal (All Data)'!I60,1)</f>
        <v>#N/A</v>
      </c>
      <c r="J60" s="404" t="e">
        <f>IF($D60="Yes",'CMFs Fatal (All Data)'!J60,1)</f>
        <v>#N/A</v>
      </c>
      <c r="K60" s="404" t="e">
        <f>IF($D60="Yes",'CMFs Fatal (All Data)'!K60,1)</f>
        <v>#N/A</v>
      </c>
      <c r="L60" s="404" t="e">
        <f>IF($D60="Yes",'CMFs Fatal (All Data)'!L60,1)</f>
        <v>#N/A</v>
      </c>
      <c r="M60" s="404" t="e">
        <f>IF($D60="Yes",'CMFs Fatal (All Data)'!M60,1)</f>
        <v>#N/A</v>
      </c>
      <c r="N60" s="404" t="e">
        <f>IF($D60="Yes",'CMFs Fatal (All Data)'!N60,1)</f>
        <v>#N/A</v>
      </c>
      <c r="O60" s="404" t="e">
        <f>IF($D60="Yes",'CMFs Fatal (All Data)'!O60,1)</f>
        <v>#N/A</v>
      </c>
      <c r="P60" s="404" t="e">
        <f>IF($D60="Yes",'CMFs Fatal (All Data)'!P60,1)</f>
        <v>#N/A</v>
      </c>
      <c r="Q60" s="404" t="e">
        <f>IF($D60="Yes",'CMFs Fatal (All Data)'!Q60,1)</f>
        <v>#N/A</v>
      </c>
      <c r="R60" s="404" t="e">
        <f>IF($D60="Yes",'CMFs Fatal (All Data)'!R60,1)</f>
        <v>#N/A</v>
      </c>
      <c r="S60" s="404" t="e">
        <f>IF($D60="Yes",'CMFs Fatal (All Data)'!S60,1)</f>
        <v>#N/A</v>
      </c>
      <c r="T60" s="404" t="e">
        <f>IF($D60="Yes",'CMFs Fatal (All Data)'!T60,1)</f>
        <v>#N/A</v>
      </c>
      <c r="U60" s="404" t="e">
        <f>IF($D60="Yes",'CMFs Fatal (All Data)'!U60,1)</f>
        <v>#N/A</v>
      </c>
      <c r="V60" s="439" t="e">
        <f>IF($D60="Yes",'CMFs Fatal (All Data)'!V60,1)</f>
        <v>#N/A</v>
      </c>
      <c r="W60" s="625"/>
    </row>
    <row r="61" spans="1:23" x14ac:dyDescent="0.2">
      <c r="A61" s="407" t="str">
        <f>IF(ISERROR(D61),"Area Type must be selected on Worksheet 1 (box 14)",IF($D61="Yes",CONCATENATE('CMFs Fatal (All Data)'!W61," - ",'CMFs Fatal (All Data)'!X61," - ",'CMFs Fatal (All Data)'!Y61),CONCATENATE('CMFs Fatal (All Data)'!W61," ----- (Not applicable to selected Area Type)")))</f>
        <v>Area Type must be selected on Worksheet 1 (box 14)</v>
      </c>
      <c r="B61" s="403">
        <f>'CMFs Fatal (All Data)'!B61</f>
        <v>20</v>
      </c>
      <c r="C61" s="403" t="str">
        <f>'CMFs Fatal (All Data)'!C61</f>
        <v>All</v>
      </c>
      <c r="D61" s="403" t="e">
        <f>'CMFs Fatal (All Data)'!D61</f>
        <v>#N/A</v>
      </c>
      <c r="E61" s="404" t="e">
        <f>IF($D61="Yes",'CMFs Fatal (All Data)'!E61,1)</f>
        <v>#N/A</v>
      </c>
      <c r="F61" s="404" t="e">
        <f>IF($D61="Yes",'CMFs Fatal (All Data)'!F61,1)</f>
        <v>#N/A</v>
      </c>
      <c r="G61" s="404" t="e">
        <f>IF($D61="Yes",'CMFs Fatal (All Data)'!G61,1)</f>
        <v>#N/A</v>
      </c>
      <c r="H61" s="404" t="e">
        <f>IF($D61="Yes",'CMFs Fatal (All Data)'!H61,1)</f>
        <v>#N/A</v>
      </c>
      <c r="I61" s="404" t="e">
        <f>IF($D61="Yes",'CMFs Fatal (All Data)'!I61,1)</f>
        <v>#N/A</v>
      </c>
      <c r="J61" s="404" t="e">
        <f>IF($D61="Yes",'CMFs Fatal (All Data)'!J61,1)</f>
        <v>#N/A</v>
      </c>
      <c r="K61" s="404" t="e">
        <f>IF($D61="Yes",'CMFs Fatal (All Data)'!K61,1)</f>
        <v>#N/A</v>
      </c>
      <c r="L61" s="404" t="e">
        <f>IF($D61="Yes",'CMFs Fatal (All Data)'!L61,1)</f>
        <v>#N/A</v>
      </c>
      <c r="M61" s="404" t="e">
        <f>IF($D61="Yes",'CMFs Fatal (All Data)'!M61,1)</f>
        <v>#N/A</v>
      </c>
      <c r="N61" s="404" t="e">
        <f>IF($D61="Yes",'CMFs Fatal (All Data)'!N61,1)</f>
        <v>#N/A</v>
      </c>
      <c r="O61" s="404" t="e">
        <f>IF($D61="Yes",'CMFs Fatal (All Data)'!O61,1)</f>
        <v>#N/A</v>
      </c>
      <c r="P61" s="404" t="e">
        <f>IF($D61="Yes",'CMFs Fatal (All Data)'!P61,1)</f>
        <v>#N/A</v>
      </c>
      <c r="Q61" s="404" t="e">
        <f>IF($D61="Yes",'CMFs Fatal (All Data)'!Q61,1)</f>
        <v>#N/A</v>
      </c>
      <c r="R61" s="404" t="e">
        <f>IF($D61="Yes",'CMFs Fatal (All Data)'!R61,1)</f>
        <v>#N/A</v>
      </c>
      <c r="S61" s="404" t="e">
        <f>IF($D61="Yes",'CMFs Fatal (All Data)'!S61,1)</f>
        <v>#N/A</v>
      </c>
      <c r="T61" s="404" t="e">
        <f>IF($D61="Yes",'CMFs Fatal (All Data)'!T61,1)</f>
        <v>#N/A</v>
      </c>
      <c r="U61" s="404" t="e">
        <f>IF($D61="Yes",'CMFs Fatal (All Data)'!U61,1)</f>
        <v>#N/A</v>
      </c>
      <c r="V61" s="439" t="e">
        <f>IF($D61="Yes",'CMFs Fatal (All Data)'!V61,1)</f>
        <v>#N/A</v>
      </c>
      <c r="W61" s="662"/>
    </row>
    <row r="62" spans="1:23" x14ac:dyDescent="0.2">
      <c r="A62" s="407" t="str">
        <f>IF(ISERROR(D62),"Area Type must be selected on Worksheet 1 (box 14)",IF($D62="Yes",CONCATENATE('CMFs Fatal (All Data)'!W62," - ",'CMFs Fatal (All Data)'!X62," - ",'CMFs Fatal (All Data)'!Y62),CONCATENATE('CMFs Fatal (All Data)'!W62," ----- (Not applicable to selected Area Type)")))</f>
        <v>Area Type must be selected on Worksheet 1 (box 14)</v>
      </c>
      <c r="B62" s="403">
        <f>'CMFs Fatal (All Data)'!B62</f>
        <v>20</v>
      </c>
      <c r="C62" s="403" t="str">
        <f>'CMFs Fatal (All Data)'!C62</f>
        <v>All</v>
      </c>
      <c r="D62" s="403" t="e">
        <f>'CMFs Fatal (All Data)'!D62</f>
        <v>#N/A</v>
      </c>
      <c r="E62" s="404" t="e">
        <f>IF($D62="Yes",'CMFs Fatal (All Data)'!E62,1)</f>
        <v>#N/A</v>
      </c>
      <c r="F62" s="404" t="e">
        <f>IF($D62="Yes",'CMFs Fatal (All Data)'!F62,1)</f>
        <v>#N/A</v>
      </c>
      <c r="G62" s="404" t="e">
        <f>IF($D62="Yes",'CMFs Fatal (All Data)'!G62,1)</f>
        <v>#N/A</v>
      </c>
      <c r="H62" s="404" t="e">
        <f>IF($D62="Yes",'CMFs Fatal (All Data)'!H62,1)</f>
        <v>#N/A</v>
      </c>
      <c r="I62" s="404" t="e">
        <f>IF($D62="Yes",'CMFs Fatal (All Data)'!I62,1)</f>
        <v>#N/A</v>
      </c>
      <c r="J62" s="404" t="e">
        <f>IF($D62="Yes",'CMFs Fatal (All Data)'!J62,1)</f>
        <v>#N/A</v>
      </c>
      <c r="K62" s="404" t="e">
        <f>IF($D62="Yes",'CMFs Fatal (All Data)'!K62,1)</f>
        <v>#N/A</v>
      </c>
      <c r="L62" s="404" t="e">
        <f>IF($D62="Yes",'CMFs Fatal (All Data)'!L62,1)</f>
        <v>#N/A</v>
      </c>
      <c r="M62" s="404" t="e">
        <f>IF($D62="Yes",'CMFs Fatal (All Data)'!M62,1)</f>
        <v>#N/A</v>
      </c>
      <c r="N62" s="404" t="e">
        <f>IF($D62="Yes",'CMFs Fatal (All Data)'!N62,1)</f>
        <v>#N/A</v>
      </c>
      <c r="O62" s="404" t="e">
        <f>IF($D62="Yes",'CMFs Fatal (All Data)'!O62,1)</f>
        <v>#N/A</v>
      </c>
      <c r="P62" s="404" t="e">
        <f>IF($D62="Yes",'CMFs Fatal (All Data)'!P62,1)</f>
        <v>#N/A</v>
      </c>
      <c r="Q62" s="404" t="e">
        <f>IF($D62="Yes",'CMFs Fatal (All Data)'!Q62,1)</f>
        <v>#N/A</v>
      </c>
      <c r="R62" s="404" t="e">
        <f>IF($D62="Yes",'CMFs Fatal (All Data)'!R62,1)</f>
        <v>#N/A</v>
      </c>
      <c r="S62" s="404" t="e">
        <f>IF($D62="Yes",'CMFs Fatal (All Data)'!S62,1)</f>
        <v>#N/A</v>
      </c>
      <c r="T62" s="404" t="e">
        <f>IF($D62="Yes",'CMFs Fatal (All Data)'!T62,1)</f>
        <v>#N/A</v>
      </c>
      <c r="U62" s="404" t="e">
        <f>IF($D62="Yes",'CMFs Fatal (All Data)'!U62,1)</f>
        <v>#N/A</v>
      </c>
      <c r="V62" s="439" t="e">
        <f>IF($D62="Yes",'CMFs Fatal (All Data)'!V62,1)</f>
        <v>#N/A</v>
      </c>
      <c r="W62" s="625"/>
    </row>
    <row r="63" spans="1:23" x14ac:dyDescent="0.2">
      <c r="A63" s="407" t="str">
        <f>IF(ISERROR(D63),"Area Type must be selected on Worksheet 1 (box 14)",IF($D63="Yes",CONCATENATE('CMFs Fatal (All Data)'!W63," - ",'CMFs Fatal (All Data)'!X63," - ",'CMFs Fatal (All Data)'!Y63),CONCATENATE('CMFs Fatal (All Data)'!W63," ----- (Not applicable to selected Area Type)")))</f>
        <v>Area Type must be selected on Worksheet 1 (box 14)</v>
      </c>
      <c r="B63" s="403">
        <f>'CMFs Fatal (All Data)'!B63</f>
        <v>20</v>
      </c>
      <c r="C63" s="403" t="str">
        <f>'CMFs Fatal (All Data)'!C63</f>
        <v>All</v>
      </c>
      <c r="D63" s="403" t="e">
        <f>'CMFs Fatal (All Data)'!D63</f>
        <v>#N/A</v>
      </c>
      <c r="E63" s="404" t="e">
        <f>IF($D63="Yes",'CMFs Fatal (All Data)'!E63,1)</f>
        <v>#N/A</v>
      </c>
      <c r="F63" s="404" t="e">
        <f>IF($D63="Yes",'CMFs Fatal (All Data)'!F63,1)</f>
        <v>#N/A</v>
      </c>
      <c r="G63" s="404" t="e">
        <f>IF($D63="Yes",'CMFs Fatal (All Data)'!G63,1)</f>
        <v>#N/A</v>
      </c>
      <c r="H63" s="404" t="e">
        <f>IF($D63="Yes",'CMFs Fatal (All Data)'!H63,1)</f>
        <v>#N/A</v>
      </c>
      <c r="I63" s="404" t="e">
        <f>IF($D63="Yes",'CMFs Fatal (All Data)'!I63,1)</f>
        <v>#N/A</v>
      </c>
      <c r="J63" s="404" t="e">
        <f>IF($D63="Yes",'CMFs Fatal (All Data)'!J63,1)</f>
        <v>#N/A</v>
      </c>
      <c r="K63" s="404" t="e">
        <f>IF($D63="Yes",'CMFs Fatal (All Data)'!K63,1)</f>
        <v>#N/A</v>
      </c>
      <c r="L63" s="404" t="e">
        <f>IF($D63="Yes",'CMFs Fatal (All Data)'!L63,1)</f>
        <v>#N/A</v>
      </c>
      <c r="M63" s="404" t="e">
        <f>IF($D63="Yes",'CMFs Fatal (All Data)'!M63,1)</f>
        <v>#N/A</v>
      </c>
      <c r="N63" s="404" t="e">
        <f>IF($D63="Yes",'CMFs Fatal (All Data)'!N63,1)</f>
        <v>#N/A</v>
      </c>
      <c r="O63" s="404" t="e">
        <f>IF($D63="Yes",'CMFs Fatal (All Data)'!O63,1)</f>
        <v>#N/A</v>
      </c>
      <c r="P63" s="404" t="e">
        <f>IF($D63="Yes",'CMFs Fatal (All Data)'!P63,1)</f>
        <v>#N/A</v>
      </c>
      <c r="Q63" s="404" t="e">
        <f>IF($D63="Yes",'CMFs Fatal (All Data)'!Q63,1)</f>
        <v>#N/A</v>
      </c>
      <c r="R63" s="404" t="e">
        <f>IF($D63="Yes",'CMFs Fatal (All Data)'!R63,1)</f>
        <v>#N/A</v>
      </c>
      <c r="S63" s="404" t="e">
        <f>IF($D63="Yes",'CMFs Fatal (All Data)'!S63,1)</f>
        <v>#N/A</v>
      </c>
      <c r="T63" s="404" t="e">
        <f>IF($D63="Yes",'CMFs Fatal (All Data)'!T63,1)</f>
        <v>#N/A</v>
      </c>
      <c r="U63" s="404" t="e">
        <f>IF($D63="Yes",'CMFs Fatal (All Data)'!U63,1)</f>
        <v>#N/A</v>
      </c>
      <c r="V63" s="439" t="e">
        <f>IF($D63="Yes",'CMFs Fatal (All Data)'!V63,1)</f>
        <v>#N/A</v>
      </c>
      <c r="W63" s="625"/>
    </row>
    <row r="64" spans="1:23" x14ac:dyDescent="0.2">
      <c r="A64" s="407" t="str">
        <f>IF(ISERROR(D64),"Area Type must be selected on Worksheet 1 (box 14)",IF($D64="Yes",CONCATENATE('CMFs Fatal (All Data)'!W64," - ",'CMFs Fatal (All Data)'!X64," - ",'CMFs Fatal (All Data)'!Y64),CONCATENATE('CMFs Fatal (All Data)'!W64," ----- (Not applicable to selected Area Type)")))</f>
        <v>Area Type must be selected on Worksheet 1 (box 14)</v>
      </c>
      <c r="B64" s="403">
        <f>'CMFs Fatal (All Data)'!B64</f>
        <v>10</v>
      </c>
      <c r="C64" s="403" t="str">
        <f>'CMFs Fatal (All Data)'!C64</f>
        <v>All</v>
      </c>
      <c r="D64" s="403" t="e">
        <f>'CMFs Fatal (All Data)'!D64</f>
        <v>#N/A</v>
      </c>
      <c r="E64" s="404" t="e">
        <f>IF($D64="Yes",'CMFs Fatal (All Data)'!E64,1)</f>
        <v>#N/A</v>
      </c>
      <c r="F64" s="404" t="e">
        <f>IF($D64="Yes",'CMFs Fatal (All Data)'!F64,1)</f>
        <v>#N/A</v>
      </c>
      <c r="G64" s="404" t="e">
        <f>IF($D64="Yes",'CMFs Fatal (All Data)'!G64,1)</f>
        <v>#N/A</v>
      </c>
      <c r="H64" s="404" t="e">
        <f>IF($D64="Yes",'CMFs Fatal (All Data)'!H64,1)</f>
        <v>#N/A</v>
      </c>
      <c r="I64" s="404" t="e">
        <f>IF($D64="Yes",'CMFs Fatal (All Data)'!I64,1)</f>
        <v>#N/A</v>
      </c>
      <c r="J64" s="404" t="e">
        <f>IF($D64="Yes",'CMFs Fatal (All Data)'!J64,1)</f>
        <v>#N/A</v>
      </c>
      <c r="K64" s="404" t="e">
        <f>IF($D64="Yes",'CMFs Fatal (All Data)'!K64,1)</f>
        <v>#N/A</v>
      </c>
      <c r="L64" s="404" t="e">
        <f>IF($D64="Yes",'CMFs Fatal (All Data)'!L64,1)</f>
        <v>#N/A</v>
      </c>
      <c r="M64" s="404" t="e">
        <f>IF($D64="Yes",'CMFs Fatal (All Data)'!M64,1)</f>
        <v>#N/A</v>
      </c>
      <c r="N64" s="404" t="e">
        <f>IF($D64="Yes",'CMFs Fatal (All Data)'!N64,1)</f>
        <v>#N/A</v>
      </c>
      <c r="O64" s="404" t="e">
        <f>IF($D64="Yes",'CMFs Fatal (All Data)'!O64,1)</f>
        <v>#N/A</v>
      </c>
      <c r="P64" s="404" t="e">
        <f>IF($D64="Yes",'CMFs Fatal (All Data)'!P64,1)</f>
        <v>#N/A</v>
      </c>
      <c r="Q64" s="404" t="e">
        <f>IF($D64="Yes",'CMFs Fatal (All Data)'!Q64,1)</f>
        <v>#N/A</v>
      </c>
      <c r="R64" s="404" t="e">
        <f>IF($D64="Yes",'CMFs Fatal (All Data)'!R64,1)</f>
        <v>#N/A</v>
      </c>
      <c r="S64" s="404" t="e">
        <f>IF($D64="Yes",'CMFs Fatal (All Data)'!S64,1)</f>
        <v>#N/A</v>
      </c>
      <c r="T64" s="404" t="e">
        <f>IF($D64="Yes",'CMFs Fatal (All Data)'!T64,1)</f>
        <v>#N/A</v>
      </c>
      <c r="U64" s="404" t="e">
        <f>IF($D64="Yes",'CMFs Fatal (All Data)'!U64,1)</f>
        <v>#N/A</v>
      </c>
      <c r="V64" s="439" t="e">
        <f>IF($D64="Yes",'CMFs Fatal (All Data)'!V64,1)</f>
        <v>#N/A</v>
      </c>
      <c r="W64" s="625"/>
    </row>
    <row r="65" spans="1:23" x14ac:dyDescent="0.2">
      <c r="A65" s="407" t="str">
        <f>IF(ISERROR(D65),"Area Type must be selected on Worksheet 1 (box 14)",IF($D65="Yes",CONCATENATE('CMFs Fatal (All Data)'!W65," - ",'CMFs Fatal (All Data)'!X65," - ",'CMFs Fatal (All Data)'!Y65),CONCATENATE('CMFs Fatal (All Data)'!W65," ----- (Not applicable to selected Area Type)")))</f>
        <v>Area Type must be selected on Worksheet 1 (box 14)</v>
      </c>
      <c r="B65" s="403">
        <f>'CMFs Fatal (All Data)'!B65</f>
        <v>20</v>
      </c>
      <c r="C65" s="403" t="str">
        <f>'CMFs Fatal (All Data)'!C65</f>
        <v>All</v>
      </c>
      <c r="D65" s="403" t="e">
        <f>'CMFs Fatal (All Data)'!D65</f>
        <v>#N/A</v>
      </c>
      <c r="E65" s="404" t="e">
        <f>IF($D65="Yes",'CMFs Fatal (All Data)'!E65,1)</f>
        <v>#N/A</v>
      </c>
      <c r="F65" s="404" t="e">
        <f>IF($D65="Yes",'CMFs Fatal (All Data)'!F65,1)</f>
        <v>#N/A</v>
      </c>
      <c r="G65" s="404" t="e">
        <f>IF($D65="Yes",'CMFs Fatal (All Data)'!G65,1)</f>
        <v>#N/A</v>
      </c>
      <c r="H65" s="404" t="e">
        <f>IF($D65="Yes",'CMFs Fatal (All Data)'!H65,1)</f>
        <v>#N/A</v>
      </c>
      <c r="I65" s="404" t="e">
        <f>IF($D65="Yes",'CMFs Fatal (All Data)'!I65,1)</f>
        <v>#N/A</v>
      </c>
      <c r="J65" s="404" t="e">
        <f>IF($D65="Yes",'CMFs Fatal (All Data)'!J65,1)</f>
        <v>#N/A</v>
      </c>
      <c r="K65" s="404" t="e">
        <f>IF($D65="Yes",'CMFs Fatal (All Data)'!K65,1)</f>
        <v>#N/A</v>
      </c>
      <c r="L65" s="404" t="e">
        <f>IF($D65="Yes",'CMFs Fatal (All Data)'!L65,1)</f>
        <v>#N/A</v>
      </c>
      <c r="M65" s="404" t="e">
        <f>IF($D65="Yes",'CMFs Fatal (All Data)'!M65,1)</f>
        <v>#N/A</v>
      </c>
      <c r="N65" s="404" t="e">
        <f>IF($D65="Yes",'CMFs Fatal (All Data)'!N65,1)</f>
        <v>#N/A</v>
      </c>
      <c r="O65" s="404" t="e">
        <f>IF($D65="Yes",'CMFs Fatal (All Data)'!O65,1)</f>
        <v>#N/A</v>
      </c>
      <c r="P65" s="404" t="e">
        <f>IF($D65="Yes",'CMFs Fatal (All Data)'!P65,1)</f>
        <v>#N/A</v>
      </c>
      <c r="Q65" s="404" t="e">
        <f>IF($D65="Yes",'CMFs Fatal (All Data)'!Q65,1)</f>
        <v>#N/A</v>
      </c>
      <c r="R65" s="404" t="e">
        <f>IF($D65="Yes",'CMFs Fatal (All Data)'!R65,1)</f>
        <v>#N/A</v>
      </c>
      <c r="S65" s="404" t="e">
        <f>IF($D65="Yes",'CMFs Fatal (All Data)'!S65,1)</f>
        <v>#N/A</v>
      </c>
      <c r="T65" s="404" t="e">
        <f>IF($D65="Yes",'CMFs Fatal (All Data)'!T65,1)</f>
        <v>#N/A</v>
      </c>
      <c r="U65" s="404" t="e">
        <f>IF($D65="Yes",'CMFs Fatal (All Data)'!U65,1)</f>
        <v>#N/A</v>
      </c>
      <c r="V65" s="439" t="e">
        <f>IF($D65="Yes",'CMFs Fatal (All Data)'!V65,1)</f>
        <v>#N/A</v>
      </c>
      <c r="W65" s="625"/>
    </row>
    <row r="66" spans="1:23" x14ac:dyDescent="0.2">
      <c r="A66" s="407" t="str">
        <f>IF(ISERROR(D66),"Area Type must be selected on Worksheet 1 (box 14)",IF($D66="Yes",CONCATENATE('CMFs Fatal (All Data)'!W66," - ",'CMFs Fatal (All Data)'!X66," - ",'CMFs Fatal (All Data)'!Y66),CONCATENATE('CMFs Fatal (All Data)'!W66," ----- (Not applicable to selected Area Type)")))</f>
        <v>Area Type must be selected on Worksheet 1 (box 14)</v>
      </c>
      <c r="B66" s="405">
        <f>'CMFs Fatal (All Data)'!B66</f>
        <v>20</v>
      </c>
      <c r="C66" s="405" t="str">
        <f>'CMFs Fatal (All Data)'!C66</f>
        <v>All</v>
      </c>
      <c r="D66" s="405" t="e">
        <f>'CMFs Fatal (All Data)'!D66</f>
        <v>#N/A</v>
      </c>
      <c r="E66" s="404" t="e">
        <f>IF($D66="Yes",'CMFs Fatal (All Data)'!E66,1)</f>
        <v>#N/A</v>
      </c>
      <c r="F66" s="404" t="e">
        <f>IF($D66="Yes",'CMFs Fatal (All Data)'!F66,1)</f>
        <v>#N/A</v>
      </c>
      <c r="G66" s="404" t="e">
        <f>IF($D66="Yes",'CMFs Fatal (All Data)'!G66,1)</f>
        <v>#N/A</v>
      </c>
      <c r="H66" s="404" t="e">
        <f>IF($D66="Yes",'CMFs Fatal (All Data)'!H66,1)</f>
        <v>#N/A</v>
      </c>
      <c r="I66" s="404" t="e">
        <f>IF($D66="Yes",'CMFs Fatal (All Data)'!I66,1)</f>
        <v>#N/A</v>
      </c>
      <c r="J66" s="404" t="e">
        <f>IF($D66="Yes",'CMFs Fatal (All Data)'!J66,1)</f>
        <v>#N/A</v>
      </c>
      <c r="K66" s="404" t="e">
        <f>IF($D66="Yes",'CMFs Fatal (All Data)'!K66,1)</f>
        <v>#N/A</v>
      </c>
      <c r="L66" s="404" t="e">
        <f>IF($D66="Yes",'CMFs Fatal (All Data)'!L66,1)</f>
        <v>#N/A</v>
      </c>
      <c r="M66" s="404" t="e">
        <f>IF($D66="Yes",'CMFs Fatal (All Data)'!M66,1)</f>
        <v>#N/A</v>
      </c>
      <c r="N66" s="404" t="e">
        <f>IF($D66="Yes",'CMFs Fatal (All Data)'!N66,1)</f>
        <v>#N/A</v>
      </c>
      <c r="O66" s="404" t="e">
        <f>IF($D66="Yes",'CMFs Fatal (All Data)'!O66,1)</f>
        <v>#N/A</v>
      </c>
      <c r="P66" s="404" t="e">
        <f>IF($D66="Yes",'CMFs Fatal (All Data)'!P66,1)</f>
        <v>#N/A</v>
      </c>
      <c r="Q66" s="404" t="e">
        <f>IF($D66="Yes",'CMFs Fatal (All Data)'!Q66,1)</f>
        <v>#N/A</v>
      </c>
      <c r="R66" s="404" t="e">
        <f>IF($D66="Yes",'CMFs Fatal (All Data)'!R66,1)</f>
        <v>#N/A</v>
      </c>
      <c r="S66" s="404" t="e">
        <f>IF($D66="Yes",'CMFs Fatal (All Data)'!S66,1)</f>
        <v>#N/A</v>
      </c>
      <c r="T66" s="404" t="e">
        <f>IF($D66="Yes",'CMFs Fatal (All Data)'!T66,1)</f>
        <v>#N/A</v>
      </c>
      <c r="U66" s="404" t="e">
        <f>IF($D66="Yes",'CMFs Fatal (All Data)'!U66,1)</f>
        <v>#N/A</v>
      </c>
      <c r="V66" s="439" t="e">
        <f>IF($D66="Yes",'CMFs Fatal (All Data)'!V66,1)</f>
        <v>#N/A</v>
      </c>
      <c r="W66" s="625"/>
    </row>
    <row r="67" spans="1:23" x14ac:dyDescent="0.2">
      <c r="A67" s="407" t="str">
        <f>IF(ISERROR(D67),"Area Type must be selected on Worksheet 1 (box 14)",IF($D67="Yes",CONCATENATE('CMFs Fatal (All Data)'!W67," - ",'CMFs Fatal (All Data)'!X67," - ",'CMFs Fatal (All Data)'!Y67),CONCATENATE('CMFs Fatal (All Data)'!W67," ----- (Not applicable to selected Area Type)")))</f>
        <v>Area Type must be selected on Worksheet 1 (box 14)</v>
      </c>
      <c r="B67" s="403">
        <f>'CMFs Fatal (All Data)'!B67</f>
        <v>10</v>
      </c>
      <c r="C67" s="403" t="str">
        <f>'CMFs Fatal (All Data)'!C67</f>
        <v>Urban</v>
      </c>
      <c r="D67" s="403" t="e">
        <f>'CMFs Fatal (All Data)'!D67</f>
        <v>#N/A</v>
      </c>
      <c r="E67" s="404" t="e">
        <f>IF($D67="Yes",'CMFs Fatal (All Data)'!E67,1)</f>
        <v>#N/A</v>
      </c>
      <c r="F67" s="404" t="e">
        <f>IF($D67="Yes",'CMFs Fatal (All Data)'!F67,1)</f>
        <v>#N/A</v>
      </c>
      <c r="G67" s="404" t="e">
        <f>IF($D67="Yes",'CMFs Fatal (All Data)'!G67,1)</f>
        <v>#N/A</v>
      </c>
      <c r="H67" s="404" t="e">
        <f>IF($D67="Yes",'CMFs Fatal (All Data)'!H67,1)</f>
        <v>#N/A</v>
      </c>
      <c r="I67" s="404" t="e">
        <f>IF($D67="Yes",'CMFs Fatal (All Data)'!I67,1)</f>
        <v>#N/A</v>
      </c>
      <c r="J67" s="404" t="e">
        <f>IF($D67="Yes",'CMFs Fatal (All Data)'!J67,1)</f>
        <v>#N/A</v>
      </c>
      <c r="K67" s="404" t="e">
        <f>IF($D67="Yes",'CMFs Fatal (All Data)'!K67,1)</f>
        <v>#N/A</v>
      </c>
      <c r="L67" s="404" t="e">
        <f>IF($D67="Yes",'CMFs Fatal (All Data)'!L67,1)</f>
        <v>#N/A</v>
      </c>
      <c r="M67" s="404" t="e">
        <f>IF($D67="Yes",'CMFs Fatal (All Data)'!M67,1)</f>
        <v>#N/A</v>
      </c>
      <c r="N67" s="404" t="e">
        <f>IF($D67="Yes",'CMFs Fatal (All Data)'!N67,1)</f>
        <v>#N/A</v>
      </c>
      <c r="O67" s="404" t="e">
        <f>IF($D67="Yes",'CMFs Fatal (All Data)'!O67,1)</f>
        <v>#N/A</v>
      </c>
      <c r="P67" s="404" t="e">
        <f>IF($D67="Yes",'CMFs Fatal (All Data)'!P67,1)</f>
        <v>#N/A</v>
      </c>
      <c r="Q67" s="404" t="e">
        <f>IF($D67="Yes",'CMFs Fatal (All Data)'!Q67,1)</f>
        <v>#N/A</v>
      </c>
      <c r="R67" s="404" t="e">
        <f>IF($D67="Yes",'CMFs Fatal (All Data)'!R67,1)</f>
        <v>#N/A</v>
      </c>
      <c r="S67" s="404" t="e">
        <f>IF($D67="Yes",'CMFs Fatal (All Data)'!S67,1)</f>
        <v>#N/A</v>
      </c>
      <c r="T67" s="404" t="e">
        <f>IF($D67="Yes",'CMFs Fatal (All Data)'!T67,1)</f>
        <v>#N/A</v>
      </c>
      <c r="U67" s="404" t="e">
        <f>IF($D67="Yes",'CMFs Fatal (All Data)'!U67,1)</f>
        <v>#N/A</v>
      </c>
      <c r="V67" s="439" t="e">
        <f>IF($D67="Yes",'CMFs Fatal (All Data)'!V67,1)</f>
        <v>#N/A</v>
      </c>
      <c r="W67" s="625"/>
    </row>
    <row r="68" spans="1:23" x14ac:dyDescent="0.2">
      <c r="A68" s="407" t="str">
        <f>IF(ISERROR(D68),"Area Type must be selected on Worksheet 1 (box 14)",IF($D68="Yes",CONCATENATE('CMFs Fatal (All Data)'!W68," - ",'CMFs Fatal (All Data)'!X68," - ",'CMFs Fatal (All Data)'!Y68),CONCATENATE('CMFs Fatal (All Data)'!W68," ----- (Not applicable to selected Area Type)")))</f>
        <v>Area Type must be selected on Worksheet 1 (box 14)</v>
      </c>
      <c r="B68" s="403">
        <f>'CMFs Fatal (All Data)'!B68</f>
        <v>50</v>
      </c>
      <c r="C68" s="403" t="str">
        <f>'CMFs Fatal (All Data)'!C68</f>
        <v>Urban</v>
      </c>
      <c r="D68" s="403" t="e">
        <f>'CMFs Fatal (All Data)'!D68</f>
        <v>#N/A</v>
      </c>
      <c r="E68" s="404" t="e">
        <f>IF($D68="Yes",'CMFs Fatal (All Data)'!E68,1)</f>
        <v>#N/A</v>
      </c>
      <c r="F68" s="404" t="e">
        <f>IF($D68="Yes",'CMFs Fatal (All Data)'!F68,1)</f>
        <v>#N/A</v>
      </c>
      <c r="G68" s="404" t="e">
        <f>IF($D68="Yes",'CMFs Fatal (All Data)'!G68,1)</f>
        <v>#N/A</v>
      </c>
      <c r="H68" s="404" t="e">
        <f>IF($D68="Yes",'CMFs Fatal (All Data)'!H68,1)</f>
        <v>#N/A</v>
      </c>
      <c r="I68" s="404" t="e">
        <f>IF($D68="Yes",'CMFs Fatal (All Data)'!I68,1)</f>
        <v>#N/A</v>
      </c>
      <c r="J68" s="404" t="e">
        <f>IF($D68="Yes",'CMFs Fatal (All Data)'!J68,1)</f>
        <v>#N/A</v>
      </c>
      <c r="K68" s="404" t="e">
        <f>IF($D68="Yes",'CMFs Fatal (All Data)'!K68,1)</f>
        <v>#N/A</v>
      </c>
      <c r="L68" s="404" t="e">
        <f>IF($D68="Yes",'CMFs Fatal (All Data)'!L68,1)</f>
        <v>#N/A</v>
      </c>
      <c r="M68" s="404" t="e">
        <f>IF($D68="Yes",'CMFs Fatal (All Data)'!M68,1)</f>
        <v>#N/A</v>
      </c>
      <c r="N68" s="404" t="e">
        <f>IF($D68="Yes",'CMFs Fatal (All Data)'!N68,1)</f>
        <v>#N/A</v>
      </c>
      <c r="O68" s="404" t="e">
        <f>IF($D68="Yes",'CMFs Fatal (All Data)'!O68,1)</f>
        <v>#N/A</v>
      </c>
      <c r="P68" s="404" t="e">
        <f>IF($D68="Yes",'CMFs Fatal (All Data)'!P68,1)</f>
        <v>#N/A</v>
      </c>
      <c r="Q68" s="404" t="e">
        <f>IF($D68="Yes",'CMFs Fatal (All Data)'!Q68,1)</f>
        <v>#N/A</v>
      </c>
      <c r="R68" s="404" t="e">
        <f>IF($D68="Yes",'CMFs Fatal (All Data)'!R68,1)</f>
        <v>#N/A</v>
      </c>
      <c r="S68" s="404" t="e">
        <f>IF($D68="Yes",'CMFs Fatal (All Data)'!S68,1)</f>
        <v>#N/A</v>
      </c>
      <c r="T68" s="404" t="e">
        <f>IF($D68="Yes",'CMFs Fatal (All Data)'!T68,1)</f>
        <v>#N/A</v>
      </c>
      <c r="U68" s="404" t="e">
        <f>IF($D68="Yes",'CMFs Fatal (All Data)'!U68,1)</f>
        <v>#N/A</v>
      </c>
      <c r="V68" s="439" t="e">
        <f>IF($D68="Yes",'CMFs Fatal (All Data)'!V68,1)</f>
        <v>#N/A</v>
      </c>
      <c r="W68" s="625"/>
    </row>
    <row r="69" spans="1:23" x14ac:dyDescent="0.2">
      <c r="A69" s="407" t="str">
        <f>IF(ISERROR(D69),"Area Type must be selected on Worksheet 1 (box 14)",IF($D69="Yes",CONCATENATE('CMFs Fatal (All Data)'!W69," - ",'CMFs Fatal (All Data)'!X69," - ",'CMFs Fatal (All Data)'!Y69),CONCATENATE('CMFs Fatal (All Data)'!W69," ----- (Not applicable to selected Area Type)")))</f>
        <v>Area Type must be selected on Worksheet 1 (box 14)</v>
      </c>
      <c r="B69" s="403">
        <f>'CMFs Fatal (All Data)'!B69</f>
        <v>20</v>
      </c>
      <c r="C69" s="403" t="str">
        <f>'CMFs Fatal (All Data)'!C69</f>
        <v>All</v>
      </c>
      <c r="D69" s="403" t="e">
        <f>'CMFs Fatal (All Data)'!D69</f>
        <v>#N/A</v>
      </c>
      <c r="E69" s="404" t="e">
        <f>IF($D69="Yes",'CMFs Fatal (All Data)'!E69,1)</f>
        <v>#N/A</v>
      </c>
      <c r="F69" s="404" t="e">
        <f>IF($D69="Yes",'CMFs Fatal (All Data)'!F69,1)</f>
        <v>#N/A</v>
      </c>
      <c r="G69" s="404" t="e">
        <f>IF($D69="Yes",'CMFs Fatal (All Data)'!G69,1)</f>
        <v>#N/A</v>
      </c>
      <c r="H69" s="404" t="e">
        <f>IF($D69="Yes",'CMFs Fatal (All Data)'!H69,1)</f>
        <v>#N/A</v>
      </c>
      <c r="I69" s="404" t="e">
        <f>IF($D69="Yes",'CMFs Fatal (All Data)'!I69,1)</f>
        <v>#N/A</v>
      </c>
      <c r="J69" s="404" t="e">
        <f>IF($D69="Yes",'CMFs Fatal (All Data)'!J69,1)</f>
        <v>#N/A</v>
      </c>
      <c r="K69" s="404" t="e">
        <f>IF($D69="Yes",'CMFs Fatal (All Data)'!K69,1)</f>
        <v>#N/A</v>
      </c>
      <c r="L69" s="404" t="e">
        <f>IF($D69="Yes",'CMFs Fatal (All Data)'!L69,1)</f>
        <v>#N/A</v>
      </c>
      <c r="M69" s="404" t="e">
        <f>IF($D69="Yes",'CMFs Fatal (All Data)'!M69,1)</f>
        <v>#N/A</v>
      </c>
      <c r="N69" s="404" t="e">
        <f>IF($D69="Yes",'CMFs Fatal (All Data)'!N69,1)</f>
        <v>#N/A</v>
      </c>
      <c r="O69" s="404" t="e">
        <f>IF($D69="Yes",'CMFs Fatal (All Data)'!O69,1)</f>
        <v>#N/A</v>
      </c>
      <c r="P69" s="404" t="e">
        <f>IF($D69="Yes",'CMFs Fatal (All Data)'!P69,1)</f>
        <v>#N/A</v>
      </c>
      <c r="Q69" s="404" t="e">
        <f>IF($D69="Yes",'CMFs Fatal (All Data)'!Q69,1)</f>
        <v>#N/A</v>
      </c>
      <c r="R69" s="404" t="e">
        <f>IF($D69="Yes",'CMFs Fatal (All Data)'!R69,1)</f>
        <v>#N/A</v>
      </c>
      <c r="S69" s="404" t="e">
        <f>IF($D69="Yes",'CMFs Fatal (All Data)'!S69,1)</f>
        <v>#N/A</v>
      </c>
      <c r="T69" s="404" t="e">
        <f>IF($D69="Yes",'CMFs Fatal (All Data)'!T69,1)</f>
        <v>#N/A</v>
      </c>
      <c r="U69" s="404" t="e">
        <f>IF($D69="Yes",'CMFs Fatal (All Data)'!U69,1)</f>
        <v>#N/A</v>
      </c>
      <c r="V69" s="439" t="e">
        <f>IF($D69="Yes",'CMFs Fatal (All Data)'!V69,1)</f>
        <v>#N/A</v>
      </c>
      <c r="W69" s="625"/>
    </row>
    <row r="70" spans="1:23" x14ac:dyDescent="0.2">
      <c r="A70" s="407" t="str">
        <f>IF(ISERROR(D70),"Area Type must be selected on Worksheet 1 (box 14)",IF($D70="Yes",CONCATENATE('CMFs Fatal (All Data)'!W70," - ",'CMFs Fatal (All Data)'!X70," - ",'CMFs Fatal (All Data)'!Y70),CONCATENATE('CMFs Fatal (All Data)'!W70," ----- (Not applicable to selected Area Type)")))</f>
        <v>Area Type must be selected on Worksheet 1 (box 14)</v>
      </c>
      <c r="B70" s="403">
        <f>'CMFs Fatal (All Data)'!B70</f>
        <v>25</v>
      </c>
      <c r="C70" s="403" t="str">
        <f>'CMFs Fatal (All Data)'!C70</f>
        <v>All</v>
      </c>
      <c r="D70" s="403" t="e">
        <f>'CMFs Fatal (All Data)'!D70</f>
        <v>#N/A</v>
      </c>
      <c r="E70" s="404" t="e">
        <f>IF($D70="Yes",'CMFs Fatal (All Data)'!E70,1)</f>
        <v>#N/A</v>
      </c>
      <c r="F70" s="404" t="e">
        <f>IF($D70="Yes",'CMFs Fatal (All Data)'!F70,1)</f>
        <v>#N/A</v>
      </c>
      <c r="G70" s="404" t="e">
        <f>IF($D70="Yes",'CMFs Fatal (All Data)'!G70,1)</f>
        <v>#N/A</v>
      </c>
      <c r="H70" s="404" t="e">
        <f>IF($D70="Yes",'CMFs Fatal (All Data)'!H70,1)</f>
        <v>#N/A</v>
      </c>
      <c r="I70" s="404" t="e">
        <f>IF($D70="Yes",'CMFs Fatal (All Data)'!I70,1)</f>
        <v>#N/A</v>
      </c>
      <c r="J70" s="404" t="e">
        <f>IF($D70="Yes",'CMFs Fatal (All Data)'!J70,1)</f>
        <v>#N/A</v>
      </c>
      <c r="K70" s="404" t="e">
        <f>IF($D70="Yes",'CMFs Fatal (All Data)'!K70,1)</f>
        <v>#N/A</v>
      </c>
      <c r="L70" s="404" t="e">
        <f>IF($D70="Yes",'CMFs Fatal (All Data)'!L70,1)</f>
        <v>#N/A</v>
      </c>
      <c r="M70" s="404" t="e">
        <f>IF($D70="Yes",'CMFs Fatal (All Data)'!M70,1)</f>
        <v>#N/A</v>
      </c>
      <c r="N70" s="404" t="e">
        <f>IF($D70="Yes",'CMFs Fatal (All Data)'!N70,1)</f>
        <v>#N/A</v>
      </c>
      <c r="O70" s="404" t="e">
        <f>IF($D70="Yes",'CMFs Fatal (All Data)'!O70,1)</f>
        <v>#N/A</v>
      </c>
      <c r="P70" s="404" t="e">
        <f>IF($D70="Yes",'CMFs Fatal (All Data)'!P70,1)</f>
        <v>#N/A</v>
      </c>
      <c r="Q70" s="404" t="e">
        <f>IF($D70="Yes",'CMFs Fatal (All Data)'!Q70,1)</f>
        <v>#N/A</v>
      </c>
      <c r="R70" s="404" t="e">
        <f>IF($D70="Yes",'CMFs Fatal (All Data)'!R70,1)</f>
        <v>#N/A</v>
      </c>
      <c r="S70" s="404" t="e">
        <f>IF($D70="Yes",'CMFs Fatal (All Data)'!S70,1)</f>
        <v>#N/A</v>
      </c>
      <c r="T70" s="404" t="e">
        <f>IF($D70="Yes",'CMFs Fatal (All Data)'!T70,1)</f>
        <v>#N/A</v>
      </c>
      <c r="U70" s="404" t="e">
        <f>IF($D70="Yes",'CMFs Fatal (All Data)'!U70,1)</f>
        <v>#N/A</v>
      </c>
      <c r="V70" s="439" t="e">
        <f>IF($D70="Yes",'CMFs Fatal (All Data)'!V70,1)</f>
        <v>#N/A</v>
      </c>
      <c r="W70" s="625"/>
    </row>
    <row r="71" spans="1:23" x14ac:dyDescent="0.2">
      <c r="A71" s="407" t="str">
        <f>IF(ISERROR(D71),"Area Type must be selected on Worksheet 1 (box 14)",IF($D71="Yes",CONCATENATE('CMFs Fatal (All Data)'!W71," - ",'CMFs Fatal (All Data)'!X71," - ",'CMFs Fatal (All Data)'!Y71),CONCATENATE('CMFs Fatal (All Data)'!W71," ----- (Not applicable to selected Area Type)")))</f>
        <v>Area Type must be selected on Worksheet 1 (box 14)</v>
      </c>
      <c r="B71" s="403">
        <f>'CMFs Fatal (All Data)'!B71</f>
        <v>25</v>
      </c>
      <c r="C71" s="403" t="str">
        <f>'CMFs Fatal (All Data)'!C71</f>
        <v>All</v>
      </c>
      <c r="D71" s="403" t="e">
        <f>'CMFs Fatal (All Data)'!D71</f>
        <v>#N/A</v>
      </c>
      <c r="E71" s="404" t="e">
        <f>IF($D71="Yes",'CMFs Fatal (All Data)'!E71,1)</f>
        <v>#N/A</v>
      </c>
      <c r="F71" s="404" t="e">
        <f>IF($D71="Yes",'CMFs Fatal (All Data)'!F71,1)</f>
        <v>#N/A</v>
      </c>
      <c r="G71" s="404" t="e">
        <f>IF($D71="Yes",'CMFs Fatal (All Data)'!G71,1)</f>
        <v>#N/A</v>
      </c>
      <c r="H71" s="404" t="e">
        <f>IF($D71="Yes",'CMFs Fatal (All Data)'!H71,1)</f>
        <v>#N/A</v>
      </c>
      <c r="I71" s="404" t="e">
        <f>IF($D71="Yes",'CMFs Fatal (All Data)'!I71,1)</f>
        <v>#N/A</v>
      </c>
      <c r="J71" s="404" t="e">
        <f>IF($D71="Yes",'CMFs Fatal (All Data)'!J71,1)</f>
        <v>#N/A</v>
      </c>
      <c r="K71" s="404" t="e">
        <f>IF($D71="Yes",'CMFs Fatal (All Data)'!K71,1)</f>
        <v>#N/A</v>
      </c>
      <c r="L71" s="404" t="e">
        <f>IF($D71="Yes",'CMFs Fatal (All Data)'!L71,1)</f>
        <v>#N/A</v>
      </c>
      <c r="M71" s="404" t="e">
        <f>IF($D71="Yes",'CMFs Fatal (All Data)'!M71,1)</f>
        <v>#N/A</v>
      </c>
      <c r="N71" s="404" t="e">
        <f>IF($D71="Yes",'CMFs Fatal (All Data)'!N71,1)</f>
        <v>#N/A</v>
      </c>
      <c r="O71" s="404" t="e">
        <f>IF($D71="Yes",'CMFs Fatal (All Data)'!O71,1)</f>
        <v>#N/A</v>
      </c>
      <c r="P71" s="404" t="e">
        <f>IF($D71="Yes",'CMFs Fatal (All Data)'!P71,1)</f>
        <v>#N/A</v>
      </c>
      <c r="Q71" s="404" t="e">
        <f>IF($D71="Yes",'CMFs Fatal (All Data)'!Q71,1)</f>
        <v>#N/A</v>
      </c>
      <c r="R71" s="404" t="e">
        <f>IF($D71="Yes",'CMFs Fatal (All Data)'!R71,1)</f>
        <v>#N/A</v>
      </c>
      <c r="S71" s="404" t="e">
        <f>IF($D71="Yes",'CMFs Fatal (All Data)'!S71,1)</f>
        <v>#N/A</v>
      </c>
      <c r="T71" s="404" t="e">
        <f>IF($D71="Yes",'CMFs Fatal (All Data)'!T71,1)</f>
        <v>#N/A</v>
      </c>
      <c r="U71" s="404" t="e">
        <f>IF($D71="Yes",'CMFs Fatal (All Data)'!U71,1)</f>
        <v>#N/A</v>
      </c>
      <c r="V71" s="439" t="e">
        <f>IF($D71="Yes",'CMFs Fatal (All Data)'!V71,1)</f>
        <v>#N/A</v>
      </c>
      <c r="W71" s="625"/>
    </row>
    <row r="72" spans="1:23" x14ac:dyDescent="0.2">
      <c r="A72" s="407" t="str">
        <f>IF(ISERROR(D72),"Area Type must be selected on Worksheet 1 (box 14)",IF($D72="Yes",CONCATENATE('CMFs Fatal (All Data)'!W72," - ",'CMFs Fatal (All Data)'!X72," - ",'CMFs Fatal (All Data)'!Y72),CONCATENATE('CMFs Fatal (All Data)'!W72," ----- (Not applicable to selected Area Type)")))</f>
        <v>Area Type must be selected on Worksheet 1 (box 14)</v>
      </c>
      <c r="B72" s="403">
        <f>'CMFs Fatal (All Data)'!B72</f>
        <v>25</v>
      </c>
      <c r="C72" s="403" t="str">
        <f>'CMFs Fatal (All Data)'!C72</f>
        <v>All</v>
      </c>
      <c r="D72" s="403" t="e">
        <f>'CMFs Fatal (All Data)'!D72</f>
        <v>#N/A</v>
      </c>
      <c r="E72" s="404" t="e">
        <f>IF($D72="Yes",'CMFs Fatal (All Data)'!E72,1)</f>
        <v>#N/A</v>
      </c>
      <c r="F72" s="404" t="e">
        <f>IF($D72="Yes",'CMFs Fatal (All Data)'!F72,1)</f>
        <v>#N/A</v>
      </c>
      <c r="G72" s="404" t="e">
        <f>IF($D72="Yes",'CMFs Fatal (All Data)'!G72,1)</f>
        <v>#N/A</v>
      </c>
      <c r="H72" s="404" t="e">
        <f>IF($D72="Yes",'CMFs Fatal (All Data)'!H72,1)</f>
        <v>#N/A</v>
      </c>
      <c r="I72" s="404" t="e">
        <f>IF($D72="Yes",'CMFs Fatal (All Data)'!I72,1)</f>
        <v>#N/A</v>
      </c>
      <c r="J72" s="404" t="e">
        <f>IF($D72="Yes",'CMFs Fatal (All Data)'!J72,1)</f>
        <v>#N/A</v>
      </c>
      <c r="K72" s="404" t="e">
        <f>IF($D72="Yes",'CMFs Fatal (All Data)'!K72,1)</f>
        <v>#N/A</v>
      </c>
      <c r="L72" s="404" t="e">
        <f>IF($D72="Yes",'CMFs Fatal (All Data)'!L72,1)</f>
        <v>#N/A</v>
      </c>
      <c r="M72" s="404" t="e">
        <f>IF($D72="Yes",'CMFs Fatal (All Data)'!M72,1)</f>
        <v>#N/A</v>
      </c>
      <c r="N72" s="404" t="e">
        <f>IF($D72="Yes",'CMFs Fatal (All Data)'!N72,1)</f>
        <v>#N/A</v>
      </c>
      <c r="O72" s="404" t="e">
        <f>IF($D72="Yes",'CMFs Fatal (All Data)'!O72,1)</f>
        <v>#N/A</v>
      </c>
      <c r="P72" s="404" t="e">
        <f>IF($D72="Yes",'CMFs Fatal (All Data)'!P72,1)</f>
        <v>#N/A</v>
      </c>
      <c r="Q72" s="404" t="e">
        <f>IF($D72="Yes",'CMFs Fatal (All Data)'!Q72,1)</f>
        <v>#N/A</v>
      </c>
      <c r="R72" s="404" t="e">
        <f>IF($D72="Yes",'CMFs Fatal (All Data)'!R72,1)</f>
        <v>#N/A</v>
      </c>
      <c r="S72" s="404" t="e">
        <f>IF($D72="Yes",'CMFs Fatal (All Data)'!S72,1)</f>
        <v>#N/A</v>
      </c>
      <c r="T72" s="404" t="e">
        <f>IF($D72="Yes",'CMFs Fatal (All Data)'!T72,1)</f>
        <v>#N/A</v>
      </c>
      <c r="U72" s="404" t="e">
        <f>IF($D72="Yes",'CMFs Fatal (All Data)'!U72,1)</f>
        <v>#N/A</v>
      </c>
      <c r="V72" s="439" t="e">
        <f>IF($D72="Yes",'CMFs Fatal (All Data)'!V72,1)</f>
        <v>#N/A</v>
      </c>
      <c r="W72" s="625"/>
    </row>
    <row r="73" spans="1:23" x14ac:dyDescent="0.2">
      <c r="A73" s="407" t="str">
        <f>IF(ISERROR(D73),"Area Type must be selected on Worksheet 1 (box 14)",IF($D73="Yes",CONCATENATE('CMFs Fatal (All Data)'!W73," - ",'CMFs Fatal (All Data)'!X73," - ",'CMFs Fatal (All Data)'!Y73),CONCATENATE('CMFs Fatal (All Data)'!W73," ----- (Not applicable to selected Area Type)")))</f>
        <v>Area Type must be selected on Worksheet 1 (box 14)</v>
      </c>
      <c r="B73" s="403">
        <f>'CMFs Fatal (All Data)'!B73</f>
        <v>5</v>
      </c>
      <c r="C73" s="403" t="str">
        <f>'CMFs Fatal (All Data)'!C73</f>
        <v>Urban and Suburban</v>
      </c>
      <c r="D73" s="403" t="e">
        <f>'CMFs Fatal (All Data)'!D73</f>
        <v>#N/A</v>
      </c>
      <c r="E73" s="404" t="e">
        <f>IF($D73="Yes",'CMFs Fatal (All Data)'!E73,1)</f>
        <v>#N/A</v>
      </c>
      <c r="F73" s="404" t="e">
        <f>IF($D73="Yes",'CMFs Fatal (All Data)'!F73,1)</f>
        <v>#N/A</v>
      </c>
      <c r="G73" s="404" t="e">
        <f>IF($D73="Yes",'CMFs Fatal (All Data)'!G73,1)</f>
        <v>#N/A</v>
      </c>
      <c r="H73" s="404" t="e">
        <f>IF($D73="Yes",'CMFs Fatal (All Data)'!H73,1)</f>
        <v>#N/A</v>
      </c>
      <c r="I73" s="404" t="e">
        <f>IF($D73="Yes",'CMFs Fatal (All Data)'!I73,1)</f>
        <v>#N/A</v>
      </c>
      <c r="J73" s="404" t="e">
        <f>IF($D73="Yes",'CMFs Fatal (All Data)'!J73,1)</f>
        <v>#N/A</v>
      </c>
      <c r="K73" s="404" t="e">
        <f>IF($D73="Yes",'CMFs Fatal (All Data)'!K73,1)</f>
        <v>#N/A</v>
      </c>
      <c r="L73" s="404" t="e">
        <f>IF($D73="Yes",'CMFs Fatal (All Data)'!L73,1)</f>
        <v>#N/A</v>
      </c>
      <c r="M73" s="404" t="e">
        <f>IF($D73="Yes",'CMFs Fatal (All Data)'!M73,1)</f>
        <v>#N/A</v>
      </c>
      <c r="N73" s="404" t="e">
        <f>IF($D73="Yes",'CMFs Fatal (All Data)'!N73,1)</f>
        <v>#N/A</v>
      </c>
      <c r="O73" s="404" t="e">
        <f>IF($D73="Yes",'CMFs Fatal (All Data)'!O73,1)</f>
        <v>#N/A</v>
      </c>
      <c r="P73" s="404" t="e">
        <f>IF($D73="Yes",'CMFs Fatal (All Data)'!P73,1)</f>
        <v>#N/A</v>
      </c>
      <c r="Q73" s="404" t="e">
        <f>IF($D73="Yes",'CMFs Fatal (All Data)'!Q73,1)</f>
        <v>#N/A</v>
      </c>
      <c r="R73" s="404" t="e">
        <f>IF($D73="Yes",'CMFs Fatal (All Data)'!R73,1)</f>
        <v>#N/A</v>
      </c>
      <c r="S73" s="404" t="e">
        <f>IF($D73="Yes",'CMFs Fatal (All Data)'!S73,1)</f>
        <v>#N/A</v>
      </c>
      <c r="T73" s="404" t="e">
        <f>IF($D73="Yes",'CMFs Fatal (All Data)'!T73,1)</f>
        <v>#N/A</v>
      </c>
      <c r="U73" s="404" t="e">
        <f>IF($D73="Yes",'CMFs Fatal (All Data)'!U73,1)</f>
        <v>#N/A</v>
      </c>
      <c r="V73" s="439" t="e">
        <f>IF($D73="Yes",'CMFs Fatal (All Data)'!V73,1)</f>
        <v>#N/A</v>
      </c>
      <c r="W73" s="625"/>
    </row>
    <row r="74" spans="1:23" x14ac:dyDescent="0.2">
      <c r="A74" s="407" t="str">
        <f>IF(ISERROR(D74),"Area Type must be selected on Worksheet 1 (box 14)",IF($D74="Yes",CONCATENATE('CMFs Fatal (All Data)'!W74," - ",'CMFs Fatal (All Data)'!X74," - ",'CMFs Fatal (All Data)'!Y74),CONCATENATE('CMFs Fatal (All Data)'!W74," ----- (Not applicable to selected Area Type)")))</f>
        <v>Area Type must be selected on Worksheet 1 (box 14)</v>
      </c>
      <c r="B74" s="403">
        <f>'CMFs Fatal (All Data)'!B74</f>
        <v>10</v>
      </c>
      <c r="C74" s="403" t="str">
        <f>'CMFs Fatal (All Data)'!C74</f>
        <v>All</v>
      </c>
      <c r="D74" s="403" t="e">
        <f>'CMFs Fatal (All Data)'!D74</f>
        <v>#N/A</v>
      </c>
      <c r="E74" s="404" t="e">
        <f>IF($D74="Yes",'CMFs Fatal (All Data)'!E74,1)</f>
        <v>#N/A</v>
      </c>
      <c r="F74" s="404" t="e">
        <f>IF($D74="Yes",'CMFs Fatal (All Data)'!F74,1)</f>
        <v>#N/A</v>
      </c>
      <c r="G74" s="404" t="e">
        <f>IF($D74="Yes",'CMFs Fatal (All Data)'!G74,1)</f>
        <v>#N/A</v>
      </c>
      <c r="H74" s="404" t="e">
        <f>IF($D74="Yes",'CMFs Fatal (All Data)'!H74,1)</f>
        <v>#N/A</v>
      </c>
      <c r="I74" s="404" t="e">
        <f>IF($D74="Yes",'CMFs Fatal (All Data)'!I74,1)</f>
        <v>#N/A</v>
      </c>
      <c r="J74" s="404" t="e">
        <f>IF($D74="Yes",'CMFs Fatal (All Data)'!J74,1)</f>
        <v>#N/A</v>
      </c>
      <c r="K74" s="404" t="e">
        <f>IF($D74="Yes",'CMFs Fatal (All Data)'!K74,1)</f>
        <v>#N/A</v>
      </c>
      <c r="L74" s="404" t="e">
        <f>IF($D74="Yes",'CMFs Fatal (All Data)'!L74,1)</f>
        <v>#N/A</v>
      </c>
      <c r="M74" s="404" t="e">
        <f>IF($D74="Yes",'CMFs Fatal (All Data)'!M74,1)</f>
        <v>#N/A</v>
      </c>
      <c r="N74" s="404" t="e">
        <f>IF($D74="Yes",'CMFs Fatal (All Data)'!N74,1)</f>
        <v>#N/A</v>
      </c>
      <c r="O74" s="404" t="e">
        <f>IF($D74="Yes",'CMFs Fatal (All Data)'!O74,1)</f>
        <v>#N/A</v>
      </c>
      <c r="P74" s="404" t="e">
        <f>IF($D74="Yes",'CMFs Fatal (All Data)'!P74,1)</f>
        <v>#N/A</v>
      </c>
      <c r="Q74" s="404" t="e">
        <f>IF($D74="Yes",'CMFs Fatal (All Data)'!Q74,1)</f>
        <v>#N/A</v>
      </c>
      <c r="R74" s="404" t="e">
        <f>IF($D74="Yes",'CMFs Fatal (All Data)'!R74,1)</f>
        <v>#N/A</v>
      </c>
      <c r="S74" s="404" t="e">
        <f>IF($D74="Yes",'CMFs Fatal (All Data)'!S74,1)</f>
        <v>#N/A</v>
      </c>
      <c r="T74" s="404" t="e">
        <f>IF($D74="Yes",'CMFs Fatal (All Data)'!T74,1)</f>
        <v>#N/A</v>
      </c>
      <c r="U74" s="404" t="e">
        <f>IF($D74="Yes",'CMFs Fatal (All Data)'!U74,1)</f>
        <v>#N/A</v>
      </c>
      <c r="V74" s="439" t="e">
        <f>IF($D74="Yes",'CMFs Fatal (All Data)'!V74,1)</f>
        <v>#N/A</v>
      </c>
      <c r="W74" s="625"/>
    </row>
    <row r="75" spans="1:23" x14ac:dyDescent="0.2">
      <c r="A75" s="407" t="str">
        <f>IF(ISERROR(D75),"Area Type must be selected on Worksheet 1 (box 14)",IF($D75="Yes",CONCATENATE('CMFs Fatal (All Data)'!W75," - ",'CMFs Fatal (All Data)'!X75," - ",'CMFs Fatal (All Data)'!Y75),CONCATENATE('CMFs Fatal (All Data)'!W75," ----- (Not applicable to selected Area Type)")))</f>
        <v>Area Type must be selected on Worksheet 1 (box 14)</v>
      </c>
      <c r="B75" s="403">
        <f>'CMFs Fatal (All Data)'!B75</f>
        <v>20</v>
      </c>
      <c r="C75" s="403" t="str">
        <f>'CMFs Fatal (All Data)'!C75</f>
        <v>All</v>
      </c>
      <c r="D75" s="403" t="e">
        <f>'CMFs Fatal (All Data)'!D75</f>
        <v>#N/A</v>
      </c>
      <c r="E75" s="404" t="e">
        <f>IF($D75="Yes",'CMFs Fatal (All Data)'!E75,1)</f>
        <v>#N/A</v>
      </c>
      <c r="F75" s="404" t="e">
        <f>IF($D75="Yes",'CMFs Fatal (All Data)'!F75,1)</f>
        <v>#N/A</v>
      </c>
      <c r="G75" s="404" t="e">
        <f>IF($D75="Yes",'CMFs Fatal (All Data)'!G75,1)</f>
        <v>#N/A</v>
      </c>
      <c r="H75" s="404" t="e">
        <f>IF($D75="Yes",'CMFs Fatal (All Data)'!H75,1)</f>
        <v>#N/A</v>
      </c>
      <c r="I75" s="404" t="e">
        <f>IF($D75="Yes",'CMFs Fatal (All Data)'!I75,1)</f>
        <v>#N/A</v>
      </c>
      <c r="J75" s="404" t="e">
        <f>IF($D75="Yes",'CMFs Fatal (All Data)'!J75,1)</f>
        <v>#N/A</v>
      </c>
      <c r="K75" s="404" t="e">
        <f>IF($D75="Yes",'CMFs Fatal (All Data)'!K75,1)</f>
        <v>#N/A</v>
      </c>
      <c r="L75" s="404" t="e">
        <f>IF($D75="Yes",'CMFs Fatal (All Data)'!L75,1)</f>
        <v>#N/A</v>
      </c>
      <c r="M75" s="404" t="e">
        <f>IF($D75="Yes",'CMFs Fatal (All Data)'!M75,1)</f>
        <v>#N/A</v>
      </c>
      <c r="N75" s="404" t="e">
        <f>IF($D75="Yes",'CMFs Fatal (All Data)'!N75,1)</f>
        <v>#N/A</v>
      </c>
      <c r="O75" s="404" t="e">
        <f>IF($D75="Yes",'CMFs Fatal (All Data)'!O75,1)</f>
        <v>#N/A</v>
      </c>
      <c r="P75" s="404" t="e">
        <f>IF($D75="Yes",'CMFs Fatal (All Data)'!P75,1)</f>
        <v>#N/A</v>
      </c>
      <c r="Q75" s="404" t="e">
        <f>IF($D75="Yes",'CMFs Fatal (All Data)'!Q75,1)</f>
        <v>#N/A</v>
      </c>
      <c r="R75" s="404" t="e">
        <f>IF($D75="Yes",'CMFs Fatal (All Data)'!R75,1)</f>
        <v>#N/A</v>
      </c>
      <c r="S75" s="404" t="e">
        <f>IF($D75="Yes",'CMFs Fatal (All Data)'!S75,1)</f>
        <v>#N/A</v>
      </c>
      <c r="T75" s="404" t="e">
        <f>IF($D75="Yes",'CMFs Fatal (All Data)'!T75,1)</f>
        <v>#N/A</v>
      </c>
      <c r="U75" s="404" t="e">
        <f>IF($D75="Yes",'CMFs Fatal (All Data)'!U75,1)</f>
        <v>#N/A</v>
      </c>
      <c r="V75" s="439" t="e">
        <f>IF($D75="Yes",'CMFs Fatal (All Data)'!V75,1)</f>
        <v>#N/A</v>
      </c>
      <c r="W75" s="625"/>
    </row>
    <row r="76" spans="1:23" x14ac:dyDescent="0.2">
      <c r="A76" s="407" t="str">
        <f>IF(ISERROR(D76),"Area Type must be selected on Worksheet 1 (box 14)",IF($D76="Yes",CONCATENATE('CMFs Fatal (All Data)'!W76," - ",'CMFs Fatal (All Data)'!X76," - ",'CMFs Fatal (All Data)'!Y76),CONCATENATE('CMFs Fatal (All Data)'!W76," ----- (Not applicable to selected Area Type)")))</f>
        <v>Area Type must be selected on Worksheet 1 (box 14)</v>
      </c>
      <c r="B76" s="403">
        <f>'CMFs Fatal (All Data)'!B76</f>
        <v>10</v>
      </c>
      <c r="C76" s="403" t="str">
        <f>'CMFs Fatal (All Data)'!C76</f>
        <v>All</v>
      </c>
      <c r="D76" s="403" t="e">
        <f>'CMFs Fatal (All Data)'!D76</f>
        <v>#N/A</v>
      </c>
      <c r="E76" s="404" t="e">
        <f>IF($D76="Yes",'CMFs Fatal (All Data)'!E76,1)</f>
        <v>#N/A</v>
      </c>
      <c r="F76" s="404" t="e">
        <f>IF($D76="Yes",'CMFs Fatal (All Data)'!F76,1)</f>
        <v>#N/A</v>
      </c>
      <c r="G76" s="404" t="e">
        <f>IF($D76="Yes",'CMFs Fatal (All Data)'!G76,1)</f>
        <v>#N/A</v>
      </c>
      <c r="H76" s="404" t="e">
        <f>IF($D76="Yes",'CMFs Fatal (All Data)'!H76,1)</f>
        <v>#N/A</v>
      </c>
      <c r="I76" s="404" t="e">
        <f>IF($D76="Yes",'CMFs Fatal (All Data)'!I76,1)</f>
        <v>#N/A</v>
      </c>
      <c r="J76" s="404" t="e">
        <f>IF($D76="Yes",'CMFs Fatal (All Data)'!J76,1)</f>
        <v>#N/A</v>
      </c>
      <c r="K76" s="404" t="e">
        <f>IF($D76="Yes",'CMFs Fatal (All Data)'!K76,1)</f>
        <v>#N/A</v>
      </c>
      <c r="L76" s="404" t="e">
        <f>IF($D76="Yes",'CMFs Fatal (All Data)'!L76,1)</f>
        <v>#N/A</v>
      </c>
      <c r="M76" s="404" t="e">
        <f>IF($D76="Yes",'CMFs Fatal (All Data)'!M76,1)</f>
        <v>#N/A</v>
      </c>
      <c r="N76" s="404" t="e">
        <f>IF($D76="Yes",'CMFs Fatal (All Data)'!N76,1)</f>
        <v>#N/A</v>
      </c>
      <c r="O76" s="404" t="e">
        <f>IF($D76="Yes",'CMFs Fatal (All Data)'!O76,1)</f>
        <v>#N/A</v>
      </c>
      <c r="P76" s="404" t="e">
        <f>IF($D76="Yes",'CMFs Fatal (All Data)'!P76,1)</f>
        <v>#N/A</v>
      </c>
      <c r="Q76" s="404" t="e">
        <f>IF($D76="Yes",'CMFs Fatal (All Data)'!Q76,1)</f>
        <v>#N/A</v>
      </c>
      <c r="R76" s="404" t="e">
        <f>IF($D76="Yes",'CMFs Fatal (All Data)'!R76,1)</f>
        <v>#N/A</v>
      </c>
      <c r="S76" s="404" t="e">
        <f>IF($D76="Yes",'CMFs Fatal (All Data)'!S76,1)</f>
        <v>#N/A</v>
      </c>
      <c r="T76" s="404" t="e">
        <f>IF($D76="Yes",'CMFs Fatal (All Data)'!T76,1)</f>
        <v>#N/A</v>
      </c>
      <c r="U76" s="404" t="e">
        <f>IF($D76="Yes",'CMFs Fatal (All Data)'!U76,1)</f>
        <v>#N/A</v>
      </c>
      <c r="V76" s="439" t="e">
        <f>IF($D76="Yes",'CMFs Fatal (All Data)'!V76,1)</f>
        <v>#N/A</v>
      </c>
      <c r="W76" s="625"/>
    </row>
    <row r="77" spans="1:23" x14ac:dyDescent="0.2">
      <c r="A77" s="407" t="str">
        <f>IF(ISERROR(D77),"Area Type must be selected on Worksheet 1 (box 14)",IF($D77="Yes",CONCATENATE('CMFs Fatal (All Data)'!W77," - ",'CMFs Fatal (All Data)'!X77," - ",'CMFs Fatal (All Data)'!Y77),CONCATENATE('CMFs Fatal (All Data)'!W77," ----- (Not applicable to selected Area Type)")))</f>
        <v>Area Type must be selected on Worksheet 1 (box 14)</v>
      </c>
      <c r="B77" s="403">
        <f>'CMFs Fatal (All Data)'!B77</f>
        <v>20</v>
      </c>
      <c r="C77" s="403" t="str">
        <f>'CMFs Fatal (All Data)'!C77</f>
        <v>All</v>
      </c>
      <c r="D77" s="403" t="e">
        <f>'CMFs Fatal (All Data)'!D77</f>
        <v>#N/A</v>
      </c>
      <c r="E77" s="404" t="e">
        <f>IF($D77="Yes",'CMFs Fatal (All Data)'!E77,1)</f>
        <v>#N/A</v>
      </c>
      <c r="F77" s="404" t="e">
        <f>IF($D77="Yes",'CMFs Fatal (All Data)'!F77,1)</f>
        <v>#N/A</v>
      </c>
      <c r="G77" s="404" t="e">
        <f>IF($D77="Yes",'CMFs Fatal (All Data)'!G77,1)</f>
        <v>#N/A</v>
      </c>
      <c r="H77" s="404" t="e">
        <f>IF($D77="Yes",'CMFs Fatal (All Data)'!H77,1)</f>
        <v>#N/A</v>
      </c>
      <c r="I77" s="404" t="e">
        <f>IF($D77="Yes",'CMFs Fatal (All Data)'!I77,1)</f>
        <v>#N/A</v>
      </c>
      <c r="J77" s="404" t="e">
        <f>IF($D77="Yes",'CMFs Fatal (All Data)'!J77,1)</f>
        <v>#N/A</v>
      </c>
      <c r="K77" s="404" t="e">
        <f>IF($D77="Yes",'CMFs Fatal (All Data)'!K77,1)</f>
        <v>#N/A</v>
      </c>
      <c r="L77" s="404" t="e">
        <f>IF($D77="Yes",'CMFs Fatal (All Data)'!L77,1)</f>
        <v>#N/A</v>
      </c>
      <c r="M77" s="404" t="e">
        <f>IF($D77="Yes",'CMFs Fatal (All Data)'!M77,1)</f>
        <v>#N/A</v>
      </c>
      <c r="N77" s="404" t="e">
        <f>IF($D77="Yes",'CMFs Fatal (All Data)'!N77,1)</f>
        <v>#N/A</v>
      </c>
      <c r="O77" s="404" t="e">
        <f>IF($D77="Yes",'CMFs Fatal (All Data)'!O77,1)</f>
        <v>#N/A</v>
      </c>
      <c r="P77" s="404" t="e">
        <f>IF($D77="Yes",'CMFs Fatal (All Data)'!P77,1)</f>
        <v>#N/A</v>
      </c>
      <c r="Q77" s="404" t="e">
        <f>IF($D77="Yes",'CMFs Fatal (All Data)'!Q77,1)</f>
        <v>#N/A</v>
      </c>
      <c r="R77" s="404" t="e">
        <f>IF($D77="Yes",'CMFs Fatal (All Data)'!R77,1)</f>
        <v>#N/A</v>
      </c>
      <c r="S77" s="404" t="e">
        <f>IF($D77="Yes",'CMFs Fatal (All Data)'!S77,1)</f>
        <v>#N/A</v>
      </c>
      <c r="T77" s="404" t="e">
        <f>IF($D77="Yes",'CMFs Fatal (All Data)'!T77,1)</f>
        <v>#N/A</v>
      </c>
      <c r="U77" s="404" t="e">
        <f>IF($D77="Yes",'CMFs Fatal (All Data)'!U77,1)</f>
        <v>#N/A</v>
      </c>
      <c r="V77" s="439" t="e">
        <f>IF($D77="Yes",'CMFs Fatal (All Data)'!V77,1)</f>
        <v>#N/A</v>
      </c>
      <c r="W77" s="625"/>
    </row>
    <row r="78" spans="1:23" x14ac:dyDescent="0.2">
      <c r="A78" s="407" t="str">
        <f>IF(ISERROR(D78),"Area Type must be selected on Worksheet 1 (box 14)",IF($D78="Yes",CONCATENATE('CMFs Fatal (All Data)'!W78," - ",'CMFs Fatal (All Data)'!X78," - ",'CMFs Fatal (All Data)'!Y78),CONCATENATE('CMFs Fatal (All Data)'!W78," ----- (Not applicable to selected Area Type)")))</f>
        <v>Area Type must be selected on Worksheet 1 (box 14)</v>
      </c>
      <c r="B78" s="403">
        <f>'CMFs Fatal (All Data)'!B78</f>
        <v>7</v>
      </c>
      <c r="C78" s="403" t="str">
        <f>'CMFs Fatal (All Data)'!C78</f>
        <v>All</v>
      </c>
      <c r="D78" s="403" t="e">
        <f>'CMFs Fatal (All Data)'!D78</f>
        <v>#N/A</v>
      </c>
      <c r="E78" s="404" t="e">
        <f>IF($D78="Yes",'CMFs Fatal (All Data)'!E78,1)</f>
        <v>#N/A</v>
      </c>
      <c r="F78" s="404" t="e">
        <f>IF($D78="Yes",'CMFs Fatal (All Data)'!F78,1)</f>
        <v>#N/A</v>
      </c>
      <c r="G78" s="404" t="e">
        <f>IF($D78="Yes",'CMFs Fatal (All Data)'!G78,1)</f>
        <v>#N/A</v>
      </c>
      <c r="H78" s="404" t="e">
        <f>IF($D78="Yes",'CMFs Fatal (All Data)'!H78,1)</f>
        <v>#N/A</v>
      </c>
      <c r="I78" s="404" t="e">
        <f>IF($D78="Yes",'CMFs Fatal (All Data)'!I78,1)</f>
        <v>#N/A</v>
      </c>
      <c r="J78" s="404" t="e">
        <f>IF($D78="Yes",'CMFs Fatal (All Data)'!J78,1)</f>
        <v>#N/A</v>
      </c>
      <c r="K78" s="404" t="e">
        <f>IF($D78="Yes",'CMFs Fatal (All Data)'!K78,1)</f>
        <v>#N/A</v>
      </c>
      <c r="L78" s="404" t="e">
        <f>IF($D78="Yes",'CMFs Fatal (All Data)'!L78,1)</f>
        <v>#N/A</v>
      </c>
      <c r="M78" s="404" t="e">
        <f>IF($D78="Yes",'CMFs Fatal (All Data)'!M78,1)</f>
        <v>#N/A</v>
      </c>
      <c r="N78" s="404" t="e">
        <f>IF($D78="Yes",'CMFs Fatal (All Data)'!N78,1)</f>
        <v>#N/A</v>
      </c>
      <c r="O78" s="404" t="e">
        <f>IF($D78="Yes",'CMFs Fatal (All Data)'!O78,1)</f>
        <v>#N/A</v>
      </c>
      <c r="P78" s="404" t="e">
        <f>IF($D78="Yes",'CMFs Fatal (All Data)'!P78,1)</f>
        <v>#N/A</v>
      </c>
      <c r="Q78" s="404" t="e">
        <f>IF($D78="Yes",'CMFs Fatal (All Data)'!Q78,1)</f>
        <v>#N/A</v>
      </c>
      <c r="R78" s="404" t="e">
        <f>IF($D78="Yes",'CMFs Fatal (All Data)'!R78,1)</f>
        <v>#N/A</v>
      </c>
      <c r="S78" s="404" t="e">
        <f>IF($D78="Yes",'CMFs Fatal (All Data)'!S78,1)</f>
        <v>#N/A</v>
      </c>
      <c r="T78" s="404" t="e">
        <f>IF($D78="Yes",'CMFs Fatal (All Data)'!T78,1)</f>
        <v>#N/A</v>
      </c>
      <c r="U78" s="404" t="e">
        <f>IF($D78="Yes",'CMFs Fatal (All Data)'!U78,1)</f>
        <v>#N/A</v>
      </c>
      <c r="V78" s="439" t="e">
        <f>IF($D78="Yes",'CMFs Fatal (All Data)'!V78,1)</f>
        <v>#N/A</v>
      </c>
      <c r="W78" s="662"/>
    </row>
    <row r="79" spans="1:23" x14ac:dyDescent="0.2">
      <c r="A79" s="407" t="str">
        <f>IF(ISERROR(D79),"Area Type must be selected on Worksheet 1 (box 14)",IF($D79="Yes",CONCATENATE('CMFs Fatal (All Data)'!W79," - ",'CMFs Fatal (All Data)'!X79," - ",'CMFs Fatal (All Data)'!Y79),CONCATENATE('CMFs Fatal (All Data)'!W79," ----- (Not applicable to selected Area Type)")))</f>
        <v>Area Type must be selected on Worksheet 1 (box 14)</v>
      </c>
      <c r="B79" s="403">
        <f>'CMFs Fatal (All Data)'!B79</f>
        <v>7</v>
      </c>
      <c r="C79" s="403" t="str">
        <f>'CMFs Fatal (All Data)'!C79</f>
        <v>Urban</v>
      </c>
      <c r="D79" s="403" t="e">
        <f>'CMFs Fatal (All Data)'!D79</f>
        <v>#N/A</v>
      </c>
      <c r="E79" s="404" t="e">
        <f>IF($D79="Yes",'CMFs Fatal (All Data)'!E79,1)</f>
        <v>#N/A</v>
      </c>
      <c r="F79" s="404" t="e">
        <f>IF($D79="Yes",'CMFs Fatal (All Data)'!F79,1)</f>
        <v>#N/A</v>
      </c>
      <c r="G79" s="404" t="e">
        <f>IF($D79="Yes",'CMFs Fatal (All Data)'!G79,1)</f>
        <v>#N/A</v>
      </c>
      <c r="H79" s="404" t="e">
        <f>IF($D79="Yes",'CMFs Fatal (All Data)'!H79,1)</f>
        <v>#N/A</v>
      </c>
      <c r="I79" s="404" t="e">
        <f>IF($D79="Yes",'CMFs Fatal (All Data)'!I79,1)</f>
        <v>#N/A</v>
      </c>
      <c r="J79" s="404" t="e">
        <f>IF($D79="Yes",'CMFs Fatal (All Data)'!J79,1)</f>
        <v>#N/A</v>
      </c>
      <c r="K79" s="404" t="e">
        <f>IF($D79="Yes",'CMFs Fatal (All Data)'!K79,1)</f>
        <v>#N/A</v>
      </c>
      <c r="L79" s="404" t="e">
        <f>IF($D79="Yes",'CMFs Fatal (All Data)'!L79,1)</f>
        <v>#N/A</v>
      </c>
      <c r="M79" s="404" t="e">
        <f>IF($D79="Yes",'CMFs Fatal (All Data)'!M79,1)</f>
        <v>#N/A</v>
      </c>
      <c r="N79" s="404" t="e">
        <f>IF($D79="Yes",'CMFs Fatal (All Data)'!N79,1)</f>
        <v>#N/A</v>
      </c>
      <c r="O79" s="404" t="e">
        <f>IF($D79="Yes",'CMFs Fatal (All Data)'!O79,1)</f>
        <v>#N/A</v>
      </c>
      <c r="P79" s="404" t="e">
        <f>IF($D79="Yes",'CMFs Fatal (All Data)'!P79,1)</f>
        <v>#N/A</v>
      </c>
      <c r="Q79" s="404" t="e">
        <f>IF($D79="Yes",'CMFs Fatal (All Data)'!Q79,1)</f>
        <v>#N/A</v>
      </c>
      <c r="R79" s="404" t="e">
        <f>IF($D79="Yes",'CMFs Fatal (All Data)'!R79,1)</f>
        <v>#N/A</v>
      </c>
      <c r="S79" s="404" t="e">
        <f>IF($D79="Yes",'CMFs Fatal (All Data)'!S79,1)</f>
        <v>#N/A</v>
      </c>
      <c r="T79" s="404" t="e">
        <f>IF($D79="Yes",'CMFs Fatal (All Data)'!T79,1)</f>
        <v>#N/A</v>
      </c>
      <c r="U79" s="404" t="e">
        <f>IF($D79="Yes",'CMFs Fatal (All Data)'!U79,1)</f>
        <v>#N/A</v>
      </c>
      <c r="V79" s="439" t="e">
        <f>IF($D79="Yes",'CMFs Fatal (All Data)'!V79,1)</f>
        <v>#N/A</v>
      </c>
      <c r="W79" s="625"/>
    </row>
    <row r="80" spans="1:23" x14ac:dyDescent="0.2">
      <c r="A80" s="536" t="str">
        <f>IF(ISERROR(D80),"Area Type must be selected on Worksheet 1 (box 14)",IF($D80="Yes",CONCATENATE('CMFs Fatal (All Data)'!W80," - ",'CMFs Fatal (All Data)'!X80," - ",'CMFs Fatal (All Data)'!Y80),CONCATENATE('CMFs Fatal (All Data)'!W80," ----- (Not applicable to selected Area Type)")))</f>
        <v>Area Type must be selected on Worksheet 1 (box 14)</v>
      </c>
      <c r="B80" s="403">
        <f>'CMFs Fatal (All Data)'!B80</f>
        <v>7</v>
      </c>
      <c r="C80" s="403" t="str">
        <f>'CMFs Fatal (All Data)'!C80</f>
        <v>All</v>
      </c>
      <c r="D80" s="403" t="e">
        <f>'CMFs Fatal (All Data)'!D80</f>
        <v>#N/A</v>
      </c>
      <c r="E80" s="404" t="e">
        <f>IF($D80="Yes",'CMFs Fatal (All Data)'!E80,1)</f>
        <v>#N/A</v>
      </c>
      <c r="F80" s="404" t="e">
        <f>IF($D80="Yes",'CMFs Fatal (All Data)'!F80,1)</f>
        <v>#N/A</v>
      </c>
      <c r="G80" s="404" t="e">
        <f>IF($D80="Yes",'CMFs Fatal (All Data)'!G80,1)</f>
        <v>#N/A</v>
      </c>
      <c r="H80" s="404" t="e">
        <f>IF($D80="Yes",'CMFs Fatal (All Data)'!H80,1)</f>
        <v>#N/A</v>
      </c>
      <c r="I80" s="404" t="e">
        <f>IF($D80="Yes",'CMFs Fatal (All Data)'!I80,1)</f>
        <v>#N/A</v>
      </c>
      <c r="J80" s="404" t="e">
        <f>IF($D80="Yes",'CMFs Fatal (All Data)'!J80,1)</f>
        <v>#N/A</v>
      </c>
      <c r="K80" s="404" t="e">
        <f>IF($D80="Yes",'CMFs Fatal (All Data)'!K80,1)</f>
        <v>#N/A</v>
      </c>
      <c r="L80" s="404" t="e">
        <f>IF($D80="Yes",'CMFs Fatal (All Data)'!L80,1)</f>
        <v>#N/A</v>
      </c>
      <c r="M80" s="404" t="e">
        <f>IF($D80="Yes",'CMFs Fatal (All Data)'!M80,1)</f>
        <v>#N/A</v>
      </c>
      <c r="N80" s="404" t="e">
        <f>IF($D80="Yes",'CMFs Fatal (All Data)'!N80,1)</f>
        <v>#N/A</v>
      </c>
      <c r="O80" s="404" t="e">
        <f>IF($D80="Yes",'CMFs Fatal (All Data)'!O80,1)</f>
        <v>#N/A</v>
      </c>
      <c r="P80" s="404" t="e">
        <f>IF($D80="Yes",'CMFs Fatal (All Data)'!P80,1)</f>
        <v>#N/A</v>
      </c>
      <c r="Q80" s="404" t="e">
        <f>IF($D80="Yes",'CMFs Fatal (All Data)'!Q80,1)</f>
        <v>#N/A</v>
      </c>
      <c r="R80" s="404" t="e">
        <f>IF($D80="Yes",'CMFs Fatal (All Data)'!R80,1)</f>
        <v>#N/A</v>
      </c>
      <c r="S80" s="404" t="e">
        <f>IF($D80="Yes",'CMFs Fatal (All Data)'!S80,1)</f>
        <v>#N/A</v>
      </c>
      <c r="T80" s="404" t="e">
        <f>IF($D80="Yes",'CMFs Fatal (All Data)'!T80,1)</f>
        <v>#N/A</v>
      </c>
      <c r="U80" s="404" t="e">
        <f>IF($D80="Yes",'CMFs Fatal (All Data)'!U80,1)</f>
        <v>#N/A</v>
      </c>
      <c r="V80" s="439" t="e">
        <f>IF($D80="Yes",'CMFs Fatal (All Data)'!V80,1)</f>
        <v>#N/A</v>
      </c>
      <c r="W80" s="662"/>
    </row>
    <row r="81" spans="1:23" x14ac:dyDescent="0.2">
      <c r="A81" s="407" t="str">
        <f>IF(ISERROR(D81),"Area Type must be selected on Worksheet 1 (box 14)",IF($D81="Yes",CONCATENATE('CMFs Fatal (All Data)'!W81," - ",'CMFs Fatal (All Data)'!X81," - ",'CMFs Fatal (All Data)'!Y81),CONCATENATE('CMFs Fatal (All Data)'!W81," ----- (Not applicable to selected Area Type)")))</f>
        <v>Area Type must be selected on Worksheet 1 (box 14)</v>
      </c>
      <c r="B81" s="403">
        <f>'CMFs Fatal (All Data)'!B81</f>
        <v>10</v>
      </c>
      <c r="C81" s="403" t="str">
        <f>'CMFs Fatal (All Data)'!C81</f>
        <v>All</v>
      </c>
      <c r="D81" s="403" t="e">
        <f>'CMFs Fatal (All Data)'!D81</f>
        <v>#N/A</v>
      </c>
      <c r="E81" s="404" t="e">
        <f>IF($D81="Yes",'CMFs Fatal (All Data)'!E81,1)</f>
        <v>#N/A</v>
      </c>
      <c r="F81" s="404" t="e">
        <f>IF($D81="Yes",'CMFs Fatal (All Data)'!F81,1)</f>
        <v>#N/A</v>
      </c>
      <c r="G81" s="404" t="e">
        <f>IF($D81="Yes",'CMFs Fatal (All Data)'!G81,1)</f>
        <v>#N/A</v>
      </c>
      <c r="H81" s="404" t="e">
        <f>IF($D81="Yes",'CMFs Fatal (All Data)'!H81,1)</f>
        <v>#N/A</v>
      </c>
      <c r="I81" s="404" t="e">
        <f>IF($D81="Yes",'CMFs Fatal (All Data)'!I81,1)</f>
        <v>#N/A</v>
      </c>
      <c r="J81" s="404" t="e">
        <f>IF($D81="Yes",'CMFs Fatal (All Data)'!J81,1)</f>
        <v>#N/A</v>
      </c>
      <c r="K81" s="404" t="e">
        <f>IF($D81="Yes",'CMFs Fatal (All Data)'!K81,1)</f>
        <v>#N/A</v>
      </c>
      <c r="L81" s="404" t="e">
        <f>IF($D81="Yes",'CMFs Fatal (All Data)'!L81,1)</f>
        <v>#N/A</v>
      </c>
      <c r="M81" s="404" t="e">
        <f>IF($D81="Yes",'CMFs Fatal (All Data)'!M81,1)</f>
        <v>#N/A</v>
      </c>
      <c r="N81" s="404" t="e">
        <f>IF($D81="Yes",'CMFs Fatal (All Data)'!N81,1)</f>
        <v>#N/A</v>
      </c>
      <c r="O81" s="404" t="e">
        <f>IF($D81="Yes",'CMFs Fatal (All Data)'!O81,1)</f>
        <v>#N/A</v>
      </c>
      <c r="P81" s="404" t="e">
        <f>IF($D81="Yes",'CMFs Fatal (All Data)'!P81,1)</f>
        <v>#N/A</v>
      </c>
      <c r="Q81" s="404" t="e">
        <f>IF($D81="Yes",'CMFs Fatal (All Data)'!Q81,1)</f>
        <v>#N/A</v>
      </c>
      <c r="R81" s="404" t="e">
        <f>IF($D81="Yes",'CMFs Fatal (All Data)'!R81,1)</f>
        <v>#N/A</v>
      </c>
      <c r="S81" s="404" t="e">
        <f>IF($D81="Yes",'CMFs Fatal (All Data)'!S81,1)</f>
        <v>#N/A</v>
      </c>
      <c r="T81" s="404" t="e">
        <f>IF($D81="Yes",'CMFs Fatal (All Data)'!T81,1)</f>
        <v>#N/A</v>
      </c>
      <c r="U81" s="404" t="e">
        <f>IF($D81="Yes",'CMFs Fatal (All Data)'!U81,1)</f>
        <v>#N/A</v>
      </c>
      <c r="V81" s="439" t="e">
        <f>IF($D81="Yes",'CMFs Fatal (All Data)'!V81,1)</f>
        <v>#N/A</v>
      </c>
      <c r="W81" s="625"/>
    </row>
    <row r="82" spans="1:23" x14ac:dyDescent="0.2">
      <c r="A82" s="407" t="str">
        <f>IF(ISERROR(D82),"Area Type must be selected on Worksheet 1 (box 14)",IF($D82="Yes",CONCATENATE('CMFs Fatal (All Data)'!W82," - ",'CMFs Fatal (All Data)'!X82," - ",'CMFs Fatal (All Data)'!Y82),CONCATENATE('CMFs Fatal (All Data)'!W82," ----- (Not applicable to selected Area Type)")))</f>
        <v>Area Type must be selected on Worksheet 1 (box 14)</v>
      </c>
      <c r="B82" s="403">
        <f>'CMFs Fatal (All Data)'!B82</f>
        <v>8</v>
      </c>
      <c r="C82" s="403" t="str">
        <f>'CMFs Fatal (All Data)'!C82</f>
        <v>All</v>
      </c>
      <c r="D82" s="403" t="e">
        <f>'CMFs Fatal (All Data)'!D82</f>
        <v>#N/A</v>
      </c>
      <c r="E82" s="404" t="e">
        <f>IF($D82="Yes",'CMFs Fatal (All Data)'!E82,1)</f>
        <v>#N/A</v>
      </c>
      <c r="F82" s="404" t="e">
        <f>IF($D82="Yes",'CMFs Fatal (All Data)'!F82,1)</f>
        <v>#N/A</v>
      </c>
      <c r="G82" s="404" t="e">
        <f>IF($D82="Yes",'CMFs Fatal (All Data)'!G82,1)</f>
        <v>#N/A</v>
      </c>
      <c r="H82" s="404" t="e">
        <f>IF($D82="Yes",'CMFs Fatal (All Data)'!H82,1)</f>
        <v>#N/A</v>
      </c>
      <c r="I82" s="404" t="e">
        <f>IF($D82="Yes",'CMFs Fatal (All Data)'!I82,1)</f>
        <v>#N/A</v>
      </c>
      <c r="J82" s="404" t="e">
        <f>IF($D82="Yes",'CMFs Fatal (All Data)'!J82,1)</f>
        <v>#N/A</v>
      </c>
      <c r="K82" s="404" t="e">
        <f>IF($D82="Yes",'CMFs Fatal (All Data)'!K82,1)</f>
        <v>#N/A</v>
      </c>
      <c r="L82" s="404" t="e">
        <f>IF($D82="Yes",'CMFs Fatal (All Data)'!L82,1)</f>
        <v>#N/A</v>
      </c>
      <c r="M82" s="404" t="e">
        <f>IF($D82="Yes",'CMFs Fatal (All Data)'!M82,1)</f>
        <v>#N/A</v>
      </c>
      <c r="N82" s="404" t="e">
        <f>IF($D82="Yes",'CMFs Fatal (All Data)'!N82,1)</f>
        <v>#N/A</v>
      </c>
      <c r="O82" s="404" t="e">
        <f>IF($D82="Yes",'CMFs Fatal (All Data)'!O82,1)</f>
        <v>#N/A</v>
      </c>
      <c r="P82" s="404" t="e">
        <f>IF($D82="Yes",'CMFs Fatal (All Data)'!P82,1)</f>
        <v>#N/A</v>
      </c>
      <c r="Q82" s="404" t="e">
        <f>IF($D82="Yes",'CMFs Fatal (All Data)'!Q82,1)</f>
        <v>#N/A</v>
      </c>
      <c r="R82" s="404" t="e">
        <f>IF($D82="Yes",'CMFs Fatal (All Data)'!R82,1)</f>
        <v>#N/A</v>
      </c>
      <c r="S82" s="404" t="e">
        <f>IF($D82="Yes",'CMFs Fatal (All Data)'!S82,1)</f>
        <v>#N/A</v>
      </c>
      <c r="T82" s="404" t="e">
        <f>IF($D82="Yes",'CMFs Fatal (All Data)'!T82,1)</f>
        <v>#N/A</v>
      </c>
      <c r="U82" s="404" t="e">
        <f>IF($D82="Yes",'CMFs Fatal (All Data)'!U82,1)</f>
        <v>#N/A</v>
      </c>
      <c r="V82" s="439" t="e">
        <f>IF($D82="Yes",'CMFs Fatal (All Data)'!V82,1)</f>
        <v>#N/A</v>
      </c>
      <c r="W82" s="625"/>
    </row>
    <row r="83" spans="1:23" x14ac:dyDescent="0.2">
      <c r="A83" s="407" t="str">
        <f>IF(ISERROR(D83),"Area Type must be selected on Worksheet 1 (box 14)",IF($D83="Yes",CONCATENATE('CMFs Fatal (All Data)'!W83," - ",'CMFs Fatal (All Data)'!X83," - ",'CMFs Fatal (All Data)'!Y83),CONCATENATE('CMFs Fatal (All Data)'!W83," ----- (Not applicable to selected Area Type)")))</f>
        <v>Area Type must be selected on Worksheet 1 (box 14)</v>
      </c>
      <c r="B83" s="403">
        <f>'CMFs Fatal (All Data)'!B83</f>
        <v>8</v>
      </c>
      <c r="C83" s="403" t="str">
        <f>'CMFs Fatal (All Data)'!C83</f>
        <v>Rural</v>
      </c>
      <c r="D83" s="403" t="e">
        <f>'CMFs Fatal (All Data)'!D83</f>
        <v>#N/A</v>
      </c>
      <c r="E83" s="404" t="e">
        <f>IF($D83="Yes",'CMFs Fatal (All Data)'!E83,1)</f>
        <v>#N/A</v>
      </c>
      <c r="F83" s="404" t="e">
        <f>IF($D83="Yes",'CMFs Fatal (All Data)'!F83,1)</f>
        <v>#N/A</v>
      </c>
      <c r="G83" s="404" t="e">
        <f>IF($D83="Yes",'CMFs Fatal (All Data)'!G83,1)</f>
        <v>#N/A</v>
      </c>
      <c r="H83" s="404" t="e">
        <f>IF($D83="Yes",'CMFs Fatal (All Data)'!H83,1)</f>
        <v>#N/A</v>
      </c>
      <c r="I83" s="404" t="e">
        <f>IF($D83="Yes",'CMFs Fatal (All Data)'!I83,1)</f>
        <v>#N/A</v>
      </c>
      <c r="J83" s="404" t="e">
        <f>IF($D83="Yes",'CMFs Fatal (All Data)'!J83,1)</f>
        <v>#N/A</v>
      </c>
      <c r="K83" s="404" t="e">
        <f>IF($D83="Yes",'CMFs Fatal (All Data)'!K83,1)</f>
        <v>#N/A</v>
      </c>
      <c r="L83" s="404" t="e">
        <f>IF($D83="Yes",'CMFs Fatal (All Data)'!L83,1)</f>
        <v>#N/A</v>
      </c>
      <c r="M83" s="404" t="e">
        <f>IF($D83="Yes",'CMFs Fatal (All Data)'!M83,1)</f>
        <v>#N/A</v>
      </c>
      <c r="N83" s="404" t="e">
        <f>IF($D83="Yes",'CMFs Fatal (All Data)'!N83,1)</f>
        <v>#N/A</v>
      </c>
      <c r="O83" s="404" t="e">
        <f>IF($D83="Yes",'CMFs Fatal (All Data)'!O83,1)</f>
        <v>#N/A</v>
      </c>
      <c r="P83" s="404" t="e">
        <f>IF($D83="Yes",'CMFs Fatal (All Data)'!P83,1)</f>
        <v>#N/A</v>
      </c>
      <c r="Q83" s="404" t="e">
        <f>IF($D83="Yes",'CMFs Fatal (All Data)'!Q83,1)</f>
        <v>#N/A</v>
      </c>
      <c r="R83" s="404" t="e">
        <f>IF($D83="Yes",'CMFs Fatal (All Data)'!R83,1)</f>
        <v>#N/A</v>
      </c>
      <c r="S83" s="404" t="e">
        <f>IF($D83="Yes",'CMFs Fatal (All Data)'!S83,1)</f>
        <v>#N/A</v>
      </c>
      <c r="T83" s="404" t="e">
        <f>IF($D83="Yes",'CMFs Fatal (All Data)'!T83,1)</f>
        <v>#N/A</v>
      </c>
      <c r="U83" s="404" t="e">
        <f>IF($D83="Yes",'CMFs Fatal (All Data)'!U83,1)</f>
        <v>#N/A</v>
      </c>
      <c r="V83" s="439" t="e">
        <f>IF($D83="Yes",'CMFs Fatal (All Data)'!V83,1)</f>
        <v>#N/A</v>
      </c>
      <c r="W83" s="625"/>
    </row>
    <row r="84" spans="1:23" x14ac:dyDescent="0.2">
      <c r="A84" s="407" t="str">
        <f>IF(ISERROR(D84),"Area Type must be selected on Worksheet 1 (box 14)",IF($D84="Yes",CONCATENATE('CMFs Fatal (All Data)'!W84," - ",'CMFs Fatal (All Data)'!X84," - ",'CMFs Fatal (All Data)'!Y84),CONCATENATE('CMFs Fatal (All Data)'!W84," ----- (Not applicable to selected Area Type)")))</f>
        <v>Area Type must be selected on Worksheet 1 (box 14)</v>
      </c>
      <c r="B84" s="403">
        <f>'CMFs Fatal (All Data)'!B84</f>
        <v>7</v>
      </c>
      <c r="C84" s="403" t="str">
        <f>'CMFs Fatal (All Data)'!C84</f>
        <v>All</v>
      </c>
      <c r="D84" s="403" t="e">
        <f>'CMFs Fatal (All Data)'!D84</f>
        <v>#N/A</v>
      </c>
      <c r="E84" s="404" t="e">
        <f>IF($D84="Yes",'CMFs Fatal (All Data)'!E84,1)</f>
        <v>#N/A</v>
      </c>
      <c r="F84" s="404" t="e">
        <f>IF($D84="Yes",'CMFs Fatal (All Data)'!F84,1)</f>
        <v>#N/A</v>
      </c>
      <c r="G84" s="404" t="e">
        <f>IF($D84="Yes",'CMFs Fatal (All Data)'!G84,1)</f>
        <v>#N/A</v>
      </c>
      <c r="H84" s="404" t="e">
        <f>IF($D84="Yes",'CMFs Fatal (All Data)'!H84,1)</f>
        <v>#N/A</v>
      </c>
      <c r="I84" s="404" t="e">
        <f>IF($D84="Yes",'CMFs Fatal (All Data)'!I84,1)</f>
        <v>#N/A</v>
      </c>
      <c r="J84" s="404" t="e">
        <f>IF($D84="Yes",'CMFs Fatal (All Data)'!J84,1)</f>
        <v>#N/A</v>
      </c>
      <c r="K84" s="404" t="e">
        <f>IF($D84="Yes",'CMFs Fatal (All Data)'!K84,1)</f>
        <v>#N/A</v>
      </c>
      <c r="L84" s="404" t="e">
        <f>IF($D84="Yes",'CMFs Fatal (All Data)'!L84,1)</f>
        <v>#N/A</v>
      </c>
      <c r="M84" s="404" t="e">
        <f>IF($D84="Yes",'CMFs Fatal (All Data)'!M84,1)</f>
        <v>#N/A</v>
      </c>
      <c r="N84" s="404" t="e">
        <f>IF($D84="Yes",'CMFs Fatal (All Data)'!N84,1)</f>
        <v>#N/A</v>
      </c>
      <c r="O84" s="404" t="e">
        <f>IF($D84="Yes",'CMFs Fatal (All Data)'!O84,1)</f>
        <v>#N/A</v>
      </c>
      <c r="P84" s="404" t="e">
        <f>IF($D84="Yes",'CMFs Fatal (All Data)'!P84,1)</f>
        <v>#N/A</v>
      </c>
      <c r="Q84" s="404" t="e">
        <f>IF($D84="Yes",'CMFs Fatal (All Data)'!Q84,1)</f>
        <v>#N/A</v>
      </c>
      <c r="R84" s="404" t="e">
        <f>IF($D84="Yes",'CMFs Fatal (All Data)'!R84,1)</f>
        <v>#N/A</v>
      </c>
      <c r="S84" s="404" t="e">
        <f>IF($D84="Yes",'CMFs Fatal (All Data)'!S84,1)</f>
        <v>#N/A</v>
      </c>
      <c r="T84" s="404" t="e">
        <f>IF($D84="Yes",'CMFs Fatal (All Data)'!T84,1)</f>
        <v>#N/A</v>
      </c>
      <c r="U84" s="404" t="e">
        <f>IF($D84="Yes",'CMFs Fatal (All Data)'!U84,1)</f>
        <v>#N/A</v>
      </c>
      <c r="V84" s="439" t="e">
        <f>IF($D84="Yes",'CMFs Fatal (All Data)'!V84,1)</f>
        <v>#N/A</v>
      </c>
      <c r="W84" s="662"/>
    </row>
    <row r="85" spans="1:23" x14ac:dyDescent="0.2">
      <c r="A85" s="407" t="str">
        <f>IF(ISERROR(D85),"Area Type must be selected on Worksheet 1 (box 14)",IF($D85="Yes",CONCATENATE('CMFs Fatal (All Data)'!W85," - ",'CMFs Fatal (All Data)'!X85," - ",'CMFs Fatal (All Data)'!Y85),CONCATENATE('CMFs Fatal (All Data)'!W85," ----- (Not applicable to selected Area Type)")))</f>
        <v>Area Type must be selected on Worksheet 1 (box 14)</v>
      </c>
      <c r="B85" s="403">
        <f>'CMFs Fatal (All Data)'!B85</f>
        <v>20</v>
      </c>
      <c r="C85" s="403" t="str">
        <f>'CMFs Fatal (All Data)'!C85</f>
        <v>All</v>
      </c>
      <c r="D85" s="403" t="e">
        <f>'CMFs Fatal (All Data)'!D85</f>
        <v>#N/A</v>
      </c>
      <c r="E85" s="404" t="e">
        <f>IF($D85="Yes",'CMFs Fatal (All Data)'!E85,1)</f>
        <v>#N/A</v>
      </c>
      <c r="F85" s="404" t="e">
        <f>IF($D85="Yes",'CMFs Fatal (All Data)'!F85,1)</f>
        <v>#N/A</v>
      </c>
      <c r="G85" s="404" t="e">
        <f>IF($D85="Yes",'CMFs Fatal (All Data)'!G85,1)</f>
        <v>#N/A</v>
      </c>
      <c r="H85" s="404" t="e">
        <f>IF($D85="Yes",'CMFs Fatal (All Data)'!H85,1)</f>
        <v>#N/A</v>
      </c>
      <c r="I85" s="404" t="e">
        <f>IF($D85="Yes",'CMFs Fatal (All Data)'!I85,1)</f>
        <v>#N/A</v>
      </c>
      <c r="J85" s="404" t="e">
        <f>IF($D85="Yes",'CMFs Fatal (All Data)'!J85,1)</f>
        <v>#N/A</v>
      </c>
      <c r="K85" s="404" t="e">
        <f>IF($D85="Yes",'CMFs Fatal (All Data)'!K85,1)</f>
        <v>#N/A</v>
      </c>
      <c r="L85" s="404" t="e">
        <f>IF($D85="Yes",'CMFs Fatal (All Data)'!L85,1)</f>
        <v>#N/A</v>
      </c>
      <c r="M85" s="404" t="e">
        <f>IF($D85="Yes",'CMFs Fatal (All Data)'!M85,1)</f>
        <v>#N/A</v>
      </c>
      <c r="N85" s="404" t="e">
        <f>IF($D85="Yes",'CMFs Fatal (All Data)'!N85,1)</f>
        <v>#N/A</v>
      </c>
      <c r="O85" s="404" t="e">
        <f>IF($D85="Yes",'CMFs Fatal (All Data)'!O85,1)</f>
        <v>#N/A</v>
      </c>
      <c r="P85" s="404" t="e">
        <f>IF($D85="Yes",'CMFs Fatal (All Data)'!P85,1)</f>
        <v>#N/A</v>
      </c>
      <c r="Q85" s="404" t="e">
        <f>IF($D85="Yes",'CMFs Fatal (All Data)'!Q85,1)</f>
        <v>#N/A</v>
      </c>
      <c r="R85" s="404" t="e">
        <f>IF($D85="Yes",'CMFs Fatal (All Data)'!R85,1)</f>
        <v>#N/A</v>
      </c>
      <c r="S85" s="404" t="e">
        <f>IF($D85="Yes",'CMFs Fatal (All Data)'!S85,1)</f>
        <v>#N/A</v>
      </c>
      <c r="T85" s="404" t="e">
        <f>IF($D85="Yes",'CMFs Fatal (All Data)'!T85,1)</f>
        <v>#N/A</v>
      </c>
      <c r="U85" s="404" t="e">
        <f>IF($D85="Yes",'CMFs Fatal (All Data)'!U85,1)</f>
        <v>#N/A</v>
      </c>
      <c r="V85" s="439" t="e">
        <f>IF($D85="Yes",'CMFs Fatal (All Data)'!V85,1)</f>
        <v>#N/A</v>
      </c>
      <c r="W85" s="625"/>
    </row>
    <row r="86" spans="1:23" x14ac:dyDescent="0.2">
      <c r="A86" s="407" t="str">
        <f>IF(ISERROR(D86),"Area Type must be selected on Worksheet 1 (box 14)",IF($D86="Yes",CONCATENATE('CMFs Fatal (All Data)'!W86," - ",'CMFs Fatal (All Data)'!X86," - ",'CMFs Fatal (All Data)'!Y86),CONCATENATE('CMFs Fatal (All Data)'!W86," ----- (Not applicable to selected Area Type)")))</f>
        <v>Area Type must be selected on Worksheet 1 (box 14)</v>
      </c>
      <c r="B86" s="403">
        <f>'CMFs Fatal (All Data)'!B86</f>
        <v>10</v>
      </c>
      <c r="C86" s="403" t="str">
        <f>'CMFs Fatal (All Data)'!C86</f>
        <v>Urban and Suburban</v>
      </c>
      <c r="D86" s="403" t="e">
        <f>'CMFs Fatal (All Data)'!D86</f>
        <v>#N/A</v>
      </c>
      <c r="E86" s="404" t="e">
        <f>IF($D86="Yes",'CMFs Fatal (All Data)'!E86,1)</f>
        <v>#N/A</v>
      </c>
      <c r="F86" s="404" t="e">
        <f>IF($D86="Yes",'CMFs Fatal (All Data)'!F86,1)</f>
        <v>#N/A</v>
      </c>
      <c r="G86" s="404" t="e">
        <f>IF($D86="Yes",'CMFs Fatal (All Data)'!G86,1)</f>
        <v>#N/A</v>
      </c>
      <c r="H86" s="404" t="e">
        <f>IF($D86="Yes",'CMFs Fatal (All Data)'!H86,1)</f>
        <v>#N/A</v>
      </c>
      <c r="I86" s="404" t="e">
        <f>IF($D86="Yes",'CMFs Fatal (All Data)'!I86,1)</f>
        <v>#N/A</v>
      </c>
      <c r="J86" s="404" t="e">
        <f>IF($D86="Yes",'CMFs Fatal (All Data)'!J86,1)</f>
        <v>#N/A</v>
      </c>
      <c r="K86" s="404" t="e">
        <f>IF($D86="Yes",'CMFs Fatal (All Data)'!K86,1)</f>
        <v>#N/A</v>
      </c>
      <c r="L86" s="404" t="e">
        <f>IF($D86="Yes",'CMFs Fatal (All Data)'!L86,1)</f>
        <v>#N/A</v>
      </c>
      <c r="M86" s="404" t="e">
        <f>IF($D86="Yes",'CMFs Fatal (All Data)'!M86,1)</f>
        <v>#N/A</v>
      </c>
      <c r="N86" s="404" t="e">
        <f>IF($D86="Yes",'CMFs Fatal (All Data)'!N86,1)</f>
        <v>#N/A</v>
      </c>
      <c r="O86" s="404" t="e">
        <f>IF($D86="Yes",'CMFs Fatal (All Data)'!O86,1)</f>
        <v>#N/A</v>
      </c>
      <c r="P86" s="404" t="e">
        <f>IF($D86="Yes",'CMFs Fatal (All Data)'!P86,1)</f>
        <v>#N/A</v>
      </c>
      <c r="Q86" s="404" t="e">
        <f>IF($D86="Yes",'CMFs Fatal (All Data)'!Q86,1)</f>
        <v>#N/A</v>
      </c>
      <c r="R86" s="404" t="e">
        <f>IF($D86="Yes",'CMFs Fatal (All Data)'!R86,1)</f>
        <v>#N/A</v>
      </c>
      <c r="S86" s="404" t="e">
        <f>IF($D86="Yes",'CMFs Fatal (All Data)'!S86,1)</f>
        <v>#N/A</v>
      </c>
      <c r="T86" s="404" t="e">
        <f>IF($D86="Yes",'CMFs Fatal (All Data)'!T86,1)</f>
        <v>#N/A</v>
      </c>
      <c r="U86" s="404" t="e">
        <f>IF($D86="Yes",'CMFs Fatal (All Data)'!U86,1)</f>
        <v>#N/A</v>
      </c>
      <c r="V86" s="439" t="e">
        <f>IF($D86="Yes",'CMFs Fatal (All Data)'!V86,1)</f>
        <v>#N/A</v>
      </c>
      <c r="W86" s="625"/>
    </row>
    <row r="87" spans="1:23" x14ac:dyDescent="0.2">
      <c r="A87" s="407" t="str">
        <f>IF(ISERROR(D87),"Area Type must be selected on Worksheet 1 (box 14)",IF($D87="Yes",CONCATENATE('CMFs Fatal (All Data)'!W87," - ",'CMFs Fatal (All Data)'!X87," - ",'CMFs Fatal (All Data)'!Y87),CONCATENATE('CMFs Fatal (All Data)'!W87," ----- (Not applicable to selected Area Type)")))</f>
        <v>Area Type must be selected on Worksheet 1 (box 14)</v>
      </c>
      <c r="B87" s="403">
        <f>'CMFs Fatal (All Data)'!B87</f>
        <v>20</v>
      </c>
      <c r="C87" s="403" t="str">
        <f>'CMFs Fatal (All Data)'!C87</f>
        <v>Urban</v>
      </c>
      <c r="D87" s="403" t="e">
        <f>'CMFs Fatal (All Data)'!D87</f>
        <v>#N/A</v>
      </c>
      <c r="E87" s="404" t="e">
        <f>IF($D87="Yes",'CMFs Fatal (All Data)'!E87,1)</f>
        <v>#N/A</v>
      </c>
      <c r="F87" s="404" t="e">
        <f>IF($D87="Yes",'CMFs Fatal (All Data)'!F87,1)</f>
        <v>#N/A</v>
      </c>
      <c r="G87" s="404" t="e">
        <f>IF($D87="Yes",'CMFs Fatal (All Data)'!G87,1)</f>
        <v>#N/A</v>
      </c>
      <c r="H87" s="404" t="e">
        <f>IF($D87="Yes",'CMFs Fatal (All Data)'!H87,1)</f>
        <v>#N/A</v>
      </c>
      <c r="I87" s="404" t="e">
        <f>IF($D87="Yes",'CMFs Fatal (All Data)'!I87,1)</f>
        <v>#N/A</v>
      </c>
      <c r="J87" s="404" t="e">
        <f>IF($D87="Yes",'CMFs Fatal (All Data)'!J87,1)</f>
        <v>#N/A</v>
      </c>
      <c r="K87" s="404" t="e">
        <f>IF($D87="Yes",'CMFs Fatal (All Data)'!K87,1)</f>
        <v>#N/A</v>
      </c>
      <c r="L87" s="404" t="e">
        <f>IF($D87="Yes",'CMFs Fatal (All Data)'!L87,1)</f>
        <v>#N/A</v>
      </c>
      <c r="M87" s="404" t="e">
        <f>IF($D87="Yes",'CMFs Fatal (All Data)'!M87,1)</f>
        <v>#N/A</v>
      </c>
      <c r="N87" s="404" t="e">
        <f>IF($D87="Yes",'CMFs Fatal (All Data)'!N87,1)</f>
        <v>#N/A</v>
      </c>
      <c r="O87" s="404" t="e">
        <f>IF($D87="Yes",'CMFs Fatal (All Data)'!O87,1)</f>
        <v>#N/A</v>
      </c>
      <c r="P87" s="404" t="e">
        <f>IF($D87="Yes",'CMFs Fatal (All Data)'!P87,1)</f>
        <v>#N/A</v>
      </c>
      <c r="Q87" s="404" t="e">
        <f>IF($D87="Yes",'CMFs Fatal (All Data)'!Q87,1)</f>
        <v>#N/A</v>
      </c>
      <c r="R87" s="404" t="e">
        <f>IF($D87="Yes",'CMFs Fatal (All Data)'!R87,1)</f>
        <v>#N/A</v>
      </c>
      <c r="S87" s="404" t="e">
        <f>IF($D87="Yes",'CMFs Fatal (All Data)'!S87,1)</f>
        <v>#N/A</v>
      </c>
      <c r="T87" s="404" t="e">
        <f>IF($D87="Yes",'CMFs Fatal (All Data)'!T87,1)</f>
        <v>#N/A</v>
      </c>
      <c r="U87" s="404" t="e">
        <f>IF($D87="Yes",'CMFs Fatal (All Data)'!U87,1)</f>
        <v>#N/A</v>
      </c>
      <c r="V87" s="439" t="e">
        <f>IF($D87="Yes",'CMFs Fatal (All Data)'!V87,1)</f>
        <v>#N/A</v>
      </c>
      <c r="W87" s="625"/>
    </row>
    <row r="88" spans="1:23" x14ac:dyDescent="0.2">
      <c r="A88" s="407" t="str">
        <f>IF(ISERROR(D88),"Area Type must be selected on Worksheet 1 (box 14)",IF($D88="Yes",CONCATENATE('CMFs Fatal (All Data)'!W88," - ",'CMFs Fatal (All Data)'!X88," - ",'CMFs Fatal (All Data)'!Y88),CONCATENATE('CMFs Fatal (All Data)'!W88," ----- (Not applicable to selected Area Type)")))</f>
        <v>Area Type must be selected on Worksheet 1 (box 14)</v>
      </c>
      <c r="B88" s="403">
        <f>'CMFs Fatal (All Data)'!B88</f>
        <v>10</v>
      </c>
      <c r="C88" s="403" t="str">
        <f>'CMFs Fatal (All Data)'!C88</f>
        <v>Urban and Suburban</v>
      </c>
      <c r="D88" s="403" t="e">
        <f>'CMFs Fatal (All Data)'!D88</f>
        <v>#N/A</v>
      </c>
      <c r="E88" s="404" t="e">
        <f>IF($D88="Yes",'CMFs Fatal (All Data)'!E88,1)</f>
        <v>#N/A</v>
      </c>
      <c r="F88" s="404" t="e">
        <f>IF($D88="Yes",'CMFs Fatal (All Data)'!F88,1)</f>
        <v>#N/A</v>
      </c>
      <c r="G88" s="404" t="e">
        <f>IF($D88="Yes",'CMFs Fatal (All Data)'!G88,1)</f>
        <v>#N/A</v>
      </c>
      <c r="H88" s="404" t="e">
        <f>IF($D88="Yes",'CMFs Fatal (All Data)'!H88,1)</f>
        <v>#N/A</v>
      </c>
      <c r="I88" s="404" t="e">
        <f>IF($D88="Yes",'CMFs Fatal (All Data)'!I88,1)</f>
        <v>#N/A</v>
      </c>
      <c r="J88" s="404" t="e">
        <f>IF($D88="Yes",'CMFs Fatal (All Data)'!J88,1)</f>
        <v>#N/A</v>
      </c>
      <c r="K88" s="404" t="e">
        <f>IF($D88="Yes",'CMFs Fatal (All Data)'!K88,1)</f>
        <v>#N/A</v>
      </c>
      <c r="L88" s="404" t="e">
        <f>IF($D88="Yes",'CMFs Fatal (All Data)'!L88,1)</f>
        <v>#N/A</v>
      </c>
      <c r="M88" s="404" t="e">
        <f>IF($D88="Yes",'CMFs Fatal (All Data)'!M88,1)</f>
        <v>#N/A</v>
      </c>
      <c r="N88" s="404" t="e">
        <f>IF($D88="Yes",'CMFs Fatal (All Data)'!N88,1)</f>
        <v>#N/A</v>
      </c>
      <c r="O88" s="404" t="e">
        <f>IF($D88="Yes",'CMFs Fatal (All Data)'!O88,1)</f>
        <v>#N/A</v>
      </c>
      <c r="P88" s="404" t="e">
        <f>IF($D88="Yes",'CMFs Fatal (All Data)'!P88,1)</f>
        <v>#N/A</v>
      </c>
      <c r="Q88" s="404" t="e">
        <f>IF($D88="Yes",'CMFs Fatal (All Data)'!Q88,1)</f>
        <v>#N/A</v>
      </c>
      <c r="R88" s="404" t="e">
        <f>IF($D88="Yes",'CMFs Fatal (All Data)'!R88,1)</f>
        <v>#N/A</v>
      </c>
      <c r="S88" s="404" t="e">
        <f>IF($D88="Yes",'CMFs Fatal (All Data)'!S88,1)</f>
        <v>#N/A</v>
      </c>
      <c r="T88" s="404" t="e">
        <f>IF($D88="Yes",'CMFs Fatal (All Data)'!T88,1)</f>
        <v>#N/A</v>
      </c>
      <c r="U88" s="404" t="e">
        <f>IF($D88="Yes",'CMFs Fatal (All Data)'!U88,1)</f>
        <v>#N/A</v>
      </c>
      <c r="V88" s="439" t="e">
        <f>IF($D88="Yes",'CMFs Fatal (All Data)'!V88,1)</f>
        <v>#N/A</v>
      </c>
      <c r="W88" s="625"/>
    </row>
    <row r="89" spans="1:23" x14ac:dyDescent="0.2">
      <c r="A89" s="407" t="str">
        <f>IF(ISERROR(D89),"Area Type must be selected on Worksheet 1 (box 14)",IF($D89="Yes",CONCATENATE('CMFs Fatal (All Data)'!W89," - ",'CMFs Fatal (All Data)'!X89," - ",'CMFs Fatal (All Data)'!Y89),CONCATENATE('CMFs Fatal (All Data)'!W89," ----- (Not applicable to selected Area Type)")))</f>
        <v>Area Type must be selected on Worksheet 1 (box 14)</v>
      </c>
      <c r="B89" s="403">
        <f>'CMFs Fatal (All Data)'!B89</f>
        <v>10</v>
      </c>
      <c r="C89" s="403" t="str">
        <f>'CMFs Fatal (All Data)'!C89</f>
        <v>All</v>
      </c>
      <c r="D89" s="403" t="e">
        <f>'CMFs Fatal (All Data)'!D89</f>
        <v>#N/A</v>
      </c>
      <c r="E89" s="404" t="e">
        <f>IF($D89="Yes",'CMFs Fatal (All Data)'!E89,1)</f>
        <v>#N/A</v>
      </c>
      <c r="F89" s="404" t="e">
        <f>IF($D89="Yes",'CMFs Fatal (All Data)'!F89,1)</f>
        <v>#N/A</v>
      </c>
      <c r="G89" s="404" t="e">
        <f>IF($D89="Yes",'CMFs Fatal (All Data)'!G89,1)</f>
        <v>#N/A</v>
      </c>
      <c r="H89" s="404" t="e">
        <f>IF($D89="Yes",'CMFs Fatal (All Data)'!H89,1)</f>
        <v>#N/A</v>
      </c>
      <c r="I89" s="404" t="e">
        <f>IF($D89="Yes",'CMFs Fatal (All Data)'!I89,1)</f>
        <v>#N/A</v>
      </c>
      <c r="J89" s="404" t="e">
        <f>IF($D89="Yes",'CMFs Fatal (All Data)'!J89,1)</f>
        <v>#N/A</v>
      </c>
      <c r="K89" s="404" t="e">
        <f>IF($D89="Yes",'CMFs Fatal (All Data)'!K89,1)</f>
        <v>#N/A</v>
      </c>
      <c r="L89" s="404" t="e">
        <f>IF($D89="Yes",'CMFs Fatal (All Data)'!L89,1)</f>
        <v>#N/A</v>
      </c>
      <c r="M89" s="404" t="e">
        <f>IF($D89="Yes",'CMFs Fatal (All Data)'!M89,1)</f>
        <v>#N/A</v>
      </c>
      <c r="N89" s="404" t="e">
        <f>IF($D89="Yes",'CMFs Fatal (All Data)'!N89,1)</f>
        <v>#N/A</v>
      </c>
      <c r="O89" s="404" t="e">
        <f>IF($D89="Yes",'CMFs Fatal (All Data)'!O89,1)</f>
        <v>#N/A</v>
      </c>
      <c r="P89" s="404" t="e">
        <f>IF($D89="Yes",'CMFs Fatal (All Data)'!P89,1)</f>
        <v>#N/A</v>
      </c>
      <c r="Q89" s="404" t="e">
        <f>IF($D89="Yes",'CMFs Fatal (All Data)'!Q89,1)</f>
        <v>#N/A</v>
      </c>
      <c r="R89" s="404" t="e">
        <f>IF($D89="Yes",'CMFs Fatal (All Data)'!R89,1)</f>
        <v>#N/A</v>
      </c>
      <c r="S89" s="404" t="e">
        <f>IF($D89="Yes",'CMFs Fatal (All Data)'!S89,1)</f>
        <v>#N/A</v>
      </c>
      <c r="T89" s="404" t="e">
        <f>IF($D89="Yes",'CMFs Fatal (All Data)'!T89,1)</f>
        <v>#N/A</v>
      </c>
      <c r="U89" s="404" t="e">
        <f>IF($D89="Yes",'CMFs Fatal (All Data)'!U89,1)</f>
        <v>#N/A</v>
      </c>
      <c r="V89" s="439" t="e">
        <f>IF($D89="Yes",'CMFs Fatal (All Data)'!V89,1)</f>
        <v>#N/A</v>
      </c>
      <c r="W89" s="625"/>
    </row>
    <row r="90" spans="1:23" x14ac:dyDescent="0.2">
      <c r="A90" s="407" t="str">
        <f>IF(ISERROR(D90),"Area Type must be selected on Worksheet 1 (box 14)",IF($D90="Yes",CONCATENATE('CMFs Fatal (All Data)'!W90," - ",'CMFs Fatal (All Data)'!X90," - ",'CMFs Fatal (All Data)'!Y90),CONCATENATE('CMFs Fatal (All Data)'!W90," ----- (Not applicable to selected Area Type)")))</f>
        <v>Area Type must be selected on Worksheet 1 (box 14)</v>
      </c>
      <c r="B90" s="403">
        <f>'CMFs Fatal (All Data)'!B90</f>
        <v>10</v>
      </c>
      <c r="C90" s="403" t="str">
        <f>'CMFs Fatal (All Data)'!C90</f>
        <v>All</v>
      </c>
      <c r="D90" s="403" t="e">
        <f>'CMFs Fatal (All Data)'!D90</f>
        <v>#N/A</v>
      </c>
      <c r="E90" s="404" t="e">
        <f>IF($D90="Yes",'CMFs Fatal (All Data)'!E90,1)</f>
        <v>#N/A</v>
      </c>
      <c r="F90" s="404" t="e">
        <f>IF($D90="Yes",'CMFs Fatal (All Data)'!F90,1)</f>
        <v>#N/A</v>
      </c>
      <c r="G90" s="404" t="e">
        <f>IF($D90="Yes",'CMFs Fatal (All Data)'!G90,1)</f>
        <v>#N/A</v>
      </c>
      <c r="H90" s="404" t="e">
        <f>IF($D90="Yes",'CMFs Fatal (All Data)'!H90,1)</f>
        <v>#N/A</v>
      </c>
      <c r="I90" s="404" t="e">
        <f>IF($D90="Yes",'CMFs Fatal (All Data)'!I90,1)</f>
        <v>#N/A</v>
      </c>
      <c r="J90" s="404" t="e">
        <f>IF($D90="Yes",'CMFs Fatal (All Data)'!J90,1)</f>
        <v>#N/A</v>
      </c>
      <c r="K90" s="404" t="e">
        <f>IF($D90="Yes",'CMFs Fatal (All Data)'!K90,1)</f>
        <v>#N/A</v>
      </c>
      <c r="L90" s="404" t="e">
        <f>IF($D90="Yes",'CMFs Fatal (All Data)'!L90,1)</f>
        <v>#N/A</v>
      </c>
      <c r="M90" s="404" t="e">
        <f>IF($D90="Yes",'CMFs Fatal (All Data)'!M90,1)</f>
        <v>#N/A</v>
      </c>
      <c r="N90" s="404" t="e">
        <f>IF($D90="Yes",'CMFs Fatal (All Data)'!N90,1)</f>
        <v>#N/A</v>
      </c>
      <c r="O90" s="404" t="e">
        <f>IF($D90="Yes",'CMFs Fatal (All Data)'!O90,1)</f>
        <v>#N/A</v>
      </c>
      <c r="P90" s="404" t="e">
        <f>IF($D90="Yes",'CMFs Fatal (All Data)'!P90,1)</f>
        <v>#N/A</v>
      </c>
      <c r="Q90" s="404" t="e">
        <f>IF($D90="Yes",'CMFs Fatal (All Data)'!Q90,1)</f>
        <v>#N/A</v>
      </c>
      <c r="R90" s="404" t="e">
        <f>IF($D90="Yes",'CMFs Fatal (All Data)'!R90,1)</f>
        <v>#N/A</v>
      </c>
      <c r="S90" s="404" t="e">
        <f>IF($D90="Yes",'CMFs Fatal (All Data)'!S90,1)</f>
        <v>#N/A</v>
      </c>
      <c r="T90" s="404" t="e">
        <f>IF($D90="Yes",'CMFs Fatal (All Data)'!T90,1)</f>
        <v>#N/A</v>
      </c>
      <c r="U90" s="404" t="e">
        <f>IF($D90="Yes",'CMFs Fatal (All Data)'!U90,1)</f>
        <v>#N/A</v>
      </c>
      <c r="V90" s="439" t="e">
        <f>IF($D90="Yes",'CMFs Fatal (All Data)'!V90,1)</f>
        <v>#N/A</v>
      </c>
      <c r="W90" s="625"/>
    </row>
    <row r="91" spans="1:23" x14ac:dyDescent="0.2">
      <c r="A91" s="407" t="str">
        <f>IF(ISERROR(D91),"Area Type must be selected on Worksheet 1 (box 14)",IF($D91="Yes",CONCATENATE('CMFs Fatal (All Data)'!W91," - ",'CMFs Fatal (All Data)'!X91," - ",'CMFs Fatal (All Data)'!Y91),CONCATENATE('CMFs Fatal (All Data)'!W91," ----- (Not applicable to selected Area Type)")))</f>
        <v>Area Type must be selected on Worksheet 1 (box 14)</v>
      </c>
      <c r="B91" s="403">
        <f>'CMFs Fatal (All Data)'!B91</f>
        <v>10</v>
      </c>
      <c r="C91" s="403" t="str">
        <f>'CMFs Fatal (All Data)'!C91</f>
        <v>All</v>
      </c>
      <c r="D91" s="403" t="e">
        <f>'CMFs Fatal (All Data)'!D91</f>
        <v>#N/A</v>
      </c>
      <c r="E91" s="404" t="e">
        <f>IF($D91="Yes",'CMFs Fatal (All Data)'!E91,1)</f>
        <v>#N/A</v>
      </c>
      <c r="F91" s="404" t="e">
        <f>IF($D91="Yes",'CMFs Fatal (All Data)'!F91,1)</f>
        <v>#N/A</v>
      </c>
      <c r="G91" s="404" t="e">
        <f>IF($D91="Yes",'CMFs Fatal (All Data)'!G91,1)</f>
        <v>#N/A</v>
      </c>
      <c r="H91" s="404" t="e">
        <f>IF($D91="Yes",'CMFs Fatal (All Data)'!H91,1)</f>
        <v>#N/A</v>
      </c>
      <c r="I91" s="404" t="e">
        <f>IF($D91="Yes",'CMFs Fatal (All Data)'!I91,1)</f>
        <v>#N/A</v>
      </c>
      <c r="J91" s="404" t="e">
        <f>IF($D91="Yes",'CMFs Fatal (All Data)'!J91,1)</f>
        <v>#N/A</v>
      </c>
      <c r="K91" s="404" t="e">
        <f>IF($D91="Yes",'CMFs Fatal (All Data)'!K91,1)</f>
        <v>#N/A</v>
      </c>
      <c r="L91" s="404" t="e">
        <f>IF($D91="Yes",'CMFs Fatal (All Data)'!L91,1)</f>
        <v>#N/A</v>
      </c>
      <c r="M91" s="404" t="e">
        <f>IF($D91="Yes",'CMFs Fatal (All Data)'!M91,1)</f>
        <v>#N/A</v>
      </c>
      <c r="N91" s="404" t="e">
        <f>IF($D91="Yes",'CMFs Fatal (All Data)'!N91,1)</f>
        <v>#N/A</v>
      </c>
      <c r="O91" s="404" t="e">
        <f>IF($D91="Yes",'CMFs Fatal (All Data)'!O91,1)</f>
        <v>#N/A</v>
      </c>
      <c r="P91" s="404" t="e">
        <f>IF($D91="Yes",'CMFs Fatal (All Data)'!P91,1)</f>
        <v>#N/A</v>
      </c>
      <c r="Q91" s="404" t="e">
        <f>IF($D91="Yes",'CMFs Fatal (All Data)'!Q91,1)</f>
        <v>#N/A</v>
      </c>
      <c r="R91" s="404" t="e">
        <f>IF($D91="Yes",'CMFs Fatal (All Data)'!R91,1)</f>
        <v>#N/A</v>
      </c>
      <c r="S91" s="404" t="e">
        <f>IF($D91="Yes",'CMFs Fatal (All Data)'!S91,1)</f>
        <v>#N/A</v>
      </c>
      <c r="T91" s="404" t="e">
        <f>IF($D91="Yes",'CMFs Fatal (All Data)'!T91,1)</f>
        <v>#N/A</v>
      </c>
      <c r="U91" s="404" t="e">
        <f>IF($D91="Yes",'CMFs Fatal (All Data)'!U91,1)</f>
        <v>#N/A</v>
      </c>
      <c r="V91" s="439" t="e">
        <f>IF($D91="Yes",'CMFs Fatal (All Data)'!V91,1)</f>
        <v>#N/A</v>
      </c>
      <c r="W91" s="662"/>
    </row>
    <row r="92" spans="1:23" x14ac:dyDescent="0.2">
      <c r="A92" s="407" t="str">
        <f>IF(ISERROR(D92),"Area Type must be selected on Worksheet 1 (box 14)",IF($D92="Yes",CONCATENATE('CMFs Fatal (All Data)'!W92," - ",'CMFs Fatal (All Data)'!X92," - ",'CMFs Fatal (All Data)'!Y92),CONCATENATE('CMFs Fatal (All Data)'!W92," ----- (Not applicable to selected Area Type)")))</f>
        <v>Area Type must be selected on Worksheet 1 (box 14)</v>
      </c>
      <c r="B92" s="403">
        <f>'CMFs Fatal (All Data)'!B92</f>
        <v>10</v>
      </c>
      <c r="C92" s="403" t="str">
        <f>'CMFs Fatal (All Data)'!C92</f>
        <v>All</v>
      </c>
      <c r="D92" s="403" t="e">
        <f>'CMFs Fatal (All Data)'!D92</f>
        <v>#N/A</v>
      </c>
      <c r="E92" s="404" t="e">
        <f>IF($D92="Yes",'CMFs Fatal (All Data)'!E92,1)</f>
        <v>#N/A</v>
      </c>
      <c r="F92" s="404" t="e">
        <f>IF($D92="Yes",'CMFs Fatal (All Data)'!F92,1)</f>
        <v>#N/A</v>
      </c>
      <c r="G92" s="404" t="e">
        <f>IF($D92="Yes",'CMFs Fatal (All Data)'!G92,1)</f>
        <v>#N/A</v>
      </c>
      <c r="H92" s="404" t="e">
        <f>IF($D92="Yes",'CMFs Fatal (All Data)'!H92,1)</f>
        <v>#N/A</v>
      </c>
      <c r="I92" s="404" t="e">
        <f>IF($D92="Yes",'CMFs Fatal (All Data)'!I92,1)</f>
        <v>#N/A</v>
      </c>
      <c r="J92" s="404" t="e">
        <f>IF($D92="Yes",'CMFs Fatal (All Data)'!J92,1)</f>
        <v>#N/A</v>
      </c>
      <c r="K92" s="404" t="e">
        <f>IF($D92="Yes",'CMFs Fatal (All Data)'!K92,1)</f>
        <v>#N/A</v>
      </c>
      <c r="L92" s="404" t="e">
        <f>IF($D92="Yes",'CMFs Fatal (All Data)'!L92,1)</f>
        <v>#N/A</v>
      </c>
      <c r="M92" s="404" t="e">
        <f>IF($D92="Yes",'CMFs Fatal (All Data)'!M92,1)</f>
        <v>#N/A</v>
      </c>
      <c r="N92" s="404" t="e">
        <f>IF($D92="Yes",'CMFs Fatal (All Data)'!N92,1)</f>
        <v>#N/A</v>
      </c>
      <c r="O92" s="404" t="e">
        <f>IF($D92="Yes",'CMFs Fatal (All Data)'!O92,1)</f>
        <v>#N/A</v>
      </c>
      <c r="P92" s="404" t="e">
        <f>IF($D92="Yes",'CMFs Fatal (All Data)'!P92,1)</f>
        <v>#N/A</v>
      </c>
      <c r="Q92" s="404" t="e">
        <f>IF($D92="Yes",'CMFs Fatal (All Data)'!Q92,1)</f>
        <v>#N/A</v>
      </c>
      <c r="R92" s="404" t="e">
        <f>IF($D92="Yes",'CMFs Fatal (All Data)'!R92,1)</f>
        <v>#N/A</v>
      </c>
      <c r="S92" s="404" t="e">
        <f>IF($D92="Yes",'CMFs Fatal (All Data)'!S92,1)</f>
        <v>#N/A</v>
      </c>
      <c r="T92" s="404" t="e">
        <f>IF($D92="Yes",'CMFs Fatal (All Data)'!T92,1)</f>
        <v>#N/A</v>
      </c>
      <c r="U92" s="404" t="e">
        <f>IF($D92="Yes",'CMFs Fatal (All Data)'!U92,1)</f>
        <v>#N/A</v>
      </c>
      <c r="V92" s="439" t="e">
        <f>IF($D92="Yes",'CMFs Fatal (All Data)'!V92,1)</f>
        <v>#N/A</v>
      </c>
      <c r="W92" s="625"/>
    </row>
    <row r="93" spans="1:23" x14ac:dyDescent="0.2">
      <c r="A93" s="407" t="str">
        <f>IF(ISERROR(D93),"Area Type must be selected on Worksheet 1 (box 14)",IF($D93="Yes",CONCATENATE('CMFs Fatal (All Data)'!W93," - ",'CMFs Fatal (All Data)'!X93," - ",'CMFs Fatal (All Data)'!Y93),CONCATENATE('CMFs Fatal (All Data)'!W93," ----- (Not applicable to selected Area Type)")))</f>
        <v>Area Type must be selected on Worksheet 1 (box 14)</v>
      </c>
      <c r="B93" s="403">
        <f>'CMFs Fatal (All Data)'!B93</f>
        <v>10</v>
      </c>
      <c r="C93" s="403" t="str">
        <f>'CMFs Fatal (All Data)'!C93</f>
        <v>All</v>
      </c>
      <c r="D93" s="403" t="e">
        <f>'CMFs Fatal (All Data)'!D93</f>
        <v>#N/A</v>
      </c>
      <c r="E93" s="404" t="e">
        <f>IF($D93="Yes",'CMFs Fatal (All Data)'!E93,1)</f>
        <v>#N/A</v>
      </c>
      <c r="F93" s="404" t="e">
        <f>IF($D93="Yes",'CMFs Fatal (All Data)'!F93,1)</f>
        <v>#N/A</v>
      </c>
      <c r="G93" s="404" t="e">
        <f>IF($D93="Yes",'CMFs Fatal (All Data)'!G93,1)</f>
        <v>#N/A</v>
      </c>
      <c r="H93" s="404" t="e">
        <f>IF($D93="Yes",'CMFs Fatal (All Data)'!H93,1)</f>
        <v>#N/A</v>
      </c>
      <c r="I93" s="404" t="e">
        <f>IF($D93="Yes",'CMFs Fatal (All Data)'!I93,1)</f>
        <v>#N/A</v>
      </c>
      <c r="J93" s="404" t="e">
        <f>IF($D93="Yes",'CMFs Fatal (All Data)'!J93,1)</f>
        <v>#N/A</v>
      </c>
      <c r="K93" s="404" t="e">
        <f>IF($D93="Yes",'CMFs Fatal (All Data)'!K93,1)</f>
        <v>#N/A</v>
      </c>
      <c r="L93" s="404" t="e">
        <f>IF($D93="Yes",'CMFs Fatal (All Data)'!L93,1)</f>
        <v>#N/A</v>
      </c>
      <c r="M93" s="404" t="e">
        <f>IF($D93="Yes",'CMFs Fatal (All Data)'!M93,1)</f>
        <v>#N/A</v>
      </c>
      <c r="N93" s="404" t="e">
        <f>IF($D93="Yes",'CMFs Fatal (All Data)'!N93,1)</f>
        <v>#N/A</v>
      </c>
      <c r="O93" s="404" t="e">
        <f>IF($D93="Yes",'CMFs Fatal (All Data)'!O93,1)</f>
        <v>#N/A</v>
      </c>
      <c r="P93" s="404" t="e">
        <f>IF($D93="Yes",'CMFs Fatal (All Data)'!P93,1)</f>
        <v>#N/A</v>
      </c>
      <c r="Q93" s="404" t="e">
        <f>IF($D93="Yes",'CMFs Fatal (All Data)'!Q93,1)</f>
        <v>#N/A</v>
      </c>
      <c r="R93" s="404" t="e">
        <f>IF($D93="Yes",'CMFs Fatal (All Data)'!R93,1)</f>
        <v>#N/A</v>
      </c>
      <c r="S93" s="404" t="e">
        <f>IF($D93="Yes",'CMFs Fatal (All Data)'!S93,1)</f>
        <v>#N/A</v>
      </c>
      <c r="T93" s="404" t="e">
        <f>IF($D93="Yes",'CMFs Fatal (All Data)'!T93,1)</f>
        <v>#N/A</v>
      </c>
      <c r="U93" s="404" t="e">
        <f>IF($D93="Yes",'CMFs Fatal (All Data)'!U93,1)</f>
        <v>#N/A</v>
      </c>
      <c r="V93" s="439" t="e">
        <f>IF($D93="Yes",'CMFs Fatal (All Data)'!V93,1)</f>
        <v>#N/A</v>
      </c>
      <c r="W93" s="625"/>
    </row>
    <row r="94" spans="1:23" x14ac:dyDescent="0.2">
      <c r="A94" s="407" t="str">
        <f>IF(ISERROR(D94),"Area Type must be selected on Worksheet 1 (box 14)",IF($D94="Yes",CONCATENATE('CMFs Fatal (All Data)'!W94," - ",'CMFs Fatal (All Data)'!X94," - ",'CMFs Fatal (All Data)'!Y94),CONCATENATE('CMFs Fatal (All Data)'!W94," ----- (Not applicable to selected Area Type)")))</f>
        <v>Area Type must be selected on Worksheet 1 (box 14)</v>
      </c>
      <c r="B94" s="403">
        <f>'CMFs Fatal (All Data)'!B94</f>
        <v>10</v>
      </c>
      <c r="C94" s="403" t="str">
        <f>'CMFs Fatal (All Data)'!C94</f>
        <v>All</v>
      </c>
      <c r="D94" s="403" t="e">
        <f>'CMFs Fatal (All Data)'!D94</f>
        <v>#N/A</v>
      </c>
      <c r="E94" s="404" t="e">
        <f>IF($D94="Yes",'CMFs Fatal (All Data)'!E94,1)</f>
        <v>#N/A</v>
      </c>
      <c r="F94" s="404" t="e">
        <f>IF($D94="Yes",'CMFs Fatal (All Data)'!F94,1)</f>
        <v>#N/A</v>
      </c>
      <c r="G94" s="404" t="e">
        <f>IF($D94="Yes",'CMFs Fatal (All Data)'!G94,1)</f>
        <v>#N/A</v>
      </c>
      <c r="H94" s="404" t="e">
        <f>IF($D94="Yes",'CMFs Fatal (All Data)'!H94,1)</f>
        <v>#N/A</v>
      </c>
      <c r="I94" s="404" t="e">
        <f>IF($D94="Yes",'CMFs Fatal (All Data)'!I94,1)</f>
        <v>#N/A</v>
      </c>
      <c r="J94" s="404" t="e">
        <f>IF($D94="Yes",'CMFs Fatal (All Data)'!J94,1)</f>
        <v>#N/A</v>
      </c>
      <c r="K94" s="404" t="e">
        <f>IF($D94="Yes",'CMFs Fatal (All Data)'!K94,1)</f>
        <v>#N/A</v>
      </c>
      <c r="L94" s="404" t="e">
        <f>IF($D94="Yes",'CMFs Fatal (All Data)'!L94,1)</f>
        <v>#N/A</v>
      </c>
      <c r="M94" s="404" t="e">
        <f>IF($D94="Yes",'CMFs Fatal (All Data)'!M94,1)</f>
        <v>#N/A</v>
      </c>
      <c r="N94" s="404" t="e">
        <f>IF($D94="Yes",'CMFs Fatal (All Data)'!N94,1)</f>
        <v>#N/A</v>
      </c>
      <c r="O94" s="404" t="e">
        <f>IF($D94="Yes",'CMFs Fatal (All Data)'!O94,1)</f>
        <v>#N/A</v>
      </c>
      <c r="P94" s="404" t="e">
        <f>IF($D94="Yes",'CMFs Fatal (All Data)'!P94,1)</f>
        <v>#N/A</v>
      </c>
      <c r="Q94" s="404" t="e">
        <f>IF($D94="Yes",'CMFs Fatal (All Data)'!Q94,1)</f>
        <v>#N/A</v>
      </c>
      <c r="R94" s="404" t="e">
        <f>IF($D94="Yes",'CMFs Fatal (All Data)'!R94,1)</f>
        <v>#N/A</v>
      </c>
      <c r="S94" s="404" t="e">
        <f>IF($D94="Yes",'CMFs Fatal (All Data)'!S94,1)</f>
        <v>#N/A</v>
      </c>
      <c r="T94" s="404" t="e">
        <f>IF($D94="Yes",'CMFs Fatal (All Data)'!T94,1)</f>
        <v>#N/A</v>
      </c>
      <c r="U94" s="404" t="e">
        <f>IF($D94="Yes",'CMFs Fatal (All Data)'!U94,1)</f>
        <v>#N/A</v>
      </c>
      <c r="V94" s="439" t="e">
        <f>IF($D94="Yes",'CMFs Fatal (All Data)'!V94,1)</f>
        <v>#N/A</v>
      </c>
      <c r="W94" s="625"/>
    </row>
    <row r="95" spans="1:23" x14ac:dyDescent="0.2">
      <c r="A95" s="407" t="str">
        <f>IF(ISERROR(D95),"Area Type must be selected on Worksheet 1 (box 14)",IF($D95="Yes",CONCATENATE('CMFs Fatal (All Data)'!W95," - ",'CMFs Fatal (All Data)'!X95," - ",'CMFs Fatal (All Data)'!Y95),CONCATENATE('CMFs Fatal (All Data)'!W95," ----- (Not applicable to selected Area Type)")))</f>
        <v>Area Type must be selected on Worksheet 1 (box 14)</v>
      </c>
      <c r="B95" s="403">
        <f>'CMFs Fatal (All Data)'!B95</f>
        <v>20</v>
      </c>
      <c r="C95" s="403" t="str">
        <f>'CMFs Fatal (All Data)'!C95</f>
        <v>Rural</v>
      </c>
      <c r="D95" s="403" t="e">
        <f>'CMFs Fatal (All Data)'!D95</f>
        <v>#N/A</v>
      </c>
      <c r="E95" s="404" t="e">
        <f>IF($D95="Yes",'CMFs Fatal (All Data)'!E95,1)</f>
        <v>#N/A</v>
      </c>
      <c r="F95" s="404" t="e">
        <f>IF($D95="Yes",'CMFs Fatal (All Data)'!F95,1)</f>
        <v>#N/A</v>
      </c>
      <c r="G95" s="404" t="e">
        <f>IF($D95="Yes",'CMFs Fatal (All Data)'!G95,1)</f>
        <v>#N/A</v>
      </c>
      <c r="H95" s="404" t="e">
        <f>IF($D95="Yes",'CMFs Fatal (All Data)'!H95,1)</f>
        <v>#N/A</v>
      </c>
      <c r="I95" s="404" t="e">
        <f>IF($D95="Yes",'CMFs Fatal (All Data)'!I95,1)</f>
        <v>#N/A</v>
      </c>
      <c r="J95" s="404" t="e">
        <f>IF($D95="Yes",'CMFs Fatal (All Data)'!J95,1)</f>
        <v>#N/A</v>
      </c>
      <c r="K95" s="404" t="e">
        <f>IF($D95="Yes",'CMFs Fatal (All Data)'!K95,1)</f>
        <v>#N/A</v>
      </c>
      <c r="L95" s="404" t="e">
        <f>IF($D95="Yes",'CMFs Fatal (All Data)'!L95,1)</f>
        <v>#N/A</v>
      </c>
      <c r="M95" s="404" t="e">
        <f>IF($D95="Yes",'CMFs Fatal (All Data)'!M95,1)</f>
        <v>#N/A</v>
      </c>
      <c r="N95" s="404" t="e">
        <f>IF($D95="Yes",'CMFs Fatal (All Data)'!N95,1)</f>
        <v>#N/A</v>
      </c>
      <c r="O95" s="404" t="e">
        <f>IF($D95="Yes",'CMFs Fatal (All Data)'!O95,1)</f>
        <v>#N/A</v>
      </c>
      <c r="P95" s="404" t="e">
        <f>IF($D95="Yes",'CMFs Fatal (All Data)'!P95,1)</f>
        <v>#N/A</v>
      </c>
      <c r="Q95" s="404" t="e">
        <f>IF($D95="Yes",'CMFs Fatal (All Data)'!Q95,1)</f>
        <v>#N/A</v>
      </c>
      <c r="R95" s="404" t="e">
        <f>IF($D95="Yes",'CMFs Fatal (All Data)'!R95,1)</f>
        <v>#N/A</v>
      </c>
      <c r="S95" s="404" t="e">
        <f>IF($D95="Yes",'CMFs Fatal (All Data)'!S95,1)</f>
        <v>#N/A</v>
      </c>
      <c r="T95" s="404" t="e">
        <f>IF($D95="Yes",'CMFs Fatal (All Data)'!T95,1)</f>
        <v>#N/A</v>
      </c>
      <c r="U95" s="404" t="e">
        <f>IF($D95="Yes",'CMFs Fatal (All Data)'!U95,1)</f>
        <v>#N/A</v>
      </c>
      <c r="V95" s="439" t="e">
        <f>IF($D95="Yes",'CMFs Fatal (All Data)'!V95,1)</f>
        <v>#N/A</v>
      </c>
      <c r="W95" s="625"/>
    </row>
    <row r="96" spans="1:23" x14ac:dyDescent="0.2">
      <c r="A96" s="407" t="str">
        <f>IF(ISERROR(D96),"Area Type must be selected on Worksheet 1 (box 14)",IF($D96="Yes",CONCATENATE('CMFs Fatal (All Data)'!W96," - ",'CMFs Fatal (All Data)'!X96," - ",'CMFs Fatal (All Data)'!Y96),CONCATENATE('CMFs Fatal (All Data)'!W96," ----- (Not applicable to selected Area Type)")))</f>
        <v>Area Type must be selected on Worksheet 1 (box 14)</v>
      </c>
      <c r="B96" s="403">
        <f>'CMFs Fatal (All Data)'!B96</f>
        <v>10</v>
      </c>
      <c r="C96" s="403" t="str">
        <f>'CMFs Fatal (All Data)'!C96</f>
        <v>All</v>
      </c>
      <c r="D96" s="403" t="e">
        <f>'CMFs Fatal (All Data)'!D96</f>
        <v>#N/A</v>
      </c>
      <c r="E96" s="404" t="e">
        <f>IF($D96="Yes",'CMFs Fatal (All Data)'!E96,1)</f>
        <v>#N/A</v>
      </c>
      <c r="F96" s="404" t="e">
        <f>IF($D96="Yes",'CMFs Fatal (All Data)'!F96,1)</f>
        <v>#N/A</v>
      </c>
      <c r="G96" s="404" t="e">
        <f>IF($D96="Yes",'CMFs Fatal (All Data)'!G96,1)</f>
        <v>#N/A</v>
      </c>
      <c r="H96" s="404" t="e">
        <f>IF($D96="Yes",'CMFs Fatal (All Data)'!H96,1)</f>
        <v>#N/A</v>
      </c>
      <c r="I96" s="404" t="e">
        <f>IF($D96="Yes",'CMFs Fatal (All Data)'!I96,1)</f>
        <v>#N/A</v>
      </c>
      <c r="J96" s="404" t="e">
        <f>IF($D96="Yes",'CMFs Fatal (All Data)'!J96,1)</f>
        <v>#N/A</v>
      </c>
      <c r="K96" s="404" t="e">
        <f>IF($D96="Yes",'CMFs Fatal (All Data)'!K96,1)</f>
        <v>#N/A</v>
      </c>
      <c r="L96" s="404" t="e">
        <f>IF($D96="Yes",'CMFs Fatal (All Data)'!L96,1)</f>
        <v>#N/A</v>
      </c>
      <c r="M96" s="404" t="e">
        <f>IF($D96="Yes",'CMFs Fatal (All Data)'!M96,1)</f>
        <v>#N/A</v>
      </c>
      <c r="N96" s="404" t="e">
        <f>IF($D96="Yes",'CMFs Fatal (All Data)'!N96,1)</f>
        <v>#N/A</v>
      </c>
      <c r="O96" s="404" t="e">
        <f>IF($D96="Yes",'CMFs Fatal (All Data)'!O96,1)</f>
        <v>#N/A</v>
      </c>
      <c r="P96" s="404" t="e">
        <f>IF($D96="Yes",'CMFs Fatal (All Data)'!P96,1)</f>
        <v>#N/A</v>
      </c>
      <c r="Q96" s="404" t="e">
        <f>IF($D96="Yes",'CMFs Fatal (All Data)'!Q96,1)</f>
        <v>#N/A</v>
      </c>
      <c r="R96" s="404" t="e">
        <f>IF($D96="Yes",'CMFs Fatal (All Data)'!R96,1)</f>
        <v>#N/A</v>
      </c>
      <c r="S96" s="404" t="e">
        <f>IF($D96="Yes",'CMFs Fatal (All Data)'!S96,1)</f>
        <v>#N/A</v>
      </c>
      <c r="T96" s="404" t="e">
        <f>IF($D96="Yes",'CMFs Fatal (All Data)'!T96,1)</f>
        <v>#N/A</v>
      </c>
      <c r="U96" s="404" t="e">
        <f>IF($D96="Yes",'CMFs Fatal (All Data)'!U96,1)</f>
        <v>#N/A</v>
      </c>
      <c r="V96" s="439" t="e">
        <f>IF($D96="Yes",'CMFs Fatal (All Data)'!V96,1)</f>
        <v>#N/A</v>
      </c>
      <c r="W96" s="625"/>
    </row>
    <row r="97" spans="1:23" x14ac:dyDescent="0.2">
      <c r="A97" s="407" t="str">
        <f>IF(ISERROR(D97),"Area Type must be selected on Worksheet 1 (box 14)",IF($D97="Yes",CONCATENATE('CMFs Fatal (All Data)'!W97," - ",'CMFs Fatal (All Data)'!X97," - ",'CMFs Fatal (All Data)'!Y97),CONCATENATE('CMFs Fatal (All Data)'!W97," ----- (Not applicable to selected Area Type)")))</f>
        <v>Area Type must be selected on Worksheet 1 (box 14)</v>
      </c>
      <c r="B97" s="403">
        <f>'CMFs Fatal (All Data)'!B97</f>
        <v>10</v>
      </c>
      <c r="C97" s="403" t="str">
        <f>'CMFs Fatal (All Data)'!C97</f>
        <v>All</v>
      </c>
      <c r="D97" s="403" t="e">
        <f>'CMFs Fatal (All Data)'!D97</f>
        <v>#N/A</v>
      </c>
      <c r="E97" s="404" t="e">
        <f>IF($D97="Yes",'CMFs Fatal (All Data)'!E97,1)</f>
        <v>#N/A</v>
      </c>
      <c r="F97" s="404" t="e">
        <f>IF($D97="Yes",'CMFs Fatal (All Data)'!F97,1)</f>
        <v>#N/A</v>
      </c>
      <c r="G97" s="404" t="e">
        <f>IF($D97="Yes",'CMFs Fatal (All Data)'!G97,1)</f>
        <v>#N/A</v>
      </c>
      <c r="H97" s="404" t="e">
        <f>IF($D97="Yes",'CMFs Fatal (All Data)'!H97,1)</f>
        <v>#N/A</v>
      </c>
      <c r="I97" s="404" t="e">
        <f>IF($D97="Yes",'CMFs Fatal (All Data)'!I97,1)</f>
        <v>#N/A</v>
      </c>
      <c r="J97" s="404" t="e">
        <f>IF($D97="Yes",'CMFs Fatal (All Data)'!J97,1)</f>
        <v>#N/A</v>
      </c>
      <c r="K97" s="404" t="e">
        <f>IF($D97="Yes",'CMFs Fatal (All Data)'!K97,1)</f>
        <v>#N/A</v>
      </c>
      <c r="L97" s="404" t="e">
        <f>IF($D97="Yes",'CMFs Fatal (All Data)'!L97,1)</f>
        <v>#N/A</v>
      </c>
      <c r="M97" s="404" t="e">
        <f>IF($D97="Yes",'CMFs Fatal (All Data)'!M97,1)</f>
        <v>#N/A</v>
      </c>
      <c r="N97" s="404" t="e">
        <f>IF($D97="Yes",'CMFs Fatal (All Data)'!N97,1)</f>
        <v>#N/A</v>
      </c>
      <c r="O97" s="404" t="e">
        <f>IF($D97="Yes",'CMFs Fatal (All Data)'!O97,1)</f>
        <v>#N/A</v>
      </c>
      <c r="P97" s="404" t="e">
        <f>IF($D97="Yes",'CMFs Fatal (All Data)'!P97,1)</f>
        <v>#N/A</v>
      </c>
      <c r="Q97" s="404" t="e">
        <f>IF($D97="Yes",'CMFs Fatal (All Data)'!Q97,1)</f>
        <v>#N/A</v>
      </c>
      <c r="R97" s="404" t="e">
        <f>IF($D97="Yes",'CMFs Fatal (All Data)'!R97,1)</f>
        <v>#N/A</v>
      </c>
      <c r="S97" s="404" t="e">
        <f>IF($D97="Yes",'CMFs Fatal (All Data)'!S97,1)</f>
        <v>#N/A</v>
      </c>
      <c r="T97" s="404" t="e">
        <f>IF($D97="Yes",'CMFs Fatal (All Data)'!T97,1)</f>
        <v>#N/A</v>
      </c>
      <c r="U97" s="404" t="e">
        <f>IF($D97="Yes",'CMFs Fatal (All Data)'!U97,1)</f>
        <v>#N/A</v>
      </c>
      <c r="V97" s="439" t="e">
        <f>IF($D97="Yes",'CMFs Fatal (All Data)'!V97,1)</f>
        <v>#N/A</v>
      </c>
      <c r="W97" s="625"/>
    </row>
    <row r="98" spans="1:23" x14ac:dyDescent="0.2">
      <c r="A98" s="407" t="str">
        <f>IF(ISERROR(D98),"Area Type must be selected on Worksheet 1 (box 14)",IF($D98="Yes",CONCATENATE('CMFs Fatal (All Data)'!W98," - ",'CMFs Fatal (All Data)'!X98," - ",'CMFs Fatal (All Data)'!Y98),CONCATENATE('CMFs Fatal (All Data)'!W98," ----- (Not applicable to selected Area Type)")))</f>
        <v>Area Type must be selected on Worksheet 1 (box 14)</v>
      </c>
      <c r="B98" s="403">
        <f>'CMFs Fatal (All Data)'!B98</f>
        <v>10</v>
      </c>
      <c r="C98" s="403" t="str">
        <f>'CMFs Fatal (All Data)'!C98</f>
        <v>All</v>
      </c>
      <c r="D98" s="403" t="e">
        <f>'CMFs Fatal (All Data)'!D98</f>
        <v>#N/A</v>
      </c>
      <c r="E98" s="404" t="e">
        <f>IF($D98="Yes",'CMFs Fatal (All Data)'!E98,1)</f>
        <v>#N/A</v>
      </c>
      <c r="F98" s="404" t="e">
        <f>IF($D98="Yes",'CMFs Fatal (All Data)'!F98,1)</f>
        <v>#N/A</v>
      </c>
      <c r="G98" s="404" t="e">
        <f>IF($D98="Yes",'CMFs Fatal (All Data)'!G98,1)</f>
        <v>#N/A</v>
      </c>
      <c r="H98" s="404" t="e">
        <f>IF($D98="Yes",'CMFs Fatal (All Data)'!H98,1)</f>
        <v>#N/A</v>
      </c>
      <c r="I98" s="404" t="e">
        <f>IF($D98="Yes",'CMFs Fatal (All Data)'!I98,1)</f>
        <v>#N/A</v>
      </c>
      <c r="J98" s="404" t="e">
        <f>IF($D98="Yes",'CMFs Fatal (All Data)'!J98,1)</f>
        <v>#N/A</v>
      </c>
      <c r="K98" s="404" t="e">
        <f>IF($D98="Yes",'CMFs Fatal (All Data)'!K98,1)</f>
        <v>#N/A</v>
      </c>
      <c r="L98" s="404" t="e">
        <f>IF($D98="Yes",'CMFs Fatal (All Data)'!L98,1)</f>
        <v>#N/A</v>
      </c>
      <c r="M98" s="404" t="e">
        <f>IF($D98="Yes",'CMFs Fatal (All Data)'!M98,1)</f>
        <v>#N/A</v>
      </c>
      <c r="N98" s="404" t="e">
        <f>IF($D98="Yes",'CMFs Fatal (All Data)'!N98,1)</f>
        <v>#N/A</v>
      </c>
      <c r="O98" s="404" t="e">
        <f>IF($D98="Yes",'CMFs Fatal (All Data)'!O98,1)</f>
        <v>#N/A</v>
      </c>
      <c r="P98" s="404" t="e">
        <f>IF($D98="Yes",'CMFs Fatal (All Data)'!P98,1)</f>
        <v>#N/A</v>
      </c>
      <c r="Q98" s="404" t="e">
        <f>IF($D98="Yes",'CMFs Fatal (All Data)'!Q98,1)</f>
        <v>#N/A</v>
      </c>
      <c r="R98" s="404" t="e">
        <f>IF($D98="Yes",'CMFs Fatal (All Data)'!R98,1)</f>
        <v>#N/A</v>
      </c>
      <c r="S98" s="404" t="e">
        <f>IF($D98="Yes",'CMFs Fatal (All Data)'!S98,1)</f>
        <v>#N/A</v>
      </c>
      <c r="T98" s="404" t="e">
        <f>IF($D98="Yes",'CMFs Fatal (All Data)'!T98,1)</f>
        <v>#N/A</v>
      </c>
      <c r="U98" s="404" t="e">
        <f>IF($D98="Yes",'CMFs Fatal (All Data)'!U98,1)</f>
        <v>#N/A</v>
      </c>
      <c r="V98" s="439" t="e">
        <f>IF($D98="Yes",'CMFs Fatal (All Data)'!V98,1)</f>
        <v>#N/A</v>
      </c>
      <c r="W98" s="625"/>
    </row>
    <row r="99" spans="1:23" x14ac:dyDescent="0.2">
      <c r="A99" s="407" t="str">
        <f>IF(ISERROR(D99),"Area Type must be selected on Worksheet 1 (box 14)",IF($D99="Yes",CONCATENATE('CMFs Fatal (All Data)'!W99," - ",'CMFs Fatal (All Data)'!X99," - ",'CMFs Fatal (All Data)'!Y99),CONCATENATE('CMFs Fatal (All Data)'!W99," ----- (Not applicable to selected Area Type)")))</f>
        <v>Area Type must be selected on Worksheet 1 (box 14)</v>
      </c>
      <c r="B99" s="403">
        <f>'CMFs Fatal (All Data)'!B99</f>
        <v>10</v>
      </c>
      <c r="C99" s="403" t="str">
        <f>'CMFs Fatal (All Data)'!C99</f>
        <v>All</v>
      </c>
      <c r="D99" s="403" t="e">
        <f>'CMFs Fatal (All Data)'!D99</f>
        <v>#N/A</v>
      </c>
      <c r="E99" s="404" t="e">
        <f>IF($D99="Yes",'CMFs Fatal (All Data)'!E99,1)</f>
        <v>#N/A</v>
      </c>
      <c r="F99" s="404" t="e">
        <f>IF($D99="Yes",'CMFs Fatal (All Data)'!F99,1)</f>
        <v>#N/A</v>
      </c>
      <c r="G99" s="404" t="e">
        <f>IF($D99="Yes",'CMFs Fatal (All Data)'!G99,1)</f>
        <v>#N/A</v>
      </c>
      <c r="H99" s="404" t="e">
        <f>IF($D99="Yes",'CMFs Fatal (All Data)'!H99,1)</f>
        <v>#N/A</v>
      </c>
      <c r="I99" s="404" t="e">
        <f>IF($D99="Yes",'CMFs Fatal (All Data)'!I99,1)</f>
        <v>#N/A</v>
      </c>
      <c r="J99" s="404" t="e">
        <f>IF($D99="Yes",'CMFs Fatal (All Data)'!J99,1)</f>
        <v>#N/A</v>
      </c>
      <c r="K99" s="404" t="e">
        <f>IF($D99="Yes",'CMFs Fatal (All Data)'!K99,1)</f>
        <v>#N/A</v>
      </c>
      <c r="L99" s="404" t="e">
        <f>IF($D99="Yes",'CMFs Fatal (All Data)'!L99,1)</f>
        <v>#N/A</v>
      </c>
      <c r="M99" s="404" t="e">
        <f>IF($D99="Yes",'CMFs Fatal (All Data)'!M99,1)</f>
        <v>#N/A</v>
      </c>
      <c r="N99" s="404" t="e">
        <f>IF($D99="Yes",'CMFs Fatal (All Data)'!N99,1)</f>
        <v>#N/A</v>
      </c>
      <c r="O99" s="404" t="e">
        <f>IF($D99="Yes",'CMFs Fatal (All Data)'!O99,1)</f>
        <v>#N/A</v>
      </c>
      <c r="P99" s="404" t="e">
        <f>IF($D99="Yes",'CMFs Fatal (All Data)'!P99,1)</f>
        <v>#N/A</v>
      </c>
      <c r="Q99" s="404" t="e">
        <f>IF($D99="Yes",'CMFs Fatal (All Data)'!Q99,1)</f>
        <v>#N/A</v>
      </c>
      <c r="R99" s="404" t="e">
        <f>IF($D99="Yes",'CMFs Fatal (All Data)'!R99,1)</f>
        <v>#N/A</v>
      </c>
      <c r="S99" s="404" t="e">
        <f>IF($D99="Yes",'CMFs Fatal (All Data)'!S99,1)</f>
        <v>#N/A</v>
      </c>
      <c r="T99" s="404" t="e">
        <f>IF($D99="Yes",'CMFs Fatal (All Data)'!T99,1)</f>
        <v>#N/A</v>
      </c>
      <c r="U99" s="404" t="e">
        <f>IF($D99="Yes",'CMFs Fatal (All Data)'!U99,1)</f>
        <v>#N/A</v>
      </c>
      <c r="V99" s="439" t="e">
        <f>IF($D99="Yes",'CMFs Fatal (All Data)'!V99,1)</f>
        <v>#N/A</v>
      </c>
      <c r="W99" s="625"/>
    </row>
    <row r="100" spans="1:23" x14ac:dyDescent="0.2">
      <c r="A100" s="407" t="str">
        <f>IF(ISERROR(D100),"Area Type must be selected on Worksheet 1 (box 14)",IF($D100="Yes",CONCATENATE('CMFs Fatal (All Data)'!W100," - ",'CMFs Fatal (All Data)'!X100," - ",'CMFs Fatal (All Data)'!Y100),CONCATENATE('CMFs Fatal (All Data)'!W100," ----- (Not applicable to selected Area Type)")))</f>
        <v>Area Type must be selected on Worksheet 1 (box 14)</v>
      </c>
      <c r="B100" s="403">
        <f>'CMFs Fatal (All Data)'!B100</f>
        <v>10</v>
      </c>
      <c r="C100" s="403" t="str">
        <f>'CMFs Fatal (All Data)'!C100</f>
        <v>All</v>
      </c>
      <c r="D100" s="403" t="e">
        <f>'CMFs Fatal (All Data)'!D100</f>
        <v>#N/A</v>
      </c>
      <c r="E100" s="404" t="e">
        <f>IF($D100="Yes",'CMFs Fatal (All Data)'!E100,1)</f>
        <v>#N/A</v>
      </c>
      <c r="F100" s="404" t="e">
        <f>IF($D100="Yes",'CMFs Fatal (All Data)'!F100,1)</f>
        <v>#N/A</v>
      </c>
      <c r="G100" s="404" t="e">
        <f>IF($D100="Yes",'CMFs Fatal (All Data)'!G100,1)</f>
        <v>#N/A</v>
      </c>
      <c r="H100" s="404" t="e">
        <f>IF($D100="Yes",'CMFs Fatal (All Data)'!H100,1)</f>
        <v>#N/A</v>
      </c>
      <c r="I100" s="404" t="e">
        <f>IF($D100="Yes",'CMFs Fatal (All Data)'!I100,1)</f>
        <v>#N/A</v>
      </c>
      <c r="J100" s="404" t="e">
        <f>IF($D100="Yes",'CMFs Fatal (All Data)'!J100,1)</f>
        <v>#N/A</v>
      </c>
      <c r="K100" s="404" t="e">
        <f>IF($D100="Yes",'CMFs Fatal (All Data)'!K100,1)</f>
        <v>#N/A</v>
      </c>
      <c r="L100" s="404" t="e">
        <f>IF($D100="Yes",'CMFs Fatal (All Data)'!L100,1)</f>
        <v>#N/A</v>
      </c>
      <c r="M100" s="404" t="e">
        <f>IF($D100="Yes",'CMFs Fatal (All Data)'!M100,1)</f>
        <v>#N/A</v>
      </c>
      <c r="N100" s="404" t="e">
        <f>IF($D100="Yes",'CMFs Fatal (All Data)'!N100,1)</f>
        <v>#N/A</v>
      </c>
      <c r="O100" s="404" t="e">
        <f>IF($D100="Yes",'CMFs Fatal (All Data)'!O100,1)</f>
        <v>#N/A</v>
      </c>
      <c r="P100" s="404" t="e">
        <f>IF($D100="Yes",'CMFs Fatal (All Data)'!P100,1)</f>
        <v>#N/A</v>
      </c>
      <c r="Q100" s="404" t="e">
        <f>IF($D100="Yes",'CMFs Fatal (All Data)'!Q100,1)</f>
        <v>#N/A</v>
      </c>
      <c r="R100" s="404" t="e">
        <f>IF($D100="Yes",'CMFs Fatal (All Data)'!R100,1)</f>
        <v>#N/A</v>
      </c>
      <c r="S100" s="404" t="e">
        <f>IF($D100="Yes",'CMFs Fatal (All Data)'!S100,1)</f>
        <v>#N/A</v>
      </c>
      <c r="T100" s="404" t="e">
        <f>IF($D100="Yes",'CMFs Fatal (All Data)'!T100,1)</f>
        <v>#N/A</v>
      </c>
      <c r="U100" s="404" t="e">
        <f>IF($D100="Yes",'CMFs Fatal (All Data)'!U100,1)</f>
        <v>#N/A</v>
      </c>
      <c r="V100" s="439" t="e">
        <f>IF($D100="Yes",'CMFs Fatal (All Data)'!V100,1)</f>
        <v>#N/A</v>
      </c>
      <c r="W100" s="625"/>
    </row>
    <row r="101" spans="1:23" x14ac:dyDescent="0.2">
      <c r="A101" s="407" t="str">
        <f>IF(ISERROR(D101),"Area Type must be selected on Worksheet 1 (box 14)",IF($D101="Yes",CONCATENATE('CMFs Fatal (All Data)'!W101," - ",'CMFs Fatal (All Data)'!X101," - ",'CMFs Fatal (All Data)'!Y101),CONCATENATE('CMFs Fatal (All Data)'!W101," ----- (Not applicable to selected Area Type)")))</f>
        <v>Area Type must be selected on Worksheet 1 (box 14)</v>
      </c>
      <c r="B101" s="403">
        <f>'CMFs Fatal (All Data)'!B101</f>
        <v>10</v>
      </c>
      <c r="C101" s="403" t="str">
        <f>'CMFs Fatal (All Data)'!C101</f>
        <v>Rural</v>
      </c>
      <c r="D101" s="403" t="e">
        <f>'CMFs Fatal (All Data)'!D101</f>
        <v>#N/A</v>
      </c>
      <c r="E101" s="404" t="e">
        <f>IF($D101="Yes",'CMFs Fatal (All Data)'!E101,1)</f>
        <v>#N/A</v>
      </c>
      <c r="F101" s="404" t="e">
        <f>IF($D101="Yes",'CMFs Fatal (All Data)'!F101,1)</f>
        <v>#N/A</v>
      </c>
      <c r="G101" s="404" t="e">
        <f>IF($D101="Yes",'CMFs Fatal (All Data)'!G101,1)</f>
        <v>#N/A</v>
      </c>
      <c r="H101" s="404" t="e">
        <f>IF($D101="Yes",'CMFs Fatal (All Data)'!H101,1)</f>
        <v>#N/A</v>
      </c>
      <c r="I101" s="404" t="e">
        <f>IF($D101="Yes",'CMFs Fatal (All Data)'!I101,1)</f>
        <v>#N/A</v>
      </c>
      <c r="J101" s="404" t="e">
        <f>IF($D101="Yes",'CMFs Fatal (All Data)'!J101,1)</f>
        <v>#N/A</v>
      </c>
      <c r="K101" s="404" t="e">
        <f>IF($D101="Yes",'CMFs Fatal (All Data)'!K101,1)</f>
        <v>#N/A</v>
      </c>
      <c r="L101" s="404" t="e">
        <f>IF($D101="Yes",'CMFs Fatal (All Data)'!L101,1)</f>
        <v>#N/A</v>
      </c>
      <c r="M101" s="404" t="e">
        <f>IF($D101="Yes",'CMFs Fatal (All Data)'!M101,1)</f>
        <v>#N/A</v>
      </c>
      <c r="N101" s="404" t="e">
        <f>IF($D101="Yes",'CMFs Fatal (All Data)'!N101,1)</f>
        <v>#N/A</v>
      </c>
      <c r="O101" s="404" t="e">
        <f>IF($D101="Yes",'CMFs Fatal (All Data)'!O101,1)</f>
        <v>#N/A</v>
      </c>
      <c r="P101" s="404" t="e">
        <f>IF($D101="Yes",'CMFs Fatal (All Data)'!P101,1)</f>
        <v>#N/A</v>
      </c>
      <c r="Q101" s="404" t="e">
        <f>IF($D101="Yes",'CMFs Fatal (All Data)'!Q101,1)</f>
        <v>#N/A</v>
      </c>
      <c r="R101" s="404" t="e">
        <f>IF($D101="Yes",'CMFs Fatal (All Data)'!R101,1)</f>
        <v>#N/A</v>
      </c>
      <c r="S101" s="404" t="e">
        <f>IF($D101="Yes",'CMFs Fatal (All Data)'!S101,1)</f>
        <v>#N/A</v>
      </c>
      <c r="T101" s="404" t="e">
        <f>IF($D101="Yes",'CMFs Fatal (All Data)'!T101,1)</f>
        <v>#N/A</v>
      </c>
      <c r="U101" s="404" t="e">
        <f>IF($D101="Yes",'CMFs Fatal (All Data)'!U101,1)</f>
        <v>#N/A</v>
      </c>
      <c r="V101" s="439" t="e">
        <f>IF($D101="Yes",'CMFs Fatal (All Data)'!V101,1)</f>
        <v>#N/A</v>
      </c>
      <c r="W101" s="625"/>
    </row>
    <row r="102" spans="1:23" x14ac:dyDescent="0.2">
      <c r="A102" s="407" t="str">
        <f>IF(ISERROR(D102),"Area Type must be selected on Worksheet 1 (box 14)",IF($D102="Yes",CONCATENATE('CMFs Fatal (All Data)'!W102," - ",'CMFs Fatal (All Data)'!X102," - ",'CMFs Fatal (All Data)'!Y102),CONCATENATE('CMFs Fatal (All Data)'!W102," ----- (Not applicable to selected Area Type)")))</f>
        <v>Area Type must be selected on Worksheet 1 (box 14)</v>
      </c>
      <c r="B102" s="403">
        <f>'CMFs Fatal (All Data)'!B102</f>
        <v>10</v>
      </c>
      <c r="C102" s="403" t="str">
        <f>'CMFs Fatal (All Data)'!C102</f>
        <v>All</v>
      </c>
      <c r="D102" s="403" t="e">
        <f>'CMFs Fatal (All Data)'!D102</f>
        <v>#N/A</v>
      </c>
      <c r="E102" s="404" t="e">
        <f>IF($D102="Yes",'CMFs Fatal (All Data)'!E102,1)</f>
        <v>#N/A</v>
      </c>
      <c r="F102" s="404" t="e">
        <f>IF($D102="Yes",'CMFs Fatal (All Data)'!F102,1)</f>
        <v>#N/A</v>
      </c>
      <c r="G102" s="404" t="e">
        <f>IF($D102="Yes",'CMFs Fatal (All Data)'!G102,1)</f>
        <v>#N/A</v>
      </c>
      <c r="H102" s="404" t="e">
        <f>IF($D102="Yes",'CMFs Fatal (All Data)'!H102,1)</f>
        <v>#N/A</v>
      </c>
      <c r="I102" s="404" t="e">
        <f>IF($D102="Yes",'CMFs Fatal (All Data)'!I102,1)</f>
        <v>#N/A</v>
      </c>
      <c r="J102" s="404" t="e">
        <f>IF($D102="Yes",'CMFs Fatal (All Data)'!J102,1)</f>
        <v>#N/A</v>
      </c>
      <c r="K102" s="404" t="e">
        <f>IF($D102="Yes",'CMFs Fatal (All Data)'!K102,1)</f>
        <v>#N/A</v>
      </c>
      <c r="L102" s="404" t="e">
        <f>IF($D102="Yes",'CMFs Fatal (All Data)'!L102,1)</f>
        <v>#N/A</v>
      </c>
      <c r="M102" s="404" t="e">
        <f>IF($D102="Yes",'CMFs Fatal (All Data)'!M102,1)</f>
        <v>#N/A</v>
      </c>
      <c r="N102" s="404" t="e">
        <f>IF($D102="Yes",'CMFs Fatal (All Data)'!N102,1)</f>
        <v>#N/A</v>
      </c>
      <c r="O102" s="404" t="e">
        <f>IF($D102="Yes",'CMFs Fatal (All Data)'!O102,1)</f>
        <v>#N/A</v>
      </c>
      <c r="P102" s="404" t="e">
        <f>IF($D102="Yes",'CMFs Fatal (All Data)'!P102,1)</f>
        <v>#N/A</v>
      </c>
      <c r="Q102" s="404" t="e">
        <f>IF($D102="Yes",'CMFs Fatal (All Data)'!Q102,1)</f>
        <v>#N/A</v>
      </c>
      <c r="R102" s="404" t="e">
        <f>IF($D102="Yes",'CMFs Fatal (All Data)'!R102,1)</f>
        <v>#N/A</v>
      </c>
      <c r="S102" s="404" t="e">
        <f>IF($D102="Yes",'CMFs Fatal (All Data)'!S102,1)</f>
        <v>#N/A</v>
      </c>
      <c r="T102" s="404" t="e">
        <f>IF($D102="Yes",'CMFs Fatal (All Data)'!T102,1)</f>
        <v>#N/A</v>
      </c>
      <c r="U102" s="404" t="e">
        <f>IF($D102="Yes",'CMFs Fatal (All Data)'!U102,1)</f>
        <v>#N/A</v>
      </c>
      <c r="V102" s="439" t="e">
        <f>IF($D102="Yes",'CMFs Fatal (All Data)'!V102,1)</f>
        <v>#N/A</v>
      </c>
      <c r="W102" s="625"/>
    </row>
    <row r="103" spans="1:23" x14ac:dyDescent="0.2">
      <c r="A103" s="407" t="str">
        <f>IF(ISERROR(D103),"Area Type must be selected on Worksheet 1 (box 14)",IF($D103="Yes",CONCATENATE('CMFs Fatal (All Data)'!W103," - ",'CMFs Fatal (All Data)'!X103," - ",'CMFs Fatal (All Data)'!Y103),CONCATENATE('CMFs Fatal (All Data)'!W103," ----- (Not applicable to selected Area Type)")))</f>
        <v>Area Type must be selected on Worksheet 1 (box 14)</v>
      </c>
      <c r="B103" s="403">
        <f>'CMFs Fatal (All Data)'!B103</f>
        <v>20</v>
      </c>
      <c r="C103" s="403" t="str">
        <f>'CMFs Fatal (All Data)'!C103</f>
        <v>All</v>
      </c>
      <c r="D103" s="403" t="e">
        <f>'CMFs Fatal (All Data)'!D103</f>
        <v>#N/A</v>
      </c>
      <c r="E103" s="404" t="e">
        <f>IF($D103="Yes",'CMFs Fatal (All Data)'!E103,1)</f>
        <v>#N/A</v>
      </c>
      <c r="F103" s="404" t="e">
        <f>IF($D103="Yes",'CMFs Fatal (All Data)'!F103,1)</f>
        <v>#N/A</v>
      </c>
      <c r="G103" s="404" t="e">
        <f>IF($D103="Yes",'CMFs Fatal (All Data)'!G103,1)</f>
        <v>#N/A</v>
      </c>
      <c r="H103" s="404" t="e">
        <f>IF($D103="Yes",'CMFs Fatal (All Data)'!H103,1)</f>
        <v>#N/A</v>
      </c>
      <c r="I103" s="404" t="e">
        <f>IF($D103="Yes",'CMFs Fatal (All Data)'!I103,1)</f>
        <v>#N/A</v>
      </c>
      <c r="J103" s="404" t="e">
        <f>IF($D103="Yes",'CMFs Fatal (All Data)'!J103,1)</f>
        <v>#N/A</v>
      </c>
      <c r="K103" s="404" t="e">
        <f>IF($D103="Yes",'CMFs Fatal (All Data)'!K103,1)</f>
        <v>#N/A</v>
      </c>
      <c r="L103" s="404" t="e">
        <f>IF($D103="Yes",'CMFs Fatal (All Data)'!L103,1)</f>
        <v>#N/A</v>
      </c>
      <c r="M103" s="404" t="e">
        <f>IF($D103="Yes",'CMFs Fatal (All Data)'!M103,1)</f>
        <v>#N/A</v>
      </c>
      <c r="N103" s="404" t="e">
        <f>IF($D103="Yes",'CMFs Fatal (All Data)'!N103,1)</f>
        <v>#N/A</v>
      </c>
      <c r="O103" s="404" t="e">
        <f>IF($D103="Yes",'CMFs Fatal (All Data)'!O103,1)</f>
        <v>#N/A</v>
      </c>
      <c r="P103" s="404" t="e">
        <f>IF($D103="Yes",'CMFs Fatal (All Data)'!P103,1)</f>
        <v>#N/A</v>
      </c>
      <c r="Q103" s="404" t="e">
        <f>IF($D103="Yes",'CMFs Fatal (All Data)'!Q103,1)</f>
        <v>#N/A</v>
      </c>
      <c r="R103" s="404" t="e">
        <f>IF($D103="Yes",'CMFs Fatal (All Data)'!R103,1)</f>
        <v>#N/A</v>
      </c>
      <c r="S103" s="404" t="e">
        <f>IF($D103="Yes",'CMFs Fatal (All Data)'!S103,1)</f>
        <v>#N/A</v>
      </c>
      <c r="T103" s="404" t="e">
        <f>IF($D103="Yes",'CMFs Fatal (All Data)'!T103,1)</f>
        <v>#N/A</v>
      </c>
      <c r="U103" s="404" t="e">
        <f>IF($D103="Yes",'CMFs Fatal (All Data)'!U103,1)</f>
        <v>#N/A</v>
      </c>
      <c r="V103" s="439" t="e">
        <f>IF($D103="Yes",'CMFs Fatal (All Data)'!V103,1)</f>
        <v>#N/A</v>
      </c>
      <c r="W103" s="625"/>
    </row>
    <row r="104" spans="1:23" x14ac:dyDescent="0.2">
      <c r="A104" s="407" t="str">
        <f>IF(ISERROR(D104),"Area Type must be selected on Worksheet 1 (box 14)",IF($D104="Yes",CONCATENATE('CMFs Fatal (All Data)'!W104," - ",'CMFs Fatal (All Data)'!X104," - ",'CMFs Fatal (All Data)'!Y104),CONCATENATE('CMFs Fatal (All Data)'!W104," ----- (Not applicable to selected Area Type)")))</f>
        <v>Area Type must be selected on Worksheet 1 (box 14)</v>
      </c>
      <c r="B104" s="403">
        <f>'CMFs Fatal (All Data)'!B104</f>
        <v>20</v>
      </c>
      <c r="C104" s="403" t="str">
        <f>'CMFs Fatal (All Data)'!C104</f>
        <v>All</v>
      </c>
      <c r="D104" s="403" t="e">
        <f>'CMFs Fatal (All Data)'!D104</f>
        <v>#N/A</v>
      </c>
      <c r="E104" s="404" t="e">
        <f>IF($D104="Yes",'CMFs Fatal (All Data)'!E104,1)</f>
        <v>#N/A</v>
      </c>
      <c r="F104" s="404" t="e">
        <f>IF($D104="Yes",'CMFs Fatal (All Data)'!F104,1)</f>
        <v>#N/A</v>
      </c>
      <c r="G104" s="404" t="e">
        <f>IF($D104="Yes",'CMFs Fatal (All Data)'!G104,1)</f>
        <v>#N/A</v>
      </c>
      <c r="H104" s="404" t="e">
        <f>IF($D104="Yes",'CMFs Fatal (All Data)'!H104,1)</f>
        <v>#N/A</v>
      </c>
      <c r="I104" s="404" t="e">
        <f>IF($D104="Yes",'CMFs Fatal (All Data)'!I104,1)</f>
        <v>#N/A</v>
      </c>
      <c r="J104" s="404" t="e">
        <f>IF($D104="Yes",'CMFs Fatal (All Data)'!J104,1)</f>
        <v>#N/A</v>
      </c>
      <c r="K104" s="404" t="e">
        <f>IF($D104="Yes",'CMFs Fatal (All Data)'!K104,1)</f>
        <v>#N/A</v>
      </c>
      <c r="L104" s="404" t="e">
        <f>IF($D104="Yes",'CMFs Fatal (All Data)'!L104,1)</f>
        <v>#N/A</v>
      </c>
      <c r="M104" s="404" t="e">
        <f>IF($D104="Yes",'CMFs Fatal (All Data)'!M104,1)</f>
        <v>#N/A</v>
      </c>
      <c r="N104" s="404" t="e">
        <f>IF($D104="Yes",'CMFs Fatal (All Data)'!N104,1)</f>
        <v>#N/A</v>
      </c>
      <c r="O104" s="404" t="e">
        <f>IF($D104="Yes",'CMFs Fatal (All Data)'!O104,1)</f>
        <v>#N/A</v>
      </c>
      <c r="P104" s="404" t="e">
        <f>IF($D104="Yes",'CMFs Fatal (All Data)'!P104,1)</f>
        <v>#N/A</v>
      </c>
      <c r="Q104" s="404" t="e">
        <f>IF($D104="Yes",'CMFs Fatal (All Data)'!Q104,1)</f>
        <v>#N/A</v>
      </c>
      <c r="R104" s="404" t="e">
        <f>IF($D104="Yes",'CMFs Fatal (All Data)'!R104,1)</f>
        <v>#N/A</v>
      </c>
      <c r="S104" s="404" t="e">
        <f>IF($D104="Yes",'CMFs Fatal (All Data)'!S104,1)</f>
        <v>#N/A</v>
      </c>
      <c r="T104" s="404" t="e">
        <f>IF($D104="Yes",'CMFs Fatal (All Data)'!T104,1)</f>
        <v>#N/A</v>
      </c>
      <c r="U104" s="404" t="e">
        <f>IF($D104="Yes",'CMFs Fatal (All Data)'!U104,1)</f>
        <v>#N/A</v>
      </c>
      <c r="V104" s="439" t="e">
        <f>IF($D104="Yes",'CMFs Fatal (All Data)'!V104,1)</f>
        <v>#N/A</v>
      </c>
      <c r="W104" s="625"/>
    </row>
    <row r="105" spans="1:23" x14ac:dyDescent="0.2">
      <c r="A105" s="407" t="str">
        <f>IF(ISERROR(D105),"Area Type must be selected on Worksheet 1 (box 14)",IF($D105="Yes",CONCATENATE('CMFs Fatal (All Data)'!W105," - ",'CMFs Fatal (All Data)'!X105," - ",'CMFs Fatal (All Data)'!Y105),CONCATENATE('CMFs Fatal (All Data)'!W105," ----- (Not applicable to selected Area Type)")))</f>
        <v>Area Type must be selected on Worksheet 1 (box 14)</v>
      </c>
      <c r="B105" s="403">
        <f>'CMFs Fatal (All Data)'!B105</f>
        <v>25</v>
      </c>
      <c r="C105" s="403" t="str">
        <f>'CMFs Fatal (All Data)'!C105</f>
        <v>All</v>
      </c>
      <c r="D105" s="403" t="e">
        <f>'CMFs Fatal (All Data)'!D105</f>
        <v>#N/A</v>
      </c>
      <c r="E105" s="404" t="e">
        <f>IF($D105="Yes",'CMFs Fatal (All Data)'!E105,1)</f>
        <v>#N/A</v>
      </c>
      <c r="F105" s="404" t="e">
        <f>IF($D105="Yes",'CMFs Fatal (All Data)'!F105,1)</f>
        <v>#N/A</v>
      </c>
      <c r="G105" s="404" t="e">
        <f>IF($D105="Yes",'CMFs Fatal (All Data)'!G105,1)</f>
        <v>#N/A</v>
      </c>
      <c r="H105" s="404" t="e">
        <f>IF($D105="Yes",'CMFs Fatal (All Data)'!H105,1)</f>
        <v>#N/A</v>
      </c>
      <c r="I105" s="404" t="e">
        <f>IF($D105="Yes",'CMFs Fatal (All Data)'!I105,1)</f>
        <v>#N/A</v>
      </c>
      <c r="J105" s="404" t="e">
        <f>IF($D105="Yes",'CMFs Fatal (All Data)'!J105,1)</f>
        <v>#N/A</v>
      </c>
      <c r="K105" s="404" t="e">
        <f>IF($D105="Yes",'CMFs Fatal (All Data)'!K105,1)</f>
        <v>#N/A</v>
      </c>
      <c r="L105" s="404" t="e">
        <f>IF($D105="Yes",'CMFs Fatal (All Data)'!L105,1)</f>
        <v>#N/A</v>
      </c>
      <c r="M105" s="404" t="e">
        <f>IF($D105="Yes",'CMFs Fatal (All Data)'!M105,1)</f>
        <v>#N/A</v>
      </c>
      <c r="N105" s="404" t="e">
        <f>IF($D105="Yes",'CMFs Fatal (All Data)'!N105,1)</f>
        <v>#N/A</v>
      </c>
      <c r="O105" s="404" t="e">
        <f>IF($D105="Yes",'CMFs Fatal (All Data)'!O105,1)</f>
        <v>#N/A</v>
      </c>
      <c r="P105" s="404" t="e">
        <f>IF($D105="Yes",'CMFs Fatal (All Data)'!P105,1)</f>
        <v>#N/A</v>
      </c>
      <c r="Q105" s="404" t="e">
        <f>IF($D105="Yes",'CMFs Fatal (All Data)'!Q105,1)</f>
        <v>#N/A</v>
      </c>
      <c r="R105" s="404" t="e">
        <f>IF($D105="Yes",'CMFs Fatal (All Data)'!R105,1)</f>
        <v>#N/A</v>
      </c>
      <c r="S105" s="404" t="e">
        <f>IF($D105="Yes",'CMFs Fatal (All Data)'!S105,1)</f>
        <v>#N/A</v>
      </c>
      <c r="T105" s="404" t="e">
        <f>IF($D105="Yes",'CMFs Fatal (All Data)'!T105,1)</f>
        <v>#N/A</v>
      </c>
      <c r="U105" s="404" t="e">
        <f>IF($D105="Yes",'CMFs Fatal (All Data)'!U105,1)</f>
        <v>#N/A</v>
      </c>
      <c r="V105" s="439" t="e">
        <f>IF($D105="Yes",'CMFs Fatal (All Data)'!V105,1)</f>
        <v>#N/A</v>
      </c>
      <c r="W105" s="625"/>
    </row>
    <row r="106" spans="1:23" x14ac:dyDescent="0.2">
      <c r="A106" s="407" t="str">
        <f>IF(ISERROR(D106),"Area Type must be selected on Worksheet 1 (box 14)",IF($D106="Yes",CONCATENATE('CMFs Fatal (All Data)'!W106," - ",'CMFs Fatal (All Data)'!X106," - ",'CMFs Fatal (All Data)'!Y106),CONCATENATE('CMFs Fatal (All Data)'!W106," ----- (Not applicable to selected Area Type)")))</f>
        <v>Area Type must be selected on Worksheet 1 (box 14)</v>
      </c>
      <c r="B106" s="403">
        <f>'CMFs Fatal (All Data)'!B106</f>
        <v>25</v>
      </c>
      <c r="C106" s="403" t="str">
        <f>'CMFs Fatal (All Data)'!C106</f>
        <v>All</v>
      </c>
      <c r="D106" s="403" t="e">
        <f>'CMFs Fatal (All Data)'!D106</f>
        <v>#N/A</v>
      </c>
      <c r="E106" s="404" t="e">
        <f>IF($D106="Yes",'CMFs Fatal (All Data)'!E106,1)</f>
        <v>#N/A</v>
      </c>
      <c r="F106" s="404" t="e">
        <f>IF($D106="Yes",'CMFs Fatal (All Data)'!F106,1)</f>
        <v>#N/A</v>
      </c>
      <c r="G106" s="404" t="e">
        <f>IF($D106="Yes",'CMFs Fatal (All Data)'!G106,1)</f>
        <v>#N/A</v>
      </c>
      <c r="H106" s="404" t="e">
        <f>IF($D106="Yes",'CMFs Fatal (All Data)'!H106,1)</f>
        <v>#N/A</v>
      </c>
      <c r="I106" s="404" t="e">
        <f>IF($D106="Yes",'CMFs Fatal (All Data)'!I106,1)</f>
        <v>#N/A</v>
      </c>
      <c r="J106" s="404" t="e">
        <f>IF($D106="Yes",'CMFs Fatal (All Data)'!J106,1)</f>
        <v>#N/A</v>
      </c>
      <c r="K106" s="404" t="e">
        <f>IF($D106="Yes",'CMFs Fatal (All Data)'!K106,1)</f>
        <v>#N/A</v>
      </c>
      <c r="L106" s="404" t="e">
        <f>IF($D106="Yes",'CMFs Fatal (All Data)'!L106,1)</f>
        <v>#N/A</v>
      </c>
      <c r="M106" s="404" t="e">
        <f>IF($D106="Yes",'CMFs Fatal (All Data)'!M106,1)</f>
        <v>#N/A</v>
      </c>
      <c r="N106" s="404" t="e">
        <f>IF($D106="Yes",'CMFs Fatal (All Data)'!N106,1)</f>
        <v>#N/A</v>
      </c>
      <c r="O106" s="404" t="e">
        <f>IF($D106="Yes",'CMFs Fatal (All Data)'!O106,1)</f>
        <v>#N/A</v>
      </c>
      <c r="P106" s="404" t="e">
        <f>IF($D106="Yes",'CMFs Fatal (All Data)'!P106,1)</f>
        <v>#N/A</v>
      </c>
      <c r="Q106" s="404" t="e">
        <f>IF($D106="Yes",'CMFs Fatal (All Data)'!Q106,1)</f>
        <v>#N/A</v>
      </c>
      <c r="R106" s="404" t="e">
        <f>IF($D106="Yes",'CMFs Fatal (All Data)'!R106,1)</f>
        <v>#N/A</v>
      </c>
      <c r="S106" s="404" t="e">
        <f>IF($D106="Yes",'CMFs Fatal (All Data)'!S106,1)</f>
        <v>#N/A</v>
      </c>
      <c r="T106" s="404" t="e">
        <f>IF($D106="Yes",'CMFs Fatal (All Data)'!T106,1)</f>
        <v>#N/A</v>
      </c>
      <c r="U106" s="404" t="e">
        <f>IF($D106="Yes",'CMFs Fatal (All Data)'!U106,1)</f>
        <v>#N/A</v>
      </c>
      <c r="V106" s="439" t="e">
        <f>IF($D106="Yes",'CMFs Fatal (All Data)'!V106,1)</f>
        <v>#N/A</v>
      </c>
      <c r="W106" s="625"/>
    </row>
    <row r="107" spans="1:23" x14ac:dyDescent="0.2">
      <c r="A107" s="407" t="str">
        <f>IF(ISERROR(D107),"Area Type must be selected on Worksheet 1 (box 14)",IF($D107="Yes",CONCATENATE('CMFs Fatal (All Data)'!W107," - ",'CMFs Fatal (All Data)'!X107," - ",'CMFs Fatal (All Data)'!Y107),CONCATENATE('CMFs Fatal (All Data)'!W107," ----- (Not applicable to selected Area Type)")))</f>
        <v>Area Type must be selected on Worksheet 1 (box 14)</v>
      </c>
      <c r="B107" s="403">
        <f>'CMFs Fatal (All Data)'!B107</f>
        <v>25</v>
      </c>
      <c r="C107" s="403" t="str">
        <f>'CMFs Fatal (All Data)'!C107</f>
        <v>All</v>
      </c>
      <c r="D107" s="403" t="e">
        <f>'CMFs Fatal (All Data)'!D107</f>
        <v>#N/A</v>
      </c>
      <c r="E107" s="404" t="e">
        <f>IF($D107="Yes",'CMFs Fatal (All Data)'!E107,1)</f>
        <v>#N/A</v>
      </c>
      <c r="F107" s="404" t="e">
        <f>IF($D107="Yes",'CMFs Fatal (All Data)'!F107,1)</f>
        <v>#N/A</v>
      </c>
      <c r="G107" s="404" t="e">
        <f>IF($D107="Yes",'CMFs Fatal (All Data)'!G107,1)</f>
        <v>#N/A</v>
      </c>
      <c r="H107" s="404" t="e">
        <f>IF($D107="Yes",'CMFs Fatal (All Data)'!H107,1)</f>
        <v>#N/A</v>
      </c>
      <c r="I107" s="404" t="e">
        <f>IF($D107="Yes",'CMFs Fatal (All Data)'!I107,1)</f>
        <v>#N/A</v>
      </c>
      <c r="J107" s="404" t="e">
        <f>IF($D107="Yes",'CMFs Fatal (All Data)'!J107,1)</f>
        <v>#N/A</v>
      </c>
      <c r="K107" s="404" t="e">
        <f>IF($D107="Yes",'CMFs Fatal (All Data)'!K107,1)</f>
        <v>#N/A</v>
      </c>
      <c r="L107" s="404" t="e">
        <f>IF($D107="Yes",'CMFs Fatal (All Data)'!L107,1)</f>
        <v>#N/A</v>
      </c>
      <c r="M107" s="404" t="e">
        <f>IF($D107="Yes",'CMFs Fatal (All Data)'!M107,1)</f>
        <v>#N/A</v>
      </c>
      <c r="N107" s="404" t="e">
        <f>IF($D107="Yes",'CMFs Fatal (All Data)'!N107,1)</f>
        <v>#N/A</v>
      </c>
      <c r="O107" s="404" t="e">
        <f>IF($D107="Yes",'CMFs Fatal (All Data)'!O107,1)</f>
        <v>#N/A</v>
      </c>
      <c r="P107" s="404" t="e">
        <f>IF($D107="Yes",'CMFs Fatal (All Data)'!P107,1)</f>
        <v>#N/A</v>
      </c>
      <c r="Q107" s="404" t="e">
        <f>IF($D107="Yes",'CMFs Fatal (All Data)'!Q107,1)</f>
        <v>#N/A</v>
      </c>
      <c r="R107" s="404" t="e">
        <f>IF($D107="Yes",'CMFs Fatal (All Data)'!R107,1)</f>
        <v>#N/A</v>
      </c>
      <c r="S107" s="404" t="e">
        <f>IF($D107="Yes",'CMFs Fatal (All Data)'!S107,1)</f>
        <v>#N/A</v>
      </c>
      <c r="T107" s="404" t="e">
        <f>IF($D107="Yes",'CMFs Fatal (All Data)'!T107,1)</f>
        <v>#N/A</v>
      </c>
      <c r="U107" s="404" t="e">
        <f>IF($D107="Yes",'CMFs Fatal (All Data)'!U107,1)</f>
        <v>#N/A</v>
      </c>
      <c r="V107" s="439" t="e">
        <f>IF($D107="Yes",'CMFs Fatal (All Data)'!V107,1)</f>
        <v>#N/A</v>
      </c>
      <c r="W107" s="625"/>
    </row>
    <row r="108" spans="1:23" x14ac:dyDescent="0.2">
      <c r="A108" s="407" t="str">
        <f>IF(ISERROR(D108),"Area Type must be selected on Worksheet 1 (box 14)",IF($D108="Yes",CONCATENATE('CMFs Fatal (All Data)'!W108," - ",'CMFs Fatal (All Data)'!X108," - ",'CMFs Fatal (All Data)'!Y108),CONCATENATE('CMFs Fatal (All Data)'!W108," ----- (Not applicable to selected Area Type)")))</f>
        <v>Area Type must be selected on Worksheet 1 (box 14)</v>
      </c>
      <c r="B108" s="403">
        <f>'CMFs Fatal (All Data)'!B108</f>
        <v>25</v>
      </c>
      <c r="C108" s="403" t="str">
        <f>'CMFs Fatal (All Data)'!C108</f>
        <v>All</v>
      </c>
      <c r="D108" s="403" t="e">
        <f>'CMFs Fatal (All Data)'!D108</f>
        <v>#N/A</v>
      </c>
      <c r="E108" s="404" t="e">
        <f>IF($D108="Yes",'CMFs Fatal (All Data)'!E108,1)</f>
        <v>#N/A</v>
      </c>
      <c r="F108" s="404" t="e">
        <f>IF($D108="Yes",'CMFs Fatal (All Data)'!F108,1)</f>
        <v>#N/A</v>
      </c>
      <c r="G108" s="404" t="e">
        <f>IF($D108="Yes",'CMFs Fatal (All Data)'!G108,1)</f>
        <v>#N/A</v>
      </c>
      <c r="H108" s="404" t="e">
        <f>IF($D108="Yes",'CMFs Fatal (All Data)'!H108,1)</f>
        <v>#N/A</v>
      </c>
      <c r="I108" s="404" t="e">
        <f>IF($D108="Yes",'CMFs Fatal (All Data)'!I108,1)</f>
        <v>#N/A</v>
      </c>
      <c r="J108" s="404" t="e">
        <f>IF($D108="Yes",'CMFs Fatal (All Data)'!J108,1)</f>
        <v>#N/A</v>
      </c>
      <c r="K108" s="404" t="e">
        <f>IF($D108="Yes",'CMFs Fatal (All Data)'!K108,1)</f>
        <v>#N/A</v>
      </c>
      <c r="L108" s="404" t="e">
        <f>IF($D108="Yes",'CMFs Fatal (All Data)'!L108,1)</f>
        <v>#N/A</v>
      </c>
      <c r="M108" s="404" t="e">
        <f>IF($D108="Yes",'CMFs Fatal (All Data)'!M108,1)</f>
        <v>#N/A</v>
      </c>
      <c r="N108" s="404" t="e">
        <f>IF($D108="Yes",'CMFs Fatal (All Data)'!N108,1)</f>
        <v>#N/A</v>
      </c>
      <c r="O108" s="404" t="e">
        <f>IF($D108="Yes",'CMFs Fatal (All Data)'!O108,1)</f>
        <v>#N/A</v>
      </c>
      <c r="P108" s="404" t="e">
        <f>IF($D108="Yes",'CMFs Fatal (All Data)'!P108,1)</f>
        <v>#N/A</v>
      </c>
      <c r="Q108" s="404" t="e">
        <f>IF($D108="Yes",'CMFs Fatal (All Data)'!Q108,1)</f>
        <v>#N/A</v>
      </c>
      <c r="R108" s="404" t="e">
        <f>IF($D108="Yes",'CMFs Fatal (All Data)'!R108,1)</f>
        <v>#N/A</v>
      </c>
      <c r="S108" s="404" t="e">
        <f>IF($D108="Yes",'CMFs Fatal (All Data)'!S108,1)</f>
        <v>#N/A</v>
      </c>
      <c r="T108" s="404" t="e">
        <f>IF($D108="Yes",'CMFs Fatal (All Data)'!T108,1)</f>
        <v>#N/A</v>
      </c>
      <c r="U108" s="404" t="e">
        <f>IF($D108="Yes",'CMFs Fatal (All Data)'!U108,1)</f>
        <v>#N/A</v>
      </c>
      <c r="V108" s="439" t="e">
        <f>IF($D108="Yes",'CMFs Fatal (All Data)'!V108,1)</f>
        <v>#N/A</v>
      </c>
      <c r="W108" s="625"/>
    </row>
    <row r="109" spans="1:23" x14ac:dyDescent="0.2">
      <c r="A109" s="407" t="str">
        <f>IF(ISERROR(D109),"Area Type must be selected on Worksheet 1 (box 14)",IF($D109="Yes",CONCATENATE('CMFs Fatal (All Data)'!W109," - ",'CMFs Fatal (All Data)'!X109," - ",'CMFs Fatal (All Data)'!Y109),CONCATENATE('CMFs Fatal (All Data)'!W109," ----- (Not applicable to selected Area Type)")))</f>
        <v>Area Type must be selected on Worksheet 1 (box 14)</v>
      </c>
      <c r="B109" s="403">
        <f>'CMFs Fatal (All Data)'!B109</f>
        <v>25</v>
      </c>
      <c r="C109" s="403" t="str">
        <f>'CMFs Fatal (All Data)'!C109</f>
        <v>All</v>
      </c>
      <c r="D109" s="403" t="e">
        <f>'CMFs Fatal (All Data)'!D109</f>
        <v>#N/A</v>
      </c>
      <c r="E109" s="404" t="e">
        <f>IF($D109="Yes",'CMFs Fatal (All Data)'!E109,1)</f>
        <v>#N/A</v>
      </c>
      <c r="F109" s="404" t="e">
        <f>IF($D109="Yes",'CMFs Fatal (All Data)'!F109,1)</f>
        <v>#N/A</v>
      </c>
      <c r="G109" s="404" t="e">
        <f>IF($D109="Yes",'CMFs Fatal (All Data)'!G109,1)</f>
        <v>#N/A</v>
      </c>
      <c r="H109" s="404" t="e">
        <f>IF($D109="Yes",'CMFs Fatal (All Data)'!H109,1)</f>
        <v>#N/A</v>
      </c>
      <c r="I109" s="404" t="e">
        <f>IF($D109="Yes",'CMFs Fatal (All Data)'!I109,1)</f>
        <v>#N/A</v>
      </c>
      <c r="J109" s="404" t="e">
        <f>IF($D109="Yes",'CMFs Fatal (All Data)'!J109,1)</f>
        <v>#N/A</v>
      </c>
      <c r="K109" s="404" t="e">
        <f>IF($D109="Yes",'CMFs Fatal (All Data)'!K109,1)</f>
        <v>#N/A</v>
      </c>
      <c r="L109" s="404" t="e">
        <f>IF($D109="Yes",'CMFs Fatal (All Data)'!L109,1)</f>
        <v>#N/A</v>
      </c>
      <c r="M109" s="404" t="e">
        <f>IF($D109="Yes",'CMFs Fatal (All Data)'!M109,1)</f>
        <v>#N/A</v>
      </c>
      <c r="N109" s="404" t="e">
        <f>IF($D109="Yes",'CMFs Fatal (All Data)'!N109,1)</f>
        <v>#N/A</v>
      </c>
      <c r="O109" s="404" t="e">
        <f>IF($D109="Yes",'CMFs Fatal (All Data)'!O109,1)</f>
        <v>#N/A</v>
      </c>
      <c r="P109" s="404" t="e">
        <f>IF($D109="Yes",'CMFs Fatal (All Data)'!P109,1)</f>
        <v>#N/A</v>
      </c>
      <c r="Q109" s="404" t="e">
        <f>IF($D109="Yes",'CMFs Fatal (All Data)'!Q109,1)</f>
        <v>#N/A</v>
      </c>
      <c r="R109" s="404" t="e">
        <f>IF($D109="Yes",'CMFs Fatal (All Data)'!R109,1)</f>
        <v>#N/A</v>
      </c>
      <c r="S109" s="404" t="e">
        <f>IF($D109="Yes",'CMFs Fatal (All Data)'!S109,1)</f>
        <v>#N/A</v>
      </c>
      <c r="T109" s="404" t="e">
        <f>IF($D109="Yes",'CMFs Fatal (All Data)'!T109,1)</f>
        <v>#N/A</v>
      </c>
      <c r="U109" s="404" t="e">
        <f>IF($D109="Yes",'CMFs Fatal (All Data)'!U109,1)</f>
        <v>#N/A</v>
      </c>
      <c r="V109" s="439" t="e">
        <f>IF($D109="Yes",'CMFs Fatal (All Data)'!V109,1)</f>
        <v>#N/A</v>
      </c>
      <c r="W109" s="625"/>
    </row>
    <row r="110" spans="1:23" x14ac:dyDescent="0.2">
      <c r="A110" s="407" t="str">
        <f>IF(ISERROR(D110),"Area Type must be selected on Worksheet 1 (box 14)",IF($D110="Yes",CONCATENATE('CMFs Fatal (All Data)'!W110," - ",'CMFs Fatal (All Data)'!X110," - ",'CMFs Fatal (All Data)'!Y110),CONCATENATE('CMFs Fatal (All Data)'!W110," ----- (Not applicable to selected Area Type)")))</f>
        <v>Area Type must be selected on Worksheet 1 (box 14)</v>
      </c>
      <c r="B110" s="403">
        <f>'CMFs Fatal (All Data)'!B110</f>
        <v>25</v>
      </c>
      <c r="C110" s="403" t="str">
        <f>'CMFs Fatal (All Data)'!C110</f>
        <v>All</v>
      </c>
      <c r="D110" s="403" t="e">
        <f>'CMFs Fatal (All Data)'!D110</f>
        <v>#N/A</v>
      </c>
      <c r="E110" s="404" t="e">
        <f>IF($D110="Yes",'CMFs Fatal (All Data)'!E110,1)</f>
        <v>#N/A</v>
      </c>
      <c r="F110" s="404" t="e">
        <f>IF($D110="Yes",'CMFs Fatal (All Data)'!F110,1)</f>
        <v>#N/A</v>
      </c>
      <c r="G110" s="404" t="e">
        <f>IF($D110="Yes",'CMFs Fatal (All Data)'!G110,1)</f>
        <v>#N/A</v>
      </c>
      <c r="H110" s="404" t="e">
        <f>IF($D110="Yes",'CMFs Fatal (All Data)'!H110,1)</f>
        <v>#N/A</v>
      </c>
      <c r="I110" s="404" t="e">
        <f>IF($D110="Yes",'CMFs Fatal (All Data)'!I110,1)</f>
        <v>#N/A</v>
      </c>
      <c r="J110" s="404" t="e">
        <f>IF($D110="Yes",'CMFs Fatal (All Data)'!J110,1)</f>
        <v>#N/A</v>
      </c>
      <c r="K110" s="404" t="e">
        <f>IF($D110="Yes",'CMFs Fatal (All Data)'!K110,1)</f>
        <v>#N/A</v>
      </c>
      <c r="L110" s="404" t="e">
        <f>IF($D110="Yes",'CMFs Fatal (All Data)'!L110,1)</f>
        <v>#N/A</v>
      </c>
      <c r="M110" s="404" t="e">
        <f>IF($D110="Yes",'CMFs Fatal (All Data)'!M110,1)</f>
        <v>#N/A</v>
      </c>
      <c r="N110" s="404" t="e">
        <f>IF($D110="Yes",'CMFs Fatal (All Data)'!N110,1)</f>
        <v>#N/A</v>
      </c>
      <c r="O110" s="404" t="e">
        <f>IF($D110="Yes",'CMFs Fatal (All Data)'!O110,1)</f>
        <v>#N/A</v>
      </c>
      <c r="P110" s="404" t="e">
        <f>IF($D110="Yes",'CMFs Fatal (All Data)'!P110,1)</f>
        <v>#N/A</v>
      </c>
      <c r="Q110" s="404" t="e">
        <f>IF($D110="Yes",'CMFs Fatal (All Data)'!Q110,1)</f>
        <v>#N/A</v>
      </c>
      <c r="R110" s="404" t="e">
        <f>IF($D110="Yes",'CMFs Fatal (All Data)'!R110,1)</f>
        <v>#N/A</v>
      </c>
      <c r="S110" s="404" t="e">
        <f>IF($D110="Yes",'CMFs Fatal (All Data)'!S110,1)</f>
        <v>#N/A</v>
      </c>
      <c r="T110" s="404" t="e">
        <f>IF($D110="Yes",'CMFs Fatal (All Data)'!T110,1)</f>
        <v>#N/A</v>
      </c>
      <c r="U110" s="404" t="e">
        <f>IF($D110="Yes",'CMFs Fatal (All Data)'!U110,1)</f>
        <v>#N/A</v>
      </c>
      <c r="V110" s="439" t="e">
        <f>IF($D110="Yes",'CMFs Fatal (All Data)'!V110,1)</f>
        <v>#N/A</v>
      </c>
      <c r="W110" s="625"/>
    </row>
    <row r="111" spans="1:23" x14ac:dyDescent="0.2">
      <c r="A111" s="407" t="str">
        <f>IF(ISERROR(D111),"Area Type must be selected on Worksheet 1 (box 14)",IF($D111="Yes",CONCATENATE('CMFs Fatal (All Data)'!W111," - ",'CMFs Fatal (All Data)'!X111," - ",'CMFs Fatal (All Data)'!Y111),CONCATENATE('CMFs Fatal (All Data)'!W111," ----- (Not applicable to selected Area Type)")))</f>
        <v>Area Type must be selected on Worksheet 1 (box 14)</v>
      </c>
      <c r="B111" s="403">
        <f>'CMFs Fatal (All Data)'!B111</f>
        <v>8</v>
      </c>
      <c r="C111" s="403" t="str">
        <f>'CMFs Fatal (All Data)'!C111</f>
        <v>All</v>
      </c>
      <c r="D111" s="403" t="e">
        <f>'CMFs Fatal (All Data)'!D111</f>
        <v>#N/A</v>
      </c>
      <c r="E111" s="404" t="e">
        <f>IF($D111="Yes",'CMFs Fatal (All Data)'!E111,1)</f>
        <v>#N/A</v>
      </c>
      <c r="F111" s="404" t="e">
        <f>IF($D111="Yes",'CMFs Fatal (All Data)'!F111,1)</f>
        <v>#N/A</v>
      </c>
      <c r="G111" s="404" t="e">
        <f>IF($D111="Yes",'CMFs Fatal (All Data)'!G111,1)</f>
        <v>#N/A</v>
      </c>
      <c r="H111" s="404" t="e">
        <f>IF($D111="Yes",'CMFs Fatal (All Data)'!H111,1)</f>
        <v>#N/A</v>
      </c>
      <c r="I111" s="404" t="e">
        <f>IF($D111="Yes",'CMFs Fatal (All Data)'!I111,1)</f>
        <v>#N/A</v>
      </c>
      <c r="J111" s="404" t="e">
        <f>IF($D111="Yes",'CMFs Fatal (All Data)'!J111,1)</f>
        <v>#N/A</v>
      </c>
      <c r="K111" s="404" t="e">
        <f>IF($D111="Yes",'CMFs Fatal (All Data)'!K111,1)</f>
        <v>#N/A</v>
      </c>
      <c r="L111" s="404" t="e">
        <f>IF($D111="Yes",'CMFs Fatal (All Data)'!L111,1)</f>
        <v>#N/A</v>
      </c>
      <c r="M111" s="404" t="e">
        <f>IF($D111="Yes",'CMFs Fatal (All Data)'!M111,1)</f>
        <v>#N/A</v>
      </c>
      <c r="N111" s="404" t="e">
        <f>IF($D111="Yes",'CMFs Fatal (All Data)'!N111,1)</f>
        <v>#N/A</v>
      </c>
      <c r="O111" s="404" t="e">
        <f>IF($D111="Yes",'CMFs Fatal (All Data)'!O111,1)</f>
        <v>#N/A</v>
      </c>
      <c r="P111" s="404" t="e">
        <f>IF($D111="Yes",'CMFs Fatal (All Data)'!P111,1)</f>
        <v>#N/A</v>
      </c>
      <c r="Q111" s="404" t="e">
        <f>IF($D111="Yes",'CMFs Fatal (All Data)'!Q111,1)</f>
        <v>#N/A</v>
      </c>
      <c r="R111" s="404" t="e">
        <f>IF($D111="Yes",'CMFs Fatal (All Data)'!R111,1)</f>
        <v>#N/A</v>
      </c>
      <c r="S111" s="404" t="e">
        <f>IF($D111="Yes",'CMFs Fatal (All Data)'!S111,1)</f>
        <v>#N/A</v>
      </c>
      <c r="T111" s="404" t="e">
        <f>IF($D111="Yes",'CMFs Fatal (All Data)'!T111,1)</f>
        <v>#N/A</v>
      </c>
      <c r="U111" s="404" t="e">
        <f>IF($D111="Yes",'CMFs Fatal (All Data)'!U111,1)</f>
        <v>#N/A</v>
      </c>
      <c r="V111" s="439" t="e">
        <f>IF($D111="Yes",'CMFs Fatal (All Data)'!V111,1)</f>
        <v>#N/A</v>
      </c>
      <c r="W111" s="625"/>
    </row>
    <row r="112" spans="1:23" x14ac:dyDescent="0.2">
      <c r="A112" s="407" t="str">
        <f>IF(ISERROR(D112),"Area Type must be selected on Worksheet 1 (box 14)",IF($D112="Yes",CONCATENATE('CMFs Fatal (All Data)'!W112," - ",'CMFs Fatal (All Data)'!X112," - ",'CMFs Fatal (All Data)'!Y112),CONCATENATE('CMFs Fatal (All Data)'!W112," ----- (Not applicable to selected Area Type)")))</f>
        <v>Area Type must be selected on Worksheet 1 (box 14)</v>
      </c>
      <c r="B112" s="403">
        <f>'CMFs Fatal (All Data)'!B112</f>
        <v>25</v>
      </c>
      <c r="C112" s="403" t="str">
        <f>'CMFs Fatal (All Data)'!C112</f>
        <v>Rural</v>
      </c>
      <c r="D112" s="403" t="e">
        <f>'CMFs Fatal (All Data)'!D112</f>
        <v>#N/A</v>
      </c>
      <c r="E112" s="404" t="e">
        <f>IF($D112="Yes",'CMFs Fatal (All Data)'!E112,1)</f>
        <v>#N/A</v>
      </c>
      <c r="F112" s="404" t="e">
        <f>IF($D112="Yes",'CMFs Fatal (All Data)'!F112,1)</f>
        <v>#N/A</v>
      </c>
      <c r="G112" s="404" t="e">
        <f>IF($D112="Yes",'CMFs Fatal (All Data)'!G112,1)</f>
        <v>#N/A</v>
      </c>
      <c r="H112" s="404" t="e">
        <f>IF($D112="Yes",'CMFs Fatal (All Data)'!H112,1)</f>
        <v>#N/A</v>
      </c>
      <c r="I112" s="404" t="e">
        <f>IF($D112="Yes",'CMFs Fatal (All Data)'!I112,1)</f>
        <v>#N/A</v>
      </c>
      <c r="J112" s="404" t="e">
        <f>IF($D112="Yes",'CMFs Fatal (All Data)'!J112,1)</f>
        <v>#N/A</v>
      </c>
      <c r="K112" s="404" t="e">
        <f>IF($D112="Yes",'CMFs Fatal (All Data)'!K112,1)</f>
        <v>#N/A</v>
      </c>
      <c r="L112" s="404" t="e">
        <f>IF($D112="Yes",'CMFs Fatal (All Data)'!L112,1)</f>
        <v>#N/A</v>
      </c>
      <c r="M112" s="404" t="e">
        <f>IF($D112="Yes",'CMFs Fatal (All Data)'!M112,1)</f>
        <v>#N/A</v>
      </c>
      <c r="N112" s="404" t="e">
        <f>IF($D112="Yes",'CMFs Fatal (All Data)'!N112,1)</f>
        <v>#N/A</v>
      </c>
      <c r="O112" s="404" t="e">
        <f>IF($D112="Yes",'CMFs Fatal (All Data)'!O112,1)</f>
        <v>#N/A</v>
      </c>
      <c r="P112" s="404" t="e">
        <f>IF($D112="Yes",'CMFs Fatal (All Data)'!P112,1)</f>
        <v>#N/A</v>
      </c>
      <c r="Q112" s="404" t="e">
        <f>IF($D112="Yes",'CMFs Fatal (All Data)'!Q112,1)</f>
        <v>#N/A</v>
      </c>
      <c r="R112" s="404" t="e">
        <f>IF($D112="Yes",'CMFs Fatal (All Data)'!R112,1)</f>
        <v>#N/A</v>
      </c>
      <c r="S112" s="404" t="e">
        <f>IF($D112="Yes",'CMFs Fatal (All Data)'!S112,1)</f>
        <v>#N/A</v>
      </c>
      <c r="T112" s="404" t="e">
        <f>IF($D112="Yes",'CMFs Fatal (All Data)'!T112,1)</f>
        <v>#N/A</v>
      </c>
      <c r="U112" s="404" t="e">
        <f>IF($D112="Yes",'CMFs Fatal (All Data)'!U112,1)</f>
        <v>#N/A</v>
      </c>
      <c r="V112" s="439" t="e">
        <f>IF($D112="Yes",'CMFs Fatal (All Data)'!V112,1)</f>
        <v>#N/A</v>
      </c>
      <c r="W112" s="662"/>
    </row>
    <row r="113" spans="1:23" x14ac:dyDescent="0.2">
      <c r="A113" s="407" t="str">
        <f>IF(ISERROR(D113),"Area Type must be selected on Worksheet 1 (box 14)",IF($D113="Yes",CONCATENATE('CMFs Fatal (All Data)'!W113," - ",'CMFs Fatal (All Data)'!X113," - ",'CMFs Fatal (All Data)'!Y113),CONCATENATE('CMFs Fatal (All Data)'!W113," ----- (Not applicable to selected Area Type)")))</f>
        <v>Area Type must be selected on Worksheet 1 (box 14)</v>
      </c>
      <c r="B113" s="403">
        <f>'CMFs Fatal (All Data)'!B113</f>
        <v>25</v>
      </c>
      <c r="C113" s="403" t="str">
        <f>'CMFs Fatal (All Data)'!C113</f>
        <v>All</v>
      </c>
      <c r="D113" s="403" t="e">
        <f>'CMFs Fatal (All Data)'!D113</f>
        <v>#N/A</v>
      </c>
      <c r="E113" s="404" t="e">
        <f>IF($D113="Yes",'CMFs Fatal (All Data)'!E113,1)</f>
        <v>#N/A</v>
      </c>
      <c r="F113" s="404" t="e">
        <f>IF($D113="Yes",'CMFs Fatal (All Data)'!F113,1)</f>
        <v>#N/A</v>
      </c>
      <c r="G113" s="404" t="e">
        <f>IF($D113="Yes",'CMFs Fatal (All Data)'!G113,1)</f>
        <v>#N/A</v>
      </c>
      <c r="H113" s="404" t="e">
        <f>IF($D113="Yes",'CMFs Fatal (All Data)'!H113,1)</f>
        <v>#N/A</v>
      </c>
      <c r="I113" s="404" t="e">
        <f>IF($D113="Yes",'CMFs Fatal (All Data)'!I113,1)</f>
        <v>#N/A</v>
      </c>
      <c r="J113" s="404" t="e">
        <f>IF($D113="Yes",'CMFs Fatal (All Data)'!J113,1)</f>
        <v>#N/A</v>
      </c>
      <c r="K113" s="404" t="e">
        <f>IF($D113="Yes",'CMFs Fatal (All Data)'!K113,1)</f>
        <v>#N/A</v>
      </c>
      <c r="L113" s="404" t="e">
        <f>IF($D113="Yes",'CMFs Fatal (All Data)'!L113,1)</f>
        <v>#N/A</v>
      </c>
      <c r="M113" s="404" t="e">
        <f>IF($D113="Yes",'CMFs Fatal (All Data)'!M113,1)</f>
        <v>#N/A</v>
      </c>
      <c r="N113" s="404" t="e">
        <f>IF($D113="Yes",'CMFs Fatal (All Data)'!N113,1)</f>
        <v>#N/A</v>
      </c>
      <c r="O113" s="404" t="e">
        <f>IF($D113="Yes",'CMFs Fatal (All Data)'!O113,1)</f>
        <v>#N/A</v>
      </c>
      <c r="P113" s="404" t="e">
        <f>IF($D113="Yes",'CMFs Fatal (All Data)'!P113,1)</f>
        <v>#N/A</v>
      </c>
      <c r="Q113" s="404" t="e">
        <f>IF($D113="Yes",'CMFs Fatal (All Data)'!Q113,1)</f>
        <v>#N/A</v>
      </c>
      <c r="R113" s="404" t="e">
        <f>IF($D113="Yes",'CMFs Fatal (All Data)'!R113,1)</f>
        <v>#N/A</v>
      </c>
      <c r="S113" s="404" t="e">
        <f>IF($D113="Yes",'CMFs Fatal (All Data)'!S113,1)</f>
        <v>#N/A</v>
      </c>
      <c r="T113" s="404" t="e">
        <f>IF($D113="Yes",'CMFs Fatal (All Data)'!T113,1)</f>
        <v>#N/A</v>
      </c>
      <c r="U113" s="404" t="e">
        <f>IF($D113="Yes",'CMFs Fatal (All Data)'!U113,1)</f>
        <v>#N/A</v>
      </c>
      <c r="V113" s="439" t="e">
        <f>IF($D113="Yes",'CMFs Fatal (All Data)'!V113,1)</f>
        <v>#N/A</v>
      </c>
      <c r="W113" s="625"/>
    </row>
    <row r="114" spans="1:23" x14ac:dyDescent="0.2">
      <c r="A114" s="407" t="str">
        <f>IF(ISERROR(D114),"Area Type must be selected on Worksheet 1 (box 14)",IF($D114="Yes",CONCATENATE('CMFs Fatal (All Data)'!W114," - ",'CMFs Fatal (All Data)'!X114," - ",'CMFs Fatal (All Data)'!Y114),CONCATENATE('CMFs Fatal (All Data)'!W114," ----- (Not applicable to selected Area Type)")))</f>
        <v>Area Type must be selected on Worksheet 1 (box 14)</v>
      </c>
      <c r="B114" s="403">
        <f>'CMFs Fatal (All Data)'!B114</f>
        <v>25</v>
      </c>
      <c r="C114" s="403" t="str">
        <f>'CMFs Fatal (All Data)'!C114</f>
        <v>Rural</v>
      </c>
      <c r="D114" s="403" t="e">
        <f>'CMFs Fatal (All Data)'!D114</f>
        <v>#N/A</v>
      </c>
      <c r="E114" s="404" t="e">
        <f>IF($D114="Yes",'CMFs Fatal (All Data)'!E114,1)</f>
        <v>#N/A</v>
      </c>
      <c r="F114" s="404" t="e">
        <f>IF($D114="Yes",'CMFs Fatal (All Data)'!F114,1)</f>
        <v>#N/A</v>
      </c>
      <c r="G114" s="404" t="e">
        <f>IF($D114="Yes",'CMFs Fatal (All Data)'!G114,1)</f>
        <v>#N/A</v>
      </c>
      <c r="H114" s="404" t="e">
        <f>IF($D114="Yes",'CMFs Fatal (All Data)'!H114,1)</f>
        <v>#N/A</v>
      </c>
      <c r="I114" s="404" t="e">
        <f>IF($D114="Yes",'CMFs Fatal (All Data)'!I114,1)</f>
        <v>#N/A</v>
      </c>
      <c r="J114" s="404" t="e">
        <f>IF($D114="Yes",'CMFs Fatal (All Data)'!J114,1)</f>
        <v>#N/A</v>
      </c>
      <c r="K114" s="404" t="e">
        <f>IF($D114="Yes",'CMFs Fatal (All Data)'!K114,1)</f>
        <v>#N/A</v>
      </c>
      <c r="L114" s="404" t="e">
        <f>IF($D114="Yes",'CMFs Fatal (All Data)'!L114,1)</f>
        <v>#N/A</v>
      </c>
      <c r="M114" s="404" t="e">
        <f>IF($D114="Yes",'CMFs Fatal (All Data)'!M114,1)</f>
        <v>#N/A</v>
      </c>
      <c r="N114" s="404" t="e">
        <f>IF($D114="Yes",'CMFs Fatal (All Data)'!N114,1)</f>
        <v>#N/A</v>
      </c>
      <c r="O114" s="404" t="e">
        <f>IF($D114="Yes",'CMFs Fatal (All Data)'!O114,1)</f>
        <v>#N/A</v>
      </c>
      <c r="P114" s="404" t="e">
        <f>IF($D114="Yes",'CMFs Fatal (All Data)'!P114,1)</f>
        <v>#N/A</v>
      </c>
      <c r="Q114" s="404" t="e">
        <f>IF($D114="Yes",'CMFs Fatal (All Data)'!Q114,1)</f>
        <v>#N/A</v>
      </c>
      <c r="R114" s="404" t="e">
        <f>IF($D114="Yes",'CMFs Fatal (All Data)'!R114,1)</f>
        <v>#N/A</v>
      </c>
      <c r="S114" s="404" t="e">
        <f>IF($D114="Yes",'CMFs Fatal (All Data)'!S114,1)</f>
        <v>#N/A</v>
      </c>
      <c r="T114" s="404" t="e">
        <f>IF($D114="Yes",'CMFs Fatal (All Data)'!T114,1)</f>
        <v>#N/A</v>
      </c>
      <c r="U114" s="404" t="e">
        <f>IF($D114="Yes",'CMFs Fatal (All Data)'!U114,1)</f>
        <v>#N/A</v>
      </c>
      <c r="V114" s="439" t="e">
        <f>IF($D114="Yes",'CMFs Fatal (All Data)'!V114,1)</f>
        <v>#N/A</v>
      </c>
      <c r="W114" s="625"/>
    </row>
    <row r="115" spans="1:23" x14ac:dyDescent="0.2">
      <c r="A115" s="407" t="str">
        <f>IF(ISERROR(D115),"Area Type must be selected on Worksheet 1 (box 14)",IF($D115="Yes",CONCATENATE('CMFs Fatal (All Data)'!W115," - ",'CMFs Fatal (All Data)'!X115," - ",'CMFs Fatal (All Data)'!Y115),CONCATENATE('CMFs Fatal (All Data)'!W115," ----- (Not applicable to selected Area Type)")))</f>
        <v>Area Type must be selected on Worksheet 1 (box 14)</v>
      </c>
      <c r="B115" s="403">
        <f>'CMFs Fatal (All Data)'!B115</f>
        <v>10</v>
      </c>
      <c r="C115" s="403" t="str">
        <f>'CMFs Fatal (All Data)'!C115</f>
        <v>All</v>
      </c>
      <c r="D115" s="403" t="e">
        <f>'CMFs Fatal (All Data)'!D115</f>
        <v>#N/A</v>
      </c>
      <c r="E115" s="404" t="e">
        <f>IF($D115="Yes",'CMFs Fatal (All Data)'!E115,1)</f>
        <v>#N/A</v>
      </c>
      <c r="F115" s="404" t="e">
        <f>IF($D115="Yes",'CMFs Fatal (All Data)'!F115,1)</f>
        <v>#N/A</v>
      </c>
      <c r="G115" s="404" t="e">
        <f>IF($D115="Yes",'CMFs Fatal (All Data)'!G115,1)</f>
        <v>#N/A</v>
      </c>
      <c r="H115" s="404" t="e">
        <f>IF($D115="Yes",'CMFs Fatal (All Data)'!H115,1)</f>
        <v>#N/A</v>
      </c>
      <c r="I115" s="404" t="e">
        <f>IF($D115="Yes",'CMFs Fatal (All Data)'!I115,1)</f>
        <v>#N/A</v>
      </c>
      <c r="J115" s="404" t="e">
        <f>IF($D115="Yes",'CMFs Fatal (All Data)'!J115,1)</f>
        <v>#N/A</v>
      </c>
      <c r="K115" s="404" t="e">
        <f>IF($D115="Yes",'CMFs Fatal (All Data)'!K115,1)</f>
        <v>#N/A</v>
      </c>
      <c r="L115" s="404" t="e">
        <f>IF($D115="Yes",'CMFs Fatal (All Data)'!L115,1)</f>
        <v>#N/A</v>
      </c>
      <c r="M115" s="404" t="e">
        <f>IF($D115="Yes",'CMFs Fatal (All Data)'!M115,1)</f>
        <v>#N/A</v>
      </c>
      <c r="N115" s="404" t="e">
        <f>IF($D115="Yes",'CMFs Fatal (All Data)'!N115,1)</f>
        <v>#N/A</v>
      </c>
      <c r="O115" s="404" t="e">
        <f>IF($D115="Yes",'CMFs Fatal (All Data)'!O115,1)</f>
        <v>#N/A</v>
      </c>
      <c r="P115" s="404" t="e">
        <f>IF($D115="Yes",'CMFs Fatal (All Data)'!P115,1)</f>
        <v>#N/A</v>
      </c>
      <c r="Q115" s="404" t="e">
        <f>IF($D115="Yes",'CMFs Fatal (All Data)'!Q115,1)</f>
        <v>#N/A</v>
      </c>
      <c r="R115" s="404" t="e">
        <f>IF($D115="Yes",'CMFs Fatal (All Data)'!R115,1)</f>
        <v>#N/A</v>
      </c>
      <c r="S115" s="404" t="e">
        <f>IF($D115="Yes",'CMFs Fatal (All Data)'!S115,1)</f>
        <v>#N/A</v>
      </c>
      <c r="T115" s="404" t="e">
        <f>IF($D115="Yes",'CMFs Fatal (All Data)'!T115,1)</f>
        <v>#N/A</v>
      </c>
      <c r="U115" s="404" t="e">
        <f>IF($D115="Yes",'CMFs Fatal (All Data)'!U115,1)</f>
        <v>#N/A</v>
      </c>
      <c r="V115" s="439" t="e">
        <f>IF($D115="Yes",'CMFs Fatal (All Data)'!V115,1)</f>
        <v>#N/A</v>
      </c>
      <c r="W115" s="625"/>
    </row>
    <row r="116" spans="1:23" x14ac:dyDescent="0.2">
      <c r="A116" s="407" t="str">
        <f>IF(ISERROR(D116),"Area Type must be selected on Worksheet 1 (box 14)",IF($D116="Yes",CONCATENATE('CMFs Fatal (All Data)'!W116," - ",'CMFs Fatal (All Data)'!X116," - ",'CMFs Fatal (All Data)'!Y116),CONCATENATE('CMFs Fatal (All Data)'!W116," ----- (Not applicable to selected Area Type)")))</f>
        <v>Area Type must be selected on Worksheet 1 (box 14)</v>
      </c>
      <c r="B116" s="403">
        <f>'CMFs Fatal (All Data)'!B116</f>
        <v>10</v>
      </c>
      <c r="C116" s="403" t="str">
        <f>'CMFs Fatal (All Data)'!C116</f>
        <v>All</v>
      </c>
      <c r="D116" s="403" t="e">
        <f>'CMFs Fatal (All Data)'!D116</f>
        <v>#N/A</v>
      </c>
      <c r="E116" s="404" t="e">
        <f>IF($D116="Yes",'CMFs Fatal (All Data)'!E116,1)</f>
        <v>#N/A</v>
      </c>
      <c r="F116" s="404" t="e">
        <f>IF($D116="Yes",'CMFs Fatal (All Data)'!F116,1)</f>
        <v>#N/A</v>
      </c>
      <c r="G116" s="404" t="e">
        <f>IF($D116="Yes",'CMFs Fatal (All Data)'!G116,1)</f>
        <v>#N/A</v>
      </c>
      <c r="H116" s="404" t="e">
        <f>IF($D116="Yes",'CMFs Fatal (All Data)'!H116,1)</f>
        <v>#N/A</v>
      </c>
      <c r="I116" s="404" t="e">
        <f>IF($D116="Yes",'CMFs Fatal (All Data)'!I116,1)</f>
        <v>#N/A</v>
      </c>
      <c r="J116" s="404" t="e">
        <f>IF($D116="Yes",'CMFs Fatal (All Data)'!J116,1)</f>
        <v>#N/A</v>
      </c>
      <c r="K116" s="404" t="e">
        <f>IF($D116="Yes",'CMFs Fatal (All Data)'!K116,1)</f>
        <v>#N/A</v>
      </c>
      <c r="L116" s="404" t="e">
        <f>IF($D116="Yes",'CMFs Fatal (All Data)'!L116,1)</f>
        <v>#N/A</v>
      </c>
      <c r="M116" s="404" t="e">
        <f>IF($D116="Yes",'CMFs Fatal (All Data)'!M116,1)</f>
        <v>#N/A</v>
      </c>
      <c r="N116" s="404" t="e">
        <f>IF($D116="Yes",'CMFs Fatal (All Data)'!N116,1)</f>
        <v>#N/A</v>
      </c>
      <c r="O116" s="404" t="e">
        <f>IF($D116="Yes",'CMFs Fatal (All Data)'!O116,1)</f>
        <v>#N/A</v>
      </c>
      <c r="P116" s="404" t="e">
        <f>IF($D116="Yes",'CMFs Fatal (All Data)'!P116,1)</f>
        <v>#N/A</v>
      </c>
      <c r="Q116" s="404" t="e">
        <f>IF($D116="Yes",'CMFs Fatal (All Data)'!Q116,1)</f>
        <v>#N/A</v>
      </c>
      <c r="R116" s="404" t="e">
        <f>IF($D116="Yes",'CMFs Fatal (All Data)'!R116,1)</f>
        <v>#N/A</v>
      </c>
      <c r="S116" s="404" t="e">
        <f>IF($D116="Yes",'CMFs Fatal (All Data)'!S116,1)</f>
        <v>#N/A</v>
      </c>
      <c r="T116" s="404" t="e">
        <f>IF($D116="Yes",'CMFs Fatal (All Data)'!T116,1)</f>
        <v>#N/A</v>
      </c>
      <c r="U116" s="404" t="e">
        <f>IF($D116="Yes",'CMFs Fatal (All Data)'!U116,1)</f>
        <v>#N/A</v>
      </c>
      <c r="V116" s="439" t="e">
        <f>IF($D116="Yes",'CMFs Fatal (All Data)'!V116,1)</f>
        <v>#N/A</v>
      </c>
      <c r="W116" s="625"/>
    </row>
    <row r="117" spans="1:23" x14ac:dyDescent="0.2">
      <c r="A117" s="407" t="str">
        <f>IF(ISERROR(D117),"Area Type must be selected on Worksheet 1 (box 14)",IF($D117="Yes",CONCATENATE('CMFs Fatal (All Data)'!W117," - ",'CMFs Fatal (All Data)'!X117," - ",'CMFs Fatal (All Data)'!Y117),CONCATENATE('CMFs Fatal (All Data)'!W117," ----- (Not applicable to selected Area Type)")))</f>
        <v>Area Type must be selected on Worksheet 1 (box 14)</v>
      </c>
      <c r="B117" s="403">
        <f>'CMFs Fatal (All Data)'!B117</f>
        <v>20</v>
      </c>
      <c r="C117" s="403" t="str">
        <f>'CMFs Fatal (All Data)'!C117</f>
        <v>All</v>
      </c>
      <c r="D117" s="403" t="e">
        <f>'CMFs Fatal (All Data)'!D117</f>
        <v>#N/A</v>
      </c>
      <c r="E117" s="404" t="e">
        <f>IF($D117="Yes",'CMFs Fatal (All Data)'!E117,1)</f>
        <v>#N/A</v>
      </c>
      <c r="F117" s="404" t="e">
        <f>IF($D117="Yes",'CMFs Fatal (All Data)'!F117,1)</f>
        <v>#N/A</v>
      </c>
      <c r="G117" s="404" t="e">
        <f>IF($D117="Yes",'CMFs Fatal (All Data)'!G117,1)</f>
        <v>#N/A</v>
      </c>
      <c r="H117" s="404" t="e">
        <f>IF($D117="Yes",'CMFs Fatal (All Data)'!H117,1)</f>
        <v>#N/A</v>
      </c>
      <c r="I117" s="404" t="e">
        <f>IF($D117="Yes",'CMFs Fatal (All Data)'!I117,1)</f>
        <v>#N/A</v>
      </c>
      <c r="J117" s="404" t="e">
        <f>IF($D117="Yes",'CMFs Fatal (All Data)'!J117,1)</f>
        <v>#N/A</v>
      </c>
      <c r="K117" s="404" t="e">
        <f>IF($D117="Yes",'CMFs Fatal (All Data)'!K117,1)</f>
        <v>#N/A</v>
      </c>
      <c r="L117" s="404" t="e">
        <f>IF($D117="Yes",'CMFs Fatal (All Data)'!L117,1)</f>
        <v>#N/A</v>
      </c>
      <c r="M117" s="404" t="e">
        <f>IF($D117="Yes",'CMFs Fatal (All Data)'!M117,1)</f>
        <v>#N/A</v>
      </c>
      <c r="N117" s="404" t="e">
        <f>IF($D117="Yes",'CMFs Fatal (All Data)'!N117,1)</f>
        <v>#N/A</v>
      </c>
      <c r="O117" s="404" t="e">
        <f>IF($D117="Yes",'CMFs Fatal (All Data)'!O117,1)</f>
        <v>#N/A</v>
      </c>
      <c r="P117" s="404" t="e">
        <f>IF($D117="Yes",'CMFs Fatal (All Data)'!P117,1)</f>
        <v>#N/A</v>
      </c>
      <c r="Q117" s="404" t="e">
        <f>IF($D117="Yes",'CMFs Fatal (All Data)'!Q117,1)</f>
        <v>#N/A</v>
      </c>
      <c r="R117" s="404" t="e">
        <f>IF($D117="Yes",'CMFs Fatal (All Data)'!R117,1)</f>
        <v>#N/A</v>
      </c>
      <c r="S117" s="404" t="e">
        <f>IF($D117="Yes",'CMFs Fatal (All Data)'!S117,1)</f>
        <v>#N/A</v>
      </c>
      <c r="T117" s="404" t="e">
        <f>IF($D117="Yes",'CMFs Fatal (All Data)'!T117,1)</f>
        <v>#N/A</v>
      </c>
      <c r="U117" s="404" t="e">
        <f>IF($D117="Yes",'CMFs Fatal (All Data)'!U117,1)</f>
        <v>#N/A</v>
      </c>
      <c r="V117" s="439" t="e">
        <f>IF($D117="Yes",'CMFs Fatal (All Data)'!V117,1)</f>
        <v>#N/A</v>
      </c>
      <c r="W117" s="625"/>
    </row>
    <row r="118" spans="1:23" x14ac:dyDescent="0.2">
      <c r="A118" s="407" t="str">
        <f>IF(ISERROR(D118),"Area Type must be selected on Worksheet 1 (box 14)",IF($D118="Yes",CONCATENATE('CMFs Fatal (All Data)'!W118," - ",'CMFs Fatal (All Data)'!X118," - ",'CMFs Fatal (All Data)'!Y118),CONCATENATE('CMFs Fatal (All Data)'!W118," ----- (Not applicable to selected Area Type)")))</f>
        <v>Area Type must be selected on Worksheet 1 (box 14)</v>
      </c>
      <c r="B118" s="403">
        <f>'CMFs Fatal (All Data)'!B118</f>
        <v>20</v>
      </c>
      <c r="C118" s="403" t="str">
        <f>'CMFs Fatal (All Data)'!C118</f>
        <v>Urban and Suburban</v>
      </c>
      <c r="D118" s="403" t="e">
        <f>'CMFs Fatal (All Data)'!D118</f>
        <v>#N/A</v>
      </c>
      <c r="E118" s="404" t="e">
        <f>IF($D118="Yes",'CMFs Fatal (All Data)'!E118,1)</f>
        <v>#N/A</v>
      </c>
      <c r="F118" s="404" t="e">
        <f>IF($D118="Yes",'CMFs Fatal (All Data)'!F118,1)</f>
        <v>#N/A</v>
      </c>
      <c r="G118" s="404" t="e">
        <f>IF($D118="Yes",'CMFs Fatal (All Data)'!G118,1)</f>
        <v>#N/A</v>
      </c>
      <c r="H118" s="404" t="e">
        <f>IF($D118="Yes",'CMFs Fatal (All Data)'!H118,1)</f>
        <v>#N/A</v>
      </c>
      <c r="I118" s="404" t="e">
        <f>IF($D118="Yes",'CMFs Fatal (All Data)'!I118,1)</f>
        <v>#N/A</v>
      </c>
      <c r="J118" s="404" t="e">
        <f>IF($D118="Yes",'CMFs Fatal (All Data)'!J118,1)</f>
        <v>#N/A</v>
      </c>
      <c r="K118" s="404" t="e">
        <f>IF($D118="Yes",'CMFs Fatal (All Data)'!K118,1)</f>
        <v>#N/A</v>
      </c>
      <c r="L118" s="404" t="e">
        <f>IF($D118="Yes",'CMFs Fatal (All Data)'!L118,1)</f>
        <v>#N/A</v>
      </c>
      <c r="M118" s="404" t="e">
        <f>IF($D118="Yes",'CMFs Fatal (All Data)'!M118,1)</f>
        <v>#N/A</v>
      </c>
      <c r="N118" s="404" t="e">
        <f>IF($D118="Yes",'CMFs Fatal (All Data)'!N118,1)</f>
        <v>#N/A</v>
      </c>
      <c r="O118" s="404" t="e">
        <f>IF($D118="Yes",'CMFs Fatal (All Data)'!O118,1)</f>
        <v>#N/A</v>
      </c>
      <c r="P118" s="404" t="e">
        <f>IF($D118="Yes",'CMFs Fatal (All Data)'!P118,1)</f>
        <v>#N/A</v>
      </c>
      <c r="Q118" s="404" t="e">
        <f>IF($D118="Yes",'CMFs Fatal (All Data)'!Q118,1)</f>
        <v>#N/A</v>
      </c>
      <c r="R118" s="404" t="e">
        <f>IF($D118="Yes",'CMFs Fatal (All Data)'!R118,1)</f>
        <v>#N/A</v>
      </c>
      <c r="S118" s="404" t="e">
        <f>IF($D118="Yes",'CMFs Fatal (All Data)'!S118,1)</f>
        <v>#N/A</v>
      </c>
      <c r="T118" s="404" t="e">
        <f>IF($D118="Yes",'CMFs Fatal (All Data)'!T118,1)</f>
        <v>#N/A</v>
      </c>
      <c r="U118" s="404" t="e">
        <f>IF($D118="Yes",'CMFs Fatal (All Data)'!U118,1)</f>
        <v>#N/A</v>
      </c>
      <c r="V118" s="439" t="e">
        <f>IF($D118="Yes",'CMFs Fatal (All Data)'!V118,1)</f>
        <v>#N/A</v>
      </c>
      <c r="W118" s="625"/>
    </row>
    <row r="119" spans="1:23" x14ac:dyDescent="0.2">
      <c r="A119" s="407" t="str">
        <f>IF(ISERROR(D119),"Area Type must be selected on Worksheet 1 (box 14)",IF($D119="Yes",CONCATENATE('CMFs Fatal (All Data)'!W119," - ",'CMFs Fatal (All Data)'!X119," - ",'CMFs Fatal (All Data)'!Y119),CONCATENATE('CMFs Fatal (All Data)'!W119," ----- (Not applicable to selected Area Type)")))</f>
        <v>Area Type must be selected on Worksheet 1 (box 14)</v>
      </c>
      <c r="B119" s="403">
        <f>'CMFs Fatal (All Data)'!B119</f>
        <v>20</v>
      </c>
      <c r="C119" s="403" t="str">
        <f>'CMFs Fatal (All Data)'!C119</f>
        <v>Urban</v>
      </c>
      <c r="D119" s="403" t="e">
        <f>'CMFs Fatal (All Data)'!D119</f>
        <v>#N/A</v>
      </c>
      <c r="E119" s="404" t="e">
        <f>IF($D119="Yes",'CMFs Fatal (All Data)'!E119,1)</f>
        <v>#N/A</v>
      </c>
      <c r="F119" s="404" t="e">
        <f>IF($D119="Yes",'CMFs Fatal (All Data)'!F119,1)</f>
        <v>#N/A</v>
      </c>
      <c r="G119" s="404" t="e">
        <f>IF($D119="Yes",'CMFs Fatal (All Data)'!G119,1)</f>
        <v>#N/A</v>
      </c>
      <c r="H119" s="404" t="e">
        <f>IF($D119="Yes",'CMFs Fatal (All Data)'!H119,1)</f>
        <v>#N/A</v>
      </c>
      <c r="I119" s="404" t="e">
        <f>IF($D119="Yes",'CMFs Fatal (All Data)'!I119,1)</f>
        <v>#N/A</v>
      </c>
      <c r="J119" s="404" t="e">
        <f>IF($D119="Yes",'CMFs Fatal (All Data)'!J119,1)</f>
        <v>#N/A</v>
      </c>
      <c r="K119" s="404" t="e">
        <f>IF($D119="Yes",'CMFs Fatal (All Data)'!K119,1)</f>
        <v>#N/A</v>
      </c>
      <c r="L119" s="404" t="e">
        <f>IF($D119="Yes",'CMFs Fatal (All Data)'!L119,1)</f>
        <v>#N/A</v>
      </c>
      <c r="M119" s="404" t="e">
        <f>IF($D119="Yes",'CMFs Fatal (All Data)'!M119,1)</f>
        <v>#N/A</v>
      </c>
      <c r="N119" s="404" t="e">
        <f>IF($D119="Yes",'CMFs Fatal (All Data)'!N119,1)</f>
        <v>#N/A</v>
      </c>
      <c r="O119" s="404" t="e">
        <f>IF($D119="Yes",'CMFs Fatal (All Data)'!O119,1)</f>
        <v>#N/A</v>
      </c>
      <c r="P119" s="404" t="e">
        <f>IF($D119="Yes",'CMFs Fatal (All Data)'!P119,1)</f>
        <v>#N/A</v>
      </c>
      <c r="Q119" s="404" t="e">
        <f>IF($D119="Yes",'CMFs Fatal (All Data)'!Q119,1)</f>
        <v>#N/A</v>
      </c>
      <c r="R119" s="404" t="e">
        <f>IF($D119="Yes",'CMFs Fatal (All Data)'!R119,1)</f>
        <v>#N/A</v>
      </c>
      <c r="S119" s="404" t="e">
        <f>IF($D119="Yes",'CMFs Fatal (All Data)'!S119,1)</f>
        <v>#N/A</v>
      </c>
      <c r="T119" s="404" t="e">
        <f>IF($D119="Yes",'CMFs Fatal (All Data)'!T119,1)</f>
        <v>#N/A</v>
      </c>
      <c r="U119" s="404" t="e">
        <f>IF($D119="Yes",'CMFs Fatal (All Data)'!U119,1)</f>
        <v>#N/A</v>
      </c>
      <c r="V119" s="439" t="e">
        <f>IF($D119="Yes",'CMFs Fatal (All Data)'!V119,1)</f>
        <v>#N/A</v>
      </c>
      <c r="W119" s="625"/>
    </row>
    <row r="120" spans="1:23" x14ac:dyDescent="0.2">
      <c r="A120" s="407" t="str">
        <f>IF(ISERROR(D120),"Area Type must be selected on Worksheet 1 (box 14)",IF($D120="Yes",CONCATENATE('CMFs Fatal (All Data)'!W120," - ",'CMFs Fatal (All Data)'!X120," - ",'CMFs Fatal (All Data)'!Y120),CONCATENATE('CMFs Fatal (All Data)'!W120," ----- (Not applicable to selected Area Type)")))</f>
        <v>Area Type must be selected on Worksheet 1 (box 14)</v>
      </c>
      <c r="B120" s="403">
        <f>'CMFs Fatal (All Data)'!B120</f>
        <v>20</v>
      </c>
      <c r="C120" s="403" t="str">
        <f>'CMFs Fatal (All Data)'!C120</f>
        <v>Urban</v>
      </c>
      <c r="D120" s="403" t="e">
        <f>'CMFs Fatal (All Data)'!D120</f>
        <v>#N/A</v>
      </c>
      <c r="E120" s="404" t="e">
        <f>IF($D120="Yes",'CMFs Fatal (All Data)'!E120,1)</f>
        <v>#N/A</v>
      </c>
      <c r="F120" s="404" t="e">
        <f>IF($D120="Yes",'CMFs Fatal (All Data)'!F120,1)</f>
        <v>#N/A</v>
      </c>
      <c r="G120" s="404" t="e">
        <f>IF($D120="Yes",'CMFs Fatal (All Data)'!G120,1)</f>
        <v>#N/A</v>
      </c>
      <c r="H120" s="404" t="e">
        <f>IF($D120="Yes",'CMFs Fatal (All Data)'!H120,1)</f>
        <v>#N/A</v>
      </c>
      <c r="I120" s="404" t="e">
        <f>IF($D120="Yes",'CMFs Fatal (All Data)'!I120,1)</f>
        <v>#N/A</v>
      </c>
      <c r="J120" s="404" t="e">
        <f>IF($D120="Yes",'CMFs Fatal (All Data)'!J120,1)</f>
        <v>#N/A</v>
      </c>
      <c r="K120" s="404" t="e">
        <f>IF($D120="Yes",'CMFs Fatal (All Data)'!K120,1)</f>
        <v>#N/A</v>
      </c>
      <c r="L120" s="404" t="e">
        <f>IF($D120="Yes",'CMFs Fatal (All Data)'!L120,1)</f>
        <v>#N/A</v>
      </c>
      <c r="M120" s="404" t="e">
        <f>IF($D120="Yes",'CMFs Fatal (All Data)'!M120,1)</f>
        <v>#N/A</v>
      </c>
      <c r="N120" s="404" t="e">
        <f>IF($D120="Yes",'CMFs Fatal (All Data)'!N120,1)</f>
        <v>#N/A</v>
      </c>
      <c r="O120" s="404" t="e">
        <f>IF($D120="Yes",'CMFs Fatal (All Data)'!O120,1)</f>
        <v>#N/A</v>
      </c>
      <c r="P120" s="404" t="e">
        <f>IF($D120="Yes",'CMFs Fatal (All Data)'!P120,1)</f>
        <v>#N/A</v>
      </c>
      <c r="Q120" s="404" t="e">
        <f>IF($D120="Yes",'CMFs Fatal (All Data)'!Q120,1)</f>
        <v>#N/A</v>
      </c>
      <c r="R120" s="404" t="e">
        <f>IF($D120="Yes",'CMFs Fatal (All Data)'!R120,1)</f>
        <v>#N/A</v>
      </c>
      <c r="S120" s="404" t="e">
        <f>IF($D120="Yes",'CMFs Fatal (All Data)'!S120,1)</f>
        <v>#N/A</v>
      </c>
      <c r="T120" s="404" t="e">
        <f>IF($D120="Yes",'CMFs Fatal (All Data)'!T120,1)</f>
        <v>#N/A</v>
      </c>
      <c r="U120" s="404" t="e">
        <f>IF($D120="Yes",'CMFs Fatal (All Data)'!U120,1)</f>
        <v>#N/A</v>
      </c>
      <c r="V120" s="439" t="e">
        <f>IF($D120="Yes",'CMFs Fatal (All Data)'!V120,1)</f>
        <v>#N/A</v>
      </c>
      <c r="W120" s="625"/>
    </row>
    <row r="121" spans="1:23" x14ac:dyDescent="0.2">
      <c r="A121" s="407" t="str">
        <f>IF(ISERROR(D121),"Area Type must be selected on Worksheet 1 (box 14)",IF($D121="Yes",CONCATENATE('CMFs Fatal (All Data)'!W121," - ",'CMFs Fatal (All Data)'!X121," - ",'CMFs Fatal (All Data)'!Y121),CONCATENATE('CMFs Fatal (All Data)'!W121," ----- (Not applicable to selected Area Type)")))</f>
        <v>Area Type must be selected on Worksheet 1 (box 14)</v>
      </c>
      <c r="B121" s="403">
        <f>'CMFs Fatal (All Data)'!B121</f>
        <v>20</v>
      </c>
      <c r="C121" s="403" t="str">
        <f>'CMFs Fatal (All Data)'!C121</f>
        <v>Urban</v>
      </c>
      <c r="D121" s="403" t="e">
        <f>'CMFs Fatal (All Data)'!D121</f>
        <v>#N/A</v>
      </c>
      <c r="E121" s="404" t="e">
        <f>IF($D121="Yes",'CMFs Fatal (All Data)'!E121,1)</f>
        <v>#N/A</v>
      </c>
      <c r="F121" s="404" t="e">
        <f>IF($D121="Yes",'CMFs Fatal (All Data)'!F121,1)</f>
        <v>#N/A</v>
      </c>
      <c r="G121" s="404" t="e">
        <f>IF($D121="Yes",'CMFs Fatal (All Data)'!G121,1)</f>
        <v>#N/A</v>
      </c>
      <c r="H121" s="404" t="e">
        <f>IF($D121="Yes",'CMFs Fatal (All Data)'!H121,1)</f>
        <v>#N/A</v>
      </c>
      <c r="I121" s="404" t="e">
        <f>IF($D121="Yes",'CMFs Fatal (All Data)'!I121,1)</f>
        <v>#N/A</v>
      </c>
      <c r="J121" s="404" t="e">
        <f>IF($D121="Yes",'CMFs Fatal (All Data)'!J121,1)</f>
        <v>#N/A</v>
      </c>
      <c r="K121" s="404" t="e">
        <f>IF($D121="Yes",'CMFs Fatal (All Data)'!K121,1)</f>
        <v>#N/A</v>
      </c>
      <c r="L121" s="404" t="e">
        <f>IF($D121="Yes",'CMFs Fatal (All Data)'!L121,1)</f>
        <v>#N/A</v>
      </c>
      <c r="M121" s="404" t="e">
        <f>IF($D121="Yes",'CMFs Fatal (All Data)'!M121,1)</f>
        <v>#N/A</v>
      </c>
      <c r="N121" s="404" t="e">
        <f>IF($D121="Yes",'CMFs Fatal (All Data)'!N121,1)</f>
        <v>#N/A</v>
      </c>
      <c r="O121" s="404" t="e">
        <f>IF($D121="Yes",'CMFs Fatal (All Data)'!O121,1)</f>
        <v>#N/A</v>
      </c>
      <c r="P121" s="404" t="e">
        <f>IF($D121="Yes",'CMFs Fatal (All Data)'!P121,1)</f>
        <v>#N/A</v>
      </c>
      <c r="Q121" s="404" t="e">
        <f>IF($D121="Yes",'CMFs Fatal (All Data)'!Q121,1)</f>
        <v>#N/A</v>
      </c>
      <c r="R121" s="404" t="e">
        <f>IF($D121="Yes",'CMFs Fatal (All Data)'!R121,1)</f>
        <v>#N/A</v>
      </c>
      <c r="S121" s="404" t="e">
        <f>IF($D121="Yes",'CMFs Fatal (All Data)'!S121,1)</f>
        <v>#N/A</v>
      </c>
      <c r="T121" s="404" t="e">
        <f>IF($D121="Yes",'CMFs Fatal (All Data)'!T121,1)</f>
        <v>#N/A</v>
      </c>
      <c r="U121" s="404" t="e">
        <f>IF($D121="Yes",'CMFs Fatal (All Data)'!U121,1)</f>
        <v>#N/A</v>
      </c>
      <c r="V121" s="439" t="e">
        <f>IF($D121="Yes",'CMFs Fatal (All Data)'!V121,1)</f>
        <v>#N/A</v>
      </c>
      <c r="W121" s="625"/>
    </row>
    <row r="122" spans="1:23" x14ac:dyDescent="0.2">
      <c r="A122" s="407" t="str">
        <f>IF(ISERROR(D122),"Area Type must be selected on Worksheet 1 (box 14)",IF($D122="Yes",CONCATENATE('CMFs Fatal (All Data)'!W122," - ",'CMFs Fatal (All Data)'!X122," - ",'CMFs Fatal (All Data)'!Y122),CONCATENATE('CMFs Fatal (All Data)'!W122," ----- (Not applicable to selected Area Type)")))</f>
        <v>Area Type must be selected on Worksheet 1 (box 14)</v>
      </c>
      <c r="B122" s="403">
        <f>'CMFs Fatal (All Data)'!B122</f>
        <v>20</v>
      </c>
      <c r="C122" s="403" t="str">
        <f>'CMFs Fatal (All Data)'!C122</f>
        <v>All</v>
      </c>
      <c r="D122" s="403" t="e">
        <f>'CMFs Fatal (All Data)'!D122</f>
        <v>#N/A</v>
      </c>
      <c r="E122" s="404" t="e">
        <f>IF($D122="Yes",'CMFs Fatal (All Data)'!E122,1)</f>
        <v>#N/A</v>
      </c>
      <c r="F122" s="404" t="e">
        <f>IF($D122="Yes",'CMFs Fatal (All Data)'!F122,1)</f>
        <v>#N/A</v>
      </c>
      <c r="G122" s="404" t="e">
        <f>IF($D122="Yes",'CMFs Fatal (All Data)'!G122,1)</f>
        <v>#N/A</v>
      </c>
      <c r="H122" s="404" t="e">
        <f>IF($D122="Yes",'CMFs Fatal (All Data)'!H122,1)</f>
        <v>#N/A</v>
      </c>
      <c r="I122" s="404" t="e">
        <f>IF($D122="Yes",'CMFs Fatal (All Data)'!I122,1)</f>
        <v>#N/A</v>
      </c>
      <c r="J122" s="404" t="e">
        <f>IF($D122="Yes",'CMFs Fatal (All Data)'!J122,1)</f>
        <v>#N/A</v>
      </c>
      <c r="K122" s="404" t="e">
        <f>IF($D122="Yes",'CMFs Fatal (All Data)'!K122,1)</f>
        <v>#N/A</v>
      </c>
      <c r="L122" s="404" t="e">
        <f>IF($D122="Yes",'CMFs Fatal (All Data)'!L122,1)</f>
        <v>#N/A</v>
      </c>
      <c r="M122" s="404" t="e">
        <f>IF($D122="Yes",'CMFs Fatal (All Data)'!M122,1)</f>
        <v>#N/A</v>
      </c>
      <c r="N122" s="404" t="e">
        <f>IF($D122="Yes",'CMFs Fatal (All Data)'!N122,1)</f>
        <v>#N/A</v>
      </c>
      <c r="O122" s="404" t="e">
        <f>IF($D122="Yes",'CMFs Fatal (All Data)'!O122,1)</f>
        <v>#N/A</v>
      </c>
      <c r="P122" s="404" t="e">
        <f>IF($D122="Yes",'CMFs Fatal (All Data)'!P122,1)</f>
        <v>#N/A</v>
      </c>
      <c r="Q122" s="404" t="e">
        <f>IF($D122="Yes",'CMFs Fatal (All Data)'!Q122,1)</f>
        <v>#N/A</v>
      </c>
      <c r="R122" s="404" t="e">
        <f>IF($D122="Yes",'CMFs Fatal (All Data)'!R122,1)</f>
        <v>#N/A</v>
      </c>
      <c r="S122" s="404" t="e">
        <f>IF($D122="Yes",'CMFs Fatal (All Data)'!S122,1)</f>
        <v>#N/A</v>
      </c>
      <c r="T122" s="404" t="e">
        <f>IF($D122="Yes",'CMFs Fatal (All Data)'!T122,1)</f>
        <v>#N/A</v>
      </c>
      <c r="U122" s="404" t="e">
        <f>IF($D122="Yes",'CMFs Fatal (All Data)'!U122,1)</f>
        <v>#N/A</v>
      </c>
      <c r="V122" s="439" t="e">
        <f>IF($D122="Yes",'CMFs Fatal (All Data)'!V122,1)</f>
        <v>#N/A</v>
      </c>
      <c r="W122" s="625"/>
    </row>
    <row r="123" spans="1:23" x14ac:dyDescent="0.2">
      <c r="A123" s="407" t="str">
        <f>IF(ISERROR(D123),"Area Type must be selected on Worksheet 1 (box 14)",IF($D123="Yes",CONCATENATE('CMFs Fatal (All Data)'!W123," - ",'CMFs Fatal (All Data)'!X123," - ",'CMFs Fatal (All Data)'!Y123),CONCATENATE('CMFs Fatal (All Data)'!W123," ----- (Not applicable to selected Area Type)")))</f>
        <v>Area Type must be selected on Worksheet 1 (box 14)</v>
      </c>
      <c r="B123" s="403">
        <f>'CMFs Fatal (All Data)'!B123</f>
        <v>20</v>
      </c>
      <c r="C123" s="403" t="str">
        <f>'CMFs Fatal (All Data)'!C123</f>
        <v>All</v>
      </c>
      <c r="D123" s="403" t="e">
        <f>'CMFs Fatal (All Data)'!D123</f>
        <v>#N/A</v>
      </c>
      <c r="E123" s="404" t="e">
        <f>IF($D123="Yes",'CMFs Fatal (All Data)'!E123,1)</f>
        <v>#N/A</v>
      </c>
      <c r="F123" s="404" t="e">
        <f>IF($D123="Yes",'CMFs Fatal (All Data)'!F123,1)</f>
        <v>#N/A</v>
      </c>
      <c r="G123" s="404" t="e">
        <f>IF($D123="Yes",'CMFs Fatal (All Data)'!G123,1)</f>
        <v>#N/A</v>
      </c>
      <c r="H123" s="404" t="e">
        <f>IF($D123="Yes",'CMFs Fatal (All Data)'!H123,1)</f>
        <v>#N/A</v>
      </c>
      <c r="I123" s="404" t="e">
        <f>IF($D123="Yes",'CMFs Fatal (All Data)'!I123,1)</f>
        <v>#N/A</v>
      </c>
      <c r="J123" s="404" t="e">
        <f>IF($D123="Yes",'CMFs Fatal (All Data)'!J123,1)</f>
        <v>#N/A</v>
      </c>
      <c r="K123" s="404" t="e">
        <f>IF($D123="Yes",'CMFs Fatal (All Data)'!K123,1)</f>
        <v>#N/A</v>
      </c>
      <c r="L123" s="404" t="e">
        <f>IF($D123="Yes",'CMFs Fatal (All Data)'!L123,1)</f>
        <v>#N/A</v>
      </c>
      <c r="M123" s="404" t="e">
        <f>IF($D123="Yes",'CMFs Fatal (All Data)'!M123,1)</f>
        <v>#N/A</v>
      </c>
      <c r="N123" s="404" t="e">
        <f>IF($D123="Yes",'CMFs Fatal (All Data)'!N123,1)</f>
        <v>#N/A</v>
      </c>
      <c r="O123" s="404" t="e">
        <f>IF($D123="Yes",'CMFs Fatal (All Data)'!O123,1)</f>
        <v>#N/A</v>
      </c>
      <c r="P123" s="404" t="e">
        <f>IF($D123="Yes",'CMFs Fatal (All Data)'!P123,1)</f>
        <v>#N/A</v>
      </c>
      <c r="Q123" s="404" t="e">
        <f>IF($D123="Yes",'CMFs Fatal (All Data)'!Q123,1)</f>
        <v>#N/A</v>
      </c>
      <c r="R123" s="404" t="e">
        <f>IF($D123="Yes",'CMFs Fatal (All Data)'!R123,1)</f>
        <v>#N/A</v>
      </c>
      <c r="S123" s="404" t="e">
        <f>IF($D123="Yes",'CMFs Fatal (All Data)'!S123,1)</f>
        <v>#N/A</v>
      </c>
      <c r="T123" s="404" t="e">
        <f>IF($D123="Yes",'CMFs Fatal (All Data)'!T123,1)</f>
        <v>#N/A</v>
      </c>
      <c r="U123" s="404" t="e">
        <f>IF($D123="Yes",'CMFs Fatal (All Data)'!U123,1)</f>
        <v>#N/A</v>
      </c>
      <c r="V123" s="439" t="e">
        <f>IF($D123="Yes",'CMFs Fatal (All Data)'!V123,1)</f>
        <v>#N/A</v>
      </c>
      <c r="W123" s="625"/>
    </row>
    <row r="124" spans="1:23" x14ac:dyDescent="0.2">
      <c r="A124" s="407" t="str">
        <f>IF(ISERROR(D124),"Area Type must be selected on Worksheet 1 (box 14)",IF($D124="Yes",CONCATENATE('CMFs Fatal (All Data)'!W124," - ",'CMFs Fatal (All Data)'!X124," - ",'CMFs Fatal (All Data)'!Y124),CONCATENATE('CMFs Fatal (All Data)'!W124," ----- (Not applicable to selected Area Type)")))</f>
        <v>Area Type must be selected on Worksheet 1 (box 14)</v>
      </c>
      <c r="B124" s="403">
        <f>'CMFs Fatal (All Data)'!B124</f>
        <v>20</v>
      </c>
      <c r="C124" s="403" t="str">
        <f>'CMFs Fatal (All Data)'!C124</f>
        <v>All</v>
      </c>
      <c r="D124" s="403" t="e">
        <f>'CMFs Fatal (All Data)'!D124</f>
        <v>#N/A</v>
      </c>
      <c r="E124" s="404" t="e">
        <f>IF($D124="Yes",'CMFs Fatal (All Data)'!E124,1)</f>
        <v>#N/A</v>
      </c>
      <c r="F124" s="404" t="e">
        <f>IF($D124="Yes",'CMFs Fatal (All Data)'!F124,1)</f>
        <v>#N/A</v>
      </c>
      <c r="G124" s="404" t="e">
        <f>IF($D124="Yes",'CMFs Fatal (All Data)'!G124,1)</f>
        <v>#N/A</v>
      </c>
      <c r="H124" s="404" t="e">
        <f>IF($D124="Yes",'CMFs Fatal (All Data)'!H124,1)</f>
        <v>#N/A</v>
      </c>
      <c r="I124" s="404" t="e">
        <f>IF($D124="Yes",'CMFs Fatal (All Data)'!I124,1)</f>
        <v>#N/A</v>
      </c>
      <c r="J124" s="404" t="e">
        <f>IF($D124="Yes",'CMFs Fatal (All Data)'!J124,1)</f>
        <v>#N/A</v>
      </c>
      <c r="K124" s="404" t="e">
        <f>IF($D124="Yes",'CMFs Fatal (All Data)'!K124,1)</f>
        <v>#N/A</v>
      </c>
      <c r="L124" s="404" t="e">
        <f>IF($D124="Yes",'CMFs Fatal (All Data)'!L124,1)</f>
        <v>#N/A</v>
      </c>
      <c r="M124" s="404" t="e">
        <f>IF($D124="Yes",'CMFs Fatal (All Data)'!M124,1)</f>
        <v>#N/A</v>
      </c>
      <c r="N124" s="404" t="e">
        <f>IF($D124="Yes",'CMFs Fatal (All Data)'!N124,1)</f>
        <v>#N/A</v>
      </c>
      <c r="O124" s="404" t="e">
        <f>IF($D124="Yes",'CMFs Fatal (All Data)'!O124,1)</f>
        <v>#N/A</v>
      </c>
      <c r="P124" s="404" t="e">
        <f>IF($D124="Yes",'CMFs Fatal (All Data)'!P124,1)</f>
        <v>#N/A</v>
      </c>
      <c r="Q124" s="404" t="e">
        <f>IF($D124="Yes",'CMFs Fatal (All Data)'!Q124,1)</f>
        <v>#N/A</v>
      </c>
      <c r="R124" s="404" t="e">
        <f>IF($D124="Yes",'CMFs Fatal (All Data)'!R124,1)</f>
        <v>#N/A</v>
      </c>
      <c r="S124" s="404" t="e">
        <f>IF($D124="Yes",'CMFs Fatal (All Data)'!S124,1)</f>
        <v>#N/A</v>
      </c>
      <c r="T124" s="404" t="e">
        <f>IF($D124="Yes",'CMFs Fatal (All Data)'!T124,1)</f>
        <v>#N/A</v>
      </c>
      <c r="U124" s="404" t="e">
        <f>IF($D124="Yes",'CMFs Fatal (All Data)'!U124,1)</f>
        <v>#N/A</v>
      </c>
      <c r="V124" s="439" t="e">
        <f>IF($D124="Yes",'CMFs Fatal (All Data)'!V124,1)</f>
        <v>#N/A</v>
      </c>
      <c r="W124" s="625"/>
    </row>
    <row r="125" spans="1:23" x14ac:dyDescent="0.2">
      <c r="A125" s="407" t="str">
        <f>IF(ISERROR(D125),"Area Type must be selected on Worksheet 1 (box 14)",IF($D125="Yes",CONCATENATE('CMFs Fatal (All Data)'!W125," - ",'CMFs Fatal (All Data)'!X125," - ",'CMFs Fatal (All Data)'!Y125),CONCATENATE('CMFs Fatal (All Data)'!W125," ----- (Not applicable to selected Area Type)")))</f>
        <v>Area Type must be selected on Worksheet 1 (box 14)</v>
      </c>
      <c r="B125" s="403">
        <f>'CMFs Fatal (All Data)'!B125</f>
        <v>20</v>
      </c>
      <c r="C125" s="403" t="str">
        <f>'CMFs Fatal (All Data)'!C125</f>
        <v>All</v>
      </c>
      <c r="D125" s="403" t="e">
        <f>'CMFs Fatal (All Data)'!D125</f>
        <v>#N/A</v>
      </c>
      <c r="E125" s="404" t="e">
        <f>IF($D125="Yes",'CMFs Fatal (All Data)'!E125,1)</f>
        <v>#N/A</v>
      </c>
      <c r="F125" s="404" t="e">
        <f>IF($D125="Yes",'CMFs Fatal (All Data)'!F125,1)</f>
        <v>#N/A</v>
      </c>
      <c r="G125" s="404" t="e">
        <f>IF($D125="Yes",'CMFs Fatal (All Data)'!G125,1)</f>
        <v>#N/A</v>
      </c>
      <c r="H125" s="404" t="e">
        <f>IF($D125="Yes",'CMFs Fatal (All Data)'!H125,1)</f>
        <v>#N/A</v>
      </c>
      <c r="I125" s="404" t="e">
        <f>IF($D125="Yes",'CMFs Fatal (All Data)'!I125,1)</f>
        <v>#N/A</v>
      </c>
      <c r="J125" s="404" t="e">
        <f>IF($D125="Yes",'CMFs Fatal (All Data)'!J125,1)</f>
        <v>#N/A</v>
      </c>
      <c r="K125" s="404" t="e">
        <f>IF($D125="Yes",'CMFs Fatal (All Data)'!K125,1)</f>
        <v>#N/A</v>
      </c>
      <c r="L125" s="404" t="e">
        <f>IF($D125="Yes",'CMFs Fatal (All Data)'!L125,1)</f>
        <v>#N/A</v>
      </c>
      <c r="M125" s="404" t="e">
        <f>IF($D125="Yes",'CMFs Fatal (All Data)'!M125,1)</f>
        <v>#N/A</v>
      </c>
      <c r="N125" s="404" t="e">
        <f>IF($D125="Yes",'CMFs Fatal (All Data)'!N125,1)</f>
        <v>#N/A</v>
      </c>
      <c r="O125" s="404" t="e">
        <f>IF($D125="Yes",'CMFs Fatal (All Data)'!O125,1)</f>
        <v>#N/A</v>
      </c>
      <c r="P125" s="404" t="e">
        <f>IF($D125="Yes",'CMFs Fatal (All Data)'!P125,1)</f>
        <v>#N/A</v>
      </c>
      <c r="Q125" s="404" t="e">
        <f>IF($D125="Yes",'CMFs Fatal (All Data)'!Q125,1)</f>
        <v>#N/A</v>
      </c>
      <c r="R125" s="404" t="e">
        <f>IF($D125="Yes",'CMFs Fatal (All Data)'!R125,1)</f>
        <v>#N/A</v>
      </c>
      <c r="S125" s="404" t="e">
        <f>IF($D125="Yes",'CMFs Fatal (All Data)'!S125,1)</f>
        <v>#N/A</v>
      </c>
      <c r="T125" s="404" t="e">
        <f>IF($D125="Yes",'CMFs Fatal (All Data)'!T125,1)</f>
        <v>#N/A</v>
      </c>
      <c r="U125" s="404" t="e">
        <f>IF($D125="Yes",'CMFs Fatal (All Data)'!U125,1)</f>
        <v>#N/A</v>
      </c>
      <c r="V125" s="439" t="e">
        <f>IF($D125="Yes",'CMFs Fatal (All Data)'!V125,1)</f>
        <v>#N/A</v>
      </c>
      <c r="W125" s="625"/>
    </row>
    <row r="126" spans="1:23" x14ac:dyDescent="0.2">
      <c r="A126" s="407" t="str">
        <f>IF(ISERROR(D126),"Area Type must be selected on Worksheet 1 (box 14)",IF($D126="Yes",CONCATENATE('CMFs Fatal (All Data)'!W126," - ",'CMFs Fatal (All Data)'!X126," - ",'CMFs Fatal (All Data)'!Y126),CONCATENATE('CMFs Fatal (All Data)'!W126," ----- (Not applicable to selected Area Type)")))</f>
        <v>Area Type must be selected on Worksheet 1 (box 14)</v>
      </c>
      <c r="B126" s="403">
        <f>'CMFs Fatal (All Data)'!B126</f>
        <v>20</v>
      </c>
      <c r="C126" s="403" t="str">
        <f>'CMFs Fatal (All Data)'!C126</f>
        <v>All</v>
      </c>
      <c r="D126" s="403" t="e">
        <f>'CMFs Fatal (All Data)'!D126</f>
        <v>#N/A</v>
      </c>
      <c r="E126" s="404" t="e">
        <f>IF($D126="Yes",'CMFs Fatal (All Data)'!E126,1)</f>
        <v>#N/A</v>
      </c>
      <c r="F126" s="404" t="e">
        <f>IF($D126="Yes",'CMFs Fatal (All Data)'!F126,1)</f>
        <v>#N/A</v>
      </c>
      <c r="G126" s="404" t="e">
        <f>IF($D126="Yes",'CMFs Fatal (All Data)'!G126,1)</f>
        <v>#N/A</v>
      </c>
      <c r="H126" s="404" t="e">
        <f>IF($D126="Yes",'CMFs Fatal (All Data)'!H126,1)</f>
        <v>#N/A</v>
      </c>
      <c r="I126" s="404" t="e">
        <f>IF($D126="Yes",'CMFs Fatal (All Data)'!I126,1)</f>
        <v>#N/A</v>
      </c>
      <c r="J126" s="404" t="e">
        <f>IF($D126="Yes",'CMFs Fatal (All Data)'!J126,1)</f>
        <v>#N/A</v>
      </c>
      <c r="K126" s="404" t="e">
        <f>IF($D126="Yes",'CMFs Fatal (All Data)'!K126,1)</f>
        <v>#N/A</v>
      </c>
      <c r="L126" s="404" t="e">
        <f>IF($D126="Yes",'CMFs Fatal (All Data)'!L126,1)</f>
        <v>#N/A</v>
      </c>
      <c r="M126" s="404" t="e">
        <f>IF($D126="Yes",'CMFs Fatal (All Data)'!M126,1)</f>
        <v>#N/A</v>
      </c>
      <c r="N126" s="404" t="e">
        <f>IF($D126="Yes",'CMFs Fatal (All Data)'!N126,1)</f>
        <v>#N/A</v>
      </c>
      <c r="O126" s="404" t="e">
        <f>IF($D126="Yes",'CMFs Fatal (All Data)'!O126,1)</f>
        <v>#N/A</v>
      </c>
      <c r="P126" s="404" t="e">
        <f>IF($D126="Yes",'CMFs Fatal (All Data)'!P126,1)</f>
        <v>#N/A</v>
      </c>
      <c r="Q126" s="404" t="e">
        <f>IF($D126="Yes",'CMFs Fatal (All Data)'!Q126,1)</f>
        <v>#N/A</v>
      </c>
      <c r="R126" s="404" t="e">
        <f>IF($D126="Yes",'CMFs Fatal (All Data)'!R126,1)</f>
        <v>#N/A</v>
      </c>
      <c r="S126" s="404" t="e">
        <f>IF($D126="Yes",'CMFs Fatal (All Data)'!S126,1)</f>
        <v>#N/A</v>
      </c>
      <c r="T126" s="404" t="e">
        <f>IF($D126="Yes",'CMFs Fatal (All Data)'!T126,1)</f>
        <v>#N/A</v>
      </c>
      <c r="U126" s="404" t="e">
        <f>IF($D126="Yes",'CMFs Fatal (All Data)'!U126,1)</f>
        <v>#N/A</v>
      </c>
      <c r="V126" s="439" t="e">
        <f>IF($D126="Yes",'CMFs Fatal (All Data)'!V126,1)</f>
        <v>#N/A</v>
      </c>
      <c r="W126" s="625"/>
    </row>
    <row r="127" spans="1:23" x14ac:dyDescent="0.2">
      <c r="A127" s="407" t="str">
        <f>IF(ISERROR(D127),"Area Type must be selected on Worksheet 1 (box 14)",IF($D127="Yes",CONCATENATE('CMFs Fatal (All Data)'!W127," - ",'CMFs Fatal (All Data)'!X127," - ",'CMFs Fatal (All Data)'!Y127),CONCATENATE('CMFs Fatal (All Data)'!W127," ----- (Not applicable to selected Area Type)")))</f>
        <v>Area Type must be selected on Worksheet 1 (box 14)</v>
      </c>
      <c r="B127" s="403">
        <f>'CMFs Fatal (All Data)'!B127</f>
        <v>20</v>
      </c>
      <c r="C127" s="403" t="str">
        <f>'CMFs Fatal (All Data)'!C127</f>
        <v>All</v>
      </c>
      <c r="D127" s="403" t="e">
        <f>'CMFs Fatal (All Data)'!D127</f>
        <v>#N/A</v>
      </c>
      <c r="E127" s="404" t="e">
        <f>IF($D127="Yes",'CMFs Fatal (All Data)'!E127,1)</f>
        <v>#N/A</v>
      </c>
      <c r="F127" s="404" t="e">
        <f>IF($D127="Yes",'CMFs Fatal (All Data)'!F127,1)</f>
        <v>#N/A</v>
      </c>
      <c r="G127" s="404" t="e">
        <f>IF($D127="Yes",'CMFs Fatal (All Data)'!G127,1)</f>
        <v>#N/A</v>
      </c>
      <c r="H127" s="404" t="e">
        <f>IF($D127="Yes",'CMFs Fatal (All Data)'!H127,1)</f>
        <v>#N/A</v>
      </c>
      <c r="I127" s="404" t="e">
        <f>IF($D127="Yes",'CMFs Fatal (All Data)'!I127,1)</f>
        <v>#N/A</v>
      </c>
      <c r="J127" s="404" t="e">
        <f>IF($D127="Yes",'CMFs Fatal (All Data)'!J127,1)</f>
        <v>#N/A</v>
      </c>
      <c r="K127" s="404" t="e">
        <f>IF($D127="Yes",'CMFs Fatal (All Data)'!K127,1)</f>
        <v>#N/A</v>
      </c>
      <c r="L127" s="404" t="e">
        <f>IF($D127="Yes",'CMFs Fatal (All Data)'!L127,1)</f>
        <v>#N/A</v>
      </c>
      <c r="M127" s="404" t="e">
        <f>IF($D127="Yes",'CMFs Fatal (All Data)'!M127,1)</f>
        <v>#N/A</v>
      </c>
      <c r="N127" s="404" t="e">
        <f>IF($D127="Yes",'CMFs Fatal (All Data)'!N127,1)</f>
        <v>#N/A</v>
      </c>
      <c r="O127" s="404" t="e">
        <f>IF($D127="Yes",'CMFs Fatal (All Data)'!O127,1)</f>
        <v>#N/A</v>
      </c>
      <c r="P127" s="404" t="e">
        <f>IF($D127="Yes",'CMFs Fatal (All Data)'!P127,1)</f>
        <v>#N/A</v>
      </c>
      <c r="Q127" s="404" t="e">
        <f>IF($D127="Yes",'CMFs Fatal (All Data)'!Q127,1)</f>
        <v>#N/A</v>
      </c>
      <c r="R127" s="404" t="e">
        <f>IF($D127="Yes",'CMFs Fatal (All Data)'!R127,1)</f>
        <v>#N/A</v>
      </c>
      <c r="S127" s="404" t="e">
        <f>IF($D127="Yes",'CMFs Fatal (All Data)'!S127,1)</f>
        <v>#N/A</v>
      </c>
      <c r="T127" s="404" t="e">
        <f>IF($D127="Yes",'CMFs Fatal (All Data)'!T127,1)</f>
        <v>#N/A</v>
      </c>
      <c r="U127" s="404" t="e">
        <f>IF($D127="Yes",'CMFs Fatal (All Data)'!U127,1)</f>
        <v>#N/A</v>
      </c>
      <c r="V127" s="439" t="e">
        <f>IF($D127="Yes",'CMFs Fatal (All Data)'!V127,1)</f>
        <v>#N/A</v>
      </c>
      <c r="W127" s="625"/>
    </row>
    <row r="128" spans="1:23" x14ac:dyDescent="0.2">
      <c r="A128" s="407" t="str">
        <f>IF(ISERROR(D128),"Area Type must be selected on Worksheet 1 (box 14)",IF($D128="Yes",CONCATENATE('CMFs Fatal (All Data)'!W128," - ",'CMFs Fatal (All Data)'!X128," - ",'CMFs Fatal (All Data)'!Y128),CONCATENATE('CMFs Fatal (All Data)'!W128," ----- (Not applicable to selected Area Type)")))</f>
        <v>Area Type must be selected on Worksheet 1 (box 14)</v>
      </c>
      <c r="B128" s="403">
        <f>'CMFs Fatal (All Data)'!B128</f>
        <v>20</v>
      </c>
      <c r="C128" s="403" t="str">
        <f>'CMFs Fatal (All Data)'!C128</f>
        <v>Rural</v>
      </c>
      <c r="D128" s="403" t="e">
        <f>'CMFs Fatal (All Data)'!D128</f>
        <v>#N/A</v>
      </c>
      <c r="E128" s="404" t="e">
        <f>IF($D128="Yes",'CMFs Fatal (All Data)'!E128,1)</f>
        <v>#N/A</v>
      </c>
      <c r="F128" s="404" t="e">
        <f>IF($D128="Yes",'CMFs Fatal (All Data)'!F128,1)</f>
        <v>#N/A</v>
      </c>
      <c r="G128" s="404" t="e">
        <f>IF($D128="Yes",'CMFs Fatal (All Data)'!G128,1)</f>
        <v>#N/A</v>
      </c>
      <c r="H128" s="404" t="e">
        <f>IF($D128="Yes",'CMFs Fatal (All Data)'!H128,1)</f>
        <v>#N/A</v>
      </c>
      <c r="I128" s="404" t="e">
        <f>IF($D128="Yes",'CMFs Fatal (All Data)'!I128,1)</f>
        <v>#N/A</v>
      </c>
      <c r="J128" s="404" t="e">
        <f>IF($D128="Yes",'CMFs Fatal (All Data)'!J128,1)</f>
        <v>#N/A</v>
      </c>
      <c r="K128" s="404" t="e">
        <f>IF($D128="Yes",'CMFs Fatal (All Data)'!K128,1)</f>
        <v>#N/A</v>
      </c>
      <c r="L128" s="404" t="e">
        <f>IF($D128="Yes",'CMFs Fatal (All Data)'!L128,1)</f>
        <v>#N/A</v>
      </c>
      <c r="M128" s="404" t="e">
        <f>IF($D128="Yes",'CMFs Fatal (All Data)'!M128,1)</f>
        <v>#N/A</v>
      </c>
      <c r="N128" s="404" t="e">
        <f>IF($D128="Yes",'CMFs Fatal (All Data)'!N128,1)</f>
        <v>#N/A</v>
      </c>
      <c r="O128" s="404" t="e">
        <f>IF($D128="Yes",'CMFs Fatal (All Data)'!O128,1)</f>
        <v>#N/A</v>
      </c>
      <c r="P128" s="404" t="e">
        <f>IF($D128="Yes",'CMFs Fatal (All Data)'!P128,1)</f>
        <v>#N/A</v>
      </c>
      <c r="Q128" s="404" t="e">
        <f>IF($D128="Yes",'CMFs Fatal (All Data)'!Q128,1)</f>
        <v>#N/A</v>
      </c>
      <c r="R128" s="404" t="e">
        <f>IF($D128="Yes",'CMFs Fatal (All Data)'!R128,1)</f>
        <v>#N/A</v>
      </c>
      <c r="S128" s="404" t="e">
        <f>IF($D128="Yes",'CMFs Fatal (All Data)'!S128,1)</f>
        <v>#N/A</v>
      </c>
      <c r="T128" s="404" t="e">
        <f>IF($D128="Yes",'CMFs Fatal (All Data)'!T128,1)</f>
        <v>#N/A</v>
      </c>
      <c r="U128" s="404" t="e">
        <f>IF($D128="Yes",'CMFs Fatal (All Data)'!U128,1)</f>
        <v>#N/A</v>
      </c>
      <c r="V128" s="439" t="e">
        <f>IF($D128="Yes",'CMFs Fatal (All Data)'!V128,1)</f>
        <v>#N/A</v>
      </c>
      <c r="W128" s="625"/>
    </row>
    <row r="129" spans="1:23" x14ac:dyDescent="0.2">
      <c r="A129" s="407" t="str">
        <f>IF(ISERROR(D129),"Area Type must be selected on Worksheet 1 (box 14)",IF($D129="Yes",CONCATENATE('CMFs Fatal (All Data)'!W129," - ",'CMFs Fatal (All Data)'!X129," - ",'CMFs Fatal (All Data)'!Y129),CONCATENATE('CMFs Fatal (All Data)'!W129," ----- (Not applicable to selected Area Type)")))</f>
        <v>Area Type must be selected on Worksheet 1 (box 14)</v>
      </c>
      <c r="B129" s="403">
        <f>'CMFs Fatal (All Data)'!B129</f>
        <v>10</v>
      </c>
      <c r="C129" s="403" t="str">
        <f>'CMFs Fatal (All Data)'!C129</f>
        <v>All</v>
      </c>
      <c r="D129" s="403" t="e">
        <f>'CMFs Fatal (All Data)'!D129</f>
        <v>#N/A</v>
      </c>
      <c r="E129" s="404" t="e">
        <f>IF($D129="Yes",'CMFs Fatal (All Data)'!E129,1)</f>
        <v>#N/A</v>
      </c>
      <c r="F129" s="404" t="e">
        <f>IF($D129="Yes",'CMFs Fatal (All Data)'!F129,1)</f>
        <v>#N/A</v>
      </c>
      <c r="G129" s="404" t="e">
        <f>IF($D129="Yes",'CMFs Fatal (All Data)'!G129,1)</f>
        <v>#N/A</v>
      </c>
      <c r="H129" s="404" t="e">
        <f>IF($D129="Yes",'CMFs Fatal (All Data)'!H129,1)</f>
        <v>#N/A</v>
      </c>
      <c r="I129" s="404" t="e">
        <f>IF($D129="Yes",'CMFs Fatal (All Data)'!I129,1)</f>
        <v>#N/A</v>
      </c>
      <c r="J129" s="404" t="e">
        <f>IF($D129="Yes",'CMFs Fatal (All Data)'!J129,1)</f>
        <v>#N/A</v>
      </c>
      <c r="K129" s="404" t="e">
        <f>IF($D129="Yes",'CMFs Fatal (All Data)'!K129,1)</f>
        <v>#N/A</v>
      </c>
      <c r="L129" s="404" t="e">
        <f>IF($D129="Yes",'CMFs Fatal (All Data)'!L129,1)</f>
        <v>#N/A</v>
      </c>
      <c r="M129" s="404" t="e">
        <f>IF($D129="Yes",'CMFs Fatal (All Data)'!M129,1)</f>
        <v>#N/A</v>
      </c>
      <c r="N129" s="404" t="e">
        <f>IF($D129="Yes",'CMFs Fatal (All Data)'!N129,1)</f>
        <v>#N/A</v>
      </c>
      <c r="O129" s="404" t="e">
        <f>IF($D129="Yes",'CMFs Fatal (All Data)'!O129,1)</f>
        <v>#N/A</v>
      </c>
      <c r="P129" s="404" t="e">
        <f>IF($D129="Yes",'CMFs Fatal (All Data)'!P129,1)</f>
        <v>#N/A</v>
      </c>
      <c r="Q129" s="404" t="e">
        <f>IF($D129="Yes",'CMFs Fatal (All Data)'!Q129,1)</f>
        <v>#N/A</v>
      </c>
      <c r="R129" s="404" t="e">
        <f>IF($D129="Yes",'CMFs Fatal (All Data)'!R129,1)</f>
        <v>#N/A</v>
      </c>
      <c r="S129" s="404" t="e">
        <f>IF($D129="Yes",'CMFs Fatal (All Data)'!S129,1)</f>
        <v>#N/A</v>
      </c>
      <c r="T129" s="404" t="e">
        <f>IF($D129="Yes",'CMFs Fatal (All Data)'!T129,1)</f>
        <v>#N/A</v>
      </c>
      <c r="U129" s="404" t="e">
        <f>IF($D129="Yes",'CMFs Fatal (All Data)'!U129,1)</f>
        <v>#N/A</v>
      </c>
      <c r="V129" s="439" t="e">
        <f>IF($D129="Yes",'CMFs Fatal (All Data)'!V129,1)</f>
        <v>#N/A</v>
      </c>
      <c r="W129" s="625"/>
    </row>
    <row r="130" spans="1:23" x14ac:dyDescent="0.2">
      <c r="A130" s="407" t="str">
        <f>IF(ISERROR(D130),"Area Type must be selected on Worksheet 1 (box 14)",IF($D130="Yes",CONCATENATE('CMFs Fatal (All Data)'!W130," - ",'CMFs Fatal (All Data)'!X130," - ",'CMFs Fatal (All Data)'!Y130),CONCATENATE('CMFs Fatal (All Data)'!W130," ----- (Not applicable to selected Area Type)")))</f>
        <v>Area Type must be selected on Worksheet 1 (box 14)</v>
      </c>
      <c r="B130" s="403">
        <f>'CMFs Fatal (All Data)'!B130</f>
        <v>8</v>
      </c>
      <c r="C130" s="403" t="str">
        <f>'CMFs Fatal (All Data)'!C130</f>
        <v>Rural</v>
      </c>
      <c r="D130" s="403" t="e">
        <f>'CMFs Fatal (All Data)'!D130</f>
        <v>#N/A</v>
      </c>
      <c r="E130" s="404" t="e">
        <f>IF($D130="Yes",'CMFs Fatal (All Data)'!E130,1)</f>
        <v>#N/A</v>
      </c>
      <c r="F130" s="404" t="e">
        <f>IF($D130="Yes",'CMFs Fatal (All Data)'!F130,1)</f>
        <v>#N/A</v>
      </c>
      <c r="G130" s="404" t="e">
        <f>IF($D130="Yes",'CMFs Fatal (All Data)'!G130,1)</f>
        <v>#N/A</v>
      </c>
      <c r="H130" s="404" t="e">
        <f>IF($D130="Yes",'CMFs Fatal (All Data)'!H130,1)</f>
        <v>#N/A</v>
      </c>
      <c r="I130" s="404" t="e">
        <f>IF($D130="Yes",'CMFs Fatal (All Data)'!I130,1)</f>
        <v>#N/A</v>
      </c>
      <c r="J130" s="404" t="e">
        <f>IF($D130="Yes",'CMFs Fatal (All Data)'!J130,1)</f>
        <v>#N/A</v>
      </c>
      <c r="K130" s="404" t="e">
        <f>IF($D130="Yes",'CMFs Fatal (All Data)'!K130,1)</f>
        <v>#N/A</v>
      </c>
      <c r="L130" s="404" t="e">
        <f>IF($D130="Yes",'CMFs Fatal (All Data)'!L130,1)</f>
        <v>#N/A</v>
      </c>
      <c r="M130" s="404" t="e">
        <f>IF($D130="Yes",'CMFs Fatal (All Data)'!M130,1)</f>
        <v>#N/A</v>
      </c>
      <c r="N130" s="404" t="e">
        <f>IF($D130="Yes",'CMFs Fatal (All Data)'!N130,1)</f>
        <v>#N/A</v>
      </c>
      <c r="O130" s="404" t="e">
        <f>IF($D130="Yes",'CMFs Fatal (All Data)'!O130,1)</f>
        <v>#N/A</v>
      </c>
      <c r="P130" s="404" t="e">
        <f>IF($D130="Yes",'CMFs Fatal (All Data)'!P130,1)</f>
        <v>#N/A</v>
      </c>
      <c r="Q130" s="404" t="e">
        <f>IF($D130="Yes",'CMFs Fatal (All Data)'!Q130,1)</f>
        <v>#N/A</v>
      </c>
      <c r="R130" s="404" t="e">
        <f>IF($D130="Yes",'CMFs Fatal (All Data)'!R130,1)</f>
        <v>#N/A</v>
      </c>
      <c r="S130" s="404" t="e">
        <f>IF($D130="Yes",'CMFs Fatal (All Data)'!S130,1)</f>
        <v>#N/A</v>
      </c>
      <c r="T130" s="404" t="e">
        <f>IF($D130="Yes",'CMFs Fatal (All Data)'!T130,1)</f>
        <v>#N/A</v>
      </c>
      <c r="U130" s="404" t="e">
        <f>IF($D130="Yes",'CMFs Fatal (All Data)'!U130,1)</f>
        <v>#N/A</v>
      </c>
      <c r="V130" s="439" t="e">
        <f>IF($D130="Yes",'CMFs Fatal (All Data)'!V130,1)</f>
        <v>#N/A</v>
      </c>
      <c r="W130" s="625"/>
    </row>
    <row r="131" spans="1:23" x14ac:dyDescent="0.2">
      <c r="A131" s="407" t="str">
        <f>IF(ISERROR(D131),"Area Type must be selected on Worksheet 1 (box 14)",IF($D131="Yes",CONCATENATE('CMFs Fatal (All Data)'!W131," - ",'CMFs Fatal (All Data)'!X131," - ",'CMFs Fatal (All Data)'!Y131),CONCATENATE('CMFs Fatal (All Data)'!W131," ----- (Not applicable to selected Area Type)")))</f>
        <v>Area Type must be selected on Worksheet 1 (box 14)</v>
      </c>
      <c r="B131" s="403">
        <f>'CMFs Fatal (All Data)'!B131</f>
        <v>8</v>
      </c>
      <c r="C131" s="403" t="str">
        <f>'CMFs Fatal (All Data)'!C131</f>
        <v>All</v>
      </c>
      <c r="D131" s="403" t="e">
        <f>'CMFs Fatal (All Data)'!D131</f>
        <v>#N/A</v>
      </c>
      <c r="E131" s="404" t="e">
        <f>IF($D131="Yes",'CMFs Fatal (All Data)'!E131,1)</f>
        <v>#N/A</v>
      </c>
      <c r="F131" s="404" t="e">
        <f>IF($D131="Yes",'CMFs Fatal (All Data)'!F131,1)</f>
        <v>#N/A</v>
      </c>
      <c r="G131" s="404" t="e">
        <f>IF($D131="Yes",'CMFs Fatal (All Data)'!G131,1)</f>
        <v>#N/A</v>
      </c>
      <c r="H131" s="404" t="e">
        <f>IF($D131="Yes",'CMFs Fatal (All Data)'!H131,1)</f>
        <v>#N/A</v>
      </c>
      <c r="I131" s="404" t="e">
        <f>IF($D131="Yes",'CMFs Fatal (All Data)'!I131,1)</f>
        <v>#N/A</v>
      </c>
      <c r="J131" s="404" t="e">
        <f>IF($D131="Yes",'CMFs Fatal (All Data)'!J131,1)</f>
        <v>#N/A</v>
      </c>
      <c r="K131" s="404" t="e">
        <f>IF($D131="Yes",'CMFs Fatal (All Data)'!K131,1)</f>
        <v>#N/A</v>
      </c>
      <c r="L131" s="404" t="e">
        <f>IF($D131="Yes",'CMFs Fatal (All Data)'!L131,1)</f>
        <v>#N/A</v>
      </c>
      <c r="M131" s="404" t="e">
        <f>IF($D131="Yes",'CMFs Fatal (All Data)'!M131,1)</f>
        <v>#N/A</v>
      </c>
      <c r="N131" s="404" t="e">
        <f>IF($D131="Yes",'CMFs Fatal (All Data)'!N131,1)</f>
        <v>#N/A</v>
      </c>
      <c r="O131" s="404" t="e">
        <f>IF($D131="Yes",'CMFs Fatal (All Data)'!O131,1)</f>
        <v>#N/A</v>
      </c>
      <c r="P131" s="404" t="e">
        <f>IF($D131="Yes",'CMFs Fatal (All Data)'!P131,1)</f>
        <v>#N/A</v>
      </c>
      <c r="Q131" s="404" t="e">
        <f>IF($D131="Yes",'CMFs Fatal (All Data)'!Q131,1)</f>
        <v>#N/A</v>
      </c>
      <c r="R131" s="404" t="e">
        <f>IF($D131="Yes",'CMFs Fatal (All Data)'!R131,1)</f>
        <v>#N/A</v>
      </c>
      <c r="S131" s="404" t="e">
        <f>IF($D131="Yes",'CMFs Fatal (All Data)'!S131,1)</f>
        <v>#N/A</v>
      </c>
      <c r="T131" s="404" t="e">
        <f>IF($D131="Yes",'CMFs Fatal (All Data)'!T131,1)</f>
        <v>#N/A</v>
      </c>
      <c r="U131" s="404" t="e">
        <f>IF($D131="Yes",'CMFs Fatal (All Data)'!U131,1)</f>
        <v>#N/A</v>
      </c>
      <c r="V131" s="439" t="e">
        <f>IF($D131="Yes",'CMFs Fatal (All Data)'!V131,1)</f>
        <v>#N/A</v>
      </c>
      <c r="W131" s="625"/>
    </row>
    <row r="132" spans="1:23" x14ac:dyDescent="0.2">
      <c r="A132" s="407" t="str">
        <f>IF(ISERROR(D132),"Area Type must be selected on Worksheet 1 (box 14)",IF($D132="Yes",CONCATENATE('CMFs Fatal (All Data)'!W132," - ",'CMFs Fatal (All Data)'!X132," - ",'CMFs Fatal (All Data)'!Y132),CONCATENATE('CMFs Fatal (All Data)'!W132," ----- (Not applicable to selected Area Type)")))</f>
        <v>Area Type must be selected on Worksheet 1 (box 14)</v>
      </c>
      <c r="B132" s="403">
        <f>'CMFs Fatal (All Data)'!B132</f>
        <v>8</v>
      </c>
      <c r="C132" s="403" t="str">
        <f>'CMFs Fatal (All Data)'!C132</f>
        <v>All</v>
      </c>
      <c r="D132" s="403" t="e">
        <f>'CMFs Fatal (All Data)'!D132</f>
        <v>#N/A</v>
      </c>
      <c r="E132" s="404" t="e">
        <f>IF($D132="Yes",'CMFs Fatal (All Data)'!E132,1)</f>
        <v>#N/A</v>
      </c>
      <c r="F132" s="404" t="e">
        <f>IF($D132="Yes",'CMFs Fatal (All Data)'!F132,1)</f>
        <v>#N/A</v>
      </c>
      <c r="G132" s="404" t="e">
        <f>IF($D132="Yes",'CMFs Fatal (All Data)'!G132,1)</f>
        <v>#N/A</v>
      </c>
      <c r="H132" s="404" t="e">
        <f>IF($D132="Yes",'CMFs Fatal (All Data)'!H132,1)</f>
        <v>#N/A</v>
      </c>
      <c r="I132" s="404" t="e">
        <f>IF($D132="Yes",'CMFs Fatal (All Data)'!I132,1)</f>
        <v>#N/A</v>
      </c>
      <c r="J132" s="404" t="e">
        <f>IF($D132="Yes",'CMFs Fatal (All Data)'!J132,1)</f>
        <v>#N/A</v>
      </c>
      <c r="K132" s="404" t="e">
        <f>IF($D132="Yes",'CMFs Fatal (All Data)'!K132,1)</f>
        <v>#N/A</v>
      </c>
      <c r="L132" s="404" t="e">
        <f>IF($D132="Yes",'CMFs Fatal (All Data)'!L132,1)</f>
        <v>#N/A</v>
      </c>
      <c r="M132" s="404" t="e">
        <f>IF($D132="Yes",'CMFs Fatal (All Data)'!M132,1)</f>
        <v>#N/A</v>
      </c>
      <c r="N132" s="404" t="e">
        <f>IF($D132="Yes",'CMFs Fatal (All Data)'!N132,1)</f>
        <v>#N/A</v>
      </c>
      <c r="O132" s="404" t="e">
        <f>IF($D132="Yes",'CMFs Fatal (All Data)'!O132,1)</f>
        <v>#N/A</v>
      </c>
      <c r="P132" s="404" t="e">
        <f>IF($D132="Yes",'CMFs Fatal (All Data)'!P132,1)</f>
        <v>#N/A</v>
      </c>
      <c r="Q132" s="404" t="e">
        <f>IF($D132="Yes",'CMFs Fatal (All Data)'!Q132,1)</f>
        <v>#N/A</v>
      </c>
      <c r="R132" s="404" t="e">
        <f>IF($D132="Yes",'CMFs Fatal (All Data)'!R132,1)</f>
        <v>#N/A</v>
      </c>
      <c r="S132" s="404" t="e">
        <f>IF($D132="Yes",'CMFs Fatal (All Data)'!S132,1)</f>
        <v>#N/A</v>
      </c>
      <c r="T132" s="404" t="e">
        <f>IF($D132="Yes",'CMFs Fatal (All Data)'!T132,1)</f>
        <v>#N/A</v>
      </c>
      <c r="U132" s="404" t="e">
        <f>IF($D132="Yes",'CMFs Fatal (All Data)'!U132,1)</f>
        <v>#N/A</v>
      </c>
      <c r="V132" s="439" t="e">
        <f>IF($D132="Yes",'CMFs Fatal (All Data)'!V132,1)</f>
        <v>#N/A</v>
      </c>
      <c r="W132" s="625"/>
    </row>
    <row r="133" spans="1:23" x14ac:dyDescent="0.2">
      <c r="A133" s="407" t="str">
        <f>IF(ISERROR(D133),"Area Type must be selected on Worksheet 1 (box 14)",IF($D133="Yes",CONCATENATE('CMFs Fatal (All Data)'!W133," - ",'CMFs Fatal (All Data)'!X133," - ",'CMFs Fatal (All Data)'!Y133),CONCATENATE('CMFs Fatal (All Data)'!W133," ----- (Not applicable to selected Area Type)")))</f>
        <v>Area Type must be selected on Worksheet 1 (box 14)</v>
      </c>
      <c r="B133" s="403">
        <f>'CMFs Fatal (All Data)'!B133</f>
        <v>8</v>
      </c>
      <c r="C133" s="403" t="str">
        <f>'CMFs Fatal (All Data)'!C133</f>
        <v>Rural</v>
      </c>
      <c r="D133" s="403" t="e">
        <f>'CMFs Fatal (All Data)'!D133</f>
        <v>#N/A</v>
      </c>
      <c r="E133" s="404" t="e">
        <f>IF($D133="Yes",'CMFs Fatal (All Data)'!E133,1)</f>
        <v>#N/A</v>
      </c>
      <c r="F133" s="404" t="e">
        <f>IF($D133="Yes",'CMFs Fatal (All Data)'!F133,1)</f>
        <v>#N/A</v>
      </c>
      <c r="G133" s="404" t="e">
        <f>IF($D133="Yes",'CMFs Fatal (All Data)'!G133,1)</f>
        <v>#N/A</v>
      </c>
      <c r="H133" s="404" t="e">
        <f>IF($D133="Yes",'CMFs Fatal (All Data)'!H133,1)</f>
        <v>#N/A</v>
      </c>
      <c r="I133" s="404" t="e">
        <f>IF($D133="Yes",'CMFs Fatal (All Data)'!I133,1)</f>
        <v>#N/A</v>
      </c>
      <c r="J133" s="404" t="e">
        <f>IF($D133="Yes",'CMFs Fatal (All Data)'!J133,1)</f>
        <v>#N/A</v>
      </c>
      <c r="K133" s="404" t="e">
        <f>IF($D133="Yes",'CMFs Fatal (All Data)'!K133,1)</f>
        <v>#N/A</v>
      </c>
      <c r="L133" s="404" t="e">
        <f>IF($D133="Yes",'CMFs Fatal (All Data)'!L133,1)</f>
        <v>#N/A</v>
      </c>
      <c r="M133" s="404" t="e">
        <f>IF($D133="Yes",'CMFs Fatal (All Data)'!M133,1)</f>
        <v>#N/A</v>
      </c>
      <c r="N133" s="404" t="e">
        <f>IF($D133="Yes",'CMFs Fatal (All Data)'!N133,1)</f>
        <v>#N/A</v>
      </c>
      <c r="O133" s="404" t="e">
        <f>IF($D133="Yes",'CMFs Fatal (All Data)'!O133,1)</f>
        <v>#N/A</v>
      </c>
      <c r="P133" s="404" t="e">
        <f>IF($D133="Yes",'CMFs Fatal (All Data)'!P133,1)</f>
        <v>#N/A</v>
      </c>
      <c r="Q133" s="404" t="e">
        <f>IF($D133="Yes",'CMFs Fatal (All Data)'!Q133,1)</f>
        <v>#N/A</v>
      </c>
      <c r="R133" s="404" t="e">
        <f>IF($D133="Yes",'CMFs Fatal (All Data)'!R133,1)</f>
        <v>#N/A</v>
      </c>
      <c r="S133" s="404" t="e">
        <f>IF($D133="Yes",'CMFs Fatal (All Data)'!S133,1)</f>
        <v>#N/A</v>
      </c>
      <c r="T133" s="404" t="e">
        <f>IF($D133="Yes",'CMFs Fatal (All Data)'!T133,1)</f>
        <v>#N/A</v>
      </c>
      <c r="U133" s="404" t="e">
        <f>IF($D133="Yes",'CMFs Fatal (All Data)'!U133,1)</f>
        <v>#N/A</v>
      </c>
      <c r="V133" s="439" t="e">
        <f>IF($D133="Yes",'CMFs Fatal (All Data)'!V133,1)</f>
        <v>#N/A</v>
      </c>
      <c r="W133" s="625"/>
    </row>
    <row r="134" spans="1:23" x14ac:dyDescent="0.2">
      <c r="A134" s="407" t="str">
        <f>IF(ISERROR(D134),"Area Type must be selected on Worksheet 1 (box 14)",IF($D134="Yes",CONCATENATE('CMFs Fatal (All Data)'!W134," - ",'CMFs Fatal (All Data)'!X134," - ",'CMFs Fatal (All Data)'!Y134),CONCATENATE('CMFs Fatal (All Data)'!W134," ----- (Not applicable to selected Area Type)")))</f>
        <v>Area Type must be selected on Worksheet 1 (box 14)</v>
      </c>
      <c r="B134" s="403">
        <f>'CMFs Fatal (All Data)'!B134</f>
        <v>12</v>
      </c>
      <c r="C134" s="403" t="str">
        <f>'CMFs Fatal (All Data)'!C134</f>
        <v>Urban</v>
      </c>
      <c r="D134" s="403" t="e">
        <f>'CMFs Fatal (All Data)'!D134</f>
        <v>#N/A</v>
      </c>
      <c r="E134" s="404" t="e">
        <f>IF($D134="Yes",'CMFs Fatal (All Data)'!E134,1)</f>
        <v>#N/A</v>
      </c>
      <c r="F134" s="404" t="e">
        <f>IF($D134="Yes",'CMFs Fatal (All Data)'!F134,1)</f>
        <v>#N/A</v>
      </c>
      <c r="G134" s="404" t="e">
        <f>IF($D134="Yes",'CMFs Fatal (All Data)'!G134,1)</f>
        <v>#N/A</v>
      </c>
      <c r="H134" s="404" t="e">
        <f>IF($D134="Yes",'CMFs Fatal (All Data)'!H134,1)</f>
        <v>#N/A</v>
      </c>
      <c r="I134" s="404" t="e">
        <f>IF($D134="Yes",'CMFs Fatal (All Data)'!I134,1)</f>
        <v>#N/A</v>
      </c>
      <c r="J134" s="404" t="e">
        <f>IF($D134="Yes",'CMFs Fatal (All Data)'!J134,1)</f>
        <v>#N/A</v>
      </c>
      <c r="K134" s="404" t="e">
        <f>IF($D134="Yes",'CMFs Fatal (All Data)'!K134,1)</f>
        <v>#N/A</v>
      </c>
      <c r="L134" s="404" t="e">
        <f>IF($D134="Yes",'CMFs Fatal (All Data)'!L134,1)</f>
        <v>#N/A</v>
      </c>
      <c r="M134" s="404" t="e">
        <f>IF($D134="Yes",'CMFs Fatal (All Data)'!M134,1)</f>
        <v>#N/A</v>
      </c>
      <c r="N134" s="404" t="e">
        <f>IF($D134="Yes",'CMFs Fatal (All Data)'!N134,1)</f>
        <v>#N/A</v>
      </c>
      <c r="O134" s="404" t="e">
        <f>IF($D134="Yes",'CMFs Fatal (All Data)'!O134,1)</f>
        <v>#N/A</v>
      </c>
      <c r="P134" s="404" t="e">
        <f>IF($D134="Yes",'CMFs Fatal (All Data)'!P134,1)</f>
        <v>#N/A</v>
      </c>
      <c r="Q134" s="404" t="e">
        <f>IF($D134="Yes",'CMFs Fatal (All Data)'!Q134,1)</f>
        <v>#N/A</v>
      </c>
      <c r="R134" s="404" t="e">
        <f>IF($D134="Yes",'CMFs Fatal (All Data)'!R134,1)</f>
        <v>#N/A</v>
      </c>
      <c r="S134" s="404" t="e">
        <f>IF($D134="Yes",'CMFs Fatal (All Data)'!S134,1)</f>
        <v>#N/A</v>
      </c>
      <c r="T134" s="404" t="e">
        <f>IF($D134="Yes",'CMFs Fatal (All Data)'!T134,1)</f>
        <v>#N/A</v>
      </c>
      <c r="U134" s="404" t="e">
        <f>IF($D134="Yes",'CMFs Fatal (All Data)'!U134,1)</f>
        <v>#N/A</v>
      </c>
      <c r="V134" s="439" t="e">
        <f>IF($D134="Yes",'CMFs Fatal (All Data)'!V134,1)</f>
        <v>#N/A</v>
      </c>
      <c r="W134" s="625"/>
    </row>
    <row r="135" spans="1:23" x14ac:dyDescent="0.2">
      <c r="A135" s="407" t="str">
        <f>IF(ISERROR(D135),"Area Type must be selected on Worksheet 1 (box 14)",IF($D135="Yes",CONCATENATE('CMFs Fatal (All Data)'!W135," - ",'CMFs Fatal (All Data)'!X135," - ",'CMFs Fatal (All Data)'!Y135),CONCATENATE('CMFs Fatal (All Data)'!W135," ----- (Not applicable to selected Area Type)")))</f>
        <v>Area Type must be selected on Worksheet 1 (box 14)</v>
      </c>
      <c r="B135" s="403">
        <f>'CMFs Fatal (All Data)'!B135</f>
        <v>12</v>
      </c>
      <c r="C135" s="403" t="str">
        <f>'CMFs Fatal (All Data)'!C135</f>
        <v>Suburban</v>
      </c>
      <c r="D135" s="403" t="e">
        <f>'CMFs Fatal (All Data)'!D135</f>
        <v>#N/A</v>
      </c>
      <c r="E135" s="404" t="e">
        <f>IF($D135="Yes",'CMFs Fatal (All Data)'!E135,1)</f>
        <v>#N/A</v>
      </c>
      <c r="F135" s="404" t="e">
        <f>IF($D135="Yes",'CMFs Fatal (All Data)'!F135,1)</f>
        <v>#N/A</v>
      </c>
      <c r="G135" s="404" t="e">
        <f>IF($D135="Yes",'CMFs Fatal (All Data)'!G135,1)</f>
        <v>#N/A</v>
      </c>
      <c r="H135" s="404" t="e">
        <f>IF($D135="Yes",'CMFs Fatal (All Data)'!H135,1)</f>
        <v>#N/A</v>
      </c>
      <c r="I135" s="404" t="e">
        <f>IF($D135="Yes",'CMFs Fatal (All Data)'!I135,1)</f>
        <v>#N/A</v>
      </c>
      <c r="J135" s="404" t="e">
        <f>IF($D135="Yes",'CMFs Fatal (All Data)'!J135,1)</f>
        <v>#N/A</v>
      </c>
      <c r="K135" s="404" t="e">
        <f>IF($D135="Yes",'CMFs Fatal (All Data)'!K135,1)</f>
        <v>#N/A</v>
      </c>
      <c r="L135" s="404" t="e">
        <f>IF($D135="Yes",'CMFs Fatal (All Data)'!L135,1)</f>
        <v>#N/A</v>
      </c>
      <c r="M135" s="404" t="e">
        <f>IF($D135="Yes",'CMFs Fatal (All Data)'!M135,1)</f>
        <v>#N/A</v>
      </c>
      <c r="N135" s="404" t="e">
        <f>IF($D135="Yes",'CMFs Fatal (All Data)'!N135,1)</f>
        <v>#N/A</v>
      </c>
      <c r="O135" s="404" t="e">
        <f>IF($D135="Yes",'CMFs Fatal (All Data)'!O135,1)</f>
        <v>#N/A</v>
      </c>
      <c r="P135" s="404" t="e">
        <f>IF($D135="Yes",'CMFs Fatal (All Data)'!P135,1)</f>
        <v>#N/A</v>
      </c>
      <c r="Q135" s="404" t="e">
        <f>IF($D135="Yes",'CMFs Fatal (All Data)'!Q135,1)</f>
        <v>#N/A</v>
      </c>
      <c r="R135" s="404" t="e">
        <f>IF($D135="Yes",'CMFs Fatal (All Data)'!R135,1)</f>
        <v>#N/A</v>
      </c>
      <c r="S135" s="404" t="e">
        <f>IF($D135="Yes",'CMFs Fatal (All Data)'!S135,1)</f>
        <v>#N/A</v>
      </c>
      <c r="T135" s="404" t="e">
        <f>IF($D135="Yes",'CMFs Fatal (All Data)'!T135,1)</f>
        <v>#N/A</v>
      </c>
      <c r="U135" s="404" t="e">
        <f>IF($D135="Yes",'CMFs Fatal (All Data)'!U135,1)</f>
        <v>#N/A</v>
      </c>
      <c r="V135" s="439" t="e">
        <f>IF($D135="Yes",'CMFs Fatal (All Data)'!V135,1)</f>
        <v>#N/A</v>
      </c>
      <c r="W135" s="625"/>
    </row>
    <row r="136" spans="1:23" x14ac:dyDescent="0.2">
      <c r="A136" s="407" t="str">
        <f>IF(ISERROR(D136),"Area Type must be selected on Worksheet 1 (box 14)",IF($D136="Yes",CONCATENATE('CMFs Fatal (All Data)'!W136," - ",'CMFs Fatal (All Data)'!X136," - ",'CMFs Fatal (All Data)'!Y136),CONCATENATE('CMFs Fatal (All Data)'!W136," ----- (Not applicable to selected Area Type)")))</f>
        <v>Area Type must be selected on Worksheet 1 (box 14)</v>
      </c>
      <c r="B136" s="403">
        <f>'CMFs Fatal (All Data)'!B136</f>
        <v>12</v>
      </c>
      <c r="C136" s="403" t="str">
        <f>'CMFs Fatal (All Data)'!C136</f>
        <v>Rural</v>
      </c>
      <c r="D136" s="403" t="e">
        <f>'CMFs Fatal (All Data)'!D136</f>
        <v>#N/A</v>
      </c>
      <c r="E136" s="404" t="e">
        <f>IF($D136="Yes",'CMFs Fatal (All Data)'!E136,1)</f>
        <v>#N/A</v>
      </c>
      <c r="F136" s="404" t="e">
        <f>IF($D136="Yes",'CMFs Fatal (All Data)'!F136,1)</f>
        <v>#N/A</v>
      </c>
      <c r="G136" s="404" t="e">
        <f>IF($D136="Yes",'CMFs Fatal (All Data)'!G136,1)</f>
        <v>#N/A</v>
      </c>
      <c r="H136" s="404" t="e">
        <f>IF($D136="Yes",'CMFs Fatal (All Data)'!H136,1)</f>
        <v>#N/A</v>
      </c>
      <c r="I136" s="404" t="e">
        <f>IF($D136="Yes",'CMFs Fatal (All Data)'!I136,1)</f>
        <v>#N/A</v>
      </c>
      <c r="J136" s="404" t="e">
        <f>IF($D136="Yes",'CMFs Fatal (All Data)'!J136,1)</f>
        <v>#N/A</v>
      </c>
      <c r="K136" s="404" t="e">
        <f>IF($D136="Yes",'CMFs Fatal (All Data)'!K136,1)</f>
        <v>#N/A</v>
      </c>
      <c r="L136" s="404" t="e">
        <f>IF($D136="Yes",'CMFs Fatal (All Data)'!L136,1)</f>
        <v>#N/A</v>
      </c>
      <c r="M136" s="404" t="e">
        <f>IF($D136="Yes",'CMFs Fatal (All Data)'!M136,1)</f>
        <v>#N/A</v>
      </c>
      <c r="N136" s="404" t="e">
        <f>IF($D136="Yes",'CMFs Fatal (All Data)'!N136,1)</f>
        <v>#N/A</v>
      </c>
      <c r="O136" s="404" t="e">
        <f>IF($D136="Yes",'CMFs Fatal (All Data)'!O136,1)</f>
        <v>#N/A</v>
      </c>
      <c r="P136" s="404" t="e">
        <f>IF($D136="Yes",'CMFs Fatal (All Data)'!P136,1)</f>
        <v>#N/A</v>
      </c>
      <c r="Q136" s="404" t="e">
        <f>IF($D136="Yes",'CMFs Fatal (All Data)'!Q136,1)</f>
        <v>#N/A</v>
      </c>
      <c r="R136" s="404" t="e">
        <f>IF($D136="Yes",'CMFs Fatal (All Data)'!R136,1)</f>
        <v>#N/A</v>
      </c>
      <c r="S136" s="404" t="e">
        <f>IF($D136="Yes",'CMFs Fatal (All Data)'!S136,1)</f>
        <v>#N/A</v>
      </c>
      <c r="T136" s="404" t="e">
        <f>IF($D136="Yes",'CMFs Fatal (All Data)'!T136,1)</f>
        <v>#N/A</v>
      </c>
      <c r="U136" s="404" t="e">
        <f>IF($D136="Yes",'CMFs Fatal (All Data)'!U136,1)</f>
        <v>#N/A</v>
      </c>
      <c r="V136" s="439" t="e">
        <f>IF($D136="Yes",'CMFs Fatal (All Data)'!V136,1)</f>
        <v>#N/A</v>
      </c>
      <c r="W136" s="625"/>
    </row>
    <row r="137" spans="1:23" x14ac:dyDescent="0.2">
      <c r="A137" s="407" t="str">
        <f>IF(ISERROR(D137),"Area Type must be selected on Worksheet 1 (box 14)",IF($D137="Yes",CONCATENATE('CMFs Fatal (All Data)'!W137," - ",'CMFs Fatal (All Data)'!X137," - ",'CMFs Fatal (All Data)'!Y137),CONCATENATE('CMFs Fatal (All Data)'!W137," ----- (Not applicable to selected Area Type)")))</f>
        <v>Area Type must be selected on Worksheet 1 (box 14)</v>
      </c>
      <c r="B137" s="403">
        <f>'CMFs Fatal (All Data)'!B137</f>
        <v>12</v>
      </c>
      <c r="C137" s="403" t="str">
        <f>'CMFs Fatal (All Data)'!C137</f>
        <v>All</v>
      </c>
      <c r="D137" s="403" t="e">
        <f>'CMFs Fatal (All Data)'!D137</f>
        <v>#N/A</v>
      </c>
      <c r="E137" s="404" t="e">
        <f>IF($D137="Yes",'CMFs Fatal (All Data)'!E137,1)</f>
        <v>#N/A</v>
      </c>
      <c r="F137" s="404" t="e">
        <f>IF($D137="Yes",'CMFs Fatal (All Data)'!F137,1)</f>
        <v>#N/A</v>
      </c>
      <c r="G137" s="404" t="e">
        <f>IF($D137="Yes",'CMFs Fatal (All Data)'!G137,1)</f>
        <v>#N/A</v>
      </c>
      <c r="H137" s="404" t="e">
        <f>IF($D137="Yes",'CMFs Fatal (All Data)'!H137,1)</f>
        <v>#N/A</v>
      </c>
      <c r="I137" s="404" t="e">
        <f>IF($D137="Yes",'CMFs Fatal (All Data)'!I137,1)</f>
        <v>#N/A</v>
      </c>
      <c r="J137" s="404" t="e">
        <f>IF($D137="Yes",'CMFs Fatal (All Data)'!J137,1)</f>
        <v>#N/A</v>
      </c>
      <c r="K137" s="404" t="e">
        <f>IF($D137="Yes",'CMFs Fatal (All Data)'!K137,1)</f>
        <v>#N/A</v>
      </c>
      <c r="L137" s="404" t="e">
        <f>IF($D137="Yes",'CMFs Fatal (All Data)'!L137,1)</f>
        <v>#N/A</v>
      </c>
      <c r="M137" s="404" t="e">
        <f>IF($D137="Yes",'CMFs Fatal (All Data)'!M137,1)</f>
        <v>#N/A</v>
      </c>
      <c r="N137" s="404" t="e">
        <f>IF($D137="Yes",'CMFs Fatal (All Data)'!N137,1)</f>
        <v>#N/A</v>
      </c>
      <c r="O137" s="404" t="e">
        <f>IF($D137="Yes",'CMFs Fatal (All Data)'!O137,1)</f>
        <v>#N/A</v>
      </c>
      <c r="P137" s="404" t="e">
        <f>IF($D137="Yes",'CMFs Fatal (All Data)'!P137,1)</f>
        <v>#N/A</v>
      </c>
      <c r="Q137" s="404" t="e">
        <f>IF($D137="Yes",'CMFs Fatal (All Data)'!Q137,1)</f>
        <v>#N/A</v>
      </c>
      <c r="R137" s="404" t="e">
        <f>IF($D137="Yes",'CMFs Fatal (All Data)'!R137,1)</f>
        <v>#N/A</v>
      </c>
      <c r="S137" s="404" t="e">
        <f>IF($D137="Yes",'CMFs Fatal (All Data)'!S137,1)</f>
        <v>#N/A</v>
      </c>
      <c r="T137" s="404" t="e">
        <f>IF($D137="Yes",'CMFs Fatal (All Data)'!T137,1)</f>
        <v>#N/A</v>
      </c>
      <c r="U137" s="404" t="e">
        <f>IF($D137="Yes",'CMFs Fatal (All Data)'!U137,1)</f>
        <v>#N/A</v>
      </c>
      <c r="V137" s="439" t="e">
        <f>IF($D137="Yes",'CMFs Fatal (All Data)'!V137,1)</f>
        <v>#N/A</v>
      </c>
      <c r="W137" s="625"/>
    </row>
    <row r="138" spans="1:23" x14ac:dyDescent="0.2">
      <c r="A138" s="407" t="str">
        <f>IF(ISERROR(D138),"Area Type must be selected on Worksheet 1 (box 14)",IF($D138="Yes",CONCATENATE('CMFs Fatal (All Data)'!W138," - ",'CMFs Fatal (All Data)'!X138," - ",'CMFs Fatal (All Data)'!Y138),CONCATENATE('CMFs Fatal (All Data)'!W138," ----- (Not applicable to selected Area Type)")))</f>
        <v>Area Type must be selected on Worksheet 1 (box 14)</v>
      </c>
      <c r="B138" s="403">
        <f>'CMFs Fatal (All Data)'!B138</f>
        <v>12</v>
      </c>
      <c r="C138" s="403" t="str">
        <f>'CMFs Fatal (All Data)'!C138</f>
        <v>Rural</v>
      </c>
      <c r="D138" s="403" t="e">
        <f>'CMFs Fatal (All Data)'!D138</f>
        <v>#N/A</v>
      </c>
      <c r="E138" s="404" t="e">
        <f>IF($D138="Yes",'CMFs Fatal (All Data)'!E138,1)</f>
        <v>#N/A</v>
      </c>
      <c r="F138" s="404" t="e">
        <f>IF($D138="Yes",'CMFs Fatal (All Data)'!F138,1)</f>
        <v>#N/A</v>
      </c>
      <c r="G138" s="404" t="e">
        <f>IF($D138="Yes",'CMFs Fatal (All Data)'!G138,1)</f>
        <v>#N/A</v>
      </c>
      <c r="H138" s="404" t="e">
        <f>IF($D138="Yes",'CMFs Fatal (All Data)'!H138,1)</f>
        <v>#N/A</v>
      </c>
      <c r="I138" s="404" t="e">
        <f>IF($D138="Yes",'CMFs Fatal (All Data)'!I138,1)</f>
        <v>#N/A</v>
      </c>
      <c r="J138" s="404" t="e">
        <f>IF($D138="Yes",'CMFs Fatal (All Data)'!J138,1)</f>
        <v>#N/A</v>
      </c>
      <c r="K138" s="404" t="e">
        <f>IF($D138="Yes",'CMFs Fatal (All Data)'!K138,1)</f>
        <v>#N/A</v>
      </c>
      <c r="L138" s="404" t="e">
        <f>IF($D138="Yes",'CMFs Fatal (All Data)'!L138,1)</f>
        <v>#N/A</v>
      </c>
      <c r="M138" s="404" t="e">
        <f>IF($D138="Yes",'CMFs Fatal (All Data)'!M138,1)</f>
        <v>#N/A</v>
      </c>
      <c r="N138" s="404" t="e">
        <f>IF($D138="Yes",'CMFs Fatal (All Data)'!N138,1)</f>
        <v>#N/A</v>
      </c>
      <c r="O138" s="404" t="e">
        <f>IF($D138="Yes",'CMFs Fatal (All Data)'!O138,1)</f>
        <v>#N/A</v>
      </c>
      <c r="P138" s="404" t="e">
        <f>IF($D138="Yes",'CMFs Fatal (All Data)'!P138,1)</f>
        <v>#N/A</v>
      </c>
      <c r="Q138" s="404" t="e">
        <f>IF($D138="Yes",'CMFs Fatal (All Data)'!Q138,1)</f>
        <v>#N/A</v>
      </c>
      <c r="R138" s="404" t="e">
        <f>IF($D138="Yes",'CMFs Fatal (All Data)'!R138,1)</f>
        <v>#N/A</v>
      </c>
      <c r="S138" s="404" t="e">
        <f>IF($D138="Yes",'CMFs Fatal (All Data)'!S138,1)</f>
        <v>#N/A</v>
      </c>
      <c r="T138" s="404" t="e">
        <f>IF($D138="Yes",'CMFs Fatal (All Data)'!T138,1)</f>
        <v>#N/A</v>
      </c>
      <c r="U138" s="404" t="e">
        <f>IF($D138="Yes",'CMFs Fatal (All Data)'!U138,1)</f>
        <v>#N/A</v>
      </c>
      <c r="V138" s="439" t="e">
        <f>IF($D138="Yes",'CMFs Fatal (All Data)'!V138,1)</f>
        <v>#N/A</v>
      </c>
      <c r="W138" s="625"/>
    </row>
    <row r="139" spans="1:23" x14ac:dyDescent="0.2">
      <c r="A139" s="407" t="str">
        <f>IF(ISERROR(D139),"Area Type must be selected on Worksheet 1 (box 14)",IF($D139="Yes",CONCATENATE('CMFs Fatal (All Data)'!W139," - ",'CMFs Fatal (All Data)'!X139," - ",'CMFs Fatal (All Data)'!Y139),CONCATENATE('CMFs Fatal (All Data)'!W139," ----- (Not applicable to selected Area Type)")))</f>
        <v>Area Type must be selected on Worksheet 1 (box 14)</v>
      </c>
      <c r="B139" s="403">
        <f>'CMFs Fatal (All Data)'!B139</f>
        <v>12</v>
      </c>
      <c r="C139" s="403" t="str">
        <f>'CMFs Fatal (All Data)'!C139</f>
        <v>Rural</v>
      </c>
      <c r="D139" s="403" t="e">
        <f>'CMFs Fatal (All Data)'!D139</f>
        <v>#N/A</v>
      </c>
      <c r="E139" s="404" t="e">
        <f>IF($D139="Yes",'CMFs Fatal (All Data)'!E139,1)</f>
        <v>#N/A</v>
      </c>
      <c r="F139" s="404" t="e">
        <f>IF($D139="Yes",'CMFs Fatal (All Data)'!F139,1)</f>
        <v>#N/A</v>
      </c>
      <c r="G139" s="404" t="e">
        <f>IF($D139="Yes",'CMFs Fatal (All Data)'!G139,1)</f>
        <v>#N/A</v>
      </c>
      <c r="H139" s="404" t="e">
        <f>IF($D139="Yes",'CMFs Fatal (All Data)'!H139,1)</f>
        <v>#N/A</v>
      </c>
      <c r="I139" s="404" t="e">
        <f>IF($D139="Yes",'CMFs Fatal (All Data)'!I139,1)</f>
        <v>#N/A</v>
      </c>
      <c r="J139" s="404" t="e">
        <f>IF($D139="Yes",'CMFs Fatal (All Data)'!J139,1)</f>
        <v>#N/A</v>
      </c>
      <c r="K139" s="404" t="e">
        <f>IF($D139="Yes",'CMFs Fatal (All Data)'!K139,1)</f>
        <v>#N/A</v>
      </c>
      <c r="L139" s="404" t="e">
        <f>IF($D139="Yes",'CMFs Fatal (All Data)'!L139,1)</f>
        <v>#N/A</v>
      </c>
      <c r="M139" s="404" t="e">
        <f>IF($D139="Yes",'CMFs Fatal (All Data)'!M139,1)</f>
        <v>#N/A</v>
      </c>
      <c r="N139" s="404" t="e">
        <f>IF($D139="Yes",'CMFs Fatal (All Data)'!N139,1)</f>
        <v>#N/A</v>
      </c>
      <c r="O139" s="404" t="e">
        <f>IF($D139="Yes",'CMFs Fatal (All Data)'!O139,1)</f>
        <v>#N/A</v>
      </c>
      <c r="P139" s="404" t="e">
        <f>IF($D139="Yes",'CMFs Fatal (All Data)'!P139,1)</f>
        <v>#N/A</v>
      </c>
      <c r="Q139" s="404" t="e">
        <f>IF($D139="Yes",'CMFs Fatal (All Data)'!Q139,1)</f>
        <v>#N/A</v>
      </c>
      <c r="R139" s="404" t="e">
        <f>IF($D139="Yes",'CMFs Fatal (All Data)'!R139,1)</f>
        <v>#N/A</v>
      </c>
      <c r="S139" s="404" t="e">
        <f>IF($D139="Yes",'CMFs Fatal (All Data)'!S139,1)</f>
        <v>#N/A</v>
      </c>
      <c r="T139" s="404" t="e">
        <f>IF($D139="Yes",'CMFs Fatal (All Data)'!T139,1)</f>
        <v>#N/A</v>
      </c>
      <c r="U139" s="404" t="e">
        <f>IF($D139="Yes",'CMFs Fatal (All Data)'!U139,1)</f>
        <v>#N/A</v>
      </c>
      <c r="V139" s="439" t="e">
        <f>IF($D139="Yes",'CMFs Fatal (All Data)'!V139,1)</f>
        <v>#N/A</v>
      </c>
      <c r="W139" s="625"/>
    </row>
    <row r="140" spans="1:23" x14ac:dyDescent="0.2">
      <c r="A140" s="407" t="str">
        <f>IF(ISERROR(D140),"Area Type must be selected on Worksheet 1 (box 14)",IF($D140="Yes",CONCATENATE('CMFs Fatal (All Data)'!W140," - ",'CMFs Fatal (All Data)'!X140," - ",'CMFs Fatal (All Data)'!Y140),CONCATENATE('CMFs Fatal (All Data)'!W140," ----- (Not applicable to selected Area Type)")))</f>
        <v>Area Type must be selected on Worksheet 1 (box 14)</v>
      </c>
      <c r="B140" s="403">
        <f>'CMFs Fatal (All Data)'!B140</f>
        <v>12</v>
      </c>
      <c r="C140" s="403" t="str">
        <f>'CMFs Fatal (All Data)'!C140</f>
        <v>Urban</v>
      </c>
      <c r="D140" s="403" t="e">
        <f>'CMFs Fatal (All Data)'!D140</f>
        <v>#N/A</v>
      </c>
      <c r="E140" s="404" t="e">
        <f>IF($D140="Yes",'CMFs Fatal (All Data)'!E140,1)</f>
        <v>#N/A</v>
      </c>
      <c r="F140" s="404" t="e">
        <f>IF($D140="Yes",'CMFs Fatal (All Data)'!F140,1)</f>
        <v>#N/A</v>
      </c>
      <c r="G140" s="404" t="e">
        <f>IF($D140="Yes",'CMFs Fatal (All Data)'!G140,1)</f>
        <v>#N/A</v>
      </c>
      <c r="H140" s="404" t="e">
        <f>IF($D140="Yes",'CMFs Fatal (All Data)'!H140,1)</f>
        <v>#N/A</v>
      </c>
      <c r="I140" s="404" t="e">
        <f>IF($D140="Yes",'CMFs Fatal (All Data)'!I140,1)</f>
        <v>#N/A</v>
      </c>
      <c r="J140" s="404" t="e">
        <f>IF($D140="Yes",'CMFs Fatal (All Data)'!J140,1)</f>
        <v>#N/A</v>
      </c>
      <c r="K140" s="404" t="e">
        <f>IF($D140="Yes",'CMFs Fatal (All Data)'!K140,1)</f>
        <v>#N/A</v>
      </c>
      <c r="L140" s="404" t="e">
        <f>IF($D140="Yes",'CMFs Fatal (All Data)'!L140,1)</f>
        <v>#N/A</v>
      </c>
      <c r="M140" s="404" t="e">
        <f>IF($D140="Yes",'CMFs Fatal (All Data)'!M140,1)</f>
        <v>#N/A</v>
      </c>
      <c r="N140" s="404" t="e">
        <f>IF($D140="Yes",'CMFs Fatal (All Data)'!N140,1)</f>
        <v>#N/A</v>
      </c>
      <c r="O140" s="404" t="e">
        <f>IF($D140="Yes",'CMFs Fatal (All Data)'!O140,1)</f>
        <v>#N/A</v>
      </c>
      <c r="P140" s="404" t="e">
        <f>IF($D140="Yes",'CMFs Fatal (All Data)'!P140,1)</f>
        <v>#N/A</v>
      </c>
      <c r="Q140" s="404" t="e">
        <f>IF($D140="Yes",'CMFs Fatal (All Data)'!Q140,1)</f>
        <v>#N/A</v>
      </c>
      <c r="R140" s="404" t="e">
        <f>IF($D140="Yes",'CMFs Fatal (All Data)'!R140,1)</f>
        <v>#N/A</v>
      </c>
      <c r="S140" s="404" t="e">
        <f>IF($D140="Yes",'CMFs Fatal (All Data)'!S140,1)</f>
        <v>#N/A</v>
      </c>
      <c r="T140" s="404" t="e">
        <f>IF($D140="Yes",'CMFs Fatal (All Data)'!T140,1)</f>
        <v>#N/A</v>
      </c>
      <c r="U140" s="404" t="e">
        <f>IF($D140="Yes",'CMFs Fatal (All Data)'!U140,1)</f>
        <v>#N/A</v>
      </c>
      <c r="V140" s="439" t="e">
        <f>IF($D140="Yes",'CMFs Fatal (All Data)'!V140,1)</f>
        <v>#N/A</v>
      </c>
      <c r="W140" s="625"/>
    </row>
    <row r="141" spans="1:23" x14ac:dyDescent="0.2">
      <c r="A141" s="407" t="str">
        <f>IF(ISERROR(D141),"Area Type must be selected on Worksheet 1 (box 14)",IF($D141="Yes",CONCATENATE('CMFs Fatal (All Data)'!W141," - ",'CMFs Fatal (All Data)'!X141," - ",'CMFs Fatal (All Data)'!Y141),CONCATENATE('CMFs Fatal (All Data)'!W141," ----- (Not applicable to selected Area Type)")))</f>
        <v>Area Type must be selected on Worksheet 1 (box 14)</v>
      </c>
      <c r="B141" s="403">
        <f>'CMFs Fatal (All Data)'!B141</f>
        <v>12</v>
      </c>
      <c r="C141" s="403" t="str">
        <f>'CMFs Fatal (All Data)'!C141</f>
        <v>All</v>
      </c>
      <c r="D141" s="403" t="e">
        <f>'CMFs Fatal (All Data)'!D141</f>
        <v>#N/A</v>
      </c>
      <c r="E141" s="404" t="e">
        <f>IF($D141="Yes",'CMFs Fatal (All Data)'!E141,1)</f>
        <v>#N/A</v>
      </c>
      <c r="F141" s="404" t="e">
        <f>IF($D141="Yes",'CMFs Fatal (All Data)'!F141,1)</f>
        <v>#N/A</v>
      </c>
      <c r="G141" s="404" t="e">
        <f>IF($D141="Yes",'CMFs Fatal (All Data)'!G141,1)</f>
        <v>#N/A</v>
      </c>
      <c r="H141" s="404" t="e">
        <f>IF($D141="Yes",'CMFs Fatal (All Data)'!H141,1)</f>
        <v>#N/A</v>
      </c>
      <c r="I141" s="404" t="e">
        <f>IF($D141="Yes",'CMFs Fatal (All Data)'!I141,1)</f>
        <v>#N/A</v>
      </c>
      <c r="J141" s="404" t="e">
        <f>IF($D141="Yes",'CMFs Fatal (All Data)'!J141,1)</f>
        <v>#N/A</v>
      </c>
      <c r="K141" s="404" t="e">
        <f>IF($D141="Yes",'CMFs Fatal (All Data)'!K141,1)</f>
        <v>#N/A</v>
      </c>
      <c r="L141" s="404" t="e">
        <f>IF($D141="Yes",'CMFs Fatal (All Data)'!L141,1)</f>
        <v>#N/A</v>
      </c>
      <c r="M141" s="404" t="e">
        <f>IF($D141="Yes",'CMFs Fatal (All Data)'!M141,1)</f>
        <v>#N/A</v>
      </c>
      <c r="N141" s="404" t="e">
        <f>IF($D141="Yes",'CMFs Fatal (All Data)'!N141,1)</f>
        <v>#N/A</v>
      </c>
      <c r="O141" s="404" t="e">
        <f>IF($D141="Yes",'CMFs Fatal (All Data)'!O141,1)</f>
        <v>#N/A</v>
      </c>
      <c r="P141" s="404" t="e">
        <f>IF($D141="Yes",'CMFs Fatal (All Data)'!P141,1)</f>
        <v>#N/A</v>
      </c>
      <c r="Q141" s="404" t="e">
        <f>IF($D141="Yes",'CMFs Fatal (All Data)'!Q141,1)</f>
        <v>#N/A</v>
      </c>
      <c r="R141" s="404" t="e">
        <f>IF($D141="Yes",'CMFs Fatal (All Data)'!R141,1)</f>
        <v>#N/A</v>
      </c>
      <c r="S141" s="404" t="e">
        <f>IF($D141="Yes",'CMFs Fatal (All Data)'!S141,1)</f>
        <v>#N/A</v>
      </c>
      <c r="T141" s="404" t="e">
        <f>IF($D141="Yes",'CMFs Fatal (All Data)'!T141,1)</f>
        <v>#N/A</v>
      </c>
      <c r="U141" s="404" t="e">
        <f>IF($D141="Yes",'CMFs Fatal (All Data)'!U141,1)</f>
        <v>#N/A</v>
      </c>
      <c r="V141" s="439" t="e">
        <f>IF($D141="Yes",'CMFs Fatal (All Data)'!V141,1)</f>
        <v>#N/A</v>
      </c>
      <c r="W141" s="625"/>
    </row>
    <row r="142" spans="1:23" x14ac:dyDescent="0.2">
      <c r="A142" s="407" t="str">
        <f>IF(ISERROR(D142),"Area Type must be selected on Worksheet 1 (box 14)",IF($D142="Yes",CONCATENATE('CMFs Fatal (All Data)'!W142," - ",'CMFs Fatal (All Data)'!X142," - ",'CMFs Fatal (All Data)'!Y142),CONCATENATE('CMFs Fatal (All Data)'!W142," ----- (Not applicable to selected Area Type)")))</f>
        <v>Area Type must be selected on Worksheet 1 (box 14)</v>
      </c>
      <c r="B142" s="403">
        <f>'CMFs Fatal (All Data)'!B142</f>
        <v>12</v>
      </c>
      <c r="C142" s="403" t="str">
        <f>'CMFs Fatal (All Data)'!C142</f>
        <v>Rural</v>
      </c>
      <c r="D142" s="403" t="e">
        <f>'CMFs Fatal (All Data)'!D142</f>
        <v>#N/A</v>
      </c>
      <c r="E142" s="404" t="e">
        <f>IF($D142="Yes",'CMFs Fatal (All Data)'!E142,1)</f>
        <v>#N/A</v>
      </c>
      <c r="F142" s="404" t="e">
        <f>IF($D142="Yes",'CMFs Fatal (All Data)'!F142,1)</f>
        <v>#N/A</v>
      </c>
      <c r="G142" s="404" t="e">
        <f>IF($D142="Yes",'CMFs Fatal (All Data)'!G142,1)</f>
        <v>#N/A</v>
      </c>
      <c r="H142" s="404" t="e">
        <f>IF($D142="Yes",'CMFs Fatal (All Data)'!H142,1)</f>
        <v>#N/A</v>
      </c>
      <c r="I142" s="404" t="e">
        <f>IF($D142="Yes",'CMFs Fatal (All Data)'!I142,1)</f>
        <v>#N/A</v>
      </c>
      <c r="J142" s="404" t="e">
        <f>IF($D142="Yes",'CMFs Fatal (All Data)'!J142,1)</f>
        <v>#N/A</v>
      </c>
      <c r="K142" s="404" t="e">
        <f>IF($D142="Yes",'CMFs Fatal (All Data)'!K142,1)</f>
        <v>#N/A</v>
      </c>
      <c r="L142" s="404" t="e">
        <f>IF($D142="Yes",'CMFs Fatal (All Data)'!L142,1)</f>
        <v>#N/A</v>
      </c>
      <c r="M142" s="404" t="e">
        <f>IF($D142="Yes",'CMFs Fatal (All Data)'!M142,1)</f>
        <v>#N/A</v>
      </c>
      <c r="N142" s="404" t="e">
        <f>IF($D142="Yes",'CMFs Fatal (All Data)'!N142,1)</f>
        <v>#N/A</v>
      </c>
      <c r="O142" s="404" t="e">
        <f>IF($D142="Yes",'CMFs Fatal (All Data)'!O142,1)</f>
        <v>#N/A</v>
      </c>
      <c r="P142" s="404" t="e">
        <f>IF($D142="Yes",'CMFs Fatal (All Data)'!P142,1)</f>
        <v>#N/A</v>
      </c>
      <c r="Q142" s="404" t="e">
        <f>IF($D142="Yes",'CMFs Fatal (All Data)'!Q142,1)</f>
        <v>#N/A</v>
      </c>
      <c r="R142" s="404" t="e">
        <f>IF($D142="Yes",'CMFs Fatal (All Data)'!R142,1)</f>
        <v>#N/A</v>
      </c>
      <c r="S142" s="404" t="e">
        <f>IF($D142="Yes",'CMFs Fatal (All Data)'!S142,1)</f>
        <v>#N/A</v>
      </c>
      <c r="T142" s="404" t="e">
        <f>IF($D142="Yes",'CMFs Fatal (All Data)'!T142,1)</f>
        <v>#N/A</v>
      </c>
      <c r="U142" s="404" t="e">
        <f>IF($D142="Yes",'CMFs Fatal (All Data)'!U142,1)</f>
        <v>#N/A</v>
      </c>
      <c r="V142" s="439" t="e">
        <f>IF($D142="Yes",'CMFs Fatal (All Data)'!V142,1)</f>
        <v>#N/A</v>
      </c>
      <c r="W142" s="625"/>
    </row>
    <row r="143" spans="1:23" x14ac:dyDescent="0.2">
      <c r="A143" s="407" t="str">
        <f>IF(ISERROR(D143),"Area Type must be selected on Worksheet 1 (box 14)",IF($D143="Yes",CONCATENATE('CMFs Fatal (All Data)'!W143," - ",'CMFs Fatal (All Data)'!X143," - ",'CMFs Fatal (All Data)'!Y143),CONCATENATE('CMFs Fatal (All Data)'!W143," ----- (Not applicable to selected Area Type)")))</f>
        <v>Area Type must be selected on Worksheet 1 (box 14)</v>
      </c>
      <c r="B143" s="403">
        <f>'CMFs Fatal (All Data)'!B143</f>
        <v>12</v>
      </c>
      <c r="C143" s="403" t="str">
        <f>'CMFs Fatal (All Data)'!C143</f>
        <v>Rural</v>
      </c>
      <c r="D143" s="403" t="e">
        <f>'CMFs Fatal (All Data)'!D143</f>
        <v>#N/A</v>
      </c>
      <c r="E143" s="404" t="e">
        <f>IF($D143="Yes",'CMFs Fatal (All Data)'!E143,1)</f>
        <v>#N/A</v>
      </c>
      <c r="F143" s="404" t="e">
        <f>IF($D143="Yes",'CMFs Fatal (All Data)'!F143,1)</f>
        <v>#N/A</v>
      </c>
      <c r="G143" s="404" t="e">
        <f>IF($D143="Yes",'CMFs Fatal (All Data)'!G143,1)</f>
        <v>#N/A</v>
      </c>
      <c r="H143" s="404" t="e">
        <f>IF($D143="Yes",'CMFs Fatal (All Data)'!H143,1)</f>
        <v>#N/A</v>
      </c>
      <c r="I143" s="404" t="e">
        <f>IF($D143="Yes",'CMFs Fatal (All Data)'!I143,1)</f>
        <v>#N/A</v>
      </c>
      <c r="J143" s="404" t="e">
        <f>IF($D143="Yes",'CMFs Fatal (All Data)'!J143,1)</f>
        <v>#N/A</v>
      </c>
      <c r="K143" s="404" t="e">
        <f>IF($D143="Yes",'CMFs Fatal (All Data)'!K143,1)</f>
        <v>#N/A</v>
      </c>
      <c r="L143" s="404" t="e">
        <f>IF($D143="Yes",'CMFs Fatal (All Data)'!L143,1)</f>
        <v>#N/A</v>
      </c>
      <c r="M143" s="404" t="e">
        <f>IF($D143="Yes",'CMFs Fatal (All Data)'!M143,1)</f>
        <v>#N/A</v>
      </c>
      <c r="N143" s="404" t="e">
        <f>IF($D143="Yes",'CMFs Fatal (All Data)'!N143,1)</f>
        <v>#N/A</v>
      </c>
      <c r="O143" s="404" t="e">
        <f>IF($D143="Yes",'CMFs Fatal (All Data)'!O143,1)</f>
        <v>#N/A</v>
      </c>
      <c r="P143" s="404" t="e">
        <f>IF($D143="Yes",'CMFs Fatal (All Data)'!P143,1)</f>
        <v>#N/A</v>
      </c>
      <c r="Q143" s="404" t="e">
        <f>IF($D143="Yes",'CMFs Fatal (All Data)'!Q143,1)</f>
        <v>#N/A</v>
      </c>
      <c r="R143" s="404" t="e">
        <f>IF($D143="Yes",'CMFs Fatal (All Data)'!R143,1)</f>
        <v>#N/A</v>
      </c>
      <c r="S143" s="404" t="e">
        <f>IF($D143="Yes",'CMFs Fatal (All Data)'!S143,1)</f>
        <v>#N/A</v>
      </c>
      <c r="T143" s="404" t="e">
        <f>IF($D143="Yes",'CMFs Fatal (All Data)'!T143,1)</f>
        <v>#N/A</v>
      </c>
      <c r="U143" s="404" t="e">
        <f>IF($D143="Yes",'CMFs Fatal (All Data)'!U143,1)</f>
        <v>#N/A</v>
      </c>
      <c r="V143" s="439" t="e">
        <f>IF($D143="Yes",'CMFs Fatal (All Data)'!V143,1)</f>
        <v>#N/A</v>
      </c>
      <c r="W143" s="625"/>
    </row>
    <row r="144" spans="1:23" x14ac:dyDescent="0.2">
      <c r="A144" s="407" t="str">
        <f>IF(ISERROR(D144),"Area Type must be selected on Worksheet 1 (box 14)",IF($D144="Yes",CONCATENATE('CMFs Fatal (All Data)'!W144," - ",'CMFs Fatal (All Data)'!X144," - ",'CMFs Fatal (All Data)'!Y144),CONCATENATE('CMFs Fatal (All Data)'!W144," ----- (Not applicable to selected Area Type)")))</f>
        <v>Area Type must be selected on Worksheet 1 (box 14)</v>
      </c>
      <c r="B144" s="403">
        <f>'CMFs Fatal (All Data)'!B144</f>
        <v>12</v>
      </c>
      <c r="C144" s="403" t="str">
        <f>'CMFs Fatal (All Data)'!C144</f>
        <v>Rural</v>
      </c>
      <c r="D144" s="403" t="e">
        <f>'CMFs Fatal (All Data)'!D144</f>
        <v>#N/A</v>
      </c>
      <c r="E144" s="404" t="e">
        <f>IF($D144="Yes",'CMFs Fatal (All Data)'!E144,1)</f>
        <v>#N/A</v>
      </c>
      <c r="F144" s="404" t="e">
        <f>IF($D144="Yes",'CMFs Fatal (All Data)'!F144,1)</f>
        <v>#N/A</v>
      </c>
      <c r="G144" s="404" t="e">
        <f>IF($D144="Yes",'CMFs Fatal (All Data)'!G144,1)</f>
        <v>#N/A</v>
      </c>
      <c r="H144" s="404" t="e">
        <f>IF($D144="Yes",'CMFs Fatal (All Data)'!H144,1)</f>
        <v>#N/A</v>
      </c>
      <c r="I144" s="404" t="e">
        <f>IF($D144="Yes",'CMFs Fatal (All Data)'!I144,1)</f>
        <v>#N/A</v>
      </c>
      <c r="J144" s="404" t="e">
        <f>IF($D144="Yes",'CMFs Fatal (All Data)'!J144,1)</f>
        <v>#N/A</v>
      </c>
      <c r="K144" s="404" t="e">
        <f>IF($D144="Yes",'CMFs Fatal (All Data)'!K144,1)</f>
        <v>#N/A</v>
      </c>
      <c r="L144" s="404" t="e">
        <f>IF($D144="Yes",'CMFs Fatal (All Data)'!L144,1)</f>
        <v>#N/A</v>
      </c>
      <c r="M144" s="404" t="e">
        <f>IF($D144="Yes",'CMFs Fatal (All Data)'!M144,1)</f>
        <v>#N/A</v>
      </c>
      <c r="N144" s="404" t="e">
        <f>IF($D144="Yes",'CMFs Fatal (All Data)'!N144,1)</f>
        <v>#N/A</v>
      </c>
      <c r="O144" s="404" t="e">
        <f>IF($D144="Yes",'CMFs Fatal (All Data)'!O144,1)</f>
        <v>#N/A</v>
      </c>
      <c r="P144" s="404" t="e">
        <f>IF($D144="Yes",'CMFs Fatal (All Data)'!P144,1)</f>
        <v>#N/A</v>
      </c>
      <c r="Q144" s="404" t="e">
        <f>IF($D144="Yes",'CMFs Fatal (All Data)'!Q144,1)</f>
        <v>#N/A</v>
      </c>
      <c r="R144" s="404" t="e">
        <f>IF($D144="Yes",'CMFs Fatal (All Data)'!R144,1)</f>
        <v>#N/A</v>
      </c>
      <c r="S144" s="404" t="e">
        <f>IF($D144="Yes",'CMFs Fatal (All Data)'!S144,1)</f>
        <v>#N/A</v>
      </c>
      <c r="T144" s="404" t="e">
        <f>IF($D144="Yes",'CMFs Fatal (All Data)'!T144,1)</f>
        <v>#N/A</v>
      </c>
      <c r="U144" s="404" t="e">
        <f>IF($D144="Yes",'CMFs Fatal (All Data)'!U144,1)</f>
        <v>#N/A</v>
      </c>
      <c r="V144" s="439" t="e">
        <f>IF($D144="Yes",'CMFs Fatal (All Data)'!V144,1)</f>
        <v>#N/A</v>
      </c>
      <c r="W144" s="625"/>
    </row>
    <row r="145" spans="1:23" x14ac:dyDescent="0.2">
      <c r="A145" s="407" t="str">
        <f>IF(ISERROR(D145),"Area Type must be selected on Worksheet 1 (box 14)",IF($D145="Yes",CONCATENATE('CMFs Fatal (All Data)'!W145," - ",'CMFs Fatal (All Data)'!X145," - ",'CMFs Fatal (All Data)'!Y145),CONCATENATE('CMFs Fatal (All Data)'!W145," ----- (Not applicable to selected Area Type)")))</f>
        <v>Area Type must be selected on Worksheet 1 (box 14)</v>
      </c>
      <c r="B145" s="403">
        <f>'CMFs Fatal (All Data)'!B145</f>
        <v>12</v>
      </c>
      <c r="C145" s="403" t="str">
        <f>'CMFs Fatal (All Data)'!C145</f>
        <v>Rural</v>
      </c>
      <c r="D145" s="403" t="e">
        <f>'CMFs Fatal (All Data)'!D145</f>
        <v>#N/A</v>
      </c>
      <c r="E145" s="404" t="e">
        <f>IF($D145="Yes",'CMFs Fatal (All Data)'!E145,1)</f>
        <v>#N/A</v>
      </c>
      <c r="F145" s="404" t="e">
        <f>IF($D145="Yes",'CMFs Fatal (All Data)'!F145,1)</f>
        <v>#N/A</v>
      </c>
      <c r="G145" s="404" t="e">
        <f>IF($D145="Yes",'CMFs Fatal (All Data)'!G145,1)</f>
        <v>#N/A</v>
      </c>
      <c r="H145" s="404" t="e">
        <f>IF($D145="Yes",'CMFs Fatal (All Data)'!H145,1)</f>
        <v>#N/A</v>
      </c>
      <c r="I145" s="404" t="e">
        <f>IF($D145="Yes",'CMFs Fatal (All Data)'!I145,1)</f>
        <v>#N/A</v>
      </c>
      <c r="J145" s="404" t="e">
        <f>IF($D145="Yes",'CMFs Fatal (All Data)'!J145,1)</f>
        <v>#N/A</v>
      </c>
      <c r="K145" s="404" t="e">
        <f>IF($D145="Yes",'CMFs Fatal (All Data)'!K145,1)</f>
        <v>#N/A</v>
      </c>
      <c r="L145" s="404" t="e">
        <f>IF($D145="Yes",'CMFs Fatal (All Data)'!L145,1)</f>
        <v>#N/A</v>
      </c>
      <c r="M145" s="404" t="e">
        <f>IF($D145="Yes",'CMFs Fatal (All Data)'!M145,1)</f>
        <v>#N/A</v>
      </c>
      <c r="N145" s="404" t="e">
        <f>IF($D145="Yes",'CMFs Fatal (All Data)'!N145,1)</f>
        <v>#N/A</v>
      </c>
      <c r="O145" s="404" t="e">
        <f>IF($D145="Yes",'CMFs Fatal (All Data)'!O145,1)</f>
        <v>#N/A</v>
      </c>
      <c r="P145" s="404" t="e">
        <f>IF($D145="Yes",'CMFs Fatal (All Data)'!P145,1)</f>
        <v>#N/A</v>
      </c>
      <c r="Q145" s="404" t="e">
        <f>IF($D145="Yes",'CMFs Fatal (All Data)'!Q145,1)</f>
        <v>#N/A</v>
      </c>
      <c r="R145" s="404" t="e">
        <f>IF($D145="Yes",'CMFs Fatal (All Data)'!R145,1)</f>
        <v>#N/A</v>
      </c>
      <c r="S145" s="404" t="e">
        <f>IF($D145="Yes",'CMFs Fatal (All Data)'!S145,1)</f>
        <v>#N/A</v>
      </c>
      <c r="T145" s="404" t="e">
        <f>IF($D145="Yes",'CMFs Fatal (All Data)'!T145,1)</f>
        <v>#N/A</v>
      </c>
      <c r="U145" s="404" t="e">
        <f>IF($D145="Yes",'CMFs Fatal (All Data)'!U145,1)</f>
        <v>#N/A</v>
      </c>
      <c r="V145" s="439" t="e">
        <f>IF($D145="Yes",'CMFs Fatal (All Data)'!V145,1)</f>
        <v>#N/A</v>
      </c>
      <c r="W145" s="625"/>
    </row>
    <row r="146" spans="1:23" x14ac:dyDescent="0.2">
      <c r="A146" s="407" t="str">
        <f>IF(ISERROR(D146),"Area Type must be selected on Worksheet 1 (box 14)",IF($D146="Yes",CONCATENATE('CMFs Fatal (All Data)'!W146," - ",'CMFs Fatal (All Data)'!X146," - ",'CMFs Fatal (All Data)'!Y146),CONCATENATE('CMFs Fatal (All Data)'!W146," ----- (Not applicable to selected Area Type)")))</f>
        <v>Area Type must be selected on Worksheet 1 (box 14)</v>
      </c>
      <c r="B146" s="403">
        <f>'CMFs Fatal (All Data)'!B146</f>
        <v>12</v>
      </c>
      <c r="C146" s="403" t="str">
        <f>'CMFs Fatal (All Data)'!C146</f>
        <v>Rural</v>
      </c>
      <c r="D146" s="403" t="e">
        <f>'CMFs Fatal (All Data)'!D146</f>
        <v>#N/A</v>
      </c>
      <c r="E146" s="404" t="e">
        <f>IF($D146="Yes",'CMFs Fatal (All Data)'!E146,1)</f>
        <v>#N/A</v>
      </c>
      <c r="F146" s="404" t="e">
        <f>IF($D146="Yes",'CMFs Fatal (All Data)'!F146,1)</f>
        <v>#N/A</v>
      </c>
      <c r="G146" s="404" t="e">
        <f>IF($D146="Yes",'CMFs Fatal (All Data)'!G146,1)</f>
        <v>#N/A</v>
      </c>
      <c r="H146" s="404" t="e">
        <f>IF($D146="Yes",'CMFs Fatal (All Data)'!H146,1)</f>
        <v>#N/A</v>
      </c>
      <c r="I146" s="404" t="e">
        <f>IF($D146="Yes",'CMFs Fatal (All Data)'!I146,1)</f>
        <v>#N/A</v>
      </c>
      <c r="J146" s="404" t="e">
        <f>IF($D146="Yes",'CMFs Fatal (All Data)'!J146,1)</f>
        <v>#N/A</v>
      </c>
      <c r="K146" s="404" t="e">
        <f>IF($D146="Yes",'CMFs Fatal (All Data)'!K146,1)</f>
        <v>#N/A</v>
      </c>
      <c r="L146" s="404" t="e">
        <f>IF($D146="Yes",'CMFs Fatal (All Data)'!L146,1)</f>
        <v>#N/A</v>
      </c>
      <c r="M146" s="404" t="e">
        <f>IF($D146="Yes",'CMFs Fatal (All Data)'!M146,1)</f>
        <v>#N/A</v>
      </c>
      <c r="N146" s="404" t="e">
        <f>IF($D146="Yes",'CMFs Fatal (All Data)'!N146,1)</f>
        <v>#N/A</v>
      </c>
      <c r="O146" s="404" t="e">
        <f>IF($D146="Yes",'CMFs Fatal (All Data)'!O146,1)</f>
        <v>#N/A</v>
      </c>
      <c r="P146" s="404" t="e">
        <f>IF($D146="Yes",'CMFs Fatal (All Data)'!P146,1)</f>
        <v>#N/A</v>
      </c>
      <c r="Q146" s="404" t="e">
        <f>IF($D146="Yes",'CMFs Fatal (All Data)'!Q146,1)</f>
        <v>#N/A</v>
      </c>
      <c r="R146" s="404" t="e">
        <f>IF($D146="Yes",'CMFs Fatal (All Data)'!R146,1)</f>
        <v>#N/A</v>
      </c>
      <c r="S146" s="404" t="e">
        <f>IF($D146="Yes",'CMFs Fatal (All Data)'!S146,1)</f>
        <v>#N/A</v>
      </c>
      <c r="T146" s="404" t="e">
        <f>IF($D146="Yes",'CMFs Fatal (All Data)'!T146,1)</f>
        <v>#N/A</v>
      </c>
      <c r="U146" s="404" t="e">
        <f>IF($D146="Yes",'CMFs Fatal (All Data)'!U146,1)</f>
        <v>#N/A</v>
      </c>
      <c r="V146" s="439" t="e">
        <f>IF($D146="Yes",'CMFs Fatal (All Data)'!V146,1)</f>
        <v>#N/A</v>
      </c>
      <c r="W146" s="625"/>
    </row>
    <row r="147" spans="1:23" x14ac:dyDescent="0.2">
      <c r="A147" s="407" t="str">
        <f>IF(ISERROR(D147),"Area Type must be selected on Worksheet 1 (box 14)",IF($D147="Yes",CONCATENATE('CMFs Fatal (All Data)'!W147," - ",'CMFs Fatal (All Data)'!X147," - ",'CMFs Fatal (All Data)'!Y147),CONCATENATE('CMFs Fatal (All Data)'!W147," ----- (Not applicable to selected Area Type)")))</f>
        <v>Area Type must be selected on Worksheet 1 (box 14)</v>
      </c>
      <c r="B147" s="403">
        <f>'CMFs Fatal (All Data)'!B147</f>
        <v>12</v>
      </c>
      <c r="C147" s="403" t="str">
        <f>'CMFs Fatal (All Data)'!C147</f>
        <v>Rural</v>
      </c>
      <c r="D147" s="403" t="e">
        <f>'CMFs Fatal (All Data)'!D147</f>
        <v>#N/A</v>
      </c>
      <c r="E147" s="404" t="e">
        <f>IF($D147="Yes",'CMFs Fatal (All Data)'!E147,1)</f>
        <v>#N/A</v>
      </c>
      <c r="F147" s="404" t="e">
        <f>IF($D147="Yes",'CMFs Fatal (All Data)'!F147,1)</f>
        <v>#N/A</v>
      </c>
      <c r="G147" s="404" t="e">
        <f>IF($D147="Yes",'CMFs Fatal (All Data)'!G147,1)</f>
        <v>#N/A</v>
      </c>
      <c r="H147" s="404" t="e">
        <f>IF($D147="Yes",'CMFs Fatal (All Data)'!H147,1)</f>
        <v>#N/A</v>
      </c>
      <c r="I147" s="404" t="e">
        <f>IF($D147="Yes",'CMFs Fatal (All Data)'!I147,1)</f>
        <v>#N/A</v>
      </c>
      <c r="J147" s="404" t="e">
        <f>IF($D147="Yes",'CMFs Fatal (All Data)'!J147,1)</f>
        <v>#N/A</v>
      </c>
      <c r="K147" s="404" t="e">
        <f>IF($D147="Yes",'CMFs Fatal (All Data)'!K147,1)</f>
        <v>#N/A</v>
      </c>
      <c r="L147" s="404" t="e">
        <f>IF($D147="Yes",'CMFs Fatal (All Data)'!L147,1)</f>
        <v>#N/A</v>
      </c>
      <c r="M147" s="404" t="e">
        <f>IF($D147="Yes",'CMFs Fatal (All Data)'!M147,1)</f>
        <v>#N/A</v>
      </c>
      <c r="N147" s="404" t="e">
        <f>IF($D147="Yes",'CMFs Fatal (All Data)'!N147,1)</f>
        <v>#N/A</v>
      </c>
      <c r="O147" s="404" t="e">
        <f>IF($D147="Yes",'CMFs Fatal (All Data)'!O147,1)</f>
        <v>#N/A</v>
      </c>
      <c r="P147" s="404" t="e">
        <f>IF($D147="Yes",'CMFs Fatal (All Data)'!P147,1)</f>
        <v>#N/A</v>
      </c>
      <c r="Q147" s="404" t="e">
        <f>IF($D147="Yes",'CMFs Fatal (All Data)'!Q147,1)</f>
        <v>#N/A</v>
      </c>
      <c r="R147" s="404" t="e">
        <f>IF($D147="Yes",'CMFs Fatal (All Data)'!R147,1)</f>
        <v>#N/A</v>
      </c>
      <c r="S147" s="404" t="e">
        <f>IF($D147="Yes",'CMFs Fatal (All Data)'!S147,1)</f>
        <v>#N/A</v>
      </c>
      <c r="T147" s="404" t="e">
        <f>IF($D147="Yes",'CMFs Fatal (All Data)'!T147,1)</f>
        <v>#N/A</v>
      </c>
      <c r="U147" s="404" t="e">
        <f>IF($D147="Yes",'CMFs Fatal (All Data)'!U147,1)</f>
        <v>#N/A</v>
      </c>
      <c r="V147" s="439" t="e">
        <f>IF($D147="Yes",'CMFs Fatal (All Data)'!V147,1)</f>
        <v>#N/A</v>
      </c>
      <c r="W147" s="625"/>
    </row>
    <row r="148" spans="1:23" x14ac:dyDescent="0.2">
      <c r="A148" s="407" t="str">
        <f>IF(ISERROR(D148),"Area Type must be selected on Worksheet 1 (box 14)",IF($D148="Yes",CONCATENATE('CMFs Fatal (All Data)'!W148," - ",'CMFs Fatal (All Data)'!X148," - ",'CMFs Fatal (All Data)'!Y148),CONCATENATE('CMFs Fatal (All Data)'!W148," ----- (Not applicable to selected Area Type)")))</f>
        <v>Area Type must be selected on Worksheet 1 (box 14)</v>
      </c>
      <c r="B148" s="403">
        <f>'CMFs Fatal (All Data)'!B148</f>
        <v>12</v>
      </c>
      <c r="C148" s="403" t="str">
        <f>'CMFs Fatal (All Data)'!C148</f>
        <v>Rural</v>
      </c>
      <c r="D148" s="403" t="e">
        <f>'CMFs Fatal (All Data)'!D148</f>
        <v>#N/A</v>
      </c>
      <c r="E148" s="404" t="e">
        <f>IF($D148="Yes",'CMFs Fatal (All Data)'!E148,1)</f>
        <v>#N/A</v>
      </c>
      <c r="F148" s="404" t="e">
        <f>IF($D148="Yes",'CMFs Fatal (All Data)'!F148,1)</f>
        <v>#N/A</v>
      </c>
      <c r="G148" s="404" t="e">
        <f>IF($D148="Yes",'CMFs Fatal (All Data)'!G148,1)</f>
        <v>#N/A</v>
      </c>
      <c r="H148" s="404" t="e">
        <f>IF($D148="Yes",'CMFs Fatal (All Data)'!H148,1)</f>
        <v>#N/A</v>
      </c>
      <c r="I148" s="404" t="e">
        <f>IF($D148="Yes",'CMFs Fatal (All Data)'!I148,1)</f>
        <v>#N/A</v>
      </c>
      <c r="J148" s="404" t="e">
        <f>IF($D148="Yes",'CMFs Fatal (All Data)'!J148,1)</f>
        <v>#N/A</v>
      </c>
      <c r="K148" s="404" t="e">
        <f>IF($D148="Yes",'CMFs Fatal (All Data)'!K148,1)</f>
        <v>#N/A</v>
      </c>
      <c r="L148" s="404" t="e">
        <f>IF($D148="Yes",'CMFs Fatal (All Data)'!L148,1)</f>
        <v>#N/A</v>
      </c>
      <c r="M148" s="404" t="e">
        <f>IF($D148="Yes",'CMFs Fatal (All Data)'!M148,1)</f>
        <v>#N/A</v>
      </c>
      <c r="N148" s="404" t="e">
        <f>IF($D148="Yes",'CMFs Fatal (All Data)'!N148,1)</f>
        <v>#N/A</v>
      </c>
      <c r="O148" s="404" t="e">
        <f>IF($D148="Yes",'CMFs Fatal (All Data)'!O148,1)</f>
        <v>#N/A</v>
      </c>
      <c r="P148" s="404" t="e">
        <f>IF($D148="Yes",'CMFs Fatal (All Data)'!P148,1)</f>
        <v>#N/A</v>
      </c>
      <c r="Q148" s="404" t="e">
        <f>IF($D148="Yes",'CMFs Fatal (All Data)'!Q148,1)</f>
        <v>#N/A</v>
      </c>
      <c r="R148" s="404" t="e">
        <f>IF($D148="Yes",'CMFs Fatal (All Data)'!R148,1)</f>
        <v>#N/A</v>
      </c>
      <c r="S148" s="404" t="e">
        <f>IF($D148="Yes",'CMFs Fatal (All Data)'!S148,1)</f>
        <v>#N/A</v>
      </c>
      <c r="T148" s="404" t="e">
        <f>IF($D148="Yes",'CMFs Fatal (All Data)'!T148,1)</f>
        <v>#N/A</v>
      </c>
      <c r="U148" s="404" t="e">
        <f>IF($D148="Yes",'CMFs Fatal (All Data)'!U148,1)</f>
        <v>#N/A</v>
      </c>
      <c r="V148" s="439" t="e">
        <f>IF($D148="Yes",'CMFs Fatal (All Data)'!V148,1)</f>
        <v>#N/A</v>
      </c>
      <c r="W148" s="625"/>
    </row>
    <row r="149" spans="1:23" x14ac:dyDescent="0.2">
      <c r="A149" s="407" t="str">
        <f>IF(ISERROR(D149),"Area Type must be selected on Worksheet 1 (box 14)",IF($D149="Yes",CONCATENATE('CMFs Fatal (All Data)'!W149," - ",'CMFs Fatal (All Data)'!X149," - ",'CMFs Fatal (All Data)'!Y149),CONCATENATE('CMFs Fatal (All Data)'!W149," ----- (Not applicable to selected Area Type)")))</f>
        <v>Area Type must be selected on Worksheet 1 (box 14)</v>
      </c>
      <c r="B149" s="403">
        <f>'CMFs Fatal (All Data)'!B149</f>
        <v>12</v>
      </c>
      <c r="C149" s="403" t="str">
        <f>'CMFs Fatal (All Data)'!C149</f>
        <v>Rural</v>
      </c>
      <c r="D149" s="403" t="e">
        <f>'CMFs Fatal (All Data)'!D149</f>
        <v>#N/A</v>
      </c>
      <c r="E149" s="404" t="e">
        <f>IF($D149="Yes",'CMFs Fatal (All Data)'!E149,1)</f>
        <v>#N/A</v>
      </c>
      <c r="F149" s="404" t="e">
        <f>IF($D149="Yes",'CMFs Fatal (All Data)'!F149,1)</f>
        <v>#N/A</v>
      </c>
      <c r="G149" s="404" t="e">
        <f>IF($D149="Yes",'CMFs Fatal (All Data)'!G149,1)</f>
        <v>#N/A</v>
      </c>
      <c r="H149" s="404" t="e">
        <f>IF($D149="Yes",'CMFs Fatal (All Data)'!H149,1)</f>
        <v>#N/A</v>
      </c>
      <c r="I149" s="404" t="e">
        <f>IF($D149="Yes",'CMFs Fatal (All Data)'!I149,1)</f>
        <v>#N/A</v>
      </c>
      <c r="J149" s="404" t="e">
        <f>IF($D149="Yes",'CMFs Fatal (All Data)'!J149,1)</f>
        <v>#N/A</v>
      </c>
      <c r="K149" s="404" t="e">
        <f>IF($D149="Yes",'CMFs Fatal (All Data)'!K149,1)</f>
        <v>#N/A</v>
      </c>
      <c r="L149" s="404" t="e">
        <f>IF($D149="Yes",'CMFs Fatal (All Data)'!L149,1)</f>
        <v>#N/A</v>
      </c>
      <c r="M149" s="404" t="e">
        <f>IF($D149="Yes",'CMFs Fatal (All Data)'!M149,1)</f>
        <v>#N/A</v>
      </c>
      <c r="N149" s="404" t="e">
        <f>IF($D149="Yes",'CMFs Fatal (All Data)'!N149,1)</f>
        <v>#N/A</v>
      </c>
      <c r="O149" s="404" t="e">
        <f>IF($D149="Yes",'CMFs Fatal (All Data)'!O149,1)</f>
        <v>#N/A</v>
      </c>
      <c r="P149" s="404" t="e">
        <f>IF($D149="Yes",'CMFs Fatal (All Data)'!P149,1)</f>
        <v>#N/A</v>
      </c>
      <c r="Q149" s="404" t="e">
        <f>IF($D149="Yes",'CMFs Fatal (All Data)'!Q149,1)</f>
        <v>#N/A</v>
      </c>
      <c r="R149" s="404" t="e">
        <f>IF($D149="Yes",'CMFs Fatal (All Data)'!R149,1)</f>
        <v>#N/A</v>
      </c>
      <c r="S149" s="404" t="e">
        <f>IF($D149="Yes",'CMFs Fatal (All Data)'!S149,1)</f>
        <v>#N/A</v>
      </c>
      <c r="T149" s="404" t="e">
        <f>IF($D149="Yes",'CMFs Fatal (All Data)'!T149,1)</f>
        <v>#N/A</v>
      </c>
      <c r="U149" s="404" t="e">
        <f>IF($D149="Yes",'CMFs Fatal (All Data)'!U149,1)</f>
        <v>#N/A</v>
      </c>
      <c r="V149" s="439" t="e">
        <f>IF($D149="Yes",'CMFs Fatal (All Data)'!V149,1)</f>
        <v>#N/A</v>
      </c>
      <c r="W149" s="625"/>
    </row>
    <row r="150" spans="1:23" x14ac:dyDescent="0.2">
      <c r="A150" s="407" t="str">
        <f>IF(ISERROR(D150),"Area Type must be selected on Worksheet 1 (box 14)",IF($D150="Yes",CONCATENATE('CMFs Fatal (All Data)'!W150," - ",'CMFs Fatal (All Data)'!X150," - ",'CMFs Fatal (All Data)'!Y150),CONCATENATE('CMFs Fatal (All Data)'!W150," ----- (Not applicable to selected Area Type)")))</f>
        <v>Area Type must be selected on Worksheet 1 (box 14)</v>
      </c>
      <c r="B150" s="403">
        <f>'CMFs Fatal (All Data)'!B150</f>
        <v>12</v>
      </c>
      <c r="C150" s="403" t="str">
        <f>'CMFs Fatal (All Data)'!C150</f>
        <v>Urban</v>
      </c>
      <c r="D150" s="403" t="e">
        <f>'CMFs Fatal (All Data)'!D150</f>
        <v>#N/A</v>
      </c>
      <c r="E150" s="404" t="e">
        <f>IF($D150="Yes",'CMFs Fatal (All Data)'!E150,1)</f>
        <v>#N/A</v>
      </c>
      <c r="F150" s="404" t="e">
        <f>IF($D150="Yes",'CMFs Fatal (All Data)'!F150,1)</f>
        <v>#N/A</v>
      </c>
      <c r="G150" s="404" t="e">
        <f>IF($D150="Yes",'CMFs Fatal (All Data)'!G150,1)</f>
        <v>#N/A</v>
      </c>
      <c r="H150" s="404" t="e">
        <f>IF($D150="Yes",'CMFs Fatal (All Data)'!H150,1)</f>
        <v>#N/A</v>
      </c>
      <c r="I150" s="404" t="e">
        <f>IF($D150="Yes",'CMFs Fatal (All Data)'!I150,1)</f>
        <v>#N/A</v>
      </c>
      <c r="J150" s="404" t="e">
        <f>IF($D150="Yes",'CMFs Fatal (All Data)'!J150,1)</f>
        <v>#N/A</v>
      </c>
      <c r="K150" s="404" t="e">
        <f>IF($D150="Yes",'CMFs Fatal (All Data)'!K150,1)</f>
        <v>#N/A</v>
      </c>
      <c r="L150" s="404" t="e">
        <f>IF($D150="Yes",'CMFs Fatal (All Data)'!L150,1)</f>
        <v>#N/A</v>
      </c>
      <c r="M150" s="404" t="e">
        <f>IF($D150="Yes",'CMFs Fatal (All Data)'!M150,1)</f>
        <v>#N/A</v>
      </c>
      <c r="N150" s="404" t="e">
        <f>IF($D150="Yes",'CMFs Fatal (All Data)'!N150,1)</f>
        <v>#N/A</v>
      </c>
      <c r="O150" s="404" t="e">
        <f>IF($D150="Yes",'CMFs Fatal (All Data)'!O150,1)</f>
        <v>#N/A</v>
      </c>
      <c r="P150" s="404" t="e">
        <f>IF($D150="Yes",'CMFs Fatal (All Data)'!P150,1)</f>
        <v>#N/A</v>
      </c>
      <c r="Q150" s="404" t="e">
        <f>IF($D150="Yes",'CMFs Fatal (All Data)'!Q150,1)</f>
        <v>#N/A</v>
      </c>
      <c r="R150" s="404" t="e">
        <f>IF($D150="Yes",'CMFs Fatal (All Data)'!R150,1)</f>
        <v>#N/A</v>
      </c>
      <c r="S150" s="404" t="e">
        <f>IF($D150="Yes",'CMFs Fatal (All Data)'!S150,1)</f>
        <v>#N/A</v>
      </c>
      <c r="T150" s="404" t="e">
        <f>IF($D150="Yes",'CMFs Fatal (All Data)'!T150,1)</f>
        <v>#N/A</v>
      </c>
      <c r="U150" s="404" t="e">
        <f>IF($D150="Yes",'CMFs Fatal (All Data)'!U150,1)</f>
        <v>#N/A</v>
      </c>
      <c r="V150" s="439" t="e">
        <f>IF($D150="Yes",'CMFs Fatal (All Data)'!V150,1)</f>
        <v>#N/A</v>
      </c>
      <c r="W150" s="625"/>
    </row>
    <row r="151" spans="1:23" x14ac:dyDescent="0.2">
      <c r="A151" s="407" t="str">
        <f>IF(ISERROR(D151),"Area Type must be selected on Worksheet 1 (box 14)",IF($D151="Yes",CONCATENATE('CMFs Fatal (All Data)'!W151," - ",'CMFs Fatal (All Data)'!X151," - ",'CMFs Fatal (All Data)'!Y151),CONCATENATE('CMFs Fatal (All Data)'!W151," ----- (Not applicable to selected Area Type)")))</f>
        <v>Area Type must be selected on Worksheet 1 (box 14)</v>
      </c>
      <c r="B151" s="403">
        <f>'CMFs Fatal (All Data)'!B151</f>
        <v>12</v>
      </c>
      <c r="C151" s="403" t="str">
        <f>'CMFs Fatal (All Data)'!C151</f>
        <v>Urban</v>
      </c>
      <c r="D151" s="403" t="e">
        <f>'CMFs Fatal (All Data)'!D151</f>
        <v>#N/A</v>
      </c>
      <c r="E151" s="404" t="e">
        <f>IF($D151="Yes",'CMFs Fatal (All Data)'!E151,1)</f>
        <v>#N/A</v>
      </c>
      <c r="F151" s="404" t="e">
        <f>IF($D151="Yes",'CMFs Fatal (All Data)'!F151,1)</f>
        <v>#N/A</v>
      </c>
      <c r="G151" s="404" t="e">
        <f>IF($D151="Yes",'CMFs Fatal (All Data)'!G151,1)</f>
        <v>#N/A</v>
      </c>
      <c r="H151" s="404" t="e">
        <f>IF($D151="Yes",'CMFs Fatal (All Data)'!H151,1)</f>
        <v>#N/A</v>
      </c>
      <c r="I151" s="404" t="e">
        <f>IF($D151="Yes",'CMFs Fatal (All Data)'!I151,1)</f>
        <v>#N/A</v>
      </c>
      <c r="J151" s="404" t="e">
        <f>IF($D151="Yes",'CMFs Fatal (All Data)'!J151,1)</f>
        <v>#N/A</v>
      </c>
      <c r="K151" s="404" t="e">
        <f>IF($D151="Yes",'CMFs Fatal (All Data)'!K151,1)</f>
        <v>#N/A</v>
      </c>
      <c r="L151" s="404" t="e">
        <f>IF($D151="Yes",'CMFs Fatal (All Data)'!L151,1)</f>
        <v>#N/A</v>
      </c>
      <c r="M151" s="404" t="e">
        <f>IF($D151="Yes",'CMFs Fatal (All Data)'!M151,1)</f>
        <v>#N/A</v>
      </c>
      <c r="N151" s="404" t="e">
        <f>IF($D151="Yes",'CMFs Fatal (All Data)'!N151,1)</f>
        <v>#N/A</v>
      </c>
      <c r="O151" s="404" t="e">
        <f>IF($D151="Yes",'CMFs Fatal (All Data)'!O151,1)</f>
        <v>#N/A</v>
      </c>
      <c r="P151" s="404" t="e">
        <f>IF($D151="Yes",'CMFs Fatal (All Data)'!P151,1)</f>
        <v>#N/A</v>
      </c>
      <c r="Q151" s="404" t="e">
        <f>IF($D151="Yes",'CMFs Fatal (All Data)'!Q151,1)</f>
        <v>#N/A</v>
      </c>
      <c r="R151" s="404" t="e">
        <f>IF($D151="Yes",'CMFs Fatal (All Data)'!R151,1)</f>
        <v>#N/A</v>
      </c>
      <c r="S151" s="404" t="e">
        <f>IF($D151="Yes",'CMFs Fatal (All Data)'!S151,1)</f>
        <v>#N/A</v>
      </c>
      <c r="T151" s="404" t="e">
        <f>IF($D151="Yes",'CMFs Fatal (All Data)'!T151,1)</f>
        <v>#N/A</v>
      </c>
      <c r="U151" s="404" t="e">
        <f>IF($D151="Yes",'CMFs Fatal (All Data)'!U151,1)</f>
        <v>#N/A</v>
      </c>
      <c r="V151" s="439" t="e">
        <f>IF($D151="Yes",'CMFs Fatal (All Data)'!V151,1)</f>
        <v>#N/A</v>
      </c>
      <c r="W151" s="625"/>
    </row>
    <row r="152" spans="1:23" x14ac:dyDescent="0.2">
      <c r="A152" s="407" t="str">
        <f>IF(ISERROR(D152),"Area Type must be selected on Worksheet 1 (box 14)",IF($D152="Yes",CONCATENATE('CMFs Fatal (All Data)'!W152," - ",'CMFs Fatal (All Data)'!X152," - ",'CMFs Fatal (All Data)'!Y152),CONCATENATE('CMFs Fatal (All Data)'!W152," ----- (Not applicable to selected Area Type)")))</f>
        <v>Area Type must be selected on Worksheet 1 (box 14)</v>
      </c>
      <c r="B152" s="403">
        <f>'CMFs Fatal (All Data)'!B152</f>
        <v>12</v>
      </c>
      <c r="C152" s="403" t="str">
        <f>'CMFs Fatal (All Data)'!C152</f>
        <v>All</v>
      </c>
      <c r="D152" s="403" t="e">
        <f>'CMFs Fatal (All Data)'!D152</f>
        <v>#N/A</v>
      </c>
      <c r="E152" s="404" t="e">
        <f>IF($D152="Yes",'CMFs Fatal (All Data)'!E152,1)</f>
        <v>#N/A</v>
      </c>
      <c r="F152" s="404" t="e">
        <f>IF($D152="Yes",'CMFs Fatal (All Data)'!F152,1)</f>
        <v>#N/A</v>
      </c>
      <c r="G152" s="404" t="e">
        <f>IF($D152="Yes",'CMFs Fatal (All Data)'!G152,1)</f>
        <v>#N/A</v>
      </c>
      <c r="H152" s="404" t="e">
        <f>IF($D152="Yes",'CMFs Fatal (All Data)'!H152,1)</f>
        <v>#N/A</v>
      </c>
      <c r="I152" s="404" t="e">
        <f>IF($D152="Yes",'CMFs Fatal (All Data)'!I152,1)</f>
        <v>#N/A</v>
      </c>
      <c r="J152" s="404" t="e">
        <f>IF($D152="Yes",'CMFs Fatal (All Data)'!J152,1)</f>
        <v>#N/A</v>
      </c>
      <c r="K152" s="404" t="e">
        <f>IF($D152="Yes",'CMFs Fatal (All Data)'!K152,1)</f>
        <v>#N/A</v>
      </c>
      <c r="L152" s="404" t="e">
        <f>IF($D152="Yes",'CMFs Fatal (All Data)'!L152,1)</f>
        <v>#N/A</v>
      </c>
      <c r="M152" s="404" t="e">
        <f>IF($D152="Yes",'CMFs Fatal (All Data)'!M152,1)</f>
        <v>#N/A</v>
      </c>
      <c r="N152" s="404" t="e">
        <f>IF($D152="Yes",'CMFs Fatal (All Data)'!N152,1)</f>
        <v>#N/A</v>
      </c>
      <c r="O152" s="404" t="e">
        <f>IF($D152="Yes",'CMFs Fatal (All Data)'!O152,1)</f>
        <v>#N/A</v>
      </c>
      <c r="P152" s="404" t="e">
        <f>IF($D152="Yes",'CMFs Fatal (All Data)'!P152,1)</f>
        <v>#N/A</v>
      </c>
      <c r="Q152" s="404" t="e">
        <f>IF($D152="Yes",'CMFs Fatal (All Data)'!Q152,1)</f>
        <v>#N/A</v>
      </c>
      <c r="R152" s="404" t="e">
        <f>IF($D152="Yes",'CMFs Fatal (All Data)'!R152,1)</f>
        <v>#N/A</v>
      </c>
      <c r="S152" s="404" t="e">
        <f>IF($D152="Yes",'CMFs Fatal (All Data)'!S152,1)</f>
        <v>#N/A</v>
      </c>
      <c r="T152" s="404" t="e">
        <f>IF($D152="Yes",'CMFs Fatal (All Data)'!T152,1)</f>
        <v>#N/A</v>
      </c>
      <c r="U152" s="404" t="e">
        <f>IF($D152="Yes",'CMFs Fatal (All Data)'!U152,1)</f>
        <v>#N/A</v>
      </c>
      <c r="V152" s="439" t="e">
        <f>IF($D152="Yes",'CMFs Fatal (All Data)'!V152,1)</f>
        <v>#N/A</v>
      </c>
      <c r="W152" s="625"/>
    </row>
    <row r="153" spans="1:23" x14ac:dyDescent="0.2">
      <c r="A153" s="407" t="str">
        <f>IF(ISERROR(D153),"Area Type must be selected on Worksheet 1 (box 14)",IF($D153="Yes",CONCATENATE('CMFs Fatal (All Data)'!W153," - ",'CMFs Fatal (All Data)'!X153," - ",'CMFs Fatal (All Data)'!Y153),CONCATENATE('CMFs Fatal (All Data)'!W153," ----- (Not applicable to selected Area Type)")))</f>
        <v>Area Type must be selected on Worksheet 1 (box 14)</v>
      </c>
      <c r="B153" s="403">
        <f>'CMFs Fatal (All Data)'!B153</f>
        <v>12</v>
      </c>
      <c r="C153" s="403" t="str">
        <f>'CMFs Fatal (All Data)'!C153</f>
        <v>All</v>
      </c>
      <c r="D153" s="403" t="e">
        <f>'CMFs Fatal (All Data)'!D153</f>
        <v>#N/A</v>
      </c>
      <c r="E153" s="404" t="e">
        <f>IF($D153="Yes",'CMFs Fatal (All Data)'!E153,1)</f>
        <v>#N/A</v>
      </c>
      <c r="F153" s="404" t="e">
        <f>IF($D153="Yes",'CMFs Fatal (All Data)'!F153,1)</f>
        <v>#N/A</v>
      </c>
      <c r="G153" s="404" t="e">
        <f>IF($D153="Yes",'CMFs Fatal (All Data)'!G153,1)</f>
        <v>#N/A</v>
      </c>
      <c r="H153" s="404" t="e">
        <f>IF($D153="Yes",'CMFs Fatal (All Data)'!H153,1)</f>
        <v>#N/A</v>
      </c>
      <c r="I153" s="404" t="e">
        <f>IF($D153="Yes",'CMFs Fatal (All Data)'!I153,1)</f>
        <v>#N/A</v>
      </c>
      <c r="J153" s="404" t="e">
        <f>IF($D153="Yes",'CMFs Fatal (All Data)'!J153,1)</f>
        <v>#N/A</v>
      </c>
      <c r="K153" s="404" t="e">
        <f>IF($D153="Yes",'CMFs Fatal (All Data)'!K153,1)</f>
        <v>#N/A</v>
      </c>
      <c r="L153" s="404" t="e">
        <f>IF($D153="Yes",'CMFs Fatal (All Data)'!L153,1)</f>
        <v>#N/A</v>
      </c>
      <c r="M153" s="404" t="e">
        <f>IF($D153="Yes",'CMFs Fatal (All Data)'!M153,1)</f>
        <v>#N/A</v>
      </c>
      <c r="N153" s="404" t="e">
        <f>IF($D153="Yes",'CMFs Fatal (All Data)'!N153,1)</f>
        <v>#N/A</v>
      </c>
      <c r="O153" s="404" t="e">
        <f>IF($D153="Yes",'CMFs Fatal (All Data)'!O153,1)</f>
        <v>#N/A</v>
      </c>
      <c r="P153" s="404" t="e">
        <f>IF($D153="Yes",'CMFs Fatal (All Data)'!P153,1)</f>
        <v>#N/A</v>
      </c>
      <c r="Q153" s="404" t="e">
        <f>IF($D153="Yes",'CMFs Fatal (All Data)'!Q153,1)</f>
        <v>#N/A</v>
      </c>
      <c r="R153" s="404" t="e">
        <f>IF($D153="Yes",'CMFs Fatal (All Data)'!R153,1)</f>
        <v>#N/A</v>
      </c>
      <c r="S153" s="404" t="e">
        <f>IF($D153="Yes",'CMFs Fatal (All Data)'!S153,1)</f>
        <v>#N/A</v>
      </c>
      <c r="T153" s="404" t="e">
        <f>IF($D153="Yes",'CMFs Fatal (All Data)'!T153,1)</f>
        <v>#N/A</v>
      </c>
      <c r="U153" s="404" t="e">
        <f>IF($D153="Yes",'CMFs Fatal (All Data)'!U153,1)</f>
        <v>#N/A</v>
      </c>
      <c r="V153" s="439" t="e">
        <f>IF($D153="Yes",'CMFs Fatal (All Data)'!V153,1)</f>
        <v>#N/A</v>
      </c>
      <c r="W153" s="625"/>
    </row>
    <row r="154" spans="1:23" x14ac:dyDescent="0.2">
      <c r="A154" s="407" t="str">
        <f>IF(ISERROR(D154),"Area Type must be selected on Worksheet 1 (box 14)",IF($D154="Yes",CONCATENATE('CMFs Fatal (All Data)'!W154," - ",'CMFs Fatal (All Data)'!X154," - ",'CMFs Fatal (All Data)'!Y154),CONCATENATE('CMFs Fatal (All Data)'!W154," ----- (Not applicable to selected Area Type)")))</f>
        <v>Area Type must be selected on Worksheet 1 (box 14)</v>
      </c>
      <c r="B154" s="403">
        <f>'CMFs Fatal (All Data)'!B154</f>
        <v>12</v>
      </c>
      <c r="C154" s="403" t="str">
        <f>'CMFs Fatal (All Data)'!C154</f>
        <v>All</v>
      </c>
      <c r="D154" s="403" t="e">
        <f>'CMFs Fatal (All Data)'!D154</f>
        <v>#N/A</v>
      </c>
      <c r="E154" s="404" t="e">
        <f>IF($D154="Yes",'CMFs Fatal (All Data)'!E154,1)</f>
        <v>#N/A</v>
      </c>
      <c r="F154" s="404" t="e">
        <f>IF($D154="Yes",'CMFs Fatal (All Data)'!F154,1)</f>
        <v>#N/A</v>
      </c>
      <c r="G154" s="404" t="e">
        <f>IF($D154="Yes",'CMFs Fatal (All Data)'!G154,1)</f>
        <v>#N/A</v>
      </c>
      <c r="H154" s="404" t="e">
        <f>IF($D154="Yes",'CMFs Fatal (All Data)'!H154,1)</f>
        <v>#N/A</v>
      </c>
      <c r="I154" s="404" t="e">
        <f>IF($D154="Yes",'CMFs Fatal (All Data)'!I154,1)</f>
        <v>#N/A</v>
      </c>
      <c r="J154" s="404" t="e">
        <f>IF($D154="Yes",'CMFs Fatal (All Data)'!J154,1)</f>
        <v>#N/A</v>
      </c>
      <c r="K154" s="404" t="e">
        <f>IF($D154="Yes",'CMFs Fatal (All Data)'!K154,1)</f>
        <v>#N/A</v>
      </c>
      <c r="L154" s="404" t="e">
        <f>IF($D154="Yes",'CMFs Fatal (All Data)'!L154,1)</f>
        <v>#N/A</v>
      </c>
      <c r="M154" s="404" t="e">
        <f>IF($D154="Yes",'CMFs Fatal (All Data)'!M154,1)</f>
        <v>#N/A</v>
      </c>
      <c r="N154" s="404" t="e">
        <f>IF($D154="Yes",'CMFs Fatal (All Data)'!N154,1)</f>
        <v>#N/A</v>
      </c>
      <c r="O154" s="404" t="e">
        <f>IF($D154="Yes",'CMFs Fatal (All Data)'!O154,1)</f>
        <v>#N/A</v>
      </c>
      <c r="P154" s="404" t="e">
        <f>IF($D154="Yes",'CMFs Fatal (All Data)'!P154,1)</f>
        <v>#N/A</v>
      </c>
      <c r="Q154" s="404" t="e">
        <f>IF($D154="Yes",'CMFs Fatal (All Data)'!Q154,1)</f>
        <v>#N/A</v>
      </c>
      <c r="R154" s="404" t="e">
        <f>IF($D154="Yes",'CMFs Fatal (All Data)'!R154,1)</f>
        <v>#N/A</v>
      </c>
      <c r="S154" s="404" t="e">
        <f>IF($D154="Yes",'CMFs Fatal (All Data)'!S154,1)</f>
        <v>#N/A</v>
      </c>
      <c r="T154" s="404" t="e">
        <f>IF($D154="Yes",'CMFs Fatal (All Data)'!T154,1)</f>
        <v>#N/A</v>
      </c>
      <c r="U154" s="404" t="e">
        <f>IF($D154="Yes",'CMFs Fatal (All Data)'!U154,1)</f>
        <v>#N/A</v>
      </c>
      <c r="V154" s="439" t="e">
        <f>IF($D154="Yes",'CMFs Fatal (All Data)'!V154,1)</f>
        <v>#N/A</v>
      </c>
      <c r="W154" s="625"/>
    </row>
    <row r="155" spans="1:23" x14ac:dyDescent="0.2">
      <c r="A155" s="407" t="str">
        <f>IF(ISERROR(D155),"Area Type must be selected on Worksheet 1 (box 14)",IF($D155="Yes",CONCATENATE('CMFs Fatal (All Data)'!W155," - ",'CMFs Fatal (All Data)'!X155," - ",'CMFs Fatal (All Data)'!Y155),CONCATENATE('CMFs Fatal (All Data)'!W155," ----- (Not applicable to selected Area Type)")))</f>
        <v>Area Type must be selected on Worksheet 1 (box 14)</v>
      </c>
      <c r="B155" s="403">
        <f>'CMFs Fatal (All Data)'!B155</f>
        <v>12</v>
      </c>
      <c r="C155" s="403" t="str">
        <f>'CMFs Fatal (All Data)'!C155</f>
        <v>Urban</v>
      </c>
      <c r="D155" s="403" t="e">
        <f>'CMFs Fatal (All Data)'!D155</f>
        <v>#N/A</v>
      </c>
      <c r="E155" s="404" t="e">
        <f>IF($D155="Yes",'CMFs Fatal (All Data)'!E155,1)</f>
        <v>#N/A</v>
      </c>
      <c r="F155" s="404" t="e">
        <f>IF($D155="Yes",'CMFs Fatal (All Data)'!F155,1)</f>
        <v>#N/A</v>
      </c>
      <c r="G155" s="404" t="e">
        <f>IF($D155="Yes",'CMFs Fatal (All Data)'!G155,1)</f>
        <v>#N/A</v>
      </c>
      <c r="H155" s="404" t="e">
        <f>IF($D155="Yes",'CMFs Fatal (All Data)'!H155,1)</f>
        <v>#N/A</v>
      </c>
      <c r="I155" s="404" t="e">
        <f>IF($D155="Yes",'CMFs Fatal (All Data)'!I155,1)</f>
        <v>#N/A</v>
      </c>
      <c r="J155" s="404" t="e">
        <f>IF($D155="Yes",'CMFs Fatal (All Data)'!J155,1)</f>
        <v>#N/A</v>
      </c>
      <c r="K155" s="404" t="e">
        <f>IF($D155="Yes",'CMFs Fatal (All Data)'!K155,1)</f>
        <v>#N/A</v>
      </c>
      <c r="L155" s="404" t="e">
        <f>IF($D155="Yes",'CMFs Fatal (All Data)'!L155,1)</f>
        <v>#N/A</v>
      </c>
      <c r="M155" s="404" t="e">
        <f>IF($D155="Yes",'CMFs Fatal (All Data)'!M155,1)</f>
        <v>#N/A</v>
      </c>
      <c r="N155" s="404" t="e">
        <f>IF($D155="Yes",'CMFs Fatal (All Data)'!N155,1)</f>
        <v>#N/A</v>
      </c>
      <c r="O155" s="404" t="e">
        <f>IF($D155="Yes",'CMFs Fatal (All Data)'!O155,1)</f>
        <v>#N/A</v>
      </c>
      <c r="P155" s="404" t="e">
        <f>IF($D155="Yes",'CMFs Fatal (All Data)'!P155,1)</f>
        <v>#N/A</v>
      </c>
      <c r="Q155" s="404" t="e">
        <f>IF($D155="Yes",'CMFs Fatal (All Data)'!Q155,1)</f>
        <v>#N/A</v>
      </c>
      <c r="R155" s="404" t="e">
        <f>IF($D155="Yes",'CMFs Fatal (All Data)'!R155,1)</f>
        <v>#N/A</v>
      </c>
      <c r="S155" s="404" t="e">
        <f>IF($D155="Yes",'CMFs Fatal (All Data)'!S155,1)</f>
        <v>#N/A</v>
      </c>
      <c r="T155" s="404" t="e">
        <f>IF($D155="Yes",'CMFs Fatal (All Data)'!T155,1)</f>
        <v>#N/A</v>
      </c>
      <c r="U155" s="404" t="e">
        <f>IF($D155="Yes",'CMFs Fatal (All Data)'!U155,1)</f>
        <v>#N/A</v>
      </c>
      <c r="V155" s="439" t="e">
        <f>IF($D155="Yes",'CMFs Fatal (All Data)'!V155,1)</f>
        <v>#N/A</v>
      </c>
      <c r="W155" s="625"/>
    </row>
    <row r="156" spans="1:23" x14ac:dyDescent="0.2">
      <c r="A156" s="407" t="str">
        <f>IF(ISERROR(D156),"Area Type must be selected on Worksheet 1 (box 14)",IF($D156="Yes",CONCATENATE('CMFs Fatal (All Data)'!W156," - ",'CMFs Fatal (All Data)'!X156," - ",'CMFs Fatal (All Data)'!Y156),CONCATENATE('CMFs Fatal (All Data)'!W156," ----- (Not applicable to selected Area Type)")))</f>
        <v>Area Type must be selected on Worksheet 1 (box 14)</v>
      </c>
      <c r="B156" s="403">
        <f>'CMFs Fatal (All Data)'!B156</f>
        <v>12</v>
      </c>
      <c r="C156" s="403" t="str">
        <f>'CMFs Fatal (All Data)'!C156</f>
        <v>All</v>
      </c>
      <c r="D156" s="403" t="e">
        <f>'CMFs Fatal (All Data)'!D156</f>
        <v>#N/A</v>
      </c>
      <c r="E156" s="404" t="e">
        <f>IF($D156="Yes",'CMFs Fatal (All Data)'!E156,1)</f>
        <v>#N/A</v>
      </c>
      <c r="F156" s="404" t="e">
        <f>IF($D156="Yes",'CMFs Fatal (All Data)'!F156,1)</f>
        <v>#N/A</v>
      </c>
      <c r="G156" s="404" t="e">
        <f>IF($D156="Yes",'CMFs Fatal (All Data)'!G156,1)</f>
        <v>#N/A</v>
      </c>
      <c r="H156" s="404" t="e">
        <f>IF($D156="Yes",'CMFs Fatal (All Data)'!H156,1)</f>
        <v>#N/A</v>
      </c>
      <c r="I156" s="404" t="e">
        <f>IF($D156="Yes",'CMFs Fatal (All Data)'!I156,1)</f>
        <v>#N/A</v>
      </c>
      <c r="J156" s="404" t="e">
        <f>IF($D156="Yes",'CMFs Fatal (All Data)'!J156,1)</f>
        <v>#N/A</v>
      </c>
      <c r="K156" s="404" t="e">
        <f>IF($D156="Yes",'CMFs Fatal (All Data)'!K156,1)</f>
        <v>#N/A</v>
      </c>
      <c r="L156" s="404" t="e">
        <f>IF($D156="Yes",'CMFs Fatal (All Data)'!L156,1)</f>
        <v>#N/A</v>
      </c>
      <c r="M156" s="404" t="e">
        <f>IF($D156="Yes",'CMFs Fatal (All Data)'!M156,1)</f>
        <v>#N/A</v>
      </c>
      <c r="N156" s="404" t="e">
        <f>IF($D156="Yes",'CMFs Fatal (All Data)'!N156,1)</f>
        <v>#N/A</v>
      </c>
      <c r="O156" s="404" t="e">
        <f>IF($D156="Yes",'CMFs Fatal (All Data)'!O156,1)</f>
        <v>#N/A</v>
      </c>
      <c r="P156" s="404" t="e">
        <f>IF($D156="Yes",'CMFs Fatal (All Data)'!P156,1)</f>
        <v>#N/A</v>
      </c>
      <c r="Q156" s="404" t="e">
        <f>IF($D156="Yes",'CMFs Fatal (All Data)'!Q156,1)</f>
        <v>#N/A</v>
      </c>
      <c r="R156" s="404" t="e">
        <f>IF($D156="Yes",'CMFs Fatal (All Data)'!R156,1)</f>
        <v>#N/A</v>
      </c>
      <c r="S156" s="404" t="e">
        <f>IF($D156="Yes",'CMFs Fatal (All Data)'!S156,1)</f>
        <v>#N/A</v>
      </c>
      <c r="T156" s="404" t="e">
        <f>IF($D156="Yes",'CMFs Fatal (All Data)'!T156,1)</f>
        <v>#N/A</v>
      </c>
      <c r="U156" s="404" t="e">
        <f>IF($D156="Yes",'CMFs Fatal (All Data)'!U156,1)</f>
        <v>#N/A</v>
      </c>
      <c r="V156" s="439" t="e">
        <f>IF($D156="Yes",'CMFs Fatal (All Data)'!V156,1)</f>
        <v>#N/A</v>
      </c>
      <c r="W156" s="625"/>
    </row>
    <row r="157" spans="1:23" x14ac:dyDescent="0.2">
      <c r="A157" s="407" t="str">
        <f>IF(ISERROR(D157),"Area Type must be selected on Worksheet 1 (box 14)",IF($D157="Yes",CONCATENATE('CMFs Fatal (All Data)'!W157," - ",'CMFs Fatal (All Data)'!X157," - ",'CMFs Fatal (All Data)'!Y157),CONCATENATE('CMFs Fatal (All Data)'!W157," ----- (Not applicable to selected Area Type)")))</f>
        <v>Area Type must be selected on Worksheet 1 (box 14)</v>
      </c>
      <c r="B157" s="403">
        <f>'CMFs Fatal (All Data)'!B157</f>
        <v>12</v>
      </c>
      <c r="C157" s="403" t="str">
        <f>'CMFs Fatal (All Data)'!C157</f>
        <v>All</v>
      </c>
      <c r="D157" s="403" t="e">
        <f>'CMFs Fatal (All Data)'!D157</f>
        <v>#N/A</v>
      </c>
      <c r="E157" s="404" t="e">
        <f>IF($D157="Yes",'CMFs Fatal (All Data)'!E157,1)</f>
        <v>#N/A</v>
      </c>
      <c r="F157" s="404" t="e">
        <f>IF($D157="Yes",'CMFs Fatal (All Data)'!F157,1)</f>
        <v>#N/A</v>
      </c>
      <c r="G157" s="404" t="e">
        <f>IF($D157="Yes",'CMFs Fatal (All Data)'!G157,1)</f>
        <v>#N/A</v>
      </c>
      <c r="H157" s="404" t="e">
        <f>IF($D157="Yes",'CMFs Fatal (All Data)'!H157,1)</f>
        <v>#N/A</v>
      </c>
      <c r="I157" s="404" t="e">
        <f>IF($D157="Yes",'CMFs Fatal (All Data)'!I157,1)</f>
        <v>#N/A</v>
      </c>
      <c r="J157" s="404" t="e">
        <f>IF($D157="Yes",'CMFs Fatal (All Data)'!J157,1)</f>
        <v>#N/A</v>
      </c>
      <c r="K157" s="404" t="e">
        <f>IF($D157="Yes",'CMFs Fatal (All Data)'!K157,1)</f>
        <v>#N/A</v>
      </c>
      <c r="L157" s="404" t="e">
        <f>IF($D157="Yes",'CMFs Fatal (All Data)'!L157,1)</f>
        <v>#N/A</v>
      </c>
      <c r="M157" s="404" t="e">
        <f>IF($D157="Yes",'CMFs Fatal (All Data)'!M157,1)</f>
        <v>#N/A</v>
      </c>
      <c r="N157" s="404" t="e">
        <f>IF($D157="Yes",'CMFs Fatal (All Data)'!N157,1)</f>
        <v>#N/A</v>
      </c>
      <c r="O157" s="404" t="e">
        <f>IF($D157="Yes",'CMFs Fatal (All Data)'!O157,1)</f>
        <v>#N/A</v>
      </c>
      <c r="P157" s="404" t="e">
        <f>IF($D157="Yes",'CMFs Fatal (All Data)'!P157,1)</f>
        <v>#N/A</v>
      </c>
      <c r="Q157" s="404" t="e">
        <f>IF($D157="Yes",'CMFs Fatal (All Data)'!Q157,1)</f>
        <v>#N/A</v>
      </c>
      <c r="R157" s="404" t="e">
        <f>IF($D157="Yes",'CMFs Fatal (All Data)'!R157,1)</f>
        <v>#N/A</v>
      </c>
      <c r="S157" s="404" t="e">
        <f>IF($D157="Yes",'CMFs Fatal (All Data)'!S157,1)</f>
        <v>#N/A</v>
      </c>
      <c r="T157" s="404" t="e">
        <f>IF($D157="Yes",'CMFs Fatal (All Data)'!T157,1)</f>
        <v>#N/A</v>
      </c>
      <c r="U157" s="404" t="e">
        <f>IF($D157="Yes",'CMFs Fatal (All Data)'!U157,1)</f>
        <v>#N/A</v>
      </c>
      <c r="V157" s="439" t="e">
        <f>IF($D157="Yes",'CMFs Fatal (All Data)'!V157,1)</f>
        <v>#N/A</v>
      </c>
      <c r="W157" s="625"/>
    </row>
    <row r="158" spans="1:23" x14ac:dyDescent="0.2">
      <c r="A158" s="407" t="str">
        <f>IF(ISERROR(D158),"Area Type must be selected on Worksheet 1 (box 14)",IF($D158="Yes",CONCATENATE('CMFs Fatal (All Data)'!W158," - ",'CMFs Fatal (All Data)'!X158," - ",'CMFs Fatal (All Data)'!Y158),CONCATENATE('CMFs Fatal (All Data)'!W158," ----- (Not applicable to selected Area Type)")))</f>
        <v>Area Type must be selected on Worksheet 1 (box 14)</v>
      </c>
      <c r="B158" s="403">
        <f>'CMFs Fatal (All Data)'!B158</f>
        <v>12</v>
      </c>
      <c r="C158" s="403" t="str">
        <f>'CMFs Fatal (All Data)'!C158</f>
        <v>All</v>
      </c>
      <c r="D158" s="403" t="e">
        <f>'CMFs Fatal (All Data)'!D158</f>
        <v>#N/A</v>
      </c>
      <c r="E158" s="404" t="e">
        <f>IF($D158="Yes",'CMFs Fatal (All Data)'!E158,1)</f>
        <v>#N/A</v>
      </c>
      <c r="F158" s="404" t="e">
        <f>IF($D158="Yes",'CMFs Fatal (All Data)'!F158,1)</f>
        <v>#N/A</v>
      </c>
      <c r="G158" s="404" t="e">
        <f>IF($D158="Yes",'CMFs Fatal (All Data)'!G158,1)</f>
        <v>#N/A</v>
      </c>
      <c r="H158" s="404" t="e">
        <f>IF($D158="Yes",'CMFs Fatal (All Data)'!H158,1)</f>
        <v>#N/A</v>
      </c>
      <c r="I158" s="404" t="e">
        <f>IF($D158="Yes",'CMFs Fatal (All Data)'!I158,1)</f>
        <v>#N/A</v>
      </c>
      <c r="J158" s="404" t="e">
        <f>IF($D158="Yes",'CMFs Fatal (All Data)'!J158,1)</f>
        <v>#N/A</v>
      </c>
      <c r="K158" s="404" t="e">
        <f>IF($D158="Yes",'CMFs Fatal (All Data)'!K158,1)</f>
        <v>#N/A</v>
      </c>
      <c r="L158" s="404" t="e">
        <f>IF($D158="Yes",'CMFs Fatal (All Data)'!L158,1)</f>
        <v>#N/A</v>
      </c>
      <c r="M158" s="404" t="e">
        <f>IF($D158="Yes",'CMFs Fatal (All Data)'!M158,1)</f>
        <v>#N/A</v>
      </c>
      <c r="N158" s="404" t="e">
        <f>IF($D158="Yes",'CMFs Fatal (All Data)'!N158,1)</f>
        <v>#N/A</v>
      </c>
      <c r="O158" s="404" t="e">
        <f>IF($D158="Yes",'CMFs Fatal (All Data)'!O158,1)</f>
        <v>#N/A</v>
      </c>
      <c r="P158" s="404" t="e">
        <f>IF($D158="Yes",'CMFs Fatal (All Data)'!P158,1)</f>
        <v>#N/A</v>
      </c>
      <c r="Q158" s="404" t="e">
        <f>IF($D158="Yes",'CMFs Fatal (All Data)'!Q158,1)</f>
        <v>#N/A</v>
      </c>
      <c r="R158" s="404" t="e">
        <f>IF($D158="Yes",'CMFs Fatal (All Data)'!R158,1)</f>
        <v>#N/A</v>
      </c>
      <c r="S158" s="404" t="e">
        <f>IF($D158="Yes",'CMFs Fatal (All Data)'!S158,1)</f>
        <v>#N/A</v>
      </c>
      <c r="T158" s="404" t="e">
        <f>IF($D158="Yes",'CMFs Fatal (All Data)'!T158,1)</f>
        <v>#N/A</v>
      </c>
      <c r="U158" s="404" t="e">
        <f>IF($D158="Yes",'CMFs Fatal (All Data)'!U158,1)</f>
        <v>#N/A</v>
      </c>
      <c r="V158" s="439" t="e">
        <f>IF($D158="Yes",'CMFs Fatal (All Data)'!V158,1)</f>
        <v>#N/A</v>
      </c>
      <c r="W158" s="625"/>
    </row>
    <row r="159" spans="1:23" x14ac:dyDescent="0.2">
      <c r="A159" s="407" t="str">
        <f>IF(ISERROR(D159),"Area Type must be selected on Worksheet 1 (box 14)",IF($D159="Yes",CONCATENATE('CMFs Fatal (All Data)'!W159," - ",'CMFs Fatal (All Data)'!X159," - ",'CMFs Fatal (All Data)'!Y159),CONCATENATE('CMFs Fatal (All Data)'!W159," ----- (Not applicable to selected Area Type)")))</f>
        <v>Area Type must be selected on Worksheet 1 (box 14)</v>
      </c>
      <c r="B159" s="403">
        <f>'CMFs Fatal (All Data)'!B159</f>
        <v>12</v>
      </c>
      <c r="C159" s="403" t="str">
        <f>'CMFs Fatal (All Data)'!C159</f>
        <v>All</v>
      </c>
      <c r="D159" s="403" t="e">
        <f>'CMFs Fatal (All Data)'!D159</f>
        <v>#N/A</v>
      </c>
      <c r="E159" s="404" t="e">
        <f>IF($D159="Yes",'CMFs Fatal (All Data)'!E159,1)</f>
        <v>#N/A</v>
      </c>
      <c r="F159" s="404" t="e">
        <f>IF($D159="Yes",'CMFs Fatal (All Data)'!F159,1)</f>
        <v>#N/A</v>
      </c>
      <c r="G159" s="404" t="e">
        <f>IF($D159="Yes",'CMFs Fatal (All Data)'!G159,1)</f>
        <v>#N/A</v>
      </c>
      <c r="H159" s="404" t="e">
        <f>IF($D159="Yes",'CMFs Fatal (All Data)'!H159,1)</f>
        <v>#N/A</v>
      </c>
      <c r="I159" s="404" t="e">
        <f>IF($D159="Yes",'CMFs Fatal (All Data)'!I159,1)</f>
        <v>#N/A</v>
      </c>
      <c r="J159" s="404" t="e">
        <f>IF($D159="Yes",'CMFs Fatal (All Data)'!J159,1)</f>
        <v>#N/A</v>
      </c>
      <c r="K159" s="404" t="e">
        <f>IF($D159="Yes",'CMFs Fatal (All Data)'!K159,1)</f>
        <v>#N/A</v>
      </c>
      <c r="L159" s="404" t="e">
        <f>IF($D159="Yes",'CMFs Fatal (All Data)'!L159,1)</f>
        <v>#N/A</v>
      </c>
      <c r="M159" s="404" t="e">
        <f>IF($D159="Yes",'CMFs Fatal (All Data)'!M159,1)</f>
        <v>#N/A</v>
      </c>
      <c r="N159" s="404" t="e">
        <f>IF($D159="Yes",'CMFs Fatal (All Data)'!N159,1)</f>
        <v>#N/A</v>
      </c>
      <c r="O159" s="404" t="e">
        <f>IF($D159="Yes",'CMFs Fatal (All Data)'!O159,1)</f>
        <v>#N/A</v>
      </c>
      <c r="P159" s="404" t="e">
        <f>IF($D159="Yes",'CMFs Fatal (All Data)'!P159,1)</f>
        <v>#N/A</v>
      </c>
      <c r="Q159" s="404" t="e">
        <f>IF($D159="Yes",'CMFs Fatal (All Data)'!Q159,1)</f>
        <v>#N/A</v>
      </c>
      <c r="R159" s="404" t="e">
        <f>IF($D159="Yes",'CMFs Fatal (All Data)'!R159,1)</f>
        <v>#N/A</v>
      </c>
      <c r="S159" s="404" t="e">
        <f>IF($D159="Yes",'CMFs Fatal (All Data)'!S159,1)</f>
        <v>#N/A</v>
      </c>
      <c r="T159" s="404" t="e">
        <f>IF($D159="Yes",'CMFs Fatal (All Data)'!T159,1)</f>
        <v>#N/A</v>
      </c>
      <c r="U159" s="404" t="e">
        <f>IF($D159="Yes",'CMFs Fatal (All Data)'!U159,1)</f>
        <v>#N/A</v>
      </c>
      <c r="V159" s="439" t="e">
        <f>IF($D159="Yes",'CMFs Fatal (All Data)'!V159,1)</f>
        <v>#N/A</v>
      </c>
      <c r="W159" s="625"/>
    </row>
    <row r="160" spans="1:23" x14ac:dyDescent="0.2">
      <c r="A160" s="407" t="str">
        <f>IF(ISERROR(D160),"Area Type must be selected on Worksheet 1 (box 14)",IF($D160="Yes",CONCATENATE('CMFs Fatal (All Data)'!W160," - ",'CMFs Fatal (All Data)'!X160," - ",'CMFs Fatal (All Data)'!Y160),CONCATENATE('CMFs Fatal (All Data)'!W160," ----- (Not applicable to selected Area Type)")))</f>
        <v>Area Type must be selected on Worksheet 1 (box 14)</v>
      </c>
      <c r="B160" s="403">
        <f>'CMFs Fatal (All Data)'!B160</f>
        <v>12</v>
      </c>
      <c r="C160" s="403" t="str">
        <f>'CMFs Fatal (All Data)'!C160</f>
        <v>All</v>
      </c>
      <c r="D160" s="403" t="e">
        <f>'CMFs Fatal (All Data)'!D160</f>
        <v>#N/A</v>
      </c>
      <c r="E160" s="404" t="e">
        <f>IF($D160="Yes",'CMFs Fatal (All Data)'!E160,1)</f>
        <v>#N/A</v>
      </c>
      <c r="F160" s="404" t="e">
        <f>IF($D160="Yes",'CMFs Fatal (All Data)'!F160,1)</f>
        <v>#N/A</v>
      </c>
      <c r="G160" s="404" t="e">
        <f>IF($D160="Yes",'CMFs Fatal (All Data)'!G160,1)</f>
        <v>#N/A</v>
      </c>
      <c r="H160" s="404" t="e">
        <f>IF($D160="Yes",'CMFs Fatal (All Data)'!H160,1)</f>
        <v>#N/A</v>
      </c>
      <c r="I160" s="404" t="e">
        <f>IF($D160="Yes",'CMFs Fatal (All Data)'!I160,1)</f>
        <v>#N/A</v>
      </c>
      <c r="J160" s="404" t="e">
        <f>IF($D160="Yes",'CMFs Fatal (All Data)'!J160,1)</f>
        <v>#N/A</v>
      </c>
      <c r="K160" s="404" t="e">
        <f>IF($D160="Yes",'CMFs Fatal (All Data)'!K160,1)</f>
        <v>#N/A</v>
      </c>
      <c r="L160" s="404" t="e">
        <f>IF($D160="Yes",'CMFs Fatal (All Data)'!L160,1)</f>
        <v>#N/A</v>
      </c>
      <c r="M160" s="404" t="e">
        <f>IF($D160="Yes",'CMFs Fatal (All Data)'!M160,1)</f>
        <v>#N/A</v>
      </c>
      <c r="N160" s="404" t="e">
        <f>IF($D160="Yes",'CMFs Fatal (All Data)'!N160,1)</f>
        <v>#N/A</v>
      </c>
      <c r="O160" s="404" t="e">
        <f>IF($D160="Yes",'CMFs Fatal (All Data)'!O160,1)</f>
        <v>#N/A</v>
      </c>
      <c r="P160" s="404" t="e">
        <f>IF($D160="Yes",'CMFs Fatal (All Data)'!P160,1)</f>
        <v>#N/A</v>
      </c>
      <c r="Q160" s="404" t="e">
        <f>IF($D160="Yes",'CMFs Fatal (All Data)'!Q160,1)</f>
        <v>#N/A</v>
      </c>
      <c r="R160" s="404" t="e">
        <f>IF($D160="Yes",'CMFs Fatal (All Data)'!R160,1)</f>
        <v>#N/A</v>
      </c>
      <c r="S160" s="404" t="e">
        <f>IF($D160="Yes",'CMFs Fatal (All Data)'!S160,1)</f>
        <v>#N/A</v>
      </c>
      <c r="T160" s="404" t="e">
        <f>IF($D160="Yes",'CMFs Fatal (All Data)'!T160,1)</f>
        <v>#N/A</v>
      </c>
      <c r="U160" s="404" t="e">
        <f>IF($D160="Yes",'CMFs Fatal (All Data)'!U160,1)</f>
        <v>#N/A</v>
      </c>
      <c r="V160" s="439" t="e">
        <f>IF($D160="Yes",'CMFs Fatal (All Data)'!V160,1)</f>
        <v>#N/A</v>
      </c>
      <c r="W160" s="625"/>
    </row>
    <row r="161" spans="1:23" x14ac:dyDescent="0.2">
      <c r="A161" s="407" t="str">
        <f>IF(ISERROR(D161),"Area Type must be selected on Worksheet 1 (box 14)",IF($D161="Yes",CONCATENATE('CMFs Fatal (All Data)'!W161," - ",'CMFs Fatal (All Data)'!X161," - ",'CMFs Fatal (All Data)'!Y161),CONCATENATE('CMFs Fatal (All Data)'!W161," ----- (Not applicable to selected Area Type)")))</f>
        <v>Area Type must be selected on Worksheet 1 (box 14)</v>
      </c>
      <c r="B161" s="403">
        <f>'CMFs Fatal (All Data)'!B161</f>
        <v>12</v>
      </c>
      <c r="C161" s="403" t="str">
        <f>'CMFs Fatal (All Data)'!C161</f>
        <v>All</v>
      </c>
      <c r="D161" s="403" t="e">
        <f>'CMFs Fatal (All Data)'!D161</f>
        <v>#N/A</v>
      </c>
      <c r="E161" s="404" t="e">
        <f>IF($D161="Yes",'CMFs Fatal (All Data)'!E161,1)</f>
        <v>#N/A</v>
      </c>
      <c r="F161" s="404" t="e">
        <f>IF($D161="Yes",'CMFs Fatal (All Data)'!F161,1)</f>
        <v>#N/A</v>
      </c>
      <c r="G161" s="404" t="e">
        <f>IF($D161="Yes",'CMFs Fatal (All Data)'!G161,1)</f>
        <v>#N/A</v>
      </c>
      <c r="H161" s="404" t="e">
        <f>IF($D161="Yes",'CMFs Fatal (All Data)'!H161,1)</f>
        <v>#N/A</v>
      </c>
      <c r="I161" s="404" t="e">
        <f>IF($D161="Yes",'CMFs Fatal (All Data)'!I161,1)</f>
        <v>#N/A</v>
      </c>
      <c r="J161" s="404" t="e">
        <f>IF($D161="Yes",'CMFs Fatal (All Data)'!J161,1)</f>
        <v>#N/A</v>
      </c>
      <c r="K161" s="404" t="e">
        <f>IF($D161="Yes",'CMFs Fatal (All Data)'!K161,1)</f>
        <v>#N/A</v>
      </c>
      <c r="L161" s="404" t="e">
        <f>IF($D161="Yes",'CMFs Fatal (All Data)'!L161,1)</f>
        <v>#N/A</v>
      </c>
      <c r="M161" s="404" t="e">
        <f>IF($D161="Yes",'CMFs Fatal (All Data)'!M161,1)</f>
        <v>#N/A</v>
      </c>
      <c r="N161" s="404" t="e">
        <f>IF($D161="Yes",'CMFs Fatal (All Data)'!N161,1)</f>
        <v>#N/A</v>
      </c>
      <c r="O161" s="404" t="e">
        <f>IF($D161="Yes",'CMFs Fatal (All Data)'!O161,1)</f>
        <v>#N/A</v>
      </c>
      <c r="P161" s="404" t="e">
        <f>IF($D161="Yes",'CMFs Fatal (All Data)'!P161,1)</f>
        <v>#N/A</v>
      </c>
      <c r="Q161" s="404" t="e">
        <f>IF($D161="Yes",'CMFs Fatal (All Data)'!Q161,1)</f>
        <v>#N/A</v>
      </c>
      <c r="R161" s="404" t="e">
        <f>IF($D161="Yes",'CMFs Fatal (All Data)'!R161,1)</f>
        <v>#N/A</v>
      </c>
      <c r="S161" s="404" t="e">
        <f>IF($D161="Yes",'CMFs Fatal (All Data)'!S161,1)</f>
        <v>#N/A</v>
      </c>
      <c r="T161" s="404" t="e">
        <f>IF($D161="Yes",'CMFs Fatal (All Data)'!T161,1)</f>
        <v>#N/A</v>
      </c>
      <c r="U161" s="404" t="e">
        <f>IF($D161="Yes",'CMFs Fatal (All Data)'!U161,1)</f>
        <v>#N/A</v>
      </c>
      <c r="V161" s="439" t="e">
        <f>IF($D161="Yes",'CMFs Fatal (All Data)'!V161,1)</f>
        <v>#N/A</v>
      </c>
      <c r="W161" s="625"/>
    </row>
    <row r="162" spans="1:23" x14ac:dyDescent="0.2">
      <c r="A162" s="407" t="str">
        <f>IF(ISERROR(D162),"Area Type must be selected on Worksheet 1 (box 14)",IF($D162="Yes",CONCATENATE('CMFs Fatal (All Data)'!W162," - ",'CMFs Fatal (All Data)'!X162," - ",'CMFs Fatal (All Data)'!Y162),CONCATENATE('CMFs Fatal (All Data)'!W162," ----- (Not applicable to selected Area Type)")))</f>
        <v>Area Type must be selected on Worksheet 1 (box 14)</v>
      </c>
      <c r="B162" s="403">
        <f>'CMFs Fatal (All Data)'!B162</f>
        <v>12</v>
      </c>
      <c r="C162" s="403" t="str">
        <f>'CMFs Fatal (All Data)'!C162</f>
        <v>All</v>
      </c>
      <c r="D162" s="403" t="e">
        <f>'CMFs Fatal (All Data)'!D162</f>
        <v>#N/A</v>
      </c>
      <c r="E162" s="404" t="e">
        <f>IF($D162="Yes",'CMFs Fatal (All Data)'!E162,1)</f>
        <v>#N/A</v>
      </c>
      <c r="F162" s="404" t="e">
        <f>IF($D162="Yes",'CMFs Fatal (All Data)'!F162,1)</f>
        <v>#N/A</v>
      </c>
      <c r="G162" s="404" t="e">
        <f>IF($D162="Yes",'CMFs Fatal (All Data)'!G162,1)</f>
        <v>#N/A</v>
      </c>
      <c r="H162" s="404" t="e">
        <f>IF($D162="Yes",'CMFs Fatal (All Data)'!H162,1)</f>
        <v>#N/A</v>
      </c>
      <c r="I162" s="404" t="e">
        <f>IF($D162="Yes",'CMFs Fatal (All Data)'!I162,1)</f>
        <v>#N/A</v>
      </c>
      <c r="J162" s="404" t="e">
        <f>IF($D162="Yes",'CMFs Fatal (All Data)'!J162,1)</f>
        <v>#N/A</v>
      </c>
      <c r="K162" s="404" t="e">
        <f>IF($D162="Yes",'CMFs Fatal (All Data)'!K162,1)</f>
        <v>#N/A</v>
      </c>
      <c r="L162" s="404" t="e">
        <f>IF($D162="Yes",'CMFs Fatal (All Data)'!L162,1)</f>
        <v>#N/A</v>
      </c>
      <c r="M162" s="404" t="e">
        <f>IF($D162="Yes",'CMFs Fatal (All Data)'!M162,1)</f>
        <v>#N/A</v>
      </c>
      <c r="N162" s="404" t="e">
        <f>IF($D162="Yes",'CMFs Fatal (All Data)'!N162,1)</f>
        <v>#N/A</v>
      </c>
      <c r="O162" s="404" t="e">
        <f>IF($D162="Yes",'CMFs Fatal (All Data)'!O162,1)</f>
        <v>#N/A</v>
      </c>
      <c r="P162" s="404" t="e">
        <f>IF($D162="Yes",'CMFs Fatal (All Data)'!P162,1)</f>
        <v>#N/A</v>
      </c>
      <c r="Q162" s="404" t="e">
        <f>IF($D162="Yes",'CMFs Fatal (All Data)'!Q162,1)</f>
        <v>#N/A</v>
      </c>
      <c r="R162" s="404" t="e">
        <f>IF($D162="Yes",'CMFs Fatal (All Data)'!R162,1)</f>
        <v>#N/A</v>
      </c>
      <c r="S162" s="404" t="e">
        <f>IF($D162="Yes",'CMFs Fatal (All Data)'!S162,1)</f>
        <v>#N/A</v>
      </c>
      <c r="T162" s="404" t="e">
        <f>IF($D162="Yes",'CMFs Fatal (All Data)'!T162,1)</f>
        <v>#N/A</v>
      </c>
      <c r="U162" s="404" t="e">
        <f>IF($D162="Yes",'CMFs Fatal (All Data)'!U162,1)</f>
        <v>#N/A</v>
      </c>
      <c r="V162" s="439" t="e">
        <f>IF($D162="Yes",'CMFs Fatal (All Data)'!V162,1)</f>
        <v>#N/A</v>
      </c>
      <c r="W162" s="625"/>
    </row>
    <row r="163" spans="1:23" x14ac:dyDescent="0.2">
      <c r="A163" s="407" t="str">
        <f>IF(ISERROR(D163),"Area Type must be selected on Worksheet 1 (box 14)",IF($D163="Yes",CONCATENATE('CMFs Fatal (All Data)'!W163," - ",'CMFs Fatal (All Data)'!X163," - ",'CMFs Fatal (All Data)'!Y163),CONCATENATE('CMFs Fatal (All Data)'!W163," ----- (Not applicable to selected Area Type)")))</f>
        <v>Area Type must be selected on Worksheet 1 (box 14)</v>
      </c>
      <c r="B163" s="403">
        <f>'CMFs Fatal (All Data)'!B163</f>
        <v>12</v>
      </c>
      <c r="C163" s="403" t="str">
        <f>'CMFs Fatal (All Data)'!C163</f>
        <v>All</v>
      </c>
      <c r="D163" s="403" t="e">
        <f>'CMFs Fatal (All Data)'!D163</f>
        <v>#N/A</v>
      </c>
      <c r="E163" s="404" t="e">
        <f>IF($D163="Yes",'CMFs Fatal (All Data)'!E163,1)</f>
        <v>#N/A</v>
      </c>
      <c r="F163" s="404" t="e">
        <f>IF($D163="Yes",'CMFs Fatal (All Data)'!F163,1)</f>
        <v>#N/A</v>
      </c>
      <c r="G163" s="404" t="e">
        <f>IF($D163="Yes",'CMFs Fatal (All Data)'!G163,1)</f>
        <v>#N/A</v>
      </c>
      <c r="H163" s="404" t="e">
        <f>IF($D163="Yes",'CMFs Fatal (All Data)'!H163,1)</f>
        <v>#N/A</v>
      </c>
      <c r="I163" s="404" t="e">
        <f>IF($D163="Yes",'CMFs Fatal (All Data)'!I163,1)</f>
        <v>#N/A</v>
      </c>
      <c r="J163" s="404" t="e">
        <f>IF($D163="Yes",'CMFs Fatal (All Data)'!J163,1)</f>
        <v>#N/A</v>
      </c>
      <c r="K163" s="404" t="e">
        <f>IF($D163="Yes",'CMFs Fatal (All Data)'!K163,1)</f>
        <v>#N/A</v>
      </c>
      <c r="L163" s="404" t="e">
        <f>IF($D163="Yes",'CMFs Fatal (All Data)'!L163,1)</f>
        <v>#N/A</v>
      </c>
      <c r="M163" s="404" t="e">
        <f>IF($D163="Yes",'CMFs Fatal (All Data)'!M163,1)</f>
        <v>#N/A</v>
      </c>
      <c r="N163" s="404" t="e">
        <f>IF($D163="Yes",'CMFs Fatal (All Data)'!N163,1)</f>
        <v>#N/A</v>
      </c>
      <c r="O163" s="404" t="e">
        <f>IF($D163="Yes",'CMFs Fatal (All Data)'!O163,1)</f>
        <v>#N/A</v>
      </c>
      <c r="P163" s="404" t="e">
        <f>IF($D163="Yes",'CMFs Fatal (All Data)'!P163,1)</f>
        <v>#N/A</v>
      </c>
      <c r="Q163" s="404" t="e">
        <f>IF($D163="Yes",'CMFs Fatal (All Data)'!Q163,1)</f>
        <v>#N/A</v>
      </c>
      <c r="R163" s="404" t="e">
        <f>IF($D163="Yes",'CMFs Fatal (All Data)'!R163,1)</f>
        <v>#N/A</v>
      </c>
      <c r="S163" s="404" t="e">
        <f>IF($D163="Yes",'CMFs Fatal (All Data)'!S163,1)</f>
        <v>#N/A</v>
      </c>
      <c r="T163" s="404" t="e">
        <f>IF($D163="Yes",'CMFs Fatal (All Data)'!T163,1)</f>
        <v>#N/A</v>
      </c>
      <c r="U163" s="404" t="e">
        <f>IF($D163="Yes",'CMFs Fatal (All Data)'!U163,1)</f>
        <v>#N/A</v>
      </c>
      <c r="V163" s="439" t="e">
        <f>IF($D163="Yes",'CMFs Fatal (All Data)'!V163,1)</f>
        <v>#N/A</v>
      </c>
      <c r="W163" s="625"/>
    </row>
    <row r="164" spans="1:23" x14ac:dyDescent="0.2">
      <c r="A164" s="407" t="str">
        <f>IF(ISERROR(D164),"Area Type must be selected on Worksheet 1 (box 14)",IF($D164="Yes",CONCATENATE('CMFs Fatal (All Data)'!W164," - ",'CMFs Fatal (All Data)'!X164," - ",'CMFs Fatal (All Data)'!Y164),CONCATENATE('CMFs Fatal (All Data)'!W164," ----- (Not applicable to selected Area Type)")))</f>
        <v>Area Type must be selected on Worksheet 1 (box 14)</v>
      </c>
      <c r="B164" s="403">
        <f>'CMFs Fatal (All Data)'!B164</f>
        <v>12</v>
      </c>
      <c r="C164" s="403" t="str">
        <f>'CMFs Fatal (All Data)'!C164</f>
        <v>All</v>
      </c>
      <c r="D164" s="403" t="e">
        <f>'CMFs Fatal (All Data)'!D164</f>
        <v>#N/A</v>
      </c>
      <c r="E164" s="404" t="e">
        <f>IF($D164="Yes",'CMFs Fatal (All Data)'!E164,1)</f>
        <v>#N/A</v>
      </c>
      <c r="F164" s="404" t="e">
        <f>IF($D164="Yes",'CMFs Fatal (All Data)'!F164,1)</f>
        <v>#N/A</v>
      </c>
      <c r="G164" s="404" t="e">
        <f>IF($D164="Yes",'CMFs Fatal (All Data)'!G164,1)</f>
        <v>#N/A</v>
      </c>
      <c r="H164" s="404" t="e">
        <f>IF($D164="Yes",'CMFs Fatal (All Data)'!H164,1)</f>
        <v>#N/A</v>
      </c>
      <c r="I164" s="404" t="e">
        <f>IF($D164="Yes",'CMFs Fatal (All Data)'!I164,1)</f>
        <v>#N/A</v>
      </c>
      <c r="J164" s="404" t="e">
        <f>IF($D164="Yes",'CMFs Fatal (All Data)'!J164,1)</f>
        <v>#N/A</v>
      </c>
      <c r="K164" s="404" t="e">
        <f>IF($D164="Yes",'CMFs Fatal (All Data)'!K164,1)</f>
        <v>#N/A</v>
      </c>
      <c r="L164" s="404" t="e">
        <f>IF($D164="Yes",'CMFs Fatal (All Data)'!L164,1)</f>
        <v>#N/A</v>
      </c>
      <c r="M164" s="404" t="e">
        <f>IF($D164="Yes",'CMFs Fatal (All Data)'!M164,1)</f>
        <v>#N/A</v>
      </c>
      <c r="N164" s="404" t="e">
        <f>IF($D164="Yes",'CMFs Fatal (All Data)'!N164,1)</f>
        <v>#N/A</v>
      </c>
      <c r="O164" s="404" t="e">
        <f>IF($D164="Yes",'CMFs Fatal (All Data)'!O164,1)</f>
        <v>#N/A</v>
      </c>
      <c r="P164" s="404" t="e">
        <f>IF($D164="Yes",'CMFs Fatal (All Data)'!P164,1)</f>
        <v>#N/A</v>
      </c>
      <c r="Q164" s="404" t="e">
        <f>IF($D164="Yes",'CMFs Fatal (All Data)'!Q164,1)</f>
        <v>#N/A</v>
      </c>
      <c r="R164" s="404" t="e">
        <f>IF($D164="Yes",'CMFs Fatal (All Data)'!R164,1)</f>
        <v>#N/A</v>
      </c>
      <c r="S164" s="404" t="e">
        <f>IF($D164="Yes",'CMFs Fatal (All Data)'!S164,1)</f>
        <v>#N/A</v>
      </c>
      <c r="T164" s="404" t="e">
        <f>IF($D164="Yes",'CMFs Fatal (All Data)'!T164,1)</f>
        <v>#N/A</v>
      </c>
      <c r="U164" s="404" t="e">
        <f>IF($D164="Yes",'CMFs Fatal (All Data)'!U164,1)</f>
        <v>#N/A</v>
      </c>
      <c r="V164" s="439" t="e">
        <f>IF($D164="Yes",'CMFs Fatal (All Data)'!V164,1)</f>
        <v>#N/A</v>
      </c>
      <c r="W164" s="625"/>
    </row>
    <row r="165" spans="1:23" x14ac:dyDescent="0.2">
      <c r="A165" s="407" t="str">
        <f>IF(ISERROR(D165),"Area Type must be selected on Worksheet 1 (box 14)",IF($D165="Yes",CONCATENATE('CMFs Fatal (All Data)'!W165," - ",'CMFs Fatal (All Data)'!X165," - ",'CMFs Fatal (All Data)'!Y165),CONCATENATE('CMFs Fatal (All Data)'!W165," ----- (Not applicable to selected Area Type)")))</f>
        <v>Area Type must be selected on Worksheet 1 (box 14)</v>
      </c>
      <c r="B165" s="403">
        <f>'CMFs Fatal (All Data)'!B165</f>
        <v>12</v>
      </c>
      <c r="C165" s="403" t="str">
        <f>'CMFs Fatal (All Data)'!C165</f>
        <v>Urban</v>
      </c>
      <c r="D165" s="403" t="e">
        <f>'CMFs Fatal (All Data)'!D165</f>
        <v>#N/A</v>
      </c>
      <c r="E165" s="404" t="e">
        <f>IF($D165="Yes",'CMFs Fatal (All Data)'!E165,1)</f>
        <v>#N/A</v>
      </c>
      <c r="F165" s="404" t="e">
        <f>IF($D165="Yes",'CMFs Fatal (All Data)'!F165,1)</f>
        <v>#N/A</v>
      </c>
      <c r="G165" s="404" t="e">
        <f>IF($D165="Yes",'CMFs Fatal (All Data)'!G165,1)</f>
        <v>#N/A</v>
      </c>
      <c r="H165" s="404" t="e">
        <f>IF($D165="Yes",'CMFs Fatal (All Data)'!H165,1)</f>
        <v>#N/A</v>
      </c>
      <c r="I165" s="404" t="e">
        <f>IF($D165="Yes",'CMFs Fatal (All Data)'!I165,1)</f>
        <v>#N/A</v>
      </c>
      <c r="J165" s="404" t="e">
        <f>IF($D165="Yes",'CMFs Fatal (All Data)'!J165,1)</f>
        <v>#N/A</v>
      </c>
      <c r="K165" s="404" t="e">
        <f>IF($D165="Yes",'CMFs Fatal (All Data)'!K165,1)</f>
        <v>#N/A</v>
      </c>
      <c r="L165" s="404" t="e">
        <f>IF($D165="Yes",'CMFs Fatal (All Data)'!L165,1)</f>
        <v>#N/A</v>
      </c>
      <c r="M165" s="404" t="e">
        <f>IF($D165="Yes",'CMFs Fatal (All Data)'!M165,1)</f>
        <v>#N/A</v>
      </c>
      <c r="N165" s="404" t="e">
        <f>IF($D165="Yes",'CMFs Fatal (All Data)'!N165,1)</f>
        <v>#N/A</v>
      </c>
      <c r="O165" s="404" t="e">
        <f>IF($D165="Yes",'CMFs Fatal (All Data)'!O165,1)</f>
        <v>#N/A</v>
      </c>
      <c r="P165" s="404" t="e">
        <f>IF($D165="Yes",'CMFs Fatal (All Data)'!P165,1)</f>
        <v>#N/A</v>
      </c>
      <c r="Q165" s="404" t="e">
        <f>IF($D165="Yes",'CMFs Fatal (All Data)'!Q165,1)</f>
        <v>#N/A</v>
      </c>
      <c r="R165" s="404" t="e">
        <f>IF($D165="Yes",'CMFs Fatal (All Data)'!R165,1)</f>
        <v>#N/A</v>
      </c>
      <c r="S165" s="404" t="e">
        <f>IF($D165="Yes",'CMFs Fatal (All Data)'!S165,1)</f>
        <v>#N/A</v>
      </c>
      <c r="T165" s="404" t="e">
        <f>IF($D165="Yes",'CMFs Fatal (All Data)'!T165,1)</f>
        <v>#N/A</v>
      </c>
      <c r="U165" s="404" t="e">
        <f>IF($D165="Yes",'CMFs Fatal (All Data)'!U165,1)</f>
        <v>#N/A</v>
      </c>
      <c r="V165" s="439" t="e">
        <f>IF($D165="Yes",'CMFs Fatal (All Data)'!V165,1)</f>
        <v>#N/A</v>
      </c>
      <c r="W165" s="625"/>
    </row>
    <row r="166" spans="1:23" x14ac:dyDescent="0.2">
      <c r="A166" s="407" t="str">
        <f>IF(ISERROR(D166),"Area Type must be selected on Worksheet 1 (box 14)",IF($D166="Yes",CONCATENATE('CMFs Fatal (All Data)'!W166," - ",'CMFs Fatal (All Data)'!X166," - ",'CMFs Fatal (All Data)'!Y166),CONCATENATE('CMFs Fatal (All Data)'!W166," ----- (Not applicable to selected Area Type)")))</f>
        <v>Area Type must be selected on Worksheet 1 (box 14)</v>
      </c>
      <c r="B166" s="403">
        <f>'CMFs Fatal (All Data)'!B166</f>
        <v>12</v>
      </c>
      <c r="C166" s="403" t="str">
        <f>'CMFs Fatal (All Data)'!C166</f>
        <v>Urban</v>
      </c>
      <c r="D166" s="403" t="e">
        <f>'CMFs Fatal (All Data)'!D166</f>
        <v>#N/A</v>
      </c>
      <c r="E166" s="404" t="e">
        <f>IF($D166="Yes",'CMFs Fatal (All Data)'!E166,1)</f>
        <v>#N/A</v>
      </c>
      <c r="F166" s="404" t="e">
        <f>IF($D166="Yes",'CMFs Fatal (All Data)'!F166,1)</f>
        <v>#N/A</v>
      </c>
      <c r="G166" s="404" t="e">
        <f>IF($D166="Yes",'CMFs Fatal (All Data)'!G166,1)</f>
        <v>#N/A</v>
      </c>
      <c r="H166" s="404" t="e">
        <f>IF($D166="Yes",'CMFs Fatal (All Data)'!H166,1)</f>
        <v>#N/A</v>
      </c>
      <c r="I166" s="404" t="e">
        <f>IF($D166="Yes",'CMFs Fatal (All Data)'!I166,1)</f>
        <v>#N/A</v>
      </c>
      <c r="J166" s="404" t="e">
        <f>IF($D166="Yes",'CMFs Fatal (All Data)'!J166,1)</f>
        <v>#N/A</v>
      </c>
      <c r="K166" s="404" t="e">
        <f>IF($D166="Yes",'CMFs Fatal (All Data)'!K166,1)</f>
        <v>#N/A</v>
      </c>
      <c r="L166" s="404" t="e">
        <f>IF($D166="Yes",'CMFs Fatal (All Data)'!L166,1)</f>
        <v>#N/A</v>
      </c>
      <c r="M166" s="404" t="e">
        <f>IF($D166="Yes",'CMFs Fatal (All Data)'!M166,1)</f>
        <v>#N/A</v>
      </c>
      <c r="N166" s="404" t="e">
        <f>IF($D166="Yes",'CMFs Fatal (All Data)'!N166,1)</f>
        <v>#N/A</v>
      </c>
      <c r="O166" s="404" t="e">
        <f>IF($D166="Yes",'CMFs Fatal (All Data)'!O166,1)</f>
        <v>#N/A</v>
      </c>
      <c r="P166" s="404" t="e">
        <f>IF($D166="Yes",'CMFs Fatal (All Data)'!P166,1)</f>
        <v>#N/A</v>
      </c>
      <c r="Q166" s="404" t="e">
        <f>IF($D166="Yes",'CMFs Fatal (All Data)'!Q166,1)</f>
        <v>#N/A</v>
      </c>
      <c r="R166" s="404" t="e">
        <f>IF($D166="Yes",'CMFs Fatal (All Data)'!R166,1)</f>
        <v>#N/A</v>
      </c>
      <c r="S166" s="404" t="e">
        <f>IF($D166="Yes",'CMFs Fatal (All Data)'!S166,1)</f>
        <v>#N/A</v>
      </c>
      <c r="T166" s="404" t="e">
        <f>IF($D166="Yes",'CMFs Fatal (All Data)'!T166,1)</f>
        <v>#N/A</v>
      </c>
      <c r="U166" s="404" t="e">
        <f>IF($D166="Yes",'CMFs Fatal (All Data)'!U166,1)</f>
        <v>#N/A</v>
      </c>
      <c r="V166" s="439" t="e">
        <f>IF($D166="Yes",'CMFs Fatal (All Data)'!V166,1)</f>
        <v>#N/A</v>
      </c>
      <c r="W166" s="625"/>
    </row>
    <row r="167" spans="1:23" x14ac:dyDescent="0.2">
      <c r="A167" s="407" t="str">
        <f>IF(ISERROR(D167),"Area Type must be selected on Worksheet 1 (box 14)",IF($D167="Yes",CONCATENATE('CMFs Fatal (All Data)'!W167," - ",'CMFs Fatal (All Data)'!X167," - ",'CMFs Fatal (All Data)'!Y167),CONCATENATE('CMFs Fatal (All Data)'!W167," ----- (Not applicable to selected Area Type)")))</f>
        <v>Area Type must be selected on Worksheet 1 (box 14)</v>
      </c>
      <c r="B167" s="403">
        <f>'CMFs Fatal (All Data)'!B167</f>
        <v>12</v>
      </c>
      <c r="C167" s="403" t="str">
        <f>'CMFs Fatal (All Data)'!C167</f>
        <v>Urban</v>
      </c>
      <c r="D167" s="403" t="e">
        <f>'CMFs Fatal (All Data)'!D167</f>
        <v>#N/A</v>
      </c>
      <c r="E167" s="404" t="e">
        <f>IF($D167="Yes",'CMFs Fatal (All Data)'!E167,1)</f>
        <v>#N/A</v>
      </c>
      <c r="F167" s="404" t="e">
        <f>IF($D167="Yes",'CMFs Fatal (All Data)'!F167,1)</f>
        <v>#N/A</v>
      </c>
      <c r="G167" s="404" t="e">
        <f>IF($D167="Yes",'CMFs Fatal (All Data)'!G167,1)</f>
        <v>#N/A</v>
      </c>
      <c r="H167" s="404" t="e">
        <f>IF($D167="Yes",'CMFs Fatal (All Data)'!H167,1)</f>
        <v>#N/A</v>
      </c>
      <c r="I167" s="404" t="e">
        <f>IF($D167="Yes",'CMFs Fatal (All Data)'!I167,1)</f>
        <v>#N/A</v>
      </c>
      <c r="J167" s="404" t="e">
        <f>IF($D167="Yes",'CMFs Fatal (All Data)'!J167,1)</f>
        <v>#N/A</v>
      </c>
      <c r="K167" s="404" t="e">
        <f>IF($D167="Yes",'CMFs Fatal (All Data)'!K167,1)</f>
        <v>#N/A</v>
      </c>
      <c r="L167" s="404" t="e">
        <f>IF($D167="Yes",'CMFs Fatal (All Data)'!L167,1)</f>
        <v>#N/A</v>
      </c>
      <c r="M167" s="404" t="e">
        <f>IF($D167="Yes",'CMFs Fatal (All Data)'!M167,1)</f>
        <v>#N/A</v>
      </c>
      <c r="N167" s="404" t="e">
        <f>IF($D167="Yes",'CMFs Fatal (All Data)'!N167,1)</f>
        <v>#N/A</v>
      </c>
      <c r="O167" s="404" t="e">
        <f>IF($D167="Yes",'CMFs Fatal (All Data)'!O167,1)</f>
        <v>#N/A</v>
      </c>
      <c r="P167" s="404" t="e">
        <f>IF($D167="Yes",'CMFs Fatal (All Data)'!P167,1)</f>
        <v>#N/A</v>
      </c>
      <c r="Q167" s="404" t="e">
        <f>IF($D167="Yes",'CMFs Fatal (All Data)'!Q167,1)</f>
        <v>#N/A</v>
      </c>
      <c r="R167" s="404" t="e">
        <f>IF($D167="Yes",'CMFs Fatal (All Data)'!R167,1)</f>
        <v>#N/A</v>
      </c>
      <c r="S167" s="404" t="e">
        <f>IF($D167="Yes",'CMFs Fatal (All Data)'!S167,1)</f>
        <v>#N/A</v>
      </c>
      <c r="T167" s="404" t="e">
        <f>IF($D167="Yes",'CMFs Fatal (All Data)'!T167,1)</f>
        <v>#N/A</v>
      </c>
      <c r="U167" s="404" t="e">
        <f>IF($D167="Yes",'CMFs Fatal (All Data)'!U167,1)</f>
        <v>#N/A</v>
      </c>
      <c r="V167" s="439" t="e">
        <f>IF($D167="Yes",'CMFs Fatal (All Data)'!V167,1)</f>
        <v>#N/A</v>
      </c>
      <c r="W167" s="625"/>
    </row>
    <row r="168" spans="1:23" x14ac:dyDescent="0.2">
      <c r="A168" s="407" t="str">
        <f>IF(ISERROR(D168),"Area Type must be selected on Worksheet 1 (box 14)",IF($D168="Yes",CONCATENATE('CMFs Fatal (All Data)'!W168," - ",'CMFs Fatal (All Data)'!X168," - ",'CMFs Fatal (All Data)'!Y168),CONCATENATE('CMFs Fatal (All Data)'!W168," ----- (Not applicable to selected Area Type)")))</f>
        <v>Area Type must be selected on Worksheet 1 (box 14)</v>
      </c>
      <c r="B168" s="403">
        <f>'CMFs Fatal (All Data)'!B168</f>
        <v>12</v>
      </c>
      <c r="C168" s="403" t="str">
        <f>'CMFs Fatal (All Data)'!C168</f>
        <v>Rural</v>
      </c>
      <c r="D168" s="403" t="e">
        <f>'CMFs Fatal (All Data)'!D168</f>
        <v>#N/A</v>
      </c>
      <c r="E168" s="404" t="e">
        <f>IF($D168="Yes",'CMFs Fatal (All Data)'!E168,1)</f>
        <v>#N/A</v>
      </c>
      <c r="F168" s="404" t="e">
        <f>IF($D168="Yes",'CMFs Fatal (All Data)'!F168,1)</f>
        <v>#N/A</v>
      </c>
      <c r="G168" s="404" t="e">
        <f>IF($D168="Yes",'CMFs Fatal (All Data)'!G168,1)</f>
        <v>#N/A</v>
      </c>
      <c r="H168" s="404" t="e">
        <f>IF($D168="Yes",'CMFs Fatal (All Data)'!H168,1)</f>
        <v>#N/A</v>
      </c>
      <c r="I168" s="404" t="e">
        <f>IF($D168="Yes",'CMFs Fatal (All Data)'!I168,1)</f>
        <v>#N/A</v>
      </c>
      <c r="J168" s="404" t="e">
        <f>IF($D168="Yes",'CMFs Fatal (All Data)'!J168,1)</f>
        <v>#N/A</v>
      </c>
      <c r="K168" s="404" t="e">
        <f>IF($D168="Yes",'CMFs Fatal (All Data)'!K168,1)</f>
        <v>#N/A</v>
      </c>
      <c r="L168" s="404" t="e">
        <f>IF($D168="Yes",'CMFs Fatal (All Data)'!L168,1)</f>
        <v>#N/A</v>
      </c>
      <c r="M168" s="404" t="e">
        <f>IF($D168="Yes",'CMFs Fatal (All Data)'!M168,1)</f>
        <v>#N/A</v>
      </c>
      <c r="N168" s="404" t="e">
        <f>IF($D168="Yes",'CMFs Fatal (All Data)'!N168,1)</f>
        <v>#N/A</v>
      </c>
      <c r="O168" s="404" t="e">
        <f>IF($D168="Yes",'CMFs Fatal (All Data)'!O168,1)</f>
        <v>#N/A</v>
      </c>
      <c r="P168" s="404" t="e">
        <f>IF($D168="Yes",'CMFs Fatal (All Data)'!P168,1)</f>
        <v>#N/A</v>
      </c>
      <c r="Q168" s="404" t="e">
        <f>IF($D168="Yes",'CMFs Fatal (All Data)'!Q168,1)</f>
        <v>#N/A</v>
      </c>
      <c r="R168" s="404" t="e">
        <f>IF($D168="Yes",'CMFs Fatal (All Data)'!R168,1)</f>
        <v>#N/A</v>
      </c>
      <c r="S168" s="404" t="e">
        <f>IF($D168="Yes",'CMFs Fatal (All Data)'!S168,1)</f>
        <v>#N/A</v>
      </c>
      <c r="T168" s="404" t="e">
        <f>IF($D168="Yes",'CMFs Fatal (All Data)'!T168,1)</f>
        <v>#N/A</v>
      </c>
      <c r="U168" s="404" t="e">
        <f>IF($D168="Yes",'CMFs Fatal (All Data)'!U168,1)</f>
        <v>#N/A</v>
      </c>
      <c r="V168" s="439" t="e">
        <f>IF($D168="Yes",'CMFs Fatal (All Data)'!V168,1)</f>
        <v>#N/A</v>
      </c>
      <c r="W168" s="625"/>
    </row>
    <row r="169" spans="1:23" x14ac:dyDescent="0.2">
      <c r="A169" s="407" t="str">
        <f>IF(ISERROR(D169),"Area Type must be selected on Worksheet 1 (box 14)",IF($D169="Yes",CONCATENATE('CMFs Fatal (All Data)'!W169," - ",'CMFs Fatal (All Data)'!X169," - ",'CMFs Fatal (All Data)'!Y169),CONCATENATE('CMFs Fatal (All Data)'!W169," ----- (Not applicable to selected Area Type)")))</f>
        <v>Area Type must be selected on Worksheet 1 (box 14)</v>
      </c>
      <c r="B169" s="403">
        <f>'CMFs Fatal (All Data)'!B169</f>
        <v>12</v>
      </c>
      <c r="C169" s="403" t="str">
        <f>'CMFs Fatal (All Data)'!C169</f>
        <v>Rural</v>
      </c>
      <c r="D169" s="403" t="e">
        <f>'CMFs Fatal (All Data)'!D169</f>
        <v>#N/A</v>
      </c>
      <c r="E169" s="404" t="e">
        <f>IF($D169="Yes",'CMFs Fatal (All Data)'!E169,1)</f>
        <v>#N/A</v>
      </c>
      <c r="F169" s="404" t="e">
        <f>IF($D169="Yes",'CMFs Fatal (All Data)'!F169,1)</f>
        <v>#N/A</v>
      </c>
      <c r="G169" s="404" t="e">
        <f>IF($D169="Yes",'CMFs Fatal (All Data)'!G169,1)</f>
        <v>#N/A</v>
      </c>
      <c r="H169" s="404" t="e">
        <f>IF($D169="Yes",'CMFs Fatal (All Data)'!H169,1)</f>
        <v>#N/A</v>
      </c>
      <c r="I169" s="404" t="e">
        <f>IF($D169="Yes",'CMFs Fatal (All Data)'!I169,1)</f>
        <v>#N/A</v>
      </c>
      <c r="J169" s="404" t="e">
        <f>IF($D169="Yes",'CMFs Fatal (All Data)'!J169,1)</f>
        <v>#N/A</v>
      </c>
      <c r="K169" s="404" t="e">
        <f>IF($D169="Yes",'CMFs Fatal (All Data)'!K169,1)</f>
        <v>#N/A</v>
      </c>
      <c r="L169" s="404" t="e">
        <f>IF($D169="Yes",'CMFs Fatal (All Data)'!L169,1)</f>
        <v>#N/A</v>
      </c>
      <c r="M169" s="404" t="e">
        <f>IF($D169="Yes",'CMFs Fatal (All Data)'!M169,1)</f>
        <v>#N/A</v>
      </c>
      <c r="N169" s="404" t="e">
        <f>IF($D169="Yes",'CMFs Fatal (All Data)'!N169,1)</f>
        <v>#N/A</v>
      </c>
      <c r="O169" s="404" t="e">
        <f>IF($D169="Yes",'CMFs Fatal (All Data)'!O169,1)</f>
        <v>#N/A</v>
      </c>
      <c r="P169" s="404" t="e">
        <f>IF($D169="Yes",'CMFs Fatal (All Data)'!P169,1)</f>
        <v>#N/A</v>
      </c>
      <c r="Q169" s="404" t="e">
        <f>IF($D169="Yes",'CMFs Fatal (All Data)'!Q169,1)</f>
        <v>#N/A</v>
      </c>
      <c r="R169" s="404" t="e">
        <f>IF($D169="Yes",'CMFs Fatal (All Data)'!R169,1)</f>
        <v>#N/A</v>
      </c>
      <c r="S169" s="404" t="e">
        <f>IF($D169="Yes",'CMFs Fatal (All Data)'!S169,1)</f>
        <v>#N/A</v>
      </c>
      <c r="T169" s="404" t="e">
        <f>IF($D169="Yes",'CMFs Fatal (All Data)'!T169,1)</f>
        <v>#N/A</v>
      </c>
      <c r="U169" s="404" t="e">
        <f>IF($D169="Yes",'CMFs Fatal (All Data)'!U169,1)</f>
        <v>#N/A</v>
      </c>
      <c r="V169" s="439" t="e">
        <f>IF($D169="Yes",'CMFs Fatal (All Data)'!V169,1)</f>
        <v>#N/A</v>
      </c>
      <c r="W169" s="625"/>
    </row>
    <row r="170" spans="1:23" x14ac:dyDescent="0.2">
      <c r="A170" s="407" t="str">
        <f>IF(ISERROR(D170),"Area Type must be selected on Worksheet 1 (box 14)",IF($D170="Yes",CONCATENATE('CMFs Fatal (All Data)'!W170," - ",'CMFs Fatal (All Data)'!X170," - ",'CMFs Fatal (All Data)'!Y170),CONCATENATE('CMFs Fatal (All Data)'!W170," ----- (Not applicable to selected Area Type)")))</f>
        <v>Area Type must be selected on Worksheet 1 (box 14)</v>
      </c>
      <c r="B170" s="403">
        <f>'CMFs Fatal (All Data)'!B170</f>
        <v>12</v>
      </c>
      <c r="C170" s="403" t="str">
        <f>'CMFs Fatal (All Data)'!C170</f>
        <v>Rural</v>
      </c>
      <c r="D170" s="403" t="e">
        <f>'CMFs Fatal (All Data)'!D170</f>
        <v>#N/A</v>
      </c>
      <c r="E170" s="404" t="e">
        <f>IF($D170="Yes",'CMFs Fatal (All Data)'!E170,1)</f>
        <v>#N/A</v>
      </c>
      <c r="F170" s="404" t="e">
        <f>IF($D170="Yes",'CMFs Fatal (All Data)'!F170,1)</f>
        <v>#N/A</v>
      </c>
      <c r="G170" s="404" t="e">
        <f>IF($D170="Yes",'CMFs Fatal (All Data)'!G170,1)</f>
        <v>#N/A</v>
      </c>
      <c r="H170" s="404" t="e">
        <f>IF($D170="Yes",'CMFs Fatal (All Data)'!H170,1)</f>
        <v>#N/A</v>
      </c>
      <c r="I170" s="404" t="e">
        <f>IF($D170="Yes",'CMFs Fatal (All Data)'!I170,1)</f>
        <v>#N/A</v>
      </c>
      <c r="J170" s="404" t="e">
        <f>IF($D170="Yes",'CMFs Fatal (All Data)'!J170,1)</f>
        <v>#N/A</v>
      </c>
      <c r="K170" s="404" t="e">
        <f>IF($D170="Yes",'CMFs Fatal (All Data)'!K170,1)</f>
        <v>#N/A</v>
      </c>
      <c r="L170" s="404" t="e">
        <f>IF($D170="Yes",'CMFs Fatal (All Data)'!L170,1)</f>
        <v>#N/A</v>
      </c>
      <c r="M170" s="404" t="e">
        <f>IF($D170="Yes",'CMFs Fatal (All Data)'!M170,1)</f>
        <v>#N/A</v>
      </c>
      <c r="N170" s="404" t="e">
        <f>IF($D170="Yes",'CMFs Fatal (All Data)'!N170,1)</f>
        <v>#N/A</v>
      </c>
      <c r="O170" s="404" t="e">
        <f>IF($D170="Yes",'CMFs Fatal (All Data)'!O170,1)</f>
        <v>#N/A</v>
      </c>
      <c r="P170" s="404" t="e">
        <f>IF($D170="Yes",'CMFs Fatal (All Data)'!P170,1)</f>
        <v>#N/A</v>
      </c>
      <c r="Q170" s="404" t="e">
        <f>IF($D170="Yes",'CMFs Fatal (All Data)'!Q170,1)</f>
        <v>#N/A</v>
      </c>
      <c r="R170" s="404" t="e">
        <f>IF($D170="Yes",'CMFs Fatal (All Data)'!R170,1)</f>
        <v>#N/A</v>
      </c>
      <c r="S170" s="404" t="e">
        <f>IF($D170="Yes",'CMFs Fatal (All Data)'!S170,1)</f>
        <v>#N/A</v>
      </c>
      <c r="T170" s="404" t="e">
        <f>IF($D170="Yes",'CMFs Fatal (All Data)'!T170,1)</f>
        <v>#N/A</v>
      </c>
      <c r="U170" s="404" t="e">
        <f>IF($D170="Yes",'CMFs Fatal (All Data)'!U170,1)</f>
        <v>#N/A</v>
      </c>
      <c r="V170" s="439" t="e">
        <f>IF($D170="Yes",'CMFs Fatal (All Data)'!V170,1)</f>
        <v>#N/A</v>
      </c>
      <c r="W170" s="625"/>
    </row>
    <row r="171" spans="1:23" x14ac:dyDescent="0.2">
      <c r="A171" s="407" t="str">
        <f>IF(ISERROR(D171),"Area Type must be selected on Worksheet 1 (box 14)",IF($D171="Yes",CONCATENATE('CMFs Fatal (All Data)'!W171," - ",'CMFs Fatal (All Data)'!X171," - ",'CMFs Fatal (All Data)'!Y171),CONCATENATE('CMFs Fatal (All Data)'!W171," ----- (Not applicable to selected Area Type)")))</f>
        <v>Area Type must be selected on Worksheet 1 (box 14)</v>
      </c>
      <c r="B171" s="403">
        <f>'CMFs Fatal (All Data)'!B171</f>
        <v>12</v>
      </c>
      <c r="C171" s="403" t="str">
        <f>'CMFs Fatal (All Data)'!C171</f>
        <v>Rural</v>
      </c>
      <c r="D171" s="403" t="e">
        <f>'CMFs Fatal (All Data)'!D171</f>
        <v>#N/A</v>
      </c>
      <c r="E171" s="404" t="e">
        <f>IF($D171="Yes",'CMFs Fatal (All Data)'!E171,1)</f>
        <v>#N/A</v>
      </c>
      <c r="F171" s="404" t="e">
        <f>IF($D171="Yes",'CMFs Fatal (All Data)'!F171,1)</f>
        <v>#N/A</v>
      </c>
      <c r="G171" s="404" t="e">
        <f>IF($D171="Yes",'CMFs Fatal (All Data)'!G171,1)</f>
        <v>#N/A</v>
      </c>
      <c r="H171" s="404" t="e">
        <f>IF($D171="Yes",'CMFs Fatal (All Data)'!H171,1)</f>
        <v>#N/A</v>
      </c>
      <c r="I171" s="404" t="e">
        <f>IF($D171="Yes",'CMFs Fatal (All Data)'!I171,1)</f>
        <v>#N/A</v>
      </c>
      <c r="J171" s="404" t="e">
        <f>IF($D171="Yes",'CMFs Fatal (All Data)'!J171,1)</f>
        <v>#N/A</v>
      </c>
      <c r="K171" s="404" t="e">
        <f>IF($D171="Yes",'CMFs Fatal (All Data)'!K171,1)</f>
        <v>#N/A</v>
      </c>
      <c r="L171" s="404" t="e">
        <f>IF($D171="Yes",'CMFs Fatal (All Data)'!L171,1)</f>
        <v>#N/A</v>
      </c>
      <c r="M171" s="404" t="e">
        <f>IF($D171="Yes",'CMFs Fatal (All Data)'!M171,1)</f>
        <v>#N/A</v>
      </c>
      <c r="N171" s="404" t="e">
        <f>IF($D171="Yes",'CMFs Fatal (All Data)'!N171,1)</f>
        <v>#N/A</v>
      </c>
      <c r="O171" s="404" t="e">
        <f>IF($D171="Yes",'CMFs Fatal (All Data)'!O171,1)</f>
        <v>#N/A</v>
      </c>
      <c r="P171" s="404" t="e">
        <f>IF($D171="Yes",'CMFs Fatal (All Data)'!P171,1)</f>
        <v>#N/A</v>
      </c>
      <c r="Q171" s="404" t="e">
        <f>IF($D171="Yes",'CMFs Fatal (All Data)'!Q171,1)</f>
        <v>#N/A</v>
      </c>
      <c r="R171" s="404" t="e">
        <f>IF($D171="Yes",'CMFs Fatal (All Data)'!R171,1)</f>
        <v>#N/A</v>
      </c>
      <c r="S171" s="404" t="e">
        <f>IF($D171="Yes",'CMFs Fatal (All Data)'!S171,1)</f>
        <v>#N/A</v>
      </c>
      <c r="T171" s="404" t="e">
        <f>IF($D171="Yes",'CMFs Fatal (All Data)'!T171,1)</f>
        <v>#N/A</v>
      </c>
      <c r="U171" s="404" t="e">
        <f>IF($D171="Yes",'CMFs Fatal (All Data)'!U171,1)</f>
        <v>#N/A</v>
      </c>
      <c r="V171" s="439" t="e">
        <f>IF($D171="Yes",'CMFs Fatal (All Data)'!V171,1)</f>
        <v>#N/A</v>
      </c>
      <c r="W171" s="625"/>
    </row>
    <row r="172" spans="1:23" x14ac:dyDescent="0.2">
      <c r="A172" s="407" t="str">
        <f>IF(ISERROR(D172),"Area Type must be selected on Worksheet 1 (box 14)",IF($D172="Yes",CONCATENATE('CMFs Fatal (All Data)'!W172," - ",'CMFs Fatal (All Data)'!X172," - ",'CMFs Fatal (All Data)'!Y172),CONCATENATE('CMFs Fatal (All Data)'!W172," ----- (Not applicable to selected Area Type)")))</f>
        <v>Area Type must be selected on Worksheet 1 (box 14)</v>
      </c>
      <c r="B172" s="403">
        <f>'CMFs Fatal (All Data)'!B172</f>
        <v>12</v>
      </c>
      <c r="C172" s="403" t="str">
        <f>'CMFs Fatal (All Data)'!C172</f>
        <v>Rural</v>
      </c>
      <c r="D172" s="403" t="e">
        <f>'CMFs Fatal (All Data)'!D172</f>
        <v>#N/A</v>
      </c>
      <c r="E172" s="404" t="e">
        <f>IF($D172="Yes",'CMFs Fatal (All Data)'!E172,1)</f>
        <v>#N/A</v>
      </c>
      <c r="F172" s="404" t="e">
        <f>IF($D172="Yes",'CMFs Fatal (All Data)'!F172,1)</f>
        <v>#N/A</v>
      </c>
      <c r="G172" s="404" t="e">
        <f>IF($D172="Yes",'CMFs Fatal (All Data)'!G172,1)</f>
        <v>#N/A</v>
      </c>
      <c r="H172" s="404" t="e">
        <f>IF($D172="Yes",'CMFs Fatal (All Data)'!H172,1)</f>
        <v>#N/A</v>
      </c>
      <c r="I172" s="404" t="e">
        <f>IF($D172="Yes",'CMFs Fatal (All Data)'!I172,1)</f>
        <v>#N/A</v>
      </c>
      <c r="J172" s="404" t="e">
        <f>IF($D172="Yes",'CMFs Fatal (All Data)'!J172,1)</f>
        <v>#N/A</v>
      </c>
      <c r="K172" s="404" t="e">
        <f>IF($D172="Yes",'CMFs Fatal (All Data)'!K172,1)</f>
        <v>#N/A</v>
      </c>
      <c r="L172" s="404" t="e">
        <f>IF($D172="Yes",'CMFs Fatal (All Data)'!L172,1)</f>
        <v>#N/A</v>
      </c>
      <c r="M172" s="404" t="e">
        <f>IF($D172="Yes",'CMFs Fatal (All Data)'!M172,1)</f>
        <v>#N/A</v>
      </c>
      <c r="N172" s="404" t="e">
        <f>IF($D172="Yes",'CMFs Fatal (All Data)'!N172,1)</f>
        <v>#N/A</v>
      </c>
      <c r="O172" s="404" t="e">
        <f>IF($D172="Yes",'CMFs Fatal (All Data)'!O172,1)</f>
        <v>#N/A</v>
      </c>
      <c r="P172" s="404" t="e">
        <f>IF($D172="Yes",'CMFs Fatal (All Data)'!P172,1)</f>
        <v>#N/A</v>
      </c>
      <c r="Q172" s="404" t="e">
        <f>IF($D172="Yes",'CMFs Fatal (All Data)'!Q172,1)</f>
        <v>#N/A</v>
      </c>
      <c r="R172" s="404" t="e">
        <f>IF($D172="Yes",'CMFs Fatal (All Data)'!R172,1)</f>
        <v>#N/A</v>
      </c>
      <c r="S172" s="404" t="e">
        <f>IF($D172="Yes",'CMFs Fatal (All Data)'!S172,1)</f>
        <v>#N/A</v>
      </c>
      <c r="T172" s="404" t="e">
        <f>IF($D172="Yes",'CMFs Fatal (All Data)'!T172,1)</f>
        <v>#N/A</v>
      </c>
      <c r="U172" s="404" t="e">
        <f>IF($D172="Yes",'CMFs Fatal (All Data)'!U172,1)</f>
        <v>#N/A</v>
      </c>
      <c r="V172" s="439" t="e">
        <f>IF($D172="Yes",'CMFs Fatal (All Data)'!V172,1)</f>
        <v>#N/A</v>
      </c>
      <c r="W172" s="625"/>
    </row>
    <row r="173" spans="1:23" x14ac:dyDescent="0.2">
      <c r="A173" s="407" t="str">
        <f>IF(ISERROR(D173),"Area Type must be selected on Worksheet 1 (box 14)",IF($D173="Yes",CONCATENATE('CMFs Fatal (All Data)'!W173," - ",'CMFs Fatal (All Data)'!X173," - ",'CMFs Fatal (All Data)'!Y173),CONCATENATE('CMFs Fatal (All Data)'!W173," ----- (Not applicable to selected Area Type)")))</f>
        <v>Area Type must be selected on Worksheet 1 (box 14)</v>
      </c>
      <c r="B173" s="403">
        <f>'CMFs Fatal (All Data)'!B173</f>
        <v>10</v>
      </c>
      <c r="C173" s="403" t="str">
        <f>'CMFs Fatal (All Data)'!C173</f>
        <v>Rural</v>
      </c>
      <c r="D173" s="403" t="e">
        <f>'CMFs Fatal (All Data)'!D173</f>
        <v>#N/A</v>
      </c>
      <c r="E173" s="404" t="e">
        <f>IF($D173="Yes",'CMFs Fatal (All Data)'!E173,1)</f>
        <v>#N/A</v>
      </c>
      <c r="F173" s="404" t="e">
        <f>IF($D173="Yes",'CMFs Fatal (All Data)'!F173,1)</f>
        <v>#N/A</v>
      </c>
      <c r="G173" s="404" t="e">
        <f>IF($D173="Yes",'CMFs Fatal (All Data)'!G173,1)</f>
        <v>#N/A</v>
      </c>
      <c r="H173" s="404" t="e">
        <f>IF($D173="Yes",'CMFs Fatal (All Data)'!H173,1)</f>
        <v>#N/A</v>
      </c>
      <c r="I173" s="404" t="e">
        <f>IF($D173="Yes",'CMFs Fatal (All Data)'!I173,1)</f>
        <v>#N/A</v>
      </c>
      <c r="J173" s="404" t="e">
        <f>IF($D173="Yes",'CMFs Fatal (All Data)'!J173,1)</f>
        <v>#N/A</v>
      </c>
      <c r="K173" s="404" t="e">
        <f>IF($D173="Yes",'CMFs Fatal (All Data)'!K173,1)</f>
        <v>#N/A</v>
      </c>
      <c r="L173" s="404" t="e">
        <f>IF($D173="Yes",'CMFs Fatal (All Data)'!L173,1)</f>
        <v>#N/A</v>
      </c>
      <c r="M173" s="404" t="e">
        <f>IF($D173="Yes",'CMFs Fatal (All Data)'!M173,1)</f>
        <v>#N/A</v>
      </c>
      <c r="N173" s="404" t="e">
        <f>IF($D173="Yes",'CMFs Fatal (All Data)'!N173,1)</f>
        <v>#N/A</v>
      </c>
      <c r="O173" s="404" t="e">
        <f>IF($D173="Yes",'CMFs Fatal (All Data)'!O173,1)</f>
        <v>#N/A</v>
      </c>
      <c r="P173" s="404" t="e">
        <f>IF($D173="Yes",'CMFs Fatal (All Data)'!P173,1)</f>
        <v>#N/A</v>
      </c>
      <c r="Q173" s="404" t="e">
        <f>IF($D173="Yes",'CMFs Fatal (All Data)'!Q173,1)</f>
        <v>#N/A</v>
      </c>
      <c r="R173" s="404" t="e">
        <f>IF($D173="Yes",'CMFs Fatal (All Data)'!R173,1)</f>
        <v>#N/A</v>
      </c>
      <c r="S173" s="404" t="e">
        <f>IF($D173="Yes",'CMFs Fatal (All Data)'!S173,1)</f>
        <v>#N/A</v>
      </c>
      <c r="T173" s="404" t="e">
        <f>IF($D173="Yes",'CMFs Fatal (All Data)'!T173,1)</f>
        <v>#N/A</v>
      </c>
      <c r="U173" s="404" t="e">
        <f>IF($D173="Yes",'CMFs Fatal (All Data)'!U173,1)</f>
        <v>#N/A</v>
      </c>
      <c r="V173" s="439" t="e">
        <f>IF($D173="Yes",'CMFs Fatal (All Data)'!V173,1)</f>
        <v>#N/A</v>
      </c>
      <c r="W173" s="625"/>
    </row>
    <row r="174" spans="1:23" x14ac:dyDescent="0.2">
      <c r="A174" s="407" t="str">
        <f>IF(ISERROR(D174),"Area Type must be selected on Worksheet 1 (box 14)",IF($D174="Yes",CONCATENATE('CMFs Fatal (All Data)'!W174," - ",'CMFs Fatal (All Data)'!X174," - ",'CMFs Fatal (All Data)'!Y174),CONCATENATE('CMFs Fatal (All Data)'!W174," ----- (Not applicable to selected Area Type)")))</f>
        <v>Area Type must be selected on Worksheet 1 (box 14)</v>
      </c>
      <c r="B174" s="403">
        <f>'CMFs Fatal (All Data)'!B174</f>
        <v>10</v>
      </c>
      <c r="C174" s="403" t="str">
        <f>'CMFs Fatal (All Data)'!C174</f>
        <v>All</v>
      </c>
      <c r="D174" s="403" t="e">
        <f>'CMFs Fatal (All Data)'!D174</f>
        <v>#N/A</v>
      </c>
      <c r="E174" s="404" t="e">
        <f>IF($D174="Yes",'CMFs Fatal (All Data)'!E174,1)</f>
        <v>#N/A</v>
      </c>
      <c r="F174" s="404" t="e">
        <f>IF($D174="Yes",'CMFs Fatal (All Data)'!F174,1)</f>
        <v>#N/A</v>
      </c>
      <c r="G174" s="404" t="e">
        <f>IF($D174="Yes",'CMFs Fatal (All Data)'!G174,1)</f>
        <v>#N/A</v>
      </c>
      <c r="H174" s="404" t="e">
        <f>IF($D174="Yes",'CMFs Fatal (All Data)'!H174,1)</f>
        <v>#N/A</v>
      </c>
      <c r="I174" s="404" t="e">
        <f>IF($D174="Yes",'CMFs Fatal (All Data)'!I174,1)</f>
        <v>#N/A</v>
      </c>
      <c r="J174" s="404" t="e">
        <f>IF($D174="Yes",'CMFs Fatal (All Data)'!J174,1)</f>
        <v>#N/A</v>
      </c>
      <c r="K174" s="404" t="e">
        <f>IF($D174="Yes",'CMFs Fatal (All Data)'!K174,1)</f>
        <v>#N/A</v>
      </c>
      <c r="L174" s="404" t="e">
        <f>IF($D174="Yes",'CMFs Fatal (All Data)'!L174,1)</f>
        <v>#N/A</v>
      </c>
      <c r="M174" s="404" t="e">
        <f>IF($D174="Yes",'CMFs Fatal (All Data)'!M174,1)</f>
        <v>#N/A</v>
      </c>
      <c r="N174" s="404" t="e">
        <f>IF($D174="Yes",'CMFs Fatal (All Data)'!N174,1)</f>
        <v>#N/A</v>
      </c>
      <c r="O174" s="404" t="e">
        <f>IF($D174="Yes",'CMFs Fatal (All Data)'!O174,1)</f>
        <v>#N/A</v>
      </c>
      <c r="P174" s="404" t="e">
        <f>IF($D174="Yes",'CMFs Fatal (All Data)'!P174,1)</f>
        <v>#N/A</v>
      </c>
      <c r="Q174" s="404" t="e">
        <f>IF($D174="Yes",'CMFs Fatal (All Data)'!Q174,1)</f>
        <v>#N/A</v>
      </c>
      <c r="R174" s="404" t="e">
        <f>IF($D174="Yes",'CMFs Fatal (All Data)'!R174,1)</f>
        <v>#N/A</v>
      </c>
      <c r="S174" s="404" t="e">
        <f>IF($D174="Yes",'CMFs Fatal (All Data)'!S174,1)</f>
        <v>#N/A</v>
      </c>
      <c r="T174" s="404" t="e">
        <f>IF($D174="Yes",'CMFs Fatal (All Data)'!T174,1)</f>
        <v>#N/A</v>
      </c>
      <c r="U174" s="404" t="e">
        <f>IF($D174="Yes",'CMFs Fatal (All Data)'!U174,1)</f>
        <v>#N/A</v>
      </c>
      <c r="V174" s="439" t="e">
        <f>IF($D174="Yes",'CMFs Fatal (All Data)'!V174,1)</f>
        <v>#N/A</v>
      </c>
      <c r="W174" s="625"/>
    </row>
    <row r="175" spans="1:23" x14ac:dyDescent="0.2">
      <c r="A175" s="407" t="str">
        <f>IF(ISERROR(D175),"Area Type must be selected on Worksheet 1 (box 14)",IF($D175="Yes",CONCATENATE('CMFs Fatal (All Data)'!W175," - ",'CMFs Fatal (All Data)'!X175," - ",'CMFs Fatal (All Data)'!Y175),CONCATENATE('CMFs Fatal (All Data)'!W175," ----- (Not applicable to selected Area Type)")))</f>
        <v>Area Type must be selected on Worksheet 1 (box 14)</v>
      </c>
      <c r="B175" s="403">
        <f>'CMFs Fatal (All Data)'!B175</f>
        <v>10</v>
      </c>
      <c r="C175" s="403" t="str">
        <f>'CMFs Fatal (All Data)'!C175</f>
        <v>All</v>
      </c>
      <c r="D175" s="403" t="e">
        <f>'CMFs Fatal (All Data)'!D175</f>
        <v>#N/A</v>
      </c>
      <c r="E175" s="404" t="e">
        <f>IF($D175="Yes",'CMFs Fatal (All Data)'!E175,1)</f>
        <v>#N/A</v>
      </c>
      <c r="F175" s="404" t="e">
        <f>IF($D175="Yes",'CMFs Fatal (All Data)'!F175,1)</f>
        <v>#N/A</v>
      </c>
      <c r="G175" s="404" t="e">
        <f>IF($D175="Yes",'CMFs Fatal (All Data)'!G175,1)</f>
        <v>#N/A</v>
      </c>
      <c r="H175" s="404" t="e">
        <f>IF($D175="Yes",'CMFs Fatal (All Data)'!H175,1)</f>
        <v>#N/A</v>
      </c>
      <c r="I175" s="404" t="e">
        <f>IF($D175="Yes",'CMFs Fatal (All Data)'!I175,1)</f>
        <v>#N/A</v>
      </c>
      <c r="J175" s="404" t="e">
        <f>IF($D175="Yes",'CMFs Fatal (All Data)'!J175,1)</f>
        <v>#N/A</v>
      </c>
      <c r="K175" s="404" t="e">
        <f>IF($D175="Yes",'CMFs Fatal (All Data)'!K175,1)</f>
        <v>#N/A</v>
      </c>
      <c r="L175" s="404" t="e">
        <f>IF($D175="Yes",'CMFs Fatal (All Data)'!L175,1)</f>
        <v>#N/A</v>
      </c>
      <c r="M175" s="404" t="e">
        <f>IF($D175="Yes",'CMFs Fatal (All Data)'!M175,1)</f>
        <v>#N/A</v>
      </c>
      <c r="N175" s="404" t="e">
        <f>IF($D175="Yes",'CMFs Fatal (All Data)'!N175,1)</f>
        <v>#N/A</v>
      </c>
      <c r="O175" s="404" t="e">
        <f>IF($D175="Yes",'CMFs Fatal (All Data)'!O175,1)</f>
        <v>#N/A</v>
      </c>
      <c r="P175" s="404" t="e">
        <f>IF($D175="Yes",'CMFs Fatal (All Data)'!P175,1)</f>
        <v>#N/A</v>
      </c>
      <c r="Q175" s="404" t="e">
        <f>IF($D175="Yes",'CMFs Fatal (All Data)'!Q175,1)</f>
        <v>#N/A</v>
      </c>
      <c r="R175" s="404" t="e">
        <f>IF($D175="Yes",'CMFs Fatal (All Data)'!R175,1)</f>
        <v>#N/A</v>
      </c>
      <c r="S175" s="404" t="e">
        <f>IF($D175="Yes",'CMFs Fatal (All Data)'!S175,1)</f>
        <v>#N/A</v>
      </c>
      <c r="T175" s="404" t="e">
        <f>IF($D175="Yes",'CMFs Fatal (All Data)'!T175,1)</f>
        <v>#N/A</v>
      </c>
      <c r="U175" s="404" t="e">
        <f>IF($D175="Yes",'CMFs Fatal (All Data)'!U175,1)</f>
        <v>#N/A</v>
      </c>
      <c r="V175" s="439" t="e">
        <f>IF($D175="Yes",'CMFs Fatal (All Data)'!V175,1)</f>
        <v>#N/A</v>
      </c>
      <c r="W175" s="625"/>
    </row>
    <row r="176" spans="1:23" x14ac:dyDescent="0.2">
      <c r="A176" s="407" t="str">
        <f>IF(ISERROR(D176),"Area Type must be selected on Worksheet 1 (box 14)",IF($D176="Yes",CONCATENATE('CMFs Fatal (All Data)'!W176," - ",'CMFs Fatal (All Data)'!X176," - ",'CMFs Fatal (All Data)'!Y176),CONCATENATE('CMFs Fatal (All Data)'!W176," ----- (Not applicable to selected Area Type)")))</f>
        <v>Area Type must be selected on Worksheet 1 (box 14)</v>
      </c>
      <c r="B176" s="403">
        <f>'CMFs Fatal (All Data)'!B176</f>
        <v>10</v>
      </c>
      <c r="C176" s="403" t="str">
        <f>'CMFs Fatal (All Data)'!C176</f>
        <v>Urban</v>
      </c>
      <c r="D176" s="403" t="e">
        <f>'CMFs Fatal (All Data)'!D176</f>
        <v>#N/A</v>
      </c>
      <c r="E176" s="404" t="e">
        <f>IF($D176="Yes",'CMFs Fatal (All Data)'!E176,1)</f>
        <v>#N/A</v>
      </c>
      <c r="F176" s="404" t="e">
        <f>IF($D176="Yes",'CMFs Fatal (All Data)'!F176,1)</f>
        <v>#N/A</v>
      </c>
      <c r="G176" s="404" t="e">
        <f>IF($D176="Yes",'CMFs Fatal (All Data)'!G176,1)</f>
        <v>#N/A</v>
      </c>
      <c r="H176" s="404" t="e">
        <f>IF($D176="Yes",'CMFs Fatal (All Data)'!H176,1)</f>
        <v>#N/A</v>
      </c>
      <c r="I176" s="404" t="e">
        <f>IF($D176="Yes",'CMFs Fatal (All Data)'!I176,1)</f>
        <v>#N/A</v>
      </c>
      <c r="J176" s="404" t="e">
        <f>IF($D176="Yes",'CMFs Fatal (All Data)'!J176,1)</f>
        <v>#N/A</v>
      </c>
      <c r="K176" s="404" t="e">
        <f>IF($D176="Yes",'CMFs Fatal (All Data)'!K176,1)</f>
        <v>#N/A</v>
      </c>
      <c r="L176" s="404" t="e">
        <f>IF($D176="Yes",'CMFs Fatal (All Data)'!L176,1)</f>
        <v>#N/A</v>
      </c>
      <c r="M176" s="404" t="e">
        <f>IF($D176="Yes",'CMFs Fatal (All Data)'!M176,1)</f>
        <v>#N/A</v>
      </c>
      <c r="N176" s="404" t="e">
        <f>IF($D176="Yes",'CMFs Fatal (All Data)'!N176,1)</f>
        <v>#N/A</v>
      </c>
      <c r="O176" s="404" t="e">
        <f>IF($D176="Yes",'CMFs Fatal (All Data)'!O176,1)</f>
        <v>#N/A</v>
      </c>
      <c r="P176" s="404" t="e">
        <f>IF($D176="Yes",'CMFs Fatal (All Data)'!P176,1)</f>
        <v>#N/A</v>
      </c>
      <c r="Q176" s="404" t="e">
        <f>IF($D176="Yes",'CMFs Fatal (All Data)'!Q176,1)</f>
        <v>#N/A</v>
      </c>
      <c r="R176" s="404" t="e">
        <f>IF($D176="Yes",'CMFs Fatal (All Data)'!R176,1)</f>
        <v>#N/A</v>
      </c>
      <c r="S176" s="404" t="e">
        <f>IF($D176="Yes",'CMFs Fatal (All Data)'!S176,1)</f>
        <v>#N/A</v>
      </c>
      <c r="T176" s="404" t="e">
        <f>IF($D176="Yes",'CMFs Fatal (All Data)'!T176,1)</f>
        <v>#N/A</v>
      </c>
      <c r="U176" s="404" t="e">
        <f>IF($D176="Yes",'CMFs Fatal (All Data)'!U176,1)</f>
        <v>#N/A</v>
      </c>
      <c r="V176" s="439" t="e">
        <f>IF($D176="Yes",'CMFs Fatal (All Data)'!V176,1)</f>
        <v>#N/A</v>
      </c>
      <c r="W176" s="625"/>
    </row>
    <row r="177" spans="1:23" x14ac:dyDescent="0.2">
      <c r="A177" s="407" t="str">
        <f>IF(ISERROR(D177),"Area Type must be selected on Worksheet 1 (box 14)",IF($D177="Yes",CONCATENATE('CMFs Fatal (All Data)'!W177," - ",'CMFs Fatal (All Data)'!X177," - ",'CMFs Fatal (All Data)'!Y177),CONCATENATE('CMFs Fatal (All Data)'!W177," ----- (Not applicable to selected Area Type)")))</f>
        <v>Area Type must be selected on Worksheet 1 (box 14)</v>
      </c>
      <c r="B177" s="403">
        <f>'CMFs Fatal (All Data)'!B177</f>
        <v>10</v>
      </c>
      <c r="C177" s="403" t="str">
        <f>'CMFs Fatal (All Data)'!C177</f>
        <v>All</v>
      </c>
      <c r="D177" s="403" t="e">
        <f>'CMFs Fatal (All Data)'!D177</f>
        <v>#N/A</v>
      </c>
      <c r="E177" s="404" t="e">
        <f>IF($D177="Yes",'CMFs Fatal (All Data)'!E177,1)</f>
        <v>#N/A</v>
      </c>
      <c r="F177" s="404" t="e">
        <f>IF($D177="Yes",'CMFs Fatal (All Data)'!F177,1)</f>
        <v>#N/A</v>
      </c>
      <c r="G177" s="404" t="e">
        <f>IF($D177="Yes",'CMFs Fatal (All Data)'!G177,1)</f>
        <v>#N/A</v>
      </c>
      <c r="H177" s="404" t="e">
        <f>IF($D177="Yes",'CMFs Fatal (All Data)'!H177,1)</f>
        <v>#N/A</v>
      </c>
      <c r="I177" s="404" t="e">
        <f>IF($D177="Yes",'CMFs Fatal (All Data)'!I177,1)</f>
        <v>#N/A</v>
      </c>
      <c r="J177" s="404" t="e">
        <f>IF($D177="Yes",'CMFs Fatal (All Data)'!J177,1)</f>
        <v>#N/A</v>
      </c>
      <c r="K177" s="404" t="e">
        <f>IF($D177="Yes",'CMFs Fatal (All Data)'!K177,1)</f>
        <v>#N/A</v>
      </c>
      <c r="L177" s="404" t="e">
        <f>IF($D177="Yes",'CMFs Fatal (All Data)'!L177,1)</f>
        <v>#N/A</v>
      </c>
      <c r="M177" s="404" t="e">
        <f>IF($D177="Yes",'CMFs Fatal (All Data)'!M177,1)</f>
        <v>#N/A</v>
      </c>
      <c r="N177" s="404" t="e">
        <f>IF($D177="Yes",'CMFs Fatal (All Data)'!N177,1)</f>
        <v>#N/A</v>
      </c>
      <c r="O177" s="404" t="e">
        <f>IF($D177="Yes",'CMFs Fatal (All Data)'!O177,1)</f>
        <v>#N/A</v>
      </c>
      <c r="P177" s="404" t="e">
        <f>IF($D177="Yes",'CMFs Fatal (All Data)'!P177,1)</f>
        <v>#N/A</v>
      </c>
      <c r="Q177" s="404" t="e">
        <f>IF($D177="Yes",'CMFs Fatal (All Data)'!Q177,1)</f>
        <v>#N/A</v>
      </c>
      <c r="R177" s="404" t="e">
        <f>IF($D177="Yes",'CMFs Fatal (All Data)'!R177,1)</f>
        <v>#N/A</v>
      </c>
      <c r="S177" s="404" t="e">
        <f>IF($D177="Yes",'CMFs Fatal (All Data)'!S177,1)</f>
        <v>#N/A</v>
      </c>
      <c r="T177" s="404" t="e">
        <f>IF($D177="Yes",'CMFs Fatal (All Data)'!T177,1)</f>
        <v>#N/A</v>
      </c>
      <c r="U177" s="404" t="e">
        <f>IF($D177="Yes",'CMFs Fatal (All Data)'!U177,1)</f>
        <v>#N/A</v>
      </c>
      <c r="V177" s="439" t="e">
        <f>IF($D177="Yes",'CMFs Fatal (All Data)'!V177,1)</f>
        <v>#N/A</v>
      </c>
      <c r="W177" s="625"/>
    </row>
    <row r="178" spans="1:23" x14ac:dyDescent="0.2">
      <c r="A178" s="407" t="str">
        <f>IF(ISERROR(D178),"Area Type must be selected on Worksheet 1 (box 14)",IF($D178="Yes",CONCATENATE('CMFs Fatal (All Data)'!W178," - ",'CMFs Fatal (All Data)'!X178," - ",'CMFs Fatal (All Data)'!Y178),CONCATENATE('CMFs Fatal (All Data)'!W178," ----- (Not applicable to selected Area Type)")))</f>
        <v>Area Type must be selected on Worksheet 1 (box 14)</v>
      </c>
      <c r="B178" s="403">
        <f>'CMFs Fatal (All Data)'!B178</f>
        <v>10</v>
      </c>
      <c r="C178" s="403" t="str">
        <f>'CMFs Fatal (All Data)'!C178</f>
        <v>All</v>
      </c>
      <c r="D178" s="403" t="e">
        <f>'CMFs Fatal (All Data)'!D178</f>
        <v>#N/A</v>
      </c>
      <c r="E178" s="404" t="e">
        <f>IF($D178="Yes",'CMFs Fatal (All Data)'!E178,1)</f>
        <v>#N/A</v>
      </c>
      <c r="F178" s="404" t="e">
        <f>IF($D178="Yes",'CMFs Fatal (All Data)'!F178,1)</f>
        <v>#N/A</v>
      </c>
      <c r="G178" s="404" t="e">
        <f>IF($D178="Yes",'CMFs Fatal (All Data)'!G178,1)</f>
        <v>#N/A</v>
      </c>
      <c r="H178" s="404" t="e">
        <f>IF($D178="Yes",'CMFs Fatal (All Data)'!H178,1)</f>
        <v>#N/A</v>
      </c>
      <c r="I178" s="404" t="e">
        <f>IF($D178="Yes",'CMFs Fatal (All Data)'!I178,1)</f>
        <v>#N/A</v>
      </c>
      <c r="J178" s="404" t="e">
        <f>IF($D178="Yes",'CMFs Fatal (All Data)'!J178,1)</f>
        <v>#N/A</v>
      </c>
      <c r="K178" s="404" t="e">
        <f>IF($D178="Yes",'CMFs Fatal (All Data)'!K178,1)</f>
        <v>#N/A</v>
      </c>
      <c r="L178" s="404" t="e">
        <f>IF($D178="Yes",'CMFs Fatal (All Data)'!L178,1)</f>
        <v>#N/A</v>
      </c>
      <c r="M178" s="404" t="e">
        <f>IF($D178="Yes",'CMFs Fatal (All Data)'!M178,1)</f>
        <v>#N/A</v>
      </c>
      <c r="N178" s="404" t="e">
        <f>IF($D178="Yes",'CMFs Fatal (All Data)'!N178,1)</f>
        <v>#N/A</v>
      </c>
      <c r="O178" s="404" t="e">
        <f>IF($D178="Yes",'CMFs Fatal (All Data)'!O178,1)</f>
        <v>#N/A</v>
      </c>
      <c r="P178" s="404" t="e">
        <f>IF($D178="Yes",'CMFs Fatal (All Data)'!P178,1)</f>
        <v>#N/A</v>
      </c>
      <c r="Q178" s="404" t="e">
        <f>IF($D178="Yes",'CMFs Fatal (All Data)'!Q178,1)</f>
        <v>#N/A</v>
      </c>
      <c r="R178" s="404" t="e">
        <f>IF($D178="Yes",'CMFs Fatal (All Data)'!R178,1)</f>
        <v>#N/A</v>
      </c>
      <c r="S178" s="404" t="e">
        <f>IF($D178="Yes",'CMFs Fatal (All Data)'!S178,1)</f>
        <v>#N/A</v>
      </c>
      <c r="T178" s="404" t="e">
        <f>IF($D178="Yes",'CMFs Fatal (All Data)'!T178,1)</f>
        <v>#N/A</v>
      </c>
      <c r="U178" s="404" t="e">
        <f>IF($D178="Yes",'CMFs Fatal (All Data)'!U178,1)</f>
        <v>#N/A</v>
      </c>
      <c r="V178" s="439" t="e">
        <f>IF($D178="Yes",'CMFs Fatal (All Data)'!V178,1)</f>
        <v>#N/A</v>
      </c>
      <c r="W178" s="625"/>
    </row>
    <row r="179" spans="1:23" x14ac:dyDescent="0.2">
      <c r="A179" s="407" t="str">
        <f>IF(ISERROR(D179),"Area Type must be selected on Worksheet 1 (box 14)",IF($D179="Yes",CONCATENATE('CMFs Fatal (All Data)'!W179," - ",'CMFs Fatal (All Data)'!X179," - ",'CMFs Fatal (All Data)'!Y179),CONCATENATE('CMFs Fatal (All Data)'!W179," ----- (Not applicable to selected Area Type)")))</f>
        <v>Area Type must be selected on Worksheet 1 (box 14)</v>
      </c>
      <c r="B179" s="403">
        <f>'CMFs Fatal (All Data)'!B179</f>
        <v>10</v>
      </c>
      <c r="C179" s="403" t="str">
        <f>'CMFs Fatal (All Data)'!C179</f>
        <v>All</v>
      </c>
      <c r="D179" s="403" t="e">
        <f>'CMFs Fatal (All Data)'!D179</f>
        <v>#N/A</v>
      </c>
      <c r="E179" s="404" t="e">
        <f>IF($D179="Yes",'CMFs Fatal (All Data)'!E179,1)</f>
        <v>#N/A</v>
      </c>
      <c r="F179" s="404" t="e">
        <f>IF($D179="Yes",'CMFs Fatal (All Data)'!F179,1)</f>
        <v>#N/A</v>
      </c>
      <c r="G179" s="404" t="e">
        <f>IF($D179="Yes",'CMFs Fatal (All Data)'!G179,1)</f>
        <v>#N/A</v>
      </c>
      <c r="H179" s="404" t="e">
        <f>IF($D179="Yes",'CMFs Fatal (All Data)'!H179,1)</f>
        <v>#N/A</v>
      </c>
      <c r="I179" s="404" t="e">
        <f>IF($D179="Yes",'CMFs Fatal (All Data)'!I179,1)</f>
        <v>#N/A</v>
      </c>
      <c r="J179" s="404" t="e">
        <f>IF($D179="Yes",'CMFs Fatal (All Data)'!J179,1)</f>
        <v>#N/A</v>
      </c>
      <c r="K179" s="404" t="e">
        <f>IF($D179="Yes",'CMFs Fatal (All Data)'!K179,1)</f>
        <v>#N/A</v>
      </c>
      <c r="L179" s="404" t="e">
        <f>IF($D179="Yes",'CMFs Fatal (All Data)'!L179,1)</f>
        <v>#N/A</v>
      </c>
      <c r="M179" s="404" t="e">
        <f>IF($D179="Yes",'CMFs Fatal (All Data)'!M179,1)</f>
        <v>#N/A</v>
      </c>
      <c r="N179" s="404" t="e">
        <f>IF($D179="Yes",'CMFs Fatal (All Data)'!N179,1)</f>
        <v>#N/A</v>
      </c>
      <c r="O179" s="404" t="e">
        <f>IF($D179="Yes",'CMFs Fatal (All Data)'!O179,1)</f>
        <v>#N/A</v>
      </c>
      <c r="P179" s="404" t="e">
        <f>IF($D179="Yes",'CMFs Fatal (All Data)'!P179,1)</f>
        <v>#N/A</v>
      </c>
      <c r="Q179" s="404" t="e">
        <f>IF($D179="Yes",'CMFs Fatal (All Data)'!Q179,1)</f>
        <v>#N/A</v>
      </c>
      <c r="R179" s="404" t="e">
        <f>IF($D179="Yes",'CMFs Fatal (All Data)'!R179,1)</f>
        <v>#N/A</v>
      </c>
      <c r="S179" s="404" t="e">
        <f>IF($D179="Yes",'CMFs Fatal (All Data)'!S179,1)</f>
        <v>#N/A</v>
      </c>
      <c r="T179" s="404" t="e">
        <f>IF($D179="Yes",'CMFs Fatal (All Data)'!T179,1)</f>
        <v>#N/A</v>
      </c>
      <c r="U179" s="404" t="e">
        <f>IF($D179="Yes",'CMFs Fatal (All Data)'!U179,1)</f>
        <v>#N/A</v>
      </c>
      <c r="V179" s="439" t="e">
        <f>IF($D179="Yes",'CMFs Fatal (All Data)'!V179,1)</f>
        <v>#N/A</v>
      </c>
      <c r="W179" s="625"/>
    </row>
    <row r="180" spans="1:23" x14ac:dyDescent="0.2">
      <c r="A180" s="407" t="str">
        <f>IF(ISERROR(D180),"Area Type must be selected on Worksheet 1 (box 14)",IF($D180="Yes",CONCATENATE('CMFs Fatal (All Data)'!W180," - ",'CMFs Fatal (All Data)'!X180," - ",'CMFs Fatal (All Data)'!Y180),CONCATENATE('CMFs Fatal (All Data)'!W180," ----- (Not applicable to selected Area Type)")))</f>
        <v>Area Type must be selected on Worksheet 1 (box 14)</v>
      </c>
      <c r="B180" s="403">
        <f>'CMFs Fatal (All Data)'!B180</f>
        <v>10</v>
      </c>
      <c r="C180" s="403" t="str">
        <f>'CMFs Fatal (All Data)'!C180</f>
        <v>All</v>
      </c>
      <c r="D180" s="403" t="e">
        <f>'CMFs Fatal (All Data)'!D180</f>
        <v>#N/A</v>
      </c>
      <c r="E180" s="404" t="e">
        <f>IF($D180="Yes",'CMFs Fatal (All Data)'!E180,1)</f>
        <v>#N/A</v>
      </c>
      <c r="F180" s="404" t="e">
        <f>IF($D180="Yes",'CMFs Fatal (All Data)'!F180,1)</f>
        <v>#N/A</v>
      </c>
      <c r="G180" s="404" t="e">
        <f>IF($D180="Yes",'CMFs Fatal (All Data)'!G180,1)</f>
        <v>#N/A</v>
      </c>
      <c r="H180" s="404" t="e">
        <f>IF($D180="Yes",'CMFs Fatal (All Data)'!H180,1)</f>
        <v>#N/A</v>
      </c>
      <c r="I180" s="404" t="e">
        <f>IF($D180="Yes",'CMFs Fatal (All Data)'!I180,1)</f>
        <v>#N/A</v>
      </c>
      <c r="J180" s="404" t="e">
        <f>IF($D180="Yes",'CMFs Fatal (All Data)'!J180,1)</f>
        <v>#N/A</v>
      </c>
      <c r="K180" s="404" t="e">
        <f>IF($D180="Yes",'CMFs Fatal (All Data)'!K180,1)</f>
        <v>#N/A</v>
      </c>
      <c r="L180" s="404" t="e">
        <f>IF($D180="Yes",'CMFs Fatal (All Data)'!L180,1)</f>
        <v>#N/A</v>
      </c>
      <c r="M180" s="404" t="e">
        <f>IF($D180="Yes",'CMFs Fatal (All Data)'!M180,1)</f>
        <v>#N/A</v>
      </c>
      <c r="N180" s="404" t="e">
        <f>IF($D180="Yes",'CMFs Fatal (All Data)'!N180,1)</f>
        <v>#N/A</v>
      </c>
      <c r="O180" s="404" t="e">
        <f>IF($D180="Yes",'CMFs Fatal (All Data)'!O180,1)</f>
        <v>#N/A</v>
      </c>
      <c r="P180" s="404" t="e">
        <f>IF($D180="Yes",'CMFs Fatal (All Data)'!P180,1)</f>
        <v>#N/A</v>
      </c>
      <c r="Q180" s="404" t="e">
        <f>IF($D180="Yes",'CMFs Fatal (All Data)'!Q180,1)</f>
        <v>#N/A</v>
      </c>
      <c r="R180" s="404" t="e">
        <f>IF($D180="Yes",'CMFs Fatal (All Data)'!R180,1)</f>
        <v>#N/A</v>
      </c>
      <c r="S180" s="404" t="e">
        <f>IF($D180="Yes",'CMFs Fatal (All Data)'!S180,1)</f>
        <v>#N/A</v>
      </c>
      <c r="T180" s="404" t="e">
        <f>IF($D180="Yes",'CMFs Fatal (All Data)'!T180,1)</f>
        <v>#N/A</v>
      </c>
      <c r="U180" s="404" t="e">
        <f>IF($D180="Yes",'CMFs Fatal (All Data)'!U180,1)</f>
        <v>#N/A</v>
      </c>
      <c r="V180" s="439" t="e">
        <f>IF($D180="Yes",'CMFs Fatal (All Data)'!V180,1)</f>
        <v>#N/A</v>
      </c>
      <c r="W180" s="625"/>
    </row>
    <row r="181" spans="1:23" x14ac:dyDescent="0.2">
      <c r="A181" s="407" t="str">
        <f>IF(ISERROR(D181),"Area Type must be selected on Worksheet 1 (box 14)",IF($D181="Yes",CONCATENATE('CMFs Fatal (All Data)'!W181," - ",'CMFs Fatal (All Data)'!X181," - ",'CMFs Fatal (All Data)'!Y181),CONCATENATE('CMFs Fatal (All Data)'!W181," ----- (Not applicable to selected Area Type)")))</f>
        <v>Area Type must be selected on Worksheet 1 (box 14)</v>
      </c>
      <c r="B181" s="403">
        <f>'CMFs Fatal (All Data)'!B181</f>
        <v>10</v>
      </c>
      <c r="C181" s="403" t="str">
        <f>'CMFs Fatal (All Data)'!C181</f>
        <v>All</v>
      </c>
      <c r="D181" s="403" t="e">
        <f>'CMFs Fatal (All Data)'!D181</f>
        <v>#N/A</v>
      </c>
      <c r="E181" s="404" t="e">
        <f>IF($D181="Yes",'CMFs Fatal (All Data)'!E181,1)</f>
        <v>#N/A</v>
      </c>
      <c r="F181" s="404" t="e">
        <f>IF($D181="Yes",'CMFs Fatal (All Data)'!F181,1)</f>
        <v>#N/A</v>
      </c>
      <c r="G181" s="404" t="e">
        <f>IF($D181="Yes",'CMFs Fatal (All Data)'!G181,1)</f>
        <v>#N/A</v>
      </c>
      <c r="H181" s="404" t="e">
        <f>IF($D181="Yes",'CMFs Fatal (All Data)'!H181,1)</f>
        <v>#N/A</v>
      </c>
      <c r="I181" s="404" t="e">
        <f>IF($D181="Yes",'CMFs Fatal (All Data)'!I181,1)</f>
        <v>#N/A</v>
      </c>
      <c r="J181" s="404" t="e">
        <f>IF($D181="Yes",'CMFs Fatal (All Data)'!J181,1)</f>
        <v>#N/A</v>
      </c>
      <c r="K181" s="404" t="e">
        <f>IF($D181="Yes",'CMFs Fatal (All Data)'!K181,1)</f>
        <v>#N/A</v>
      </c>
      <c r="L181" s="404" t="e">
        <f>IF($D181="Yes",'CMFs Fatal (All Data)'!L181,1)</f>
        <v>#N/A</v>
      </c>
      <c r="M181" s="404" t="e">
        <f>IF($D181="Yes",'CMFs Fatal (All Data)'!M181,1)</f>
        <v>#N/A</v>
      </c>
      <c r="N181" s="404" t="e">
        <f>IF($D181="Yes",'CMFs Fatal (All Data)'!N181,1)</f>
        <v>#N/A</v>
      </c>
      <c r="O181" s="404" t="e">
        <f>IF($D181="Yes",'CMFs Fatal (All Data)'!O181,1)</f>
        <v>#N/A</v>
      </c>
      <c r="P181" s="404" t="e">
        <f>IF($D181="Yes",'CMFs Fatal (All Data)'!P181,1)</f>
        <v>#N/A</v>
      </c>
      <c r="Q181" s="404" t="e">
        <f>IF($D181="Yes",'CMFs Fatal (All Data)'!Q181,1)</f>
        <v>#N/A</v>
      </c>
      <c r="R181" s="404" t="e">
        <f>IF($D181="Yes",'CMFs Fatal (All Data)'!R181,1)</f>
        <v>#N/A</v>
      </c>
      <c r="S181" s="404" t="e">
        <f>IF($D181="Yes",'CMFs Fatal (All Data)'!S181,1)</f>
        <v>#N/A</v>
      </c>
      <c r="T181" s="404" t="e">
        <f>IF($D181="Yes",'CMFs Fatal (All Data)'!T181,1)</f>
        <v>#N/A</v>
      </c>
      <c r="U181" s="404" t="e">
        <f>IF($D181="Yes",'CMFs Fatal (All Data)'!U181,1)</f>
        <v>#N/A</v>
      </c>
      <c r="V181" s="439" t="e">
        <f>IF($D181="Yes",'CMFs Fatal (All Data)'!V181,1)</f>
        <v>#N/A</v>
      </c>
      <c r="W181" s="625"/>
    </row>
    <row r="182" spans="1:23" x14ac:dyDescent="0.2">
      <c r="A182" s="407" t="str">
        <f>IF(ISERROR(D182),"Area Type must be selected on Worksheet 1 (box 14)",IF($D182="Yes",CONCATENATE('CMFs Fatal (All Data)'!W182," - ",'CMFs Fatal (All Data)'!X182," - ",'CMFs Fatal (All Data)'!Y182),CONCATENATE('CMFs Fatal (All Data)'!W182," ----- (Not applicable to selected Area Type)")))</f>
        <v>Area Type must be selected on Worksheet 1 (box 14)</v>
      </c>
      <c r="B182" s="403">
        <f>'CMFs Fatal (All Data)'!B182</f>
        <v>10</v>
      </c>
      <c r="C182" s="403" t="str">
        <f>'CMFs Fatal (All Data)'!C182</f>
        <v>Urban and Suburban</v>
      </c>
      <c r="D182" s="403" t="e">
        <f>'CMFs Fatal (All Data)'!D182</f>
        <v>#N/A</v>
      </c>
      <c r="E182" s="404" t="e">
        <f>IF($D182="Yes",'CMFs Fatal (All Data)'!E182,1)</f>
        <v>#N/A</v>
      </c>
      <c r="F182" s="404" t="e">
        <f>IF($D182="Yes",'CMFs Fatal (All Data)'!F182,1)</f>
        <v>#N/A</v>
      </c>
      <c r="G182" s="404" t="e">
        <f>IF($D182="Yes",'CMFs Fatal (All Data)'!G182,1)</f>
        <v>#N/A</v>
      </c>
      <c r="H182" s="404" t="e">
        <f>IF($D182="Yes",'CMFs Fatal (All Data)'!H182,1)</f>
        <v>#N/A</v>
      </c>
      <c r="I182" s="404" t="e">
        <f>IF($D182="Yes",'CMFs Fatal (All Data)'!I182,1)</f>
        <v>#N/A</v>
      </c>
      <c r="J182" s="404" t="e">
        <f>IF($D182="Yes",'CMFs Fatal (All Data)'!J182,1)</f>
        <v>#N/A</v>
      </c>
      <c r="K182" s="404" t="e">
        <f>IF($D182="Yes",'CMFs Fatal (All Data)'!K182,1)</f>
        <v>#N/A</v>
      </c>
      <c r="L182" s="404" t="e">
        <f>IF($D182="Yes",'CMFs Fatal (All Data)'!L182,1)</f>
        <v>#N/A</v>
      </c>
      <c r="M182" s="404" t="e">
        <f>IF($D182="Yes",'CMFs Fatal (All Data)'!M182,1)</f>
        <v>#N/A</v>
      </c>
      <c r="N182" s="404" t="e">
        <f>IF($D182="Yes",'CMFs Fatal (All Data)'!N182,1)</f>
        <v>#N/A</v>
      </c>
      <c r="O182" s="404" t="e">
        <f>IF($D182="Yes",'CMFs Fatal (All Data)'!O182,1)</f>
        <v>#N/A</v>
      </c>
      <c r="P182" s="404" t="e">
        <f>IF($D182="Yes",'CMFs Fatal (All Data)'!P182,1)</f>
        <v>#N/A</v>
      </c>
      <c r="Q182" s="404" t="e">
        <f>IF($D182="Yes",'CMFs Fatal (All Data)'!Q182,1)</f>
        <v>#N/A</v>
      </c>
      <c r="R182" s="404" t="e">
        <f>IF($D182="Yes",'CMFs Fatal (All Data)'!R182,1)</f>
        <v>#N/A</v>
      </c>
      <c r="S182" s="404" t="e">
        <f>IF($D182="Yes",'CMFs Fatal (All Data)'!S182,1)</f>
        <v>#N/A</v>
      </c>
      <c r="T182" s="404" t="e">
        <f>IF($D182="Yes",'CMFs Fatal (All Data)'!T182,1)</f>
        <v>#N/A</v>
      </c>
      <c r="U182" s="404" t="e">
        <f>IF($D182="Yes",'CMFs Fatal (All Data)'!U182,1)</f>
        <v>#N/A</v>
      </c>
      <c r="V182" s="439" t="e">
        <f>IF($D182="Yes",'CMFs Fatal (All Data)'!V182,1)</f>
        <v>#N/A</v>
      </c>
      <c r="W182" s="625"/>
    </row>
    <row r="183" spans="1:23" x14ac:dyDescent="0.2">
      <c r="A183" s="407" t="str">
        <f>IF(ISERROR(D183),"Area Type must be selected on Worksheet 1 (box 14)",IF($D183="Yes",CONCATENATE('CMFs Fatal (All Data)'!W183," - ",'CMFs Fatal (All Data)'!X183," - ",'CMFs Fatal (All Data)'!Y183),CONCATENATE('CMFs Fatal (All Data)'!W183," ----- (Not applicable to selected Area Type)")))</f>
        <v>Area Type must be selected on Worksheet 1 (box 14)</v>
      </c>
      <c r="B183" s="403">
        <f>'CMFs Fatal (All Data)'!B183</f>
        <v>10</v>
      </c>
      <c r="C183" s="403" t="str">
        <f>'CMFs Fatal (All Data)'!C183</f>
        <v>Urban</v>
      </c>
      <c r="D183" s="403" t="e">
        <f>'CMFs Fatal (All Data)'!D183</f>
        <v>#N/A</v>
      </c>
      <c r="E183" s="404" t="e">
        <f>IF($D183="Yes",'CMFs Fatal (All Data)'!E183,1)</f>
        <v>#N/A</v>
      </c>
      <c r="F183" s="404" t="e">
        <f>IF($D183="Yes",'CMFs Fatal (All Data)'!F183,1)</f>
        <v>#N/A</v>
      </c>
      <c r="G183" s="404" t="e">
        <f>IF($D183="Yes",'CMFs Fatal (All Data)'!G183,1)</f>
        <v>#N/A</v>
      </c>
      <c r="H183" s="404" t="e">
        <f>IF($D183="Yes",'CMFs Fatal (All Data)'!H183,1)</f>
        <v>#N/A</v>
      </c>
      <c r="I183" s="404" t="e">
        <f>IF($D183="Yes",'CMFs Fatal (All Data)'!I183,1)</f>
        <v>#N/A</v>
      </c>
      <c r="J183" s="404" t="e">
        <f>IF($D183="Yes",'CMFs Fatal (All Data)'!J183,1)</f>
        <v>#N/A</v>
      </c>
      <c r="K183" s="404" t="e">
        <f>IF($D183="Yes",'CMFs Fatal (All Data)'!K183,1)</f>
        <v>#N/A</v>
      </c>
      <c r="L183" s="404" t="e">
        <f>IF($D183="Yes",'CMFs Fatal (All Data)'!L183,1)</f>
        <v>#N/A</v>
      </c>
      <c r="M183" s="404" t="e">
        <f>IF($D183="Yes",'CMFs Fatal (All Data)'!M183,1)</f>
        <v>#N/A</v>
      </c>
      <c r="N183" s="404" t="e">
        <f>IF($D183="Yes",'CMFs Fatal (All Data)'!N183,1)</f>
        <v>#N/A</v>
      </c>
      <c r="O183" s="404" t="e">
        <f>IF($D183="Yes",'CMFs Fatal (All Data)'!O183,1)</f>
        <v>#N/A</v>
      </c>
      <c r="P183" s="404" t="e">
        <f>IF($D183="Yes",'CMFs Fatal (All Data)'!P183,1)</f>
        <v>#N/A</v>
      </c>
      <c r="Q183" s="404" t="e">
        <f>IF($D183="Yes",'CMFs Fatal (All Data)'!Q183,1)</f>
        <v>#N/A</v>
      </c>
      <c r="R183" s="404" t="e">
        <f>IF($D183="Yes",'CMFs Fatal (All Data)'!R183,1)</f>
        <v>#N/A</v>
      </c>
      <c r="S183" s="404" t="e">
        <f>IF($D183="Yes",'CMFs Fatal (All Data)'!S183,1)</f>
        <v>#N/A</v>
      </c>
      <c r="T183" s="404" t="e">
        <f>IF($D183="Yes",'CMFs Fatal (All Data)'!T183,1)</f>
        <v>#N/A</v>
      </c>
      <c r="U183" s="404" t="e">
        <f>IF($D183="Yes",'CMFs Fatal (All Data)'!U183,1)</f>
        <v>#N/A</v>
      </c>
      <c r="V183" s="439" t="e">
        <f>IF($D183="Yes",'CMFs Fatal (All Data)'!V183,1)</f>
        <v>#N/A</v>
      </c>
      <c r="W183" s="625"/>
    </row>
    <row r="184" spans="1:23" x14ac:dyDescent="0.2">
      <c r="A184" s="407" t="str">
        <f>IF(ISERROR(D184),"Area Type must be selected on Worksheet 1 (box 14)",IF($D184="Yes",CONCATENATE('CMFs Fatal (All Data)'!W184," - ",'CMFs Fatal (All Data)'!X184," - ",'CMFs Fatal (All Data)'!Y184),CONCATENATE('CMFs Fatal (All Data)'!W184," ----- (Not applicable to selected Area Type)")))</f>
        <v>Area Type must be selected on Worksheet 1 (box 14)</v>
      </c>
      <c r="B184" s="403">
        <f>'CMFs Fatal (All Data)'!B184</f>
        <v>10</v>
      </c>
      <c r="C184" s="403" t="str">
        <f>'CMFs Fatal (All Data)'!C184</f>
        <v>All</v>
      </c>
      <c r="D184" s="403" t="e">
        <f>'CMFs Fatal (All Data)'!D184</f>
        <v>#N/A</v>
      </c>
      <c r="E184" s="404" t="e">
        <f>IF($D184="Yes",'CMFs Fatal (All Data)'!E184,1)</f>
        <v>#N/A</v>
      </c>
      <c r="F184" s="404" t="e">
        <f>IF($D184="Yes",'CMFs Fatal (All Data)'!F184,1)</f>
        <v>#N/A</v>
      </c>
      <c r="G184" s="404" t="e">
        <f>IF($D184="Yes",'CMFs Fatal (All Data)'!G184,1)</f>
        <v>#N/A</v>
      </c>
      <c r="H184" s="404" t="e">
        <f>IF($D184="Yes",'CMFs Fatal (All Data)'!H184,1)</f>
        <v>#N/A</v>
      </c>
      <c r="I184" s="404" t="e">
        <f>IF($D184="Yes",'CMFs Fatal (All Data)'!I184,1)</f>
        <v>#N/A</v>
      </c>
      <c r="J184" s="404" t="e">
        <f>IF($D184="Yes",'CMFs Fatal (All Data)'!J184,1)</f>
        <v>#N/A</v>
      </c>
      <c r="K184" s="404" t="e">
        <f>IF($D184="Yes",'CMFs Fatal (All Data)'!K184,1)</f>
        <v>#N/A</v>
      </c>
      <c r="L184" s="404" t="e">
        <f>IF($D184="Yes",'CMFs Fatal (All Data)'!L184,1)</f>
        <v>#N/A</v>
      </c>
      <c r="M184" s="404" t="e">
        <f>IF($D184="Yes",'CMFs Fatal (All Data)'!M184,1)</f>
        <v>#N/A</v>
      </c>
      <c r="N184" s="404" t="e">
        <f>IF($D184="Yes",'CMFs Fatal (All Data)'!N184,1)</f>
        <v>#N/A</v>
      </c>
      <c r="O184" s="404" t="e">
        <f>IF($D184="Yes",'CMFs Fatal (All Data)'!O184,1)</f>
        <v>#N/A</v>
      </c>
      <c r="P184" s="404" t="e">
        <f>IF($D184="Yes",'CMFs Fatal (All Data)'!P184,1)</f>
        <v>#N/A</v>
      </c>
      <c r="Q184" s="404" t="e">
        <f>IF($D184="Yes",'CMFs Fatal (All Data)'!Q184,1)</f>
        <v>#N/A</v>
      </c>
      <c r="R184" s="404" t="e">
        <f>IF($D184="Yes",'CMFs Fatal (All Data)'!R184,1)</f>
        <v>#N/A</v>
      </c>
      <c r="S184" s="404" t="e">
        <f>IF($D184="Yes",'CMFs Fatal (All Data)'!S184,1)</f>
        <v>#N/A</v>
      </c>
      <c r="T184" s="404" t="e">
        <f>IF($D184="Yes",'CMFs Fatal (All Data)'!T184,1)</f>
        <v>#N/A</v>
      </c>
      <c r="U184" s="404" t="e">
        <f>IF($D184="Yes",'CMFs Fatal (All Data)'!U184,1)</f>
        <v>#N/A</v>
      </c>
      <c r="V184" s="439" t="e">
        <f>IF($D184="Yes",'CMFs Fatal (All Data)'!V184,1)</f>
        <v>#N/A</v>
      </c>
      <c r="W184" s="625"/>
    </row>
    <row r="185" spans="1:23" x14ac:dyDescent="0.2">
      <c r="A185" s="407" t="str">
        <f>IF(ISERROR(D185),"Area Type must be selected on Worksheet 1 (box 14)",IF($D185="Yes",CONCATENATE('CMFs Fatal (All Data)'!W185," - ",'CMFs Fatal (All Data)'!X185," - ",'CMFs Fatal (All Data)'!Y185),CONCATENATE('CMFs Fatal (All Data)'!W185," ----- (Not applicable to selected Area Type)")))</f>
        <v>Area Type must be selected on Worksheet 1 (box 14)</v>
      </c>
      <c r="B185" s="403">
        <f>'CMFs Fatal (All Data)'!B185</f>
        <v>10</v>
      </c>
      <c r="C185" s="403" t="str">
        <f>'CMFs Fatal (All Data)'!C185</f>
        <v>All</v>
      </c>
      <c r="D185" s="403" t="e">
        <f>'CMFs Fatal (All Data)'!D185</f>
        <v>#N/A</v>
      </c>
      <c r="E185" s="404" t="e">
        <f>IF($D185="Yes",'CMFs Fatal (All Data)'!E185,1)</f>
        <v>#N/A</v>
      </c>
      <c r="F185" s="404" t="e">
        <f>IF($D185="Yes",'CMFs Fatal (All Data)'!F185,1)</f>
        <v>#N/A</v>
      </c>
      <c r="G185" s="404" t="e">
        <f>IF($D185="Yes",'CMFs Fatal (All Data)'!G185,1)</f>
        <v>#N/A</v>
      </c>
      <c r="H185" s="404" t="e">
        <f>IF($D185="Yes",'CMFs Fatal (All Data)'!H185,1)</f>
        <v>#N/A</v>
      </c>
      <c r="I185" s="404" t="e">
        <f>IF($D185="Yes",'CMFs Fatal (All Data)'!I185,1)</f>
        <v>#N/A</v>
      </c>
      <c r="J185" s="404" t="e">
        <f>IF($D185="Yes",'CMFs Fatal (All Data)'!J185,1)</f>
        <v>#N/A</v>
      </c>
      <c r="K185" s="404" t="e">
        <f>IF($D185="Yes",'CMFs Fatal (All Data)'!K185,1)</f>
        <v>#N/A</v>
      </c>
      <c r="L185" s="404" t="e">
        <f>IF($D185="Yes",'CMFs Fatal (All Data)'!L185,1)</f>
        <v>#N/A</v>
      </c>
      <c r="M185" s="404" t="e">
        <f>IF($D185="Yes",'CMFs Fatal (All Data)'!M185,1)</f>
        <v>#N/A</v>
      </c>
      <c r="N185" s="404" t="e">
        <f>IF($D185="Yes",'CMFs Fatal (All Data)'!N185,1)</f>
        <v>#N/A</v>
      </c>
      <c r="O185" s="404" t="e">
        <f>IF($D185="Yes",'CMFs Fatal (All Data)'!O185,1)</f>
        <v>#N/A</v>
      </c>
      <c r="P185" s="404" t="e">
        <f>IF($D185="Yes",'CMFs Fatal (All Data)'!P185,1)</f>
        <v>#N/A</v>
      </c>
      <c r="Q185" s="404" t="e">
        <f>IF($D185="Yes",'CMFs Fatal (All Data)'!Q185,1)</f>
        <v>#N/A</v>
      </c>
      <c r="R185" s="404" t="e">
        <f>IF($D185="Yes",'CMFs Fatal (All Data)'!R185,1)</f>
        <v>#N/A</v>
      </c>
      <c r="S185" s="404" t="e">
        <f>IF($D185="Yes",'CMFs Fatal (All Data)'!S185,1)</f>
        <v>#N/A</v>
      </c>
      <c r="T185" s="404" t="e">
        <f>IF($D185="Yes",'CMFs Fatal (All Data)'!T185,1)</f>
        <v>#N/A</v>
      </c>
      <c r="U185" s="404" t="e">
        <f>IF($D185="Yes",'CMFs Fatal (All Data)'!U185,1)</f>
        <v>#N/A</v>
      </c>
      <c r="V185" s="439" t="e">
        <f>IF($D185="Yes",'CMFs Fatal (All Data)'!V185,1)</f>
        <v>#N/A</v>
      </c>
      <c r="W185" s="625"/>
    </row>
    <row r="186" spans="1:23" x14ac:dyDescent="0.2">
      <c r="A186" s="407" t="str">
        <f>IF(ISERROR(D186),"Area Type must be selected on Worksheet 1 (box 14)",IF($D186="Yes",CONCATENATE('CMFs Fatal (All Data)'!W186," - ",'CMFs Fatal (All Data)'!X186," - ",'CMFs Fatal (All Data)'!Y186),CONCATENATE('CMFs Fatal (All Data)'!W186," ----- (Not applicable to selected Area Type)")))</f>
        <v>Area Type must be selected on Worksheet 1 (box 14)</v>
      </c>
      <c r="B186" s="403">
        <f>'CMFs Fatal (All Data)'!B186</f>
        <v>10</v>
      </c>
      <c r="C186" s="403" t="str">
        <f>'CMFs Fatal (All Data)'!C186</f>
        <v>All</v>
      </c>
      <c r="D186" s="403" t="e">
        <f>'CMFs Fatal (All Data)'!D186</f>
        <v>#N/A</v>
      </c>
      <c r="E186" s="404" t="e">
        <f>IF($D186="Yes",'CMFs Fatal (All Data)'!E186,1)</f>
        <v>#N/A</v>
      </c>
      <c r="F186" s="404" t="e">
        <f>IF($D186="Yes",'CMFs Fatal (All Data)'!F186,1)</f>
        <v>#N/A</v>
      </c>
      <c r="G186" s="404" t="e">
        <f>IF($D186="Yes",'CMFs Fatal (All Data)'!G186,1)</f>
        <v>#N/A</v>
      </c>
      <c r="H186" s="404" t="e">
        <f>IF($D186="Yes",'CMFs Fatal (All Data)'!H186,1)</f>
        <v>#N/A</v>
      </c>
      <c r="I186" s="404" t="e">
        <f>IF($D186="Yes",'CMFs Fatal (All Data)'!I186,1)</f>
        <v>#N/A</v>
      </c>
      <c r="J186" s="404" t="e">
        <f>IF($D186="Yes",'CMFs Fatal (All Data)'!J186,1)</f>
        <v>#N/A</v>
      </c>
      <c r="K186" s="404" t="e">
        <f>IF($D186="Yes",'CMFs Fatal (All Data)'!K186,1)</f>
        <v>#N/A</v>
      </c>
      <c r="L186" s="404" t="e">
        <f>IF($D186="Yes",'CMFs Fatal (All Data)'!L186,1)</f>
        <v>#N/A</v>
      </c>
      <c r="M186" s="404" t="e">
        <f>IF($D186="Yes",'CMFs Fatal (All Data)'!M186,1)</f>
        <v>#N/A</v>
      </c>
      <c r="N186" s="404" t="e">
        <f>IF($D186="Yes",'CMFs Fatal (All Data)'!N186,1)</f>
        <v>#N/A</v>
      </c>
      <c r="O186" s="404" t="e">
        <f>IF($D186="Yes",'CMFs Fatal (All Data)'!O186,1)</f>
        <v>#N/A</v>
      </c>
      <c r="P186" s="404" t="e">
        <f>IF($D186="Yes",'CMFs Fatal (All Data)'!P186,1)</f>
        <v>#N/A</v>
      </c>
      <c r="Q186" s="404" t="e">
        <f>IF($D186="Yes",'CMFs Fatal (All Data)'!Q186,1)</f>
        <v>#N/A</v>
      </c>
      <c r="R186" s="404" t="e">
        <f>IF($D186="Yes",'CMFs Fatal (All Data)'!R186,1)</f>
        <v>#N/A</v>
      </c>
      <c r="S186" s="404" t="e">
        <f>IF($D186="Yes",'CMFs Fatal (All Data)'!S186,1)</f>
        <v>#N/A</v>
      </c>
      <c r="T186" s="404" t="e">
        <f>IF($D186="Yes",'CMFs Fatal (All Data)'!T186,1)</f>
        <v>#N/A</v>
      </c>
      <c r="U186" s="404" t="e">
        <f>IF($D186="Yes",'CMFs Fatal (All Data)'!U186,1)</f>
        <v>#N/A</v>
      </c>
      <c r="V186" s="439" t="e">
        <f>IF($D186="Yes",'CMFs Fatal (All Data)'!V186,1)</f>
        <v>#N/A</v>
      </c>
      <c r="W186" s="625"/>
    </row>
    <row r="187" spans="1:23" x14ac:dyDescent="0.2">
      <c r="A187" s="407" t="str">
        <f>IF(ISERROR(D187),"Area Type must be selected on Worksheet 1 (box 14)",IF($D187="Yes",CONCATENATE('CMFs Fatal (All Data)'!W187," - ",'CMFs Fatal (All Data)'!X187," - ",'CMFs Fatal (All Data)'!Y187),CONCATENATE('CMFs Fatal (All Data)'!W187," ----- (Not applicable to selected Area Type)")))</f>
        <v>Area Type must be selected on Worksheet 1 (box 14)</v>
      </c>
      <c r="B187" s="403">
        <f>'CMFs Fatal (All Data)'!B187</f>
        <v>10</v>
      </c>
      <c r="C187" s="403" t="str">
        <f>'CMFs Fatal (All Data)'!C187</f>
        <v>All</v>
      </c>
      <c r="D187" s="403" t="e">
        <f>'CMFs Fatal (All Data)'!D187</f>
        <v>#N/A</v>
      </c>
      <c r="E187" s="404" t="e">
        <f>IF($D187="Yes",'CMFs Fatal (All Data)'!E187,1)</f>
        <v>#N/A</v>
      </c>
      <c r="F187" s="404" t="e">
        <f>IF($D187="Yes",'CMFs Fatal (All Data)'!F187,1)</f>
        <v>#N/A</v>
      </c>
      <c r="G187" s="404" t="e">
        <f>IF($D187="Yes",'CMFs Fatal (All Data)'!G187,1)</f>
        <v>#N/A</v>
      </c>
      <c r="H187" s="404" t="e">
        <f>IF($D187="Yes",'CMFs Fatal (All Data)'!H187,1)</f>
        <v>#N/A</v>
      </c>
      <c r="I187" s="404" t="e">
        <f>IF($D187="Yes",'CMFs Fatal (All Data)'!I187,1)</f>
        <v>#N/A</v>
      </c>
      <c r="J187" s="404" t="e">
        <f>IF($D187="Yes",'CMFs Fatal (All Data)'!J187,1)</f>
        <v>#N/A</v>
      </c>
      <c r="K187" s="404" t="e">
        <f>IF($D187="Yes",'CMFs Fatal (All Data)'!K187,1)</f>
        <v>#N/A</v>
      </c>
      <c r="L187" s="404" t="e">
        <f>IF($D187="Yes",'CMFs Fatal (All Data)'!L187,1)</f>
        <v>#N/A</v>
      </c>
      <c r="M187" s="404" t="e">
        <f>IF($D187="Yes",'CMFs Fatal (All Data)'!M187,1)</f>
        <v>#N/A</v>
      </c>
      <c r="N187" s="404" t="e">
        <f>IF($D187="Yes",'CMFs Fatal (All Data)'!N187,1)</f>
        <v>#N/A</v>
      </c>
      <c r="O187" s="404" t="e">
        <f>IF($D187="Yes",'CMFs Fatal (All Data)'!O187,1)</f>
        <v>#N/A</v>
      </c>
      <c r="P187" s="404" t="e">
        <f>IF($D187="Yes",'CMFs Fatal (All Data)'!P187,1)</f>
        <v>#N/A</v>
      </c>
      <c r="Q187" s="404" t="e">
        <f>IF($D187="Yes",'CMFs Fatal (All Data)'!Q187,1)</f>
        <v>#N/A</v>
      </c>
      <c r="R187" s="404" t="e">
        <f>IF($D187="Yes",'CMFs Fatal (All Data)'!R187,1)</f>
        <v>#N/A</v>
      </c>
      <c r="S187" s="404" t="e">
        <f>IF($D187="Yes",'CMFs Fatal (All Data)'!S187,1)</f>
        <v>#N/A</v>
      </c>
      <c r="T187" s="404" t="e">
        <f>IF($D187="Yes",'CMFs Fatal (All Data)'!T187,1)</f>
        <v>#N/A</v>
      </c>
      <c r="U187" s="404" t="e">
        <f>IF($D187="Yes",'CMFs Fatal (All Data)'!U187,1)</f>
        <v>#N/A</v>
      </c>
      <c r="V187" s="439" t="e">
        <f>IF($D187="Yes",'CMFs Fatal (All Data)'!V187,1)</f>
        <v>#N/A</v>
      </c>
      <c r="W187" s="625"/>
    </row>
    <row r="188" spans="1:23" x14ac:dyDescent="0.2">
      <c r="A188" s="407" t="str">
        <f>IF(ISERROR(D188),"Area Type must be selected on Worksheet 1 (box 14)",IF($D188="Yes",CONCATENATE('CMFs Fatal (All Data)'!W188," - ",'CMFs Fatal (All Data)'!X188," - ",'CMFs Fatal (All Data)'!Y188),CONCATENATE('CMFs Fatal (All Data)'!W188," ----- (Not applicable to selected Area Type)")))</f>
        <v>Area Type must be selected on Worksheet 1 (box 14)</v>
      </c>
      <c r="B188" s="403">
        <f>'CMFs Fatal (All Data)'!B188</f>
        <v>10</v>
      </c>
      <c r="C188" s="403" t="str">
        <f>'CMFs Fatal (All Data)'!C188</f>
        <v>All</v>
      </c>
      <c r="D188" s="403" t="e">
        <f>'CMFs Fatal (All Data)'!D188</f>
        <v>#N/A</v>
      </c>
      <c r="E188" s="404" t="e">
        <f>IF($D188="Yes",'CMFs Fatal (All Data)'!E188,1)</f>
        <v>#N/A</v>
      </c>
      <c r="F188" s="404" t="e">
        <f>IF($D188="Yes",'CMFs Fatal (All Data)'!F188,1)</f>
        <v>#N/A</v>
      </c>
      <c r="G188" s="404" t="e">
        <f>IF($D188="Yes",'CMFs Fatal (All Data)'!G188,1)</f>
        <v>#N/A</v>
      </c>
      <c r="H188" s="404" t="e">
        <f>IF($D188="Yes",'CMFs Fatal (All Data)'!H188,1)</f>
        <v>#N/A</v>
      </c>
      <c r="I188" s="404" t="e">
        <f>IF($D188="Yes",'CMFs Fatal (All Data)'!I188,1)</f>
        <v>#N/A</v>
      </c>
      <c r="J188" s="404" t="e">
        <f>IF($D188="Yes",'CMFs Fatal (All Data)'!J188,1)</f>
        <v>#N/A</v>
      </c>
      <c r="K188" s="404" t="e">
        <f>IF($D188="Yes",'CMFs Fatal (All Data)'!K188,1)</f>
        <v>#N/A</v>
      </c>
      <c r="L188" s="404" t="e">
        <f>IF($D188="Yes",'CMFs Fatal (All Data)'!L188,1)</f>
        <v>#N/A</v>
      </c>
      <c r="M188" s="404" t="e">
        <f>IF($D188="Yes",'CMFs Fatal (All Data)'!M188,1)</f>
        <v>#N/A</v>
      </c>
      <c r="N188" s="404" t="e">
        <f>IF($D188="Yes",'CMFs Fatal (All Data)'!N188,1)</f>
        <v>#N/A</v>
      </c>
      <c r="O188" s="404" t="e">
        <f>IF($D188="Yes",'CMFs Fatal (All Data)'!O188,1)</f>
        <v>#N/A</v>
      </c>
      <c r="P188" s="404" t="e">
        <f>IF($D188="Yes",'CMFs Fatal (All Data)'!P188,1)</f>
        <v>#N/A</v>
      </c>
      <c r="Q188" s="404" t="e">
        <f>IF($D188="Yes",'CMFs Fatal (All Data)'!Q188,1)</f>
        <v>#N/A</v>
      </c>
      <c r="R188" s="404" t="e">
        <f>IF($D188="Yes",'CMFs Fatal (All Data)'!R188,1)</f>
        <v>#N/A</v>
      </c>
      <c r="S188" s="404" t="e">
        <f>IF($D188="Yes",'CMFs Fatal (All Data)'!S188,1)</f>
        <v>#N/A</v>
      </c>
      <c r="T188" s="404" t="e">
        <f>IF($D188="Yes",'CMFs Fatal (All Data)'!T188,1)</f>
        <v>#N/A</v>
      </c>
      <c r="U188" s="404" t="e">
        <f>IF($D188="Yes",'CMFs Fatal (All Data)'!U188,1)</f>
        <v>#N/A</v>
      </c>
      <c r="V188" s="439" t="e">
        <f>IF($D188="Yes",'CMFs Fatal (All Data)'!V188,1)</f>
        <v>#N/A</v>
      </c>
      <c r="W188" s="625"/>
    </row>
    <row r="189" spans="1:23" x14ac:dyDescent="0.2">
      <c r="A189" s="407" t="str">
        <f>IF(ISERROR(D189),"Area Type must be selected on Worksheet 1 (box 14)",IF($D189="Yes",CONCATENATE('CMFs Fatal (All Data)'!W189," - ",'CMFs Fatal (All Data)'!X189," - ",'CMFs Fatal (All Data)'!Y189),CONCATENATE('CMFs Fatal (All Data)'!W189," ----- (Not applicable to selected Area Type)")))</f>
        <v>Area Type must be selected on Worksheet 1 (box 14)</v>
      </c>
      <c r="B189" s="403">
        <f>'CMFs Fatal (All Data)'!B189</f>
        <v>10</v>
      </c>
      <c r="C189" s="403" t="str">
        <f>'CMFs Fatal (All Data)'!C189</f>
        <v>Urban</v>
      </c>
      <c r="D189" s="403" t="e">
        <f>'CMFs Fatal (All Data)'!D189</f>
        <v>#N/A</v>
      </c>
      <c r="E189" s="404" t="e">
        <f>IF($D189="Yes",'CMFs Fatal (All Data)'!E189,1)</f>
        <v>#N/A</v>
      </c>
      <c r="F189" s="404" t="e">
        <f>IF($D189="Yes",'CMFs Fatal (All Data)'!F189,1)</f>
        <v>#N/A</v>
      </c>
      <c r="G189" s="404" t="e">
        <f>IF($D189="Yes",'CMFs Fatal (All Data)'!G189,1)</f>
        <v>#N/A</v>
      </c>
      <c r="H189" s="404" t="e">
        <f>IF($D189="Yes",'CMFs Fatal (All Data)'!H189,1)</f>
        <v>#N/A</v>
      </c>
      <c r="I189" s="404" t="e">
        <f>IF($D189="Yes",'CMFs Fatal (All Data)'!I189,1)</f>
        <v>#N/A</v>
      </c>
      <c r="J189" s="404" t="e">
        <f>IF($D189="Yes",'CMFs Fatal (All Data)'!J189,1)</f>
        <v>#N/A</v>
      </c>
      <c r="K189" s="404" t="e">
        <f>IF($D189="Yes",'CMFs Fatal (All Data)'!K189,1)</f>
        <v>#N/A</v>
      </c>
      <c r="L189" s="404" t="e">
        <f>IF($D189="Yes",'CMFs Fatal (All Data)'!L189,1)</f>
        <v>#N/A</v>
      </c>
      <c r="M189" s="404" t="e">
        <f>IF($D189="Yes",'CMFs Fatal (All Data)'!M189,1)</f>
        <v>#N/A</v>
      </c>
      <c r="N189" s="404" t="e">
        <f>IF($D189="Yes",'CMFs Fatal (All Data)'!N189,1)</f>
        <v>#N/A</v>
      </c>
      <c r="O189" s="404" t="e">
        <f>IF($D189="Yes",'CMFs Fatal (All Data)'!O189,1)</f>
        <v>#N/A</v>
      </c>
      <c r="P189" s="404" t="e">
        <f>IF($D189="Yes",'CMFs Fatal (All Data)'!P189,1)</f>
        <v>#N/A</v>
      </c>
      <c r="Q189" s="404" t="e">
        <f>IF($D189="Yes",'CMFs Fatal (All Data)'!Q189,1)</f>
        <v>#N/A</v>
      </c>
      <c r="R189" s="404" t="e">
        <f>IF($D189="Yes",'CMFs Fatal (All Data)'!R189,1)</f>
        <v>#N/A</v>
      </c>
      <c r="S189" s="404" t="e">
        <f>IF($D189="Yes",'CMFs Fatal (All Data)'!S189,1)</f>
        <v>#N/A</v>
      </c>
      <c r="T189" s="404" t="e">
        <f>IF($D189="Yes",'CMFs Fatal (All Data)'!T189,1)</f>
        <v>#N/A</v>
      </c>
      <c r="U189" s="404" t="e">
        <f>IF($D189="Yes",'CMFs Fatal (All Data)'!U189,1)</f>
        <v>#N/A</v>
      </c>
      <c r="V189" s="439" t="e">
        <f>IF($D189="Yes",'CMFs Fatal (All Data)'!V189,1)</f>
        <v>#N/A</v>
      </c>
      <c r="W189" s="625"/>
    </row>
    <row r="190" spans="1:23" x14ac:dyDescent="0.2">
      <c r="A190" s="407" t="str">
        <f>IF(ISERROR(D190),"Area Type must be selected on Worksheet 1 (box 14)",IF($D190="Yes",CONCATENATE('CMFs Fatal (All Data)'!W190," - ",'CMFs Fatal (All Data)'!X190," - ",'CMFs Fatal (All Data)'!Y190),CONCATENATE('CMFs Fatal (All Data)'!W190," ----- (Not applicable to selected Area Type)")))</f>
        <v>Area Type must be selected on Worksheet 1 (box 14)</v>
      </c>
      <c r="B190" s="403">
        <f>'CMFs Fatal (All Data)'!B190</f>
        <v>10</v>
      </c>
      <c r="C190" s="403" t="str">
        <f>'CMFs Fatal (All Data)'!C190</f>
        <v>All</v>
      </c>
      <c r="D190" s="403" t="e">
        <f>'CMFs Fatal (All Data)'!D190</f>
        <v>#N/A</v>
      </c>
      <c r="E190" s="404" t="e">
        <f>IF($D190="Yes",'CMFs Fatal (All Data)'!E190,1)</f>
        <v>#N/A</v>
      </c>
      <c r="F190" s="404" t="e">
        <f>IF($D190="Yes",'CMFs Fatal (All Data)'!F190,1)</f>
        <v>#N/A</v>
      </c>
      <c r="G190" s="404" t="e">
        <f>IF($D190="Yes",'CMFs Fatal (All Data)'!G190,1)</f>
        <v>#N/A</v>
      </c>
      <c r="H190" s="404" t="e">
        <f>IF($D190="Yes",'CMFs Fatal (All Data)'!H190,1)</f>
        <v>#N/A</v>
      </c>
      <c r="I190" s="404" t="e">
        <f>IF($D190="Yes",'CMFs Fatal (All Data)'!I190,1)</f>
        <v>#N/A</v>
      </c>
      <c r="J190" s="404" t="e">
        <f>IF($D190="Yes",'CMFs Fatal (All Data)'!J190,1)</f>
        <v>#N/A</v>
      </c>
      <c r="K190" s="404" t="e">
        <f>IF($D190="Yes",'CMFs Fatal (All Data)'!K190,1)</f>
        <v>#N/A</v>
      </c>
      <c r="L190" s="404" t="e">
        <f>IF($D190="Yes",'CMFs Fatal (All Data)'!L190,1)</f>
        <v>#N/A</v>
      </c>
      <c r="M190" s="404" t="e">
        <f>IF($D190="Yes",'CMFs Fatal (All Data)'!M190,1)</f>
        <v>#N/A</v>
      </c>
      <c r="N190" s="404" t="e">
        <f>IF($D190="Yes",'CMFs Fatal (All Data)'!N190,1)</f>
        <v>#N/A</v>
      </c>
      <c r="O190" s="404" t="e">
        <f>IF($D190="Yes",'CMFs Fatal (All Data)'!O190,1)</f>
        <v>#N/A</v>
      </c>
      <c r="P190" s="404" t="e">
        <f>IF($D190="Yes",'CMFs Fatal (All Data)'!P190,1)</f>
        <v>#N/A</v>
      </c>
      <c r="Q190" s="404" t="e">
        <f>IF($D190="Yes",'CMFs Fatal (All Data)'!Q190,1)</f>
        <v>#N/A</v>
      </c>
      <c r="R190" s="404" t="e">
        <f>IF($D190="Yes",'CMFs Fatal (All Data)'!R190,1)</f>
        <v>#N/A</v>
      </c>
      <c r="S190" s="404" t="e">
        <f>IF($D190="Yes",'CMFs Fatal (All Data)'!S190,1)</f>
        <v>#N/A</v>
      </c>
      <c r="T190" s="404" t="e">
        <f>IF($D190="Yes",'CMFs Fatal (All Data)'!T190,1)</f>
        <v>#N/A</v>
      </c>
      <c r="U190" s="404" t="e">
        <f>IF($D190="Yes",'CMFs Fatal (All Data)'!U190,1)</f>
        <v>#N/A</v>
      </c>
      <c r="V190" s="439" t="e">
        <f>IF($D190="Yes",'CMFs Fatal (All Data)'!V190,1)</f>
        <v>#N/A</v>
      </c>
      <c r="W190" s="625"/>
    </row>
    <row r="191" spans="1:23" x14ac:dyDescent="0.2">
      <c r="A191" s="407" t="str">
        <f>IF(ISERROR(D191),"Area Type must be selected on Worksheet 1 (box 14)",IF($D191="Yes",CONCATENATE('CMFs Fatal (All Data)'!W191," - ",'CMFs Fatal (All Data)'!X191," - ",'CMFs Fatal (All Data)'!Y191),CONCATENATE('CMFs Fatal (All Data)'!W191," ----- (Not applicable to selected Area Type)")))</f>
        <v>Area Type must be selected on Worksheet 1 (box 14)</v>
      </c>
      <c r="B191" s="403">
        <f>'CMFs Fatal (All Data)'!B191</f>
        <v>10</v>
      </c>
      <c r="C191" s="403" t="str">
        <f>'CMFs Fatal (All Data)'!C191</f>
        <v>All</v>
      </c>
      <c r="D191" s="403" t="e">
        <f>'CMFs Fatal (All Data)'!D191</f>
        <v>#N/A</v>
      </c>
      <c r="E191" s="404" t="e">
        <f>IF($D191="Yes",'CMFs Fatal (All Data)'!E191,1)</f>
        <v>#N/A</v>
      </c>
      <c r="F191" s="404" t="e">
        <f>IF($D191="Yes",'CMFs Fatal (All Data)'!F191,1)</f>
        <v>#N/A</v>
      </c>
      <c r="G191" s="404" t="e">
        <f>IF($D191="Yes",'CMFs Fatal (All Data)'!G191,1)</f>
        <v>#N/A</v>
      </c>
      <c r="H191" s="404" t="e">
        <f>IF($D191="Yes",'CMFs Fatal (All Data)'!H191,1)</f>
        <v>#N/A</v>
      </c>
      <c r="I191" s="404" t="e">
        <f>IF($D191="Yes",'CMFs Fatal (All Data)'!I191,1)</f>
        <v>#N/A</v>
      </c>
      <c r="J191" s="404" t="e">
        <f>IF($D191="Yes",'CMFs Fatal (All Data)'!J191,1)</f>
        <v>#N/A</v>
      </c>
      <c r="K191" s="404" t="e">
        <f>IF($D191="Yes",'CMFs Fatal (All Data)'!K191,1)</f>
        <v>#N/A</v>
      </c>
      <c r="L191" s="404" t="e">
        <f>IF($D191="Yes",'CMFs Fatal (All Data)'!L191,1)</f>
        <v>#N/A</v>
      </c>
      <c r="M191" s="404" t="e">
        <f>IF($D191="Yes",'CMFs Fatal (All Data)'!M191,1)</f>
        <v>#N/A</v>
      </c>
      <c r="N191" s="404" t="e">
        <f>IF($D191="Yes",'CMFs Fatal (All Data)'!N191,1)</f>
        <v>#N/A</v>
      </c>
      <c r="O191" s="404" t="e">
        <f>IF($D191="Yes",'CMFs Fatal (All Data)'!O191,1)</f>
        <v>#N/A</v>
      </c>
      <c r="P191" s="404" t="e">
        <f>IF($D191="Yes",'CMFs Fatal (All Data)'!P191,1)</f>
        <v>#N/A</v>
      </c>
      <c r="Q191" s="404" t="e">
        <f>IF($D191="Yes",'CMFs Fatal (All Data)'!Q191,1)</f>
        <v>#N/A</v>
      </c>
      <c r="R191" s="404" t="e">
        <f>IF($D191="Yes",'CMFs Fatal (All Data)'!R191,1)</f>
        <v>#N/A</v>
      </c>
      <c r="S191" s="404" t="e">
        <f>IF($D191="Yes",'CMFs Fatal (All Data)'!S191,1)</f>
        <v>#N/A</v>
      </c>
      <c r="T191" s="404" t="e">
        <f>IF($D191="Yes",'CMFs Fatal (All Data)'!T191,1)</f>
        <v>#N/A</v>
      </c>
      <c r="U191" s="404" t="e">
        <f>IF($D191="Yes",'CMFs Fatal (All Data)'!U191,1)</f>
        <v>#N/A</v>
      </c>
      <c r="V191" s="439" t="e">
        <f>IF($D191="Yes",'CMFs Fatal (All Data)'!V191,1)</f>
        <v>#N/A</v>
      </c>
      <c r="W191" s="625"/>
    </row>
    <row r="192" spans="1:23" x14ac:dyDescent="0.2">
      <c r="A192" s="407" t="str">
        <f>IF(ISERROR(D192),"Area Type must be selected on Worksheet 1 (box 14)",IF($D192="Yes",CONCATENATE('CMFs Fatal (All Data)'!W192," - ",'CMFs Fatal (All Data)'!X192," - ",'CMFs Fatal (All Data)'!Y192),CONCATENATE('CMFs Fatal (All Data)'!W192," ----- (Not applicable to selected Area Type)")))</f>
        <v>Area Type must be selected on Worksheet 1 (box 14)</v>
      </c>
      <c r="B192" s="403">
        <f>'CMFs Fatal (All Data)'!B192</f>
        <v>10</v>
      </c>
      <c r="C192" s="403" t="str">
        <f>'CMFs Fatal (All Data)'!C192</f>
        <v>All</v>
      </c>
      <c r="D192" s="403" t="e">
        <f>'CMFs Fatal (All Data)'!D192</f>
        <v>#N/A</v>
      </c>
      <c r="E192" s="404" t="e">
        <f>IF($D192="Yes",'CMFs Fatal (All Data)'!E192,1)</f>
        <v>#N/A</v>
      </c>
      <c r="F192" s="404" t="e">
        <f>IF($D192="Yes",'CMFs Fatal (All Data)'!F192,1)</f>
        <v>#N/A</v>
      </c>
      <c r="G192" s="404" t="e">
        <f>IF($D192="Yes",'CMFs Fatal (All Data)'!G192,1)</f>
        <v>#N/A</v>
      </c>
      <c r="H192" s="404" t="e">
        <f>IF($D192="Yes",'CMFs Fatal (All Data)'!H192,1)</f>
        <v>#N/A</v>
      </c>
      <c r="I192" s="404" t="e">
        <f>IF($D192="Yes",'CMFs Fatal (All Data)'!I192,1)</f>
        <v>#N/A</v>
      </c>
      <c r="J192" s="404" t="e">
        <f>IF($D192="Yes",'CMFs Fatal (All Data)'!J192,1)</f>
        <v>#N/A</v>
      </c>
      <c r="K192" s="404" t="e">
        <f>IF($D192="Yes",'CMFs Fatal (All Data)'!K192,1)</f>
        <v>#N/A</v>
      </c>
      <c r="L192" s="404" t="e">
        <f>IF($D192="Yes",'CMFs Fatal (All Data)'!L192,1)</f>
        <v>#N/A</v>
      </c>
      <c r="M192" s="404" t="e">
        <f>IF($D192="Yes",'CMFs Fatal (All Data)'!M192,1)</f>
        <v>#N/A</v>
      </c>
      <c r="N192" s="404" t="e">
        <f>IF($D192="Yes",'CMFs Fatal (All Data)'!N192,1)</f>
        <v>#N/A</v>
      </c>
      <c r="O192" s="404" t="e">
        <f>IF($D192="Yes",'CMFs Fatal (All Data)'!O192,1)</f>
        <v>#N/A</v>
      </c>
      <c r="P192" s="404" t="e">
        <f>IF($D192="Yes",'CMFs Fatal (All Data)'!P192,1)</f>
        <v>#N/A</v>
      </c>
      <c r="Q192" s="404" t="e">
        <f>IF($D192="Yes",'CMFs Fatal (All Data)'!Q192,1)</f>
        <v>#N/A</v>
      </c>
      <c r="R192" s="404" t="e">
        <f>IF($D192="Yes",'CMFs Fatal (All Data)'!R192,1)</f>
        <v>#N/A</v>
      </c>
      <c r="S192" s="404" t="e">
        <f>IF($D192="Yes",'CMFs Fatal (All Data)'!S192,1)</f>
        <v>#N/A</v>
      </c>
      <c r="T192" s="404" t="e">
        <f>IF($D192="Yes",'CMFs Fatal (All Data)'!T192,1)</f>
        <v>#N/A</v>
      </c>
      <c r="U192" s="404" t="e">
        <f>IF($D192="Yes",'CMFs Fatal (All Data)'!U192,1)</f>
        <v>#N/A</v>
      </c>
      <c r="V192" s="439" t="e">
        <f>IF($D192="Yes",'CMFs Fatal (All Data)'!V192,1)</f>
        <v>#N/A</v>
      </c>
      <c r="W192" s="625"/>
    </row>
    <row r="193" spans="1:23" x14ac:dyDescent="0.2">
      <c r="A193" s="407" t="str">
        <f>IF(ISERROR(D193),"Area Type must be selected on Worksheet 1 (box 14)",IF($D193="Yes",CONCATENATE('CMFs Fatal (All Data)'!W193," - ",'CMFs Fatal (All Data)'!X193," - ",'CMFs Fatal (All Data)'!Y193),CONCATENATE('CMFs Fatal (All Data)'!W193," ----- (Not applicable to selected Area Type)")))</f>
        <v>Area Type must be selected on Worksheet 1 (box 14)</v>
      </c>
      <c r="B193" s="403">
        <f>'CMFs Fatal (All Data)'!B193</f>
        <v>10</v>
      </c>
      <c r="C193" s="403" t="str">
        <f>'CMFs Fatal (All Data)'!C193</f>
        <v>Rural</v>
      </c>
      <c r="D193" s="403" t="e">
        <f>'CMFs Fatal (All Data)'!D193</f>
        <v>#N/A</v>
      </c>
      <c r="E193" s="404" t="e">
        <f>IF($D193="Yes",'CMFs Fatal (All Data)'!E193,1)</f>
        <v>#N/A</v>
      </c>
      <c r="F193" s="404" t="e">
        <f>IF($D193="Yes",'CMFs Fatal (All Data)'!F193,1)</f>
        <v>#N/A</v>
      </c>
      <c r="G193" s="404" t="e">
        <f>IF($D193="Yes",'CMFs Fatal (All Data)'!G193,1)</f>
        <v>#N/A</v>
      </c>
      <c r="H193" s="404" t="e">
        <f>IF($D193="Yes",'CMFs Fatal (All Data)'!H193,1)</f>
        <v>#N/A</v>
      </c>
      <c r="I193" s="404" t="e">
        <f>IF($D193="Yes",'CMFs Fatal (All Data)'!I193,1)</f>
        <v>#N/A</v>
      </c>
      <c r="J193" s="404" t="e">
        <f>IF($D193="Yes",'CMFs Fatal (All Data)'!J193,1)</f>
        <v>#N/A</v>
      </c>
      <c r="K193" s="404" t="e">
        <f>IF($D193="Yes",'CMFs Fatal (All Data)'!K193,1)</f>
        <v>#N/A</v>
      </c>
      <c r="L193" s="404" t="e">
        <f>IF($D193="Yes",'CMFs Fatal (All Data)'!L193,1)</f>
        <v>#N/A</v>
      </c>
      <c r="M193" s="404" t="e">
        <f>IF($D193="Yes",'CMFs Fatal (All Data)'!M193,1)</f>
        <v>#N/A</v>
      </c>
      <c r="N193" s="404" t="e">
        <f>IF($D193="Yes",'CMFs Fatal (All Data)'!N193,1)</f>
        <v>#N/A</v>
      </c>
      <c r="O193" s="404" t="e">
        <f>IF($D193="Yes",'CMFs Fatal (All Data)'!O193,1)</f>
        <v>#N/A</v>
      </c>
      <c r="P193" s="404" t="e">
        <f>IF($D193="Yes",'CMFs Fatal (All Data)'!P193,1)</f>
        <v>#N/A</v>
      </c>
      <c r="Q193" s="404" t="e">
        <f>IF($D193="Yes",'CMFs Fatal (All Data)'!Q193,1)</f>
        <v>#N/A</v>
      </c>
      <c r="R193" s="404" t="e">
        <f>IF($D193="Yes",'CMFs Fatal (All Data)'!R193,1)</f>
        <v>#N/A</v>
      </c>
      <c r="S193" s="404" t="e">
        <f>IF($D193="Yes",'CMFs Fatal (All Data)'!S193,1)</f>
        <v>#N/A</v>
      </c>
      <c r="T193" s="404" t="e">
        <f>IF($D193="Yes",'CMFs Fatal (All Data)'!T193,1)</f>
        <v>#N/A</v>
      </c>
      <c r="U193" s="404" t="e">
        <f>IF($D193="Yes",'CMFs Fatal (All Data)'!U193,1)</f>
        <v>#N/A</v>
      </c>
      <c r="V193" s="439" t="e">
        <f>IF($D193="Yes",'CMFs Fatal (All Data)'!V193,1)</f>
        <v>#N/A</v>
      </c>
      <c r="W193" s="625"/>
    </row>
    <row r="194" spans="1:23" x14ac:dyDescent="0.2">
      <c r="A194" s="407" t="str">
        <f>IF(ISERROR(D194),"Area Type must be selected on Worksheet 1 (box 14)",IF($D194="Yes",CONCATENATE('CMFs Fatal (All Data)'!W194," - ",'CMFs Fatal (All Data)'!X194," - ",'CMFs Fatal (All Data)'!Y194),CONCATENATE('CMFs Fatal (All Data)'!W194," ----- (Not applicable to selected Area Type)")))</f>
        <v>Area Type must be selected on Worksheet 1 (box 14)</v>
      </c>
      <c r="B194" s="403">
        <f>'CMFs Fatal (All Data)'!B194</f>
        <v>5</v>
      </c>
      <c r="C194" s="403" t="str">
        <f>'CMFs Fatal (All Data)'!C194</f>
        <v>All</v>
      </c>
      <c r="D194" s="403" t="e">
        <f>'CMFs Fatal (All Data)'!D194</f>
        <v>#N/A</v>
      </c>
      <c r="E194" s="404" t="e">
        <f>IF($D194="Yes",'CMFs Fatal (All Data)'!E194,1)</f>
        <v>#N/A</v>
      </c>
      <c r="F194" s="404" t="e">
        <f>IF($D194="Yes",'CMFs Fatal (All Data)'!F194,1)</f>
        <v>#N/A</v>
      </c>
      <c r="G194" s="404" t="e">
        <f>IF($D194="Yes",'CMFs Fatal (All Data)'!G194,1)</f>
        <v>#N/A</v>
      </c>
      <c r="H194" s="404" t="e">
        <f>IF($D194="Yes",'CMFs Fatal (All Data)'!H194,1)</f>
        <v>#N/A</v>
      </c>
      <c r="I194" s="404" t="e">
        <f>IF($D194="Yes",'CMFs Fatal (All Data)'!I194,1)</f>
        <v>#N/A</v>
      </c>
      <c r="J194" s="404" t="e">
        <f>IF($D194="Yes",'CMFs Fatal (All Data)'!J194,1)</f>
        <v>#N/A</v>
      </c>
      <c r="K194" s="404" t="e">
        <f>IF($D194="Yes",'CMFs Fatal (All Data)'!K194,1)</f>
        <v>#N/A</v>
      </c>
      <c r="L194" s="404" t="e">
        <f>IF($D194="Yes",'CMFs Fatal (All Data)'!L194,1)</f>
        <v>#N/A</v>
      </c>
      <c r="M194" s="404" t="e">
        <f>IF($D194="Yes",'CMFs Fatal (All Data)'!M194,1)</f>
        <v>#N/A</v>
      </c>
      <c r="N194" s="404" t="e">
        <f>IF($D194="Yes",'CMFs Fatal (All Data)'!N194,1)</f>
        <v>#N/A</v>
      </c>
      <c r="O194" s="404" t="e">
        <f>IF($D194="Yes",'CMFs Fatal (All Data)'!O194,1)</f>
        <v>#N/A</v>
      </c>
      <c r="P194" s="404" t="e">
        <f>IF($D194="Yes",'CMFs Fatal (All Data)'!P194,1)</f>
        <v>#N/A</v>
      </c>
      <c r="Q194" s="404" t="e">
        <f>IF($D194="Yes",'CMFs Fatal (All Data)'!Q194,1)</f>
        <v>#N/A</v>
      </c>
      <c r="R194" s="404" t="e">
        <f>IF($D194="Yes",'CMFs Fatal (All Data)'!R194,1)</f>
        <v>#N/A</v>
      </c>
      <c r="S194" s="404" t="e">
        <f>IF($D194="Yes",'CMFs Fatal (All Data)'!S194,1)</f>
        <v>#N/A</v>
      </c>
      <c r="T194" s="404" t="e">
        <f>IF($D194="Yes",'CMFs Fatal (All Data)'!T194,1)</f>
        <v>#N/A</v>
      </c>
      <c r="U194" s="404" t="e">
        <f>IF($D194="Yes",'CMFs Fatal (All Data)'!U194,1)</f>
        <v>#N/A</v>
      </c>
      <c r="V194" s="439" t="e">
        <f>IF($D194="Yes",'CMFs Fatal (All Data)'!V194,1)</f>
        <v>#N/A</v>
      </c>
      <c r="W194" s="625"/>
    </row>
    <row r="195" spans="1:23" x14ac:dyDescent="0.2">
      <c r="A195" s="407" t="str">
        <f>IF(ISERROR(D195),"Area Type must be selected on Worksheet 1 (box 14)",IF($D195="Yes",CONCATENATE('CMFs Fatal (All Data)'!W195," - ",'CMFs Fatal (All Data)'!X195," - ",'CMFs Fatal (All Data)'!Y195),CONCATENATE('CMFs Fatal (All Data)'!W195," ----- (Not applicable to selected Area Type)")))</f>
        <v>Area Type must be selected on Worksheet 1 (box 14)</v>
      </c>
      <c r="B195" s="403">
        <f>'CMFs Fatal (All Data)'!B195</f>
        <v>5</v>
      </c>
      <c r="C195" s="403" t="str">
        <f>'CMFs Fatal (All Data)'!C195</f>
        <v>All</v>
      </c>
      <c r="D195" s="403" t="e">
        <f>'CMFs Fatal (All Data)'!D195</f>
        <v>#N/A</v>
      </c>
      <c r="E195" s="404" t="e">
        <f>IF($D195="Yes",'CMFs Fatal (All Data)'!E195,1)</f>
        <v>#N/A</v>
      </c>
      <c r="F195" s="404" t="e">
        <f>IF($D195="Yes",'CMFs Fatal (All Data)'!F195,1)</f>
        <v>#N/A</v>
      </c>
      <c r="G195" s="404" t="e">
        <f>IF($D195="Yes",'CMFs Fatal (All Data)'!G195,1)</f>
        <v>#N/A</v>
      </c>
      <c r="H195" s="404" t="e">
        <f>IF($D195="Yes",'CMFs Fatal (All Data)'!H195,1)</f>
        <v>#N/A</v>
      </c>
      <c r="I195" s="404" t="e">
        <f>IF($D195="Yes",'CMFs Fatal (All Data)'!I195,1)</f>
        <v>#N/A</v>
      </c>
      <c r="J195" s="404" t="e">
        <f>IF($D195="Yes",'CMFs Fatal (All Data)'!J195,1)</f>
        <v>#N/A</v>
      </c>
      <c r="K195" s="404" t="e">
        <f>IF($D195="Yes",'CMFs Fatal (All Data)'!K195,1)</f>
        <v>#N/A</v>
      </c>
      <c r="L195" s="404" t="e">
        <f>IF($D195="Yes",'CMFs Fatal (All Data)'!L195,1)</f>
        <v>#N/A</v>
      </c>
      <c r="M195" s="404" t="e">
        <f>IF($D195="Yes",'CMFs Fatal (All Data)'!M195,1)</f>
        <v>#N/A</v>
      </c>
      <c r="N195" s="404" t="e">
        <f>IF($D195="Yes",'CMFs Fatal (All Data)'!N195,1)</f>
        <v>#N/A</v>
      </c>
      <c r="O195" s="404" t="e">
        <f>IF($D195="Yes",'CMFs Fatal (All Data)'!O195,1)</f>
        <v>#N/A</v>
      </c>
      <c r="P195" s="404" t="e">
        <f>IF($D195="Yes",'CMFs Fatal (All Data)'!P195,1)</f>
        <v>#N/A</v>
      </c>
      <c r="Q195" s="404" t="e">
        <f>IF($D195="Yes",'CMFs Fatal (All Data)'!Q195,1)</f>
        <v>#N/A</v>
      </c>
      <c r="R195" s="404" t="e">
        <f>IF($D195="Yes",'CMFs Fatal (All Data)'!R195,1)</f>
        <v>#N/A</v>
      </c>
      <c r="S195" s="404" t="e">
        <f>IF($D195="Yes",'CMFs Fatal (All Data)'!S195,1)</f>
        <v>#N/A</v>
      </c>
      <c r="T195" s="404" t="e">
        <f>IF($D195="Yes",'CMFs Fatal (All Data)'!T195,1)</f>
        <v>#N/A</v>
      </c>
      <c r="U195" s="404" t="e">
        <f>IF($D195="Yes",'CMFs Fatal (All Data)'!U195,1)</f>
        <v>#N/A</v>
      </c>
      <c r="V195" s="439" t="e">
        <f>IF($D195="Yes",'CMFs Fatal (All Data)'!V195,1)</f>
        <v>#N/A</v>
      </c>
      <c r="W195" s="625"/>
    </row>
    <row r="196" spans="1:23" ht="13.5" thickBot="1" x14ac:dyDescent="0.25">
      <c r="A196" s="630" t="str">
        <f>IF(ISERROR(D196),"Area Type must be selected on Worksheet 1 (box 14)",IF($D196="Yes",CONCATENATE('CMFs Fatal (All Data)'!W196," - ",'CMFs Fatal (All Data)'!X196," - ",'CMFs Fatal (All Data)'!Y196),CONCATENATE('CMFs Fatal (All Data)'!W196," ----- (Not applicable to selected Area Type)")))</f>
        <v>Area Type must be selected on Worksheet 1 (box 14)</v>
      </c>
      <c r="B196" s="437">
        <f>'CMFs Fatal (All Data)'!B196</f>
        <v>5</v>
      </c>
      <c r="C196" s="437" t="str">
        <f>'CMFs Fatal (All Data)'!C196</f>
        <v>All</v>
      </c>
      <c r="D196" s="437" t="e">
        <f>'CMFs Fatal (All Data)'!D196</f>
        <v>#N/A</v>
      </c>
      <c r="E196" s="438" t="e">
        <f>IF($D196="Yes",'CMFs Fatal (All Data)'!E196,1)</f>
        <v>#N/A</v>
      </c>
      <c r="F196" s="438" t="e">
        <f>IF($D196="Yes",'CMFs Fatal (All Data)'!F196,1)</f>
        <v>#N/A</v>
      </c>
      <c r="G196" s="438" t="e">
        <f>IF($D196="Yes",'CMFs Fatal (All Data)'!G196,1)</f>
        <v>#N/A</v>
      </c>
      <c r="H196" s="438" t="e">
        <f>IF($D196="Yes",'CMFs Fatal (All Data)'!H196,1)</f>
        <v>#N/A</v>
      </c>
      <c r="I196" s="438" t="e">
        <f>IF($D196="Yes",'CMFs Fatal (All Data)'!I196,1)</f>
        <v>#N/A</v>
      </c>
      <c r="J196" s="438" t="e">
        <f>IF($D196="Yes",'CMFs Fatal (All Data)'!J196,1)</f>
        <v>#N/A</v>
      </c>
      <c r="K196" s="438" t="e">
        <f>IF($D196="Yes",'CMFs Fatal (All Data)'!K196,1)</f>
        <v>#N/A</v>
      </c>
      <c r="L196" s="438" t="e">
        <f>IF($D196="Yes",'CMFs Fatal (All Data)'!L196,1)</f>
        <v>#N/A</v>
      </c>
      <c r="M196" s="438" t="e">
        <f>IF($D196="Yes",'CMFs Fatal (All Data)'!M196,1)</f>
        <v>#N/A</v>
      </c>
      <c r="N196" s="438" t="e">
        <f>IF($D196="Yes",'CMFs Fatal (All Data)'!N196,1)</f>
        <v>#N/A</v>
      </c>
      <c r="O196" s="438" t="e">
        <f>IF($D196="Yes",'CMFs Fatal (All Data)'!O196,1)</f>
        <v>#N/A</v>
      </c>
      <c r="P196" s="438" t="e">
        <f>IF($D196="Yes",'CMFs Fatal (All Data)'!P196,1)</f>
        <v>#N/A</v>
      </c>
      <c r="Q196" s="438" t="e">
        <f>IF($D196="Yes",'CMFs Fatal (All Data)'!Q196,1)</f>
        <v>#N/A</v>
      </c>
      <c r="R196" s="438" t="e">
        <f>IF($D196="Yes",'CMFs Fatal (All Data)'!R196,1)</f>
        <v>#N/A</v>
      </c>
      <c r="S196" s="438" t="e">
        <f>IF($D196="Yes",'CMFs Fatal (All Data)'!S196,1)</f>
        <v>#N/A</v>
      </c>
      <c r="T196" s="438" t="e">
        <f>IF($D196="Yes",'CMFs Fatal (All Data)'!T196,1)</f>
        <v>#N/A</v>
      </c>
      <c r="U196" s="438" t="e">
        <f>IF($D196="Yes",'CMFs Fatal (All Data)'!U196,1)</f>
        <v>#N/A</v>
      </c>
      <c r="V196" s="440" t="e">
        <f>IF($D196="Yes",'CMFs Fatal (All Data)'!V196,1)</f>
        <v>#N/A</v>
      </c>
      <c r="W196" s="625"/>
    </row>
    <row r="197" spans="1:23" x14ac:dyDescent="0.2">
      <c r="A197" s="631" t="str">
        <f>IF(ISERROR(D197),"Area Type must be selected on Worksheet 1 (box 14)",IF($D197="No","(Not applicable to selected Area Type) - ","")&amp;'CMFs Fatal (All Data)'!A197)</f>
        <v/>
      </c>
      <c r="B197" s="436">
        <f>'CMFs Fatal (All Data)'!B197</f>
        <v>0</v>
      </c>
      <c r="C197" s="436">
        <f>'CMFs Fatal (All Data)'!C197</f>
        <v>0</v>
      </c>
      <c r="D197" s="436" t="str">
        <f>'CMFs Fatal (All Data)'!D197</f>
        <v/>
      </c>
      <c r="E197" s="441">
        <f>IF($D197="Yes",'CMFs Fatal (All Data)'!E197,1)</f>
        <v>1</v>
      </c>
      <c r="F197" s="441">
        <f>IF($D197="Yes",'CMFs Fatal (All Data)'!F197,1)</f>
        <v>1</v>
      </c>
      <c r="G197" s="441">
        <f>IF($D197="Yes",'CMFs Fatal (All Data)'!G197,1)</f>
        <v>1</v>
      </c>
      <c r="H197" s="441">
        <f>IF($D197="Yes",'CMFs Fatal (All Data)'!H197,1)</f>
        <v>1</v>
      </c>
      <c r="I197" s="441">
        <f>IF($D197="Yes",'CMFs Fatal (All Data)'!I197,1)</f>
        <v>1</v>
      </c>
      <c r="J197" s="441">
        <f>IF($D197="Yes",'CMFs Fatal (All Data)'!J197,1)</f>
        <v>1</v>
      </c>
      <c r="K197" s="441">
        <f>IF($D197="Yes",'CMFs Fatal (All Data)'!K197,1)</f>
        <v>1</v>
      </c>
      <c r="L197" s="441">
        <f>IF($D197="Yes",'CMFs Fatal (All Data)'!L197,1)</f>
        <v>1</v>
      </c>
      <c r="M197" s="441">
        <f>IF($D197="Yes",'CMFs Fatal (All Data)'!M197,1)</f>
        <v>1</v>
      </c>
      <c r="N197" s="441">
        <f>IF($D197="Yes",'CMFs Fatal (All Data)'!N197,1)</f>
        <v>1</v>
      </c>
      <c r="O197" s="441">
        <f>IF($D197="Yes",'CMFs Fatal (All Data)'!O197,1)</f>
        <v>1</v>
      </c>
      <c r="P197" s="441">
        <f>IF($D197="Yes",'CMFs Fatal (All Data)'!P197,1)</f>
        <v>1</v>
      </c>
      <c r="Q197" s="441">
        <f>IF($D197="Yes",'CMFs Fatal (All Data)'!Q197,1)</f>
        <v>1</v>
      </c>
      <c r="R197" s="441">
        <f>IF($D197="Yes",'CMFs Fatal (All Data)'!R197,1)</f>
        <v>1</v>
      </c>
      <c r="S197" s="441">
        <f>IF($D197="Yes",'CMFs Fatal (All Data)'!S197,1)</f>
        <v>1</v>
      </c>
      <c r="T197" s="441">
        <f>IF($D197="Yes",'CMFs Fatal (All Data)'!T197,1)</f>
        <v>1</v>
      </c>
      <c r="U197" s="441">
        <f>IF($D197="Yes",'CMFs Fatal (All Data)'!U197,1)</f>
        <v>1</v>
      </c>
      <c r="V197" s="444">
        <f>IF($D197="Yes",'CMFs Fatal (All Data)'!V197,1)</f>
        <v>1</v>
      </c>
      <c r="W197" s="625"/>
    </row>
    <row r="198" spans="1:23" x14ac:dyDescent="0.2">
      <c r="A198" s="632" t="str">
        <f>IF(ISERROR(D198),"Area Type must be selected on Worksheet 1 (box 14)",IF($D198="No","(Not applicable to selected Area Type) - ","")&amp;'CMFs Fatal (All Data)'!A198)</f>
        <v/>
      </c>
      <c r="B198" s="434">
        <f>'CMFs Fatal (All Data)'!B198</f>
        <v>0</v>
      </c>
      <c r="C198" s="434">
        <f>'CMFs Fatal (All Data)'!C198</f>
        <v>0</v>
      </c>
      <c r="D198" s="434" t="str">
        <f>'CMFs Fatal (All Data)'!D198</f>
        <v/>
      </c>
      <c r="E198" s="442">
        <f>IF($D198="Yes",'CMFs Fatal (All Data)'!E198,1)</f>
        <v>1</v>
      </c>
      <c r="F198" s="442">
        <f>IF($D198="Yes",'CMFs Fatal (All Data)'!F198,1)</f>
        <v>1</v>
      </c>
      <c r="G198" s="442">
        <f>IF($D198="Yes",'CMFs Fatal (All Data)'!G198,1)</f>
        <v>1</v>
      </c>
      <c r="H198" s="442">
        <f>IF($D198="Yes",'CMFs Fatal (All Data)'!H198,1)</f>
        <v>1</v>
      </c>
      <c r="I198" s="442">
        <f>IF($D198="Yes",'CMFs Fatal (All Data)'!I198,1)</f>
        <v>1</v>
      </c>
      <c r="J198" s="442">
        <f>IF($D198="Yes",'CMFs Fatal (All Data)'!J198,1)</f>
        <v>1</v>
      </c>
      <c r="K198" s="442">
        <f>IF($D198="Yes",'CMFs Fatal (All Data)'!K198,1)</f>
        <v>1</v>
      </c>
      <c r="L198" s="442">
        <f>IF($D198="Yes",'CMFs Fatal (All Data)'!L198,1)</f>
        <v>1</v>
      </c>
      <c r="M198" s="442">
        <f>IF($D198="Yes",'CMFs Fatal (All Data)'!M198,1)</f>
        <v>1</v>
      </c>
      <c r="N198" s="442">
        <f>IF($D198="Yes",'CMFs Fatal (All Data)'!N198,1)</f>
        <v>1</v>
      </c>
      <c r="O198" s="442">
        <f>IF($D198="Yes",'CMFs Fatal (All Data)'!O198,1)</f>
        <v>1</v>
      </c>
      <c r="P198" s="442">
        <f>IF($D198="Yes",'CMFs Fatal (All Data)'!P198,1)</f>
        <v>1</v>
      </c>
      <c r="Q198" s="442">
        <f>IF($D198="Yes",'CMFs Fatal (All Data)'!Q198,1)</f>
        <v>1</v>
      </c>
      <c r="R198" s="442">
        <f>IF($D198="Yes",'CMFs Fatal (All Data)'!R198,1)</f>
        <v>1</v>
      </c>
      <c r="S198" s="442">
        <f>IF($D198="Yes",'CMFs Fatal (All Data)'!S198,1)</f>
        <v>1</v>
      </c>
      <c r="T198" s="442">
        <f>IF($D198="Yes",'CMFs Fatal (All Data)'!T198,1)</f>
        <v>1</v>
      </c>
      <c r="U198" s="442">
        <f>IF($D198="Yes",'CMFs Fatal (All Data)'!U198,1)</f>
        <v>1</v>
      </c>
      <c r="V198" s="445">
        <f>IF($D198="Yes",'CMFs Fatal (All Data)'!V198,1)</f>
        <v>1</v>
      </c>
      <c r="W198" s="625"/>
    </row>
    <row r="199" spans="1:23" x14ac:dyDescent="0.2">
      <c r="A199" s="632" t="str">
        <f>IF(ISERROR(D199),"Area Type must be selected on Worksheet 1 (box 14)",IF($D199="No","(Not applicable to selected Area Type) - ","")&amp;'CMFs Fatal (All Data)'!A199)</f>
        <v/>
      </c>
      <c r="B199" s="434">
        <f>'CMFs Fatal (All Data)'!B199</f>
        <v>0</v>
      </c>
      <c r="C199" s="434">
        <f>'CMFs Fatal (All Data)'!C199</f>
        <v>0</v>
      </c>
      <c r="D199" s="434" t="str">
        <f>'CMFs Fatal (All Data)'!D199</f>
        <v/>
      </c>
      <c r="E199" s="442">
        <f>IF($D199="Yes",'CMFs Fatal (All Data)'!E199,1)</f>
        <v>1</v>
      </c>
      <c r="F199" s="442">
        <f>IF($D199="Yes",'CMFs Fatal (All Data)'!F199,1)</f>
        <v>1</v>
      </c>
      <c r="G199" s="442">
        <f>IF($D199="Yes",'CMFs Fatal (All Data)'!G199,1)</f>
        <v>1</v>
      </c>
      <c r="H199" s="442">
        <f>IF($D199="Yes",'CMFs Fatal (All Data)'!H199,1)</f>
        <v>1</v>
      </c>
      <c r="I199" s="442">
        <f>IF($D199="Yes",'CMFs Fatal (All Data)'!I199,1)</f>
        <v>1</v>
      </c>
      <c r="J199" s="442">
        <f>IF($D199="Yes",'CMFs Fatal (All Data)'!J199,1)</f>
        <v>1</v>
      </c>
      <c r="K199" s="442">
        <f>IF($D199="Yes",'CMFs Fatal (All Data)'!K199,1)</f>
        <v>1</v>
      </c>
      <c r="L199" s="442">
        <f>IF($D199="Yes",'CMFs Fatal (All Data)'!L199,1)</f>
        <v>1</v>
      </c>
      <c r="M199" s="442">
        <f>IF($D199="Yes",'CMFs Fatal (All Data)'!M199,1)</f>
        <v>1</v>
      </c>
      <c r="N199" s="442">
        <f>IF($D199="Yes",'CMFs Fatal (All Data)'!N199,1)</f>
        <v>1</v>
      </c>
      <c r="O199" s="442">
        <f>IF($D199="Yes",'CMFs Fatal (All Data)'!O199,1)</f>
        <v>1</v>
      </c>
      <c r="P199" s="442">
        <f>IF($D199="Yes",'CMFs Fatal (All Data)'!P199,1)</f>
        <v>1</v>
      </c>
      <c r="Q199" s="442">
        <f>IF($D199="Yes",'CMFs Fatal (All Data)'!Q199,1)</f>
        <v>1</v>
      </c>
      <c r="R199" s="442">
        <f>IF($D199="Yes",'CMFs Fatal (All Data)'!R199,1)</f>
        <v>1</v>
      </c>
      <c r="S199" s="442">
        <f>IF($D199="Yes",'CMFs Fatal (All Data)'!S199,1)</f>
        <v>1</v>
      </c>
      <c r="T199" s="442">
        <f>IF($D199="Yes",'CMFs Fatal (All Data)'!T199,1)</f>
        <v>1</v>
      </c>
      <c r="U199" s="442">
        <f>IF($D199="Yes",'CMFs Fatal (All Data)'!U199,1)</f>
        <v>1</v>
      </c>
      <c r="V199" s="445">
        <f>IF($D199="Yes",'CMFs Fatal (All Data)'!V199,1)</f>
        <v>1</v>
      </c>
      <c r="W199" s="625"/>
    </row>
    <row r="200" spans="1:23" x14ac:dyDescent="0.2">
      <c r="A200" s="632" t="str">
        <f>IF(ISERROR(D200),"Area Type must be selected on Worksheet 1 (box 14)",IF($D200="No","(Not applicable to selected Area Type) - ","")&amp;'CMFs Fatal (All Data)'!A200)</f>
        <v/>
      </c>
      <c r="B200" s="434">
        <f>'CMFs Fatal (All Data)'!B200</f>
        <v>0</v>
      </c>
      <c r="C200" s="434">
        <f>'CMFs Fatal (All Data)'!C200</f>
        <v>0</v>
      </c>
      <c r="D200" s="434" t="str">
        <f>'CMFs Fatal (All Data)'!D200</f>
        <v/>
      </c>
      <c r="E200" s="442">
        <f>IF($D200="Yes",'CMFs Fatal (All Data)'!E200,1)</f>
        <v>1</v>
      </c>
      <c r="F200" s="442">
        <f>IF($D200="Yes",'CMFs Fatal (All Data)'!F200,1)</f>
        <v>1</v>
      </c>
      <c r="G200" s="442">
        <f>IF($D200="Yes",'CMFs Fatal (All Data)'!G200,1)</f>
        <v>1</v>
      </c>
      <c r="H200" s="442">
        <f>IF($D200="Yes",'CMFs Fatal (All Data)'!H200,1)</f>
        <v>1</v>
      </c>
      <c r="I200" s="442">
        <f>IF($D200="Yes",'CMFs Fatal (All Data)'!I200,1)</f>
        <v>1</v>
      </c>
      <c r="J200" s="442">
        <f>IF($D200="Yes",'CMFs Fatal (All Data)'!J200,1)</f>
        <v>1</v>
      </c>
      <c r="K200" s="442">
        <f>IF($D200="Yes",'CMFs Fatal (All Data)'!K200,1)</f>
        <v>1</v>
      </c>
      <c r="L200" s="442">
        <f>IF($D200="Yes",'CMFs Fatal (All Data)'!L200,1)</f>
        <v>1</v>
      </c>
      <c r="M200" s="442">
        <f>IF($D200="Yes",'CMFs Fatal (All Data)'!M200,1)</f>
        <v>1</v>
      </c>
      <c r="N200" s="442">
        <f>IF($D200="Yes",'CMFs Fatal (All Data)'!N200,1)</f>
        <v>1</v>
      </c>
      <c r="O200" s="442">
        <f>IF($D200="Yes",'CMFs Fatal (All Data)'!O200,1)</f>
        <v>1</v>
      </c>
      <c r="P200" s="442">
        <f>IF($D200="Yes",'CMFs Fatal (All Data)'!P200,1)</f>
        <v>1</v>
      </c>
      <c r="Q200" s="442">
        <f>IF($D200="Yes",'CMFs Fatal (All Data)'!Q200,1)</f>
        <v>1</v>
      </c>
      <c r="R200" s="442">
        <f>IF($D200="Yes",'CMFs Fatal (All Data)'!R200,1)</f>
        <v>1</v>
      </c>
      <c r="S200" s="442">
        <f>IF($D200="Yes",'CMFs Fatal (All Data)'!S200,1)</f>
        <v>1</v>
      </c>
      <c r="T200" s="442">
        <f>IF($D200="Yes",'CMFs Fatal (All Data)'!T200,1)</f>
        <v>1</v>
      </c>
      <c r="U200" s="442">
        <f>IF($D200="Yes",'CMFs Fatal (All Data)'!U200,1)</f>
        <v>1</v>
      </c>
      <c r="V200" s="445">
        <f>IF($D200="Yes",'CMFs Fatal (All Data)'!V200,1)</f>
        <v>1</v>
      </c>
      <c r="W200" s="625"/>
    </row>
    <row r="201" spans="1:23" x14ac:dyDescent="0.2">
      <c r="A201" s="632" t="str">
        <f>IF(ISERROR(D201),"Area Type must be selected on Worksheet 1 (box 14)",IF($D201="No","(Not applicable to selected Area Type) - ","")&amp;'CMFs Fatal (All Data)'!A201)</f>
        <v/>
      </c>
      <c r="B201" s="434">
        <f>'CMFs Fatal (All Data)'!B201</f>
        <v>0</v>
      </c>
      <c r="C201" s="434">
        <f>'CMFs Fatal (All Data)'!C201</f>
        <v>0</v>
      </c>
      <c r="D201" s="434" t="str">
        <f>'CMFs Fatal (All Data)'!D201</f>
        <v/>
      </c>
      <c r="E201" s="442">
        <f>IF($D201="Yes",'CMFs Fatal (All Data)'!E201,1)</f>
        <v>1</v>
      </c>
      <c r="F201" s="442">
        <f>IF($D201="Yes",'CMFs Fatal (All Data)'!F201,1)</f>
        <v>1</v>
      </c>
      <c r="G201" s="442">
        <f>IF($D201="Yes",'CMFs Fatal (All Data)'!G201,1)</f>
        <v>1</v>
      </c>
      <c r="H201" s="442">
        <f>IF($D201="Yes",'CMFs Fatal (All Data)'!H201,1)</f>
        <v>1</v>
      </c>
      <c r="I201" s="442">
        <f>IF($D201="Yes",'CMFs Fatal (All Data)'!I201,1)</f>
        <v>1</v>
      </c>
      <c r="J201" s="442">
        <f>IF($D201="Yes",'CMFs Fatal (All Data)'!J201,1)</f>
        <v>1</v>
      </c>
      <c r="K201" s="442">
        <f>IF($D201="Yes",'CMFs Fatal (All Data)'!K201,1)</f>
        <v>1</v>
      </c>
      <c r="L201" s="442">
        <f>IF($D201="Yes",'CMFs Fatal (All Data)'!L201,1)</f>
        <v>1</v>
      </c>
      <c r="M201" s="442">
        <f>IF($D201="Yes",'CMFs Fatal (All Data)'!M201,1)</f>
        <v>1</v>
      </c>
      <c r="N201" s="442">
        <f>IF($D201="Yes",'CMFs Fatal (All Data)'!N201,1)</f>
        <v>1</v>
      </c>
      <c r="O201" s="442">
        <f>IF($D201="Yes",'CMFs Fatal (All Data)'!O201,1)</f>
        <v>1</v>
      </c>
      <c r="P201" s="442">
        <f>IF($D201="Yes",'CMFs Fatal (All Data)'!P201,1)</f>
        <v>1</v>
      </c>
      <c r="Q201" s="442">
        <f>IF($D201="Yes",'CMFs Fatal (All Data)'!Q201,1)</f>
        <v>1</v>
      </c>
      <c r="R201" s="442">
        <f>IF($D201="Yes",'CMFs Fatal (All Data)'!R201,1)</f>
        <v>1</v>
      </c>
      <c r="S201" s="442">
        <f>IF($D201="Yes",'CMFs Fatal (All Data)'!S201,1)</f>
        <v>1</v>
      </c>
      <c r="T201" s="442">
        <f>IF($D201="Yes",'CMFs Fatal (All Data)'!T201,1)</f>
        <v>1</v>
      </c>
      <c r="U201" s="442">
        <f>IF($D201="Yes",'CMFs Fatal (All Data)'!U201,1)</f>
        <v>1</v>
      </c>
      <c r="V201" s="445">
        <f>IF($D201="Yes",'CMFs Fatal (All Data)'!V201,1)</f>
        <v>1</v>
      </c>
      <c r="W201" s="625"/>
    </row>
    <row r="202" spans="1:23" ht="13.5" thickBot="1" x14ac:dyDescent="0.25">
      <c r="A202" s="633" t="str">
        <f>IF(ISERROR(D202),"Area Type must be selected on Worksheet 1 (box 14)",IF($D202="No","(Not applicable to selected Area Type) - ","")&amp;'CMFs Fatal (All Data)'!A202)</f>
        <v/>
      </c>
      <c r="B202" s="435">
        <f>'CMFs Fatal (All Data)'!B202</f>
        <v>0</v>
      </c>
      <c r="C202" s="435">
        <f>'CMFs Fatal (All Data)'!C202</f>
        <v>0</v>
      </c>
      <c r="D202" s="435" t="str">
        <f>'CMFs Fatal (All Data)'!D202</f>
        <v/>
      </c>
      <c r="E202" s="443">
        <f>IF($D202="Yes",'CMFs Fatal (All Data)'!E202,1)</f>
        <v>1</v>
      </c>
      <c r="F202" s="443">
        <f>IF($D202="Yes",'CMFs Fatal (All Data)'!F202,1)</f>
        <v>1</v>
      </c>
      <c r="G202" s="443">
        <f>IF($D202="Yes",'CMFs Fatal (All Data)'!G202,1)</f>
        <v>1</v>
      </c>
      <c r="H202" s="443">
        <f>IF($D202="Yes",'CMFs Fatal (All Data)'!H202,1)</f>
        <v>1</v>
      </c>
      <c r="I202" s="443">
        <f>IF($D202="Yes",'CMFs Fatal (All Data)'!I202,1)</f>
        <v>1</v>
      </c>
      <c r="J202" s="443">
        <f>IF($D202="Yes",'CMFs Fatal (All Data)'!J202,1)</f>
        <v>1</v>
      </c>
      <c r="K202" s="443">
        <f>IF($D202="Yes",'CMFs Fatal (All Data)'!K202,1)</f>
        <v>1</v>
      </c>
      <c r="L202" s="443">
        <f>IF($D202="Yes",'CMFs Fatal (All Data)'!L202,1)</f>
        <v>1</v>
      </c>
      <c r="M202" s="443">
        <f>IF($D202="Yes",'CMFs Fatal (All Data)'!M202,1)</f>
        <v>1</v>
      </c>
      <c r="N202" s="443">
        <f>IF($D202="Yes",'CMFs Fatal (All Data)'!N202,1)</f>
        <v>1</v>
      </c>
      <c r="O202" s="443">
        <f>IF($D202="Yes",'CMFs Fatal (All Data)'!O202,1)</f>
        <v>1</v>
      </c>
      <c r="P202" s="443">
        <f>IF($D202="Yes",'CMFs Fatal (All Data)'!P202,1)</f>
        <v>1</v>
      </c>
      <c r="Q202" s="443">
        <f>IF($D202="Yes",'CMFs Fatal (All Data)'!Q202,1)</f>
        <v>1</v>
      </c>
      <c r="R202" s="443">
        <f>IF($D202="Yes",'CMFs Fatal (All Data)'!R202,1)</f>
        <v>1</v>
      </c>
      <c r="S202" s="443">
        <f>IF($D202="Yes",'CMFs Fatal (All Data)'!S202,1)</f>
        <v>1</v>
      </c>
      <c r="T202" s="443">
        <f>IF($D202="Yes",'CMFs Fatal (All Data)'!T202,1)</f>
        <v>1</v>
      </c>
      <c r="U202" s="443">
        <f>IF($D202="Yes",'CMFs Fatal (All Data)'!U202,1)</f>
        <v>1</v>
      </c>
      <c r="V202" s="446">
        <f>IF($D202="Yes",'CMFs Fatal (All Data)'!V202,1)</f>
        <v>1</v>
      </c>
      <c r="W202" s="625"/>
    </row>
  </sheetData>
  <sheetProtection algorithmName="SHA-512" hashValue="dIxhFlGmVQXWZ/abGKJ+QEngcisoaw4SKMw/vCUS5JrevaeCx04KIsiVDM3c7pOmQCQ0QlxIo7pHFVyKDxT58g==" saltValue="1YRR0/M23QRdVptRzMv33A==" spinCount="100000" sheet="1" objects="1" scenarios="1"/>
  <conditionalFormatting sqref="E2:V202">
    <cfRule type="cellIs" dxfId="25" priority="5" operator="equal">
      <formula>1</formula>
    </cfRule>
  </conditionalFormatting>
  <conditionalFormatting sqref="A2:V202">
    <cfRule type="expression" dxfId="24" priority="1">
      <formula>$D2="No"</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3CF90-A4FD-45AC-8599-F82DDB4E6808}">
  <sheetPr codeName="Sheet18">
    <tabColor theme="9" tint="0.39997558519241921"/>
  </sheetPr>
  <dimension ref="A1:W202"/>
  <sheetViews>
    <sheetView workbookViewId="0">
      <selection activeCell="M44" sqref="M44"/>
    </sheetView>
  </sheetViews>
  <sheetFormatPr defaultRowHeight="12.75" x14ac:dyDescent="0.2"/>
  <cols>
    <col min="1" max="1" width="80.7109375" style="634" bestFit="1" customWidth="1"/>
    <col min="2" max="2" width="12.7109375" style="44" bestFit="1" customWidth="1"/>
    <col min="3" max="3" width="17" style="624" bestFit="1" customWidth="1"/>
    <col min="4" max="4" width="16.28515625" style="4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 min="23" max="23" width="9.85546875" style="623" customWidth="1"/>
  </cols>
  <sheetData>
    <row r="1" spans="1:23"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Fatal'!T1</f>
        <v>0</v>
      </c>
      <c r="U1" s="565">
        <f>'CMFs Fatal'!U1</f>
        <v>0</v>
      </c>
      <c r="V1" s="566">
        <f>'CMFs Fatal'!V1</f>
        <v>0</v>
      </c>
      <c r="W1" s="622"/>
    </row>
    <row r="2" spans="1:23" ht="13.5" thickBot="1" x14ac:dyDescent="0.25">
      <c r="A2" s="629"/>
      <c r="B2" s="463">
        <f>'CMFs Fatal (All Data)'!B2</f>
        <v>0</v>
      </c>
      <c r="C2" s="463" t="str">
        <f>'CMFs Fatal (All Data)'!C2</f>
        <v>All</v>
      </c>
      <c r="D2" s="463" t="str">
        <f>'CMFs Fatal (All Data)'!D2</f>
        <v/>
      </c>
      <c r="E2" s="464">
        <f>IF($D2="Yes",'CMFs Injury A (All Data)'!E2,1)</f>
        <v>1</v>
      </c>
      <c r="F2" s="464">
        <f>IF($D2="Yes",'CMFs Injury A (All Data)'!F2,1)</f>
        <v>1</v>
      </c>
      <c r="G2" s="464">
        <f>IF($D2="Yes",'CMFs Injury A (All Data)'!G2,1)</f>
        <v>1</v>
      </c>
      <c r="H2" s="464">
        <f>IF($D2="Yes",'CMFs Injury A (All Data)'!H2,1)</f>
        <v>1</v>
      </c>
      <c r="I2" s="464">
        <f>IF($D2="Yes",'CMFs Injury A (All Data)'!I2,1)</f>
        <v>1</v>
      </c>
      <c r="J2" s="464">
        <f>IF($D2="Yes",'CMFs Injury A (All Data)'!J2,1)</f>
        <v>1</v>
      </c>
      <c r="K2" s="464">
        <f>IF($D2="Yes",'CMFs Injury A (All Data)'!K2,1)</f>
        <v>1</v>
      </c>
      <c r="L2" s="464">
        <f>IF($D2="Yes",'CMFs Injury A (All Data)'!L2,1)</f>
        <v>1</v>
      </c>
      <c r="M2" s="464">
        <f>IF($D2="Yes",'CMFs Injury A (All Data)'!M2,1)</f>
        <v>1</v>
      </c>
      <c r="N2" s="464">
        <f>IF($D2="Yes",'CMFs Injury A (All Data)'!N2,1)</f>
        <v>1</v>
      </c>
      <c r="O2" s="464">
        <f>IF($D2="Yes",'CMFs Injury A (All Data)'!O2,1)</f>
        <v>1</v>
      </c>
      <c r="P2" s="464">
        <f>IF($D2="Yes",'CMFs Injury A (All Data)'!P2,1)</f>
        <v>1</v>
      </c>
      <c r="Q2" s="464">
        <f>IF($D2="Yes",'CMFs Injury A (All Data)'!Q2,1)</f>
        <v>1</v>
      </c>
      <c r="R2" s="464">
        <f>IF($D2="Yes",'CMFs Injury A (All Data)'!R2,1)</f>
        <v>1</v>
      </c>
      <c r="S2" s="464">
        <f>IF($D2="Yes",'CMFs Injury A (All Data)'!S2,1)</f>
        <v>1</v>
      </c>
      <c r="T2" s="464">
        <f>IF($D2="Yes",'CMFs Injury A (All Data)'!T2,1)</f>
        <v>1</v>
      </c>
      <c r="U2" s="464">
        <f>IF($D2="Yes",'CMFs Injury A (All Data)'!U2,1)</f>
        <v>1</v>
      </c>
      <c r="V2" s="465">
        <f>IF($D2="Yes",'CMFs Injury A (All Data)'!V2,1)</f>
        <v>1</v>
      </c>
      <c r="W2" s="625"/>
    </row>
    <row r="3" spans="1:23" x14ac:dyDescent="0.2">
      <c r="A3" s="407" t="str">
        <f>'CMFs Fatal'!A3</f>
        <v>Area Type must be selected on Worksheet 1 (box 14)</v>
      </c>
      <c r="B3" s="460">
        <f>'CMFs Fatal (All Data)'!B3</f>
        <v>0</v>
      </c>
      <c r="C3" s="460" t="str">
        <f>'CMFs Fatal (All Data)'!C3</f>
        <v>All</v>
      </c>
      <c r="D3" s="460" t="e">
        <f>'CMFs Fatal (All Data)'!D3</f>
        <v>#N/A</v>
      </c>
      <c r="E3" s="461" t="e">
        <f>IF($D3="Yes",'CMFs Injury A (All Data)'!E3,1)</f>
        <v>#N/A</v>
      </c>
      <c r="F3" s="461" t="e">
        <f>IF($D3="Yes",'CMFs Injury A (All Data)'!F3,1)</f>
        <v>#N/A</v>
      </c>
      <c r="G3" s="461" t="e">
        <f>IF($D3="Yes",'CMFs Injury A (All Data)'!G3,1)</f>
        <v>#N/A</v>
      </c>
      <c r="H3" s="461" t="e">
        <f>IF($D3="Yes",'CMFs Injury A (All Data)'!H3,1)</f>
        <v>#N/A</v>
      </c>
      <c r="I3" s="461" t="e">
        <f>IF($D3="Yes",'CMFs Injury A (All Data)'!I3,1)</f>
        <v>#N/A</v>
      </c>
      <c r="J3" s="461" t="e">
        <f>IF($D3="Yes",'CMFs Injury A (All Data)'!J3,1)</f>
        <v>#N/A</v>
      </c>
      <c r="K3" s="461" t="e">
        <f>IF($D3="Yes",'CMFs Injury A (All Data)'!K3,1)</f>
        <v>#N/A</v>
      </c>
      <c r="L3" s="461" t="e">
        <f>IF($D3="Yes",'CMFs Injury A (All Data)'!L3,1)</f>
        <v>#N/A</v>
      </c>
      <c r="M3" s="461" t="e">
        <f>IF($D3="Yes",'CMFs Injury A (All Data)'!M3,1)</f>
        <v>#N/A</v>
      </c>
      <c r="N3" s="461" t="e">
        <f>IF($D3="Yes",'CMFs Injury A (All Data)'!N3,1)</f>
        <v>#N/A</v>
      </c>
      <c r="O3" s="461" t="e">
        <f>IF($D3="Yes",'CMFs Injury A (All Data)'!O3,1)</f>
        <v>#N/A</v>
      </c>
      <c r="P3" s="461" t="e">
        <f>IF($D3="Yes",'CMFs Injury A (All Data)'!P3,1)</f>
        <v>#N/A</v>
      </c>
      <c r="Q3" s="461" t="e">
        <f>IF($D3="Yes",'CMFs Injury A (All Data)'!Q3,1)</f>
        <v>#N/A</v>
      </c>
      <c r="R3" s="461" t="e">
        <f>IF($D3="Yes",'CMFs Injury A (All Data)'!R3,1)</f>
        <v>#N/A</v>
      </c>
      <c r="S3" s="461" t="e">
        <f>IF($D3="Yes",'CMFs Injury A (All Data)'!S3,1)</f>
        <v>#N/A</v>
      </c>
      <c r="T3" s="461" t="e">
        <f>IF($D3="Yes",'CMFs Injury A (All Data)'!T3,1)</f>
        <v>#N/A</v>
      </c>
      <c r="U3" s="461" t="e">
        <f>IF($D3="Yes",'CMFs Injury A (All Data)'!U3,1)</f>
        <v>#N/A</v>
      </c>
      <c r="V3" s="462" t="e">
        <f>IF($D3="Yes",'CMFs Injury A (All Data)'!V3,1)</f>
        <v>#N/A</v>
      </c>
      <c r="W3" s="625"/>
    </row>
    <row r="4" spans="1:23" x14ac:dyDescent="0.2">
      <c r="A4" s="407" t="str">
        <f>'CMFs Fatal'!A4</f>
        <v>Area Type must be selected on Worksheet 1 (box 14)</v>
      </c>
      <c r="B4" s="403">
        <f>'CMFs Fatal (All Data)'!B4</f>
        <v>20</v>
      </c>
      <c r="C4" s="403" t="str">
        <f>'CMFs Fatal (All Data)'!C4</f>
        <v>Urban</v>
      </c>
      <c r="D4" s="403" t="e">
        <f>'CMFs Fatal (All Data)'!D4</f>
        <v>#N/A</v>
      </c>
      <c r="E4" s="404" t="e">
        <f>IF($D4="Yes",'CMFs Injury A (All Data)'!E4,1)</f>
        <v>#N/A</v>
      </c>
      <c r="F4" s="404" t="e">
        <f>IF($D4="Yes",'CMFs Injury A (All Data)'!F4,1)</f>
        <v>#N/A</v>
      </c>
      <c r="G4" s="404" t="e">
        <f>IF($D4="Yes",'CMFs Injury A (All Data)'!G4,1)</f>
        <v>#N/A</v>
      </c>
      <c r="H4" s="404" t="e">
        <f>IF($D4="Yes",'CMFs Injury A (All Data)'!H4,1)</f>
        <v>#N/A</v>
      </c>
      <c r="I4" s="404" t="e">
        <f>IF($D4="Yes",'CMFs Injury A (All Data)'!I4,1)</f>
        <v>#N/A</v>
      </c>
      <c r="J4" s="404" t="e">
        <f>IF($D4="Yes",'CMFs Injury A (All Data)'!J4,1)</f>
        <v>#N/A</v>
      </c>
      <c r="K4" s="404" t="e">
        <f>IF($D4="Yes",'CMFs Injury A (All Data)'!K4,1)</f>
        <v>#N/A</v>
      </c>
      <c r="L4" s="404" t="e">
        <f>IF($D4="Yes",'CMFs Injury A (All Data)'!L4,1)</f>
        <v>#N/A</v>
      </c>
      <c r="M4" s="404" t="e">
        <f>IF($D4="Yes",'CMFs Injury A (All Data)'!M4,1)</f>
        <v>#N/A</v>
      </c>
      <c r="N4" s="404" t="e">
        <f>IF($D4="Yes",'CMFs Injury A (All Data)'!N4,1)</f>
        <v>#N/A</v>
      </c>
      <c r="O4" s="404" t="e">
        <f>IF($D4="Yes",'CMFs Injury A (All Data)'!O4,1)</f>
        <v>#N/A</v>
      </c>
      <c r="P4" s="404" t="e">
        <f>IF($D4="Yes",'CMFs Injury A (All Data)'!P4,1)</f>
        <v>#N/A</v>
      </c>
      <c r="Q4" s="404" t="e">
        <f>IF($D4="Yes",'CMFs Injury A (All Data)'!Q4,1)</f>
        <v>#N/A</v>
      </c>
      <c r="R4" s="404" t="e">
        <f>IF($D4="Yes",'CMFs Injury A (All Data)'!R4,1)</f>
        <v>#N/A</v>
      </c>
      <c r="S4" s="404" t="e">
        <f>IF($D4="Yes",'CMFs Injury A (All Data)'!S4,1)</f>
        <v>#N/A</v>
      </c>
      <c r="T4" s="404" t="e">
        <f>IF($D4="Yes",'CMFs Injury A (All Data)'!T4,1)</f>
        <v>#N/A</v>
      </c>
      <c r="U4" s="404" t="e">
        <f>IF($D4="Yes",'CMFs Injury A (All Data)'!U4,1)</f>
        <v>#N/A</v>
      </c>
      <c r="V4" s="439" t="e">
        <f>IF($D4="Yes",'CMFs Injury A (All Data)'!V4,1)</f>
        <v>#N/A</v>
      </c>
      <c r="W4" s="625"/>
    </row>
    <row r="5" spans="1:23" x14ac:dyDescent="0.2">
      <c r="A5" s="407" t="str">
        <f>'CMFs Fatal'!A5</f>
        <v>Area Type must be selected on Worksheet 1 (box 14)</v>
      </c>
      <c r="B5" s="403">
        <f>'CMFs Fatal (All Data)'!B5</f>
        <v>20</v>
      </c>
      <c r="C5" s="403" t="str">
        <f>'CMFs Fatal (All Data)'!C5</f>
        <v>All</v>
      </c>
      <c r="D5" s="403" t="e">
        <f>'CMFs Fatal (All Data)'!D5</f>
        <v>#N/A</v>
      </c>
      <c r="E5" s="404" t="e">
        <f>IF($D5="Yes",'CMFs Injury A (All Data)'!E5,1)</f>
        <v>#N/A</v>
      </c>
      <c r="F5" s="404" t="e">
        <f>IF($D5="Yes",'CMFs Injury A (All Data)'!F5,1)</f>
        <v>#N/A</v>
      </c>
      <c r="G5" s="404" t="e">
        <f>IF($D5="Yes",'CMFs Injury A (All Data)'!G5,1)</f>
        <v>#N/A</v>
      </c>
      <c r="H5" s="404" t="e">
        <f>IF($D5="Yes",'CMFs Injury A (All Data)'!H5,1)</f>
        <v>#N/A</v>
      </c>
      <c r="I5" s="404" t="e">
        <f>IF($D5="Yes",'CMFs Injury A (All Data)'!I5,1)</f>
        <v>#N/A</v>
      </c>
      <c r="J5" s="404" t="e">
        <f>IF($D5="Yes",'CMFs Injury A (All Data)'!J5,1)</f>
        <v>#N/A</v>
      </c>
      <c r="K5" s="404" t="e">
        <f>IF($D5="Yes",'CMFs Injury A (All Data)'!K5,1)</f>
        <v>#N/A</v>
      </c>
      <c r="L5" s="404" t="e">
        <f>IF($D5="Yes",'CMFs Injury A (All Data)'!L5,1)</f>
        <v>#N/A</v>
      </c>
      <c r="M5" s="404" t="e">
        <f>IF($D5="Yes",'CMFs Injury A (All Data)'!M5,1)</f>
        <v>#N/A</v>
      </c>
      <c r="N5" s="404" t="e">
        <f>IF($D5="Yes",'CMFs Injury A (All Data)'!N5,1)</f>
        <v>#N/A</v>
      </c>
      <c r="O5" s="404" t="e">
        <f>IF($D5="Yes",'CMFs Injury A (All Data)'!O5,1)</f>
        <v>#N/A</v>
      </c>
      <c r="P5" s="404" t="e">
        <f>IF($D5="Yes",'CMFs Injury A (All Data)'!P5,1)</f>
        <v>#N/A</v>
      </c>
      <c r="Q5" s="404" t="e">
        <f>IF($D5="Yes",'CMFs Injury A (All Data)'!Q5,1)</f>
        <v>#N/A</v>
      </c>
      <c r="R5" s="404" t="e">
        <f>IF($D5="Yes",'CMFs Injury A (All Data)'!R5,1)</f>
        <v>#N/A</v>
      </c>
      <c r="S5" s="404" t="e">
        <f>IF($D5="Yes",'CMFs Injury A (All Data)'!S5,1)</f>
        <v>#N/A</v>
      </c>
      <c r="T5" s="404" t="e">
        <f>IF($D5="Yes",'CMFs Injury A (All Data)'!T5,1)</f>
        <v>#N/A</v>
      </c>
      <c r="U5" s="404" t="e">
        <f>IF($D5="Yes",'CMFs Injury A (All Data)'!U5,1)</f>
        <v>#N/A</v>
      </c>
      <c r="V5" s="439" t="e">
        <f>IF($D5="Yes",'CMFs Injury A (All Data)'!V5,1)</f>
        <v>#N/A</v>
      </c>
      <c r="W5" s="625"/>
    </row>
    <row r="6" spans="1:23" x14ac:dyDescent="0.2">
      <c r="A6" s="407" t="str">
        <f>'CMFs Fatal'!A6</f>
        <v>Area Type must be selected on Worksheet 1 (box 14)</v>
      </c>
      <c r="B6" s="403">
        <f>'CMFs Fatal (All Data)'!B6</f>
        <v>20</v>
      </c>
      <c r="C6" s="403" t="str">
        <f>'CMFs Fatal (All Data)'!C6</f>
        <v>All</v>
      </c>
      <c r="D6" s="403" t="e">
        <f>'CMFs Fatal (All Data)'!D6</f>
        <v>#N/A</v>
      </c>
      <c r="E6" s="404" t="e">
        <f>IF($D6="Yes",'CMFs Injury A (All Data)'!E6,1)</f>
        <v>#N/A</v>
      </c>
      <c r="F6" s="404" t="e">
        <f>IF($D6="Yes",'CMFs Injury A (All Data)'!F6,1)</f>
        <v>#N/A</v>
      </c>
      <c r="G6" s="404" t="e">
        <f>IF($D6="Yes",'CMFs Injury A (All Data)'!G6,1)</f>
        <v>#N/A</v>
      </c>
      <c r="H6" s="404" t="e">
        <f>IF($D6="Yes",'CMFs Injury A (All Data)'!H6,1)</f>
        <v>#N/A</v>
      </c>
      <c r="I6" s="404" t="e">
        <f>IF($D6="Yes",'CMFs Injury A (All Data)'!I6,1)</f>
        <v>#N/A</v>
      </c>
      <c r="J6" s="404" t="e">
        <f>IF($D6="Yes",'CMFs Injury A (All Data)'!J6,1)</f>
        <v>#N/A</v>
      </c>
      <c r="K6" s="404" t="e">
        <f>IF($D6="Yes",'CMFs Injury A (All Data)'!K6,1)</f>
        <v>#N/A</v>
      </c>
      <c r="L6" s="404" t="e">
        <f>IF($D6="Yes",'CMFs Injury A (All Data)'!L6,1)</f>
        <v>#N/A</v>
      </c>
      <c r="M6" s="404" t="e">
        <f>IF($D6="Yes",'CMFs Injury A (All Data)'!M6,1)</f>
        <v>#N/A</v>
      </c>
      <c r="N6" s="404" t="e">
        <f>IF($D6="Yes",'CMFs Injury A (All Data)'!N6,1)</f>
        <v>#N/A</v>
      </c>
      <c r="O6" s="404" t="e">
        <f>IF($D6="Yes",'CMFs Injury A (All Data)'!O6,1)</f>
        <v>#N/A</v>
      </c>
      <c r="P6" s="404" t="e">
        <f>IF($D6="Yes",'CMFs Injury A (All Data)'!P6,1)</f>
        <v>#N/A</v>
      </c>
      <c r="Q6" s="404" t="e">
        <f>IF($D6="Yes",'CMFs Injury A (All Data)'!Q6,1)</f>
        <v>#N/A</v>
      </c>
      <c r="R6" s="404" t="e">
        <f>IF($D6="Yes",'CMFs Injury A (All Data)'!R6,1)</f>
        <v>#N/A</v>
      </c>
      <c r="S6" s="404" t="e">
        <f>IF($D6="Yes",'CMFs Injury A (All Data)'!S6,1)</f>
        <v>#N/A</v>
      </c>
      <c r="T6" s="404" t="e">
        <f>IF($D6="Yes",'CMFs Injury A (All Data)'!T6,1)</f>
        <v>#N/A</v>
      </c>
      <c r="U6" s="404" t="e">
        <f>IF($D6="Yes",'CMFs Injury A (All Data)'!U6,1)</f>
        <v>#N/A</v>
      </c>
      <c r="V6" s="439" t="e">
        <f>IF($D6="Yes",'CMFs Injury A (All Data)'!V6,1)</f>
        <v>#N/A</v>
      </c>
      <c r="W6" s="625"/>
    </row>
    <row r="7" spans="1:23" x14ac:dyDescent="0.2">
      <c r="A7" s="407" t="str">
        <f>'CMFs Fatal'!A7</f>
        <v>Area Type must be selected on Worksheet 1 (box 14)</v>
      </c>
      <c r="B7" s="403">
        <f>'CMFs Fatal (All Data)'!B7</f>
        <v>20</v>
      </c>
      <c r="C7" s="403" t="str">
        <f>'CMFs Fatal (All Data)'!C7</f>
        <v>Urban and Suburban</v>
      </c>
      <c r="D7" s="403" t="e">
        <f>'CMFs Fatal (All Data)'!D7</f>
        <v>#N/A</v>
      </c>
      <c r="E7" s="404" t="e">
        <f>IF($D7="Yes",'CMFs Injury A (All Data)'!E7,1)</f>
        <v>#N/A</v>
      </c>
      <c r="F7" s="404" t="e">
        <f>IF($D7="Yes",'CMFs Injury A (All Data)'!F7,1)</f>
        <v>#N/A</v>
      </c>
      <c r="G7" s="404" t="e">
        <f>IF($D7="Yes",'CMFs Injury A (All Data)'!G7,1)</f>
        <v>#N/A</v>
      </c>
      <c r="H7" s="404" t="e">
        <f>IF($D7="Yes",'CMFs Injury A (All Data)'!H7,1)</f>
        <v>#N/A</v>
      </c>
      <c r="I7" s="404" t="e">
        <f>IF($D7="Yes",'CMFs Injury A (All Data)'!I7,1)</f>
        <v>#N/A</v>
      </c>
      <c r="J7" s="404" t="e">
        <f>IF($D7="Yes",'CMFs Injury A (All Data)'!J7,1)</f>
        <v>#N/A</v>
      </c>
      <c r="K7" s="404" t="e">
        <f>IF($D7="Yes",'CMFs Injury A (All Data)'!K7,1)</f>
        <v>#N/A</v>
      </c>
      <c r="L7" s="404" t="e">
        <f>IF($D7="Yes",'CMFs Injury A (All Data)'!L7,1)</f>
        <v>#N/A</v>
      </c>
      <c r="M7" s="404" t="e">
        <f>IF($D7="Yes",'CMFs Injury A (All Data)'!M7,1)</f>
        <v>#N/A</v>
      </c>
      <c r="N7" s="404" t="e">
        <f>IF($D7="Yes",'CMFs Injury A (All Data)'!N7,1)</f>
        <v>#N/A</v>
      </c>
      <c r="O7" s="404" t="e">
        <f>IF($D7="Yes",'CMFs Injury A (All Data)'!O7,1)</f>
        <v>#N/A</v>
      </c>
      <c r="P7" s="404" t="e">
        <f>IF($D7="Yes",'CMFs Injury A (All Data)'!P7,1)</f>
        <v>#N/A</v>
      </c>
      <c r="Q7" s="404" t="e">
        <f>IF($D7="Yes",'CMFs Injury A (All Data)'!Q7,1)</f>
        <v>#N/A</v>
      </c>
      <c r="R7" s="404" t="e">
        <f>IF($D7="Yes",'CMFs Injury A (All Data)'!R7,1)</f>
        <v>#N/A</v>
      </c>
      <c r="S7" s="404" t="e">
        <f>IF($D7="Yes",'CMFs Injury A (All Data)'!S7,1)</f>
        <v>#N/A</v>
      </c>
      <c r="T7" s="404" t="e">
        <f>IF($D7="Yes",'CMFs Injury A (All Data)'!T7,1)</f>
        <v>#N/A</v>
      </c>
      <c r="U7" s="404" t="e">
        <f>IF($D7="Yes",'CMFs Injury A (All Data)'!U7,1)</f>
        <v>#N/A</v>
      </c>
      <c r="V7" s="439" t="e">
        <f>IF($D7="Yes",'CMFs Injury A (All Data)'!V7,1)</f>
        <v>#N/A</v>
      </c>
      <c r="W7" s="625"/>
    </row>
    <row r="8" spans="1:23" x14ac:dyDescent="0.2">
      <c r="A8" s="407" t="str">
        <f>'CMFs Fatal'!A8</f>
        <v>Area Type must be selected on Worksheet 1 (box 14)</v>
      </c>
      <c r="B8" s="403">
        <f>'CMFs Fatal (All Data)'!B8</f>
        <v>20</v>
      </c>
      <c r="C8" s="403" t="str">
        <f>'CMFs Fatal (All Data)'!C8</f>
        <v>All</v>
      </c>
      <c r="D8" s="403" t="e">
        <f>'CMFs Fatal (All Data)'!D8</f>
        <v>#N/A</v>
      </c>
      <c r="E8" s="404" t="e">
        <f>IF($D8="Yes",'CMFs Injury A (All Data)'!E8,1)</f>
        <v>#N/A</v>
      </c>
      <c r="F8" s="404" t="e">
        <f>IF($D8="Yes",'CMFs Injury A (All Data)'!F8,1)</f>
        <v>#N/A</v>
      </c>
      <c r="G8" s="404" t="e">
        <f>IF($D8="Yes",'CMFs Injury A (All Data)'!G8,1)</f>
        <v>#N/A</v>
      </c>
      <c r="H8" s="404" t="e">
        <f>IF($D8="Yes",'CMFs Injury A (All Data)'!H8,1)</f>
        <v>#N/A</v>
      </c>
      <c r="I8" s="404" t="e">
        <f>IF($D8="Yes",'CMFs Injury A (All Data)'!I8,1)</f>
        <v>#N/A</v>
      </c>
      <c r="J8" s="404" t="e">
        <f>IF($D8="Yes",'CMFs Injury A (All Data)'!J8,1)</f>
        <v>#N/A</v>
      </c>
      <c r="K8" s="404" t="e">
        <f>IF($D8="Yes",'CMFs Injury A (All Data)'!K8,1)</f>
        <v>#N/A</v>
      </c>
      <c r="L8" s="404" t="e">
        <f>IF($D8="Yes",'CMFs Injury A (All Data)'!L8,1)</f>
        <v>#N/A</v>
      </c>
      <c r="M8" s="404" t="e">
        <f>IF($D8="Yes",'CMFs Injury A (All Data)'!M8,1)</f>
        <v>#N/A</v>
      </c>
      <c r="N8" s="404" t="e">
        <f>IF($D8="Yes",'CMFs Injury A (All Data)'!N8,1)</f>
        <v>#N/A</v>
      </c>
      <c r="O8" s="404" t="e">
        <f>IF($D8="Yes",'CMFs Injury A (All Data)'!O8,1)</f>
        <v>#N/A</v>
      </c>
      <c r="P8" s="404" t="e">
        <f>IF($D8="Yes",'CMFs Injury A (All Data)'!P8,1)</f>
        <v>#N/A</v>
      </c>
      <c r="Q8" s="404" t="e">
        <f>IF($D8="Yes",'CMFs Injury A (All Data)'!Q8,1)</f>
        <v>#N/A</v>
      </c>
      <c r="R8" s="404" t="e">
        <f>IF($D8="Yes",'CMFs Injury A (All Data)'!R8,1)</f>
        <v>#N/A</v>
      </c>
      <c r="S8" s="404" t="e">
        <f>IF($D8="Yes",'CMFs Injury A (All Data)'!S8,1)</f>
        <v>#N/A</v>
      </c>
      <c r="T8" s="404" t="e">
        <f>IF($D8="Yes",'CMFs Injury A (All Data)'!T8,1)</f>
        <v>#N/A</v>
      </c>
      <c r="U8" s="404" t="e">
        <f>IF($D8="Yes",'CMFs Injury A (All Data)'!U8,1)</f>
        <v>#N/A</v>
      </c>
      <c r="V8" s="439" t="e">
        <f>IF($D8="Yes",'CMFs Injury A (All Data)'!V8,1)</f>
        <v>#N/A</v>
      </c>
      <c r="W8" s="625"/>
    </row>
    <row r="9" spans="1:23" x14ac:dyDescent="0.2">
      <c r="A9" s="407" t="str">
        <f>'CMFs Fatal'!A9</f>
        <v>Area Type must be selected on Worksheet 1 (box 14)</v>
      </c>
      <c r="B9" s="403">
        <f>'CMFs Fatal (All Data)'!B9</f>
        <v>20</v>
      </c>
      <c r="C9" s="403" t="str">
        <f>'CMFs Fatal (All Data)'!C9</f>
        <v>All</v>
      </c>
      <c r="D9" s="403" t="e">
        <f>'CMFs Fatal (All Data)'!D9</f>
        <v>#N/A</v>
      </c>
      <c r="E9" s="404" t="e">
        <f>IF($D9="Yes",'CMFs Injury A (All Data)'!E9,1)</f>
        <v>#N/A</v>
      </c>
      <c r="F9" s="404" t="e">
        <f>IF($D9="Yes",'CMFs Injury A (All Data)'!F9,1)</f>
        <v>#N/A</v>
      </c>
      <c r="G9" s="404" t="e">
        <f>IF($D9="Yes",'CMFs Injury A (All Data)'!G9,1)</f>
        <v>#N/A</v>
      </c>
      <c r="H9" s="404" t="e">
        <f>IF($D9="Yes",'CMFs Injury A (All Data)'!H9,1)</f>
        <v>#N/A</v>
      </c>
      <c r="I9" s="404" t="e">
        <f>IF($D9="Yes",'CMFs Injury A (All Data)'!I9,1)</f>
        <v>#N/A</v>
      </c>
      <c r="J9" s="404" t="e">
        <f>IF($D9="Yes",'CMFs Injury A (All Data)'!J9,1)</f>
        <v>#N/A</v>
      </c>
      <c r="K9" s="404" t="e">
        <f>IF($D9="Yes",'CMFs Injury A (All Data)'!K9,1)</f>
        <v>#N/A</v>
      </c>
      <c r="L9" s="404" t="e">
        <f>IF($D9="Yes",'CMFs Injury A (All Data)'!L9,1)</f>
        <v>#N/A</v>
      </c>
      <c r="M9" s="404" t="e">
        <f>IF($D9="Yes",'CMFs Injury A (All Data)'!M9,1)</f>
        <v>#N/A</v>
      </c>
      <c r="N9" s="404" t="e">
        <f>IF($D9="Yes",'CMFs Injury A (All Data)'!N9,1)</f>
        <v>#N/A</v>
      </c>
      <c r="O9" s="404" t="e">
        <f>IF($D9="Yes",'CMFs Injury A (All Data)'!O9,1)</f>
        <v>#N/A</v>
      </c>
      <c r="P9" s="404" t="e">
        <f>IF($D9="Yes",'CMFs Injury A (All Data)'!P9,1)</f>
        <v>#N/A</v>
      </c>
      <c r="Q9" s="404" t="e">
        <f>IF($D9="Yes",'CMFs Injury A (All Data)'!Q9,1)</f>
        <v>#N/A</v>
      </c>
      <c r="R9" s="404" t="e">
        <f>IF($D9="Yes",'CMFs Injury A (All Data)'!R9,1)</f>
        <v>#N/A</v>
      </c>
      <c r="S9" s="404" t="e">
        <f>IF($D9="Yes",'CMFs Injury A (All Data)'!S9,1)</f>
        <v>#N/A</v>
      </c>
      <c r="T9" s="404" t="e">
        <f>IF($D9="Yes",'CMFs Injury A (All Data)'!T9,1)</f>
        <v>#N/A</v>
      </c>
      <c r="U9" s="404" t="e">
        <f>IF($D9="Yes",'CMFs Injury A (All Data)'!U9,1)</f>
        <v>#N/A</v>
      </c>
      <c r="V9" s="439" t="e">
        <f>IF($D9="Yes",'CMFs Injury A (All Data)'!V9,1)</f>
        <v>#N/A</v>
      </c>
      <c r="W9" s="625"/>
    </row>
    <row r="10" spans="1:23" x14ac:dyDescent="0.2">
      <c r="A10" s="407" t="str">
        <f>'CMFs Fatal'!A10</f>
        <v>Area Type must be selected on Worksheet 1 (box 14)</v>
      </c>
      <c r="B10" s="403">
        <f>'CMFs Fatal (All Data)'!B10</f>
        <v>20</v>
      </c>
      <c r="C10" s="403" t="str">
        <f>'CMFs Fatal (All Data)'!C10</f>
        <v>All</v>
      </c>
      <c r="D10" s="403" t="e">
        <f>'CMFs Fatal (All Data)'!D10</f>
        <v>#N/A</v>
      </c>
      <c r="E10" s="404" t="e">
        <f>IF($D10="Yes",'CMFs Injury A (All Data)'!E10,1)</f>
        <v>#N/A</v>
      </c>
      <c r="F10" s="404" t="e">
        <f>IF($D10="Yes",'CMFs Injury A (All Data)'!F10,1)</f>
        <v>#N/A</v>
      </c>
      <c r="G10" s="404" t="e">
        <f>IF($D10="Yes",'CMFs Injury A (All Data)'!G10,1)</f>
        <v>#N/A</v>
      </c>
      <c r="H10" s="404" t="e">
        <f>IF($D10="Yes",'CMFs Injury A (All Data)'!H10,1)</f>
        <v>#N/A</v>
      </c>
      <c r="I10" s="404" t="e">
        <f>IF($D10="Yes",'CMFs Injury A (All Data)'!I10,1)</f>
        <v>#N/A</v>
      </c>
      <c r="J10" s="404" t="e">
        <f>IF($D10="Yes",'CMFs Injury A (All Data)'!J10,1)</f>
        <v>#N/A</v>
      </c>
      <c r="K10" s="404" t="e">
        <f>IF($D10="Yes",'CMFs Injury A (All Data)'!K10,1)</f>
        <v>#N/A</v>
      </c>
      <c r="L10" s="404" t="e">
        <f>IF($D10="Yes",'CMFs Injury A (All Data)'!L10,1)</f>
        <v>#N/A</v>
      </c>
      <c r="M10" s="404" t="e">
        <f>IF($D10="Yes",'CMFs Injury A (All Data)'!M10,1)</f>
        <v>#N/A</v>
      </c>
      <c r="N10" s="404" t="e">
        <f>IF($D10="Yes",'CMFs Injury A (All Data)'!N10,1)</f>
        <v>#N/A</v>
      </c>
      <c r="O10" s="404" t="e">
        <f>IF($D10="Yes",'CMFs Injury A (All Data)'!O10,1)</f>
        <v>#N/A</v>
      </c>
      <c r="P10" s="404" t="e">
        <f>IF($D10="Yes",'CMFs Injury A (All Data)'!P10,1)</f>
        <v>#N/A</v>
      </c>
      <c r="Q10" s="404" t="e">
        <f>IF($D10="Yes",'CMFs Injury A (All Data)'!Q10,1)</f>
        <v>#N/A</v>
      </c>
      <c r="R10" s="404" t="e">
        <f>IF($D10="Yes",'CMFs Injury A (All Data)'!R10,1)</f>
        <v>#N/A</v>
      </c>
      <c r="S10" s="404" t="e">
        <f>IF($D10="Yes",'CMFs Injury A (All Data)'!S10,1)</f>
        <v>#N/A</v>
      </c>
      <c r="T10" s="404" t="e">
        <f>IF($D10="Yes",'CMFs Injury A (All Data)'!T10,1)</f>
        <v>#N/A</v>
      </c>
      <c r="U10" s="404" t="e">
        <f>IF($D10="Yes",'CMFs Injury A (All Data)'!U10,1)</f>
        <v>#N/A</v>
      </c>
      <c r="V10" s="439" t="e">
        <f>IF($D10="Yes",'CMFs Injury A (All Data)'!V10,1)</f>
        <v>#N/A</v>
      </c>
      <c r="W10" s="625"/>
    </row>
    <row r="11" spans="1:23" x14ac:dyDescent="0.2">
      <c r="A11" s="536" t="str">
        <f>'CMFs Fatal'!A11</f>
        <v>Area Type must be selected on Worksheet 1 (box 14)</v>
      </c>
      <c r="B11" s="403">
        <f>'CMFs Fatal (All Data)'!B11</f>
        <v>20</v>
      </c>
      <c r="C11" s="403" t="str">
        <f>'CMFs Fatal (All Data)'!C11</f>
        <v>All</v>
      </c>
      <c r="D11" s="403" t="e">
        <f>'CMFs Fatal (All Data)'!D11</f>
        <v>#N/A</v>
      </c>
      <c r="E11" s="404" t="e">
        <f>IF($D11="Yes",'CMFs Injury A (All Data)'!E11,1)</f>
        <v>#N/A</v>
      </c>
      <c r="F11" s="404" t="e">
        <f>IF($D11="Yes",'CMFs Injury A (All Data)'!F11,1)</f>
        <v>#N/A</v>
      </c>
      <c r="G11" s="404" t="e">
        <f>IF($D11="Yes",'CMFs Injury A (All Data)'!G11,1)</f>
        <v>#N/A</v>
      </c>
      <c r="H11" s="404" t="e">
        <f>IF($D11="Yes",'CMFs Injury A (All Data)'!H11,1)</f>
        <v>#N/A</v>
      </c>
      <c r="I11" s="404" t="e">
        <f>IF($D11="Yes",'CMFs Injury A (All Data)'!I11,1)</f>
        <v>#N/A</v>
      </c>
      <c r="J11" s="404" t="e">
        <f>IF($D11="Yes",'CMFs Injury A (All Data)'!J11,1)</f>
        <v>#N/A</v>
      </c>
      <c r="K11" s="404" t="e">
        <f>IF($D11="Yes",'CMFs Injury A (All Data)'!K11,1)</f>
        <v>#N/A</v>
      </c>
      <c r="L11" s="404" t="e">
        <f>IF($D11="Yes",'CMFs Injury A (All Data)'!L11,1)</f>
        <v>#N/A</v>
      </c>
      <c r="M11" s="404" t="e">
        <f>IF($D11="Yes",'CMFs Injury A (All Data)'!M11,1)</f>
        <v>#N/A</v>
      </c>
      <c r="N11" s="404" t="e">
        <f>IF($D11="Yes",'CMFs Injury A (All Data)'!N11,1)</f>
        <v>#N/A</v>
      </c>
      <c r="O11" s="404" t="e">
        <f>IF($D11="Yes",'CMFs Injury A (All Data)'!O11,1)</f>
        <v>#N/A</v>
      </c>
      <c r="P11" s="404" t="e">
        <f>IF($D11="Yes",'CMFs Injury A (All Data)'!P11,1)</f>
        <v>#N/A</v>
      </c>
      <c r="Q11" s="404" t="e">
        <f>IF($D11="Yes",'CMFs Injury A (All Data)'!Q11,1)</f>
        <v>#N/A</v>
      </c>
      <c r="R11" s="404" t="e">
        <f>IF($D11="Yes",'CMFs Injury A (All Data)'!R11,1)</f>
        <v>#N/A</v>
      </c>
      <c r="S11" s="404" t="e">
        <f>IF($D11="Yes",'CMFs Injury A (All Data)'!S11,1)</f>
        <v>#N/A</v>
      </c>
      <c r="T11" s="404" t="e">
        <f>IF($D11="Yes",'CMFs Injury A (All Data)'!T11,1)</f>
        <v>#N/A</v>
      </c>
      <c r="U11" s="404" t="e">
        <f>IF($D11="Yes",'CMFs Injury A (All Data)'!U11,1)</f>
        <v>#N/A</v>
      </c>
      <c r="V11" s="439" t="e">
        <f>IF($D11="Yes",'CMFs Injury A (All Data)'!V11,1)</f>
        <v>#N/A</v>
      </c>
      <c r="W11" s="625"/>
    </row>
    <row r="12" spans="1:23" x14ac:dyDescent="0.2">
      <c r="A12" s="407" t="str">
        <f>'CMFs Fatal'!A12</f>
        <v>Area Type must be selected on Worksheet 1 (box 14)</v>
      </c>
      <c r="B12" s="405">
        <f>'CMFs Fatal (All Data)'!B12</f>
        <v>20</v>
      </c>
      <c r="C12" s="405" t="str">
        <f>'CMFs Fatal (All Data)'!C12</f>
        <v>All</v>
      </c>
      <c r="D12" s="405" t="e">
        <f>'CMFs Fatal (All Data)'!D12</f>
        <v>#N/A</v>
      </c>
      <c r="E12" s="404" t="e">
        <f>IF($D12="Yes",'CMFs Injury A (All Data)'!E12,1)</f>
        <v>#N/A</v>
      </c>
      <c r="F12" s="404" t="e">
        <f>IF($D12="Yes",'CMFs Injury A (All Data)'!F12,1)</f>
        <v>#N/A</v>
      </c>
      <c r="G12" s="404" t="e">
        <f>IF($D12="Yes",'CMFs Injury A (All Data)'!G12,1)</f>
        <v>#N/A</v>
      </c>
      <c r="H12" s="404" t="e">
        <f>IF($D12="Yes",'CMFs Injury A (All Data)'!H12,1)</f>
        <v>#N/A</v>
      </c>
      <c r="I12" s="404" t="e">
        <f>IF($D12="Yes",'CMFs Injury A (All Data)'!I12,1)</f>
        <v>#N/A</v>
      </c>
      <c r="J12" s="404" t="e">
        <f>IF($D12="Yes",'CMFs Injury A (All Data)'!J12,1)</f>
        <v>#N/A</v>
      </c>
      <c r="K12" s="404" t="e">
        <f>IF($D12="Yes",'CMFs Injury A (All Data)'!K12,1)</f>
        <v>#N/A</v>
      </c>
      <c r="L12" s="404" t="e">
        <f>IF($D12="Yes",'CMFs Injury A (All Data)'!L12,1)</f>
        <v>#N/A</v>
      </c>
      <c r="M12" s="404" t="e">
        <f>IF($D12="Yes",'CMFs Injury A (All Data)'!M12,1)</f>
        <v>#N/A</v>
      </c>
      <c r="N12" s="404" t="e">
        <f>IF($D12="Yes",'CMFs Injury A (All Data)'!N12,1)</f>
        <v>#N/A</v>
      </c>
      <c r="O12" s="404" t="e">
        <f>IF($D12="Yes",'CMFs Injury A (All Data)'!O12,1)</f>
        <v>#N/A</v>
      </c>
      <c r="P12" s="404" t="e">
        <f>IF($D12="Yes",'CMFs Injury A (All Data)'!P12,1)</f>
        <v>#N/A</v>
      </c>
      <c r="Q12" s="404" t="e">
        <f>IF($D12="Yes",'CMFs Injury A (All Data)'!Q12,1)</f>
        <v>#N/A</v>
      </c>
      <c r="R12" s="404" t="e">
        <f>IF($D12="Yes",'CMFs Injury A (All Data)'!R12,1)</f>
        <v>#N/A</v>
      </c>
      <c r="S12" s="404" t="e">
        <f>IF($D12="Yes",'CMFs Injury A (All Data)'!S12,1)</f>
        <v>#N/A</v>
      </c>
      <c r="T12" s="404" t="e">
        <f>IF($D12="Yes",'CMFs Injury A (All Data)'!T12,1)</f>
        <v>#N/A</v>
      </c>
      <c r="U12" s="404" t="e">
        <f>IF($D12="Yes",'CMFs Injury A (All Data)'!U12,1)</f>
        <v>#N/A</v>
      </c>
      <c r="V12" s="439" t="e">
        <f>IF($D12="Yes",'CMFs Injury A (All Data)'!V12,1)</f>
        <v>#N/A</v>
      </c>
      <c r="W12" s="625"/>
    </row>
    <row r="13" spans="1:23" x14ac:dyDescent="0.2">
      <c r="A13" s="407" t="str">
        <f>'CMFs Fatal'!A13</f>
        <v>Area Type must be selected on Worksheet 1 (box 14)</v>
      </c>
      <c r="B13" s="403">
        <f>'CMFs Fatal (All Data)'!B13</f>
        <v>20</v>
      </c>
      <c r="C13" s="403" t="str">
        <f>'CMFs Fatal (All Data)'!C13</f>
        <v>All</v>
      </c>
      <c r="D13" s="403" t="e">
        <f>'CMFs Fatal (All Data)'!D13</f>
        <v>#N/A</v>
      </c>
      <c r="E13" s="404" t="e">
        <f>IF($D13="Yes",'CMFs Injury A (All Data)'!E13,1)</f>
        <v>#N/A</v>
      </c>
      <c r="F13" s="404" t="e">
        <f>IF($D13="Yes",'CMFs Injury A (All Data)'!F13,1)</f>
        <v>#N/A</v>
      </c>
      <c r="G13" s="404" t="e">
        <f>IF($D13="Yes",'CMFs Injury A (All Data)'!G13,1)</f>
        <v>#N/A</v>
      </c>
      <c r="H13" s="404" t="e">
        <f>IF($D13="Yes",'CMFs Injury A (All Data)'!H13,1)</f>
        <v>#N/A</v>
      </c>
      <c r="I13" s="404" t="e">
        <f>IF($D13="Yes",'CMFs Injury A (All Data)'!I13,1)</f>
        <v>#N/A</v>
      </c>
      <c r="J13" s="404" t="e">
        <f>IF($D13="Yes",'CMFs Injury A (All Data)'!J13,1)</f>
        <v>#N/A</v>
      </c>
      <c r="K13" s="404" t="e">
        <f>IF($D13="Yes",'CMFs Injury A (All Data)'!K13,1)</f>
        <v>#N/A</v>
      </c>
      <c r="L13" s="404" t="e">
        <f>IF($D13="Yes",'CMFs Injury A (All Data)'!L13,1)</f>
        <v>#N/A</v>
      </c>
      <c r="M13" s="404" t="e">
        <f>IF($D13="Yes",'CMFs Injury A (All Data)'!M13,1)</f>
        <v>#N/A</v>
      </c>
      <c r="N13" s="404" t="e">
        <f>IF($D13="Yes",'CMFs Injury A (All Data)'!N13,1)</f>
        <v>#N/A</v>
      </c>
      <c r="O13" s="404" t="e">
        <f>IF($D13="Yes",'CMFs Injury A (All Data)'!O13,1)</f>
        <v>#N/A</v>
      </c>
      <c r="P13" s="404" t="e">
        <f>IF($D13="Yes",'CMFs Injury A (All Data)'!P13,1)</f>
        <v>#N/A</v>
      </c>
      <c r="Q13" s="404" t="e">
        <f>IF($D13="Yes",'CMFs Injury A (All Data)'!Q13,1)</f>
        <v>#N/A</v>
      </c>
      <c r="R13" s="404" t="e">
        <f>IF($D13="Yes",'CMFs Injury A (All Data)'!R13,1)</f>
        <v>#N/A</v>
      </c>
      <c r="S13" s="404" t="e">
        <f>IF($D13="Yes",'CMFs Injury A (All Data)'!S13,1)</f>
        <v>#N/A</v>
      </c>
      <c r="T13" s="404" t="e">
        <f>IF($D13="Yes",'CMFs Injury A (All Data)'!T13,1)</f>
        <v>#N/A</v>
      </c>
      <c r="U13" s="404" t="e">
        <f>IF($D13="Yes",'CMFs Injury A (All Data)'!U13,1)</f>
        <v>#N/A</v>
      </c>
      <c r="V13" s="439" t="e">
        <f>IF($D13="Yes",'CMFs Injury A (All Data)'!V13,1)</f>
        <v>#N/A</v>
      </c>
      <c r="W13" s="625"/>
    </row>
    <row r="14" spans="1:23" x14ac:dyDescent="0.2">
      <c r="A14" s="407" t="str">
        <f>'CMFs Fatal'!A14</f>
        <v>Area Type must be selected on Worksheet 1 (box 14)</v>
      </c>
      <c r="B14" s="403">
        <f>'CMFs Fatal (All Data)'!B14</f>
        <v>20</v>
      </c>
      <c r="C14" s="403" t="str">
        <f>'CMFs Fatal (All Data)'!C14</f>
        <v>All</v>
      </c>
      <c r="D14" s="403" t="e">
        <f>'CMFs Fatal (All Data)'!D14</f>
        <v>#N/A</v>
      </c>
      <c r="E14" s="404" t="e">
        <f>IF($D14="Yes",'CMFs Injury A (All Data)'!E14,1)</f>
        <v>#N/A</v>
      </c>
      <c r="F14" s="404" t="e">
        <f>IF($D14="Yes",'CMFs Injury A (All Data)'!F14,1)</f>
        <v>#N/A</v>
      </c>
      <c r="G14" s="404" t="e">
        <f>IF($D14="Yes",'CMFs Injury A (All Data)'!G14,1)</f>
        <v>#N/A</v>
      </c>
      <c r="H14" s="404" t="e">
        <f>IF($D14="Yes",'CMFs Injury A (All Data)'!H14,1)</f>
        <v>#N/A</v>
      </c>
      <c r="I14" s="404" t="e">
        <f>IF($D14="Yes",'CMFs Injury A (All Data)'!I14,1)</f>
        <v>#N/A</v>
      </c>
      <c r="J14" s="404" t="e">
        <f>IF($D14="Yes",'CMFs Injury A (All Data)'!J14,1)</f>
        <v>#N/A</v>
      </c>
      <c r="K14" s="404" t="e">
        <f>IF($D14="Yes",'CMFs Injury A (All Data)'!K14,1)</f>
        <v>#N/A</v>
      </c>
      <c r="L14" s="404" t="e">
        <f>IF($D14="Yes",'CMFs Injury A (All Data)'!L14,1)</f>
        <v>#N/A</v>
      </c>
      <c r="M14" s="404" t="e">
        <f>IF($D14="Yes",'CMFs Injury A (All Data)'!M14,1)</f>
        <v>#N/A</v>
      </c>
      <c r="N14" s="404" t="e">
        <f>IF($D14="Yes",'CMFs Injury A (All Data)'!N14,1)</f>
        <v>#N/A</v>
      </c>
      <c r="O14" s="404" t="e">
        <f>IF($D14="Yes",'CMFs Injury A (All Data)'!O14,1)</f>
        <v>#N/A</v>
      </c>
      <c r="P14" s="404" t="e">
        <f>IF($D14="Yes",'CMFs Injury A (All Data)'!P14,1)</f>
        <v>#N/A</v>
      </c>
      <c r="Q14" s="404" t="e">
        <f>IF($D14="Yes",'CMFs Injury A (All Data)'!Q14,1)</f>
        <v>#N/A</v>
      </c>
      <c r="R14" s="404" t="e">
        <f>IF($D14="Yes",'CMFs Injury A (All Data)'!R14,1)</f>
        <v>#N/A</v>
      </c>
      <c r="S14" s="404" t="e">
        <f>IF($D14="Yes",'CMFs Injury A (All Data)'!S14,1)</f>
        <v>#N/A</v>
      </c>
      <c r="T14" s="404" t="e">
        <f>IF($D14="Yes",'CMFs Injury A (All Data)'!T14,1)</f>
        <v>#N/A</v>
      </c>
      <c r="U14" s="404" t="e">
        <f>IF($D14="Yes",'CMFs Injury A (All Data)'!U14,1)</f>
        <v>#N/A</v>
      </c>
      <c r="V14" s="439" t="e">
        <f>IF($D14="Yes",'CMFs Injury A (All Data)'!V14,1)</f>
        <v>#N/A</v>
      </c>
      <c r="W14" s="625"/>
    </row>
    <row r="15" spans="1:23" x14ac:dyDescent="0.2">
      <c r="A15" s="407" t="str">
        <f>'CMFs Fatal'!A15</f>
        <v>Area Type must be selected on Worksheet 1 (box 14)</v>
      </c>
      <c r="B15" s="403">
        <f>'CMFs Fatal (All Data)'!B15</f>
        <v>20</v>
      </c>
      <c r="C15" s="403" t="str">
        <f>'CMFs Fatal (All Data)'!C15</f>
        <v>All</v>
      </c>
      <c r="D15" s="403" t="e">
        <f>'CMFs Fatal (All Data)'!D15</f>
        <v>#N/A</v>
      </c>
      <c r="E15" s="404" t="e">
        <f>IF($D15="Yes",'CMFs Injury A (All Data)'!E15,1)</f>
        <v>#N/A</v>
      </c>
      <c r="F15" s="404" t="e">
        <f>IF($D15="Yes",'CMFs Injury A (All Data)'!F15,1)</f>
        <v>#N/A</v>
      </c>
      <c r="G15" s="404" t="e">
        <f>IF($D15="Yes",'CMFs Injury A (All Data)'!G15,1)</f>
        <v>#N/A</v>
      </c>
      <c r="H15" s="404" t="e">
        <f>IF($D15="Yes",'CMFs Injury A (All Data)'!H15,1)</f>
        <v>#N/A</v>
      </c>
      <c r="I15" s="404" t="e">
        <f>IF($D15="Yes",'CMFs Injury A (All Data)'!I15,1)</f>
        <v>#N/A</v>
      </c>
      <c r="J15" s="404" t="e">
        <f>IF($D15="Yes",'CMFs Injury A (All Data)'!J15,1)</f>
        <v>#N/A</v>
      </c>
      <c r="K15" s="404" t="e">
        <f>IF($D15="Yes",'CMFs Injury A (All Data)'!K15,1)</f>
        <v>#N/A</v>
      </c>
      <c r="L15" s="404" t="e">
        <f>IF($D15="Yes",'CMFs Injury A (All Data)'!L15,1)</f>
        <v>#N/A</v>
      </c>
      <c r="M15" s="404" t="e">
        <f>IF($D15="Yes",'CMFs Injury A (All Data)'!M15,1)</f>
        <v>#N/A</v>
      </c>
      <c r="N15" s="404" t="e">
        <f>IF($D15="Yes",'CMFs Injury A (All Data)'!N15,1)</f>
        <v>#N/A</v>
      </c>
      <c r="O15" s="404" t="e">
        <f>IF($D15="Yes",'CMFs Injury A (All Data)'!O15,1)</f>
        <v>#N/A</v>
      </c>
      <c r="P15" s="404" t="e">
        <f>IF($D15="Yes",'CMFs Injury A (All Data)'!P15,1)</f>
        <v>#N/A</v>
      </c>
      <c r="Q15" s="404" t="e">
        <f>IF($D15="Yes",'CMFs Injury A (All Data)'!Q15,1)</f>
        <v>#N/A</v>
      </c>
      <c r="R15" s="404" t="e">
        <f>IF($D15="Yes",'CMFs Injury A (All Data)'!R15,1)</f>
        <v>#N/A</v>
      </c>
      <c r="S15" s="404" t="e">
        <f>IF($D15="Yes",'CMFs Injury A (All Data)'!S15,1)</f>
        <v>#N/A</v>
      </c>
      <c r="T15" s="404" t="e">
        <f>IF($D15="Yes",'CMFs Injury A (All Data)'!T15,1)</f>
        <v>#N/A</v>
      </c>
      <c r="U15" s="404" t="e">
        <f>IF($D15="Yes",'CMFs Injury A (All Data)'!U15,1)</f>
        <v>#N/A</v>
      </c>
      <c r="V15" s="439" t="e">
        <f>IF($D15="Yes",'CMFs Injury A (All Data)'!V15,1)</f>
        <v>#N/A</v>
      </c>
      <c r="W15" s="625"/>
    </row>
    <row r="16" spans="1:23" x14ac:dyDescent="0.2">
      <c r="A16" s="407" t="str">
        <f>'CMFs Fatal'!A16</f>
        <v>Area Type must be selected on Worksheet 1 (box 14)</v>
      </c>
      <c r="B16" s="403">
        <f>'CMFs Fatal (All Data)'!B16</f>
        <v>20</v>
      </c>
      <c r="C16" s="403" t="str">
        <f>'CMFs Fatal (All Data)'!C16</f>
        <v>All</v>
      </c>
      <c r="D16" s="403" t="e">
        <f>'CMFs Fatal (All Data)'!D16</f>
        <v>#N/A</v>
      </c>
      <c r="E16" s="404" t="e">
        <f>IF($D16="Yes",'CMFs Injury A (All Data)'!E16,1)</f>
        <v>#N/A</v>
      </c>
      <c r="F16" s="404" t="e">
        <f>IF($D16="Yes",'CMFs Injury A (All Data)'!F16,1)</f>
        <v>#N/A</v>
      </c>
      <c r="G16" s="404" t="e">
        <f>IF($D16="Yes",'CMFs Injury A (All Data)'!G16,1)</f>
        <v>#N/A</v>
      </c>
      <c r="H16" s="404" t="e">
        <f>IF($D16="Yes",'CMFs Injury A (All Data)'!H16,1)</f>
        <v>#N/A</v>
      </c>
      <c r="I16" s="404" t="e">
        <f>IF($D16="Yes",'CMFs Injury A (All Data)'!I16,1)</f>
        <v>#N/A</v>
      </c>
      <c r="J16" s="404" t="e">
        <f>IF($D16="Yes",'CMFs Injury A (All Data)'!J16,1)</f>
        <v>#N/A</v>
      </c>
      <c r="K16" s="404" t="e">
        <f>IF($D16="Yes",'CMFs Injury A (All Data)'!K16,1)</f>
        <v>#N/A</v>
      </c>
      <c r="L16" s="404" t="e">
        <f>IF($D16="Yes",'CMFs Injury A (All Data)'!L16,1)</f>
        <v>#N/A</v>
      </c>
      <c r="M16" s="404" t="e">
        <f>IF($D16="Yes",'CMFs Injury A (All Data)'!M16,1)</f>
        <v>#N/A</v>
      </c>
      <c r="N16" s="404" t="e">
        <f>IF($D16="Yes",'CMFs Injury A (All Data)'!N16,1)</f>
        <v>#N/A</v>
      </c>
      <c r="O16" s="404" t="e">
        <f>IF($D16="Yes",'CMFs Injury A (All Data)'!O16,1)</f>
        <v>#N/A</v>
      </c>
      <c r="P16" s="404" t="e">
        <f>IF($D16="Yes",'CMFs Injury A (All Data)'!P16,1)</f>
        <v>#N/A</v>
      </c>
      <c r="Q16" s="404" t="e">
        <f>IF($D16="Yes",'CMFs Injury A (All Data)'!Q16,1)</f>
        <v>#N/A</v>
      </c>
      <c r="R16" s="404" t="e">
        <f>IF($D16="Yes",'CMFs Injury A (All Data)'!R16,1)</f>
        <v>#N/A</v>
      </c>
      <c r="S16" s="404" t="e">
        <f>IF($D16="Yes",'CMFs Injury A (All Data)'!S16,1)</f>
        <v>#N/A</v>
      </c>
      <c r="T16" s="404" t="e">
        <f>IF($D16="Yes",'CMFs Injury A (All Data)'!T16,1)</f>
        <v>#N/A</v>
      </c>
      <c r="U16" s="404" t="e">
        <f>IF($D16="Yes",'CMFs Injury A (All Data)'!U16,1)</f>
        <v>#N/A</v>
      </c>
      <c r="V16" s="439" t="e">
        <f>IF($D16="Yes",'CMFs Injury A (All Data)'!V16,1)</f>
        <v>#N/A</v>
      </c>
      <c r="W16" s="625"/>
    </row>
    <row r="17" spans="1:23" x14ac:dyDescent="0.2">
      <c r="A17" s="536" t="str">
        <f>'CMFs Fatal'!A17</f>
        <v>Area Type must be selected on Worksheet 1 (box 14)</v>
      </c>
      <c r="B17" s="403">
        <f>'CMFs Fatal (All Data)'!B17</f>
        <v>20</v>
      </c>
      <c r="C17" s="403" t="str">
        <f>'CMFs Fatal (All Data)'!C17</f>
        <v>Rural</v>
      </c>
      <c r="D17" s="403" t="e">
        <f>'CMFs Fatal (All Data)'!D17</f>
        <v>#N/A</v>
      </c>
      <c r="E17" s="404" t="e">
        <f>IF($D17="Yes",'CMFs Injury A (All Data)'!E17,1)</f>
        <v>#N/A</v>
      </c>
      <c r="F17" s="404" t="e">
        <f>IF($D17="Yes",'CMFs Injury A (All Data)'!F17,1)</f>
        <v>#N/A</v>
      </c>
      <c r="G17" s="404" t="e">
        <f>IF($D17="Yes",'CMFs Injury A (All Data)'!G17,1)</f>
        <v>#N/A</v>
      </c>
      <c r="H17" s="404" t="e">
        <f>IF($D17="Yes",'CMFs Injury A (All Data)'!H17,1)</f>
        <v>#N/A</v>
      </c>
      <c r="I17" s="404" t="e">
        <f>IF($D17="Yes",'CMFs Injury A (All Data)'!I17,1)</f>
        <v>#N/A</v>
      </c>
      <c r="J17" s="404" t="e">
        <f>IF($D17="Yes",'CMFs Injury A (All Data)'!J17,1)</f>
        <v>#N/A</v>
      </c>
      <c r="K17" s="404" t="e">
        <f>IF($D17="Yes",'CMFs Injury A (All Data)'!K17,1)</f>
        <v>#N/A</v>
      </c>
      <c r="L17" s="404" t="e">
        <f>IF($D17="Yes",'CMFs Injury A (All Data)'!L17,1)</f>
        <v>#N/A</v>
      </c>
      <c r="M17" s="404" t="e">
        <f>IF($D17="Yes",'CMFs Injury A (All Data)'!M17,1)</f>
        <v>#N/A</v>
      </c>
      <c r="N17" s="404" t="e">
        <f>IF($D17="Yes",'CMFs Injury A (All Data)'!N17,1)</f>
        <v>#N/A</v>
      </c>
      <c r="O17" s="404" t="e">
        <f>IF($D17="Yes",'CMFs Injury A (All Data)'!O17,1)</f>
        <v>#N/A</v>
      </c>
      <c r="P17" s="404" t="e">
        <f>IF($D17="Yes",'CMFs Injury A (All Data)'!P17,1)</f>
        <v>#N/A</v>
      </c>
      <c r="Q17" s="404" t="e">
        <f>IF($D17="Yes",'CMFs Injury A (All Data)'!Q17,1)</f>
        <v>#N/A</v>
      </c>
      <c r="R17" s="404" t="e">
        <f>IF($D17="Yes",'CMFs Injury A (All Data)'!R17,1)</f>
        <v>#N/A</v>
      </c>
      <c r="S17" s="404" t="e">
        <f>IF($D17="Yes",'CMFs Injury A (All Data)'!S17,1)</f>
        <v>#N/A</v>
      </c>
      <c r="T17" s="404" t="e">
        <f>IF($D17="Yes",'CMFs Injury A (All Data)'!T17,1)</f>
        <v>#N/A</v>
      </c>
      <c r="U17" s="404" t="e">
        <f>IF($D17="Yes",'CMFs Injury A (All Data)'!U17,1)</f>
        <v>#N/A</v>
      </c>
      <c r="V17" s="439" t="e">
        <f>IF($D17="Yes",'CMFs Injury A (All Data)'!V17,1)</f>
        <v>#N/A</v>
      </c>
      <c r="W17" s="625"/>
    </row>
    <row r="18" spans="1:23" x14ac:dyDescent="0.2">
      <c r="A18" s="536" t="str">
        <f>'CMFs Fatal'!A18</f>
        <v>Area Type must be selected on Worksheet 1 (box 14)</v>
      </c>
      <c r="B18" s="403">
        <f>'CMFs Fatal (All Data)'!B18</f>
        <v>20</v>
      </c>
      <c r="C18" s="403" t="str">
        <f>'CMFs Fatal (All Data)'!C18</f>
        <v>All</v>
      </c>
      <c r="D18" s="403" t="e">
        <f>'CMFs Fatal (All Data)'!D18</f>
        <v>#N/A</v>
      </c>
      <c r="E18" s="404" t="e">
        <f>IF($D18="Yes",'CMFs Injury A (All Data)'!E18,1)</f>
        <v>#N/A</v>
      </c>
      <c r="F18" s="404" t="e">
        <f>IF($D18="Yes",'CMFs Injury A (All Data)'!F18,1)</f>
        <v>#N/A</v>
      </c>
      <c r="G18" s="404" t="e">
        <f>IF($D18="Yes",'CMFs Injury A (All Data)'!G18,1)</f>
        <v>#N/A</v>
      </c>
      <c r="H18" s="404" t="e">
        <f>IF($D18="Yes",'CMFs Injury A (All Data)'!H18,1)</f>
        <v>#N/A</v>
      </c>
      <c r="I18" s="404" t="e">
        <f>IF($D18="Yes",'CMFs Injury A (All Data)'!I18,1)</f>
        <v>#N/A</v>
      </c>
      <c r="J18" s="404" t="e">
        <f>IF($D18="Yes",'CMFs Injury A (All Data)'!J18,1)</f>
        <v>#N/A</v>
      </c>
      <c r="K18" s="404" t="e">
        <f>IF($D18="Yes",'CMFs Injury A (All Data)'!K18,1)</f>
        <v>#N/A</v>
      </c>
      <c r="L18" s="404" t="e">
        <f>IF($D18="Yes",'CMFs Injury A (All Data)'!L18,1)</f>
        <v>#N/A</v>
      </c>
      <c r="M18" s="404" t="e">
        <f>IF($D18="Yes",'CMFs Injury A (All Data)'!M18,1)</f>
        <v>#N/A</v>
      </c>
      <c r="N18" s="404" t="e">
        <f>IF($D18="Yes",'CMFs Injury A (All Data)'!N18,1)</f>
        <v>#N/A</v>
      </c>
      <c r="O18" s="404" t="e">
        <f>IF($D18="Yes",'CMFs Injury A (All Data)'!O18,1)</f>
        <v>#N/A</v>
      </c>
      <c r="P18" s="404" t="e">
        <f>IF($D18="Yes",'CMFs Injury A (All Data)'!P18,1)</f>
        <v>#N/A</v>
      </c>
      <c r="Q18" s="404" t="e">
        <f>IF($D18="Yes",'CMFs Injury A (All Data)'!Q18,1)</f>
        <v>#N/A</v>
      </c>
      <c r="R18" s="404" t="e">
        <f>IF($D18="Yes",'CMFs Injury A (All Data)'!R18,1)</f>
        <v>#N/A</v>
      </c>
      <c r="S18" s="404" t="e">
        <f>IF($D18="Yes",'CMFs Injury A (All Data)'!S18,1)</f>
        <v>#N/A</v>
      </c>
      <c r="T18" s="404" t="e">
        <f>IF($D18="Yes",'CMFs Injury A (All Data)'!T18,1)</f>
        <v>#N/A</v>
      </c>
      <c r="U18" s="404" t="e">
        <f>IF($D18="Yes",'CMFs Injury A (All Data)'!U18,1)</f>
        <v>#N/A</v>
      </c>
      <c r="V18" s="439" t="e">
        <f>IF($D18="Yes",'CMFs Injury A (All Data)'!V18,1)</f>
        <v>#N/A</v>
      </c>
      <c r="W18" s="625"/>
    </row>
    <row r="19" spans="1:23" x14ac:dyDescent="0.2">
      <c r="A19" s="407" t="str">
        <f>'CMFs Fatal'!A19</f>
        <v>Area Type must be selected on Worksheet 1 (box 14)</v>
      </c>
      <c r="B19" s="403">
        <f>'CMFs Fatal (All Data)'!B19</f>
        <v>20</v>
      </c>
      <c r="C19" s="403" t="str">
        <f>'CMFs Fatal (All Data)'!C19</f>
        <v>All</v>
      </c>
      <c r="D19" s="403" t="e">
        <f>'CMFs Fatal (All Data)'!D19</f>
        <v>#N/A</v>
      </c>
      <c r="E19" s="404" t="e">
        <f>IF($D19="Yes",'CMFs Injury A (All Data)'!E19,1)</f>
        <v>#N/A</v>
      </c>
      <c r="F19" s="404" t="e">
        <f>IF($D19="Yes",'CMFs Injury A (All Data)'!F19,1)</f>
        <v>#N/A</v>
      </c>
      <c r="G19" s="404" t="e">
        <f>IF($D19="Yes",'CMFs Injury A (All Data)'!G19,1)</f>
        <v>#N/A</v>
      </c>
      <c r="H19" s="404" t="e">
        <f>IF($D19="Yes",'CMFs Injury A (All Data)'!H19,1)</f>
        <v>#N/A</v>
      </c>
      <c r="I19" s="404" t="e">
        <f>IF($D19="Yes",'CMFs Injury A (All Data)'!I19,1)</f>
        <v>#N/A</v>
      </c>
      <c r="J19" s="404" t="e">
        <f>IF($D19="Yes",'CMFs Injury A (All Data)'!J19,1)</f>
        <v>#N/A</v>
      </c>
      <c r="K19" s="404" t="e">
        <f>IF($D19="Yes",'CMFs Injury A (All Data)'!K19,1)</f>
        <v>#N/A</v>
      </c>
      <c r="L19" s="404" t="e">
        <f>IF($D19="Yes",'CMFs Injury A (All Data)'!L19,1)</f>
        <v>#N/A</v>
      </c>
      <c r="M19" s="404" t="e">
        <f>IF($D19="Yes",'CMFs Injury A (All Data)'!M19,1)</f>
        <v>#N/A</v>
      </c>
      <c r="N19" s="404" t="e">
        <f>IF($D19="Yes",'CMFs Injury A (All Data)'!N19,1)</f>
        <v>#N/A</v>
      </c>
      <c r="O19" s="404" t="e">
        <f>IF($D19="Yes",'CMFs Injury A (All Data)'!O19,1)</f>
        <v>#N/A</v>
      </c>
      <c r="P19" s="404" t="e">
        <f>IF($D19="Yes",'CMFs Injury A (All Data)'!P19,1)</f>
        <v>#N/A</v>
      </c>
      <c r="Q19" s="404" t="e">
        <f>IF($D19="Yes",'CMFs Injury A (All Data)'!Q19,1)</f>
        <v>#N/A</v>
      </c>
      <c r="R19" s="404" t="e">
        <f>IF($D19="Yes",'CMFs Injury A (All Data)'!R19,1)</f>
        <v>#N/A</v>
      </c>
      <c r="S19" s="404" t="e">
        <f>IF($D19="Yes",'CMFs Injury A (All Data)'!S19,1)</f>
        <v>#N/A</v>
      </c>
      <c r="T19" s="404" t="e">
        <f>IF($D19="Yes",'CMFs Injury A (All Data)'!T19,1)</f>
        <v>#N/A</v>
      </c>
      <c r="U19" s="404" t="e">
        <f>IF($D19="Yes",'CMFs Injury A (All Data)'!U19,1)</f>
        <v>#N/A</v>
      </c>
      <c r="V19" s="439" t="e">
        <f>IF($D19="Yes",'CMFs Injury A (All Data)'!V19,1)</f>
        <v>#N/A</v>
      </c>
      <c r="W19" s="625"/>
    </row>
    <row r="20" spans="1:23" x14ac:dyDescent="0.2">
      <c r="A20" s="407" t="str">
        <f>'CMFs Fatal'!A20</f>
        <v>Area Type must be selected on Worksheet 1 (box 14)</v>
      </c>
      <c r="B20" s="403">
        <f>'CMFs Fatal (All Data)'!B20</f>
        <v>20</v>
      </c>
      <c r="C20" s="403" t="str">
        <f>'CMFs Fatal (All Data)'!C20</f>
        <v>All</v>
      </c>
      <c r="D20" s="403" t="e">
        <f>'CMFs Fatal (All Data)'!D20</f>
        <v>#N/A</v>
      </c>
      <c r="E20" s="404" t="e">
        <f>IF($D20="Yes",'CMFs Injury A (All Data)'!E20,1)</f>
        <v>#N/A</v>
      </c>
      <c r="F20" s="404" t="e">
        <f>IF($D20="Yes",'CMFs Injury A (All Data)'!F20,1)</f>
        <v>#N/A</v>
      </c>
      <c r="G20" s="404" t="e">
        <f>IF($D20="Yes",'CMFs Injury A (All Data)'!G20,1)</f>
        <v>#N/A</v>
      </c>
      <c r="H20" s="404" t="e">
        <f>IF($D20="Yes",'CMFs Injury A (All Data)'!H20,1)</f>
        <v>#N/A</v>
      </c>
      <c r="I20" s="404" t="e">
        <f>IF($D20="Yes",'CMFs Injury A (All Data)'!I20,1)</f>
        <v>#N/A</v>
      </c>
      <c r="J20" s="404" t="e">
        <f>IF($D20="Yes",'CMFs Injury A (All Data)'!J20,1)</f>
        <v>#N/A</v>
      </c>
      <c r="K20" s="404" t="e">
        <f>IF($D20="Yes",'CMFs Injury A (All Data)'!K20,1)</f>
        <v>#N/A</v>
      </c>
      <c r="L20" s="404" t="e">
        <f>IF($D20="Yes",'CMFs Injury A (All Data)'!L20,1)</f>
        <v>#N/A</v>
      </c>
      <c r="M20" s="404" t="e">
        <f>IF($D20="Yes",'CMFs Injury A (All Data)'!M20,1)</f>
        <v>#N/A</v>
      </c>
      <c r="N20" s="404" t="e">
        <f>IF($D20="Yes",'CMFs Injury A (All Data)'!N20,1)</f>
        <v>#N/A</v>
      </c>
      <c r="O20" s="404" t="e">
        <f>IF($D20="Yes",'CMFs Injury A (All Data)'!O20,1)</f>
        <v>#N/A</v>
      </c>
      <c r="P20" s="404" t="e">
        <f>IF($D20="Yes",'CMFs Injury A (All Data)'!P20,1)</f>
        <v>#N/A</v>
      </c>
      <c r="Q20" s="404" t="e">
        <f>IF($D20="Yes",'CMFs Injury A (All Data)'!Q20,1)</f>
        <v>#N/A</v>
      </c>
      <c r="R20" s="404" t="e">
        <f>IF($D20="Yes",'CMFs Injury A (All Data)'!R20,1)</f>
        <v>#N/A</v>
      </c>
      <c r="S20" s="404" t="e">
        <f>IF($D20="Yes",'CMFs Injury A (All Data)'!S20,1)</f>
        <v>#N/A</v>
      </c>
      <c r="T20" s="404" t="e">
        <f>IF($D20="Yes",'CMFs Injury A (All Data)'!T20,1)</f>
        <v>#N/A</v>
      </c>
      <c r="U20" s="404" t="e">
        <f>IF($D20="Yes",'CMFs Injury A (All Data)'!U20,1)</f>
        <v>#N/A</v>
      </c>
      <c r="V20" s="439" t="e">
        <f>IF($D20="Yes",'CMFs Injury A (All Data)'!V20,1)</f>
        <v>#N/A</v>
      </c>
      <c r="W20" s="625"/>
    </row>
    <row r="21" spans="1:23" x14ac:dyDescent="0.2">
      <c r="A21" s="407" t="str">
        <f>'CMFs Fatal'!A21</f>
        <v>Area Type must be selected on Worksheet 1 (box 14)</v>
      </c>
      <c r="B21" s="403">
        <f>'CMFs Fatal (All Data)'!B21</f>
        <v>20</v>
      </c>
      <c r="C21" s="403" t="str">
        <f>'CMFs Fatal (All Data)'!C21</f>
        <v>All</v>
      </c>
      <c r="D21" s="403" t="e">
        <f>'CMFs Fatal (All Data)'!D21</f>
        <v>#N/A</v>
      </c>
      <c r="E21" s="404" t="e">
        <f>IF($D21="Yes",'CMFs Injury A (All Data)'!E21,1)</f>
        <v>#N/A</v>
      </c>
      <c r="F21" s="404" t="e">
        <f>IF($D21="Yes",'CMFs Injury A (All Data)'!F21,1)</f>
        <v>#N/A</v>
      </c>
      <c r="G21" s="404" t="e">
        <f>IF($D21="Yes",'CMFs Injury A (All Data)'!G21,1)</f>
        <v>#N/A</v>
      </c>
      <c r="H21" s="404" t="e">
        <f>IF($D21="Yes",'CMFs Injury A (All Data)'!H21,1)</f>
        <v>#N/A</v>
      </c>
      <c r="I21" s="404" t="e">
        <f>IF($D21="Yes",'CMFs Injury A (All Data)'!I21,1)</f>
        <v>#N/A</v>
      </c>
      <c r="J21" s="404" t="e">
        <f>IF($D21="Yes",'CMFs Injury A (All Data)'!J21,1)</f>
        <v>#N/A</v>
      </c>
      <c r="K21" s="404" t="e">
        <f>IF($D21="Yes",'CMFs Injury A (All Data)'!K21,1)</f>
        <v>#N/A</v>
      </c>
      <c r="L21" s="404" t="e">
        <f>IF($D21="Yes",'CMFs Injury A (All Data)'!L21,1)</f>
        <v>#N/A</v>
      </c>
      <c r="M21" s="404" t="e">
        <f>IF($D21="Yes",'CMFs Injury A (All Data)'!M21,1)</f>
        <v>#N/A</v>
      </c>
      <c r="N21" s="404" t="e">
        <f>IF($D21="Yes",'CMFs Injury A (All Data)'!N21,1)</f>
        <v>#N/A</v>
      </c>
      <c r="O21" s="404" t="e">
        <f>IF($D21="Yes",'CMFs Injury A (All Data)'!O21,1)</f>
        <v>#N/A</v>
      </c>
      <c r="P21" s="404" t="e">
        <f>IF($D21="Yes",'CMFs Injury A (All Data)'!P21,1)</f>
        <v>#N/A</v>
      </c>
      <c r="Q21" s="404" t="e">
        <f>IF($D21="Yes",'CMFs Injury A (All Data)'!Q21,1)</f>
        <v>#N/A</v>
      </c>
      <c r="R21" s="404" t="e">
        <f>IF($D21="Yes",'CMFs Injury A (All Data)'!R21,1)</f>
        <v>#N/A</v>
      </c>
      <c r="S21" s="404" t="e">
        <f>IF($D21="Yes",'CMFs Injury A (All Data)'!S21,1)</f>
        <v>#N/A</v>
      </c>
      <c r="T21" s="404" t="e">
        <f>IF($D21="Yes",'CMFs Injury A (All Data)'!T21,1)</f>
        <v>#N/A</v>
      </c>
      <c r="U21" s="404" t="e">
        <f>IF($D21="Yes",'CMFs Injury A (All Data)'!U21,1)</f>
        <v>#N/A</v>
      </c>
      <c r="V21" s="439" t="e">
        <f>IF($D21="Yes",'CMFs Injury A (All Data)'!V21,1)</f>
        <v>#N/A</v>
      </c>
      <c r="W21" s="625"/>
    </row>
    <row r="22" spans="1:23" x14ac:dyDescent="0.2">
      <c r="A22" s="407" t="str">
        <f>'CMFs Fatal'!A22</f>
        <v>Area Type must be selected on Worksheet 1 (box 14)</v>
      </c>
      <c r="B22" s="403">
        <f>'CMFs Fatal (All Data)'!B22</f>
        <v>20</v>
      </c>
      <c r="C22" s="403" t="str">
        <f>'CMFs Fatal (All Data)'!C22</f>
        <v>All</v>
      </c>
      <c r="D22" s="403" t="e">
        <f>'CMFs Fatal (All Data)'!D22</f>
        <v>#N/A</v>
      </c>
      <c r="E22" s="404" t="e">
        <f>IF($D22="Yes",'CMFs Injury A (All Data)'!E22,1)</f>
        <v>#N/A</v>
      </c>
      <c r="F22" s="404" t="e">
        <f>IF($D22="Yes",'CMFs Injury A (All Data)'!F22,1)</f>
        <v>#N/A</v>
      </c>
      <c r="G22" s="404" t="e">
        <f>IF($D22="Yes",'CMFs Injury A (All Data)'!G22,1)</f>
        <v>#N/A</v>
      </c>
      <c r="H22" s="404" t="e">
        <f>IF($D22="Yes",'CMFs Injury A (All Data)'!H22,1)</f>
        <v>#N/A</v>
      </c>
      <c r="I22" s="404" t="e">
        <f>IF($D22="Yes",'CMFs Injury A (All Data)'!I22,1)</f>
        <v>#N/A</v>
      </c>
      <c r="J22" s="404" t="e">
        <f>IF($D22="Yes",'CMFs Injury A (All Data)'!J22,1)</f>
        <v>#N/A</v>
      </c>
      <c r="K22" s="404" t="e">
        <f>IF($D22="Yes",'CMFs Injury A (All Data)'!K22,1)</f>
        <v>#N/A</v>
      </c>
      <c r="L22" s="404" t="e">
        <f>IF($D22="Yes",'CMFs Injury A (All Data)'!L22,1)</f>
        <v>#N/A</v>
      </c>
      <c r="M22" s="404" t="e">
        <f>IF($D22="Yes",'CMFs Injury A (All Data)'!M22,1)</f>
        <v>#N/A</v>
      </c>
      <c r="N22" s="404" t="e">
        <f>IF($D22="Yes",'CMFs Injury A (All Data)'!N22,1)</f>
        <v>#N/A</v>
      </c>
      <c r="O22" s="404" t="e">
        <f>IF($D22="Yes",'CMFs Injury A (All Data)'!O22,1)</f>
        <v>#N/A</v>
      </c>
      <c r="P22" s="404" t="e">
        <f>IF($D22="Yes",'CMFs Injury A (All Data)'!P22,1)</f>
        <v>#N/A</v>
      </c>
      <c r="Q22" s="404" t="e">
        <f>IF($D22="Yes",'CMFs Injury A (All Data)'!Q22,1)</f>
        <v>#N/A</v>
      </c>
      <c r="R22" s="404" t="e">
        <f>IF($D22="Yes",'CMFs Injury A (All Data)'!R22,1)</f>
        <v>#N/A</v>
      </c>
      <c r="S22" s="404" t="e">
        <f>IF($D22="Yes",'CMFs Injury A (All Data)'!S22,1)</f>
        <v>#N/A</v>
      </c>
      <c r="T22" s="404" t="e">
        <f>IF($D22="Yes",'CMFs Injury A (All Data)'!T22,1)</f>
        <v>#N/A</v>
      </c>
      <c r="U22" s="404" t="e">
        <f>IF($D22="Yes",'CMFs Injury A (All Data)'!U22,1)</f>
        <v>#N/A</v>
      </c>
      <c r="V22" s="439" t="e">
        <f>IF($D22="Yes",'CMFs Injury A (All Data)'!V22,1)</f>
        <v>#N/A</v>
      </c>
      <c r="W22" s="625"/>
    </row>
    <row r="23" spans="1:23" x14ac:dyDescent="0.2">
      <c r="A23" s="407" t="str">
        <f>'CMFs Fatal'!A23</f>
        <v>Area Type must be selected on Worksheet 1 (box 14)</v>
      </c>
      <c r="B23" s="403">
        <f>'CMFs Fatal (All Data)'!B23</f>
        <v>20</v>
      </c>
      <c r="C23" s="403" t="str">
        <f>'CMFs Fatal (All Data)'!C23</f>
        <v>Urban and Suburban</v>
      </c>
      <c r="D23" s="403" t="e">
        <f>'CMFs Fatal (All Data)'!D23</f>
        <v>#N/A</v>
      </c>
      <c r="E23" s="404" t="e">
        <f>IF($D23="Yes",'CMFs Injury A (All Data)'!E23,1)</f>
        <v>#N/A</v>
      </c>
      <c r="F23" s="404" t="e">
        <f>IF($D23="Yes",'CMFs Injury A (All Data)'!F23,1)</f>
        <v>#N/A</v>
      </c>
      <c r="G23" s="404" t="e">
        <f>IF($D23="Yes",'CMFs Injury A (All Data)'!G23,1)</f>
        <v>#N/A</v>
      </c>
      <c r="H23" s="404" t="e">
        <f>IF($D23="Yes",'CMFs Injury A (All Data)'!H23,1)</f>
        <v>#N/A</v>
      </c>
      <c r="I23" s="404" t="e">
        <f>IF($D23="Yes",'CMFs Injury A (All Data)'!I23,1)</f>
        <v>#N/A</v>
      </c>
      <c r="J23" s="404" t="e">
        <f>IF($D23="Yes",'CMFs Injury A (All Data)'!J23,1)</f>
        <v>#N/A</v>
      </c>
      <c r="K23" s="404" t="e">
        <f>IF($D23="Yes",'CMFs Injury A (All Data)'!K23,1)</f>
        <v>#N/A</v>
      </c>
      <c r="L23" s="404" t="e">
        <f>IF($D23="Yes",'CMFs Injury A (All Data)'!L23,1)</f>
        <v>#N/A</v>
      </c>
      <c r="M23" s="404" t="e">
        <f>IF($D23="Yes",'CMFs Injury A (All Data)'!M23,1)</f>
        <v>#N/A</v>
      </c>
      <c r="N23" s="404" t="e">
        <f>IF($D23="Yes",'CMFs Injury A (All Data)'!N23,1)</f>
        <v>#N/A</v>
      </c>
      <c r="O23" s="404" t="e">
        <f>IF($D23="Yes",'CMFs Injury A (All Data)'!O23,1)</f>
        <v>#N/A</v>
      </c>
      <c r="P23" s="404" t="e">
        <f>IF($D23="Yes",'CMFs Injury A (All Data)'!P23,1)</f>
        <v>#N/A</v>
      </c>
      <c r="Q23" s="404" t="e">
        <f>IF($D23="Yes",'CMFs Injury A (All Data)'!Q23,1)</f>
        <v>#N/A</v>
      </c>
      <c r="R23" s="404" t="e">
        <f>IF($D23="Yes",'CMFs Injury A (All Data)'!R23,1)</f>
        <v>#N/A</v>
      </c>
      <c r="S23" s="404" t="e">
        <f>IF($D23="Yes",'CMFs Injury A (All Data)'!S23,1)</f>
        <v>#N/A</v>
      </c>
      <c r="T23" s="404" t="e">
        <f>IF($D23="Yes",'CMFs Injury A (All Data)'!T23,1)</f>
        <v>#N/A</v>
      </c>
      <c r="U23" s="404" t="e">
        <f>IF($D23="Yes",'CMFs Injury A (All Data)'!U23,1)</f>
        <v>#N/A</v>
      </c>
      <c r="V23" s="439" t="e">
        <f>IF($D23="Yes",'CMFs Injury A (All Data)'!V23,1)</f>
        <v>#N/A</v>
      </c>
      <c r="W23" s="625"/>
    </row>
    <row r="24" spans="1:23" x14ac:dyDescent="0.2">
      <c r="A24" s="407" t="str">
        <f>'CMFs Fatal'!A24</f>
        <v>Area Type must be selected on Worksheet 1 (box 14)</v>
      </c>
      <c r="B24" s="403">
        <f>'CMFs Fatal (All Data)'!B24</f>
        <v>20</v>
      </c>
      <c r="C24" s="403" t="str">
        <f>'CMFs Fatal (All Data)'!C24</f>
        <v>All</v>
      </c>
      <c r="D24" s="403" t="e">
        <f>'CMFs Fatal (All Data)'!D24</f>
        <v>#N/A</v>
      </c>
      <c r="E24" s="404" t="e">
        <f>IF($D24="Yes",'CMFs Injury A (All Data)'!E24,1)</f>
        <v>#N/A</v>
      </c>
      <c r="F24" s="404" t="e">
        <f>IF($D24="Yes",'CMFs Injury A (All Data)'!F24,1)</f>
        <v>#N/A</v>
      </c>
      <c r="G24" s="404" t="e">
        <f>IF($D24="Yes",'CMFs Injury A (All Data)'!G24,1)</f>
        <v>#N/A</v>
      </c>
      <c r="H24" s="404" t="e">
        <f>IF($D24="Yes",'CMFs Injury A (All Data)'!H24,1)</f>
        <v>#N/A</v>
      </c>
      <c r="I24" s="404" t="e">
        <f>IF($D24="Yes",'CMFs Injury A (All Data)'!I24,1)</f>
        <v>#N/A</v>
      </c>
      <c r="J24" s="404" t="e">
        <f>IF($D24="Yes",'CMFs Injury A (All Data)'!J24,1)</f>
        <v>#N/A</v>
      </c>
      <c r="K24" s="404" t="e">
        <f>IF($D24="Yes",'CMFs Injury A (All Data)'!K24,1)</f>
        <v>#N/A</v>
      </c>
      <c r="L24" s="404" t="e">
        <f>IF($D24="Yes",'CMFs Injury A (All Data)'!L24,1)</f>
        <v>#N/A</v>
      </c>
      <c r="M24" s="404" t="e">
        <f>IF($D24="Yes",'CMFs Injury A (All Data)'!M24,1)</f>
        <v>#N/A</v>
      </c>
      <c r="N24" s="404" t="e">
        <f>IF($D24="Yes",'CMFs Injury A (All Data)'!N24,1)</f>
        <v>#N/A</v>
      </c>
      <c r="O24" s="404" t="e">
        <f>IF($D24="Yes",'CMFs Injury A (All Data)'!O24,1)</f>
        <v>#N/A</v>
      </c>
      <c r="P24" s="404" t="e">
        <f>IF($D24="Yes",'CMFs Injury A (All Data)'!P24,1)</f>
        <v>#N/A</v>
      </c>
      <c r="Q24" s="404" t="e">
        <f>IF($D24="Yes",'CMFs Injury A (All Data)'!Q24,1)</f>
        <v>#N/A</v>
      </c>
      <c r="R24" s="404" t="e">
        <f>IF($D24="Yes",'CMFs Injury A (All Data)'!R24,1)</f>
        <v>#N/A</v>
      </c>
      <c r="S24" s="404" t="e">
        <f>IF($D24="Yes",'CMFs Injury A (All Data)'!S24,1)</f>
        <v>#N/A</v>
      </c>
      <c r="T24" s="404" t="e">
        <f>IF($D24="Yes",'CMFs Injury A (All Data)'!T24,1)</f>
        <v>#N/A</v>
      </c>
      <c r="U24" s="404" t="e">
        <f>IF($D24="Yes",'CMFs Injury A (All Data)'!U24,1)</f>
        <v>#N/A</v>
      </c>
      <c r="V24" s="439" t="e">
        <f>IF($D24="Yes",'CMFs Injury A (All Data)'!V24,1)</f>
        <v>#N/A</v>
      </c>
      <c r="W24" s="625"/>
    </row>
    <row r="25" spans="1:23" x14ac:dyDescent="0.2">
      <c r="A25" s="407" t="str">
        <f>'CMFs Fatal'!A25</f>
        <v>Area Type must be selected on Worksheet 1 (box 14)</v>
      </c>
      <c r="B25" s="403">
        <f>'CMFs Fatal (All Data)'!B25</f>
        <v>20</v>
      </c>
      <c r="C25" s="403" t="str">
        <f>'CMFs Fatal (All Data)'!C25</f>
        <v>All</v>
      </c>
      <c r="D25" s="403" t="e">
        <f>'CMFs Fatal (All Data)'!D25</f>
        <v>#N/A</v>
      </c>
      <c r="E25" s="404" t="e">
        <f>IF($D25="Yes",'CMFs Injury A (All Data)'!E25,1)</f>
        <v>#N/A</v>
      </c>
      <c r="F25" s="404" t="e">
        <f>IF($D25="Yes",'CMFs Injury A (All Data)'!F25,1)</f>
        <v>#N/A</v>
      </c>
      <c r="G25" s="404" t="e">
        <f>IF($D25="Yes",'CMFs Injury A (All Data)'!G25,1)</f>
        <v>#N/A</v>
      </c>
      <c r="H25" s="404" t="e">
        <f>IF($D25="Yes",'CMFs Injury A (All Data)'!H25,1)</f>
        <v>#N/A</v>
      </c>
      <c r="I25" s="404" t="e">
        <f>IF($D25="Yes",'CMFs Injury A (All Data)'!I25,1)</f>
        <v>#N/A</v>
      </c>
      <c r="J25" s="404" t="e">
        <f>IF($D25="Yes",'CMFs Injury A (All Data)'!J25,1)</f>
        <v>#N/A</v>
      </c>
      <c r="K25" s="404" t="e">
        <f>IF($D25="Yes",'CMFs Injury A (All Data)'!K25,1)</f>
        <v>#N/A</v>
      </c>
      <c r="L25" s="404" t="e">
        <f>IF($D25="Yes",'CMFs Injury A (All Data)'!L25,1)</f>
        <v>#N/A</v>
      </c>
      <c r="M25" s="404" t="e">
        <f>IF($D25="Yes",'CMFs Injury A (All Data)'!M25,1)</f>
        <v>#N/A</v>
      </c>
      <c r="N25" s="404" t="e">
        <f>IF($D25="Yes",'CMFs Injury A (All Data)'!N25,1)</f>
        <v>#N/A</v>
      </c>
      <c r="O25" s="404" t="e">
        <f>IF($D25="Yes",'CMFs Injury A (All Data)'!O25,1)</f>
        <v>#N/A</v>
      </c>
      <c r="P25" s="404" t="e">
        <f>IF($D25="Yes",'CMFs Injury A (All Data)'!P25,1)</f>
        <v>#N/A</v>
      </c>
      <c r="Q25" s="404" t="e">
        <f>IF($D25="Yes",'CMFs Injury A (All Data)'!Q25,1)</f>
        <v>#N/A</v>
      </c>
      <c r="R25" s="404" t="e">
        <f>IF($D25="Yes",'CMFs Injury A (All Data)'!R25,1)</f>
        <v>#N/A</v>
      </c>
      <c r="S25" s="404" t="e">
        <f>IF($D25="Yes",'CMFs Injury A (All Data)'!S25,1)</f>
        <v>#N/A</v>
      </c>
      <c r="T25" s="404" t="e">
        <f>IF($D25="Yes",'CMFs Injury A (All Data)'!T25,1)</f>
        <v>#N/A</v>
      </c>
      <c r="U25" s="404" t="e">
        <f>IF($D25="Yes",'CMFs Injury A (All Data)'!U25,1)</f>
        <v>#N/A</v>
      </c>
      <c r="V25" s="439" t="e">
        <f>IF($D25="Yes",'CMFs Injury A (All Data)'!V25,1)</f>
        <v>#N/A</v>
      </c>
      <c r="W25" s="625"/>
    </row>
    <row r="26" spans="1:23" x14ac:dyDescent="0.2">
      <c r="A26" s="407" t="str">
        <f>'CMFs Fatal'!A26</f>
        <v>Area Type must be selected on Worksheet 1 (box 14)</v>
      </c>
      <c r="B26" s="403">
        <f>'CMFs Fatal (All Data)'!B26</f>
        <v>20</v>
      </c>
      <c r="C26" s="403" t="str">
        <f>'CMFs Fatal (All Data)'!C26</f>
        <v>All</v>
      </c>
      <c r="D26" s="403" t="e">
        <f>'CMFs Fatal (All Data)'!D26</f>
        <v>#N/A</v>
      </c>
      <c r="E26" s="404" t="e">
        <f>IF($D26="Yes",'CMFs Injury A (All Data)'!E26,1)</f>
        <v>#N/A</v>
      </c>
      <c r="F26" s="404" t="e">
        <f>IF($D26="Yes",'CMFs Injury A (All Data)'!F26,1)</f>
        <v>#N/A</v>
      </c>
      <c r="G26" s="404" t="e">
        <f>IF($D26="Yes",'CMFs Injury A (All Data)'!G26,1)</f>
        <v>#N/A</v>
      </c>
      <c r="H26" s="404" t="e">
        <f>IF($D26="Yes",'CMFs Injury A (All Data)'!H26,1)</f>
        <v>#N/A</v>
      </c>
      <c r="I26" s="404" t="e">
        <f>IF($D26="Yes",'CMFs Injury A (All Data)'!I26,1)</f>
        <v>#N/A</v>
      </c>
      <c r="J26" s="404" t="e">
        <f>IF($D26="Yes",'CMFs Injury A (All Data)'!J26,1)</f>
        <v>#N/A</v>
      </c>
      <c r="K26" s="404" t="e">
        <f>IF($D26="Yes",'CMFs Injury A (All Data)'!K26,1)</f>
        <v>#N/A</v>
      </c>
      <c r="L26" s="404" t="e">
        <f>IF($D26="Yes",'CMFs Injury A (All Data)'!L26,1)</f>
        <v>#N/A</v>
      </c>
      <c r="M26" s="404" t="e">
        <f>IF($D26="Yes",'CMFs Injury A (All Data)'!M26,1)</f>
        <v>#N/A</v>
      </c>
      <c r="N26" s="404" t="e">
        <f>IF($D26="Yes",'CMFs Injury A (All Data)'!N26,1)</f>
        <v>#N/A</v>
      </c>
      <c r="O26" s="404" t="e">
        <f>IF($D26="Yes",'CMFs Injury A (All Data)'!O26,1)</f>
        <v>#N/A</v>
      </c>
      <c r="P26" s="404" t="e">
        <f>IF($D26="Yes",'CMFs Injury A (All Data)'!P26,1)</f>
        <v>#N/A</v>
      </c>
      <c r="Q26" s="404" t="e">
        <f>IF($D26="Yes",'CMFs Injury A (All Data)'!Q26,1)</f>
        <v>#N/A</v>
      </c>
      <c r="R26" s="404" t="e">
        <f>IF($D26="Yes",'CMFs Injury A (All Data)'!R26,1)</f>
        <v>#N/A</v>
      </c>
      <c r="S26" s="404" t="e">
        <f>IF($D26="Yes",'CMFs Injury A (All Data)'!S26,1)</f>
        <v>#N/A</v>
      </c>
      <c r="T26" s="404" t="e">
        <f>IF($D26="Yes",'CMFs Injury A (All Data)'!T26,1)</f>
        <v>#N/A</v>
      </c>
      <c r="U26" s="404" t="e">
        <f>IF($D26="Yes",'CMFs Injury A (All Data)'!U26,1)</f>
        <v>#N/A</v>
      </c>
      <c r="V26" s="439" t="e">
        <f>IF($D26="Yes",'CMFs Injury A (All Data)'!V26,1)</f>
        <v>#N/A</v>
      </c>
      <c r="W26" s="625"/>
    </row>
    <row r="27" spans="1:23" x14ac:dyDescent="0.2">
      <c r="A27" s="407" t="str">
        <f>'CMFs Fatal'!A27</f>
        <v>Area Type must be selected on Worksheet 1 (box 14)</v>
      </c>
      <c r="B27" s="403">
        <f>'CMFs Fatal (All Data)'!B27</f>
        <v>20</v>
      </c>
      <c r="C27" s="403" t="str">
        <f>'CMFs Fatal (All Data)'!C27</f>
        <v>All</v>
      </c>
      <c r="D27" s="403" t="e">
        <f>'CMFs Fatal (All Data)'!D27</f>
        <v>#N/A</v>
      </c>
      <c r="E27" s="404" t="e">
        <f>IF($D27="Yes",'CMFs Injury A (All Data)'!E27,1)</f>
        <v>#N/A</v>
      </c>
      <c r="F27" s="404" t="e">
        <f>IF($D27="Yes",'CMFs Injury A (All Data)'!F27,1)</f>
        <v>#N/A</v>
      </c>
      <c r="G27" s="404" t="e">
        <f>IF($D27="Yes",'CMFs Injury A (All Data)'!G27,1)</f>
        <v>#N/A</v>
      </c>
      <c r="H27" s="404" t="e">
        <f>IF($D27="Yes",'CMFs Injury A (All Data)'!H27,1)</f>
        <v>#N/A</v>
      </c>
      <c r="I27" s="404" t="e">
        <f>IF($D27="Yes",'CMFs Injury A (All Data)'!I27,1)</f>
        <v>#N/A</v>
      </c>
      <c r="J27" s="404" t="e">
        <f>IF($D27="Yes",'CMFs Injury A (All Data)'!J27,1)</f>
        <v>#N/A</v>
      </c>
      <c r="K27" s="404" t="e">
        <f>IF($D27="Yes",'CMFs Injury A (All Data)'!K27,1)</f>
        <v>#N/A</v>
      </c>
      <c r="L27" s="404" t="e">
        <f>IF($D27="Yes",'CMFs Injury A (All Data)'!L27,1)</f>
        <v>#N/A</v>
      </c>
      <c r="M27" s="404" t="e">
        <f>IF($D27="Yes",'CMFs Injury A (All Data)'!M27,1)</f>
        <v>#N/A</v>
      </c>
      <c r="N27" s="404" t="e">
        <f>IF($D27="Yes",'CMFs Injury A (All Data)'!N27,1)</f>
        <v>#N/A</v>
      </c>
      <c r="O27" s="404" t="e">
        <f>IF($D27="Yes",'CMFs Injury A (All Data)'!O27,1)</f>
        <v>#N/A</v>
      </c>
      <c r="P27" s="404" t="e">
        <f>IF($D27="Yes",'CMFs Injury A (All Data)'!P27,1)</f>
        <v>#N/A</v>
      </c>
      <c r="Q27" s="404" t="e">
        <f>IF($D27="Yes",'CMFs Injury A (All Data)'!Q27,1)</f>
        <v>#N/A</v>
      </c>
      <c r="R27" s="404" t="e">
        <f>IF($D27="Yes",'CMFs Injury A (All Data)'!R27,1)</f>
        <v>#N/A</v>
      </c>
      <c r="S27" s="404" t="e">
        <f>IF($D27="Yes",'CMFs Injury A (All Data)'!S27,1)</f>
        <v>#N/A</v>
      </c>
      <c r="T27" s="404" t="e">
        <f>IF($D27="Yes",'CMFs Injury A (All Data)'!T27,1)</f>
        <v>#N/A</v>
      </c>
      <c r="U27" s="404" t="e">
        <f>IF($D27="Yes",'CMFs Injury A (All Data)'!U27,1)</f>
        <v>#N/A</v>
      </c>
      <c r="V27" s="439" t="e">
        <f>IF($D27="Yes",'CMFs Injury A (All Data)'!V27,1)</f>
        <v>#N/A</v>
      </c>
      <c r="W27" s="625"/>
    </row>
    <row r="28" spans="1:23" x14ac:dyDescent="0.2">
      <c r="A28" s="407" t="str">
        <f>'CMFs Fatal'!A28</f>
        <v>Area Type must be selected on Worksheet 1 (box 14)</v>
      </c>
      <c r="B28" s="403">
        <f>'CMFs Fatal (All Data)'!B28</f>
        <v>20</v>
      </c>
      <c r="C28" s="403" t="str">
        <f>'CMFs Fatal (All Data)'!C28</f>
        <v>Urban</v>
      </c>
      <c r="D28" s="403" t="e">
        <f>'CMFs Fatal (All Data)'!D28</f>
        <v>#N/A</v>
      </c>
      <c r="E28" s="404" t="e">
        <f>IF($D28="Yes",'CMFs Injury A (All Data)'!E28,1)</f>
        <v>#N/A</v>
      </c>
      <c r="F28" s="404" t="e">
        <f>IF($D28="Yes",'CMFs Injury A (All Data)'!F28,1)</f>
        <v>#N/A</v>
      </c>
      <c r="G28" s="404" t="e">
        <f>IF($D28="Yes",'CMFs Injury A (All Data)'!G28,1)</f>
        <v>#N/A</v>
      </c>
      <c r="H28" s="404" t="e">
        <f>IF($D28="Yes",'CMFs Injury A (All Data)'!H28,1)</f>
        <v>#N/A</v>
      </c>
      <c r="I28" s="404" t="e">
        <f>IF($D28="Yes",'CMFs Injury A (All Data)'!I28,1)</f>
        <v>#N/A</v>
      </c>
      <c r="J28" s="404" t="e">
        <f>IF($D28="Yes",'CMFs Injury A (All Data)'!J28,1)</f>
        <v>#N/A</v>
      </c>
      <c r="K28" s="404" t="e">
        <f>IF($D28="Yes",'CMFs Injury A (All Data)'!K28,1)</f>
        <v>#N/A</v>
      </c>
      <c r="L28" s="404" t="e">
        <f>IF($D28="Yes",'CMFs Injury A (All Data)'!L28,1)</f>
        <v>#N/A</v>
      </c>
      <c r="M28" s="404" t="e">
        <f>IF($D28="Yes",'CMFs Injury A (All Data)'!M28,1)</f>
        <v>#N/A</v>
      </c>
      <c r="N28" s="404" t="e">
        <f>IF($D28="Yes",'CMFs Injury A (All Data)'!N28,1)</f>
        <v>#N/A</v>
      </c>
      <c r="O28" s="404" t="e">
        <f>IF($D28="Yes",'CMFs Injury A (All Data)'!O28,1)</f>
        <v>#N/A</v>
      </c>
      <c r="P28" s="404" t="e">
        <f>IF($D28="Yes",'CMFs Injury A (All Data)'!P28,1)</f>
        <v>#N/A</v>
      </c>
      <c r="Q28" s="404" t="e">
        <f>IF($D28="Yes",'CMFs Injury A (All Data)'!Q28,1)</f>
        <v>#N/A</v>
      </c>
      <c r="R28" s="404" t="e">
        <f>IF($D28="Yes",'CMFs Injury A (All Data)'!R28,1)</f>
        <v>#N/A</v>
      </c>
      <c r="S28" s="404" t="e">
        <f>IF($D28="Yes",'CMFs Injury A (All Data)'!S28,1)</f>
        <v>#N/A</v>
      </c>
      <c r="T28" s="404" t="e">
        <f>IF($D28="Yes",'CMFs Injury A (All Data)'!T28,1)</f>
        <v>#N/A</v>
      </c>
      <c r="U28" s="404" t="e">
        <f>IF($D28="Yes",'CMFs Injury A (All Data)'!U28,1)</f>
        <v>#N/A</v>
      </c>
      <c r="V28" s="439" t="e">
        <f>IF($D28="Yes",'CMFs Injury A (All Data)'!V28,1)</f>
        <v>#N/A</v>
      </c>
      <c r="W28" s="625"/>
    </row>
    <row r="29" spans="1:23" x14ac:dyDescent="0.2">
      <c r="A29" s="407" t="str">
        <f>'CMFs Fatal'!A29</f>
        <v>Area Type must be selected on Worksheet 1 (box 14)</v>
      </c>
      <c r="B29" s="403">
        <f>'CMFs Fatal (All Data)'!B29</f>
        <v>20</v>
      </c>
      <c r="C29" s="403" t="str">
        <f>'CMFs Fatal (All Data)'!C29</f>
        <v>All</v>
      </c>
      <c r="D29" s="403" t="e">
        <f>'CMFs Fatal (All Data)'!D29</f>
        <v>#N/A</v>
      </c>
      <c r="E29" s="404" t="e">
        <f>IF($D29="Yes",'CMFs Injury A (All Data)'!E29,1)</f>
        <v>#N/A</v>
      </c>
      <c r="F29" s="404" t="e">
        <f>IF($D29="Yes",'CMFs Injury A (All Data)'!F29,1)</f>
        <v>#N/A</v>
      </c>
      <c r="G29" s="404" t="e">
        <f>IF($D29="Yes",'CMFs Injury A (All Data)'!G29,1)</f>
        <v>#N/A</v>
      </c>
      <c r="H29" s="404" t="e">
        <f>IF($D29="Yes",'CMFs Injury A (All Data)'!H29,1)</f>
        <v>#N/A</v>
      </c>
      <c r="I29" s="404" t="e">
        <f>IF($D29="Yes",'CMFs Injury A (All Data)'!I29,1)</f>
        <v>#N/A</v>
      </c>
      <c r="J29" s="404" t="e">
        <f>IF($D29="Yes",'CMFs Injury A (All Data)'!J29,1)</f>
        <v>#N/A</v>
      </c>
      <c r="K29" s="404" t="e">
        <f>IF($D29="Yes",'CMFs Injury A (All Data)'!K29,1)</f>
        <v>#N/A</v>
      </c>
      <c r="L29" s="404" t="e">
        <f>IF($D29="Yes",'CMFs Injury A (All Data)'!L29,1)</f>
        <v>#N/A</v>
      </c>
      <c r="M29" s="404" t="e">
        <f>IF($D29="Yes",'CMFs Injury A (All Data)'!M29,1)</f>
        <v>#N/A</v>
      </c>
      <c r="N29" s="404" t="e">
        <f>IF($D29="Yes",'CMFs Injury A (All Data)'!N29,1)</f>
        <v>#N/A</v>
      </c>
      <c r="O29" s="404" t="e">
        <f>IF($D29="Yes",'CMFs Injury A (All Data)'!O29,1)</f>
        <v>#N/A</v>
      </c>
      <c r="P29" s="404" t="e">
        <f>IF($D29="Yes",'CMFs Injury A (All Data)'!P29,1)</f>
        <v>#N/A</v>
      </c>
      <c r="Q29" s="404" t="e">
        <f>IF($D29="Yes",'CMFs Injury A (All Data)'!Q29,1)</f>
        <v>#N/A</v>
      </c>
      <c r="R29" s="404" t="e">
        <f>IF($D29="Yes",'CMFs Injury A (All Data)'!R29,1)</f>
        <v>#N/A</v>
      </c>
      <c r="S29" s="404" t="e">
        <f>IF($D29="Yes",'CMFs Injury A (All Data)'!S29,1)</f>
        <v>#N/A</v>
      </c>
      <c r="T29" s="404" t="e">
        <f>IF($D29="Yes",'CMFs Injury A (All Data)'!T29,1)</f>
        <v>#N/A</v>
      </c>
      <c r="U29" s="404" t="e">
        <f>IF($D29="Yes",'CMFs Injury A (All Data)'!U29,1)</f>
        <v>#N/A</v>
      </c>
      <c r="V29" s="439" t="e">
        <f>IF($D29="Yes",'CMFs Injury A (All Data)'!V29,1)</f>
        <v>#N/A</v>
      </c>
      <c r="W29" s="625"/>
    </row>
    <row r="30" spans="1:23" x14ac:dyDescent="0.2">
      <c r="A30" s="407" t="str">
        <f>'CMFs Fatal'!A30</f>
        <v>Area Type must be selected on Worksheet 1 (box 14)</v>
      </c>
      <c r="B30" s="403">
        <f>'CMFs Fatal (All Data)'!B30</f>
        <v>20</v>
      </c>
      <c r="C30" s="403" t="str">
        <f>'CMFs Fatal (All Data)'!C30</f>
        <v>Urban</v>
      </c>
      <c r="D30" s="403" t="e">
        <f>'CMFs Fatal (All Data)'!D30</f>
        <v>#N/A</v>
      </c>
      <c r="E30" s="404" t="e">
        <f>IF($D30="Yes",'CMFs Injury A (All Data)'!E30,1)</f>
        <v>#N/A</v>
      </c>
      <c r="F30" s="404" t="e">
        <f>IF($D30="Yes",'CMFs Injury A (All Data)'!F30,1)</f>
        <v>#N/A</v>
      </c>
      <c r="G30" s="404" t="e">
        <f>IF($D30="Yes",'CMFs Injury A (All Data)'!G30,1)</f>
        <v>#N/A</v>
      </c>
      <c r="H30" s="404" t="e">
        <f>IF($D30="Yes",'CMFs Injury A (All Data)'!H30,1)</f>
        <v>#N/A</v>
      </c>
      <c r="I30" s="404" t="e">
        <f>IF($D30="Yes",'CMFs Injury A (All Data)'!I30,1)</f>
        <v>#N/A</v>
      </c>
      <c r="J30" s="404" t="e">
        <f>IF($D30="Yes",'CMFs Injury A (All Data)'!J30,1)</f>
        <v>#N/A</v>
      </c>
      <c r="K30" s="404" t="e">
        <f>IF($D30="Yes",'CMFs Injury A (All Data)'!K30,1)</f>
        <v>#N/A</v>
      </c>
      <c r="L30" s="404" t="e">
        <f>IF($D30="Yes",'CMFs Injury A (All Data)'!L30,1)</f>
        <v>#N/A</v>
      </c>
      <c r="M30" s="404" t="e">
        <f>IF($D30="Yes",'CMFs Injury A (All Data)'!M30,1)</f>
        <v>#N/A</v>
      </c>
      <c r="N30" s="404" t="e">
        <f>IF($D30="Yes",'CMFs Injury A (All Data)'!N30,1)</f>
        <v>#N/A</v>
      </c>
      <c r="O30" s="404" t="e">
        <f>IF($D30="Yes",'CMFs Injury A (All Data)'!O30,1)</f>
        <v>#N/A</v>
      </c>
      <c r="P30" s="404" t="e">
        <f>IF($D30="Yes",'CMFs Injury A (All Data)'!P30,1)</f>
        <v>#N/A</v>
      </c>
      <c r="Q30" s="404" t="e">
        <f>IF($D30="Yes",'CMFs Injury A (All Data)'!Q30,1)</f>
        <v>#N/A</v>
      </c>
      <c r="R30" s="404" t="e">
        <f>IF($D30="Yes",'CMFs Injury A (All Data)'!R30,1)</f>
        <v>#N/A</v>
      </c>
      <c r="S30" s="404" t="e">
        <f>IF($D30="Yes",'CMFs Injury A (All Data)'!S30,1)</f>
        <v>#N/A</v>
      </c>
      <c r="T30" s="404" t="e">
        <f>IF($D30="Yes",'CMFs Injury A (All Data)'!T30,1)</f>
        <v>#N/A</v>
      </c>
      <c r="U30" s="404" t="e">
        <f>IF($D30="Yes",'CMFs Injury A (All Data)'!U30,1)</f>
        <v>#N/A</v>
      </c>
      <c r="V30" s="439" t="e">
        <f>IF($D30="Yes",'CMFs Injury A (All Data)'!V30,1)</f>
        <v>#N/A</v>
      </c>
      <c r="W30" s="625"/>
    </row>
    <row r="31" spans="1:23" x14ac:dyDescent="0.2">
      <c r="A31" s="407" t="str">
        <f>'CMFs Fatal'!A31</f>
        <v>Area Type must be selected on Worksheet 1 (box 14)</v>
      </c>
      <c r="B31" s="403">
        <f>'CMFs Fatal (All Data)'!B31</f>
        <v>20</v>
      </c>
      <c r="C31" s="403" t="str">
        <f>'CMFs Fatal (All Data)'!C31</f>
        <v>All</v>
      </c>
      <c r="D31" s="403" t="e">
        <f>'CMFs Fatal (All Data)'!D31</f>
        <v>#N/A</v>
      </c>
      <c r="E31" s="404" t="e">
        <f>IF($D31="Yes",'CMFs Injury A (All Data)'!E31,1)</f>
        <v>#N/A</v>
      </c>
      <c r="F31" s="404" t="e">
        <f>IF($D31="Yes",'CMFs Injury A (All Data)'!F31,1)</f>
        <v>#N/A</v>
      </c>
      <c r="G31" s="404" t="e">
        <f>IF($D31="Yes",'CMFs Injury A (All Data)'!G31,1)</f>
        <v>#N/A</v>
      </c>
      <c r="H31" s="404" t="e">
        <f>IF($D31="Yes",'CMFs Injury A (All Data)'!H31,1)</f>
        <v>#N/A</v>
      </c>
      <c r="I31" s="404" t="e">
        <f>IF($D31="Yes",'CMFs Injury A (All Data)'!I31,1)</f>
        <v>#N/A</v>
      </c>
      <c r="J31" s="404" t="e">
        <f>IF($D31="Yes",'CMFs Injury A (All Data)'!J31,1)</f>
        <v>#N/A</v>
      </c>
      <c r="K31" s="404" t="e">
        <f>IF($D31="Yes",'CMFs Injury A (All Data)'!K31,1)</f>
        <v>#N/A</v>
      </c>
      <c r="L31" s="404" t="e">
        <f>IF($D31="Yes",'CMFs Injury A (All Data)'!L31,1)</f>
        <v>#N/A</v>
      </c>
      <c r="M31" s="404" t="e">
        <f>IF($D31="Yes",'CMFs Injury A (All Data)'!M31,1)</f>
        <v>#N/A</v>
      </c>
      <c r="N31" s="404" t="e">
        <f>IF($D31="Yes",'CMFs Injury A (All Data)'!N31,1)</f>
        <v>#N/A</v>
      </c>
      <c r="O31" s="404" t="e">
        <f>IF($D31="Yes",'CMFs Injury A (All Data)'!O31,1)</f>
        <v>#N/A</v>
      </c>
      <c r="P31" s="404" t="e">
        <f>IF($D31="Yes",'CMFs Injury A (All Data)'!P31,1)</f>
        <v>#N/A</v>
      </c>
      <c r="Q31" s="404" t="e">
        <f>IF($D31="Yes",'CMFs Injury A (All Data)'!Q31,1)</f>
        <v>#N/A</v>
      </c>
      <c r="R31" s="404" t="e">
        <f>IF($D31="Yes",'CMFs Injury A (All Data)'!R31,1)</f>
        <v>#N/A</v>
      </c>
      <c r="S31" s="404" t="e">
        <f>IF($D31="Yes",'CMFs Injury A (All Data)'!S31,1)</f>
        <v>#N/A</v>
      </c>
      <c r="T31" s="404" t="e">
        <f>IF($D31="Yes",'CMFs Injury A (All Data)'!T31,1)</f>
        <v>#N/A</v>
      </c>
      <c r="U31" s="404" t="e">
        <f>IF($D31="Yes",'CMFs Injury A (All Data)'!U31,1)</f>
        <v>#N/A</v>
      </c>
      <c r="V31" s="439" t="e">
        <f>IF($D31="Yes",'CMFs Injury A (All Data)'!V31,1)</f>
        <v>#N/A</v>
      </c>
      <c r="W31" s="625"/>
    </row>
    <row r="32" spans="1:23" x14ac:dyDescent="0.2">
      <c r="A32" s="407" t="str">
        <f>'CMFs Fatal'!A32</f>
        <v>Area Type must be selected on Worksheet 1 (box 14)</v>
      </c>
      <c r="B32" s="403">
        <f>'CMFs Fatal (All Data)'!B32</f>
        <v>20</v>
      </c>
      <c r="C32" s="403" t="str">
        <f>'CMFs Fatal (All Data)'!C32</f>
        <v>All</v>
      </c>
      <c r="D32" s="403" t="e">
        <f>'CMFs Fatal (All Data)'!D32</f>
        <v>#N/A</v>
      </c>
      <c r="E32" s="404" t="e">
        <f>IF($D32="Yes",'CMFs Injury A (All Data)'!E32,1)</f>
        <v>#N/A</v>
      </c>
      <c r="F32" s="404" t="e">
        <f>IF($D32="Yes",'CMFs Injury A (All Data)'!F32,1)</f>
        <v>#N/A</v>
      </c>
      <c r="G32" s="404" t="e">
        <f>IF($D32="Yes",'CMFs Injury A (All Data)'!G32,1)</f>
        <v>#N/A</v>
      </c>
      <c r="H32" s="404" t="e">
        <f>IF($D32="Yes",'CMFs Injury A (All Data)'!H32,1)</f>
        <v>#N/A</v>
      </c>
      <c r="I32" s="404" t="e">
        <f>IF($D32="Yes",'CMFs Injury A (All Data)'!I32,1)</f>
        <v>#N/A</v>
      </c>
      <c r="J32" s="404" t="e">
        <f>IF($D32="Yes",'CMFs Injury A (All Data)'!J32,1)</f>
        <v>#N/A</v>
      </c>
      <c r="K32" s="404" t="e">
        <f>IF($D32="Yes",'CMFs Injury A (All Data)'!K32,1)</f>
        <v>#N/A</v>
      </c>
      <c r="L32" s="404" t="e">
        <f>IF($D32="Yes",'CMFs Injury A (All Data)'!L32,1)</f>
        <v>#N/A</v>
      </c>
      <c r="M32" s="404" t="e">
        <f>IF($D32="Yes",'CMFs Injury A (All Data)'!M32,1)</f>
        <v>#N/A</v>
      </c>
      <c r="N32" s="404" t="e">
        <f>IF($D32="Yes",'CMFs Injury A (All Data)'!N32,1)</f>
        <v>#N/A</v>
      </c>
      <c r="O32" s="404" t="e">
        <f>IF($D32="Yes",'CMFs Injury A (All Data)'!O32,1)</f>
        <v>#N/A</v>
      </c>
      <c r="P32" s="404" t="e">
        <f>IF($D32="Yes",'CMFs Injury A (All Data)'!P32,1)</f>
        <v>#N/A</v>
      </c>
      <c r="Q32" s="404" t="e">
        <f>IF($D32="Yes",'CMFs Injury A (All Data)'!Q32,1)</f>
        <v>#N/A</v>
      </c>
      <c r="R32" s="404" t="e">
        <f>IF($D32="Yes",'CMFs Injury A (All Data)'!R32,1)</f>
        <v>#N/A</v>
      </c>
      <c r="S32" s="404" t="e">
        <f>IF($D32="Yes",'CMFs Injury A (All Data)'!S32,1)</f>
        <v>#N/A</v>
      </c>
      <c r="T32" s="404" t="e">
        <f>IF($D32="Yes",'CMFs Injury A (All Data)'!T32,1)</f>
        <v>#N/A</v>
      </c>
      <c r="U32" s="404" t="e">
        <f>IF($D32="Yes",'CMFs Injury A (All Data)'!U32,1)</f>
        <v>#N/A</v>
      </c>
      <c r="V32" s="439" t="e">
        <f>IF($D32="Yes",'CMFs Injury A (All Data)'!V32,1)</f>
        <v>#N/A</v>
      </c>
      <c r="W32" s="625"/>
    </row>
    <row r="33" spans="1:23" x14ac:dyDescent="0.2">
      <c r="A33" s="407" t="str">
        <f>'CMFs Fatal'!A33</f>
        <v>Area Type must be selected on Worksheet 1 (box 14)</v>
      </c>
      <c r="B33" s="403">
        <f>'CMFs Fatal (All Data)'!B33</f>
        <v>8</v>
      </c>
      <c r="C33" s="403" t="str">
        <f>'CMFs Fatal (All Data)'!C33</f>
        <v>All</v>
      </c>
      <c r="D33" s="403" t="e">
        <f>'CMFs Fatal (All Data)'!D33</f>
        <v>#N/A</v>
      </c>
      <c r="E33" s="404" t="e">
        <f>IF($D33="Yes",'CMFs Injury A (All Data)'!E33,1)</f>
        <v>#N/A</v>
      </c>
      <c r="F33" s="404" t="e">
        <f>IF($D33="Yes",'CMFs Injury A (All Data)'!F33,1)</f>
        <v>#N/A</v>
      </c>
      <c r="G33" s="404" t="e">
        <f>IF($D33="Yes",'CMFs Injury A (All Data)'!G33,1)</f>
        <v>#N/A</v>
      </c>
      <c r="H33" s="404" t="e">
        <f>IF($D33="Yes",'CMFs Injury A (All Data)'!H33,1)</f>
        <v>#N/A</v>
      </c>
      <c r="I33" s="404" t="e">
        <f>IF($D33="Yes",'CMFs Injury A (All Data)'!I33,1)</f>
        <v>#N/A</v>
      </c>
      <c r="J33" s="404" t="e">
        <f>IF($D33="Yes",'CMFs Injury A (All Data)'!J33,1)</f>
        <v>#N/A</v>
      </c>
      <c r="K33" s="404" t="e">
        <f>IF($D33="Yes",'CMFs Injury A (All Data)'!K33,1)</f>
        <v>#N/A</v>
      </c>
      <c r="L33" s="404" t="e">
        <f>IF($D33="Yes",'CMFs Injury A (All Data)'!L33,1)</f>
        <v>#N/A</v>
      </c>
      <c r="M33" s="404" t="e">
        <f>IF($D33="Yes",'CMFs Injury A (All Data)'!M33,1)</f>
        <v>#N/A</v>
      </c>
      <c r="N33" s="404" t="e">
        <f>IF($D33="Yes",'CMFs Injury A (All Data)'!N33,1)</f>
        <v>#N/A</v>
      </c>
      <c r="O33" s="404" t="e">
        <f>IF($D33="Yes",'CMFs Injury A (All Data)'!O33,1)</f>
        <v>#N/A</v>
      </c>
      <c r="P33" s="404" t="e">
        <f>IF($D33="Yes",'CMFs Injury A (All Data)'!P33,1)</f>
        <v>#N/A</v>
      </c>
      <c r="Q33" s="404" t="e">
        <f>IF($D33="Yes",'CMFs Injury A (All Data)'!Q33,1)</f>
        <v>#N/A</v>
      </c>
      <c r="R33" s="404" t="e">
        <f>IF($D33="Yes",'CMFs Injury A (All Data)'!R33,1)</f>
        <v>#N/A</v>
      </c>
      <c r="S33" s="404" t="e">
        <f>IF($D33="Yes",'CMFs Injury A (All Data)'!S33,1)</f>
        <v>#N/A</v>
      </c>
      <c r="T33" s="404" t="e">
        <f>IF($D33="Yes",'CMFs Injury A (All Data)'!T33,1)</f>
        <v>#N/A</v>
      </c>
      <c r="U33" s="404" t="e">
        <f>IF($D33="Yes",'CMFs Injury A (All Data)'!U33,1)</f>
        <v>#N/A</v>
      </c>
      <c r="V33" s="439" t="e">
        <f>IF($D33="Yes",'CMFs Injury A (All Data)'!V33,1)</f>
        <v>#N/A</v>
      </c>
      <c r="W33" s="625"/>
    </row>
    <row r="34" spans="1:23" x14ac:dyDescent="0.2">
      <c r="A34" s="407" t="str">
        <f>'CMFs Fatal'!A34</f>
        <v>Area Type must be selected on Worksheet 1 (box 14)</v>
      </c>
      <c r="B34" s="403">
        <f>'CMFs Fatal (All Data)'!B34</f>
        <v>20</v>
      </c>
      <c r="C34" s="403" t="str">
        <f>'CMFs Fatal (All Data)'!C34</f>
        <v>All</v>
      </c>
      <c r="D34" s="403" t="e">
        <f>'CMFs Fatal (All Data)'!D34</f>
        <v>#N/A</v>
      </c>
      <c r="E34" s="404" t="e">
        <f>IF($D34="Yes",'CMFs Injury A (All Data)'!E34,1)</f>
        <v>#N/A</v>
      </c>
      <c r="F34" s="404" t="e">
        <f>IF($D34="Yes",'CMFs Injury A (All Data)'!F34,1)</f>
        <v>#N/A</v>
      </c>
      <c r="G34" s="404" t="e">
        <f>IF($D34="Yes",'CMFs Injury A (All Data)'!G34,1)</f>
        <v>#N/A</v>
      </c>
      <c r="H34" s="404" t="e">
        <f>IF($D34="Yes",'CMFs Injury A (All Data)'!H34,1)</f>
        <v>#N/A</v>
      </c>
      <c r="I34" s="404" t="e">
        <f>IF($D34="Yes",'CMFs Injury A (All Data)'!I34,1)</f>
        <v>#N/A</v>
      </c>
      <c r="J34" s="404" t="e">
        <f>IF($D34="Yes",'CMFs Injury A (All Data)'!J34,1)</f>
        <v>#N/A</v>
      </c>
      <c r="K34" s="404" t="e">
        <f>IF($D34="Yes",'CMFs Injury A (All Data)'!K34,1)</f>
        <v>#N/A</v>
      </c>
      <c r="L34" s="404" t="e">
        <f>IF($D34="Yes",'CMFs Injury A (All Data)'!L34,1)</f>
        <v>#N/A</v>
      </c>
      <c r="M34" s="404" t="e">
        <f>IF($D34="Yes",'CMFs Injury A (All Data)'!M34,1)</f>
        <v>#N/A</v>
      </c>
      <c r="N34" s="404" t="e">
        <f>IF($D34="Yes",'CMFs Injury A (All Data)'!N34,1)</f>
        <v>#N/A</v>
      </c>
      <c r="O34" s="404" t="e">
        <f>IF($D34="Yes",'CMFs Injury A (All Data)'!O34,1)</f>
        <v>#N/A</v>
      </c>
      <c r="P34" s="404" t="e">
        <f>IF($D34="Yes",'CMFs Injury A (All Data)'!P34,1)</f>
        <v>#N/A</v>
      </c>
      <c r="Q34" s="404" t="e">
        <f>IF($D34="Yes",'CMFs Injury A (All Data)'!Q34,1)</f>
        <v>#N/A</v>
      </c>
      <c r="R34" s="404" t="e">
        <f>IF($D34="Yes",'CMFs Injury A (All Data)'!R34,1)</f>
        <v>#N/A</v>
      </c>
      <c r="S34" s="404" t="e">
        <f>IF($D34="Yes",'CMFs Injury A (All Data)'!S34,1)</f>
        <v>#N/A</v>
      </c>
      <c r="T34" s="404" t="e">
        <f>IF($D34="Yes",'CMFs Injury A (All Data)'!T34,1)</f>
        <v>#N/A</v>
      </c>
      <c r="U34" s="404" t="e">
        <f>IF($D34="Yes",'CMFs Injury A (All Data)'!U34,1)</f>
        <v>#N/A</v>
      </c>
      <c r="V34" s="439" t="e">
        <f>IF($D34="Yes",'CMFs Injury A (All Data)'!V34,1)</f>
        <v>#N/A</v>
      </c>
      <c r="W34" s="625"/>
    </row>
    <row r="35" spans="1:23" x14ac:dyDescent="0.2">
      <c r="A35" s="407" t="str">
        <f>'CMFs Fatal'!A35</f>
        <v>Area Type must be selected on Worksheet 1 (box 14)</v>
      </c>
      <c r="B35" s="403">
        <f>'CMFs Fatal (All Data)'!B35</f>
        <v>20</v>
      </c>
      <c r="C35" s="403" t="str">
        <f>'CMFs Fatal (All Data)'!C35</f>
        <v>All</v>
      </c>
      <c r="D35" s="403" t="e">
        <f>'CMFs Fatal (All Data)'!D35</f>
        <v>#N/A</v>
      </c>
      <c r="E35" s="404" t="e">
        <f>IF($D35="Yes",'CMFs Injury A (All Data)'!E35,1)</f>
        <v>#N/A</v>
      </c>
      <c r="F35" s="404" t="e">
        <f>IF($D35="Yes",'CMFs Injury A (All Data)'!F35,1)</f>
        <v>#N/A</v>
      </c>
      <c r="G35" s="404" t="e">
        <f>IF($D35="Yes",'CMFs Injury A (All Data)'!G35,1)</f>
        <v>#N/A</v>
      </c>
      <c r="H35" s="404" t="e">
        <f>IF($D35="Yes",'CMFs Injury A (All Data)'!H35,1)</f>
        <v>#N/A</v>
      </c>
      <c r="I35" s="404" t="e">
        <f>IF($D35="Yes",'CMFs Injury A (All Data)'!I35,1)</f>
        <v>#N/A</v>
      </c>
      <c r="J35" s="404" t="e">
        <f>IF($D35="Yes",'CMFs Injury A (All Data)'!J35,1)</f>
        <v>#N/A</v>
      </c>
      <c r="K35" s="404" t="e">
        <f>IF($D35="Yes",'CMFs Injury A (All Data)'!K35,1)</f>
        <v>#N/A</v>
      </c>
      <c r="L35" s="404" t="e">
        <f>IF($D35="Yes",'CMFs Injury A (All Data)'!L35,1)</f>
        <v>#N/A</v>
      </c>
      <c r="M35" s="404" t="e">
        <f>IF($D35="Yes",'CMFs Injury A (All Data)'!M35,1)</f>
        <v>#N/A</v>
      </c>
      <c r="N35" s="404" t="e">
        <f>IF($D35="Yes",'CMFs Injury A (All Data)'!N35,1)</f>
        <v>#N/A</v>
      </c>
      <c r="O35" s="404" t="e">
        <f>IF($D35="Yes",'CMFs Injury A (All Data)'!O35,1)</f>
        <v>#N/A</v>
      </c>
      <c r="P35" s="404" t="e">
        <f>IF($D35="Yes",'CMFs Injury A (All Data)'!P35,1)</f>
        <v>#N/A</v>
      </c>
      <c r="Q35" s="404" t="e">
        <f>IF($D35="Yes",'CMFs Injury A (All Data)'!Q35,1)</f>
        <v>#N/A</v>
      </c>
      <c r="R35" s="404" t="e">
        <f>IF($D35="Yes",'CMFs Injury A (All Data)'!R35,1)</f>
        <v>#N/A</v>
      </c>
      <c r="S35" s="404" t="e">
        <f>IF($D35="Yes",'CMFs Injury A (All Data)'!S35,1)</f>
        <v>#N/A</v>
      </c>
      <c r="T35" s="404" t="e">
        <f>IF($D35="Yes",'CMFs Injury A (All Data)'!T35,1)</f>
        <v>#N/A</v>
      </c>
      <c r="U35" s="404" t="e">
        <f>IF($D35="Yes",'CMFs Injury A (All Data)'!U35,1)</f>
        <v>#N/A</v>
      </c>
      <c r="V35" s="439" t="e">
        <f>IF($D35="Yes",'CMFs Injury A (All Data)'!V35,1)</f>
        <v>#N/A</v>
      </c>
      <c r="W35" s="625"/>
    </row>
    <row r="36" spans="1:23" x14ac:dyDescent="0.2">
      <c r="A36" s="407" t="str">
        <f>'CMFs Fatal'!A36</f>
        <v>Area Type must be selected on Worksheet 1 (box 14)</v>
      </c>
      <c r="B36" s="403">
        <f>'CMFs Fatal (All Data)'!B36</f>
        <v>8</v>
      </c>
      <c r="C36" s="403" t="str">
        <f>'CMFs Fatal (All Data)'!C36</f>
        <v>All</v>
      </c>
      <c r="D36" s="403" t="e">
        <f>'CMFs Fatal (All Data)'!D36</f>
        <v>#N/A</v>
      </c>
      <c r="E36" s="404" t="e">
        <f>IF($D36="Yes",'CMFs Injury A (All Data)'!E36,1)</f>
        <v>#N/A</v>
      </c>
      <c r="F36" s="404" t="e">
        <f>IF($D36="Yes",'CMFs Injury A (All Data)'!F36,1)</f>
        <v>#N/A</v>
      </c>
      <c r="G36" s="404" t="e">
        <f>IF($D36="Yes",'CMFs Injury A (All Data)'!G36,1)</f>
        <v>#N/A</v>
      </c>
      <c r="H36" s="404" t="e">
        <f>IF($D36="Yes",'CMFs Injury A (All Data)'!H36,1)</f>
        <v>#N/A</v>
      </c>
      <c r="I36" s="404" t="e">
        <f>IF($D36="Yes",'CMFs Injury A (All Data)'!I36,1)</f>
        <v>#N/A</v>
      </c>
      <c r="J36" s="404" t="e">
        <f>IF($D36="Yes",'CMFs Injury A (All Data)'!J36,1)</f>
        <v>#N/A</v>
      </c>
      <c r="K36" s="404" t="e">
        <f>IF($D36="Yes",'CMFs Injury A (All Data)'!K36,1)</f>
        <v>#N/A</v>
      </c>
      <c r="L36" s="404" t="e">
        <f>IF($D36="Yes",'CMFs Injury A (All Data)'!L36,1)</f>
        <v>#N/A</v>
      </c>
      <c r="M36" s="404" t="e">
        <f>IF($D36="Yes",'CMFs Injury A (All Data)'!M36,1)</f>
        <v>#N/A</v>
      </c>
      <c r="N36" s="404" t="e">
        <f>IF($D36="Yes",'CMFs Injury A (All Data)'!N36,1)</f>
        <v>#N/A</v>
      </c>
      <c r="O36" s="404" t="e">
        <f>IF($D36="Yes",'CMFs Injury A (All Data)'!O36,1)</f>
        <v>#N/A</v>
      </c>
      <c r="P36" s="404" t="e">
        <f>IF($D36="Yes",'CMFs Injury A (All Data)'!P36,1)</f>
        <v>#N/A</v>
      </c>
      <c r="Q36" s="404" t="e">
        <f>IF($D36="Yes",'CMFs Injury A (All Data)'!Q36,1)</f>
        <v>#N/A</v>
      </c>
      <c r="R36" s="404" t="e">
        <f>IF($D36="Yes",'CMFs Injury A (All Data)'!R36,1)</f>
        <v>#N/A</v>
      </c>
      <c r="S36" s="404" t="e">
        <f>IF($D36="Yes",'CMFs Injury A (All Data)'!S36,1)</f>
        <v>#N/A</v>
      </c>
      <c r="T36" s="404" t="e">
        <f>IF($D36="Yes",'CMFs Injury A (All Data)'!T36,1)</f>
        <v>#N/A</v>
      </c>
      <c r="U36" s="404" t="e">
        <f>IF($D36="Yes",'CMFs Injury A (All Data)'!U36,1)</f>
        <v>#N/A</v>
      </c>
      <c r="V36" s="439" t="e">
        <f>IF($D36="Yes",'CMFs Injury A (All Data)'!V36,1)</f>
        <v>#N/A</v>
      </c>
      <c r="W36" s="625"/>
    </row>
    <row r="37" spans="1:23" x14ac:dyDescent="0.2">
      <c r="A37" s="407" t="str">
        <f>'CMFs Fatal'!A37</f>
        <v>Area Type must be selected on Worksheet 1 (box 14)</v>
      </c>
      <c r="B37" s="403">
        <f>'CMFs Fatal (All Data)'!B37</f>
        <v>25</v>
      </c>
      <c r="C37" s="403" t="str">
        <f>'CMFs Fatal (All Data)'!C37</f>
        <v>All</v>
      </c>
      <c r="D37" s="403" t="e">
        <f>'CMFs Fatal (All Data)'!D37</f>
        <v>#N/A</v>
      </c>
      <c r="E37" s="404" t="e">
        <f>IF($D37="Yes",'CMFs Injury A (All Data)'!E37,1)</f>
        <v>#N/A</v>
      </c>
      <c r="F37" s="404" t="e">
        <f>IF($D37="Yes",'CMFs Injury A (All Data)'!F37,1)</f>
        <v>#N/A</v>
      </c>
      <c r="G37" s="404" t="e">
        <f>IF($D37="Yes",'CMFs Injury A (All Data)'!G37,1)</f>
        <v>#N/A</v>
      </c>
      <c r="H37" s="404" t="e">
        <f>IF($D37="Yes",'CMFs Injury A (All Data)'!H37,1)</f>
        <v>#N/A</v>
      </c>
      <c r="I37" s="404" t="e">
        <f>IF($D37="Yes",'CMFs Injury A (All Data)'!I37,1)</f>
        <v>#N/A</v>
      </c>
      <c r="J37" s="404" t="e">
        <f>IF($D37="Yes",'CMFs Injury A (All Data)'!J37,1)</f>
        <v>#N/A</v>
      </c>
      <c r="K37" s="404" t="e">
        <f>IF($D37="Yes",'CMFs Injury A (All Data)'!K37,1)</f>
        <v>#N/A</v>
      </c>
      <c r="L37" s="404" t="e">
        <f>IF($D37="Yes",'CMFs Injury A (All Data)'!L37,1)</f>
        <v>#N/A</v>
      </c>
      <c r="M37" s="404" t="e">
        <f>IF($D37="Yes",'CMFs Injury A (All Data)'!M37,1)</f>
        <v>#N/A</v>
      </c>
      <c r="N37" s="404" t="e">
        <f>IF($D37="Yes",'CMFs Injury A (All Data)'!N37,1)</f>
        <v>#N/A</v>
      </c>
      <c r="O37" s="404" t="e">
        <f>IF($D37="Yes",'CMFs Injury A (All Data)'!O37,1)</f>
        <v>#N/A</v>
      </c>
      <c r="P37" s="404" t="e">
        <f>IF($D37="Yes",'CMFs Injury A (All Data)'!P37,1)</f>
        <v>#N/A</v>
      </c>
      <c r="Q37" s="404" t="e">
        <f>IF($D37="Yes",'CMFs Injury A (All Data)'!Q37,1)</f>
        <v>#N/A</v>
      </c>
      <c r="R37" s="404" t="e">
        <f>IF($D37="Yes",'CMFs Injury A (All Data)'!R37,1)</f>
        <v>#N/A</v>
      </c>
      <c r="S37" s="404" t="e">
        <f>IF($D37="Yes",'CMFs Injury A (All Data)'!S37,1)</f>
        <v>#N/A</v>
      </c>
      <c r="T37" s="404" t="e">
        <f>IF($D37="Yes",'CMFs Injury A (All Data)'!T37,1)</f>
        <v>#N/A</v>
      </c>
      <c r="U37" s="404" t="e">
        <f>IF($D37="Yes",'CMFs Injury A (All Data)'!U37,1)</f>
        <v>#N/A</v>
      </c>
      <c r="V37" s="439" t="e">
        <f>IF($D37="Yes",'CMFs Injury A (All Data)'!V37,1)</f>
        <v>#N/A</v>
      </c>
      <c r="W37" s="625"/>
    </row>
    <row r="38" spans="1:23" x14ac:dyDescent="0.2">
      <c r="A38" s="407" t="str">
        <f>'CMFs Fatal'!A38</f>
        <v>Area Type must be selected on Worksheet 1 (box 14)</v>
      </c>
      <c r="B38" s="403">
        <f>'CMFs Fatal (All Data)'!B38</f>
        <v>20</v>
      </c>
      <c r="C38" s="403" t="str">
        <f>'CMFs Fatal (All Data)'!C38</f>
        <v>All</v>
      </c>
      <c r="D38" s="403" t="e">
        <f>'CMFs Fatal (All Data)'!D38</f>
        <v>#N/A</v>
      </c>
      <c r="E38" s="404" t="e">
        <f>IF($D38="Yes",'CMFs Injury A (All Data)'!E38,1)</f>
        <v>#N/A</v>
      </c>
      <c r="F38" s="404" t="e">
        <f>IF($D38="Yes",'CMFs Injury A (All Data)'!F38,1)</f>
        <v>#N/A</v>
      </c>
      <c r="G38" s="404" t="e">
        <f>IF($D38="Yes",'CMFs Injury A (All Data)'!G38,1)</f>
        <v>#N/A</v>
      </c>
      <c r="H38" s="404" t="e">
        <f>IF($D38="Yes",'CMFs Injury A (All Data)'!H38,1)</f>
        <v>#N/A</v>
      </c>
      <c r="I38" s="404" t="e">
        <f>IF($D38="Yes",'CMFs Injury A (All Data)'!I38,1)</f>
        <v>#N/A</v>
      </c>
      <c r="J38" s="404" t="e">
        <f>IF($D38="Yes",'CMFs Injury A (All Data)'!J38,1)</f>
        <v>#N/A</v>
      </c>
      <c r="K38" s="404" t="e">
        <f>IF($D38="Yes",'CMFs Injury A (All Data)'!K38,1)</f>
        <v>#N/A</v>
      </c>
      <c r="L38" s="404" t="e">
        <f>IF($D38="Yes",'CMFs Injury A (All Data)'!L38,1)</f>
        <v>#N/A</v>
      </c>
      <c r="M38" s="404" t="e">
        <f>IF($D38="Yes",'CMFs Injury A (All Data)'!M38,1)</f>
        <v>#N/A</v>
      </c>
      <c r="N38" s="404" t="e">
        <f>IF($D38="Yes",'CMFs Injury A (All Data)'!N38,1)</f>
        <v>#N/A</v>
      </c>
      <c r="O38" s="404" t="e">
        <f>IF($D38="Yes",'CMFs Injury A (All Data)'!O38,1)</f>
        <v>#N/A</v>
      </c>
      <c r="P38" s="404" t="e">
        <f>IF($D38="Yes",'CMFs Injury A (All Data)'!P38,1)</f>
        <v>#N/A</v>
      </c>
      <c r="Q38" s="404" t="e">
        <f>IF($D38="Yes",'CMFs Injury A (All Data)'!Q38,1)</f>
        <v>#N/A</v>
      </c>
      <c r="R38" s="404" t="e">
        <f>IF($D38="Yes",'CMFs Injury A (All Data)'!R38,1)</f>
        <v>#N/A</v>
      </c>
      <c r="S38" s="404" t="e">
        <f>IF($D38="Yes",'CMFs Injury A (All Data)'!S38,1)</f>
        <v>#N/A</v>
      </c>
      <c r="T38" s="404" t="e">
        <f>IF($D38="Yes",'CMFs Injury A (All Data)'!T38,1)</f>
        <v>#N/A</v>
      </c>
      <c r="U38" s="404" t="e">
        <f>IF($D38="Yes",'CMFs Injury A (All Data)'!U38,1)</f>
        <v>#N/A</v>
      </c>
      <c r="V38" s="439" t="e">
        <f>IF($D38="Yes",'CMFs Injury A (All Data)'!V38,1)</f>
        <v>#N/A</v>
      </c>
      <c r="W38" s="625"/>
    </row>
    <row r="39" spans="1:23" x14ac:dyDescent="0.2">
      <c r="A39" s="407" t="str">
        <f>'CMFs Fatal'!A39</f>
        <v>Area Type must be selected on Worksheet 1 (box 14)</v>
      </c>
      <c r="B39" s="403">
        <f>'CMFs Fatal (All Data)'!B39</f>
        <v>20</v>
      </c>
      <c r="C39" s="403" t="str">
        <f>'CMFs Fatal (All Data)'!C39</f>
        <v>All</v>
      </c>
      <c r="D39" s="403" t="e">
        <f>'CMFs Fatal (All Data)'!D39</f>
        <v>#N/A</v>
      </c>
      <c r="E39" s="404" t="e">
        <f>IF($D39="Yes",'CMFs Injury A (All Data)'!E39,1)</f>
        <v>#N/A</v>
      </c>
      <c r="F39" s="404" t="e">
        <f>IF($D39="Yes",'CMFs Injury A (All Data)'!F39,1)</f>
        <v>#N/A</v>
      </c>
      <c r="G39" s="404" t="e">
        <f>IF($D39="Yes",'CMFs Injury A (All Data)'!G39,1)</f>
        <v>#N/A</v>
      </c>
      <c r="H39" s="404" t="e">
        <f>IF($D39="Yes",'CMFs Injury A (All Data)'!H39,1)</f>
        <v>#N/A</v>
      </c>
      <c r="I39" s="404" t="e">
        <f>IF($D39="Yes",'CMFs Injury A (All Data)'!I39,1)</f>
        <v>#N/A</v>
      </c>
      <c r="J39" s="404" t="e">
        <f>IF($D39="Yes",'CMFs Injury A (All Data)'!J39,1)</f>
        <v>#N/A</v>
      </c>
      <c r="K39" s="404" t="e">
        <f>IF($D39="Yes",'CMFs Injury A (All Data)'!K39,1)</f>
        <v>#N/A</v>
      </c>
      <c r="L39" s="404" t="e">
        <f>IF($D39="Yes",'CMFs Injury A (All Data)'!L39,1)</f>
        <v>#N/A</v>
      </c>
      <c r="M39" s="404" t="e">
        <f>IF($D39="Yes",'CMFs Injury A (All Data)'!M39,1)</f>
        <v>#N/A</v>
      </c>
      <c r="N39" s="404" t="e">
        <f>IF($D39="Yes",'CMFs Injury A (All Data)'!N39,1)</f>
        <v>#N/A</v>
      </c>
      <c r="O39" s="404" t="e">
        <f>IF($D39="Yes",'CMFs Injury A (All Data)'!O39,1)</f>
        <v>#N/A</v>
      </c>
      <c r="P39" s="404" t="e">
        <f>IF($D39="Yes",'CMFs Injury A (All Data)'!P39,1)</f>
        <v>#N/A</v>
      </c>
      <c r="Q39" s="404" t="e">
        <f>IF($D39="Yes",'CMFs Injury A (All Data)'!Q39,1)</f>
        <v>#N/A</v>
      </c>
      <c r="R39" s="404" t="e">
        <f>IF($D39="Yes",'CMFs Injury A (All Data)'!R39,1)</f>
        <v>#N/A</v>
      </c>
      <c r="S39" s="404" t="e">
        <f>IF($D39="Yes",'CMFs Injury A (All Data)'!S39,1)</f>
        <v>#N/A</v>
      </c>
      <c r="T39" s="404" t="e">
        <f>IF($D39="Yes",'CMFs Injury A (All Data)'!T39,1)</f>
        <v>#N/A</v>
      </c>
      <c r="U39" s="404" t="e">
        <f>IF($D39="Yes",'CMFs Injury A (All Data)'!U39,1)</f>
        <v>#N/A</v>
      </c>
      <c r="V39" s="439" t="e">
        <f>IF($D39="Yes",'CMFs Injury A (All Data)'!V39,1)</f>
        <v>#N/A</v>
      </c>
      <c r="W39" s="625"/>
    </row>
    <row r="40" spans="1:23" x14ac:dyDescent="0.2">
      <c r="A40" s="407" t="str">
        <f>'CMFs Fatal'!A40</f>
        <v>Area Type must be selected on Worksheet 1 (box 14)</v>
      </c>
      <c r="B40" s="403">
        <f>'CMFs Fatal (All Data)'!B40</f>
        <v>20</v>
      </c>
      <c r="C40" s="403" t="str">
        <f>'CMFs Fatal (All Data)'!C40</f>
        <v>All</v>
      </c>
      <c r="D40" s="403" t="e">
        <f>'CMFs Fatal (All Data)'!D40</f>
        <v>#N/A</v>
      </c>
      <c r="E40" s="404" t="e">
        <f>IF($D40="Yes",'CMFs Injury A (All Data)'!E40,1)</f>
        <v>#N/A</v>
      </c>
      <c r="F40" s="404" t="e">
        <f>IF($D40="Yes",'CMFs Injury A (All Data)'!F40,1)</f>
        <v>#N/A</v>
      </c>
      <c r="G40" s="404" t="e">
        <f>IF($D40="Yes",'CMFs Injury A (All Data)'!G40,1)</f>
        <v>#N/A</v>
      </c>
      <c r="H40" s="404" t="e">
        <f>IF($D40="Yes",'CMFs Injury A (All Data)'!H40,1)</f>
        <v>#N/A</v>
      </c>
      <c r="I40" s="404" t="e">
        <f>IF($D40="Yes",'CMFs Injury A (All Data)'!I40,1)</f>
        <v>#N/A</v>
      </c>
      <c r="J40" s="404" t="e">
        <f>IF($D40="Yes",'CMFs Injury A (All Data)'!J40,1)</f>
        <v>#N/A</v>
      </c>
      <c r="K40" s="404" t="e">
        <f>IF($D40="Yes",'CMFs Injury A (All Data)'!K40,1)</f>
        <v>#N/A</v>
      </c>
      <c r="L40" s="404" t="e">
        <f>IF($D40="Yes",'CMFs Injury A (All Data)'!L40,1)</f>
        <v>#N/A</v>
      </c>
      <c r="M40" s="404" t="e">
        <f>IF($D40="Yes",'CMFs Injury A (All Data)'!M40,1)</f>
        <v>#N/A</v>
      </c>
      <c r="N40" s="404" t="e">
        <f>IF($D40="Yes",'CMFs Injury A (All Data)'!N40,1)</f>
        <v>#N/A</v>
      </c>
      <c r="O40" s="404" t="e">
        <f>IF($D40="Yes",'CMFs Injury A (All Data)'!O40,1)</f>
        <v>#N/A</v>
      </c>
      <c r="P40" s="404" t="e">
        <f>IF($D40="Yes",'CMFs Injury A (All Data)'!P40,1)</f>
        <v>#N/A</v>
      </c>
      <c r="Q40" s="404" t="e">
        <f>IF($D40="Yes",'CMFs Injury A (All Data)'!Q40,1)</f>
        <v>#N/A</v>
      </c>
      <c r="R40" s="404" t="e">
        <f>IF($D40="Yes",'CMFs Injury A (All Data)'!R40,1)</f>
        <v>#N/A</v>
      </c>
      <c r="S40" s="404" t="e">
        <f>IF($D40="Yes",'CMFs Injury A (All Data)'!S40,1)</f>
        <v>#N/A</v>
      </c>
      <c r="T40" s="404" t="e">
        <f>IF($D40="Yes",'CMFs Injury A (All Data)'!T40,1)</f>
        <v>#N/A</v>
      </c>
      <c r="U40" s="404" t="e">
        <f>IF($D40="Yes",'CMFs Injury A (All Data)'!U40,1)</f>
        <v>#N/A</v>
      </c>
      <c r="V40" s="439" t="e">
        <f>IF($D40="Yes",'CMFs Injury A (All Data)'!V40,1)</f>
        <v>#N/A</v>
      </c>
      <c r="W40" s="625"/>
    </row>
    <row r="41" spans="1:23" x14ac:dyDescent="0.2">
      <c r="A41" s="407" t="str">
        <f>'CMFs Fatal'!A41</f>
        <v>Area Type must be selected on Worksheet 1 (box 14)</v>
      </c>
      <c r="B41" s="403">
        <f>'CMFs Fatal (All Data)'!B41</f>
        <v>20</v>
      </c>
      <c r="C41" s="403" t="str">
        <f>'CMFs Fatal (All Data)'!C41</f>
        <v>All</v>
      </c>
      <c r="D41" s="403" t="e">
        <f>'CMFs Fatal (All Data)'!D41</f>
        <v>#N/A</v>
      </c>
      <c r="E41" s="404" t="e">
        <f>IF($D41="Yes",'CMFs Injury A (All Data)'!E41,1)</f>
        <v>#N/A</v>
      </c>
      <c r="F41" s="404" t="e">
        <f>IF($D41="Yes",'CMFs Injury A (All Data)'!F41,1)</f>
        <v>#N/A</v>
      </c>
      <c r="G41" s="404" t="e">
        <f>IF($D41="Yes",'CMFs Injury A (All Data)'!G41,1)</f>
        <v>#N/A</v>
      </c>
      <c r="H41" s="404" t="e">
        <f>IF($D41="Yes",'CMFs Injury A (All Data)'!H41,1)</f>
        <v>#N/A</v>
      </c>
      <c r="I41" s="404" t="e">
        <f>IF($D41="Yes",'CMFs Injury A (All Data)'!I41,1)</f>
        <v>#N/A</v>
      </c>
      <c r="J41" s="404" t="e">
        <f>IF($D41="Yes",'CMFs Injury A (All Data)'!J41,1)</f>
        <v>#N/A</v>
      </c>
      <c r="K41" s="404" t="e">
        <f>IF($D41="Yes",'CMFs Injury A (All Data)'!K41,1)</f>
        <v>#N/A</v>
      </c>
      <c r="L41" s="404" t="e">
        <f>IF($D41="Yes",'CMFs Injury A (All Data)'!L41,1)</f>
        <v>#N/A</v>
      </c>
      <c r="M41" s="404" t="e">
        <f>IF($D41="Yes",'CMFs Injury A (All Data)'!M41,1)</f>
        <v>#N/A</v>
      </c>
      <c r="N41" s="404" t="e">
        <f>IF($D41="Yes",'CMFs Injury A (All Data)'!N41,1)</f>
        <v>#N/A</v>
      </c>
      <c r="O41" s="404" t="e">
        <f>IF($D41="Yes",'CMFs Injury A (All Data)'!O41,1)</f>
        <v>#N/A</v>
      </c>
      <c r="P41" s="404" t="e">
        <f>IF($D41="Yes",'CMFs Injury A (All Data)'!P41,1)</f>
        <v>#N/A</v>
      </c>
      <c r="Q41" s="404" t="e">
        <f>IF($D41="Yes",'CMFs Injury A (All Data)'!Q41,1)</f>
        <v>#N/A</v>
      </c>
      <c r="R41" s="404" t="e">
        <f>IF($D41="Yes",'CMFs Injury A (All Data)'!R41,1)</f>
        <v>#N/A</v>
      </c>
      <c r="S41" s="404" t="e">
        <f>IF($D41="Yes",'CMFs Injury A (All Data)'!S41,1)</f>
        <v>#N/A</v>
      </c>
      <c r="T41" s="404" t="e">
        <f>IF($D41="Yes",'CMFs Injury A (All Data)'!T41,1)</f>
        <v>#N/A</v>
      </c>
      <c r="U41" s="404" t="e">
        <f>IF($D41="Yes",'CMFs Injury A (All Data)'!U41,1)</f>
        <v>#N/A</v>
      </c>
      <c r="V41" s="439" t="e">
        <f>IF($D41="Yes",'CMFs Injury A (All Data)'!V41,1)</f>
        <v>#N/A</v>
      </c>
      <c r="W41" s="625"/>
    </row>
    <row r="42" spans="1:23" x14ac:dyDescent="0.2">
      <c r="A42" s="407" t="str">
        <f>'CMFs Fatal'!A42</f>
        <v>Area Type must be selected on Worksheet 1 (box 14)</v>
      </c>
      <c r="B42" s="403">
        <f>'CMFs Fatal (All Data)'!B42</f>
        <v>20</v>
      </c>
      <c r="C42" s="403" t="str">
        <f>'CMFs Fatal (All Data)'!C42</f>
        <v>Rural</v>
      </c>
      <c r="D42" s="403" t="e">
        <f>'CMFs Fatal (All Data)'!D42</f>
        <v>#N/A</v>
      </c>
      <c r="E42" s="404" t="e">
        <f>IF($D42="Yes",'CMFs Injury A (All Data)'!E42,1)</f>
        <v>#N/A</v>
      </c>
      <c r="F42" s="404" t="e">
        <f>IF($D42="Yes",'CMFs Injury A (All Data)'!F42,1)</f>
        <v>#N/A</v>
      </c>
      <c r="G42" s="404" t="e">
        <f>IF($D42="Yes",'CMFs Injury A (All Data)'!G42,1)</f>
        <v>#N/A</v>
      </c>
      <c r="H42" s="404" t="e">
        <f>IF($D42="Yes",'CMFs Injury A (All Data)'!H42,1)</f>
        <v>#N/A</v>
      </c>
      <c r="I42" s="404" t="e">
        <f>IF($D42="Yes",'CMFs Injury A (All Data)'!I42,1)</f>
        <v>#N/A</v>
      </c>
      <c r="J42" s="404" t="e">
        <f>IF($D42="Yes",'CMFs Injury A (All Data)'!J42,1)</f>
        <v>#N/A</v>
      </c>
      <c r="K42" s="404" t="e">
        <f>IF($D42="Yes",'CMFs Injury A (All Data)'!K42,1)</f>
        <v>#N/A</v>
      </c>
      <c r="L42" s="404" t="e">
        <f>IF($D42="Yes",'CMFs Injury A (All Data)'!L42,1)</f>
        <v>#N/A</v>
      </c>
      <c r="M42" s="404" t="e">
        <f>IF($D42="Yes",'CMFs Injury A (All Data)'!M42,1)</f>
        <v>#N/A</v>
      </c>
      <c r="N42" s="404" t="e">
        <f>IF($D42="Yes",'CMFs Injury A (All Data)'!N42,1)</f>
        <v>#N/A</v>
      </c>
      <c r="O42" s="404" t="e">
        <f>IF($D42="Yes",'CMFs Injury A (All Data)'!O42,1)</f>
        <v>#N/A</v>
      </c>
      <c r="P42" s="404" t="e">
        <f>IF($D42="Yes",'CMFs Injury A (All Data)'!P42,1)</f>
        <v>#N/A</v>
      </c>
      <c r="Q42" s="404" t="e">
        <f>IF($D42="Yes",'CMFs Injury A (All Data)'!Q42,1)</f>
        <v>#N/A</v>
      </c>
      <c r="R42" s="404" t="e">
        <f>IF($D42="Yes",'CMFs Injury A (All Data)'!R42,1)</f>
        <v>#N/A</v>
      </c>
      <c r="S42" s="404" t="e">
        <f>IF($D42="Yes",'CMFs Injury A (All Data)'!S42,1)</f>
        <v>#N/A</v>
      </c>
      <c r="T42" s="404" t="e">
        <f>IF($D42="Yes",'CMFs Injury A (All Data)'!T42,1)</f>
        <v>#N/A</v>
      </c>
      <c r="U42" s="404" t="e">
        <f>IF($D42="Yes",'CMFs Injury A (All Data)'!U42,1)</f>
        <v>#N/A</v>
      </c>
      <c r="V42" s="439" t="e">
        <f>IF($D42="Yes",'CMFs Injury A (All Data)'!V42,1)</f>
        <v>#N/A</v>
      </c>
      <c r="W42" s="625"/>
    </row>
    <row r="43" spans="1:23" x14ac:dyDescent="0.2">
      <c r="A43" s="407" t="str">
        <f>'CMFs Fatal'!A43</f>
        <v>Area Type must be selected on Worksheet 1 (box 14)</v>
      </c>
      <c r="B43" s="403">
        <f>'CMFs Fatal (All Data)'!B43</f>
        <v>20</v>
      </c>
      <c r="C43" s="403" t="str">
        <f>'CMFs Fatal (All Data)'!C43</f>
        <v>All</v>
      </c>
      <c r="D43" s="403" t="e">
        <f>'CMFs Fatal (All Data)'!D43</f>
        <v>#N/A</v>
      </c>
      <c r="E43" s="404" t="e">
        <f>IF($D43="Yes",'CMFs Injury A (All Data)'!E43,1)</f>
        <v>#N/A</v>
      </c>
      <c r="F43" s="404" t="e">
        <f>IF($D43="Yes",'CMFs Injury A (All Data)'!F43,1)</f>
        <v>#N/A</v>
      </c>
      <c r="G43" s="404" t="e">
        <f>IF($D43="Yes",'CMFs Injury A (All Data)'!G43,1)</f>
        <v>#N/A</v>
      </c>
      <c r="H43" s="404" t="e">
        <f>IF($D43="Yes",'CMFs Injury A (All Data)'!H43,1)</f>
        <v>#N/A</v>
      </c>
      <c r="I43" s="404" t="e">
        <f>IF($D43="Yes",'CMFs Injury A (All Data)'!I43,1)</f>
        <v>#N/A</v>
      </c>
      <c r="J43" s="404" t="e">
        <f>IF($D43="Yes",'CMFs Injury A (All Data)'!J43,1)</f>
        <v>#N/A</v>
      </c>
      <c r="K43" s="404" t="e">
        <f>IF($D43="Yes",'CMFs Injury A (All Data)'!K43,1)</f>
        <v>#N/A</v>
      </c>
      <c r="L43" s="404" t="e">
        <f>IF($D43="Yes",'CMFs Injury A (All Data)'!L43,1)</f>
        <v>#N/A</v>
      </c>
      <c r="M43" s="404" t="e">
        <f>IF($D43="Yes",'CMFs Injury A (All Data)'!M43,1)</f>
        <v>#N/A</v>
      </c>
      <c r="N43" s="404" t="e">
        <f>IF($D43="Yes",'CMFs Injury A (All Data)'!N43,1)</f>
        <v>#N/A</v>
      </c>
      <c r="O43" s="404" t="e">
        <f>IF($D43="Yes",'CMFs Injury A (All Data)'!O43,1)</f>
        <v>#N/A</v>
      </c>
      <c r="P43" s="404" t="e">
        <f>IF($D43="Yes",'CMFs Injury A (All Data)'!P43,1)</f>
        <v>#N/A</v>
      </c>
      <c r="Q43" s="404" t="e">
        <f>IF($D43="Yes",'CMFs Injury A (All Data)'!Q43,1)</f>
        <v>#N/A</v>
      </c>
      <c r="R43" s="404" t="e">
        <f>IF($D43="Yes",'CMFs Injury A (All Data)'!R43,1)</f>
        <v>#N/A</v>
      </c>
      <c r="S43" s="404" t="e">
        <f>IF($D43="Yes",'CMFs Injury A (All Data)'!S43,1)</f>
        <v>#N/A</v>
      </c>
      <c r="T43" s="404" t="e">
        <f>IF($D43="Yes",'CMFs Injury A (All Data)'!T43,1)</f>
        <v>#N/A</v>
      </c>
      <c r="U43" s="404" t="e">
        <f>IF($D43="Yes",'CMFs Injury A (All Data)'!U43,1)</f>
        <v>#N/A</v>
      </c>
      <c r="V43" s="439" t="e">
        <f>IF($D43="Yes",'CMFs Injury A (All Data)'!V43,1)</f>
        <v>#N/A</v>
      </c>
      <c r="W43" s="625"/>
    </row>
    <row r="44" spans="1:23" x14ac:dyDescent="0.2">
      <c r="A44" s="536" t="str">
        <f>'CMFs Fatal'!A44</f>
        <v>Area Type must be selected on Worksheet 1 (box 14)</v>
      </c>
      <c r="B44" s="403">
        <f>'CMFs Fatal (All Data)'!B44</f>
        <v>20</v>
      </c>
      <c r="C44" s="403" t="str">
        <f>'CMFs Fatal (All Data)'!C44</f>
        <v>Rural</v>
      </c>
      <c r="D44" s="403" t="e">
        <f>'CMFs Fatal (All Data)'!D44</f>
        <v>#N/A</v>
      </c>
      <c r="E44" s="404" t="e">
        <f>IF($D44="Yes",'CMFs Injury A (All Data)'!E44,1)</f>
        <v>#N/A</v>
      </c>
      <c r="F44" s="404" t="e">
        <f>IF($D44="Yes",'CMFs Injury A (All Data)'!F44,1)</f>
        <v>#N/A</v>
      </c>
      <c r="G44" s="404" t="e">
        <f>IF($D44="Yes",'CMFs Injury A (All Data)'!G44,1)</f>
        <v>#N/A</v>
      </c>
      <c r="H44" s="404" t="e">
        <f>IF($D44="Yes",'CMFs Injury A (All Data)'!H44,1)</f>
        <v>#N/A</v>
      </c>
      <c r="I44" s="404" t="e">
        <f>IF($D44="Yes",'CMFs Injury A (All Data)'!I44,1)</f>
        <v>#N/A</v>
      </c>
      <c r="J44" s="404" t="e">
        <f>IF($D44="Yes",'CMFs Injury A (All Data)'!J44,1)</f>
        <v>#N/A</v>
      </c>
      <c r="K44" s="404" t="e">
        <f>IF($D44="Yes",'CMFs Injury A (All Data)'!K44,1)</f>
        <v>#N/A</v>
      </c>
      <c r="L44" s="404" t="e">
        <f>IF($D44="Yes",'CMFs Injury A (All Data)'!L44,1)</f>
        <v>#N/A</v>
      </c>
      <c r="M44" s="404" t="e">
        <f>IF($D44="Yes",'CMFs Injury A (All Data)'!M44,1)</f>
        <v>#N/A</v>
      </c>
      <c r="N44" s="404" t="e">
        <f>IF($D44="Yes",'CMFs Injury A (All Data)'!N44,1)</f>
        <v>#N/A</v>
      </c>
      <c r="O44" s="404" t="e">
        <f>IF($D44="Yes",'CMFs Injury A (All Data)'!O44,1)</f>
        <v>#N/A</v>
      </c>
      <c r="P44" s="404" t="e">
        <f>IF($D44="Yes",'CMFs Injury A (All Data)'!P44,1)</f>
        <v>#N/A</v>
      </c>
      <c r="Q44" s="404" t="e">
        <f>IF($D44="Yes",'CMFs Injury A (All Data)'!Q44,1)</f>
        <v>#N/A</v>
      </c>
      <c r="R44" s="404" t="e">
        <f>IF($D44="Yes",'CMFs Injury A (All Data)'!R44,1)</f>
        <v>#N/A</v>
      </c>
      <c r="S44" s="404" t="e">
        <f>IF($D44="Yes",'CMFs Injury A (All Data)'!S44,1)</f>
        <v>#N/A</v>
      </c>
      <c r="T44" s="404" t="e">
        <f>IF($D44="Yes",'CMFs Injury A (All Data)'!T44,1)</f>
        <v>#N/A</v>
      </c>
      <c r="U44" s="404" t="e">
        <f>IF($D44="Yes",'CMFs Injury A (All Data)'!U44,1)</f>
        <v>#N/A</v>
      </c>
      <c r="V44" s="439" t="e">
        <f>IF($D44="Yes",'CMFs Injury A (All Data)'!V44,1)</f>
        <v>#N/A</v>
      </c>
      <c r="W44" s="625"/>
    </row>
    <row r="45" spans="1:23" x14ac:dyDescent="0.2">
      <c r="A45" s="536" t="str">
        <f>'CMFs Fatal'!A45</f>
        <v>Area Type must be selected on Worksheet 1 (box 14)</v>
      </c>
      <c r="B45" s="403">
        <f>'CMFs Fatal (All Data)'!B45</f>
        <v>8</v>
      </c>
      <c r="C45" s="403" t="str">
        <f>'CMFs Fatal (All Data)'!C45</f>
        <v>All</v>
      </c>
      <c r="D45" s="403" t="e">
        <f>'CMFs Fatal (All Data)'!D45</f>
        <v>#N/A</v>
      </c>
      <c r="E45" s="404" t="e">
        <f>IF($D45="Yes",'CMFs Injury A (All Data)'!E45,1)</f>
        <v>#N/A</v>
      </c>
      <c r="F45" s="404" t="e">
        <f>IF($D45="Yes",'CMFs Injury A (All Data)'!F45,1)</f>
        <v>#N/A</v>
      </c>
      <c r="G45" s="404" t="e">
        <f>IF($D45="Yes",'CMFs Injury A (All Data)'!G45,1)</f>
        <v>#N/A</v>
      </c>
      <c r="H45" s="404" t="e">
        <f>IF($D45="Yes",'CMFs Injury A (All Data)'!H45,1)</f>
        <v>#N/A</v>
      </c>
      <c r="I45" s="404" t="e">
        <f>IF($D45="Yes",'CMFs Injury A (All Data)'!I45,1)</f>
        <v>#N/A</v>
      </c>
      <c r="J45" s="404" t="e">
        <f>IF($D45="Yes",'CMFs Injury A (All Data)'!J45,1)</f>
        <v>#N/A</v>
      </c>
      <c r="K45" s="404" t="e">
        <f>IF($D45="Yes",'CMFs Injury A (All Data)'!K45,1)</f>
        <v>#N/A</v>
      </c>
      <c r="L45" s="404" t="e">
        <f>IF($D45="Yes",'CMFs Injury A (All Data)'!L45,1)</f>
        <v>#N/A</v>
      </c>
      <c r="M45" s="404" t="e">
        <f>IF($D45="Yes",'CMFs Injury A (All Data)'!M45,1)</f>
        <v>#N/A</v>
      </c>
      <c r="N45" s="404" t="e">
        <f>IF($D45="Yes",'CMFs Injury A (All Data)'!N45,1)</f>
        <v>#N/A</v>
      </c>
      <c r="O45" s="404" t="e">
        <f>IF($D45="Yes",'CMFs Injury A (All Data)'!O45,1)</f>
        <v>#N/A</v>
      </c>
      <c r="P45" s="404" t="e">
        <f>IF($D45="Yes",'CMFs Injury A (All Data)'!P45,1)</f>
        <v>#N/A</v>
      </c>
      <c r="Q45" s="404" t="e">
        <f>IF($D45="Yes",'CMFs Injury A (All Data)'!Q45,1)</f>
        <v>#N/A</v>
      </c>
      <c r="R45" s="404" t="e">
        <f>IF($D45="Yes",'CMFs Injury A (All Data)'!R45,1)</f>
        <v>#N/A</v>
      </c>
      <c r="S45" s="404" t="e">
        <f>IF($D45="Yes",'CMFs Injury A (All Data)'!S45,1)</f>
        <v>#N/A</v>
      </c>
      <c r="T45" s="404" t="e">
        <f>IF($D45="Yes",'CMFs Injury A (All Data)'!T45,1)</f>
        <v>#N/A</v>
      </c>
      <c r="U45" s="404" t="e">
        <f>IF($D45="Yes",'CMFs Injury A (All Data)'!U45,1)</f>
        <v>#N/A</v>
      </c>
      <c r="V45" s="439" t="e">
        <f>IF($D45="Yes",'CMFs Injury A (All Data)'!V45,1)</f>
        <v>#N/A</v>
      </c>
      <c r="W45" s="625"/>
    </row>
    <row r="46" spans="1:23" x14ac:dyDescent="0.2">
      <c r="A46" s="536" t="str">
        <f>'CMFs Fatal'!A46</f>
        <v>Area Type must be selected on Worksheet 1 (box 14)</v>
      </c>
      <c r="B46" s="403">
        <f>'CMFs Fatal (All Data)'!B46</f>
        <v>8</v>
      </c>
      <c r="C46" s="403" t="str">
        <f>'CMFs Fatal (All Data)'!C46</f>
        <v>Rural</v>
      </c>
      <c r="D46" s="403" t="e">
        <f>'CMFs Fatal (All Data)'!D46</f>
        <v>#N/A</v>
      </c>
      <c r="E46" s="404" t="e">
        <f>IF($D46="Yes",'CMFs Injury A (All Data)'!E46,1)</f>
        <v>#N/A</v>
      </c>
      <c r="F46" s="404" t="e">
        <f>IF($D46="Yes",'CMFs Injury A (All Data)'!F46,1)</f>
        <v>#N/A</v>
      </c>
      <c r="G46" s="404" t="e">
        <f>IF($D46="Yes",'CMFs Injury A (All Data)'!G46,1)</f>
        <v>#N/A</v>
      </c>
      <c r="H46" s="404" t="e">
        <f>IF($D46="Yes",'CMFs Injury A (All Data)'!H46,1)</f>
        <v>#N/A</v>
      </c>
      <c r="I46" s="404" t="e">
        <f>IF($D46="Yes",'CMFs Injury A (All Data)'!I46,1)</f>
        <v>#N/A</v>
      </c>
      <c r="J46" s="404" t="e">
        <f>IF($D46="Yes",'CMFs Injury A (All Data)'!J46,1)</f>
        <v>#N/A</v>
      </c>
      <c r="K46" s="404" t="e">
        <f>IF($D46="Yes",'CMFs Injury A (All Data)'!K46,1)</f>
        <v>#N/A</v>
      </c>
      <c r="L46" s="404" t="e">
        <f>IF($D46="Yes",'CMFs Injury A (All Data)'!L46,1)</f>
        <v>#N/A</v>
      </c>
      <c r="M46" s="404" t="e">
        <f>IF($D46="Yes",'CMFs Injury A (All Data)'!M46,1)</f>
        <v>#N/A</v>
      </c>
      <c r="N46" s="404" t="e">
        <f>IF($D46="Yes",'CMFs Injury A (All Data)'!N46,1)</f>
        <v>#N/A</v>
      </c>
      <c r="O46" s="404" t="e">
        <f>IF($D46="Yes",'CMFs Injury A (All Data)'!O46,1)</f>
        <v>#N/A</v>
      </c>
      <c r="P46" s="404" t="e">
        <f>IF($D46="Yes",'CMFs Injury A (All Data)'!P46,1)</f>
        <v>#N/A</v>
      </c>
      <c r="Q46" s="404" t="e">
        <f>IF($D46="Yes",'CMFs Injury A (All Data)'!Q46,1)</f>
        <v>#N/A</v>
      </c>
      <c r="R46" s="404" t="e">
        <f>IF($D46="Yes",'CMFs Injury A (All Data)'!R46,1)</f>
        <v>#N/A</v>
      </c>
      <c r="S46" s="404" t="e">
        <f>IF($D46="Yes",'CMFs Injury A (All Data)'!S46,1)</f>
        <v>#N/A</v>
      </c>
      <c r="T46" s="404" t="e">
        <f>IF($D46="Yes",'CMFs Injury A (All Data)'!T46,1)</f>
        <v>#N/A</v>
      </c>
      <c r="U46" s="404" t="e">
        <f>IF($D46="Yes",'CMFs Injury A (All Data)'!U46,1)</f>
        <v>#N/A</v>
      </c>
      <c r="V46" s="439" t="e">
        <f>IF($D46="Yes",'CMFs Injury A (All Data)'!V46,1)</f>
        <v>#N/A</v>
      </c>
      <c r="W46" s="625"/>
    </row>
    <row r="47" spans="1:23" x14ac:dyDescent="0.2">
      <c r="A47" s="536" t="str">
        <f>'CMFs Fatal'!A47</f>
        <v>Area Type must be selected on Worksheet 1 (box 14)</v>
      </c>
      <c r="B47" s="403">
        <f>'CMFs Fatal (All Data)'!B47</f>
        <v>8</v>
      </c>
      <c r="C47" s="403" t="str">
        <f>'CMFs Fatal (All Data)'!C47</f>
        <v>Rural</v>
      </c>
      <c r="D47" s="403" t="e">
        <f>'CMFs Fatal (All Data)'!D47</f>
        <v>#N/A</v>
      </c>
      <c r="E47" s="404" t="e">
        <f>IF($D47="Yes",'CMFs Injury A (All Data)'!E47,1)</f>
        <v>#N/A</v>
      </c>
      <c r="F47" s="404" t="e">
        <f>IF($D47="Yes",'CMFs Injury A (All Data)'!F47,1)</f>
        <v>#N/A</v>
      </c>
      <c r="G47" s="404" t="e">
        <f>IF($D47="Yes",'CMFs Injury A (All Data)'!G47,1)</f>
        <v>#N/A</v>
      </c>
      <c r="H47" s="404" t="e">
        <f>IF($D47="Yes",'CMFs Injury A (All Data)'!H47,1)</f>
        <v>#N/A</v>
      </c>
      <c r="I47" s="404" t="e">
        <f>IF($D47="Yes",'CMFs Injury A (All Data)'!I47,1)</f>
        <v>#N/A</v>
      </c>
      <c r="J47" s="404" t="e">
        <f>IF($D47="Yes",'CMFs Injury A (All Data)'!J47,1)</f>
        <v>#N/A</v>
      </c>
      <c r="K47" s="404" t="e">
        <f>IF($D47="Yes",'CMFs Injury A (All Data)'!K47,1)</f>
        <v>#N/A</v>
      </c>
      <c r="L47" s="404" t="e">
        <f>IF($D47="Yes",'CMFs Injury A (All Data)'!L47,1)</f>
        <v>#N/A</v>
      </c>
      <c r="M47" s="404" t="e">
        <f>IF($D47="Yes",'CMFs Injury A (All Data)'!M47,1)</f>
        <v>#N/A</v>
      </c>
      <c r="N47" s="404" t="e">
        <f>IF($D47="Yes",'CMFs Injury A (All Data)'!N47,1)</f>
        <v>#N/A</v>
      </c>
      <c r="O47" s="404" t="e">
        <f>IF($D47="Yes",'CMFs Injury A (All Data)'!O47,1)</f>
        <v>#N/A</v>
      </c>
      <c r="P47" s="404" t="e">
        <f>IF($D47="Yes",'CMFs Injury A (All Data)'!P47,1)</f>
        <v>#N/A</v>
      </c>
      <c r="Q47" s="404" t="e">
        <f>IF($D47="Yes",'CMFs Injury A (All Data)'!Q47,1)</f>
        <v>#N/A</v>
      </c>
      <c r="R47" s="404" t="e">
        <f>IF($D47="Yes",'CMFs Injury A (All Data)'!R47,1)</f>
        <v>#N/A</v>
      </c>
      <c r="S47" s="404" t="e">
        <f>IF($D47="Yes",'CMFs Injury A (All Data)'!S47,1)</f>
        <v>#N/A</v>
      </c>
      <c r="T47" s="404" t="e">
        <f>IF($D47="Yes",'CMFs Injury A (All Data)'!T47,1)</f>
        <v>#N/A</v>
      </c>
      <c r="U47" s="404" t="e">
        <f>IF($D47="Yes",'CMFs Injury A (All Data)'!U47,1)</f>
        <v>#N/A</v>
      </c>
      <c r="V47" s="439" t="e">
        <f>IF($D47="Yes",'CMFs Injury A (All Data)'!V47,1)</f>
        <v>#N/A</v>
      </c>
      <c r="W47" s="625"/>
    </row>
    <row r="48" spans="1:23" x14ac:dyDescent="0.2">
      <c r="A48" s="407" t="str">
        <f>'CMFs Fatal'!A48</f>
        <v>Area Type must be selected on Worksheet 1 (box 14)</v>
      </c>
      <c r="B48" s="403">
        <f>'CMFs Fatal (All Data)'!B48</f>
        <v>8</v>
      </c>
      <c r="C48" s="403" t="str">
        <f>'CMFs Fatal (All Data)'!C48</f>
        <v>All</v>
      </c>
      <c r="D48" s="403" t="e">
        <f>'CMFs Fatal (All Data)'!D48</f>
        <v>#N/A</v>
      </c>
      <c r="E48" s="404" t="e">
        <f>IF($D48="Yes",'CMFs Injury A (All Data)'!E48,1)</f>
        <v>#N/A</v>
      </c>
      <c r="F48" s="404" t="e">
        <f>IF($D48="Yes",'CMFs Injury A (All Data)'!F48,1)</f>
        <v>#N/A</v>
      </c>
      <c r="G48" s="404" t="e">
        <f>IF($D48="Yes",'CMFs Injury A (All Data)'!G48,1)</f>
        <v>#N/A</v>
      </c>
      <c r="H48" s="404" t="e">
        <f>IF($D48="Yes",'CMFs Injury A (All Data)'!H48,1)</f>
        <v>#N/A</v>
      </c>
      <c r="I48" s="404" t="e">
        <f>IF($D48="Yes",'CMFs Injury A (All Data)'!I48,1)</f>
        <v>#N/A</v>
      </c>
      <c r="J48" s="404" t="e">
        <f>IF($D48="Yes",'CMFs Injury A (All Data)'!J48,1)</f>
        <v>#N/A</v>
      </c>
      <c r="K48" s="404" t="e">
        <f>IF($D48="Yes",'CMFs Injury A (All Data)'!K48,1)</f>
        <v>#N/A</v>
      </c>
      <c r="L48" s="404" t="e">
        <f>IF($D48="Yes",'CMFs Injury A (All Data)'!L48,1)</f>
        <v>#N/A</v>
      </c>
      <c r="M48" s="404" t="e">
        <f>IF($D48="Yes",'CMFs Injury A (All Data)'!M48,1)</f>
        <v>#N/A</v>
      </c>
      <c r="N48" s="404" t="e">
        <f>IF($D48="Yes",'CMFs Injury A (All Data)'!N48,1)</f>
        <v>#N/A</v>
      </c>
      <c r="O48" s="404" t="e">
        <f>IF($D48="Yes",'CMFs Injury A (All Data)'!O48,1)</f>
        <v>#N/A</v>
      </c>
      <c r="P48" s="404" t="e">
        <f>IF($D48="Yes",'CMFs Injury A (All Data)'!P48,1)</f>
        <v>#N/A</v>
      </c>
      <c r="Q48" s="404" t="e">
        <f>IF($D48="Yes",'CMFs Injury A (All Data)'!Q48,1)</f>
        <v>#N/A</v>
      </c>
      <c r="R48" s="404" t="e">
        <f>IF($D48="Yes",'CMFs Injury A (All Data)'!R48,1)</f>
        <v>#N/A</v>
      </c>
      <c r="S48" s="404" t="e">
        <f>IF($D48="Yes",'CMFs Injury A (All Data)'!S48,1)</f>
        <v>#N/A</v>
      </c>
      <c r="T48" s="404" t="e">
        <f>IF($D48="Yes",'CMFs Injury A (All Data)'!T48,1)</f>
        <v>#N/A</v>
      </c>
      <c r="U48" s="404" t="e">
        <f>IF($D48="Yes",'CMFs Injury A (All Data)'!U48,1)</f>
        <v>#N/A</v>
      </c>
      <c r="V48" s="439" t="e">
        <f>IF($D48="Yes",'CMFs Injury A (All Data)'!V48,1)</f>
        <v>#N/A</v>
      </c>
      <c r="W48" s="625"/>
    </row>
    <row r="49" spans="1:23" x14ac:dyDescent="0.2">
      <c r="A49" s="407" t="str">
        <f>'CMFs Fatal'!A49</f>
        <v>Area Type must be selected on Worksheet 1 (box 14)</v>
      </c>
      <c r="B49" s="403">
        <f>'CMFs Fatal (All Data)'!B49</f>
        <v>20</v>
      </c>
      <c r="C49" s="403" t="str">
        <f>'CMFs Fatal (All Data)'!C49</f>
        <v>All</v>
      </c>
      <c r="D49" s="403" t="e">
        <f>'CMFs Fatal (All Data)'!D49</f>
        <v>#N/A</v>
      </c>
      <c r="E49" s="404" t="e">
        <f>IF($D49="Yes",'CMFs Injury A (All Data)'!E49,1)</f>
        <v>#N/A</v>
      </c>
      <c r="F49" s="404" t="e">
        <f>IF($D49="Yes",'CMFs Injury A (All Data)'!F49,1)</f>
        <v>#N/A</v>
      </c>
      <c r="G49" s="404" t="e">
        <f>IF($D49="Yes",'CMFs Injury A (All Data)'!G49,1)</f>
        <v>#N/A</v>
      </c>
      <c r="H49" s="404" t="e">
        <f>IF($D49="Yes",'CMFs Injury A (All Data)'!H49,1)</f>
        <v>#N/A</v>
      </c>
      <c r="I49" s="404" t="e">
        <f>IF($D49="Yes",'CMFs Injury A (All Data)'!I49,1)</f>
        <v>#N/A</v>
      </c>
      <c r="J49" s="404" t="e">
        <f>IF($D49="Yes",'CMFs Injury A (All Data)'!J49,1)</f>
        <v>#N/A</v>
      </c>
      <c r="K49" s="404" t="e">
        <f>IF($D49="Yes",'CMFs Injury A (All Data)'!K49,1)</f>
        <v>#N/A</v>
      </c>
      <c r="L49" s="404" t="e">
        <f>IF($D49="Yes",'CMFs Injury A (All Data)'!L49,1)</f>
        <v>#N/A</v>
      </c>
      <c r="M49" s="404" t="e">
        <f>IF($D49="Yes",'CMFs Injury A (All Data)'!M49,1)</f>
        <v>#N/A</v>
      </c>
      <c r="N49" s="404" t="e">
        <f>IF($D49="Yes",'CMFs Injury A (All Data)'!N49,1)</f>
        <v>#N/A</v>
      </c>
      <c r="O49" s="404" t="e">
        <f>IF($D49="Yes",'CMFs Injury A (All Data)'!O49,1)</f>
        <v>#N/A</v>
      </c>
      <c r="P49" s="404" t="e">
        <f>IF($D49="Yes",'CMFs Injury A (All Data)'!P49,1)</f>
        <v>#N/A</v>
      </c>
      <c r="Q49" s="404" t="e">
        <f>IF($D49="Yes",'CMFs Injury A (All Data)'!Q49,1)</f>
        <v>#N/A</v>
      </c>
      <c r="R49" s="404" t="e">
        <f>IF($D49="Yes",'CMFs Injury A (All Data)'!R49,1)</f>
        <v>#N/A</v>
      </c>
      <c r="S49" s="404" t="e">
        <f>IF($D49="Yes",'CMFs Injury A (All Data)'!S49,1)</f>
        <v>#N/A</v>
      </c>
      <c r="T49" s="404" t="e">
        <f>IF($D49="Yes",'CMFs Injury A (All Data)'!T49,1)</f>
        <v>#N/A</v>
      </c>
      <c r="U49" s="404" t="e">
        <f>IF($D49="Yes",'CMFs Injury A (All Data)'!U49,1)</f>
        <v>#N/A</v>
      </c>
      <c r="V49" s="439" t="e">
        <f>IF($D49="Yes",'CMFs Injury A (All Data)'!V49,1)</f>
        <v>#N/A</v>
      </c>
      <c r="W49" s="625"/>
    </row>
    <row r="50" spans="1:23" x14ac:dyDescent="0.2">
      <c r="A50" s="407" t="str">
        <f>'CMFs Fatal'!A50</f>
        <v>Area Type must be selected on Worksheet 1 (box 14)</v>
      </c>
      <c r="B50" s="403">
        <f>'CMFs Fatal (All Data)'!B50</f>
        <v>20</v>
      </c>
      <c r="C50" s="403" t="str">
        <f>'CMFs Fatal (All Data)'!C50</f>
        <v>All</v>
      </c>
      <c r="D50" s="403" t="e">
        <f>'CMFs Fatal (All Data)'!D50</f>
        <v>#N/A</v>
      </c>
      <c r="E50" s="404" t="e">
        <f>IF($D50="Yes",'CMFs Injury A (All Data)'!E50,1)</f>
        <v>#N/A</v>
      </c>
      <c r="F50" s="404" t="e">
        <f>IF($D50="Yes",'CMFs Injury A (All Data)'!F50,1)</f>
        <v>#N/A</v>
      </c>
      <c r="G50" s="404" t="e">
        <f>IF($D50="Yes",'CMFs Injury A (All Data)'!G50,1)</f>
        <v>#N/A</v>
      </c>
      <c r="H50" s="404" t="e">
        <f>IF($D50="Yes",'CMFs Injury A (All Data)'!H50,1)</f>
        <v>#N/A</v>
      </c>
      <c r="I50" s="404" t="e">
        <f>IF($D50="Yes",'CMFs Injury A (All Data)'!I50,1)</f>
        <v>#N/A</v>
      </c>
      <c r="J50" s="404" t="e">
        <f>IF($D50="Yes",'CMFs Injury A (All Data)'!J50,1)</f>
        <v>#N/A</v>
      </c>
      <c r="K50" s="404" t="e">
        <f>IF($D50="Yes",'CMFs Injury A (All Data)'!K50,1)</f>
        <v>#N/A</v>
      </c>
      <c r="L50" s="404" t="e">
        <f>IF($D50="Yes",'CMFs Injury A (All Data)'!L50,1)</f>
        <v>#N/A</v>
      </c>
      <c r="M50" s="404" t="e">
        <f>IF($D50="Yes",'CMFs Injury A (All Data)'!M50,1)</f>
        <v>#N/A</v>
      </c>
      <c r="N50" s="404" t="e">
        <f>IF($D50="Yes",'CMFs Injury A (All Data)'!N50,1)</f>
        <v>#N/A</v>
      </c>
      <c r="O50" s="404" t="e">
        <f>IF($D50="Yes",'CMFs Injury A (All Data)'!O50,1)</f>
        <v>#N/A</v>
      </c>
      <c r="P50" s="404" t="e">
        <f>IF($D50="Yes",'CMFs Injury A (All Data)'!P50,1)</f>
        <v>#N/A</v>
      </c>
      <c r="Q50" s="404" t="e">
        <f>IF($D50="Yes",'CMFs Injury A (All Data)'!Q50,1)</f>
        <v>#N/A</v>
      </c>
      <c r="R50" s="404" t="e">
        <f>IF($D50="Yes",'CMFs Injury A (All Data)'!R50,1)</f>
        <v>#N/A</v>
      </c>
      <c r="S50" s="404" t="e">
        <f>IF($D50="Yes",'CMFs Injury A (All Data)'!S50,1)</f>
        <v>#N/A</v>
      </c>
      <c r="T50" s="404" t="e">
        <f>IF($D50="Yes",'CMFs Injury A (All Data)'!T50,1)</f>
        <v>#N/A</v>
      </c>
      <c r="U50" s="404" t="e">
        <f>IF($D50="Yes",'CMFs Injury A (All Data)'!U50,1)</f>
        <v>#N/A</v>
      </c>
      <c r="V50" s="439" t="e">
        <f>IF($D50="Yes",'CMFs Injury A (All Data)'!V50,1)</f>
        <v>#N/A</v>
      </c>
      <c r="W50" s="625"/>
    </row>
    <row r="51" spans="1:23" x14ac:dyDescent="0.2">
      <c r="A51" s="407" t="str">
        <f>'CMFs Fatal'!A51</f>
        <v>Area Type must be selected on Worksheet 1 (box 14)</v>
      </c>
      <c r="B51" s="403">
        <f>'CMFs Fatal (All Data)'!B51</f>
        <v>10</v>
      </c>
      <c r="C51" s="403" t="str">
        <f>'CMFs Fatal (All Data)'!C51</f>
        <v>All</v>
      </c>
      <c r="D51" s="403" t="e">
        <f>'CMFs Fatal (All Data)'!D51</f>
        <v>#N/A</v>
      </c>
      <c r="E51" s="404" t="e">
        <f>IF($D51="Yes",'CMFs Injury A (All Data)'!E51,1)</f>
        <v>#N/A</v>
      </c>
      <c r="F51" s="404" t="e">
        <f>IF($D51="Yes",'CMFs Injury A (All Data)'!F51,1)</f>
        <v>#N/A</v>
      </c>
      <c r="G51" s="404" t="e">
        <f>IF($D51="Yes",'CMFs Injury A (All Data)'!G51,1)</f>
        <v>#N/A</v>
      </c>
      <c r="H51" s="404" t="e">
        <f>IF($D51="Yes",'CMFs Injury A (All Data)'!H51,1)</f>
        <v>#N/A</v>
      </c>
      <c r="I51" s="404" t="e">
        <f>IF($D51="Yes",'CMFs Injury A (All Data)'!I51,1)</f>
        <v>#N/A</v>
      </c>
      <c r="J51" s="404" t="e">
        <f>IF($D51="Yes",'CMFs Injury A (All Data)'!J51,1)</f>
        <v>#N/A</v>
      </c>
      <c r="K51" s="404" t="e">
        <f>IF($D51="Yes",'CMFs Injury A (All Data)'!K51,1)</f>
        <v>#N/A</v>
      </c>
      <c r="L51" s="404" t="e">
        <f>IF($D51="Yes",'CMFs Injury A (All Data)'!L51,1)</f>
        <v>#N/A</v>
      </c>
      <c r="M51" s="404" t="e">
        <f>IF($D51="Yes",'CMFs Injury A (All Data)'!M51,1)</f>
        <v>#N/A</v>
      </c>
      <c r="N51" s="404" t="e">
        <f>IF($D51="Yes",'CMFs Injury A (All Data)'!N51,1)</f>
        <v>#N/A</v>
      </c>
      <c r="O51" s="404" t="e">
        <f>IF($D51="Yes",'CMFs Injury A (All Data)'!O51,1)</f>
        <v>#N/A</v>
      </c>
      <c r="P51" s="404" t="e">
        <f>IF($D51="Yes",'CMFs Injury A (All Data)'!P51,1)</f>
        <v>#N/A</v>
      </c>
      <c r="Q51" s="404" t="e">
        <f>IF($D51="Yes",'CMFs Injury A (All Data)'!Q51,1)</f>
        <v>#N/A</v>
      </c>
      <c r="R51" s="404" t="e">
        <f>IF($D51="Yes",'CMFs Injury A (All Data)'!R51,1)</f>
        <v>#N/A</v>
      </c>
      <c r="S51" s="404" t="e">
        <f>IF($D51="Yes",'CMFs Injury A (All Data)'!S51,1)</f>
        <v>#N/A</v>
      </c>
      <c r="T51" s="404" t="e">
        <f>IF($D51="Yes",'CMFs Injury A (All Data)'!T51,1)</f>
        <v>#N/A</v>
      </c>
      <c r="U51" s="404" t="e">
        <f>IF($D51="Yes",'CMFs Injury A (All Data)'!U51,1)</f>
        <v>#N/A</v>
      </c>
      <c r="V51" s="439" t="e">
        <f>IF($D51="Yes",'CMFs Injury A (All Data)'!V51,1)</f>
        <v>#N/A</v>
      </c>
      <c r="W51" s="625"/>
    </row>
    <row r="52" spans="1:23" x14ac:dyDescent="0.2">
      <c r="A52" s="407" t="str">
        <f>'CMFs Fatal'!A52</f>
        <v>Area Type must be selected on Worksheet 1 (box 14)</v>
      </c>
      <c r="B52" s="403">
        <f>'CMFs Fatal (All Data)'!B52</f>
        <v>10</v>
      </c>
      <c r="C52" s="403" t="str">
        <f>'CMFs Fatal (All Data)'!C52</f>
        <v>All</v>
      </c>
      <c r="D52" s="403" t="e">
        <f>'CMFs Fatal (All Data)'!D52</f>
        <v>#N/A</v>
      </c>
      <c r="E52" s="404" t="e">
        <f>IF($D52="Yes",'CMFs Injury A (All Data)'!E52,1)</f>
        <v>#N/A</v>
      </c>
      <c r="F52" s="404" t="e">
        <f>IF($D52="Yes",'CMFs Injury A (All Data)'!F52,1)</f>
        <v>#N/A</v>
      </c>
      <c r="G52" s="404" t="e">
        <f>IF($D52="Yes",'CMFs Injury A (All Data)'!G52,1)</f>
        <v>#N/A</v>
      </c>
      <c r="H52" s="404" t="e">
        <f>IF($D52="Yes",'CMFs Injury A (All Data)'!H52,1)</f>
        <v>#N/A</v>
      </c>
      <c r="I52" s="404" t="e">
        <f>IF($D52="Yes",'CMFs Injury A (All Data)'!I52,1)</f>
        <v>#N/A</v>
      </c>
      <c r="J52" s="404" t="e">
        <f>IF($D52="Yes",'CMFs Injury A (All Data)'!J52,1)</f>
        <v>#N/A</v>
      </c>
      <c r="K52" s="404" t="e">
        <f>IF($D52="Yes",'CMFs Injury A (All Data)'!K52,1)</f>
        <v>#N/A</v>
      </c>
      <c r="L52" s="404" t="e">
        <f>IF($D52="Yes",'CMFs Injury A (All Data)'!L52,1)</f>
        <v>#N/A</v>
      </c>
      <c r="M52" s="404" t="e">
        <f>IF($D52="Yes",'CMFs Injury A (All Data)'!M52,1)</f>
        <v>#N/A</v>
      </c>
      <c r="N52" s="404" t="e">
        <f>IF($D52="Yes",'CMFs Injury A (All Data)'!N52,1)</f>
        <v>#N/A</v>
      </c>
      <c r="O52" s="404" t="e">
        <f>IF($D52="Yes",'CMFs Injury A (All Data)'!O52,1)</f>
        <v>#N/A</v>
      </c>
      <c r="P52" s="404" t="e">
        <f>IF($D52="Yes",'CMFs Injury A (All Data)'!P52,1)</f>
        <v>#N/A</v>
      </c>
      <c r="Q52" s="404" t="e">
        <f>IF($D52="Yes",'CMFs Injury A (All Data)'!Q52,1)</f>
        <v>#N/A</v>
      </c>
      <c r="R52" s="404" t="e">
        <f>IF($D52="Yes",'CMFs Injury A (All Data)'!R52,1)</f>
        <v>#N/A</v>
      </c>
      <c r="S52" s="404" t="e">
        <f>IF($D52="Yes",'CMFs Injury A (All Data)'!S52,1)</f>
        <v>#N/A</v>
      </c>
      <c r="T52" s="404" t="e">
        <f>IF($D52="Yes",'CMFs Injury A (All Data)'!T52,1)</f>
        <v>#N/A</v>
      </c>
      <c r="U52" s="404" t="e">
        <f>IF($D52="Yes",'CMFs Injury A (All Data)'!U52,1)</f>
        <v>#N/A</v>
      </c>
      <c r="V52" s="439" t="e">
        <f>IF($D52="Yes",'CMFs Injury A (All Data)'!V52,1)</f>
        <v>#N/A</v>
      </c>
      <c r="W52" s="625"/>
    </row>
    <row r="53" spans="1:23" x14ac:dyDescent="0.2">
      <c r="A53" s="407" t="str">
        <f>'CMFs Fatal'!A53</f>
        <v>Area Type must be selected on Worksheet 1 (box 14)</v>
      </c>
      <c r="B53" s="403">
        <f>'CMFs Fatal (All Data)'!B53</f>
        <v>10</v>
      </c>
      <c r="C53" s="403" t="str">
        <f>'CMFs Fatal (All Data)'!C53</f>
        <v>All</v>
      </c>
      <c r="D53" s="403" t="e">
        <f>'CMFs Fatal (All Data)'!D53</f>
        <v>#N/A</v>
      </c>
      <c r="E53" s="404" t="e">
        <f>IF($D53="Yes",'CMFs Injury A (All Data)'!E53,1)</f>
        <v>#N/A</v>
      </c>
      <c r="F53" s="404" t="e">
        <f>IF($D53="Yes",'CMFs Injury A (All Data)'!F53,1)</f>
        <v>#N/A</v>
      </c>
      <c r="G53" s="404" t="e">
        <f>IF($D53="Yes",'CMFs Injury A (All Data)'!G53,1)</f>
        <v>#N/A</v>
      </c>
      <c r="H53" s="404" t="e">
        <f>IF($D53="Yes",'CMFs Injury A (All Data)'!H53,1)</f>
        <v>#N/A</v>
      </c>
      <c r="I53" s="404" t="e">
        <f>IF($D53="Yes",'CMFs Injury A (All Data)'!I53,1)</f>
        <v>#N/A</v>
      </c>
      <c r="J53" s="404" t="e">
        <f>IF($D53="Yes",'CMFs Injury A (All Data)'!J53,1)</f>
        <v>#N/A</v>
      </c>
      <c r="K53" s="404" t="e">
        <f>IF($D53="Yes",'CMFs Injury A (All Data)'!K53,1)</f>
        <v>#N/A</v>
      </c>
      <c r="L53" s="404" t="e">
        <f>IF($D53="Yes",'CMFs Injury A (All Data)'!L53,1)</f>
        <v>#N/A</v>
      </c>
      <c r="M53" s="404" t="e">
        <f>IF($D53="Yes",'CMFs Injury A (All Data)'!M53,1)</f>
        <v>#N/A</v>
      </c>
      <c r="N53" s="404" t="e">
        <f>IF($D53="Yes",'CMFs Injury A (All Data)'!N53,1)</f>
        <v>#N/A</v>
      </c>
      <c r="O53" s="404" t="e">
        <f>IF($D53="Yes",'CMFs Injury A (All Data)'!O53,1)</f>
        <v>#N/A</v>
      </c>
      <c r="P53" s="404" t="e">
        <f>IF($D53="Yes",'CMFs Injury A (All Data)'!P53,1)</f>
        <v>#N/A</v>
      </c>
      <c r="Q53" s="404" t="e">
        <f>IF($D53="Yes",'CMFs Injury A (All Data)'!Q53,1)</f>
        <v>#N/A</v>
      </c>
      <c r="R53" s="404" t="e">
        <f>IF($D53="Yes",'CMFs Injury A (All Data)'!R53,1)</f>
        <v>#N/A</v>
      </c>
      <c r="S53" s="404" t="e">
        <f>IF($D53="Yes",'CMFs Injury A (All Data)'!S53,1)</f>
        <v>#N/A</v>
      </c>
      <c r="T53" s="404" t="e">
        <f>IF($D53="Yes",'CMFs Injury A (All Data)'!T53,1)</f>
        <v>#N/A</v>
      </c>
      <c r="U53" s="404" t="e">
        <f>IF($D53="Yes",'CMFs Injury A (All Data)'!U53,1)</f>
        <v>#N/A</v>
      </c>
      <c r="V53" s="439" t="e">
        <f>IF($D53="Yes",'CMFs Injury A (All Data)'!V53,1)</f>
        <v>#N/A</v>
      </c>
      <c r="W53" s="625"/>
    </row>
    <row r="54" spans="1:23" x14ac:dyDescent="0.2">
      <c r="A54" s="407" t="str">
        <f>'CMFs Fatal'!A54</f>
        <v>Area Type must be selected on Worksheet 1 (box 14)</v>
      </c>
      <c r="B54" s="403">
        <f>'CMFs Fatal (All Data)'!B54</f>
        <v>10</v>
      </c>
      <c r="C54" s="403" t="str">
        <f>'CMFs Fatal (All Data)'!C54</f>
        <v>All</v>
      </c>
      <c r="D54" s="403" t="e">
        <f>'CMFs Fatal (All Data)'!D54</f>
        <v>#N/A</v>
      </c>
      <c r="E54" s="404" t="e">
        <f>IF($D54="Yes",'CMFs Injury A (All Data)'!E54,1)</f>
        <v>#N/A</v>
      </c>
      <c r="F54" s="404" t="e">
        <f>IF($D54="Yes",'CMFs Injury A (All Data)'!F54,1)</f>
        <v>#N/A</v>
      </c>
      <c r="G54" s="404" t="e">
        <f>IF($D54="Yes",'CMFs Injury A (All Data)'!G54,1)</f>
        <v>#N/A</v>
      </c>
      <c r="H54" s="404" t="e">
        <f>IF($D54="Yes",'CMFs Injury A (All Data)'!H54,1)</f>
        <v>#N/A</v>
      </c>
      <c r="I54" s="404" t="e">
        <f>IF($D54="Yes",'CMFs Injury A (All Data)'!I54,1)</f>
        <v>#N/A</v>
      </c>
      <c r="J54" s="404" t="e">
        <f>IF($D54="Yes",'CMFs Injury A (All Data)'!J54,1)</f>
        <v>#N/A</v>
      </c>
      <c r="K54" s="404" t="e">
        <f>IF($D54="Yes",'CMFs Injury A (All Data)'!K54,1)</f>
        <v>#N/A</v>
      </c>
      <c r="L54" s="404" t="e">
        <f>IF($D54="Yes",'CMFs Injury A (All Data)'!L54,1)</f>
        <v>#N/A</v>
      </c>
      <c r="M54" s="404" t="e">
        <f>IF($D54="Yes",'CMFs Injury A (All Data)'!M54,1)</f>
        <v>#N/A</v>
      </c>
      <c r="N54" s="404" t="e">
        <f>IF($D54="Yes",'CMFs Injury A (All Data)'!N54,1)</f>
        <v>#N/A</v>
      </c>
      <c r="O54" s="404" t="e">
        <f>IF($D54="Yes",'CMFs Injury A (All Data)'!O54,1)</f>
        <v>#N/A</v>
      </c>
      <c r="P54" s="404" t="e">
        <f>IF($D54="Yes",'CMFs Injury A (All Data)'!P54,1)</f>
        <v>#N/A</v>
      </c>
      <c r="Q54" s="404" t="e">
        <f>IF($D54="Yes",'CMFs Injury A (All Data)'!Q54,1)</f>
        <v>#N/A</v>
      </c>
      <c r="R54" s="404" t="e">
        <f>IF($D54="Yes",'CMFs Injury A (All Data)'!R54,1)</f>
        <v>#N/A</v>
      </c>
      <c r="S54" s="404" t="e">
        <f>IF($D54="Yes",'CMFs Injury A (All Data)'!S54,1)</f>
        <v>#N/A</v>
      </c>
      <c r="T54" s="404" t="e">
        <f>IF($D54="Yes",'CMFs Injury A (All Data)'!T54,1)</f>
        <v>#N/A</v>
      </c>
      <c r="U54" s="404" t="e">
        <f>IF($D54="Yes",'CMFs Injury A (All Data)'!U54,1)</f>
        <v>#N/A</v>
      </c>
      <c r="V54" s="439" t="e">
        <f>IF($D54="Yes",'CMFs Injury A (All Data)'!V54,1)</f>
        <v>#N/A</v>
      </c>
      <c r="W54" s="625"/>
    </row>
    <row r="55" spans="1:23" x14ac:dyDescent="0.2">
      <c r="A55" s="407" t="str">
        <f>'CMFs Fatal'!A55</f>
        <v>Area Type must be selected on Worksheet 1 (box 14)</v>
      </c>
      <c r="B55" s="403">
        <f>'CMFs Fatal (All Data)'!B55</f>
        <v>10</v>
      </c>
      <c r="C55" s="403" t="str">
        <f>'CMFs Fatal (All Data)'!C55</f>
        <v>Urban</v>
      </c>
      <c r="D55" s="403" t="e">
        <f>'CMFs Fatal (All Data)'!D55</f>
        <v>#N/A</v>
      </c>
      <c r="E55" s="404" t="e">
        <f>IF($D55="Yes",'CMFs Injury A (All Data)'!E55,1)</f>
        <v>#N/A</v>
      </c>
      <c r="F55" s="404" t="e">
        <f>IF($D55="Yes",'CMFs Injury A (All Data)'!F55,1)</f>
        <v>#N/A</v>
      </c>
      <c r="G55" s="404" t="e">
        <f>IF($D55="Yes",'CMFs Injury A (All Data)'!G55,1)</f>
        <v>#N/A</v>
      </c>
      <c r="H55" s="404" t="e">
        <f>IF($D55="Yes",'CMFs Injury A (All Data)'!H55,1)</f>
        <v>#N/A</v>
      </c>
      <c r="I55" s="404" t="e">
        <f>IF($D55="Yes",'CMFs Injury A (All Data)'!I55,1)</f>
        <v>#N/A</v>
      </c>
      <c r="J55" s="404" t="e">
        <f>IF($D55="Yes",'CMFs Injury A (All Data)'!J55,1)</f>
        <v>#N/A</v>
      </c>
      <c r="K55" s="404" t="e">
        <f>IF($D55="Yes",'CMFs Injury A (All Data)'!K55,1)</f>
        <v>#N/A</v>
      </c>
      <c r="L55" s="404" t="e">
        <f>IF($D55="Yes",'CMFs Injury A (All Data)'!L55,1)</f>
        <v>#N/A</v>
      </c>
      <c r="M55" s="404" t="e">
        <f>IF($D55="Yes",'CMFs Injury A (All Data)'!M55,1)</f>
        <v>#N/A</v>
      </c>
      <c r="N55" s="404" t="e">
        <f>IF($D55="Yes",'CMFs Injury A (All Data)'!N55,1)</f>
        <v>#N/A</v>
      </c>
      <c r="O55" s="404" t="e">
        <f>IF($D55="Yes",'CMFs Injury A (All Data)'!O55,1)</f>
        <v>#N/A</v>
      </c>
      <c r="P55" s="404" t="e">
        <f>IF($D55="Yes",'CMFs Injury A (All Data)'!P55,1)</f>
        <v>#N/A</v>
      </c>
      <c r="Q55" s="404" t="e">
        <f>IF($D55="Yes",'CMFs Injury A (All Data)'!Q55,1)</f>
        <v>#N/A</v>
      </c>
      <c r="R55" s="404" t="e">
        <f>IF($D55="Yes",'CMFs Injury A (All Data)'!R55,1)</f>
        <v>#N/A</v>
      </c>
      <c r="S55" s="404" t="e">
        <f>IF($D55="Yes",'CMFs Injury A (All Data)'!S55,1)</f>
        <v>#N/A</v>
      </c>
      <c r="T55" s="404" t="e">
        <f>IF($D55="Yes",'CMFs Injury A (All Data)'!T55,1)</f>
        <v>#N/A</v>
      </c>
      <c r="U55" s="404" t="e">
        <f>IF($D55="Yes",'CMFs Injury A (All Data)'!U55,1)</f>
        <v>#N/A</v>
      </c>
      <c r="V55" s="439" t="e">
        <f>IF($D55="Yes",'CMFs Injury A (All Data)'!V55,1)</f>
        <v>#N/A</v>
      </c>
      <c r="W55" s="625"/>
    </row>
    <row r="56" spans="1:23" x14ac:dyDescent="0.2">
      <c r="A56" s="407" t="str">
        <f>'CMFs Fatal'!A56</f>
        <v>Area Type must be selected on Worksheet 1 (box 14)</v>
      </c>
      <c r="B56" s="403">
        <f>'CMFs Fatal (All Data)'!B56</f>
        <v>10</v>
      </c>
      <c r="C56" s="403" t="str">
        <f>'CMFs Fatal (All Data)'!C56</f>
        <v>Urban</v>
      </c>
      <c r="D56" s="403" t="e">
        <f>'CMFs Fatal (All Data)'!D56</f>
        <v>#N/A</v>
      </c>
      <c r="E56" s="404" t="e">
        <f>IF($D56="Yes",'CMFs Injury A (All Data)'!E56,1)</f>
        <v>#N/A</v>
      </c>
      <c r="F56" s="404" t="e">
        <f>IF($D56="Yes",'CMFs Injury A (All Data)'!F56,1)</f>
        <v>#N/A</v>
      </c>
      <c r="G56" s="404" t="e">
        <f>IF($D56="Yes",'CMFs Injury A (All Data)'!G56,1)</f>
        <v>#N/A</v>
      </c>
      <c r="H56" s="404" t="e">
        <f>IF($D56="Yes",'CMFs Injury A (All Data)'!H56,1)</f>
        <v>#N/A</v>
      </c>
      <c r="I56" s="404" t="e">
        <f>IF($D56="Yes",'CMFs Injury A (All Data)'!I56,1)</f>
        <v>#N/A</v>
      </c>
      <c r="J56" s="404" t="e">
        <f>IF($D56="Yes",'CMFs Injury A (All Data)'!J56,1)</f>
        <v>#N/A</v>
      </c>
      <c r="K56" s="404" t="e">
        <f>IF($D56="Yes",'CMFs Injury A (All Data)'!K56,1)</f>
        <v>#N/A</v>
      </c>
      <c r="L56" s="404" t="e">
        <f>IF($D56="Yes",'CMFs Injury A (All Data)'!L56,1)</f>
        <v>#N/A</v>
      </c>
      <c r="M56" s="404" t="e">
        <f>IF($D56="Yes",'CMFs Injury A (All Data)'!M56,1)</f>
        <v>#N/A</v>
      </c>
      <c r="N56" s="404" t="e">
        <f>IF($D56="Yes",'CMFs Injury A (All Data)'!N56,1)</f>
        <v>#N/A</v>
      </c>
      <c r="O56" s="404" t="e">
        <f>IF($D56="Yes",'CMFs Injury A (All Data)'!O56,1)</f>
        <v>#N/A</v>
      </c>
      <c r="P56" s="404" t="e">
        <f>IF($D56="Yes",'CMFs Injury A (All Data)'!P56,1)</f>
        <v>#N/A</v>
      </c>
      <c r="Q56" s="404" t="e">
        <f>IF($D56="Yes",'CMFs Injury A (All Data)'!Q56,1)</f>
        <v>#N/A</v>
      </c>
      <c r="R56" s="404" t="e">
        <f>IF($D56="Yes",'CMFs Injury A (All Data)'!R56,1)</f>
        <v>#N/A</v>
      </c>
      <c r="S56" s="404" t="e">
        <f>IF($D56="Yes",'CMFs Injury A (All Data)'!S56,1)</f>
        <v>#N/A</v>
      </c>
      <c r="T56" s="404" t="e">
        <f>IF($D56="Yes",'CMFs Injury A (All Data)'!T56,1)</f>
        <v>#N/A</v>
      </c>
      <c r="U56" s="404" t="e">
        <f>IF($D56="Yes",'CMFs Injury A (All Data)'!U56,1)</f>
        <v>#N/A</v>
      </c>
      <c r="V56" s="439" t="e">
        <f>IF($D56="Yes",'CMFs Injury A (All Data)'!V56,1)</f>
        <v>#N/A</v>
      </c>
      <c r="W56" s="625"/>
    </row>
    <row r="57" spans="1:23" x14ac:dyDescent="0.2">
      <c r="A57" s="407" t="str">
        <f>'CMFs Fatal'!A57</f>
        <v>Area Type must be selected on Worksheet 1 (box 14)</v>
      </c>
      <c r="B57" s="403">
        <f>'CMFs Fatal (All Data)'!B57</f>
        <v>10</v>
      </c>
      <c r="C57" s="403" t="str">
        <f>'CMFs Fatal (All Data)'!C57</f>
        <v>Urban and Suburban</v>
      </c>
      <c r="D57" s="403" t="e">
        <f>'CMFs Fatal (All Data)'!D57</f>
        <v>#N/A</v>
      </c>
      <c r="E57" s="404" t="e">
        <f>IF($D57="Yes",'CMFs Injury A (All Data)'!E57,1)</f>
        <v>#N/A</v>
      </c>
      <c r="F57" s="404" t="e">
        <f>IF($D57="Yes",'CMFs Injury A (All Data)'!F57,1)</f>
        <v>#N/A</v>
      </c>
      <c r="G57" s="404" t="e">
        <f>IF($D57="Yes",'CMFs Injury A (All Data)'!G57,1)</f>
        <v>#N/A</v>
      </c>
      <c r="H57" s="404" t="e">
        <f>IF($D57="Yes",'CMFs Injury A (All Data)'!H57,1)</f>
        <v>#N/A</v>
      </c>
      <c r="I57" s="404" t="e">
        <f>IF($D57="Yes",'CMFs Injury A (All Data)'!I57,1)</f>
        <v>#N/A</v>
      </c>
      <c r="J57" s="404" t="e">
        <f>IF($D57="Yes",'CMFs Injury A (All Data)'!J57,1)</f>
        <v>#N/A</v>
      </c>
      <c r="K57" s="404" t="e">
        <f>IF($D57="Yes",'CMFs Injury A (All Data)'!K57,1)</f>
        <v>#N/A</v>
      </c>
      <c r="L57" s="404" t="e">
        <f>IF($D57="Yes",'CMFs Injury A (All Data)'!L57,1)</f>
        <v>#N/A</v>
      </c>
      <c r="M57" s="404" t="e">
        <f>IF($D57="Yes",'CMFs Injury A (All Data)'!M57,1)</f>
        <v>#N/A</v>
      </c>
      <c r="N57" s="404" t="e">
        <f>IF($D57="Yes",'CMFs Injury A (All Data)'!N57,1)</f>
        <v>#N/A</v>
      </c>
      <c r="O57" s="404" t="e">
        <f>IF($D57="Yes",'CMFs Injury A (All Data)'!O57,1)</f>
        <v>#N/A</v>
      </c>
      <c r="P57" s="404" t="e">
        <f>IF($D57="Yes",'CMFs Injury A (All Data)'!P57,1)</f>
        <v>#N/A</v>
      </c>
      <c r="Q57" s="404" t="e">
        <f>IF($D57="Yes",'CMFs Injury A (All Data)'!Q57,1)</f>
        <v>#N/A</v>
      </c>
      <c r="R57" s="404" t="e">
        <f>IF($D57="Yes",'CMFs Injury A (All Data)'!R57,1)</f>
        <v>#N/A</v>
      </c>
      <c r="S57" s="404" t="e">
        <f>IF($D57="Yes",'CMFs Injury A (All Data)'!S57,1)</f>
        <v>#N/A</v>
      </c>
      <c r="T57" s="404" t="e">
        <f>IF($D57="Yes",'CMFs Injury A (All Data)'!T57,1)</f>
        <v>#N/A</v>
      </c>
      <c r="U57" s="404" t="e">
        <f>IF($D57="Yes",'CMFs Injury A (All Data)'!U57,1)</f>
        <v>#N/A</v>
      </c>
      <c r="V57" s="439" t="e">
        <f>IF($D57="Yes",'CMFs Injury A (All Data)'!V57,1)</f>
        <v>#N/A</v>
      </c>
      <c r="W57" s="625"/>
    </row>
    <row r="58" spans="1:23" x14ac:dyDescent="0.2">
      <c r="A58" s="407" t="str">
        <f>'CMFs Fatal'!A58</f>
        <v>Area Type must be selected on Worksheet 1 (box 14)</v>
      </c>
      <c r="B58" s="403">
        <f>'CMFs Fatal (All Data)'!B58</f>
        <v>10</v>
      </c>
      <c r="C58" s="403" t="str">
        <f>'CMFs Fatal (All Data)'!C58</f>
        <v>All</v>
      </c>
      <c r="D58" s="403" t="e">
        <f>'CMFs Fatal (All Data)'!D58</f>
        <v>#N/A</v>
      </c>
      <c r="E58" s="404" t="e">
        <f>IF($D58="Yes",'CMFs Injury A (All Data)'!E58,1)</f>
        <v>#N/A</v>
      </c>
      <c r="F58" s="404" t="e">
        <f>IF($D58="Yes",'CMFs Injury A (All Data)'!F58,1)</f>
        <v>#N/A</v>
      </c>
      <c r="G58" s="404" t="e">
        <f>IF($D58="Yes",'CMFs Injury A (All Data)'!G58,1)</f>
        <v>#N/A</v>
      </c>
      <c r="H58" s="404" t="e">
        <f>IF($D58="Yes",'CMFs Injury A (All Data)'!H58,1)</f>
        <v>#N/A</v>
      </c>
      <c r="I58" s="404" t="e">
        <f>IF($D58="Yes",'CMFs Injury A (All Data)'!I58,1)</f>
        <v>#N/A</v>
      </c>
      <c r="J58" s="404" t="e">
        <f>IF($D58="Yes",'CMFs Injury A (All Data)'!J58,1)</f>
        <v>#N/A</v>
      </c>
      <c r="K58" s="404" t="e">
        <f>IF($D58="Yes",'CMFs Injury A (All Data)'!K58,1)</f>
        <v>#N/A</v>
      </c>
      <c r="L58" s="404" t="e">
        <f>IF($D58="Yes",'CMFs Injury A (All Data)'!L58,1)</f>
        <v>#N/A</v>
      </c>
      <c r="M58" s="404" t="e">
        <f>IF($D58="Yes",'CMFs Injury A (All Data)'!M58,1)</f>
        <v>#N/A</v>
      </c>
      <c r="N58" s="404" t="e">
        <f>IF($D58="Yes",'CMFs Injury A (All Data)'!N58,1)</f>
        <v>#N/A</v>
      </c>
      <c r="O58" s="404" t="e">
        <f>IF($D58="Yes",'CMFs Injury A (All Data)'!O58,1)</f>
        <v>#N/A</v>
      </c>
      <c r="P58" s="404" t="e">
        <f>IF($D58="Yes",'CMFs Injury A (All Data)'!P58,1)</f>
        <v>#N/A</v>
      </c>
      <c r="Q58" s="404" t="e">
        <f>IF($D58="Yes",'CMFs Injury A (All Data)'!Q58,1)</f>
        <v>#N/A</v>
      </c>
      <c r="R58" s="404" t="e">
        <f>IF($D58="Yes",'CMFs Injury A (All Data)'!R58,1)</f>
        <v>#N/A</v>
      </c>
      <c r="S58" s="404" t="e">
        <f>IF($D58="Yes",'CMFs Injury A (All Data)'!S58,1)</f>
        <v>#N/A</v>
      </c>
      <c r="T58" s="404" t="e">
        <f>IF($D58="Yes",'CMFs Injury A (All Data)'!T58,1)</f>
        <v>#N/A</v>
      </c>
      <c r="U58" s="404" t="e">
        <f>IF($D58="Yes",'CMFs Injury A (All Data)'!U58,1)</f>
        <v>#N/A</v>
      </c>
      <c r="V58" s="439" t="e">
        <f>IF($D58="Yes",'CMFs Injury A (All Data)'!V58,1)</f>
        <v>#N/A</v>
      </c>
      <c r="W58" s="625"/>
    </row>
    <row r="59" spans="1:23" x14ac:dyDescent="0.2">
      <c r="A59" s="407" t="str">
        <f>'CMFs Fatal'!A59</f>
        <v>Area Type must be selected on Worksheet 1 (box 14)</v>
      </c>
      <c r="B59" s="403">
        <f>'CMFs Fatal (All Data)'!B59</f>
        <v>10</v>
      </c>
      <c r="C59" s="403" t="str">
        <f>'CMFs Fatal (All Data)'!C59</f>
        <v>All</v>
      </c>
      <c r="D59" s="403" t="e">
        <f>'CMFs Fatal (All Data)'!D59</f>
        <v>#N/A</v>
      </c>
      <c r="E59" s="404" t="e">
        <f>IF($D59="Yes",'CMFs Injury A (All Data)'!E59,1)</f>
        <v>#N/A</v>
      </c>
      <c r="F59" s="404" t="e">
        <f>IF($D59="Yes",'CMFs Injury A (All Data)'!F59,1)</f>
        <v>#N/A</v>
      </c>
      <c r="G59" s="404" t="e">
        <f>IF($D59="Yes",'CMFs Injury A (All Data)'!G59,1)</f>
        <v>#N/A</v>
      </c>
      <c r="H59" s="404" t="e">
        <f>IF($D59="Yes",'CMFs Injury A (All Data)'!H59,1)</f>
        <v>#N/A</v>
      </c>
      <c r="I59" s="404" t="e">
        <f>IF($D59="Yes",'CMFs Injury A (All Data)'!I59,1)</f>
        <v>#N/A</v>
      </c>
      <c r="J59" s="404" t="e">
        <f>IF($D59="Yes",'CMFs Injury A (All Data)'!J59,1)</f>
        <v>#N/A</v>
      </c>
      <c r="K59" s="404" t="e">
        <f>IF($D59="Yes",'CMFs Injury A (All Data)'!K59,1)</f>
        <v>#N/A</v>
      </c>
      <c r="L59" s="404" t="e">
        <f>IF($D59="Yes",'CMFs Injury A (All Data)'!L59,1)</f>
        <v>#N/A</v>
      </c>
      <c r="M59" s="404" t="e">
        <f>IF($D59="Yes",'CMFs Injury A (All Data)'!M59,1)</f>
        <v>#N/A</v>
      </c>
      <c r="N59" s="404" t="e">
        <f>IF($D59="Yes",'CMFs Injury A (All Data)'!N59,1)</f>
        <v>#N/A</v>
      </c>
      <c r="O59" s="404" t="e">
        <f>IF($D59="Yes",'CMFs Injury A (All Data)'!O59,1)</f>
        <v>#N/A</v>
      </c>
      <c r="P59" s="404" t="e">
        <f>IF($D59="Yes",'CMFs Injury A (All Data)'!P59,1)</f>
        <v>#N/A</v>
      </c>
      <c r="Q59" s="404" t="e">
        <f>IF($D59="Yes",'CMFs Injury A (All Data)'!Q59,1)</f>
        <v>#N/A</v>
      </c>
      <c r="R59" s="404" t="e">
        <f>IF($D59="Yes",'CMFs Injury A (All Data)'!R59,1)</f>
        <v>#N/A</v>
      </c>
      <c r="S59" s="404" t="e">
        <f>IF($D59="Yes",'CMFs Injury A (All Data)'!S59,1)</f>
        <v>#N/A</v>
      </c>
      <c r="T59" s="404" t="e">
        <f>IF($D59="Yes",'CMFs Injury A (All Data)'!T59,1)</f>
        <v>#N/A</v>
      </c>
      <c r="U59" s="404" t="e">
        <f>IF($D59="Yes",'CMFs Injury A (All Data)'!U59,1)</f>
        <v>#N/A</v>
      </c>
      <c r="V59" s="439" t="e">
        <f>IF($D59="Yes",'CMFs Injury A (All Data)'!V59,1)</f>
        <v>#N/A</v>
      </c>
      <c r="W59" s="625"/>
    </row>
    <row r="60" spans="1:23" x14ac:dyDescent="0.2">
      <c r="A60" s="407" t="str">
        <f>'CMFs Fatal'!A60</f>
        <v>Area Type must be selected on Worksheet 1 (box 14)</v>
      </c>
      <c r="B60" s="403">
        <f>'CMFs Fatal (All Data)'!B60</f>
        <v>10</v>
      </c>
      <c r="C60" s="403" t="str">
        <f>'CMFs Fatal (All Data)'!C60</f>
        <v>All</v>
      </c>
      <c r="D60" s="403" t="e">
        <f>'CMFs Fatal (All Data)'!D60</f>
        <v>#N/A</v>
      </c>
      <c r="E60" s="404" t="e">
        <f>IF($D60="Yes",'CMFs Injury A (All Data)'!E60,1)</f>
        <v>#N/A</v>
      </c>
      <c r="F60" s="404" t="e">
        <f>IF($D60="Yes",'CMFs Injury A (All Data)'!F60,1)</f>
        <v>#N/A</v>
      </c>
      <c r="G60" s="404" t="e">
        <f>IF($D60="Yes",'CMFs Injury A (All Data)'!G60,1)</f>
        <v>#N/A</v>
      </c>
      <c r="H60" s="404" t="e">
        <f>IF($D60="Yes",'CMFs Injury A (All Data)'!H60,1)</f>
        <v>#N/A</v>
      </c>
      <c r="I60" s="404" t="e">
        <f>IF($D60="Yes",'CMFs Injury A (All Data)'!I60,1)</f>
        <v>#N/A</v>
      </c>
      <c r="J60" s="404" t="e">
        <f>IF($D60="Yes",'CMFs Injury A (All Data)'!J60,1)</f>
        <v>#N/A</v>
      </c>
      <c r="K60" s="404" t="e">
        <f>IF($D60="Yes",'CMFs Injury A (All Data)'!K60,1)</f>
        <v>#N/A</v>
      </c>
      <c r="L60" s="404" t="e">
        <f>IF($D60="Yes",'CMFs Injury A (All Data)'!L60,1)</f>
        <v>#N/A</v>
      </c>
      <c r="M60" s="404" t="e">
        <f>IF($D60="Yes",'CMFs Injury A (All Data)'!M60,1)</f>
        <v>#N/A</v>
      </c>
      <c r="N60" s="404" t="e">
        <f>IF($D60="Yes",'CMFs Injury A (All Data)'!N60,1)</f>
        <v>#N/A</v>
      </c>
      <c r="O60" s="404" t="e">
        <f>IF($D60="Yes",'CMFs Injury A (All Data)'!O60,1)</f>
        <v>#N/A</v>
      </c>
      <c r="P60" s="404" t="e">
        <f>IF($D60="Yes",'CMFs Injury A (All Data)'!P60,1)</f>
        <v>#N/A</v>
      </c>
      <c r="Q60" s="404" t="e">
        <f>IF($D60="Yes",'CMFs Injury A (All Data)'!Q60,1)</f>
        <v>#N/A</v>
      </c>
      <c r="R60" s="404" t="e">
        <f>IF($D60="Yes",'CMFs Injury A (All Data)'!R60,1)</f>
        <v>#N/A</v>
      </c>
      <c r="S60" s="404" t="e">
        <f>IF($D60="Yes",'CMFs Injury A (All Data)'!S60,1)</f>
        <v>#N/A</v>
      </c>
      <c r="T60" s="404" t="e">
        <f>IF($D60="Yes",'CMFs Injury A (All Data)'!T60,1)</f>
        <v>#N/A</v>
      </c>
      <c r="U60" s="404" t="e">
        <f>IF($D60="Yes",'CMFs Injury A (All Data)'!U60,1)</f>
        <v>#N/A</v>
      </c>
      <c r="V60" s="439" t="e">
        <f>IF($D60="Yes",'CMFs Injury A (All Data)'!V60,1)</f>
        <v>#N/A</v>
      </c>
      <c r="W60" s="625"/>
    </row>
    <row r="61" spans="1:23" x14ac:dyDescent="0.2">
      <c r="A61" s="407" t="str">
        <f>'CMFs Fatal'!A61</f>
        <v>Area Type must be selected on Worksheet 1 (box 14)</v>
      </c>
      <c r="B61" s="403">
        <f>'CMFs Fatal (All Data)'!B61</f>
        <v>20</v>
      </c>
      <c r="C61" s="403" t="str">
        <f>'CMFs Fatal (All Data)'!C61</f>
        <v>All</v>
      </c>
      <c r="D61" s="403" t="e">
        <f>'CMFs Fatal (All Data)'!D61</f>
        <v>#N/A</v>
      </c>
      <c r="E61" s="404" t="e">
        <f>IF($D61="Yes",'CMFs Injury A (All Data)'!E61,1)</f>
        <v>#N/A</v>
      </c>
      <c r="F61" s="404" t="e">
        <f>IF($D61="Yes",'CMFs Injury A (All Data)'!F61,1)</f>
        <v>#N/A</v>
      </c>
      <c r="G61" s="404" t="e">
        <f>IF($D61="Yes",'CMFs Injury A (All Data)'!G61,1)</f>
        <v>#N/A</v>
      </c>
      <c r="H61" s="404" t="e">
        <f>IF($D61="Yes",'CMFs Injury A (All Data)'!H61,1)</f>
        <v>#N/A</v>
      </c>
      <c r="I61" s="404" t="e">
        <f>IF($D61="Yes",'CMFs Injury A (All Data)'!I61,1)</f>
        <v>#N/A</v>
      </c>
      <c r="J61" s="404" t="e">
        <f>IF($D61="Yes",'CMFs Injury A (All Data)'!J61,1)</f>
        <v>#N/A</v>
      </c>
      <c r="K61" s="404" t="e">
        <f>IF($D61="Yes",'CMFs Injury A (All Data)'!K61,1)</f>
        <v>#N/A</v>
      </c>
      <c r="L61" s="404" t="e">
        <f>IF($D61="Yes",'CMFs Injury A (All Data)'!L61,1)</f>
        <v>#N/A</v>
      </c>
      <c r="M61" s="404" t="e">
        <f>IF($D61="Yes",'CMFs Injury A (All Data)'!M61,1)</f>
        <v>#N/A</v>
      </c>
      <c r="N61" s="404" t="e">
        <f>IF($D61="Yes",'CMFs Injury A (All Data)'!N61,1)</f>
        <v>#N/A</v>
      </c>
      <c r="O61" s="404" t="e">
        <f>IF($D61="Yes",'CMFs Injury A (All Data)'!O61,1)</f>
        <v>#N/A</v>
      </c>
      <c r="P61" s="404" t="e">
        <f>IF($D61="Yes",'CMFs Injury A (All Data)'!P61,1)</f>
        <v>#N/A</v>
      </c>
      <c r="Q61" s="404" t="e">
        <f>IF($D61="Yes",'CMFs Injury A (All Data)'!Q61,1)</f>
        <v>#N/A</v>
      </c>
      <c r="R61" s="404" t="e">
        <f>IF($D61="Yes",'CMFs Injury A (All Data)'!R61,1)</f>
        <v>#N/A</v>
      </c>
      <c r="S61" s="404" t="e">
        <f>IF($D61="Yes",'CMFs Injury A (All Data)'!S61,1)</f>
        <v>#N/A</v>
      </c>
      <c r="T61" s="404" t="e">
        <f>IF($D61="Yes",'CMFs Injury A (All Data)'!T61,1)</f>
        <v>#N/A</v>
      </c>
      <c r="U61" s="404" t="e">
        <f>IF($D61="Yes",'CMFs Injury A (All Data)'!U61,1)</f>
        <v>#N/A</v>
      </c>
      <c r="V61" s="439" t="e">
        <f>IF($D61="Yes",'CMFs Injury A (All Data)'!V61,1)</f>
        <v>#N/A</v>
      </c>
      <c r="W61" s="625"/>
    </row>
    <row r="62" spans="1:23" x14ac:dyDescent="0.2">
      <c r="A62" s="407" t="str">
        <f>'CMFs Fatal'!A62</f>
        <v>Area Type must be selected on Worksheet 1 (box 14)</v>
      </c>
      <c r="B62" s="403">
        <f>'CMFs Fatal (All Data)'!B62</f>
        <v>20</v>
      </c>
      <c r="C62" s="403" t="str">
        <f>'CMFs Fatal (All Data)'!C62</f>
        <v>All</v>
      </c>
      <c r="D62" s="403" t="e">
        <f>'CMFs Fatal (All Data)'!D62</f>
        <v>#N/A</v>
      </c>
      <c r="E62" s="404" t="e">
        <f>IF($D62="Yes",'CMFs Injury A (All Data)'!E62,1)</f>
        <v>#N/A</v>
      </c>
      <c r="F62" s="404" t="e">
        <f>IF($D62="Yes",'CMFs Injury A (All Data)'!F62,1)</f>
        <v>#N/A</v>
      </c>
      <c r="G62" s="404" t="e">
        <f>IF($D62="Yes",'CMFs Injury A (All Data)'!G62,1)</f>
        <v>#N/A</v>
      </c>
      <c r="H62" s="404" t="e">
        <f>IF($D62="Yes",'CMFs Injury A (All Data)'!H62,1)</f>
        <v>#N/A</v>
      </c>
      <c r="I62" s="404" t="e">
        <f>IF($D62="Yes",'CMFs Injury A (All Data)'!I62,1)</f>
        <v>#N/A</v>
      </c>
      <c r="J62" s="404" t="e">
        <f>IF($D62="Yes",'CMFs Injury A (All Data)'!J62,1)</f>
        <v>#N/A</v>
      </c>
      <c r="K62" s="404" t="e">
        <f>IF($D62="Yes",'CMFs Injury A (All Data)'!K62,1)</f>
        <v>#N/A</v>
      </c>
      <c r="L62" s="404" t="e">
        <f>IF($D62="Yes",'CMFs Injury A (All Data)'!L62,1)</f>
        <v>#N/A</v>
      </c>
      <c r="M62" s="404" t="e">
        <f>IF($D62="Yes",'CMFs Injury A (All Data)'!M62,1)</f>
        <v>#N/A</v>
      </c>
      <c r="N62" s="404" t="e">
        <f>IF($D62="Yes",'CMFs Injury A (All Data)'!N62,1)</f>
        <v>#N/A</v>
      </c>
      <c r="O62" s="404" t="e">
        <f>IF($D62="Yes",'CMFs Injury A (All Data)'!O62,1)</f>
        <v>#N/A</v>
      </c>
      <c r="P62" s="404" t="e">
        <f>IF($D62="Yes",'CMFs Injury A (All Data)'!P62,1)</f>
        <v>#N/A</v>
      </c>
      <c r="Q62" s="404" t="e">
        <f>IF($D62="Yes",'CMFs Injury A (All Data)'!Q62,1)</f>
        <v>#N/A</v>
      </c>
      <c r="R62" s="404" t="e">
        <f>IF($D62="Yes",'CMFs Injury A (All Data)'!R62,1)</f>
        <v>#N/A</v>
      </c>
      <c r="S62" s="404" t="e">
        <f>IF($D62="Yes",'CMFs Injury A (All Data)'!S62,1)</f>
        <v>#N/A</v>
      </c>
      <c r="T62" s="404" t="e">
        <f>IF($D62="Yes",'CMFs Injury A (All Data)'!T62,1)</f>
        <v>#N/A</v>
      </c>
      <c r="U62" s="404" t="e">
        <f>IF($D62="Yes",'CMFs Injury A (All Data)'!U62,1)</f>
        <v>#N/A</v>
      </c>
      <c r="V62" s="439" t="e">
        <f>IF($D62="Yes",'CMFs Injury A (All Data)'!V62,1)</f>
        <v>#N/A</v>
      </c>
      <c r="W62" s="625"/>
    </row>
    <row r="63" spans="1:23" x14ac:dyDescent="0.2">
      <c r="A63" s="407" t="str">
        <f>'CMFs Fatal'!A63</f>
        <v>Area Type must be selected on Worksheet 1 (box 14)</v>
      </c>
      <c r="B63" s="403">
        <f>'CMFs Fatal (All Data)'!B63</f>
        <v>20</v>
      </c>
      <c r="C63" s="403" t="str">
        <f>'CMFs Fatal (All Data)'!C63</f>
        <v>All</v>
      </c>
      <c r="D63" s="403" t="e">
        <f>'CMFs Fatal (All Data)'!D63</f>
        <v>#N/A</v>
      </c>
      <c r="E63" s="404" t="e">
        <f>IF($D63="Yes",'CMFs Injury A (All Data)'!E63,1)</f>
        <v>#N/A</v>
      </c>
      <c r="F63" s="404" t="e">
        <f>IF($D63="Yes",'CMFs Injury A (All Data)'!F63,1)</f>
        <v>#N/A</v>
      </c>
      <c r="G63" s="404" t="e">
        <f>IF($D63="Yes",'CMFs Injury A (All Data)'!G63,1)</f>
        <v>#N/A</v>
      </c>
      <c r="H63" s="404" t="e">
        <f>IF($D63="Yes",'CMFs Injury A (All Data)'!H63,1)</f>
        <v>#N/A</v>
      </c>
      <c r="I63" s="404" t="e">
        <f>IF($D63="Yes",'CMFs Injury A (All Data)'!I63,1)</f>
        <v>#N/A</v>
      </c>
      <c r="J63" s="404" t="e">
        <f>IF($D63="Yes",'CMFs Injury A (All Data)'!J63,1)</f>
        <v>#N/A</v>
      </c>
      <c r="K63" s="404" t="e">
        <f>IF($D63="Yes",'CMFs Injury A (All Data)'!K63,1)</f>
        <v>#N/A</v>
      </c>
      <c r="L63" s="404" t="e">
        <f>IF($D63="Yes",'CMFs Injury A (All Data)'!L63,1)</f>
        <v>#N/A</v>
      </c>
      <c r="M63" s="404" t="e">
        <f>IF($D63="Yes",'CMFs Injury A (All Data)'!M63,1)</f>
        <v>#N/A</v>
      </c>
      <c r="N63" s="404" t="e">
        <f>IF($D63="Yes",'CMFs Injury A (All Data)'!N63,1)</f>
        <v>#N/A</v>
      </c>
      <c r="O63" s="404" t="e">
        <f>IF($D63="Yes",'CMFs Injury A (All Data)'!O63,1)</f>
        <v>#N/A</v>
      </c>
      <c r="P63" s="404" t="e">
        <f>IF($D63="Yes",'CMFs Injury A (All Data)'!P63,1)</f>
        <v>#N/A</v>
      </c>
      <c r="Q63" s="404" t="e">
        <f>IF($D63="Yes",'CMFs Injury A (All Data)'!Q63,1)</f>
        <v>#N/A</v>
      </c>
      <c r="R63" s="404" t="e">
        <f>IF($D63="Yes",'CMFs Injury A (All Data)'!R63,1)</f>
        <v>#N/A</v>
      </c>
      <c r="S63" s="404" t="e">
        <f>IF($D63="Yes",'CMFs Injury A (All Data)'!S63,1)</f>
        <v>#N/A</v>
      </c>
      <c r="T63" s="404" t="e">
        <f>IF($D63="Yes",'CMFs Injury A (All Data)'!T63,1)</f>
        <v>#N/A</v>
      </c>
      <c r="U63" s="404" t="e">
        <f>IF($D63="Yes",'CMFs Injury A (All Data)'!U63,1)</f>
        <v>#N/A</v>
      </c>
      <c r="V63" s="439" t="e">
        <f>IF($D63="Yes",'CMFs Injury A (All Data)'!V63,1)</f>
        <v>#N/A</v>
      </c>
      <c r="W63" s="625"/>
    </row>
    <row r="64" spans="1:23" x14ac:dyDescent="0.2">
      <c r="A64" s="407" t="str">
        <f>'CMFs Fatal'!A64</f>
        <v>Area Type must be selected on Worksheet 1 (box 14)</v>
      </c>
      <c r="B64" s="403">
        <f>'CMFs Fatal (All Data)'!B64</f>
        <v>10</v>
      </c>
      <c r="C64" s="403" t="str">
        <f>'CMFs Fatal (All Data)'!C64</f>
        <v>All</v>
      </c>
      <c r="D64" s="403" t="e">
        <f>'CMFs Fatal (All Data)'!D64</f>
        <v>#N/A</v>
      </c>
      <c r="E64" s="404" t="e">
        <f>IF($D64="Yes",'CMFs Injury A (All Data)'!E64,1)</f>
        <v>#N/A</v>
      </c>
      <c r="F64" s="404" t="e">
        <f>IF($D64="Yes",'CMFs Injury A (All Data)'!F64,1)</f>
        <v>#N/A</v>
      </c>
      <c r="G64" s="404" t="e">
        <f>IF($D64="Yes",'CMFs Injury A (All Data)'!G64,1)</f>
        <v>#N/A</v>
      </c>
      <c r="H64" s="404" t="e">
        <f>IF($D64="Yes",'CMFs Injury A (All Data)'!H64,1)</f>
        <v>#N/A</v>
      </c>
      <c r="I64" s="404" t="e">
        <f>IF($D64="Yes",'CMFs Injury A (All Data)'!I64,1)</f>
        <v>#N/A</v>
      </c>
      <c r="J64" s="404" t="e">
        <f>IF($D64="Yes",'CMFs Injury A (All Data)'!J64,1)</f>
        <v>#N/A</v>
      </c>
      <c r="K64" s="404" t="e">
        <f>IF($D64="Yes",'CMFs Injury A (All Data)'!K64,1)</f>
        <v>#N/A</v>
      </c>
      <c r="L64" s="404" t="e">
        <f>IF($D64="Yes",'CMFs Injury A (All Data)'!L64,1)</f>
        <v>#N/A</v>
      </c>
      <c r="M64" s="404" t="e">
        <f>IF($D64="Yes",'CMFs Injury A (All Data)'!M64,1)</f>
        <v>#N/A</v>
      </c>
      <c r="N64" s="404" t="e">
        <f>IF($D64="Yes",'CMFs Injury A (All Data)'!N64,1)</f>
        <v>#N/A</v>
      </c>
      <c r="O64" s="404" t="e">
        <f>IF($D64="Yes",'CMFs Injury A (All Data)'!O64,1)</f>
        <v>#N/A</v>
      </c>
      <c r="P64" s="404" t="e">
        <f>IF($D64="Yes",'CMFs Injury A (All Data)'!P64,1)</f>
        <v>#N/A</v>
      </c>
      <c r="Q64" s="404" t="e">
        <f>IF($D64="Yes",'CMFs Injury A (All Data)'!Q64,1)</f>
        <v>#N/A</v>
      </c>
      <c r="R64" s="404" t="e">
        <f>IF($D64="Yes",'CMFs Injury A (All Data)'!R64,1)</f>
        <v>#N/A</v>
      </c>
      <c r="S64" s="404" t="e">
        <f>IF($D64="Yes",'CMFs Injury A (All Data)'!S64,1)</f>
        <v>#N/A</v>
      </c>
      <c r="T64" s="404" t="e">
        <f>IF($D64="Yes",'CMFs Injury A (All Data)'!T64,1)</f>
        <v>#N/A</v>
      </c>
      <c r="U64" s="404" t="e">
        <f>IF($D64="Yes",'CMFs Injury A (All Data)'!U64,1)</f>
        <v>#N/A</v>
      </c>
      <c r="V64" s="439" t="e">
        <f>IF($D64="Yes",'CMFs Injury A (All Data)'!V64,1)</f>
        <v>#N/A</v>
      </c>
      <c r="W64" s="625"/>
    </row>
    <row r="65" spans="1:23" x14ac:dyDescent="0.2">
      <c r="A65" s="407" t="str">
        <f>'CMFs Fatal'!A65</f>
        <v>Area Type must be selected on Worksheet 1 (box 14)</v>
      </c>
      <c r="B65" s="403">
        <f>'CMFs Fatal (All Data)'!B65</f>
        <v>20</v>
      </c>
      <c r="C65" s="403" t="str">
        <f>'CMFs Fatal (All Data)'!C65</f>
        <v>All</v>
      </c>
      <c r="D65" s="403" t="e">
        <f>'CMFs Fatal (All Data)'!D65</f>
        <v>#N/A</v>
      </c>
      <c r="E65" s="404" t="e">
        <f>IF($D65="Yes",'CMFs Injury A (All Data)'!E65,1)</f>
        <v>#N/A</v>
      </c>
      <c r="F65" s="404" t="e">
        <f>IF($D65="Yes",'CMFs Injury A (All Data)'!F65,1)</f>
        <v>#N/A</v>
      </c>
      <c r="G65" s="404" t="e">
        <f>IF($D65="Yes",'CMFs Injury A (All Data)'!G65,1)</f>
        <v>#N/A</v>
      </c>
      <c r="H65" s="404" t="e">
        <f>IF($D65="Yes",'CMFs Injury A (All Data)'!H65,1)</f>
        <v>#N/A</v>
      </c>
      <c r="I65" s="404" t="e">
        <f>IF($D65="Yes",'CMFs Injury A (All Data)'!I65,1)</f>
        <v>#N/A</v>
      </c>
      <c r="J65" s="404" t="e">
        <f>IF($D65="Yes",'CMFs Injury A (All Data)'!J65,1)</f>
        <v>#N/A</v>
      </c>
      <c r="K65" s="404" t="e">
        <f>IF($D65="Yes",'CMFs Injury A (All Data)'!K65,1)</f>
        <v>#N/A</v>
      </c>
      <c r="L65" s="404" t="e">
        <f>IF($D65="Yes",'CMFs Injury A (All Data)'!L65,1)</f>
        <v>#N/A</v>
      </c>
      <c r="M65" s="404" t="e">
        <f>IF($D65="Yes",'CMFs Injury A (All Data)'!M65,1)</f>
        <v>#N/A</v>
      </c>
      <c r="N65" s="404" t="e">
        <f>IF($D65="Yes",'CMFs Injury A (All Data)'!N65,1)</f>
        <v>#N/A</v>
      </c>
      <c r="O65" s="404" t="e">
        <f>IF($D65="Yes",'CMFs Injury A (All Data)'!O65,1)</f>
        <v>#N/A</v>
      </c>
      <c r="P65" s="404" t="e">
        <f>IF($D65="Yes",'CMFs Injury A (All Data)'!P65,1)</f>
        <v>#N/A</v>
      </c>
      <c r="Q65" s="404" t="e">
        <f>IF($D65="Yes",'CMFs Injury A (All Data)'!Q65,1)</f>
        <v>#N/A</v>
      </c>
      <c r="R65" s="404" t="e">
        <f>IF($D65="Yes",'CMFs Injury A (All Data)'!R65,1)</f>
        <v>#N/A</v>
      </c>
      <c r="S65" s="404" t="e">
        <f>IF($D65="Yes",'CMFs Injury A (All Data)'!S65,1)</f>
        <v>#N/A</v>
      </c>
      <c r="T65" s="404" t="e">
        <f>IF($D65="Yes",'CMFs Injury A (All Data)'!T65,1)</f>
        <v>#N/A</v>
      </c>
      <c r="U65" s="404" t="e">
        <f>IF($D65="Yes",'CMFs Injury A (All Data)'!U65,1)</f>
        <v>#N/A</v>
      </c>
      <c r="V65" s="439" t="e">
        <f>IF($D65="Yes",'CMFs Injury A (All Data)'!V65,1)</f>
        <v>#N/A</v>
      </c>
      <c r="W65" s="625"/>
    </row>
    <row r="66" spans="1:23" x14ac:dyDescent="0.2">
      <c r="A66" s="407" t="str">
        <f>'CMFs Fatal'!A66</f>
        <v>Area Type must be selected on Worksheet 1 (box 14)</v>
      </c>
      <c r="B66" s="405">
        <f>'CMFs Fatal (All Data)'!B66</f>
        <v>20</v>
      </c>
      <c r="C66" s="405" t="str">
        <f>'CMFs Fatal (All Data)'!C66</f>
        <v>All</v>
      </c>
      <c r="D66" s="405" t="e">
        <f>'CMFs Fatal (All Data)'!D66</f>
        <v>#N/A</v>
      </c>
      <c r="E66" s="404" t="e">
        <f>IF($D66="Yes",'CMFs Injury A (All Data)'!E66,1)</f>
        <v>#N/A</v>
      </c>
      <c r="F66" s="404" t="e">
        <f>IF($D66="Yes",'CMFs Injury A (All Data)'!F66,1)</f>
        <v>#N/A</v>
      </c>
      <c r="G66" s="404" t="e">
        <f>IF($D66="Yes",'CMFs Injury A (All Data)'!G66,1)</f>
        <v>#N/A</v>
      </c>
      <c r="H66" s="404" t="e">
        <f>IF($D66="Yes",'CMFs Injury A (All Data)'!H66,1)</f>
        <v>#N/A</v>
      </c>
      <c r="I66" s="404" t="e">
        <f>IF($D66="Yes",'CMFs Injury A (All Data)'!I66,1)</f>
        <v>#N/A</v>
      </c>
      <c r="J66" s="404" t="e">
        <f>IF($D66="Yes",'CMFs Injury A (All Data)'!J66,1)</f>
        <v>#N/A</v>
      </c>
      <c r="K66" s="404" t="e">
        <f>IF($D66="Yes",'CMFs Injury A (All Data)'!K66,1)</f>
        <v>#N/A</v>
      </c>
      <c r="L66" s="404" t="e">
        <f>IF($D66="Yes",'CMFs Injury A (All Data)'!L66,1)</f>
        <v>#N/A</v>
      </c>
      <c r="M66" s="404" t="e">
        <f>IF($D66="Yes",'CMFs Injury A (All Data)'!M66,1)</f>
        <v>#N/A</v>
      </c>
      <c r="N66" s="404" t="e">
        <f>IF($D66="Yes",'CMFs Injury A (All Data)'!N66,1)</f>
        <v>#N/A</v>
      </c>
      <c r="O66" s="404" t="e">
        <f>IF($D66="Yes",'CMFs Injury A (All Data)'!O66,1)</f>
        <v>#N/A</v>
      </c>
      <c r="P66" s="404" t="e">
        <f>IF($D66="Yes",'CMFs Injury A (All Data)'!P66,1)</f>
        <v>#N/A</v>
      </c>
      <c r="Q66" s="404" t="e">
        <f>IF($D66="Yes",'CMFs Injury A (All Data)'!Q66,1)</f>
        <v>#N/A</v>
      </c>
      <c r="R66" s="404" t="e">
        <f>IF($D66="Yes",'CMFs Injury A (All Data)'!R66,1)</f>
        <v>#N/A</v>
      </c>
      <c r="S66" s="404" t="e">
        <f>IF($D66="Yes",'CMFs Injury A (All Data)'!S66,1)</f>
        <v>#N/A</v>
      </c>
      <c r="T66" s="404" t="e">
        <f>IF($D66="Yes",'CMFs Injury A (All Data)'!T66,1)</f>
        <v>#N/A</v>
      </c>
      <c r="U66" s="404" t="e">
        <f>IF($D66="Yes",'CMFs Injury A (All Data)'!U66,1)</f>
        <v>#N/A</v>
      </c>
      <c r="V66" s="439" t="e">
        <f>IF($D66="Yes",'CMFs Injury A (All Data)'!V66,1)</f>
        <v>#N/A</v>
      </c>
      <c r="W66" s="625"/>
    </row>
    <row r="67" spans="1:23" x14ac:dyDescent="0.2">
      <c r="A67" s="407" t="str">
        <f>'CMFs Fatal'!A67</f>
        <v>Area Type must be selected on Worksheet 1 (box 14)</v>
      </c>
      <c r="B67" s="403">
        <f>'CMFs Fatal (All Data)'!B67</f>
        <v>10</v>
      </c>
      <c r="C67" s="403" t="str">
        <f>'CMFs Fatal (All Data)'!C67</f>
        <v>Urban</v>
      </c>
      <c r="D67" s="403" t="e">
        <f>'CMFs Fatal (All Data)'!D67</f>
        <v>#N/A</v>
      </c>
      <c r="E67" s="404" t="e">
        <f>IF($D67="Yes",'CMFs Injury A (All Data)'!E67,1)</f>
        <v>#N/A</v>
      </c>
      <c r="F67" s="404" t="e">
        <f>IF($D67="Yes",'CMFs Injury A (All Data)'!F67,1)</f>
        <v>#N/A</v>
      </c>
      <c r="G67" s="404" t="e">
        <f>IF($D67="Yes",'CMFs Injury A (All Data)'!G67,1)</f>
        <v>#N/A</v>
      </c>
      <c r="H67" s="404" t="e">
        <f>IF($D67="Yes",'CMFs Injury A (All Data)'!H67,1)</f>
        <v>#N/A</v>
      </c>
      <c r="I67" s="404" t="e">
        <f>IF($D67="Yes",'CMFs Injury A (All Data)'!I67,1)</f>
        <v>#N/A</v>
      </c>
      <c r="J67" s="404" t="e">
        <f>IF($D67="Yes",'CMFs Injury A (All Data)'!J67,1)</f>
        <v>#N/A</v>
      </c>
      <c r="K67" s="404" t="e">
        <f>IF($D67="Yes",'CMFs Injury A (All Data)'!K67,1)</f>
        <v>#N/A</v>
      </c>
      <c r="L67" s="404" t="e">
        <f>IF($D67="Yes",'CMFs Injury A (All Data)'!L67,1)</f>
        <v>#N/A</v>
      </c>
      <c r="M67" s="404" t="e">
        <f>IF($D67="Yes",'CMFs Injury A (All Data)'!M67,1)</f>
        <v>#N/A</v>
      </c>
      <c r="N67" s="404" t="e">
        <f>IF($D67="Yes",'CMFs Injury A (All Data)'!N67,1)</f>
        <v>#N/A</v>
      </c>
      <c r="O67" s="404" t="e">
        <f>IF($D67="Yes",'CMFs Injury A (All Data)'!O67,1)</f>
        <v>#N/A</v>
      </c>
      <c r="P67" s="404" t="e">
        <f>IF($D67="Yes",'CMFs Injury A (All Data)'!P67,1)</f>
        <v>#N/A</v>
      </c>
      <c r="Q67" s="404" t="e">
        <f>IF($D67="Yes",'CMFs Injury A (All Data)'!Q67,1)</f>
        <v>#N/A</v>
      </c>
      <c r="R67" s="404" t="e">
        <f>IF($D67="Yes",'CMFs Injury A (All Data)'!R67,1)</f>
        <v>#N/A</v>
      </c>
      <c r="S67" s="404" t="e">
        <f>IF($D67="Yes",'CMFs Injury A (All Data)'!S67,1)</f>
        <v>#N/A</v>
      </c>
      <c r="T67" s="404" t="e">
        <f>IF($D67="Yes",'CMFs Injury A (All Data)'!T67,1)</f>
        <v>#N/A</v>
      </c>
      <c r="U67" s="404" t="e">
        <f>IF($D67="Yes",'CMFs Injury A (All Data)'!U67,1)</f>
        <v>#N/A</v>
      </c>
      <c r="V67" s="439" t="e">
        <f>IF($D67="Yes",'CMFs Injury A (All Data)'!V67,1)</f>
        <v>#N/A</v>
      </c>
      <c r="W67" s="625"/>
    </row>
    <row r="68" spans="1:23" x14ac:dyDescent="0.2">
      <c r="A68" s="407" t="str">
        <f>'CMFs Fatal'!A68</f>
        <v>Area Type must be selected on Worksheet 1 (box 14)</v>
      </c>
      <c r="B68" s="403">
        <f>'CMFs Fatal (All Data)'!B68</f>
        <v>50</v>
      </c>
      <c r="C68" s="403" t="str">
        <f>'CMFs Fatal (All Data)'!C68</f>
        <v>Urban</v>
      </c>
      <c r="D68" s="403" t="e">
        <f>'CMFs Fatal (All Data)'!D68</f>
        <v>#N/A</v>
      </c>
      <c r="E68" s="404" t="e">
        <f>IF($D68="Yes",'CMFs Injury A (All Data)'!E68,1)</f>
        <v>#N/A</v>
      </c>
      <c r="F68" s="404" t="e">
        <f>IF($D68="Yes",'CMFs Injury A (All Data)'!F68,1)</f>
        <v>#N/A</v>
      </c>
      <c r="G68" s="404" t="e">
        <f>IF($D68="Yes",'CMFs Injury A (All Data)'!G68,1)</f>
        <v>#N/A</v>
      </c>
      <c r="H68" s="404" t="e">
        <f>IF($D68="Yes",'CMFs Injury A (All Data)'!H68,1)</f>
        <v>#N/A</v>
      </c>
      <c r="I68" s="404" t="e">
        <f>IF($D68="Yes",'CMFs Injury A (All Data)'!I68,1)</f>
        <v>#N/A</v>
      </c>
      <c r="J68" s="404" t="e">
        <f>IF($D68="Yes",'CMFs Injury A (All Data)'!J68,1)</f>
        <v>#N/A</v>
      </c>
      <c r="K68" s="404" t="e">
        <f>IF($D68="Yes",'CMFs Injury A (All Data)'!K68,1)</f>
        <v>#N/A</v>
      </c>
      <c r="L68" s="404" t="e">
        <f>IF($D68="Yes",'CMFs Injury A (All Data)'!L68,1)</f>
        <v>#N/A</v>
      </c>
      <c r="M68" s="404" t="e">
        <f>IF($D68="Yes",'CMFs Injury A (All Data)'!M68,1)</f>
        <v>#N/A</v>
      </c>
      <c r="N68" s="404" t="e">
        <f>IF($D68="Yes",'CMFs Injury A (All Data)'!N68,1)</f>
        <v>#N/A</v>
      </c>
      <c r="O68" s="404" t="e">
        <f>IF($D68="Yes",'CMFs Injury A (All Data)'!O68,1)</f>
        <v>#N/A</v>
      </c>
      <c r="P68" s="404" t="e">
        <f>IF($D68="Yes",'CMFs Injury A (All Data)'!P68,1)</f>
        <v>#N/A</v>
      </c>
      <c r="Q68" s="404" t="e">
        <f>IF($D68="Yes",'CMFs Injury A (All Data)'!Q68,1)</f>
        <v>#N/A</v>
      </c>
      <c r="R68" s="404" t="e">
        <f>IF($D68="Yes",'CMFs Injury A (All Data)'!R68,1)</f>
        <v>#N/A</v>
      </c>
      <c r="S68" s="404" t="e">
        <f>IF($D68="Yes",'CMFs Injury A (All Data)'!S68,1)</f>
        <v>#N/A</v>
      </c>
      <c r="T68" s="404" t="e">
        <f>IF($D68="Yes",'CMFs Injury A (All Data)'!T68,1)</f>
        <v>#N/A</v>
      </c>
      <c r="U68" s="404" t="e">
        <f>IF($D68="Yes",'CMFs Injury A (All Data)'!U68,1)</f>
        <v>#N/A</v>
      </c>
      <c r="V68" s="439" t="e">
        <f>IF($D68="Yes",'CMFs Injury A (All Data)'!V68,1)</f>
        <v>#N/A</v>
      </c>
      <c r="W68" s="625"/>
    </row>
    <row r="69" spans="1:23" x14ac:dyDescent="0.2">
      <c r="A69" s="407" t="str">
        <f>'CMFs Fatal'!A69</f>
        <v>Area Type must be selected on Worksheet 1 (box 14)</v>
      </c>
      <c r="B69" s="403">
        <f>'CMFs Fatal (All Data)'!B69</f>
        <v>20</v>
      </c>
      <c r="C69" s="403" t="str">
        <f>'CMFs Fatal (All Data)'!C69</f>
        <v>All</v>
      </c>
      <c r="D69" s="403" t="e">
        <f>'CMFs Fatal (All Data)'!D69</f>
        <v>#N/A</v>
      </c>
      <c r="E69" s="404" t="e">
        <f>IF($D69="Yes",'CMFs Injury A (All Data)'!E69,1)</f>
        <v>#N/A</v>
      </c>
      <c r="F69" s="404" t="e">
        <f>IF($D69="Yes",'CMFs Injury A (All Data)'!F69,1)</f>
        <v>#N/A</v>
      </c>
      <c r="G69" s="404" t="e">
        <f>IF($D69="Yes",'CMFs Injury A (All Data)'!G69,1)</f>
        <v>#N/A</v>
      </c>
      <c r="H69" s="404" t="e">
        <f>IF($D69="Yes",'CMFs Injury A (All Data)'!H69,1)</f>
        <v>#N/A</v>
      </c>
      <c r="I69" s="404" t="e">
        <f>IF($D69="Yes",'CMFs Injury A (All Data)'!I69,1)</f>
        <v>#N/A</v>
      </c>
      <c r="J69" s="404" t="e">
        <f>IF($D69="Yes",'CMFs Injury A (All Data)'!J69,1)</f>
        <v>#N/A</v>
      </c>
      <c r="K69" s="404" t="e">
        <f>IF($D69="Yes",'CMFs Injury A (All Data)'!K69,1)</f>
        <v>#N/A</v>
      </c>
      <c r="L69" s="404" t="e">
        <f>IF($D69="Yes",'CMFs Injury A (All Data)'!L69,1)</f>
        <v>#N/A</v>
      </c>
      <c r="M69" s="404" t="e">
        <f>IF($D69="Yes",'CMFs Injury A (All Data)'!M69,1)</f>
        <v>#N/A</v>
      </c>
      <c r="N69" s="404" t="e">
        <f>IF($D69="Yes",'CMFs Injury A (All Data)'!N69,1)</f>
        <v>#N/A</v>
      </c>
      <c r="O69" s="404" t="e">
        <f>IF($D69="Yes",'CMFs Injury A (All Data)'!O69,1)</f>
        <v>#N/A</v>
      </c>
      <c r="P69" s="404" t="e">
        <f>IF($D69="Yes",'CMFs Injury A (All Data)'!P69,1)</f>
        <v>#N/A</v>
      </c>
      <c r="Q69" s="404" t="e">
        <f>IF($D69="Yes",'CMFs Injury A (All Data)'!Q69,1)</f>
        <v>#N/A</v>
      </c>
      <c r="R69" s="404" t="e">
        <f>IF($D69="Yes",'CMFs Injury A (All Data)'!R69,1)</f>
        <v>#N/A</v>
      </c>
      <c r="S69" s="404" t="e">
        <f>IF($D69="Yes",'CMFs Injury A (All Data)'!S69,1)</f>
        <v>#N/A</v>
      </c>
      <c r="T69" s="404" t="e">
        <f>IF($D69="Yes",'CMFs Injury A (All Data)'!T69,1)</f>
        <v>#N/A</v>
      </c>
      <c r="U69" s="404" t="e">
        <f>IF($D69="Yes",'CMFs Injury A (All Data)'!U69,1)</f>
        <v>#N/A</v>
      </c>
      <c r="V69" s="439" t="e">
        <f>IF($D69="Yes",'CMFs Injury A (All Data)'!V69,1)</f>
        <v>#N/A</v>
      </c>
      <c r="W69" s="625"/>
    </row>
    <row r="70" spans="1:23" x14ac:dyDescent="0.2">
      <c r="A70" s="407" t="str">
        <f>'CMFs Fatal'!A70</f>
        <v>Area Type must be selected on Worksheet 1 (box 14)</v>
      </c>
      <c r="B70" s="403">
        <f>'CMFs Fatal (All Data)'!B70</f>
        <v>25</v>
      </c>
      <c r="C70" s="403" t="str">
        <f>'CMFs Fatal (All Data)'!C70</f>
        <v>All</v>
      </c>
      <c r="D70" s="403" t="e">
        <f>'CMFs Fatal (All Data)'!D70</f>
        <v>#N/A</v>
      </c>
      <c r="E70" s="404" t="e">
        <f>IF($D70="Yes",'CMFs Injury A (All Data)'!E70,1)</f>
        <v>#N/A</v>
      </c>
      <c r="F70" s="404" t="e">
        <f>IF($D70="Yes",'CMFs Injury A (All Data)'!F70,1)</f>
        <v>#N/A</v>
      </c>
      <c r="G70" s="404" t="e">
        <f>IF($D70="Yes",'CMFs Injury A (All Data)'!G70,1)</f>
        <v>#N/A</v>
      </c>
      <c r="H70" s="404" t="e">
        <f>IF($D70="Yes",'CMFs Injury A (All Data)'!H70,1)</f>
        <v>#N/A</v>
      </c>
      <c r="I70" s="404" t="e">
        <f>IF($D70="Yes",'CMFs Injury A (All Data)'!I70,1)</f>
        <v>#N/A</v>
      </c>
      <c r="J70" s="404" t="e">
        <f>IF($D70="Yes",'CMFs Injury A (All Data)'!J70,1)</f>
        <v>#N/A</v>
      </c>
      <c r="K70" s="404" t="e">
        <f>IF($D70="Yes",'CMFs Injury A (All Data)'!K70,1)</f>
        <v>#N/A</v>
      </c>
      <c r="L70" s="404" t="e">
        <f>IF($D70="Yes",'CMFs Injury A (All Data)'!L70,1)</f>
        <v>#N/A</v>
      </c>
      <c r="M70" s="404" t="e">
        <f>IF($D70="Yes",'CMFs Injury A (All Data)'!M70,1)</f>
        <v>#N/A</v>
      </c>
      <c r="N70" s="404" t="e">
        <f>IF($D70="Yes",'CMFs Injury A (All Data)'!N70,1)</f>
        <v>#N/A</v>
      </c>
      <c r="O70" s="404" t="e">
        <f>IF($D70="Yes",'CMFs Injury A (All Data)'!O70,1)</f>
        <v>#N/A</v>
      </c>
      <c r="P70" s="404" t="e">
        <f>IF($D70="Yes",'CMFs Injury A (All Data)'!P70,1)</f>
        <v>#N/A</v>
      </c>
      <c r="Q70" s="404" t="e">
        <f>IF($D70="Yes",'CMFs Injury A (All Data)'!Q70,1)</f>
        <v>#N/A</v>
      </c>
      <c r="R70" s="404" t="e">
        <f>IF($D70="Yes",'CMFs Injury A (All Data)'!R70,1)</f>
        <v>#N/A</v>
      </c>
      <c r="S70" s="404" t="e">
        <f>IF($D70="Yes",'CMFs Injury A (All Data)'!S70,1)</f>
        <v>#N/A</v>
      </c>
      <c r="T70" s="404" t="e">
        <f>IF($D70="Yes",'CMFs Injury A (All Data)'!T70,1)</f>
        <v>#N/A</v>
      </c>
      <c r="U70" s="404" t="e">
        <f>IF($D70="Yes",'CMFs Injury A (All Data)'!U70,1)</f>
        <v>#N/A</v>
      </c>
      <c r="V70" s="439" t="e">
        <f>IF($D70="Yes",'CMFs Injury A (All Data)'!V70,1)</f>
        <v>#N/A</v>
      </c>
      <c r="W70" s="625"/>
    </row>
    <row r="71" spans="1:23" x14ac:dyDescent="0.2">
      <c r="A71" s="407" t="str">
        <f>'CMFs Fatal'!A71</f>
        <v>Area Type must be selected on Worksheet 1 (box 14)</v>
      </c>
      <c r="B71" s="403">
        <f>'CMFs Fatal (All Data)'!B71</f>
        <v>25</v>
      </c>
      <c r="C71" s="403" t="str">
        <f>'CMFs Fatal (All Data)'!C71</f>
        <v>All</v>
      </c>
      <c r="D71" s="403" t="e">
        <f>'CMFs Fatal (All Data)'!D71</f>
        <v>#N/A</v>
      </c>
      <c r="E71" s="404" t="e">
        <f>IF($D71="Yes",'CMFs Injury A (All Data)'!E71,1)</f>
        <v>#N/A</v>
      </c>
      <c r="F71" s="404" t="e">
        <f>IF($D71="Yes",'CMFs Injury A (All Data)'!F71,1)</f>
        <v>#N/A</v>
      </c>
      <c r="G71" s="404" t="e">
        <f>IF($D71="Yes",'CMFs Injury A (All Data)'!G71,1)</f>
        <v>#N/A</v>
      </c>
      <c r="H71" s="404" t="e">
        <f>IF($D71="Yes",'CMFs Injury A (All Data)'!H71,1)</f>
        <v>#N/A</v>
      </c>
      <c r="I71" s="404" t="e">
        <f>IF($D71="Yes",'CMFs Injury A (All Data)'!I71,1)</f>
        <v>#N/A</v>
      </c>
      <c r="J71" s="404" t="e">
        <f>IF($D71="Yes",'CMFs Injury A (All Data)'!J71,1)</f>
        <v>#N/A</v>
      </c>
      <c r="K71" s="404" t="e">
        <f>IF($D71="Yes",'CMFs Injury A (All Data)'!K71,1)</f>
        <v>#N/A</v>
      </c>
      <c r="L71" s="404" t="e">
        <f>IF($D71="Yes",'CMFs Injury A (All Data)'!L71,1)</f>
        <v>#N/A</v>
      </c>
      <c r="M71" s="404" t="e">
        <f>IF($D71="Yes",'CMFs Injury A (All Data)'!M71,1)</f>
        <v>#N/A</v>
      </c>
      <c r="N71" s="404" t="e">
        <f>IF($D71="Yes",'CMFs Injury A (All Data)'!N71,1)</f>
        <v>#N/A</v>
      </c>
      <c r="O71" s="404" t="e">
        <f>IF($D71="Yes",'CMFs Injury A (All Data)'!O71,1)</f>
        <v>#N/A</v>
      </c>
      <c r="P71" s="404" t="e">
        <f>IF($D71="Yes",'CMFs Injury A (All Data)'!P71,1)</f>
        <v>#N/A</v>
      </c>
      <c r="Q71" s="404" t="e">
        <f>IF($D71="Yes",'CMFs Injury A (All Data)'!Q71,1)</f>
        <v>#N/A</v>
      </c>
      <c r="R71" s="404" t="e">
        <f>IF($D71="Yes",'CMFs Injury A (All Data)'!R71,1)</f>
        <v>#N/A</v>
      </c>
      <c r="S71" s="404" t="e">
        <f>IF($D71="Yes",'CMFs Injury A (All Data)'!S71,1)</f>
        <v>#N/A</v>
      </c>
      <c r="T71" s="404" t="e">
        <f>IF($D71="Yes",'CMFs Injury A (All Data)'!T71,1)</f>
        <v>#N/A</v>
      </c>
      <c r="U71" s="404" t="e">
        <f>IF($D71="Yes",'CMFs Injury A (All Data)'!U71,1)</f>
        <v>#N/A</v>
      </c>
      <c r="V71" s="439" t="e">
        <f>IF($D71="Yes",'CMFs Injury A (All Data)'!V71,1)</f>
        <v>#N/A</v>
      </c>
      <c r="W71" s="625"/>
    </row>
    <row r="72" spans="1:23" x14ac:dyDescent="0.2">
      <c r="A72" s="407" t="str">
        <f>'CMFs Fatal'!A72</f>
        <v>Area Type must be selected on Worksheet 1 (box 14)</v>
      </c>
      <c r="B72" s="403">
        <f>'CMFs Fatal (All Data)'!B72</f>
        <v>25</v>
      </c>
      <c r="C72" s="403" t="str">
        <f>'CMFs Fatal (All Data)'!C72</f>
        <v>All</v>
      </c>
      <c r="D72" s="403" t="e">
        <f>'CMFs Fatal (All Data)'!D72</f>
        <v>#N/A</v>
      </c>
      <c r="E72" s="404" t="e">
        <f>IF($D72="Yes",'CMFs Injury A (All Data)'!E72,1)</f>
        <v>#N/A</v>
      </c>
      <c r="F72" s="404" t="e">
        <f>IF($D72="Yes",'CMFs Injury A (All Data)'!F72,1)</f>
        <v>#N/A</v>
      </c>
      <c r="G72" s="404" t="e">
        <f>IF($D72="Yes",'CMFs Injury A (All Data)'!G72,1)</f>
        <v>#N/A</v>
      </c>
      <c r="H72" s="404" t="e">
        <f>IF($D72="Yes",'CMFs Injury A (All Data)'!H72,1)</f>
        <v>#N/A</v>
      </c>
      <c r="I72" s="404" t="e">
        <f>IF($D72="Yes",'CMFs Injury A (All Data)'!I72,1)</f>
        <v>#N/A</v>
      </c>
      <c r="J72" s="404" t="e">
        <f>IF($D72="Yes",'CMFs Injury A (All Data)'!J72,1)</f>
        <v>#N/A</v>
      </c>
      <c r="K72" s="404" t="e">
        <f>IF($D72="Yes",'CMFs Injury A (All Data)'!K72,1)</f>
        <v>#N/A</v>
      </c>
      <c r="L72" s="404" t="e">
        <f>IF($D72="Yes",'CMFs Injury A (All Data)'!L72,1)</f>
        <v>#N/A</v>
      </c>
      <c r="M72" s="404" t="e">
        <f>IF($D72="Yes",'CMFs Injury A (All Data)'!M72,1)</f>
        <v>#N/A</v>
      </c>
      <c r="N72" s="404" t="e">
        <f>IF($D72="Yes",'CMFs Injury A (All Data)'!N72,1)</f>
        <v>#N/A</v>
      </c>
      <c r="O72" s="404" t="e">
        <f>IF($D72="Yes",'CMFs Injury A (All Data)'!O72,1)</f>
        <v>#N/A</v>
      </c>
      <c r="P72" s="404" t="e">
        <f>IF($D72="Yes",'CMFs Injury A (All Data)'!P72,1)</f>
        <v>#N/A</v>
      </c>
      <c r="Q72" s="404" t="e">
        <f>IF($D72="Yes",'CMFs Injury A (All Data)'!Q72,1)</f>
        <v>#N/A</v>
      </c>
      <c r="R72" s="404" t="e">
        <f>IF($D72="Yes",'CMFs Injury A (All Data)'!R72,1)</f>
        <v>#N/A</v>
      </c>
      <c r="S72" s="404" t="e">
        <f>IF($D72="Yes",'CMFs Injury A (All Data)'!S72,1)</f>
        <v>#N/A</v>
      </c>
      <c r="T72" s="404" t="e">
        <f>IF($D72="Yes",'CMFs Injury A (All Data)'!T72,1)</f>
        <v>#N/A</v>
      </c>
      <c r="U72" s="404" t="e">
        <f>IF($D72="Yes",'CMFs Injury A (All Data)'!U72,1)</f>
        <v>#N/A</v>
      </c>
      <c r="V72" s="439" t="e">
        <f>IF($D72="Yes",'CMFs Injury A (All Data)'!V72,1)</f>
        <v>#N/A</v>
      </c>
      <c r="W72" s="625"/>
    </row>
    <row r="73" spans="1:23" x14ac:dyDescent="0.2">
      <c r="A73" s="407" t="str">
        <f>'CMFs Fatal'!A73</f>
        <v>Area Type must be selected on Worksheet 1 (box 14)</v>
      </c>
      <c r="B73" s="403">
        <f>'CMFs Fatal (All Data)'!B73</f>
        <v>5</v>
      </c>
      <c r="C73" s="403" t="str">
        <f>'CMFs Fatal (All Data)'!C73</f>
        <v>Urban and Suburban</v>
      </c>
      <c r="D73" s="403" t="e">
        <f>'CMFs Fatal (All Data)'!D73</f>
        <v>#N/A</v>
      </c>
      <c r="E73" s="404" t="e">
        <f>IF($D73="Yes",'CMFs Injury A (All Data)'!E73,1)</f>
        <v>#N/A</v>
      </c>
      <c r="F73" s="404" t="e">
        <f>IF($D73="Yes",'CMFs Injury A (All Data)'!F73,1)</f>
        <v>#N/A</v>
      </c>
      <c r="G73" s="404" t="e">
        <f>IF($D73="Yes",'CMFs Injury A (All Data)'!G73,1)</f>
        <v>#N/A</v>
      </c>
      <c r="H73" s="404" t="e">
        <f>IF($D73="Yes",'CMFs Injury A (All Data)'!H73,1)</f>
        <v>#N/A</v>
      </c>
      <c r="I73" s="404" t="e">
        <f>IF($D73="Yes",'CMFs Injury A (All Data)'!I73,1)</f>
        <v>#N/A</v>
      </c>
      <c r="J73" s="404" t="e">
        <f>IF($D73="Yes",'CMFs Injury A (All Data)'!J73,1)</f>
        <v>#N/A</v>
      </c>
      <c r="K73" s="404" t="e">
        <f>IF($D73="Yes",'CMFs Injury A (All Data)'!K73,1)</f>
        <v>#N/A</v>
      </c>
      <c r="L73" s="404" t="e">
        <f>IF($D73="Yes",'CMFs Injury A (All Data)'!L73,1)</f>
        <v>#N/A</v>
      </c>
      <c r="M73" s="404" t="e">
        <f>IF($D73="Yes",'CMFs Injury A (All Data)'!M73,1)</f>
        <v>#N/A</v>
      </c>
      <c r="N73" s="404" t="e">
        <f>IF($D73="Yes",'CMFs Injury A (All Data)'!N73,1)</f>
        <v>#N/A</v>
      </c>
      <c r="O73" s="404" t="e">
        <f>IF($D73="Yes",'CMFs Injury A (All Data)'!O73,1)</f>
        <v>#N/A</v>
      </c>
      <c r="P73" s="404" t="e">
        <f>IF($D73="Yes",'CMFs Injury A (All Data)'!P73,1)</f>
        <v>#N/A</v>
      </c>
      <c r="Q73" s="404" t="e">
        <f>IF($D73="Yes",'CMFs Injury A (All Data)'!Q73,1)</f>
        <v>#N/A</v>
      </c>
      <c r="R73" s="404" t="e">
        <f>IF($D73="Yes",'CMFs Injury A (All Data)'!R73,1)</f>
        <v>#N/A</v>
      </c>
      <c r="S73" s="404" t="e">
        <f>IF($D73="Yes",'CMFs Injury A (All Data)'!S73,1)</f>
        <v>#N/A</v>
      </c>
      <c r="T73" s="404" t="e">
        <f>IF($D73="Yes",'CMFs Injury A (All Data)'!T73,1)</f>
        <v>#N/A</v>
      </c>
      <c r="U73" s="404" t="e">
        <f>IF($D73="Yes",'CMFs Injury A (All Data)'!U73,1)</f>
        <v>#N/A</v>
      </c>
      <c r="V73" s="439" t="e">
        <f>IF($D73="Yes",'CMFs Injury A (All Data)'!V73,1)</f>
        <v>#N/A</v>
      </c>
      <c r="W73" s="625"/>
    </row>
    <row r="74" spans="1:23" x14ac:dyDescent="0.2">
      <c r="A74" s="407" t="str">
        <f>'CMFs Fatal'!A74</f>
        <v>Area Type must be selected on Worksheet 1 (box 14)</v>
      </c>
      <c r="B74" s="403">
        <f>'CMFs Fatal (All Data)'!B74</f>
        <v>10</v>
      </c>
      <c r="C74" s="403" t="str">
        <f>'CMFs Fatal (All Data)'!C74</f>
        <v>All</v>
      </c>
      <c r="D74" s="403" t="e">
        <f>'CMFs Fatal (All Data)'!D74</f>
        <v>#N/A</v>
      </c>
      <c r="E74" s="404" t="e">
        <f>IF($D74="Yes",'CMFs Injury A (All Data)'!E74,1)</f>
        <v>#N/A</v>
      </c>
      <c r="F74" s="404" t="e">
        <f>IF($D74="Yes",'CMFs Injury A (All Data)'!F74,1)</f>
        <v>#N/A</v>
      </c>
      <c r="G74" s="404" t="e">
        <f>IF($D74="Yes",'CMFs Injury A (All Data)'!G74,1)</f>
        <v>#N/A</v>
      </c>
      <c r="H74" s="404" t="e">
        <f>IF($D74="Yes",'CMFs Injury A (All Data)'!H74,1)</f>
        <v>#N/A</v>
      </c>
      <c r="I74" s="404" t="e">
        <f>IF($D74="Yes",'CMFs Injury A (All Data)'!I74,1)</f>
        <v>#N/A</v>
      </c>
      <c r="J74" s="404" t="e">
        <f>IF($D74="Yes",'CMFs Injury A (All Data)'!J74,1)</f>
        <v>#N/A</v>
      </c>
      <c r="K74" s="404" t="e">
        <f>IF($D74="Yes",'CMFs Injury A (All Data)'!K74,1)</f>
        <v>#N/A</v>
      </c>
      <c r="L74" s="404" t="e">
        <f>IF($D74="Yes",'CMFs Injury A (All Data)'!L74,1)</f>
        <v>#N/A</v>
      </c>
      <c r="M74" s="404" t="e">
        <f>IF($D74="Yes",'CMFs Injury A (All Data)'!M74,1)</f>
        <v>#N/A</v>
      </c>
      <c r="N74" s="404" t="e">
        <f>IF($D74="Yes",'CMFs Injury A (All Data)'!N74,1)</f>
        <v>#N/A</v>
      </c>
      <c r="O74" s="404" t="e">
        <f>IF($D74="Yes",'CMFs Injury A (All Data)'!O74,1)</f>
        <v>#N/A</v>
      </c>
      <c r="P74" s="404" t="e">
        <f>IF($D74="Yes",'CMFs Injury A (All Data)'!P74,1)</f>
        <v>#N/A</v>
      </c>
      <c r="Q74" s="404" t="e">
        <f>IF($D74="Yes",'CMFs Injury A (All Data)'!Q74,1)</f>
        <v>#N/A</v>
      </c>
      <c r="R74" s="404" t="e">
        <f>IF($D74="Yes",'CMFs Injury A (All Data)'!R74,1)</f>
        <v>#N/A</v>
      </c>
      <c r="S74" s="404" t="e">
        <f>IF($D74="Yes",'CMFs Injury A (All Data)'!S74,1)</f>
        <v>#N/A</v>
      </c>
      <c r="T74" s="404" t="e">
        <f>IF($D74="Yes",'CMFs Injury A (All Data)'!T74,1)</f>
        <v>#N/A</v>
      </c>
      <c r="U74" s="404" t="e">
        <f>IF($D74="Yes",'CMFs Injury A (All Data)'!U74,1)</f>
        <v>#N/A</v>
      </c>
      <c r="V74" s="439" t="e">
        <f>IF($D74="Yes",'CMFs Injury A (All Data)'!V74,1)</f>
        <v>#N/A</v>
      </c>
      <c r="W74" s="625"/>
    </row>
    <row r="75" spans="1:23" x14ac:dyDescent="0.2">
      <c r="A75" s="407" t="str">
        <f>'CMFs Fatal'!A75</f>
        <v>Area Type must be selected on Worksheet 1 (box 14)</v>
      </c>
      <c r="B75" s="403">
        <f>'CMFs Fatal (All Data)'!B75</f>
        <v>20</v>
      </c>
      <c r="C75" s="403" t="str">
        <f>'CMFs Fatal (All Data)'!C75</f>
        <v>All</v>
      </c>
      <c r="D75" s="403" t="e">
        <f>'CMFs Fatal (All Data)'!D75</f>
        <v>#N/A</v>
      </c>
      <c r="E75" s="404" t="e">
        <f>IF($D75="Yes",'CMFs Injury A (All Data)'!E75,1)</f>
        <v>#N/A</v>
      </c>
      <c r="F75" s="404" t="e">
        <f>IF($D75="Yes",'CMFs Injury A (All Data)'!F75,1)</f>
        <v>#N/A</v>
      </c>
      <c r="G75" s="404" t="e">
        <f>IF($D75="Yes",'CMFs Injury A (All Data)'!G75,1)</f>
        <v>#N/A</v>
      </c>
      <c r="H75" s="404" t="e">
        <f>IF($D75="Yes",'CMFs Injury A (All Data)'!H75,1)</f>
        <v>#N/A</v>
      </c>
      <c r="I75" s="404" t="e">
        <f>IF($D75="Yes",'CMFs Injury A (All Data)'!I75,1)</f>
        <v>#N/A</v>
      </c>
      <c r="J75" s="404" t="e">
        <f>IF($D75="Yes",'CMFs Injury A (All Data)'!J75,1)</f>
        <v>#N/A</v>
      </c>
      <c r="K75" s="404" t="e">
        <f>IF($D75="Yes",'CMFs Injury A (All Data)'!K75,1)</f>
        <v>#N/A</v>
      </c>
      <c r="L75" s="404" t="e">
        <f>IF($D75="Yes",'CMFs Injury A (All Data)'!L75,1)</f>
        <v>#N/A</v>
      </c>
      <c r="M75" s="404" t="e">
        <f>IF($D75="Yes",'CMFs Injury A (All Data)'!M75,1)</f>
        <v>#N/A</v>
      </c>
      <c r="N75" s="404" t="e">
        <f>IF($D75="Yes",'CMFs Injury A (All Data)'!N75,1)</f>
        <v>#N/A</v>
      </c>
      <c r="O75" s="404" t="e">
        <f>IF($D75="Yes",'CMFs Injury A (All Data)'!O75,1)</f>
        <v>#N/A</v>
      </c>
      <c r="P75" s="404" t="e">
        <f>IF($D75="Yes",'CMFs Injury A (All Data)'!P75,1)</f>
        <v>#N/A</v>
      </c>
      <c r="Q75" s="404" t="e">
        <f>IF($D75="Yes",'CMFs Injury A (All Data)'!Q75,1)</f>
        <v>#N/A</v>
      </c>
      <c r="R75" s="404" t="e">
        <f>IF($D75="Yes",'CMFs Injury A (All Data)'!R75,1)</f>
        <v>#N/A</v>
      </c>
      <c r="S75" s="404" t="e">
        <f>IF($D75="Yes",'CMFs Injury A (All Data)'!S75,1)</f>
        <v>#N/A</v>
      </c>
      <c r="T75" s="404" t="e">
        <f>IF($D75="Yes",'CMFs Injury A (All Data)'!T75,1)</f>
        <v>#N/A</v>
      </c>
      <c r="U75" s="404" t="e">
        <f>IF($D75="Yes",'CMFs Injury A (All Data)'!U75,1)</f>
        <v>#N/A</v>
      </c>
      <c r="V75" s="439" t="e">
        <f>IF($D75="Yes",'CMFs Injury A (All Data)'!V75,1)</f>
        <v>#N/A</v>
      </c>
      <c r="W75" s="625"/>
    </row>
    <row r="76" spans="1:23" x14ac:dyDescent="0.2">
      <c r="A76" s="407" t="str">
        <f>'CMFs Fatal'!A76</f>
        <v>Area Type must be selected on Worksheet 1 (box 14)</v>
      </c>
      <c r="B76" s="403">
        <f>'CMFs Fatal (All Data)'!B76</f>
        <v>10</v>
      </c>
      <c r="C76" s="403" t="str">
        <f>'CMFs Fatal (All Data)'!C76</f>
        <v>All</v>
      </c>
      <c r="D76" s="403" t="e">
        <f>'CMFs Fatal (All Data)'!D76</f>
        <v>#N/A</v>
      </c>
      <c r="E76" s="404" t="e">
        <f>IF($D76="Yes",'CMFs Injury A (All Data)'!E76,1)</f>
        <v>#N/A</v>
      </c>
      <c r="F76" s="404" t="e">
        <f>IF($D76="Yes",'CMFs Injury A (All Data)'!F76,1)</f>
        <v>#N/A</v>
      </c>
      <c r="G76" s="404" t="e">
        <f>IF($D76="Yes",'CMFs Injury A (All Data)'!G76,1)</f>
        <v>#N/A</v>
      </c>
      <c r="H76" s="404" t="e">
        <f>IF($D76="Yes",'CMFs Injury A (All Data)'!H76,1)</f>
        <v>#N/A</v>
      </c>
      <c r="I76" s="404" t="e">
        <f>IF($D76="Yes",'CMFs Injury A (All Data)'!I76,1)</f>
        <v>#N/A</v>
      </c>
      <c r="J76" s="404" t="e">
        <f>IF($D76="Yes",'CMFs Injury A (All Data)'!J76,1)</f>
        <v>#N/A</v>
      </c>
      <c r="K76" s="404" t="e">
        <f>IF($D76="Yes",'CMFs Injury A (All Data)'!K76,1)</f>
        <v>#N/A</v>
      </c>
      <c r="L76" s="404" t="e">
        <f>IF($D76="Yes",'CMFs Injury A (All Data)'!L76,1)</f>
        <v>#N/A</v>
      </c>
      <c r="M76" s="404" t="e">
        <f>IF($D76="Yes",'CMFs Injury A (All Data)'!M76,1)</f>
        <v>#N/A</v>
      </c>
      <c r="N76" s="404" t="e">
        <f>IF($D76="Yes",'CMFs Injury A (All Data)'!N76,1)</f>
        <v>#N/A</v>
      </c>
      <c r="O76" s="404" t="e">
        <f>IF($D76="Yes",'CMFs Injury A (All Data)'!O76,1)</f>
        <v>#N/A</v>
      </c>
      <c r="P76" s="404" t="e">
        <f>IF($D76="Yes",'CMFs Injury A (All Data)'!P76,1)</f>
        <v>#N/A</v>
      </c>
      <c r="Q76" s="404" t="e">
        <f>IF($D76="Yes",'CMFs Injury A (All Data)'!Q76,1)</f>
        <v>#N/A</v>
      </c>
      <c r="R76" s="404" t="e">
        <f>IF($D76="Yes",'CMFs Injury A (All Data)'!R76,1)</f>
        <v>#N/A</v>
      </c>
      <c r="S76" s="404" t="e">
        <f>IF($D76="Yes",'CMFs Injury A (All Data)'!S76,1)</f>
        <v>#N/A</v>
      </c>
      <c r="T76" s="404" t="e">
        <f>IF($D76="Yes",'CMFs Injury A (All Data)'!T76,1)</f>
        <v>#N/A</v>
      </c>
      <c r="U76" s="404" t="e">
        <f>IF($D76="Yes",'CMFs Injury A (All Data)'!U76,1)</f>
        <v>#N/A</v>
      </c>
      <c r="V76" s="439" t="e">
        <f>IF($D76="Yes",'CMFs Injury A (All Data)'!V76,1)</f>
        <v>#N/A</v>
      </c>
      <c r="W76" s="625"/>
    </row>
    <row r="77" spans="1:23" x14ac:dyDescent="0.2">
      <c r="A77" s="407" t="str">
        <f>'CMFs Fatal'!A77</f>
        <v>Area Type must be selected on Worksheet 1 (box 14)</v>
      </c>
      <c r="B77" s="403">
        <f>'CMFs Fatal (All Data)'!B77</f>
        <v>20</v>
      </c>
      <c r="C77" s="403" t="str">
        <f>'CMFs Fatal (All Data)'!C77</f>
        <v>All</v>
      </c>
      <c r="D77" s="403" t="e">
        <f>'CMFs Fatal (All Data)'!D77</f>
        <v>#N/A</v>
      </c>
      <c r="E77" s="404" t="e">
        <f>IF($D77="Yes",'CMFs Injury A (All Data)'!E77,1)</f>
        <v>#N/A</v>
      </c>
      <c r="F77" s="404" t="e">
        <f>IF($D77="Yes",'CMFs Injury A (All Data)'!F77,1)</f>
        <v>#N/A</v>
      </c>
      <c r="G77" s="404" t="e">
        <f>IF($D77="Yes",'CMFs Injury A (All Data)'!G77,1)</f>
        <v>#N/A</v>
      </c>
      <c r="H77" s="404" t="e">
        <f>IF($D77="Yes",'CMFs Injury A (All Data)'!H77,1)</f>
        <v>#N/A</v>
      </c>
      <c r="I77" s="404" t="e">
        <f>IF($D77="Yes",'CMFs Injury A (All Data)'!I77,1)</f>
        <v>#N/A</v>
      </c>
      <c r="J77" s="404" t="e">
        <f>IF($D77="Yes",'CMFs Injury A (All Data)'!J77,1)</f>
        <v>#N/A</v>
      </c>
      <c r="K77" s="404" t="e">
        <f>IF($D77="Yes",'CMFs Injury A (All Data)'!K77,1)</f>
        <v>#N/A</v>
      </c>
      <c r="L77" s="404" t="e">
        <f>IF($D77="Yes",'CMFs Injury A (All Data)'!L77,1)</f>
        <v>#N/A</v>
      </c>
      <c r="M77" s="404" t="e">
        <f>IF($D77="Yes",'CMFs Injury A (All Data)'!M77,1)</f>
        <v>#N/A</v>
      </c>
      <c r="N77" s="404" t="e">
        <f>IF($D77="Yes",'CMFs Injury A (All Data)'!N77,1)</f>
        <v>#N/A</v>
      </c>
      <c r="O77" s="404" t="e">
        <f>IF($D77="Yes",'CMFs Injury A (All Data)'!O77,1)</f>
        <v>#N/A</v>
      </c>
      <c r="P77" s="404" t="e">
        <f>IF($D77="Yes",'CMFs Injury A (All Data)'!P77,1)</f>
        <v>#N/A</v>
      </c>
      <c r="Q77" s="404" t="e">
        <f>IF($D77="Yes",'CMFs Injury A (All Data)'!Q77,1)</f>
        <v>#N/A</v>
      </c>
      <c r="R77" s="404" t="e">
        <f>IF($D77="Yes",'CMFs Injury A (All Data)'!R77,1)</f>
        <v>#N/A</v>
      </c>
      <c r="S77" s="404" t="e">
        <f>IF($D77="Yes",'CMFs Injury A (All Data)'!S77,1)</f>
        <v>#N/A</v>
      </c>
      <c r="T77" s="404" t="e">
        <f>IF($D77="Yes",'CMFs Injury A (All Data)'!T77,1)</f>
        <v>#N/A</v>
      </c>
      <c r="U77" s="404" t="e">
        <f>IF($D77="Yes",'CMFs Injury A (All Data)'!U77,1)</f>
        <v>#N/A</v>
      </c>
      <c r="V77" s="439" t="e">
        <f>IF($D77="Yes",'CMFs Injury A (All Data)'!V77,1)</f>
        <v>#N/A</v>
      </c>
      <c r="W77" s="625"/>
    </row>
    <row r="78" spans="1:23" x14ac:dyDescent="0.2">
      <c r="A78" s="407" t="str">
        <f>'CMFs Fatal'!A78</f>
        <v>Area Type must be selected on Worksheet 1 (box 14)</v>
      </c>
      <c r="B78" s="403">
        <f>'CMFs Fatal (All Data)'!B78</f>
        <v>7</v>
      </c>
      <c r="C78" s="403" t="str">
        <f>'CMFs Fatal (All Data)'!C78</f>
        <v>All</v>
      </c>
      <c r="D78" s="403" t="e">
        <f>'CMFs Fatal (All Data)'!D78</f>
        <v>#N/A</v>
      </c>
      <c r="E78" s="404" t="e">
        <f>IF($D78="Yes",'CMFs Injury A (All Data)'!E78,1)</f>
        <v>#N/A</v>
      </c>
      <c r="F78" s="404" t="e">
        <f>IF($D78="Yes",'CMFs Injury A (All Data)'!F78,1)</f>
        <v>#N/A</v>
      </c>
      <c r="G78" s="404" t="e">
        <f>IF($D78="Yes",'CMFs Injury A (All Data)'!G78,1)</f>
        <v>#N/A</v>
      </c>
      <c r="H78" s="404" t="e">
        <f>IF($D78="Yes",'CMFs Injury A (All Data)'!H78,1)</f>
        <v>#N/A</v>
      </c>
      <c r="I78" s="404" t="e">
        <f>IF($D78="Yes",'CMFs Injury A (All Data)'!I78,1)</f>
        <v>#N/A</v>
      </c>
      <c r="J78" s="404" t="e">
        <f>IF($D78="Yes",'CMFs Injury A (All Data)'!J78,1)</f>
        <v>#N/A</v>
      </c>
      <c r="K78" s="404" t="e">
        <f>IF($D78="Yes",'CMFs Injury A (All Data)'!K78,1)</f>
        <v>#N/A</v>
      </c>
      <c r="L78" s="404" t="e">
        <f>IF($D78="Yes",'CMFs Injury A (All Data)'!L78,1)</f>
        <v>#N/A</v>
      </c>
      <c r="M78" s="404" t="e">
        <f>IF($D78="Yes",'CMFs Injury A (All Data)'!M78,1)</f>
        <v>#N/A</v>
      </c>
      <c r="N78" s="404" t="e">
        <f>IF($D78="Yes",'CMFs Injury A (All Data)'!N78,1)</f>
        <v>#N/A</v>
      </c>
      <c r="O78" s="404" t="e">
        <f>IF($D78="Yes",'CMFs Injury A (All Data)'!O78,1)</f>
        <v>#N/A</v>
      </c>
      <c r="P78" s="404" t="e">
        <f>IF($D78="Yes",'CMFs Injury A (All Data)'!P78,1)</f>
        <v>#N/A</v>
      </c>
      <c r="Q78" s="404" t="e">
        <f>IF($D78="Yes",'CMFs Injury A (All Data)'!Q78,1)</f>
        <v>#N/A</v>
      </c>
      <c r="R78" s="404" t="e">
        <f>IF($D78="Yes",'CMFs Injury A (All Data)'!R78,1)</f>
        <v>#N/A</v>
      </c>
      <c r="S78" s="404" t="e">
        <f>IF($D78="Yes",'CMFs Injury A (All Data)'!S78,1)</f>
        <v>#N/A</v>
      </c>
      <c r="T78" s="404" t="e">
        <f>IF($D78="Yes",'CMFs Injury A (All Data)'!T78,1)</f>
        <v>#N/A</v>
      </c>
      <c r="U78" s="404" t="e">
        <f>IF($D78="Yes",'CMFs Injury A (All Data)'!U78,1)</f>
        <v>#N/A</v>
      </c>
      <c r="V78" s="439" t="e">
        <f>IF($D78="Yes",'CMFs Injury A (All Data)'!V78,1)</f>
        <v>#N/A</v>
      </c>
      <c r="W78" s="625"/>
    </row>
    <row r="79" spans="1:23" x14ac:dyDescent="0.2">
      <c r="A79" s="407" t="str">
        <f>'CMFs Fatal'!A79</f>
        <v>Area Type must be selected on Worksheet 1 (box 14)</v>
      </c>
      <c r="B79" s="403">
        <f>'CMFs Fatal (All Data)'!B79</f>
        <v>7</v>
      </c>
      <c r="C79" s="403" t="str">
        <f>'CMFs Fatal (All Data)'!C79</f>
        <v>Urban</v>
      </c>
      <c r="D79" s="403" t="e">
        <f>'CMFs Fatal (All Data)'!D79</f>
        <v>#N/A</v>
      </c>
      <c r="E79" s="404" t="e">
        <f>IF($D79="Yes",'CMFs Injury A (All Data)'!E79,1)</f>
        <v>#N/A</v>
      </c>
      <c r="F79" s="404" t="e">
        <f>IF($D79="Yes",'CMFs Injury A (All Data)'!F79,1)</f>
        <v>#N/A</v>
      </c>
      <c r="G79" s="404" t="e">
        <f>IF($D79="Yes",'CMFs Injury A (All Data)'!G79,1)</f>
        <v>#N/A</v>
      </c>
      <c r="H79" s="404" t="e">
        <f>IF($D79="Yes",'CMFs Injury A (All Data)'!H79,1)</f>
        <v>#N/A</v>
      </c>
      <c r="I79" s="404" t="e">
        <f>IF($D79="Yes",'CMFs Injury A (All Data)'!I79,1)</f>
        <v>#N/A</v>
      </c>
      <c r="J79" s="404" t="e">
        <f>IF($D79="Yes",'CMFs Injury A (All Data)'!J79,1)</f>
        <v>#N/A</v>
      </c>
      <c r="K79" s="404" t="e">
        <f>IF($D79="Yes",'CMFs Injury A (All Data)'!K79,1)</f>
        <v>#N/A</v>
      </c>
      <c r="L79" s="404" t="e">
        <f>IF($D79="Yes",'CMFs Injury A (All Data)'!L79,1)</f>
        <v>#N/A</v>
      </c>
      <c r="M79" s="404" t="e">
        <f>IF($D79="Yes",'CMFs Injury A (All Data)'!M79,1)</f>
        <v>#N/A</v>
      </c>
      <c r="N79" s="404" t="e">
        <f>IF($D79="Yes",'CMFs Injury A (All Data)'!N79,1)</f>
        <v>#N/A</v>
      </c>
      <c r="O79" s="404" t="e">
        <f>IF($D79="Yes",'CMFs Injury A (All Data)'!O79,1)</f>
        <v>#N/A</v>
      </c>
      <c r="P79" s="404" t="e">
        <f>IF($D79="Yes",'CMFs Injury A (All Data)'!P79,1)</f>
        <v>#N/A</v>
      </c>
      <c r="Q79" s="404" t="e">
        <f>IF($D79="Yes",'CMFs Injury A (All Data)'!Q79,1)</f>
        <v>#N/A</v>
      </c>
      <c r="R79" s="404" t="e">
        <f>IF($D79="Yes",'CMFs Injury A (All Data)'!R79,1)</f>
        <v>#N/A</v>
      </c>
      <c r="S79" s="404" t="e">
        <f>IF($D79="Yes",'CMFs Injury A (All Data)'!S79,1)</f>
        <v>#N/A</v>
      </c>
      <c r="T79" s="404" t="e">
        <f>IF($D79="Yes",'CMFs Injury A (All Data)'!T79,1)</f>
        <v>#N/A</v>
      </c>
      <c r="U79" s="404" t="e">
        <f>IF($D79="Yes",'CMFs Injury A (All Data)'!U79,1)</f>
        <v>#N/A</v>
      </c>
      <c r="V79" s="439" t="e">
        <f>IF($D79="Yes",'CMFs Injury A (All Data)'!V79,1)</f>
        <v>#N/A</v>
      </c>
      <c r="W79" s="625"/>
    </row>
    <row r="80" spans="1:23" x14ac:dyDescent="0.2">
      <c r="A80" s="536" t="str">
        <f>'CMFs Fatal'!A80</f>
        <v>Area Type must be selected on Worksheet 1 (box 14)</v>
      </c>
      <c r="B80" s="403">
        <f>'CMFs Fatal (All Data)'!B80</f>
        <v>7</v>
      </c>
      <c r="C80" s="403" t="str">
        <f>'CMFs Fatal (All Data)'!C80</f>
        <v>All</v>
      </c>
      <c r="D80" s="403" t="e">
        <f>'CMFs Fatal (All Data)'!D80</f>
        <v>#N/A</v>
      </c>
      <c r="E80" s="404" t="e">
        <f>IF($D80="Yes",'CMFs Injury A (All Data)'!E80,1)</f>
        <v>#N/A</v>
      </c>
      <c r="F80" s="404" t="e">
        <f>IF($D80="Yes",'CMFs Injury A (All Data)'!F80,1)</f>
        <v>#N/A</v>
      </c>
      <c r="G80" s="404" t="e">
        <f>IF($D80="Yes",'CMFs Injury A (All Data)'!G80,1)</f>
        <v>#N/A</v>
      </c>
      <c r="H80" s="404" t="e">
        <f>IF($D80="Yes",'CMFs Injury A (All Data)'!H80,1)</f>
        <v>#N/A</v>
      </c>
      <c r="I80" s="404" t="e">
        <f>IF($D80="Yes",'CMFs Injury A (All Data)'!I80,1)</f>
        <v>#N/A</v>
      </c>
      <c r="J80" s="404" t="e">
        <f>IF($D80="Yes",'CMFs Injury A (All Data)'!J80,1)</f>
        <v>#N/A</v>
      </c>
      <c r="K80" s="404" t="e">
        <f>IF($D80="Yes",'CMFs Injury A (All Data)'!K80,1)</f>
        <v>#N/A</v>
      </c>
      <c r="L80" s="404" t="e">
        <f>IF($D80="Yes",'CMFs Injury A (All Data)'!L80,1)</f>
        <v>#N/A</v>
      </c>
      <c r="M80" s="404" t="e">
        <f>IF($D80="Yes",'CMFs Injury A (All Data)'!M80,1)</f>
        <v>#N/A</v>
      </c>
      <c r="N80" s="404" t="e">
        <f>IF($D80="Yes",'CMFs Injury A (All Data)'!N80,1)</f>
        <v>#N/A</v>
      </c>
      <c r="O80" s="404" t="e">
        <f>IF($D80="Yes",'CMFs Injury A (All Data)'!O80,1)</f>
        <v>#N/A</v>
      </c>
      <c r="P80" s="404" t="e">
        <f>IF($D80="Yes",'CMFs Injury A (All Data)'!P80,1)</f>
        <v>#N/A</v>
      </c>
      <c r="Q80" s="404" t="e">
        <f>IF($D80="Yes",'CMFs Injury A (All Data)'!Q80,1)</f>
        <v>#N/A</v>
      </c>
      <c r="R80" s="404" t="e">
        <f>IF($D80="Yes",'CMFs Injury A (All Data)'!R80,1)</f>
        <v>#N/A</v>
      </c>
      <c r="S80" s="404" t="e">
        <f>IF($D80="Yes",'CMFs Injury A (All Data)'!S80,1)</f>
        <v>#N/A</v>
      </c>
      <c r="T80" s="404" t="e">
        <f>IF($D80="Yes",'CMFs Injury A (All Data)'!T80,1)</f>
        <v>#N/A</v>
      </c>
      <c r="U80" s="404" t="e">
        <f>IF($D80="Yes",'CMFs Injury A (All Data)'!U80,1)</f>
        <v>#N/A</v>
      </c>
      <c r="V80" s="439" t="e">
        <f>IF($D80="Yes",'CMFs Injury A (All Data)'!V80,1)</f>
        <v>#N/A</v>
      </c>
      <c r="W80" s="625"/>
    </row>
    <row r="81" spans="1:23" x14ac:dyDescent="0.2">
      <c r="A81" s="407" t="str">
        <f>'CMFs Fatal'!A81</f>
        <v>Area Type must be selected on Worksheet 1 (box 14)</v>
      </c>
      <c r="B81" s="403">
        <f>'CMFs Fatal (All Data)'!B81</f>
        <v>10</v>
      </c>
      <c r="C81" s="403" t="str">
        <f>'CMFs Fatal (All Data)'!C81</f>
        <v>All</v>
      </c>
      <c r="D81" s="403" t="e">
        <f>'CMFs Fatal (All Data)'!D81</f>
        <v>#N/A</v>
      </c>
      <c r="E81" s="404" t="e">
        <f>IF($D81="Yes",'CMFs Injury A (All Data)'!E81,1)</f>
        <v>#N/A</v>
      </c>
      <c r="F81" s="404" t="e">
        <f>IF($D81="Yes",'CMFs Injury A (All Data)'!F81,1)</f>
        <v>#N/A</v>
      </c>
      <c r="G81" s="404" t="e">
        <f>IF($D81="Yes",'CMFs Injury A (All Data)'!G81,1)</f>
        <v>#N/A</v>
      </c>
      <c r="H81" s="404" t="e">
        <f>IF($D81="Yes",'CMFs Injury A (All Data)'!H81,1)</f>
        <v>#N/A</v>
      </c>
      <c r="I81" s="404" t="e">
        <f>IF($D81="Yes",'CMFs Injury A (All Data)'!I81,1)</f>
        <v>#N/A</v>
      </c>
      <c r="J81" s="404" t="e">
        <f>IF($D81="Yes",'CMFs Injury A (All Data)'!J81,1)</f>
        <v>#N/A</v>
      </c>
      <c r="K81" s="404" t="e">
        <f>IF($D81="Yes",'CMFs Injury A (All Data)'!K81,1)</f>
        <v>#N/A</v>
      </c>
      <c r="L81" s="404" t="e">
        <f>IF($D81="Yes",'CMFs Injury A (All Data)'!L81,1)</f>
        <v>#N/A</v>
      </c>
      <c r="M81" s="404" t="e">
        <f>IF($D81="Yes",'CMFs Injury A (All Data)'!M81,1)</f>
        <v>#N/A</v>
      </c>
      <c r="N81" s="404" t="e">
        <f>IF($D81="Yes",'CMFs Injury A (All Data)'!N81,1)</f>
        <v>#N/A</v>
      </c>
      <c r="O81" s="404" t="e">
        <f>IF($D81="Yes",'CMFs Injury A (All Data)'!O81,1)</f>
        <v>#N/A</v>
      </c>
      <c r="P81" s="404" t="e">
        <f>IF($D81="Yes",'CMFs Injury A (All Data)'!P81,1)</f>
        <v>#N/A</v>
      </c>
      <c r="Q81" s="404" t="e">
        <f>IF($D81="Yes",'CMFs Injury A (All Data)'!Q81,1)</f>
        <v>#N/A</v>
      </c>
      <c r="R81" s="404" t="e">
        <f>IF($D81="Yes",'CMFs Injury A (All Data)'!R81,1)</f>
        <v>#N/A</v>
      </c>
      <c r="S81" s="404" t="e">
        <f>IF($D81="Yes",'CMFs Injury A (All Data)'!S81,1)</f>
        <v>#N/A</v>
      </c>
      <c r="T81" s="404" t="e">
        <f>IF($D81="Yes",'CMFs Injury A (All Data)'!T81,1)</f>
        <v>#N/A</v>
      </c>
      <c r="U81" s="404" t="e">
        <f>IF($D81="Yes",'CMFs Injury A (All Data)'!U81,1)</f>
        <v>#N/A</v>
      </c>
      <c r="V81" s="439" t="e">
        <f>IF($D81="Yes",'CMFs Injury A (All Data)'!V81,1)</f>
        <v>#N/A</v>
      </c>
      <c r="W81" s="625"/>
    </row>
    <row r="82" spans="1:23" x14ac:dyDescent="0.2">
      <c r="A82" s="407" t="str">
        <f>'CMFs Fatal'!A82</f>
        <v>Area Type must be selected on Worksheet 1 (box 14)</v>
      </c>
      <c r="B82" s="403">
        <f>'CMFs Fatal (All Data)'!B82</f>
        <v>8</v>
      </c>
      <c r="C82" s="403" t="str">
        <f>'CMFs Fatal (All Data)'!C82</f>
        <v>All</v>
      </c>
      <c r="D82" s="403" t="e">
        <f>'CMFs Fatal (All Data)'!D82</f>
        <v>#N/A</v>
      </c>
      <c r="E82" s="404" t="e">
        <f>IF($D82="Yes",'CMFs Injury A (All Data)'!E82,1)</f>
        <v>#N/A</v>
      </c>
      <c r="F82" s="404" t="e">
        <f>IF($D82="Yes",'CMFs Injury A (All Data)'!F82,1)</f>
        <v>#N/A</v>
      </c>
      <c r="G82" s="404" t="e">
        <f>IF($D82="Yes",'CMFs Injury A (All Data)'!G82,1)</f>
        <v>#N/A</v>
      </c>
      <c r="H82" s="404" t="e">
        <f>IF($D82="Yes",'CMFs Injury A (All Data)'!H82,1)</f>
        <v>#N/A</v>
      </c>
      <c r="I82" s="404" t="e">
        <f>IF($D82="Yes",'CMFs Injury A (All Data)'!I82,1)</f>
        <v>#N/A</v>
      </c>
      <c r="J82" s="404" t="e">
        <f>IF($D82="Yes",'CMFs Injury A (All Data)'!J82,1)</f>
        <v>#N/A</v>
      </c>
      <c r="K82" s="404" t="e">
        <f>IF($D82="Yes",'CMFs Injury A (All Data)'!K82,1)</f>
        <v>#N/A</v>
      </c>
      <c r="L82" s="404" t="e">
        <f>IF($D82="Yes",'CMFs Injury A (All Data)'!L82,1)</f>
        <v>#N/A</v>
      </c>
      <c r="M82" s="404" t="e">
        <f>IF($D82="Yes",'CMFs Injury A (All Data)'!M82,1)</f>
        <v>#N/A</v>
      </c>
      <c r="N82" s="404" t="e">
        <f>IF($D82="Yes",'CMFs Injury A (All Data)'!N82,1)</f>
        <v>#N/A</v>
      </c>
      <c r="O82" s="404" t="e">
        <f>IF($D82="Yes",'CMFs Injury A (All Data)'!O82,1)</f>
        <v>#N/A</v>
      </c>
      <c r="P82" s="404" t="e">
        <f>IF($D82="Yes",'CMFs Injury A (All Data)'!P82,1)</f>
        <v>#N/A</v>
      </c>
      <c r="Q82" s="404" t="e">
        <f>IF($D82="Yes",'CMFs Injury A (All Data)'!Q82,1)</f>
        <v>#N/A</v>
      </c>
      <c r="R82" s="404" t="e">
        <f>IF($D82="Yes",'CMFs Injury A (All Data)'!R82,1)</f>
        <v>#N/A</v>
      </c>
      <c r="S82" s="404" t="e">
        <f>IF($D82="Yes",'CMFs Injury A (All Data)'!S82,1)</f>
        <v>#N/A</v>
      </c>
      <c r="T82" s="404" t="e">
        <f>IF($D82="Yes",'CMFs Injury A (All Data)'!T82,1)</f>
        <v>#N/A</v>
      </c>
      <c r="U82" s="404" t="e">
        <f>IF($D82="Yes",'CMFs Injury A (All Data)'!U82,1)</f>
        <v>#N/A</v>
      </c>
      <c r="V82" s="439" t="e">
        <f>IF($D82="Yes",'CMFs Injury A (All Data)'!V82,1)</f>
        <v>#N/A</v>
      </c>
      <c r="W82" s="625"/>
    </row>
    <row r="83" spans="1:23" x14ac:dyDescent="0.2">
      <c r="A83" s="407" t="str">
        <f>'CMFs Fatal'!A83</f>
        <v>Area Type must be selected on Worksheet 1 (box 14)</v>
      </c>
      <c r="B83" s="403">
        <f>'CMFs Fatal (All Data)'!B83</f>
        <v>8</v>
      </c>
      <c r="C83" s="403" t="str">
        <f>'CMFs Fatal (All Data)'!C83</f>
        <v>Rural</v>
      </c>
      <c r="D83" s="403" t="e">
        <f>'CMFs Fatal (All Data)'!D83</f>
        <v>#N/A</v>
      </c>
      <c r="E83" s="404" t="e">
        <f>IF($D83="Yes",'CMFs Injury A (All Data)'!E83,1)</f>
        <v>#N/A</v>
      </c>
      <c r="F83" s="404" t="e">
        <f>IF($D83="Yes",'CMFs Injury A (All Data)'!F83,1)</f>
        <v>#N/A</v>
      </c>
      <c r="G83" s="404" t="e">
        <f>IF($D83="Yes",'CMFs Injury A (All Data)'!G83,1)</f>
        <v>#N/A</v>
      </c>
      <c r="H83" s="404" t="e">
        <f>IF($D83="Yes",'CMFs Injury A (All Data)'!H83,1)</f>
        <v>#N/A</v>
      </c>
      <c r="I83" s="404" t="e">
        <f>IF($D83="Yes",'CMFs Injury A (All Data)'!I83,1)</f>
        <v>#N/A</v>
      </c>
      <c r="J83" s="404" t="e">
        <f>IF($D83="Yes",'CMFs Injury A (All Data)'!J83,1)</f>
        <v>#N/A</v>
      </c>
      <c r="K83" s="404" t="e">
        <f>IF($D83="Yes",'CMFs Injury A (All Data)'!K83,1)</f>
        <v>#N/A</v>
      </c>
      <c r="L83" s="404" t="e">
        <f>IF($D83="Yes",'CMFs Injury A (All Data)'!L83,1)</f>
        <v>#N/A</v>
      </c>
      <c r="M83" s="404" t="e">
        <f>IF($D83="Yes",'CMFs Injury A (All Data)'!M83,1)</f>
        <v>#N/A</v>
      </c>
      <c r="N83" s="404" t="e">
        <f>IF($D83="Yes",'CMFs Injury A (All Data)'!N83,1)</f>
        <v>#N/A</v>
      </c>
      <c r="O83" s="404" t="e">
        <f>IF($D83="Yes",'CMFs Injury A (All Data)'!O83,1)</f>
        <v>#N/A</v>
      </c>
      <c r="P83" s="404" t="e">
        <f>IF($D83="Yes",'CMFs Injury A (All Data)'!P83,1)</f>
        <v>#N/A</v>
      </c>
      <c r="Q83" s="404" t="e">
        <f>IF($D83="Yes",'CMFs Injury A (All Data)'!Q83,1)</f>
        <v>#N/A</v>
      </c>
      <c r="R83" s="404" t="e">
        <f>IF($D83="Yes",'CMFs Injury A (All Data)'!R83,1)</f>
        <v>#N/A</v>
      </c>
      <c r="S83" s="404" t="e">
        <f>IF($D83="Yes",'CMFs Injury A (All Data)'!S83,1)</f>
        <v>#N/A</v>
      </c>
      <c r="T83" s="404" t="e">
        <f>IF($D83="Yes",'CMFs Injury A (All Data)'!T83,1)</f>
        <v>#N/A</v>
      </c>
      <c r="U83" s="404" t="e">
        <f>IF($D83="Yes",'CMFs Injury A (All Data)'!U83,1)</f>
        <v>#N/A</v>
      </c>
      <c r="V83" s="439" t="e">
        <f>IF($D83="Yes",'CMFs Injury A (All Data)'!V83,1)</f>
        <v>#N/A</v>
      </c>
      <c r="W83" s="625"/>
    </row>
    <row r="84" spans="1:23" x14ac:dyDescent="0.2">
      <c r="A84" s="407" t="str">
        <f>'CMFs Fatal'!A84</f>
        <v>Area Type must be selected on Worksheet 1 (box 14)</v>
      </c>
      <c r="B84" s="403">
        <f>'CMFs Fatal (All Data)'!B84</f>
        <v>7</v>
      </c>
      <c r="C84" s="403" t="str">
        <f>'CMFs Fatal (All Data)'!C84</f>
        <v>All</v>
      </c>
      <c r="D84" s="403" t="e">
        <f>'CMFs Fatal (All Data)'!D84</f>
        <v>#N/A</v>
      </c>
      <c r="E84" s="404" t="e">
        <f>IF($D84="Yes",'CMFs Injury A (All Data)'!E84,1)</f>
        <v>#N/A</v>
      </c>
      <c r="F84" s="404" t="e">
        <f>IF($D84="Yes",'CMFs Injury A (All Data)'!F84,1)</f>
        <v>#N/A</v>
      </c>
      <c r="G84" s="404" t="e">
        <f>IF($D84="Yes",'CMFs Injury A (All Data)'!G84,1)</f>
        <v>#N/A</v>
      </c>
      <c r="H84" s="404" t="e">
        <f>IF($D84="Yes",'CMFs Injury A (All Data)'!H84,1)</f>
        <v>#N/A</v>
      </c>
      <c r="I84" s="404" t="e">
        <f>IF($D84="Yes",'CMFs Injury A (All Data)'!I84,1)</f>
        <v>#N/A</v>
      </c>
      <c r="J84" s="404" t="e">
        <f>IF($D84="Yes",'CMFs Injury A (All Data)'!J84,1)</f>
        <v>#N/A</v>
      </c>
      <c r="K84" s="404" t="e">
        <f>IF($D84="Yes",'CMFs Injury A (All Data)'!K84,1)</f>
        <v>#N/A</v>
      </c>
      <c r="L84" s="404" t="e">
        <f>IF($D84="Yes",'CMFs Injury A (All Data)'!L84,1)</f>
        <v>#N/A</v>
      </c>
      <c r="M84" s="404" t="e">
        <f>IF($D84="Yes",'CMFs Injury A (All Data)'!M84,1)</f>
        <v>#N/A</v>
      </c>
      <c r="N84" s="404" t="e">
        <f>IF($D84="Yes",'CMFs Injury A (All Data)'!N84,1)</f>
        <v>#N/A</v>
      </c>
      <c r="O84" s="404" t="e">
        <f>IF($D84="Yes",'CMFs Injury A (All Data)'!O84,1)</f>
        <v>#N/A</v>
      </c>
      <c r="P84" s="404" t="e">
        <f>IF($D84="Yes",'CMFs Injury A (All Data)'!P84,1)</f>
        <v>#N/A</v>
      </c>
      <c r="Q84" s="404" t="e">
        <f>IF($D84="Yes",'CMFs Injury A (All Data)'!Q84,1)</f>
        <v>#N/A</v>
      </c>
      <c r="R84" s="404" t="e">
        <f>IF($D84="Yes",'CMFs Injury A (All Data)'!R84,1)</f>
        <v>#N/A</v>
      </c>
      <c r="S84" s="404" t="e">
        <f>IF($D84="Yes",'CMFs Injury A (All Data)'!S84,1)</f>
        <v>#N/A</v>
      </c>
      <c r="T84" s="404" t="e">
        <f>IF($D84="Yes",'CMFs Injury A (All Data)'!T84,1)</f>
        <v>#N/A</v>
      </c>
      <c r="U84" s="404" t="e">
        <f>IF($D84="Yes",'CMFs Injury A (All Data)'!U84,1)</f>
        <v>#N/A</v>
      </c>
      <c r="V84" s="439" t="e">
        <f>IF($D84="Yes",'CMFs Injury A (All Data)'!V84,1)</f>
        <v>#N/A</v>
      </c>
      <c r="W84" s="625"/>
    </row>
    <row r="85" spans="1:23" x14ac:dyDescent="0.2">
      <c r="A85" s="407" t="str">
        <f>'CMFs Fatal'!A85</f>
        <v>Area Type must be selected on Worksheet 1 (box 14)</v>
      </c>
      <c r="B85" s="403">
        <f>'CMFs Fatal (All Data)'!B85</f>
        <v>20</v>
      </c>
      <c r="C85" s="403" t="str">
        <f>'CMFs Fatal (All Data)'!C85</f>
        <v>All</v>
      </c>
      <c r="D85" s="403" t="e">
        <f>'CMFs Fatal (All Data)'!D85</f>
        <v>#N/A</v>
      </c>
      <c r="E85" s="404" t="e">
        <f>IF($D85="Yes",'CMFs Injury A (All Data)'!E85,1)</f>
        <v>#N/A</v>
      </c>
      <c r="F85" s="404" t="e">
        <f>IF($D85="Yes",'CMFs Injury A (All Data)'!F85,1)</f>
        <v>#N/A</v>
      </c>
      <c r="G85" s="404" t="e">
        <f>IF($D85="Yes",'CMFs Injury A (All Data)'!G85,1)</f>
        <v>#N/A</v>
      </c>
      <c r="H85" s="404" t="e">
        <f>IF($D85="Yes",'CMFs Injury A (All Data)'!H85,1)</f>
        <v>#N/A</v>
      </c>
      <c r="I85" s="404" t="e">
        <f>IF($D85="Yes",'CMFs Injury A (All Data)'!I85,1)</f>
        <v>#N/A</v>
      </c>
      <c r="J85" s="404" t="e">
        <f>IF($D85="Yes",'CMFs Injury A (All Data)'!J85,1)</f>
        <v>#N/A</v>
      </c>
      <c r="K85" s="404" t="e">
        <f>IF($D85="Yes",'CMFs Injury A (All Data)'!K85,1)</f>
        <v>#N/A</v>
      </c>
      <c r="L85" s="404" t="e">
        <f>IF($D85="Yes",'CMFs Injury A (All Data)'!L85,1)</f>
        <v>#N/A</v>
      </c>
      <c r="M85" s="404" t="e">
        <f>IF($D85="Yes",'CMFs Injury A (All Data)'!M85,1)</f>
        <v>#N/A</v>
      </c>
      <c r="N85" s="404" t="e">
        <f>IF($D85="Yes",'CMFs Injury A (All Data)'!N85,1)</f>
        <v>#N/A</v>
      </c>
      <c r="O85" s="404" t="e">
        <f>IF($D85="Yes",'CMFs Injury A (All Data)'!O85,1)</f>
        <v>#N/A</v>
      </c>
      <c r="P85" s="404" t="e">
        <f>IF($D85="Yes",'CMFs Injury A (All Data)'!P85,1)</f>
        <v>#N/A</v>
      </c>
      <c r="Q85" s="404" t="e">
        <f>IF($D85="Yes",'CMFs Injury A (All Data)'!Q85,1)</f>
        <v>#N/A</v>
      </c>
      <c r="R85" s="404" t="e">
        <f>IF($D85="Yes",'CMFs Injury A (All Data)'!R85,1)</f>
        <v>#N/A</v>
      </c>
      <c r="S85" s="404" t="e">
        <f>IF($D85="Yes",'CMFs Injury A (All Data)'!S85,1)</f>
        <v>#N/A</v>
      </c>
      <c r="T85" s="404" t="e">
        <f>IF($D85="Yes",'CMFs Injury A (All Data)'!T85,1)</f>
        <v>#N/A</v>
      </c>
      <c r="U85" s="404" t="e">
        <f>IF($D85="Yes",'CMFs Injury A (All Data)'!U85,1)</f>
        <v>#N/A</v>
      </c>
      <c r="V85" s="439" t="e">
        <f>IF($D85="Yes",'CMFs Injury A (All Data)'!V85,1)</f>
        <v>#N/A</v>
      </c>
      <c r="W85" s="625"/>
    </row>
    <row r="86" spans="1:23" x14ac:dyDescent="0.2">
      <c r="A86" s="407" t="str">
        <f>'CMFs Fatal'!A86</f>
        <v>Area Type must be selected on Worksheet 1 (box 14)</v>
      </c>
      <c r="B86" s="403">
        <f>'CMFs Fatal (All Data)'!B86</f>
        <v>10</v>
      </c>
      <c r="C86" s="403" t="str">
        <f>'CMFs Fatal (All Data)'!C86</f>
        <v>Urban and Suburban</v>
      </c>
      <c r="D86" s="403" t="e">
        <f>'CMFs Fatal (All Data)'!D86</f>
        <v>#N/A</v>
      </c>
      <c r="E86" s="404" t="e">
        <f>IF($D86="Yes",'CMFs Injury A (All Data)'!E86,1)</f>
        <v>#N/A</v>
      </c>
      <c r="F86" s="404" t="e">
        <f>IF($D86="Yes",'CMFs Injury A (All Data)'!F86,1)</f>
        <v>#N/A</v>
      </c>
      <c r="G86" s="404" t="e">
        <f>IF($D86="Yes",'CMFs Injury A (All Data)'!G86,1)</f>
        <v>#N/A</v>
      </c>
      <c r="H86" s="404" t="e">
        <f>IF($D86="Yes",'CMFs Injury A (All Data)'!H86,1)</f>
        <v>#N/A</v>
      </c>
      <c r="I86" s="404" t="e">
        <f>IF($D86="Yes",'CMFs Injury A (All Data)'!I86,1)</f>
        <v>#N/A</v>
      </c>
      <c r="J86" s="404" t="e">
        <f>IF($D86="Yes",'CMFs Injury A (All Data)'!J86,1)</f>
        <v>#N/A</v>
      </c>
      <c r="K86" s="404" t="e">
        <f>IF($D86="Yes",'CMFs Injury A (All Data)'!K86,1)</f>
        <v>#N/A</v>
      </c>
      <c r="L86" s="404" t="e">
        <f>IF($D86="Yes",'CMFs Injury A (All Data)'!L86,1)</f>
        <v>#N/A</v>
      </c>
      <c r="M86" s="404" t="e">
        <f>IF($D86="Yes",'CMFs Injury A (All Data)'!M86,1)</f>
        <v>#N/A</v>
      </c>
      <c r="N86" s="404" t="e">
        <f>IF($D86="Yes",'CMFs Injury A (All Data)'!N86,1)</f>
        <v>#N/A</v>
      </c>
      <c r="O86" s="404" t="e">
        <f>IF($D86="Yes",'CMFs Injury A (All Data)'!O86,1)</f>
        <v>#N/A</v>
      </c>
      <c r="P86" s="404" t="e">
        <f>IF($D86="Yes",'CMFs Injury A (All Data)'!P86,1)</f>
        <v>#N/A</v>
      </c>
      <c r="Q86" s="404" t="e">
        <f>IF($D86="Yes",'CMFs Injury A (All Data)'!Q86,1)</f>
        <v>#N/A</v>
      </c>
      <c r="R86" s="404" t="e">
        <f>IF($D86="Yes",'CMFs Injury A (All Data)'!R86,1)</f>
        <v>#N/A</v>
      </c>
      <c r="S86" s="404" t="e">
        <f>IF($D86="Yes",'CMFs Injury A (All Data)'!S86,1)</f>
        <v>#N/A</v>
      </c>
      <c r="T86" s="404" t="e">
        <f>IF($D86="Yes",'CMFs Injury A (All Data)'!T86,1)</f>
        <v>#N/A</v>
      </c>
      <c r="U86" s="404" t="e">
        <f>IF($D86="Yes",'CMFs Injury A (All Data)'!U86,1)</f>
        <v>#N/A</v>
      </c>
      <c r="V86" s="439" t="e">
        <f>IF($D86="Yes",'CMFs Injury A (All Data)'!V86,1)</f>
        <v>#N/A</v>
      </c>
      <c r="W86" s="625"/>
    </row>
    <row r="87" spans="1:23" x14ac:dyDescent="0.2">
      <c r="A87" s="407" t="str">
        <f>'CMFs Fatal'!A87</f>
        <v>Area Type must be selected on Worksheet 1 (box 14)</v>
      </c>
      <c r="B87" s="403">
        <f>'CMFs Fatal (All Data)'!B87</f>
        <v>20</v>
      </c>
      <c r="C87" s="403" t="str">
        <f>'CMFs Fatal (All Data)'!C87</f>
        <v>Urban</v>
      </c>
      <c r="D87" s="403" t="e">
        <f>'CMFs Fatal (All Data)'!D87</f>
        <v>#N/A</v>
      </c>
      <c r="E87" s="404" t="e">
        <f>IF($D87="Yes",'CMFs Injury A (All Data)'!E87,1)</f>
        <v>#N/A</v>
      </c>
      <c r="F87" s="404" t="e">
        <f>IF($D87="Yes",'CMFs Injury A (All Data)'!F87,1)</f>
        <v>#N/A</v>
      </c>
      <c r="G87" s="404" t="e">
        <f>IF($D87="Yes",'CMFs Injury A (All Data)'!G87,1)</f>
        <v>#N/A</v>
      </c>
      <c r="H87" s="404" t="e">
        <f>IF($D87="Yes",'CMFs Injury A (All Data)'!H87,1)</f>
        <v>#N/A</v>
      </c>
      <c r="I87" s="404" t="e">
        <f>IF($D87="Yes",'CMFs Injury A (All Data)'!I87,1)</f>
        <v>#N/A</v>
      </c>
      <c r="J87" s="404" t="e">
        <f>IF($D87="Yes",'CMFs Injury A (All Data)'!J87,1)</f>
        <v>#N/A</v>
      </c>
      <c r="K87" s="404" t="e">
        <f>IF($D87="Yes",'CMFs Injury A (All Data)'!K87,1)</f>
        <v>#N/A</v>
      </c>
      <c r="L87" s="404" t="e">
        <f>IF($D87="Yes",'CMFs Injury A (All Data)'!L87,1)</f>
        <v>#N/A</v>
      </c>
      <c r="M87" s="404" t="e">
        <f>IF($D87="Yes",'CMFs Injury A (All Data)'!M87,1)</f>
        <v>#N/A</v>
      </c>
      <c r="N87" s="404" t="e">
        <f>IF($D87="Yes",'CMFs Injury A (All Data)'!N87,1)</f>
        <v>#N/A</v>
      </c>
      <c r="O87" s="404" t="e">
        <f>IF($D87="Yes",'CMFs Injury A (All Data)'!O87,1)</f>
        <v>#N/A</v>
      </c>
      <c r="P87" s="404" t="e">
        <f>IF($D87="Yes",'CMFs Injury A (All Data)'!P87,1)</f>
        <v>#N/A</v>
      </c>
      <c r="Q87" s="404" t="e">
        <f>IF($D87="Yes",'CMFs Injury A (All Data)'!Q87,1)</f>
        <v>#N/A</v>
      </c>
      <c r="R87" s="404" t="e">
        <f>IF($D87="Yes",'CMFs Injury A (All Data)'!R87,1)</f>
        <v>#N/A</v>
      </c>
      <c r="S87" s="404" t="e">
        <f>IF($D87="Yes",'CMFs Injury A (All Data)'!S87,1)</f>
        <v>#N/A</v>
      </c>
      <c r="T87" s="404" t="e">
        <f>IF($D87="Yes",'CMFs Injury A (All Data)'!T87,1)</f>
        <v>#N/A</v>
      </c>
      <c r="U87" s="404" t="e">
        <f>IF($D87="Yes",'CMFs Injury A (All Data)'!U87,1)</f>
        <v>#N/A</v>
      </c>
      <c r="V87" s="439" t="e">
        <f>IF($D87="Yes",'CMFs Injury A (All Data)'!V87,1)</f>
        <v>#N/A</v>
      </c>
      <c r="W87" s="625"/>
    </row>
    <row r="88" spans="1:23" x14ac:dyDescent="0.2">
      <c r="A88" s="407" t="str">
        <f>'CMFs Fatal'!A88</f>
        <v>Area Type must be selected on Worksheet 1 (box 14)</v>
      </c>
      <c r="B88" s="403">
        <f>'CMFs Fatal (All Data)'!B88</f>
        <v>10</v>
      </c>
      <c r="C88" s="403" t="str">
        <f>'CMFs Fatal (All Data)'!C88</f>
        <v>Urban and Suburban</v>
      </c>
      <c r="D88" s="403" t="e">
        <f>'CMFs Fatal (All Data)'!D88</f>
        <v>#N/A</v>
      </c>
      <c r="E88" s="404" t="e">
        <f>IF($D88="Yes",'CMFs Injury A (All Data)'!E88,1)</f>
        <v>#N/A</v>
      </c>
      <c r="F88" s="404" t="e">
        <f>IF($D88="Yes",'CMFs Injury A (All Data)'!F88,1)</f>
        <v>#N/A</v>
      </c>
      <c r="G88" s="404" t="e">
        <f>IF($D88="Yes",'CMFs Injury A (All Data)'!G88,1)</f>
        <v>#N/A</v>
      </c>
      <c r="H88" s="404" t="e">
        <f>IF($D88="Yes",'CMFs Injury A (All Data)'!H88,1)</f>
        <v>#N/A</v>
      </c>
      <c r="I88" s="404" t="e">
        <f>IF($D88="Yes",'CMFs Injury A (All Data)'!I88,1)</f>
        <v>#N/A</v>
      </c>
      <c r="J88" s="404" t="e">
        <f>IF($D88="Yes",'CMFs Injury A (All Data)'!J88,1)</f>
        <v>#N/A</v>
      </c>
      <c r="K88" s="404" t="e">
        <f>IF($D88="Yes",'CMFs Injury A (All Data)'!K88,1)</f>
        <v>#N/A</v>
      </c>
      <c r="L88" s="404" t="e">
        <f>IF($D88="Yes",'CMFs Injury A (All Data)'!L88,1)</f>
        <v>#N/A</v>
      </c>
      <c r="M88" s="404" t="e">
        <f>IF($D88="Yes",'CMFs Injury A (All Data)'!M88,1)</f>
        <v>#N/A</v>
      </c>
      <c r="N88" s="404" t="e">
        <f>IF($D88="Yes",'CMFs Injury A (All Data)'!N88,1)</f>
        <v>#N/A</v>
      </c>
      <c r="O88" s="404" t="e">
        <f>IF($D88="Yes",'CMFs Injury A (All Data)'!O88,1)</f>
        <v>#N/A</v>
      </c>
      <c r="P88" s="404" t="e">
        <f>IF($D88="Yes",'CMFs Injury A (All Data)'!P88,1)</f>
        <v>#N/A</v>
      </c>
      <c r="Q88" s="404" t="e">
        <f>IF($D88="Yes",'CMFs Injury A (All Data)'!Q88,1)</f>
        <v>#N/A</v>
      </c>
      <c r="R88" s="404" t="e">
        <f>IF($D88="Yes",'CMFs Injury A (All Data)'!R88,1)</f>
        <v>#N/A</v>
      </c>
      <c r="S88" s="404" t="e">
        <f>IF($D88="Yes",'CMFs Injury A (All Data)'!S88,1)</f>
        <v>#N/A</v>
      </c>
      <c r="T88" s="404" t="e">
        <f>IF($D88="Yes",'CMFs Injury A (All Data)'!T88,1)</f>
        <v>#N/A</v>
      </c>
      <c r="U88" s="404" t="e">
        <f>IF($D88="Yes",'CMFs Injury A (All Data)'!U88,1)</f>
        <v>#N/A</v>
      </c>
      <c r="V88" s="439" t="e">
        <f>IF($D88="Yes",'CMFs Injury A (All Data)'!V88,1)</f>
        <v>#N/A</v>
      </c>
      <c r="W88" s="625"/>
    </row>
    <row r="89" spans="1:23" x14ac:dyDescent="0.2">
      <c r="A89" s="407" t="str">
        <f>'CMFs Fatal'!A89</f>
        <v>Area Type must be selected on Worksheet 1 (box 14)</v>
      </c>
      <c r="B89" s="403">
        <f>'CMFs Fatal (All Data)'!B89</f>
        <v>10</v>
      </c>
      <c r="C89" s="403" t="str">
        <f>'CMFs Fatal (All Data)'!C89</f>
        <v>All</v>
      </c>
      <c r="D89" s="403" t="e">
        <f>'CMFs Fatal (All Data)'!D89</f>
        <v>#N/A</v>
      </c>
      <c r="E89" s="404" t="e">
        <f>IF($D89="Yes",'CMFs Injury A (All Data)'!E89,1)</f>
        <v>#N/A</v>
      </c>
      <c r="F89" s="404" t="e">
        <f>IF($D89="Yes",'CMFs Injury A (All Data)'!F89,1)</f>
        <v>#N/A</v>
      </c>
      <c r="G89" s="404" t="e">
        <f>IF($D89="Yes",'CMFs Injury A (All Data)'!G89,1)</f>
        <v>#N/A</v>
      </c>
      <c r="H89" s="404" t="e">
        <f>IF($D89="Yes",'CMFs Injury A (All Data)'!H89,1)</f>
        <v>#N/A</v>
      </c>
      <c r="I89" s="404" t="e">
        <f>IF($D89="Yes",'CMFs Injury A (All Data)'!I89,1)</f>
        <v>#N/A</v>
      </c>
      <c r="J89" s="404" t="e">
        <f>IF($D89="Yes",'CMFs Injury A (All Data)'!J89,1)</f>
        <v>#N/A</v>
      </c>
      <c r="K89" s="404" t="e">
        <f>IF($D89="Yes",'CMFs Injury A (All Data)'!K89,1)</f>
        <v>#N/A</v>
      </c>
      <c r="L89" s="404" t="e">
        <f>IF($D89="Yes",'CMFs Injury A (All Data)'!L89,1)</f>
        <v>#N/A</v>
      </c>
      <c r="M89" s="404" t="e">
        <f>IF($D89="Yes",'CMFs Injury A (All Data)'!M89,1)</f>
        <v>#N/A</v>
      </c>
      <c r="N89" s="404" t="e">
        <f>IF($D89="Yes",'CMFs Injury A (All Data)'!N89,1)</f>
        <v>#N/A</v>
      </c>
      <c r="O89" s="404" t="e">
        <f>IF($D89="Yes",'CMFs Injury A (All Data)'!O89,1)</f>
        <v>#N/A</v>
      </c>
      <c r="P89" s="404" t="e">
        <f>IF($D89="Yes",'CMFs Injury A (All Data)'!P89,1)</f>
        <v>#N/A</v>
      </c>
      <c r="Q89" s="404" t="e">
        <f>IF($D89="Yes",'CMFs Injury A (All Data)'!Q89,1)</f>
        <v>#N/A</v>
      </c>
      <c r="R89" s="404" t="e">
        <f>IF($D89="Yes",'CMFs Injury A (All Data)'!R89,1)</f>
        <v>#N/A</v>
      </c>
      <c r="S89" s="404" t="e">
        <f>IF($D89="Yes",'CMFs Injury A (All Data)'!S89,1)</f>
        <v>#N/A</v>
      </c>
      <c r="T89" s="404" t="e">
        <f>IF($D89="Yes",'CMFs Injury A (All Data)'!T89,1)</f>
        <v>#N/A</v>
      </c>
      <c r="U89" s="404" t="e">
        <f>IF($D89="Yes",'CMFs Injury A (All Data)'!U89,1)</f>
        <v>#N/A</v>
      </c>
      <c r="V89" s="439" t="e">
        <f>IF($D89="Yes",'CMFs Injury A (All Data)'!V89,1)</f>
        <v>#N/A</v>
      </c>
      <c r="W89" s="625"/>
    </row>
    <row r="90" spans="1:23" x14ac:dyDescent="0.2">
      <c r="A90" s="407" t="str">
        <f>'CMFs Fatal'!A90</f>
        <v>Area Type must be selected on Worksheet 1 (box 14)</v>
      </c>
      <c r="B90" s="403">
        <f>'CMFs Fatal (All Data)'!B90</f>
        <v>10</v>
      </c>
      <c r="C90" s="403" t="str">
        <f>'CMFs Fatal (All Data)'!C90</f>
        <v>All</v>
      </c>
      <c r="D90" s="403" t="e">
        <f>'CMFs Fatal (All Data)'!D90</f>
        <v>#N/A</v>
      </c>
      <c r="E90" s="404" t="e">
        <f>IF($D90="Yes",'CMFs Injury A (All Data)'!E90,1)</f>
        <v>#N/A</v>
      </c>
      <c r="F90" s="404" t="e">
        <f>IF($D90="Yes",'CMFs Injury A (All Data)'!F90,1)</f>
        <v>#N/A</v>
      </c>
      <c r="G90" s="404" t="e">
        <f>IF($D90="Yes",'CMFs Injury A (All Data)'!G90,1)</f>
        <v>#N/A</v>
      </c>
      <c r="H90" s="404" t="e">
        <f>IF($D90="Yes",'CMFs Injury A (All Data)'!H90,1)</f>
        <v>#N/A</v>
      </c>
      <c r="I90" s="404" t="e">
        <f>IF($D90="Yes",'CMFs Injury A (All Data)'!I90,1)</f>
        <v>#N/A</v>
      </c>
      <c r="J90" s="404" t="e">
        <f>IF($D90="Yes",'CMFs Injury A (All Data)'!J90,1)</f>
        <v>#N/A</v>
      </c>
      <c r="K90" s="404" t="e">
        <f>IF($D90="Yes",'CMFs Injury A (All Data)'!K90,1)</f>
        <v>#N/A</v>
      </c>
      <c r="L90" s="404" t="e">
        <f>IF($D90="Yes",'CMFs Injury A (All Data)'!L90,1)</f>
        <v>#N/A</v>
      </c>
      <c r="M90" s="404" t="e">
        <f>IF($D90="Yes",'CMFs Injury A (All Data)'!M90,1)</f>
        <v>#N/A</v>
      </c>
      <c r="N90" s="404" t="e">
        <f>IF($D90="Yes",'CMFs Injury A (All Data)'!N90,1)</f>
        <v>#N/A</v>
      </c>
      <c r="O90" s="404" t="e">
        <f>IF($D90="Yes",'CMFs Injury A (All Data)'!O90,1)</f>
        <v>#N/A</v>
      </c>
      <c r="P90" s="404" t="e">
        <f>IF($D90="Yes",'CMFs Injury A (All Data)'!P90,1)</f>
        <v>#N/A</v>
      </c>
      <c r="Q90" s="404" t="e">
        <f>IF($D90="Yes",'CMFs Injury A (All Data)'!Q90,1)</f>
        <v>#N/A</v>
      </c>
      <c r="R90" s="404" t="e">
        <f>IF($D90="Yes",'CMFs Injury A (All Data)'!R90,1)</f>
        <v>#N/A</v>
      </c>
      <c r="S90" s="404" t="e">
        <f>IF($D90="Yes",'CMFs Injury A (All Data)'!S90,1)</f>
        <v>#N/A</v>
      </c>
      <c r="T90" s="404" t="e">
        <f>IF($D90="Yes",'CMFs Injury A (All Data)'!T90,1)</f>
        <v>#N/A</v>
      </c>
      <c r="U90" s="404" t="e">
        <f>IF($D90="Yes",'CMFs Injury A (All Data)'!U90,1)</f>
        <v>#N/A</v>
      </c>
      <c r="V90" s="439" t="e">
        <f>IF($D90="Yes",'CMFs Injury A (All Data)'!V90,1)</f>
        <v>#N/A</v>
      </c>
      <c r="W90" s="625"/>
    </row>
    <row r="91" spans="1:23" x14ac:dyDescent="0.2">
      <c r="A91" s="407" t="str">
        <f>'CMFs Fatal'!A91</f>
        <v>Area Type must be selected on Worksheet 1 (box 14)</v>
      </c>
      <c r="B91" s="403">
        <f>'CMFs Fatal (All Data)'!B91</f>
        <v>10</v>
      </c>
      <c r="C91" s="403" t="str">
        <f>'CMFs Fatal (All Data)'!C91</f>
        <v>All</v>
      </c>
      <c r="D91" s="403" t="e">
        <f>'CMFs Fatal (All Data)'!D91</f>
        <v>#N/A</v>
      </c>
      <c r="E91" s="404" t="e">
        <f>IF($D91="Yes",'CMFs Injury A (All Data)'!E91,1)</f>
        <v>#N/A</v>
      </c>
      <c r="F91" s="404" t="e">
        <f>IF($D91="Yes",'CMFs Injury A (All Data)'!F91,1)</f>
        <v>#N/A</v>
      </c>
      <c r="G91" s="404" t="e">
        <f>IF($D91="Yes",'CMFs Injury A (All Data)'!G91,1)</f>
        <v>#N/A</v>
      </c>
      <c r="H91" s="404" t="e">
        <f>IF($D91="Yes",'CMFs Injury A (All Data)'!H91,1)</f>
        <v>#N/A</v>
      </c>
      <c r="I91" s="404" t="e">
        <f>IF($D91="Yes",'CMFs Injury A (All Data)'!I91,1)</f>
        <v>#N/A</v>
      </c>
      <c r="J91" s="404" t="e">
        <f>IF($D91="Yes",'CMFs Injury A (All Data)'!J91,1)</f>
        <v>#N/A</v>
      </c>
      <c r="K91" s="404" t="e">
        <f>IF($D91="Yes",'CMFs Injury A (All Data)'!K91,1)</f>
        <v>#N/A</v>
      </c>
      <c r="L91" s="404" t="e">
        <f>IF($D91="Yes",'CMFs Injury A (All Data)'!L91,1)</f>
        <v>#N/A</v>
      </c>
      <c r="M91" s="404" t="e">
        <f>IF($D91="Yes",'CMFs Injury A (All Data)'!M91,1)</f>
        <v>#N/A</v>
      </c>
      <c r="N91" s="404" t="e">
        <f>IF($D91="Yes",'CMFs Injury A (All Data)'!N91,1)</f>
        <v>#N/A</v>
      </c>
      <c r="O91" s="404" t="e">
        <f>IF($D91="Yes",'CMFs Injury A (All Data)'!O91,1)</f>
        <v>#N/A</v>
      </c>
      <c r="P91" s="404" t="e">
        <f>IF($D91="Yes",'CMFs Injury A (All Data)'!P91,1)</f>
        <v>#N/A</v>
      </c>
      <c r="Q91" s="404" t="e">
        <f>IF($D91="Yes",'CMFs Injury A (All Data)'!Q91,1)</f>
        <v>#N/A</v>
      </c>
      <c r="R91" s="404" t="e">
        <f>IF($D91="Yes",'CMFs Injury A (All Data)'!R91,1)</f>
        <v>#N/A</v>
      </c>
      <c r="S91" s="404" t="e">
        <f>IF($D91="Yes",'CMFs Injury A (All Data)'!S91,1)</f>
        <v>#N/A</v>
      </c>
      <c r="T91" s="404" t="e">
        <f>IF($D91="Yes",'CMFs Injury A (All Data)'!T91,1)</f>
        <v>#N/A</v>
      </c>
      <c r="U91" s="404" t="e">
        <f>IF($D91="Yes",'CMFs Injury A (All Data)'!U91,1)</f>
        <v>#N/A</v>
      </c>
      <c r="V91" s="439" t="e">
        <f>IF($D91="Yes",'CMFs Injury A (All Data)'!V91,1)</f>
        <v>#N/A</v>
      </c>
      <c r="W91" s="625"/>
    </row>
    <row r="92" spans="1:23" x14ac:dyDescent="0.2">
      <c r="A92" s="407" t="str">
        <f>'CMFs Fatal'!A92</f>
        <v>Area Type must be selected on Worksheet 1 (box 14)</v>
      </c>
      <c r="B92" s="403">
        <f>'CMFs Fatal (All Data)'!B92</f>
        <v>10</v>
      </c>
      <c r="C92" s="403" t="str">
        <f>'CMFs Fatal (All Data)'!C92</f>
        <v>All</v>
      </c>
      <c r="D92" s="403" t="e">
        <f>'CMFs Fatal (All Data)'!D92</f>
        <v>#N/A</v>
      </c>
      <c r="E92" s="404" t="e">
        <f>IF($D92="Yes",'CMFs Injury A (All Data)'!E92,1)</f>
        <v>#N/A</v>
      </c>
      <c r="F92" s="404" t="e">
        <f>IF($D92="Yes",'CMFs Injury A (All Data)'!F92,1)</f>
        <v>#N/A</v>
      </c>
      <c r="G92" s="404" t="e">
        <f>IF($D92="Yes",'CMFs Injury A (All Data)'!G92,1)</f>
        <v>#N/A</v>
      </c>
      <c r="H92" s="404" t="e">
        <f>IF($D92="Yes",'CMFs Injury A (All Data)'!H92,1)</f>
        <v>#N/A</v>
      </c>
      <c r="I92" s="404" t="e">
        <f>IF($D92="Yes",'CMFs Injury A (All Data)'!I92,1)</f>
        <v>#N/A</v>
      </c>
      <c r="J92" s="404" t="e">
        <f>IF($D92="Yes",'CMFs Injury A (All Data)'!J92,1)</f>
        <v>#N/A</v>
      </c>
      <c r="K92" s="404" t="e">
        <f>IF($D92="Yes",'CMFs Injury A (All Data)'!K92,1)</f>
        <v>#N/A</v>
      </c>
      <c r="L92" s="404" t="e">
        <f>IF($D92="Yes",'CMFs Injury A (All Data)'!L92,1)</f>
        <v>#N/A</v>
      </c>
      <c r="M92" s="404" t="e">
        <f>IF($D92="Yes",'CMFs Injury A (All Data)'!M92,1)</f>
        <v>#N/A</v>
      </c>
      <c r="N92" s="404" t="e">
        <f>IF($D92="Yes",'CMFs Injury A (All Data)'!N92,1)</f>
        <v>#N/A</v>
      </c>
      <c r="O92" s="404" t="e">
        <f>IF($D92="Yes",'CMFs Injury A (All Data)'!O92,1)</f>
        <v>#N/A</v>
      </c>
      <c r="P92" s="404" t="e">
        <f>IF($D92="Yes",'CMFs Injury A (All Data)'!P92,1)</f>
        <v>#N/A</v>
      </c>
      <c r="Q92" s="404" t="e">
        <f>IF($D92="Yes",'CMFs Injury A (All Data)'!Q92,1)</f>
        <v>#N/A</v>
      </c>
      <c r="R92" s="404" t="e">
        <f>IF($D92="Yes",'CMFs Injury A (All Data)'!R92,1)</f>
        <v>#N/A</v>
      </c>
      <c r="S92" s="404" t="e">
        <f>IF($D92="Yes",'CMFs Injury A (All Data)'!S92,1)</f>
        <v>#N/A</v>
      </c>
      <c r="T92" s="404" t="e">
        <f>IF($D92="Yes",'CMFs Injury A (All Data)'!T92,1)</f>
        <v>#N/A</v>
      </c>
      <c r="U92" s="404" t="e">
        <f>IF($D92="Yes",'CMFs Injury A (All Data)'!U92,1)</f>
        <v>#N/A</v>
      </c>
      <c r="V92" s="439" t="e">
        <f>IF($D92="Yes",'CMFs Injury A (All Data)'!V92,1)</f>
        <v>#N/A</v>
      </c>
      <c r="W92" s="625"/>
    </row>
    <row r="93" spans="1:23" x14ac:dyDescent="0.2">
      <c r="A93" s="407" t="str">
        <f>'CMFs Fatal'!A93</f>
        <v>Area Type must be selected on Worksheet 1 (box 14)</v>
      </c>
      <c r="B93" s="403">
        <f>'CMFs Fatal (All Data)'!B93</f>
        <v>10</v>
      </c>
      <c r="C93" s="403" t="str">
        <f>'CMFs Fatal (All Data)'!C93</f>
        <v>All</v>
      </c>
      <c r="D93" s="403" t="e">
        <f>'CMFs Fatal (All Data)'!D93</f>
        <v>#N/A</v>
      </c>
      <c r="E93" s="404" t="e">
        <f>IF($D93="Yes",'CMFs Injury A (All Data)'!E93,1)</f>
        <v>#N/A</v>
      </c>
      <c r="F93" s="404" t="e">
        <f>IF($D93="Yes",'CMFs Injury A (All Data)'!F93,1)</f>
        <v>#N/A</v>
      </c>
      <c r="G93" s="404" t="e">
        <f>IF($D93="Yes",'CMFs Injury A (All Data)'!G93,1)</f>
        <v>#N/A</v>
      </c>
      <c r="H93" s="404" t="e">
        <f>IF($D93="Yes",'CMFs Injury A (All Data)'!H93,1)</f>
        <v>#N/A</v>
      </c>
      <c r="I93" s="404" t="e">
        <f>IF($D93="Yes",'CMFs Injury A (All Data)'!I93,1)</f>
        <v>#N/A</v>
      </c>
      <c r="J93" s="404" t="e">
        <f>IF($D93="Yes",'CMFs Injury A (All Data)'!J93,1)</f>
        <v>#N/A</v>
      </c>
      <c r="K93" s="404" t="e">
        <f>IF($D93="Yes",'CMFs Injury A (All Data)'!K93,1)</f>
        <v>#N/A</v>
      </c>
      <c r="L93" s="404" t="e">
        <f>IF($D93="Yes",'CMFs Injury A (All Data)'!L93,1)</f>
        <v>#N/A</v>
      </c>
      <c r="M93" s="404" t="e">
        <f>IF($D93="Yes",'CMFs Injury A (All Data)'!M93,1)</f>
        <v>#N/A</v>
      </c>
      <c r="N93" s="404" t="e">
        <f>IF($D93="Yes",'CMFs Injury A (All Data)'!N93,1)</f>
        <v>#N/A</v>
      </c>
      <c r="O93" s="404" t="e">
        <f>IF($D93="Yes",'CMFs Injury A (All Data)'!O93,1)</f>
        <v>#N/A</v>
      </c>
      <c r="P93" s="404" t="e">
        <f>IF($D93="Yes",'CMFs Injury A (All Data)'!P93,1)</f>
        <v>#N/A</v>
      </c>
      <c r="Q93" s="404" t="e">
        <f>IF($D93="Yes",'CMFs Injury A (All Data)'!Q93,1)</f>
        <v>#N/A</v>
      </c>
      <c r="R93" s="404" t="e">
        <f>IF($D93="Yes",'CMFs Injury A (All Data)'!R93,1)</f>
        <v>#N/A</v>
      </c>
      <c r="S93" s="404" t="e">
        <f>IF($D93="Yes",'CMFs Injury A (All Data)'!S93,1)</f>
        <v>#N/A</v>
      </c>
      <c r="T93" s="404" t="e">
        <f>IF($D93="Yes",'CMFs Injury A (All Data)'!T93,1)</f>
        <v>#N/A</v>
      </c>
      <c r="U93" s="404" t="e">
        <f>IF($D93="Yes",'CMFs Injury A (All Data)'!U93,1)</f>
        <v>#N/A</v>
      </c>
      <c r="V93" s="439" t="e">
        <f>IF($D93="Yes",'CMFs Injury A (All Data)'!V93,1)</f>
        <v>#N/A</v>
      </c>
      <c r="W93" s="625"/>
    </row>
    <row r="94" spans="1:23" x14ac:dyDescent="0.2">
      <c r="A94" s="407" t="str">
        <f>'CMFs Fatal'!A94</f>
        <v>Area Type must be selected on Worksheet 1 (box 14)</v>
      </c>
      <c r="B94" s="403">
        <f>'CMFs Fatal (All Data)'!B94</f>
        <v>10</v>
      </c>
      <c r="C94" s="403" t="str">
        <f>'CMFs Fatal (All Data)'!C94</f>
        <v>All</v>
      </c>
      <c r="D94" s="403" t="e">
        <f>'CMFs Fatal (All Data)'!D94</f>
        <v>#N/A</v>
      </c>
      <c r="E94" s="404" t="e">
        <f>IF($D94="Yes",'CMFs Injury A (All Data)'!E94,1)</f>
        <v>#N/A</v>
      </c>
      <c r="F94" s="404" t="e">
        <f>IF($D94="Yes",'CMFs Injury A (All Data)'!F94,1)</f>
        <v>#N/A</v>
      </c>
      <c r="G94" s="404" t="e">
        <f>IF($D94="Yes",'CMFs Injury A (All Data)'!G94,1)</f>
        <v>#N/A</v>
      </c>
      <c r="H94" s="404" t="e">
        <f>IF($D94="Yes",'CMFs Injury A (All Data)'!H94,1)</f>
        <v>#N/A</v>
      </c>
      <c r="I94" s="404" t="e">
        <f>IF($D94="Yes",'CMFs Injury A (All Data)'!I94,1)</f>
        <v>#N/A</v>
      </c>
      <c r="J94" s="404" t="e">
        <f>IF($D94="Yes",'CMFs Injury A (All Data)'!J94,1)</f>
        <v>#N/A</v>
      </c>
      <c r="K94" s="404" t="e">
        <f>IF($D94="Yes",'CMFs Injury A (All Data)'!K94,1)</f>
        <v>#N/A</v>
      </c>
      <c r="L94" s="404" t="e">
        <f>IF($D94="Yes",'CMFs Injury A (All Data)'!L94,1)</f>
        <v>#N/A</v>
      </c>
      <c r="M94" s="404" t="e">
        <f>IF($D94="Yes",'CMFs Injury A (All Data)'!M94,1)</f>
        <v>#N/A</v>
      </c>
      <c r="N94" s="404" t="e">
        <f>IF($D94="Yes",'CMFs Injury A (All Data)'!N94,1)</f>
        <v>#N/A</v>
      </c>
      <c r="O94" s="404" t="e">
        <f>IF($D94="Yes",'CMFs Injury A (All Data)'!O94,1)</f>
        <v>#N/A</v>
      </c>
      <c r="P94" s="404" t="e">
        <f>IF($D94="Yes",'CMFs Injury A (All Data)'!P94,1)</f>
        <v>#N/A</v>
      </c>
      <c r="Q94" s="404" t="e">
        <f>IF($D94="Yes",'CMFs Injury A (All Data)'!Q94,1)</f>
        <v>#N/A</v>
      </c>
      <c r="R94" s="404" t="e">
        <f>IF($D94="Yes",'CMFs Injury A (All Data)'!R94,1)</f>
        <v>#N/A</v>
      </c>
      <c r="S94" s="404" t="e">
        <f>IF($D94="Yes",'CMFs Injury A (All Data)'!S94,1)</f>
        <v>#N/A</v>
      </c>
      <c r="T94" s="404" t="e">
        <f>IF($D94="Yes",'CMFs Injury A (All Data)'!T94,1)</f>
        <v>#N/A</v>
      </c>
      <c r="U94" s="404" t="e">
        <f>IF($D94="Yes",'CMFs Injury A (All Data)'!U94,1)</f>
        <v>#N/A</v>
      </c>
      <c r="V94" s="439" t="e">
        <f>IF($D94="Yes",'CMFs Injury A (All Data)'!V94,1)</f>
        <v>#N/A</v>
      </c>
      <c r="W94" s="625"/>
    </row>
    <row r="95" spans="1:23" x14ac:dyDescent="0.2">
      <c r="A95" s="407" t="str">
        <f>'CMFs Fatal'!A95</f>
        <v>Area Type must be selected on Worksheet 1 (box 14)</v>
      </c>
      <c r="B95" s="403">
        <f>'CMFs Fatal (All Data)'!B95</f>
        <v>20</v>
      </c>
      <c r="C95" s="403" t="str">
        <f>'CMFs Fatal (All Data)'!C95</f>
        <v>Rural</v>
      </c>
      <c r="D95" s="403" t="e">
        <f>'CMFs Fatal (All Data)'!D95</f>
        <v>#N/A</v>
      </c>
      <c r="E95" s="404" t="e">
        <f>IF($D95="Yes",'CMFs Injury A (All Data)'!E95,1)</f>
        <v>#N/A</v>
      </c>
      <c r="F95" s="404" t="e">
        <f>IF($D95="Yes",'CMFs Injury A (All Data)'!F95,1)</f>
        <v>#N/A</v>
      </c>
      <c r="G95" s="404" t="e">
        <f>IF($D95="Yes",'CMFs Injury A (All Data)'!G95,1)</f>
        <v>#N/A</v>
      </c>
      <c r="H95" s="404" t="e">
        <f>IF($D95="Yes",'CMFs Injury A (All Data)'!H95,1)</f>
        <v>#N/A</v>
      </c>
      <c r="I95" s="404" t="e">
        <f>IF($D95="Yes",'CMFs Injury A (All Data)'!I95,1)</f>
        <v>#N/A</v>
      </c>
      <c r="J95" s="404" t="e">
        <f>IF($D95="Yes",'CMFs Injury A (All Data)'!J95,1)</f>
        <v>#N/A</v>
      </c>
      <c r="K95" s="404" t="e">
        <f>IF($D95="Yes",'CMFs Injury A (All Data)'!K95,1)</f>
        <v>#N/A</v>
      </c>
      <c r="L95" s="404" t="e">
        <f>IF($D95="Yes",'CMFs Injury A (All Data)'!L95,1)</f>
        <v>#N/A</v>
      </c>
      <c r="M95" s="404" t="e">
        <f>IF($D95="Yes",'CMFs Injury A (All Data)'!M95,1)</f>
        <v>#N/A</v>
      </c>
      <c r="N95" s="404" t="e">
        <f>IF($D95="Yes",'CMFs Injury A (All Data)'!N95,1)</f>
        <v>#N/A</v>
      </c>
      <c r="O95" s="404" t="e">
        <f>IF($D95="Yes",'CMFs Injury A (All Data)'!O95,1)</f>
        <v>#N/A</v>
      </c>
      <c r="P95" s="404" t="e">
        <f>IF($D95="Yes",'CMFs Injury A (All Data)'!P95,1)</f>
        <v>#N/A</v>
      </c>
      <c r="Q95" s="404" t="e">
        <f>IF($D95="Yes",'CMFs Injury A (All Data)'!Q95,1)</f>
        <v>#N/A</v>
      </c>
      <c r="R95" s="404" t="e">
        <f>IF($D95="Yes",'CMFs Injury A (All Data)'!R95,1)</f>
        <v>#N/A</v>
      </c>
      <c r="S95" s="404" t="e">
        <f>IF($D95="Yes",'CMFs Injury A (All Data)'!S95,1)</f>
        <v>#N/A</v>
      </c>
      <c r="T95" s="404" t="e">
        <f>IF($D95="Yes",'CMFs Injury A (All Data)'!T95,1)</f>
        <v>#N/A</v>
      </c>
      <c r="U95" s="404" t="e">
        <f>IF($D95="Yes",'CMFs Injury A (All Data)'!U95,1)</f>
        <v>#N/A</v>
      </c>
      <c r="V95" s="439" t="e">
        <f>IF($D95="Yes",'CMFs Injury A (All Data)'!V95,1)</f>
        <v>#N/A</v>
      </c>
      <c r="W95" s="625"/>
    </row>
    <row r="96" spans="1:23" x14ac:dyDescent="0.2">
      <c r="A96" s="407" t="str">
        <f>'CMFs Fatal'!A96</f>
        <v>Area Type must be selected on Worksheet 1 (box 14)</v>
      </c>
      <c r="B96" s="403">
        <f>'CMFs Fatal (All Data)'!B96</f>
        <v>10</v>
      </c>
      <c r="C96" s="403" t="str">
        <f>'CMFs Fatal (All Data)'!C96</f>
        <v>All</v>
      </c>
      <c r="D96" s="403" t="e">
        <f>'CMFs Fatal (All Data)'!D96</f>
        <v>#N/A</v>
      </c>
      <c r="E96" s="404" t="e">
        <f>IF($D96="Yes",'CMFs Injury A (All Data)'!E96,1)</f>
        <v>#N/A</v>
      </c>
      <c r="F96" s="404" t="e">
        <f>IF($D96="Yes",'CMFs Injury A (All Data)'!F96,1)</f>
        <v>#N/A</v>
      </c>
      <c r="G96" s="404" t="e">
        <f>IF($D96="Yes",'CMFs Injury A (All Data)'!G96,1)</f>
        <v>#N/A</v>
      </c>
      <c r="H96" s="404" t="e">
        <f>IF($D96="Yes",'CMFs Injury A (All Data)'!H96,1)</f>
        <v>#N/A</v>
      </c>
      <c r="I96" s="404" t="e">
        <f>IF($D96="Yes",'CMFs Injury A (All Data)'!I96,1)</f>
        <v>#N/A</v>
      </c>
      <c r="J96" s="404" t="e">
        <f>IF($D96="Yes",'CMFs Injury A (All Data)'!J96,1)</f>
        <v>#N/A</v>
      </c>
      <c r="K96" s="404" t="e">
        <f>IF($D96="Yes",'CMFs Injury A (All Data)'!K96,1)</f>
        <v>#N/A</v>
      </c>
      <c r="L96" s="404" t="e">
        <f>IF($D96="Yes",'CMFs Injury A (All Data)'!L96,1)</f>
        <v>#N/A</v>
      </c>
      <c r="M96" s="404" t="e">
        <f>IF($D96="Yes",'CMFs Injury A (All Data)'!M96,1)</f>
        <v>#N/A</v>
      </c>
      <c r="N96" s="404" t="e">
        <f>IF($D96="Yes",'CMFs Injury A (All Data)'!N96,1)</f>
        <v>#N/A</v>
      </c>
      <c r="O96" s="404" t="e">
        <f>IF($D96="Yes",'CMFs Injury A (All Data)'!O96,1)</f>
        <v>#N/A</v>
      </c>
      <c r="P96" s="404" t="e">
        <f>IF($D96="Yes",'CMFs Injury A (All Data)'!P96,1)</f>
        <v>#N/A</v>
      </c>
      <c r="Q96" s="404" t="e">
        <f>IF($D96="Yes",'CMFs Injury A (All Data)'!Q96,1)</f>
        <v>#N/A</v>
      </c>
      <c r="R96" s="404" t="e">
        <f>IF($D96="Yes",'CMFs Injury A (All Data)'!R96,1)</f>
        <v>#N/A</v>
      </c>
      <c r="S96" s="404" t="e">
        <f>IF($D96="Yes",'CMFs Injury A (All Data)'!S96,1)</f>
        <v>#N/A</v>
      </c>
      <c r="T96" s="404" t="e">
        <f>IF($D96="Yes",'CMFs Injury A (All Data)'!T96,1)</f>
        <v>#N/A</v>
      </c>
      <c r="U96" s="404" t="e">
        <f>IF($D96="Yes",'CMFs Injury A (All Data)'!U96,1)</f>
        <v>#N/A</v>
      </c>
      <c r="V96" s="439" t="e">
        <f>IF($D96="Yes",'CMFs Injury A (All Data)'!V96,1)</f>
        <v>#N/A</v>
      </c>
      <c r="W96" s="625"/>
    </row>
    <row r="97" spans="1:23" x14ac:dyDescent="0.2">
      <c r="A97" s="407" t="str">
        <f>'CMFs Fatal'!A97</f>
        <v>Area Type must be selected on Worksheet 1 (box 14)</v>
      </c>
      <c r="B97" s="403">
        <f>'CMFs Fatal (All Data)'!B97</f>
        <v>10</v>
      </c>
      <c r="C97" s="403" t="str">
        <f>'CMFs Fatal (All Data)'!C97</f>
        <v>All</v>
      </c>
      <c r="D97" s="403" t="e">
        <f>'CMFs Fatal (All Data)'!D97</f>
        <v>#N/A</v>
      </c>
      <c r="E97" s="404" t="e">
        <f>IF($D97="Yes",'CMFs Injury A (All Data)'!E97,1)</f>
        <v>#N/A</v>
      </c>
      <c r="F97" s="404" t="e">
        <f>IF($D97="Yes",'CMFs Injury A (All Data)'!F97,1)</f>
        <v>#N/A</v>
      </c>
      <c r="G97" s="404" t="e">
        <f>IF($D97="Yes",'CMFs Injury A (All Data)'!G97,1)</f>
        <v>#N/A</v>
      </c>
      <c r="H97" s="404" t="e">
        <f>IF($D97="Yes",'CMFs Injury A (All Data)'!H97,1)</f>
        <v>#N/A</v>
      </c>
      <c r="I97" s="404" t="e">
        <f>IF($D97="Yes",'CMFs Injury A (All Data)'!I97,1)</f>
        <v>#N/A</v>
      </c>
      <c r="J97" s="404" t="e">
        <f>IF($D97="Yes",'CMFs Injury A (All Data)'!J97,1)</f>
        <v>#N/A</v>
      </c>
      <c r="K97" s="404" t="e">
        <f>IF($D97="Yes",'CMFs Injury A (All Data)'!K97,1)</f>
        <v>#N/A</v>
      </c>
      <c r="L97" s="404" t="e">
        <f>IF($D97="Yes",'CMFs Injury A (All Data)'!L97,1)</f>
        <v>#N/A</v>
      </c>
      <c r="M97" s="404" t="e">
        <f>IF($D97="Yes",'CMFs Injury A (All Data)'!M97,1)</f>
        <v>#N/A</v>
      </c>
      <c r="N97" s="404" t="e">
        <f>IF($D97="Yes",'CMFs Injury A (All Data)'!N97,1)</f>
        <v>#N/A</v>
      </c>
      <c r="O97" s="404" t="e">
        <f>IF($D97="Yes",'CMFs Injury A (All Data)'!O97,1)</f>
        <v>#N/A</v>
      </c>
      <c r="P97" s="404" t="e">
        <f>IF($D97="Yes",'CMFs Injury A (All Data)'!P97,1)</f>
        <v>#N/A</v>
      </c>
      <c r="Q97" s="404" t="e">
        <f>IF($D97="Yes",'CMFs Injury A (All Data)'!Q97,1)</f>
        <v>#N/A</v>
      </c>
      <c r="R97" s="404" t="e">
        <f>IF($D97="Yes",'CMFs Injury A (All Data)'!R97,1)</f>
        <v>#N/A</v>
      </c>
      <c r="S97" s="404" t="e">
        <f>IF($D97="Yes",'CMFs Injury A (All Data)'!S97,1)</f>
        <v>#N/A</v>
      </c>
      <c r="T97" s="404" t="e">
        <f>IF($D97="Yes",'CMFs Injury A (All Data)'!T97,1)</f>
        <v>#N/A</v>
      </c>
      <c r="U97" s="404" t="e">
        <f>IF($D97="Yes",'CMFs Injury A (All Data)'!U97,1)</f>
        <v>#N/A</v>
      </c>
      <c r="V97" s="439" t="e">
        <f>IF($D97="Yes",'CMFs Injury A (All Data)'!V97,1)</f>
        <v>#N/A</v>
      </c>
      <c r="W97" s="625"/>
    </row>
    <row r="98" spans="1:23" x14ac:dyDescent="0.2">
      <c r="A98" s="407" t="str">
        <f>'CMFs Fatal'!A98</f>
        <v>Area Type must be selected on Worksheet 1 (box 14)</v>
      </c>
      <c r="B98" s="403">
        <f>'CMFs Fatal (All Data)'!B98</f>
        <v>10</v>
      </c>
      <c r="C98" s="403" t="str">
        <f>'CMFs Fatal (All Data)'!C98</f>
        <v>All</v>
      </c>
      <c r="D98" s="403" t="e">
        <f>'CMFs Fatal (All Data)'!D98</f>
        <v>#N/A</v>
      </c>
      <c r="E98" s="404" t="e">
        <f>IF($D98="Yes",'CMFs Injury A (All Data)'!E98,1)</f>
        <v>#N/A</v>
      </c>
      <c r="F98" s="404" t="e">
        <f>IF($D98="Yes",'CMFs Injury A (All Data)'!F98,1)</f>
        <v>#N/A</v>
      </c>
      <c r="G98" s="404" t="e">
        <f>IF($D98="Yes",'CMFs Injury A (All Data)'!G98,1)</f>
        <v>#N/A</v>
      </c>
      <c r="H98" s="404" t="e">
        <f>IF($D98="Yes",'CMFs Injury A (All Data)'!H98,1)</f>
        <v>#N/A</v>
      </c>
      <c r="I98" s="404" t="e">
        <f>IF($D98="Yes",'CMFs Injury A (All Data)'!I98,1)</f>
        <v>#N/A</v>
      </c>
      <c r="J98" s="404" t="e">
        <f>IF($D98="Yes",'CMFs Injury A (All Data)'!J98,1)</f>
        <v>#N/A</v>
      </c>
      <c r="K98" s="404" t="e">
        <f>IF($D98="Yes",'CMFs Injury A (All Data)'!K98,1)</f>
        <v>#N/A</v>
      </c>
      <c r="L98" s="404" t="e">
        <f>IF($D98="Yes",'CMFs Injury A (All Data)'!L98,1)</f>
        <v>#N/A</v>
      </c>
      <c r="M98" s="404" t="e">
        <f>IF($D98="Yes",'CMFs Injury A (All Data)'!M98,1)</f>
        <v>#N/A</v>
      </c>
      <c r="N98" s="404" t="e">
        <f>IF($D98="Yes",'CMFs Injury A (All Data)'!N98,1)</f>
        <v>#N/A</v>
      </c>
      <c r="O98" s="404" t="e">
        <f>IF($D98="Yes",'CMFs Injury A (All Data)'!O98,1)</f>
        <v>#N/A</v>
      </c>
      <c r="P98" s="404" t="e">
        <f>IF($D98="Yes",'CMFs Injury A (All Data)'!P98,1)</f>
        <v>#N/A</v>
      </c>
      <c r="Q98" s="404" t="e">
        <f>IF($D98="Yes",'CMFs Injury A (All Data)'!Q98,1)</f>
        <v>#N/A</v>
      </c>
      <c r="R98" s="404" t="e">
        <f>IF($D98="Yes",'CMFs Injury A (All Data)'!R98,1)</f>
        <v>#N/A</v>
      </c>
      <c r="S98" s="404" t="e">
        <f>IF($D98="Yes",'CMFs Injury A (All Data)'!S98,1)</f>
        <v>#N/A</v>
      </c>
      <c r="T98" s="404" t="e">
        <f>IF($D98="Yes",'CMFs Injury A (All Data)'!T98,1)</f>
        <v>#N/A</v>
      </c>
      <c r="U98" s="404" t="e">
        <f>IF($D98="Yes",'CMFs Injury A (All Data)'!U98,1)</f>
        <v>#N/A</v>
      </c>
      <c r="V98" s="439" t="e">
        <f>IF($D98="Yes",'CMFs Injury A (All Data)'!V98,1)</f>
        <v>#N/A</v>
      </c>
      <c r="W98" s="625"/>
    </row>
    <row r="99" spans="1:23" x14ac:dyDescent="0.2">
      <c r="A99" s="407" t="str">
        <f>'CMFs Fatal'!A99</f>
        <v>Area Type must be selected on Worksheet 1 (box 14)</v>
      </c>
      <c r="B99" s="403">
        <f>'CMFs Fatal (All Data)'!B99</f>
        <v>10</v>
      </c>
      <c r="C99" s="403" t="str">
        <f>'CMFs Fatal (All Data)'!C99</f>
        <v>All</v>
      </c>
      <c r="D99" s="403" t="e">
        <f>'CMFs Fatal (All Data)'!D99</f>
        <v>#N/A</v>
      </c>
      <c r="E99" s="404" t="e">
        <f>IF($D99="Yes",'CMFs Injury A (All Data)'!E99,1)</f>
        <v>#N/A</v>
      </c>
      <c r="F99" s="404" t="e">
        <f>IF($D99="Yes",'CMFs Injury A (All Data)'!F99,1)</f>
        <v>#N/A</v>
      </c>
      <c r="G99" s="404" t="e">
        <f>IF($D99="Yes",'CMFs Injury A (All Data)'!G99,1)</f>
        <v>#N/A</v>
      </c>
      <c r="H99" s="404" t="e">
        <f>IF($D99="Yes",'CMFs Injury A (All Data)'!H99,1)</f>
        <v>#N/A</v>
      </c>
      <c r="I99" s="404" t="e">
        <f>IF($D99="Yes",'CMFs Injury A (All Data)'!I99,1)</f>
        <v>#N/A</v>
      </c>
      <c r="J99" s="404" t="e">
        <f>IF($D99="Yes",'CMFs Injury A (All Data)'!J99,1)</f>
        <v>#N/A</v>
      </c>
      <c r="K99" s="404" t="e">
        <f>IF($D99="Yes",'CMFs Injury A (All Data)'!K99,1)</f>
        <v>#N/A</v>
      </c>
      <c r="L99" s="404" t="e">
        <f>IF($D99="Yes",'CMFs Injury A (All Data)'!L99,1)</f>
        <v>#N/A</v>
      </c>
      <c r="M99" s="404" t="e">
        <f>IF($D99="Yes",'CMFs Injury A (All Data)'!M99,1)</f>
        <v>#N/A</v>
      </c>
      <c r="N99" s="404" t="e">
        <f>IF($D99="Yes",'CMFs Injury A (All Data)'!N99,1)</f>
        <v>#N/A</v>
      </c>
      <c r="O99" s="404" t="e">
        <f>IF($D99="Yes",'CMFs Injury A (All Data)'!O99,1)</f>
        <v>#N/A</v>
      </c>
      <c r="P99" s="404" t="e">
        <f>IF($D99="Yes",'CMFs Injury A (All Data)'!P99,1)</f>
        <v>#N/A</v>
      </c>
      <c r="Q99" s="404" t="e">
        <f>IF($D99="Yes",'CMFs Injury A (All Data)'!Q99,1)</f>
        <v>#N/A</v>
      </c>
      <c r="R99" s="404" t="e">
        <f>IF($D99="Yes",'CMFs Injury A (All Data)'!R99,1)</f>
        <v>#N/A</v>
      </c>
      <c r="S99" s="404" t="e">
        <f>IF($D99="Yes",'CMFs Injury A (All Data)'!S99,1)</f>
        <v>#N/A</v>
      </c>
      <c r="T99" s="404" t="e">
        <f>IF($D99="Yes",'CMFs Injury A (All Data)'!T99,1)</f>
        <v>#N/A</v>
      </c>
      <c r="U99" s="404" t="e">
        <f>IF($D99="Yes",'CMFs Injury A (All Data)'!U99,1)</f>
        <v>#N/A</v>
      </c>
      <c r="V99" s="439" t="e">
        <f>IF($D99="Yes",'CMFs Injury A (All Data)'!V99,1)</f>
        <v>#N/A</v>
      </c>
      <c r="W99" s="625"/>
    </row>
    <row r="100" spans="1:23" x14ac:dyDescent="0.2">
      <c r="A100" s="407" t="str">
        <f>'CMFs Fatal'!A100</f>
        <v>Area Type must be selected on Worksheet 1 (box 14)</v>
      </c>
      <c r="B100" s="403">
        <f>'CMFs Fatal (All Data)'!B100</f>
        <v>10</v>
      </c>
      <c r="C100" s="403" t="str">
        <f>'CMFs Fatal (All Data)'!C100</f>
        <v>All</v>
      </c>
      <c r="D100" s="403" t="e">
        <f>'CMFs Fatal (All Data)'!D100</f>
        <v>#N/A</v>
      </c>
      <c r="E100" s="404" t="e">
        <f>IF($D100="Yes",'CMFs Injury A (All Data)'!E100,1)</f>
        <v>#N/A</v>
      </c>
      <c r="F100" s="404" t="e">
        <f>IF($D100="Yes",'CMFs Injury A (All Data)'!F100,1)</f>
        <v>#N/A</v>
      </c>
      <c r="G100" s="404" t="e">
        <f>IF($D100="Yes",'CMFs Injury A (All Data)'!G100,1)</f>
        <v>#N/A</v>
      </c>
      <c r="H100" s="404" t="e">
        <f>IF($D100="Yes",'CMFs Injury A (All Data)'!H100,1)</f>
        <v>#N/A</v>
      </c>
      <c r="I100" s="404" t="e">
        <f>IF($D100="Yes",'CMFs Injury A (All Data)'!I100,1)</f>
        <v>#N/A</v>
      </c>
      <c r="J100" s="404" t="e">
        <f>IF($D100="Yes",'CMFs Injury A (All Data)'!J100,1)</f>
        <v>#N/A</v>
      </c>
      <c r="K100" s="404" t="e">
        <f>IF($D100="Yes",'CMFs Injury A (All Data)'!K100,1)</f>
        <v>#N/A</v>
      </c>
      <c r="L100" s="404" t="e">
        <f>IF($D100="Yes",'CMFs Injury A (All Data)'!L100,1)</f>
        <v>#N/A</v>
      </c>
      <c r="M100" s="404" t="e">
        <f>IF($D100="Yes",'CMFs Injury A (All Data)'!M100,1)</f>
        <v>#N/A</v>
      </c>
      <c r="N100" s="404" t="e">
        <f>IF($D100="Yes",'CMFs Injury A (All Data)'!N100,1)</f>
        <v>#N/A</v>
      </c>
      <c r="O100" s="404" t="e">
        <f>IF($D100="Yes",'CMFs Injury A (All Data)'!O100,1)</f>
        <v>#N/A</v>
      </c>
      <c r="P100" s="404" t="e">
        <f>IF($D100="Yes",'CMFs Injury A (All Data)'!P100,1)</f>
        <v>#N/A</v>
      </c>
      <c r="Q100" s="404" t="e">
        <f>IF($D100="Yes",'CMFs Injury A (All Data)'!Q100,1)</f>
        <v>#N/A</v>
      </c>
      <c r="R100" s="404" t="e">
        <f>IF($D100="Yes",'CMFs Injury A (All Data)'!R100,1)</f>
        <v>#N/A</v>
      </c>
      <c r="S100" s="404" t="e">
        <f>IF($D100="Yes",'CMFs Injury A (All Data)'!S100,1)</f>
        <v>#N/A</v>
      </c>
      <c r="T100" s="404" t="e">
        <f>IF($D100="Yes",'CMFs Injury A (All Data)'!T100,1)</f>
        <v>#N/A</v>
      </c>
      <c r="U100" s="404" t="e">
        <f>IF($D100="Yes",'CMFs Injury A (All Data)'!U100,1)</f>
        <v>#N/A</v>
      </c>
      <c r="V100" s="439" t="e">
        <f>IF($D100="Yes",'CMFs Injury A (All Data)'!V100,1)</f>
        <v>#N/A</v>
      </c>
      <c r="W100" s="625"/>
    </row>
    <row r="101" spans="1:23" x14ac:dyDescent="0.2">
      <c r="A101" s="407" t="str">
        <f>'CMFs Fatal'!A101</f>
        <v>Area Type must be selected on Worksheet 1 (box 14)</v>
      </c>
      <c r="B101" s="403">
        <f>'CMFs Fatal (All Data)'!B101</f>
        <v>10</v>
      </c>
      <c r="C101" s="403" t="str">
        <f>'CMFs Fatal (All Data)'!C101</f>
        <v>Rural</v>
      </c>
      <c r="D101" s="403" t="e">
        <f>'CMFs Fatal (All Data)'!D101</f>
        <v>#N/A</v>
      </c>
      <c r="E101" s="404" t="e">
        <f>IF($D101="Yes",'CMFs Injury A (All Data)'!E101,1)</f>
        <v>#N/A</v>
      </c>
      <c r="F101" s="404" t="e">
        <f>IF($D101="Yes",'CMFs Injury A (All Data)'!F101,1)</f>
        <v>#N/A</v>
      </c>
      <c r="G101" s="404" t="e">
        <f>IF($D101="Yes",'CMFs Injury A (All Data)'!G101,1)</f>
        <v>#N/A</v>
      </c>
      <c r="H101" s="404" t="e">
        <f>IF($D101="Yes",'CMFs Injury A (All Data)'!H101,1)</f>
        <v>#N/A</v>
      </c>
      <c r="I101" s="404" t="e">
        <f>IF($D101="Yes",'CMFs Injury A (All Data)'!I101,1)</f>
        <v>#N/A</v>
      </c>
      <c r="J101" s="404" t="e">
        <f>IF($D101="Yes",'CMFs Injury A (All Data)'!J101,1)</f>
        <v>#N/A</v>
      </c>
      <c r="K101" s="404" t="e">
        <f>IF($D101="Yes",'CMFs Injury A (All Data)'!K101,1)</f>
        <v>#N/A</v>
      </c>
      <c r="L101" s="404" t="e">
        <f>IF($D101="Yes",'CMFs Injury A (All Data)'!L101,1)</f>
        <v>#N/A</v>
      </c>
      <c r="M101" s="404" t="e">
        <f>IF($D101="Yes",'CMFs Injury A (All Data)'!M101,1)</f>
        <v>#N/A</v>
      </c>
      <c r="N101" s="404" t="e">
        <f>IF($D101="Yes",'CMFs Injury A (All Data)'!N101,1)</f>
        <v>#N/A</v>
      </c>
      <c r="O101" s="404" t="e">
        <f>IF($D101="Yes",'CMFs Injury A (All Data)'!O101,1)</f>
        <v>#N/A</v>
      </c>
      <c r="P101" s="404" t="e">
        <f>IF($D101="Yes",'CMFs Injury A (All Data)'!P101,1)</f>
        <v>#N/A</v>
      </c>
      <c r="Q101" s="404" t="e">
        <f>IF($D101="Yes",'CMFs Injury A (All Data)'!Q101,1)</f>
        <v>#N/A</v>
      </c>
      <c r="R101" s="404" t="e">
        <f>IF($D101="Yes",'CMFs Injury A (All Data)'!R101,1)</f>
        <v>#N/A</v>
      </c>
      <c r="S101" s="404" t="e">
        <f>IF($D101="Yes",'CMFs Injury A (All Data)'!S101,1)</f>
        <v>#N/A</v>
      </c>
      <c r="T101" s="404" t="e">
        <f>IF($D101="Yes",'CMFs Injury A (All Data)'!T101,1)</f>
        <v>#N/A</v>
      </c>
      <c r="U101" s="404" t="e">
        <f>IF($D101="Yes",'CMFs Injury A (All Data)'!U101,1)</f>
        <v>#N/A</v>
      </c>
      <c r="V101" s="439" t="e">
        <f>IF($D101="Yes",'CMFs Injury A (All Data)'!V101,1)</f>
        <v>#N/A</v>
      </c>
      <c r="W101" s="625"/>
    </row>
    <row r="102" spans="1:23" x14ac:dyDescent="0.2">
      <c r="A102" s="407" t="str">
        <f>'CMFs Fatal'!A102</f>
        <v>Area Type must be selected on Worksheet 1 (box 14)</v>
      </c>
      <c r="B102" s="403">
        <f>'CMFs Fatal (All Data)'!B102</f>
        <v>10</v>
      </c>
      <c r="C102" s="403" t="str">
        <f>'CMFs Fatal (All Data)'!C102</f>
        <v>All</v>
      </c>
      <c r="D102" s="403" t="e">
        <f>'CMFs Fatal (All Data)'!D102</f>
        <v>#N/A</v>
      </c>
      <c r="E102" s="404" t="e">
        <f>IF($D102="Yes",'CMFs Injury A (All Data)'!E102,1)</f>
        <v>#N/A</v>
      </c>
      <c r="F102" s="404" t="e">
        <f>IF($D102="Yes",'CMFs Injury A (All Data)'!F102,1)</f>
        <v>#N/A</v>
      </c>
      <c r="G102" s="404" t="e">
        <f>IF($D102="Yes",'CMFs Injury A (All Data)'!G102,1)</f>
        <v>#N/A</v>
      </c>
      <c r="H102" s="404" t="e">
        <f>IF($D102="Yes",'CMFs Injury A (All Data)'!H102,1)</f>
        <v>#N/A</v>
      </c>
      <c r="I102" s="404" t="e">
        <f>IF($D102="Yes",'CMFs Injury A (All Data)'!I102,1)</f>
        <v>#N/A</v>
      </c>
      <c r="J102" s="404" t="e">
        <f>IF($D102="Yes",'CMFs Injury A (All Data)'!J102,1)</f>
        <v>#N/A</v>
      </c>
      <c r="K102" s="404" t="e">
        <f>IF($D102="Yes",'CMFs Injury A (All Data)'!K102,1)</f>
        <v>#N/A</v>
      </c>
      <c r="L102" s="404" t="e">
        <f>IF($D102="Yes",'CMFs Injury A (All Data)'!L102,1)</f>
        <v>#N/A</v>
      </c>
      <c r="M102" s="404" t="e">
        <f>IF($D102="Yes",'CMFs Injury A (All Data)'!M102,1)</f>
        <v>#N/A</v>
      </c>
      <c r="N102" s="404" t="e">
        <f>IF($D102="Yes",'CMFs Injury A (All Data)'!N102,1)</f>
        <v>#N/A</v>
      </c>
      <c r="O102" s="404" t="e">
        <f>IF($D102="Yes",'CMFs Injury A (All Data)'!O102,1)</f>
        <v>#N/A</v>
      </c>
      <c r="P102" s="404" t="e">
        <f>IF($D102="Yes",'CMFs Injury A (All Data)'!P102,1)</f>
        <v>#N/A</v>
      </c>
      <c r="Q102" s="404" t="e">
        <f>IF($D102="Yes",'CMFs Injury A (All Data)'!Q102,1)</f>
        <v>#N/A</v>
      </c>
      <c r="R102" s="404" t="e">
        <f>IF($D102="Yes",'CMFs Injury A (All Data)'!R102,1)</f>
        <v>#N/A</v>
      </c>
      <c r="S102" s="404" t="e">
        <f>IF($D102="Yes",'CMFs Injury A (All Data)'!S102,1)</f>
        <v>#N/A</v>
      </c>
      <c r="T102" s="404" t="e">
        <f>IF($D102="Yes",'CMFs Injury A (All Data)'!T102,1)</f>
        <v>#N/A</v>
      </c>
      <c r="U102" s="404" t="e">
        <f>IF($D102="Yes",'CMFs Injury A (All Data)'!U102,1)</f>
        <v>#N/A</v>
      </c>
      <c r="V102" s="439" t="e">
        <f>IF($D102="Yes",'CMFs Injury A (All Data)'!V102,1)</f>
        <v>#N/A</v>
      </c>
      <c r="W102" s="625"/>
    </row>
    <row r="103" spans="1:23" x14ac:dyDescent="0.2">
      <c r="A103" s="407" t="str">
        <f>'CMFs Fatal'!A103</f>
        <v>Area Type must be selected on Worksheet 1 (box 14)</v>
      </c>
      <c r="B103" s="403">
        <f>'CMFs Fatal (All Data)'!B103</f>
        <v>20</v>
      </c>
      <c r="C103" s="403" t="str">
        <f>'CMFs Fatal (All Data)'!C103</f>
        <v>All</v>
      </c>
      <c r="D103" s="403" t="e">
        <f>'CMFs Fatal (All Data)'!D103</f>
        <v>#N/A</v>
      </c>
      <c r="E103" s="404" t="e">
        <f>IF($D103="Yes",'CMFs Injury A (All Data)'!E103,1)</f>
        <v>#N/A</v>
      </c>
      <c r="F103" s="404" t="e">
        <f>IF($D103="Yes",'CMFs Injury A (All Data)'!F103,1)</f>
        <v>#N/A</v>
      </c>
      <c r="G103" s="404" t="e">
        <f>IF($D103="Yes",'CMFs Injury A (All Data)'!G103,1)</f>
        <v>#N/A</v>
      </c>
      <c r="H103" s="404" t="e">
        <f>IF($D103="Yes",'CMFs Injury A (All Data)'!H103,1)</f>
        <v>#N/A</v>
      </c>
      <c r="I103" s="404" t="e">
        <f>IF($D103="Yes",'CMFs Injury A (All Data)'!I103,1)</f>
        <v>#N/A</v>
      </c>
      <c r="J103" s="404" t="e">
        <f>IF($D103="Yes",'CMFs Injury A (All Data)'!J103,1)</f>
        <v>#N/A</v>
      </c>
      <c r="K103" s="404" t="e">
        <f>IF($D103="Yes",'CMFs Injury A (All Data)'!K103,1)</f>
        <v>#N/A</v>
      </c>
      <c r="L103" s="404" t="e">
        <f>IF($D103="Yes",'CMFs Injury A (All Data)'!L103,1)</f>
        <v>#N/A</v>
      </c>
      <c r="M103" s="404" t="e">
        <f>IF($D103="Yes",'CMFs Injury A (All Data)'!M103,1)</f>
        <v>#N/A</v>
      </c>
      <c r="N103" s="404" t="e">
        <f>IF($D103="Yes",'CMFs Injury A (All Data)'!N103,1)</f>
        <v>#N/A</v>
      </c>
      <c r="O103" s="404" t="e">
        <f>IF($D103="Yes",'CMFs Injury A (All Data)'!O103,1)</f>
        <v>#N/A</v>
      </c>
      <c r="P103" s="404" t="e">
        <f>IF($D103="Yes",'CMFs Injury A (All Data)'!P103,1)</f>
        <v>#N/A</v>
      </c>
      <c r="Q103" s="404" t="e">
        <f>IF($D103="Yes",'CMFs Injury A (All Data)'!Q103,1)</f>
        <v>#N/A</v>
      </c>
      <c r="R103" s="404" t="e">
        <f>IF($D103="Yes",'CMFs Injury A (All Data)'!R103,1)</f>
        <v>#N/A</v>
      </c>
      <c r="S103" s="404" t="e">
        <f>IF($D103="Yes",'CMFs Injury A (All Data)'!S103,1)</f>
        <v>#N/A</v>
      </c>
      <c r="T103" s="404" t="e">
        <f>IF($D103="Yes",'CMFs Injury A (All Data)'!T103,1)</f>
        <v>#N/A</v>
      </c>
      <c r="U103" s="404" t="e">
        <f>IF($D103="Yes",'CMFs Injury A (All Data)'!U103,1)</f>
        <v>#N/A</v>
      </c>
      <c r="V103" s="439" t="e">
        <f>IF($D103="Yes",'CMFs Injury A (All Data)'!V103,1)</f>
        <v>#N/A</v>
      </c>
      <c r="W103" s="625"/>
    </row>
    <row r="104" spans="1:23" x14ac:dyDescent="0.2">
      <c r="A104" s="407" t="str">
        <f>'CMFs Fatal'!A104</f>
        <v>Area Type must be selected on Worksheet 1 (box 14)</v>
      </c>
      <c r="B104" s="403">
        <f>'CMFs Fatal (All Data)'!B104</f>
        <v>20</v>
      </c>
      <c r="C104" s="403" t="str">
        <f>'CMFs Fatal (All Data)'!C104</f>
        <v>All</v>
      </c>
      <c r="D104" s="403" t="e">
        <f>'CMFs Fatal (All Data)'!D104</f>
        <v>#N/A</v>
      </c>
      <c r="E104" s="404" t="e">
        <f>IF($D104="Yes",'CMFs Injury A (All Data)'!E104,1)</f>
        <v>#N/A</v>
      </c>
      <c r="F104" s="404" t="e">
        <f>IF($D104="Yes",'CMFs Injury A (All Data)'!F104,1)</f>
        <v>#N/A</v>
      </c>
      <c r="G104" s="404" t="e">
        <f>IF($D104="Yes",'CMFs Injury A (All Data)'!G104,1)</f>
        <v>#N/A</v>
      </c>
      <c r="H104" s="404" t="e">
        <f>IF($D104="Yes",'CMFs Injury A (All Data)'!H104,1)</f>
        <v>#N/A</v>
      </c>
      <c r="I104" s="404" t="e">
        <f>IF($D104="Yes",'CMFs Injury A (All Data)'!I104,1)</f>
        <v>#N/A</v>
      </c>
      <c r="J104" s="404" t="e">
        <f>IF($D104="Yes",'CMFs Injury A (All Data)'!J104,1)</f>
        <v>#N/A</v>
      </c>
      <c r="K104" s="404" t="e">
        <f>IF($D104="Yes",'CMFs Injury A (All Data)'!K104,1)</f>
        <v>#N/A</v>
      </c>
      <c r="L104" s="404" t="e">
        <f>IF($D104="Yes",'CMFs Injury A (All Data)'!L104,1)</f>
        <v>#N/A</v>
      </c>
      <c r="M104" s="404" t="e">
        <f>IF($D104="Yes",'CMFs Injury A (All Data)'!M104,1)</f>
        <v>#N/A</v>
      </c>
      <c r="N104" s="404" t="e">
        <f>IF($D104="Yes",'CMFs Injury A (All Data)'!N104,1)</f>
        <v>#N/A</v>
      </c>
      <c r="O104" s="404" t="e">
        <f>IF($D104="Yes",'CMFs Injury A (All Data)'!O104,1)</f>
        <v>#N/A</v>
      </c>
      <c r="P104" s="404" t="e">
        <f>IF($D104="Yes",'CMFs Injury A (All Data)'!P104,1)</f>
        <v>#N/A</v>
      </c>
      <c r="Q104" s="404" t="e">
        <f>IF($D104="Yes",'CMFs Injury A (All Data)'!Q104,1)</f>
        <v>#N/A</v>
      </c>
      <c r="R104" s="404" t="e">
        <f>IF($D104="Yes",'CMFs Injury A (All Data)'!R104,1)</f>
        <v>#N/A</v>
      </c>
      <c r="S104" s="404" t="e">
        <f>IF($D104="Yes",'CMFs Injury A (All Data)'!S104,1)</f>
        <v>#N/A</v>
      </c>
      <c r="T104" s="404" t="e">
        <f>IF($D104="Yes",'CMFs Injury A (All Data)'!T104,1)</f>
        <v>#N/A</v>
      </c>
      <c r="U104" s="404" t="e">
        <f>IF($D104="Yes",'CMFs Injury A (All Data)'!U104,1)</f>
        <v>#N/A</v>
      </c>
      <c r="V104" s="439" t="e">
        <f>IF($D104="Yes",'CMFs Injury A (All Data)'!V104,1)</f>
        <v>#N/A</v>
      </c>
      <c r="W104" s="625"/>
    </row>
    <row r="105" spans="1:23" x14ac:dyDescent="0.2">
      <c r="A105" s="407" t="str">
        <f>'CMFs Fatal'!A105</f>
        <v>Area Type must be selected on Worksheet 1 (box 14)</v>
      </c>
      <c r="B105" s="403">
        <f>'CMFs Fatal (All Data)'!B105</f>
        <v>25</v>
      </c>
      <c r="C105" s="403" t="str">
        <f>'CMFs Fatal (All Data)'!C105</f>
        <v>All</v>
      </c>
      <c r="D105" s="403" t="e">
        <f>'CMFs Fatal (All Data)'!D105</f>
        <v>#N/A</v>
      </c>
      <c r="E105" s="404" t="e">
        <f>IF($D105="Yes",'CMFs Injury A (All Data)'!E105,1)</f>
        <v>#N/A</v>
      </c>
      <c r="F105" s="404" t="e">
        <f>IF($D105="Yes",'CMFs Injury A (All Data)'!F105,1)</f>
        <v>#N/A</v>
      </c>
      <c r="G105" s="404" t="e">
        <f>IF($D105="Yes",'CMFs Injury A (All Data)'!G105,1)</f>
        <v>#N/A</v>
      </c>
      <c r="H105" s="404" t="e">
        <f>IF($D105="Yes",'CMFs Injury A (All Data)'!H105,1)</f>
        <v>#N/A</v>
      </c>
      <c r="I105" s="404" t="e">
        <f>IF($D105="Yes",'CMFs Injury A (All Data)'!I105,1)</f>
        <v>#N/A</v>
      </c>
      <c r="J105" s="404" t="e">
        <f>IF($D105="Yes",'CMFs Injury A (All Data)'!J105,1)</f>
        <v>#N/A</v>
      </c>
      <c r="K105" s="404" t="e">
        <f>IF($D105="Yes",'CMFs Injury A (All Data)'!K105,1)</f>
        <v>#N/A</v>
      </c>
      <c r="L105" s="404" t="e">
        <f>IF($D105="Yes",'CMFs Injury A (All Data)'!L105,1)</f>
        <v>#N/A</v>
      </c>
      <c r="M105" s="404" t="e">
        <f>IF($D105="Yes",'CMFs Injury A (All Data)'!M105,1)</f>
        <v>#N/A</v>
      </c>
      <c r="N105" s="404" t="e">
        <f>IF($D105="Yes",'CMFs Injury A (All Data)'!N105,1)</f>
        <v>#N/A</v>
      </c>
      <c r="O105" s="404" t="e">
        <f>IF($D105="Yes",'CMFs Injury A (All Data)'!O105,1)</f>
        <v>#N/A</v>
      </c>
      <c r="P105" s="404" t="e">
        <f>IF($D105="Yes",'CMFs Injury A (All Data)'!P105,1)</f>
        <v>#N/A</v>
      </c>
      <c r="Q105" s="404" t="e">
        <f>IF($D105="Yes",'CMFs Injury A (All Data)'!Q105,1)</f>
        <v>#N/A</v>
      </c>
      <c r="R105" s="404" t="e">
        <f>IF($D105="Yes",'CMFs Injury A (All Data)'!R105,1)</f>
        <v>#N/A</v>
      </c>
      <c r="S105" s="404" t="e">
        <f>IF($D105="Yes",'CMFs Injury A (All Data)'!S105,1)</f>
        <v>#N/A</v>
      </c>
      <c r="T105" s="404" t="e">
        <f>IF($D105="Yes",'CMFs Injury A (All Data)'!T105,1)</f>
        <v>#N/A</v>
      </c>
      <c r="U105" s="404" t="e">
        <f>IF($D105="Yes",'CMFs Injury A (All Data)'!U105,1)</f>
        <v>#N/A</v>
      </c>
      <c r="V105" s="439" t="e">
        <f>IF($D105="Yes",'CMFs Injury A (All Data)'!V105,1)</f>
        <v>#N/A</v>
      </c>
      <c r="W105" s="625"/>
    </row>
    <row r="106" spans="1:23" x14ac:dyDescent="0.2">
      <c r="A106" s="407" t="str">
        <f>'CMFs Fatal'!A106</f>
        <v>Area Type must be selected on Worksheet 1 (box 14)</v>
      </c>
      <c r="B106" s="403">
        <f>'CMFs Fatal (All Data)'!B106</f>
        <v>25</v>
      </c>
      <c r="C106" s="403" t="str">
        <f>'CMFs Fatal (All Data)'!C106</f>
        <v>All</v>
      </c>
      <c r="D106" s="403" t="e">
        <f>'CMFs Fatal (All Data)'!D106</f>
        <v>#N/A</v>
      </c>
      <c r="E106" s="404" t="e">
        <f>IF($D106="Yes",'CMFs Injury A (All Data)'!E106,1)</f>
        <v>#N/A</v>
      </c>
      <c r="F106" s="404" t="e">
        <f>IF($D106="Yes",'CMFs Injury A (All Data)'!F106,1)</f>
        <v>#N/A</v>
      </c>
      <c r="G106" s="404" t="e">
        <f>IF($D106="Yes",'CMFs Injury A (All Data)'!G106,1)</f>
        <v>#N/A</v>
      </c>
      <c r="H106" s="404" t="e">
        <f>IF($D106="Yes",'CMFs Injury A (All Data)'!H106,1)</f>
        <v>#N/A</v>
      </c>
      <c r="I106" s="404" t="e">
        <f>IF($D106="Yes",'CMFs Injury A (All Data)'!I106,1)</f>
        <v>#N/A</v>
      </c>
      <c r="J106" s="404" t="e">
        <f>IF($D106="Yes",'CMFs Injury A (All Data)'!J106,1)</f>
        <v>#N/A</v>
      </c>
      <c r="K106" s="404" t="e">
        <f>IF($D106="Yes",'CMFs Injury A (All Data)'!K106,1)</f>
        <v>#N/A</v>
      </c>
      <c r="L106" s="404" t="e">
        <f>IF($D106="Yes",'CMFs Injury A (All Data)'!L106,1)</f>
        <v>#N/A</v>
      </c>
      <c r="M106" s="404" t="e">
        <f>IF($D106="Yes",'CMFs Injury A (All Data)'!M106,1)</f>
        <v>#N/A</v>
      </c>
      <c r="N106" s="404" t="e">
        <f>IF($D106="Yes",'CMFs Injury A (All Data)'!N106,1)</f>
        <v>#N/A</v>
      </c>
      <c r="O106" s="404" t="e">
        <f>IF($D106="Yes",'CMFs Injury A (All Data)'!O106,1)</f>
        <v>#N/A</v>
      </c>
      <c r="P106" s="404" t="e">
        <f>IF($D106="Yes",'CMFs Injury A (All Data)'!P106,1)</f>
        <v>#N/A</v>
      </c>
      <c r="Q106" s="404" t="e">
        <f>IF($D106="Yes",'CMFs Injury A (All Data)'!Q106,1)</f>
        <v>#N/A</v>
      </c>
      <c r="R106" s="404" t="e">
        <f>IF($D106="Yes",'CMFs Injury A (All Data)'!R106,1)</f>
        <v>#N/A</v>
      </c>
      <c r="S106" s="404" t="e">
        <f>IF($D106="Yes",'CMFs Injury A (All Data)'!S106,1)</f>
        <v>#N/A</v>
      </c>
      <c r="T106" s="404" t="e">
        <f>IF($D106="Yes",'CMFs Injury A (All Data)'!T106,1)</f>
        <v>#N/A</v>
      </c>
      <c r="U106" s="404" t="e">
        <f>IF($D106="Yes",'CMFs Injury A (All Data)'!U106,1)</f>
        <v>#N/A</v>
      </c>
      <c r="V106" s="439" t="e">
        <f>IF($D106="Yes",'CMFs Injury A (All Data)'!V106,1)</f>
        <v>#N/A</v>
      </c>
      <c r="W106" s="625"/>
    </row>
    <row r="107" spans="1:23" x14ac:dyDescent="0.2">
      <c r="A107" s="407" t="str">
        <f>'CMFs Fatal'!A107</f>
        <v>Area Type must be selected on Worksheet 1 (box 14)</v>
      </c>
      <c r="B107" s="403">
        <f>'CMFs Fatal (All Data)'!B107</f>
        <v>25</v>
      </c>
      <c r="C107" s="403" t="str">
        <f>'CMFs Fatal (All Data)'!C107</f>
        <v>All</v>
      </c>
      <c r="D107" s="403" t="e">
        <f>'CMFs Fatal (All Data)'!D107</f>
        <v>#N/A</v>
      </c>
      <c r="E107" s="404" t="e">
        <f>IF($D107="Yes",'CMFs Injury A (All Data)'!E107,1)</f>
        <v>#N/A</v>
      </c>
      <c r="F107" s="404" t="e">
        <f>IF($D107="Yes",'CMFs Injury A (All Data)'!F107,1)</f>
        <v>#N/A</v>
      </c>
      <c r="G107" s="404" t="e">
        <f>IF($D107="Yes",'CMFs Injury A (All Data)'!G107,1)</f>
        <v>#N/A</v>
      </c>
      <c r="H107" s="404" t="e">
        <f>IF($D107="Yes",'CMFs Injury A (All Data)'!H107,1)</f>
        <v>#N/A</v>
      </c>
      <c r="I107" s="404" t="e">
        <f>IF($D107="Yes",'CMFs Injury A (All Data)'!I107,1)</f>
        <v>#N/A</v>
      </c>
      <c r="J107" s="404" t="e">
        <f>IF($D107="Yes",'CMFs Injury A (All Data)'!J107,1)</f>
        <v>#N/A</v>
      </c>
      <c r="K107" s="404" t="e">
        <f>IF($D107="Yes",'CMFs Injury A (All Data)'!K107,1)</f>
        <v>#N/A</v>
      </c>
      <c r="L107" s="404" t="e">
        <f>IF($D107="Yes",'CMFs Injury A (All Data)'!L107,1)</f>
        <v>#N/A</v>
      </c>
      <c r="M107" s="404" t="e">
        <f>IF($D107="Yes",'CMFs Injury A (All Data)'!M107,1)</f>
        <v>#N/A</v>
      </c>
      <c r="N107" s="404" t="e">
        <f>IF($D107="Yes",'CMFs Injury A (All Data)'!N107,1)</f>
        <v>#N/A</v>
      </c>
      <c r="O107" s="404" t="e">
        <f>IF($D107="Yes",'CMFs Injury A (All Data)'!O107,1)</f>
        <v>#N/A</v>
      </c>
      <c r="P107" s="404" t="e">
        <f>IF($D107="Yes",'CMFs Injury A (All Data)'!P107,1)</f>
        <v>#N/A</v>
      </c>
      <c r="Q107" s="404" t="e">
        <f>IF($D107="Yes",'CMFs Injury A (All Data)'!Q107,1)</f>
        <v>#N/A</v>
      </c>
      <c r="R107" s="404" t="e">
        <f>IF($D107="Yes",'CMFs Injury A (All Data)'!R107,1)</f>
        <v>#N/A</v>
      </c>
      <c r="S107" s="404" t="e">
        <f>IF($D107="Yes",'CMFs Injury A (All Data)'!S107,1)</f>
        <v>#N/A</v>
      </c>
      <c r="T107" s="404" t="e">
        <f>IF($D107="Yes",'CMFs Injury A (All Data)'!T107,1)</f>
        <v>#N/A</v>
      </c>
      <c r="U107" s="404" t="e">
        <f>IF($D107="Yes",'CMFs Injury A (All Data)'!U107,1)</f>
        <v>#N/A</v>
      </c>
      <c r="V107" s="439" t="e">
        <f>IF($D107="Yes",'CMFs Injury A (All Data)'!V107,1)</f>
        <v>#N/A</v>
      </c>
      <c r="W107" s="625"/>
    </row>
    <row r="108" spans="1:23" x14ac:dyDescent="0.2">
      <c r="A108" s="407" t="str">
        <f>'CMFs Fatal'!A108</f>
        <v>Area Type must be selected on Worksheet 1 (box 14)</v>
      </c>
      <c r="B108" s="403">
        <f>'CMFs Fatal (All Data)'!B108</f>
        <v>25</v>
      </c>
      <c r="C108" s="403" t="str">
        <f>'CMFs Fatal (All Data)'!C108</f>
        <v>All</v>
      </c>
      <c r="D108" s="403" t="e">
        <f>'CMFs Fatal (All Data)'!D108</f>
        <v>#N/A</v>
      </c>
      <c r="E108" s="404" t="e">
        <f>IF($D108="Yes",'CMFs Injury A (All Data)'!E108,1)</f>
        <v>#N/A</v>
      </c>
      <c r="F108" s="404" t="e">
        <f>IF($D108="Yes",'CMFs Injury A (All Data)'!F108,1)</f>
        <v>#N/A</v>
      </c>
      <c r="G108" s="404" t="e">
        <f>IF($D108="Yes",'CMFs Injury A (All Data)'!G108,1)</f>
        <v>#N/A</v>
      </c>
      <c r="H108" s="404" t="e">
        <f>IF($D108="Yes",'CMFs Injury A (All Data)'!H108,1)</f>
        <v>#N/A</v>
      </c>
      <c r="I108" s="404" t="e">
        <f>IF($D108="Yes",'CMFs Injury A (All Data)'!I108,1)</f>
        <v>#N/A</v>
      </c>
      <c r="J108" s="404" t="e">
        <f>IF($D108="Yes",'CMFs Injury A (All Data)'!J108,1)</f>
        <v>#N/A</v>
      </c>
      <c r="K108" s="404" t="e">
        <f>IF($D108="Yes",'CMFs Injury A (All Data)'!K108,1)</f>
        <v>#N/A</v>
      </c>
      <c r="L108" s="404" t="e">
        <f>IF($D108="Yes",'CMFs Injury A (All Data)'!L108,1)</f>
        <v>#N/A</v>
      </c>
      <c r="M108" s="404" t="e">
        <f>IF($D108="Yes",'CMFs Injury A (All Data)'!M108,1)</f>
        <v>#N/A</v>
      </c>
      <c r="N108" s="404" t="e">
        <f>IF($D108="Yes",'CMFs Injury A (All Data)'!N108,1)</f>
        <v>#N/A</v>
      </c>
      <c r="O108" s="404" t="e">
        <f>IF($D108="Yes",'CMFs Injury A (All Data)'!O108,1)</f>
        <v>#N/A</v>
      </c>
      <c r="P108" s="404" t="e">
        <f>IF($D108="Yes",'CMFs Injury A (All Data)'!P108,1)</f>
        <v>#N/A</v>
      </c>
      <c r="Q108" s="404" t="e">
        <f>IF($D108="Yes",'CMFs Injury A (All Data)'!Q108,1)</f>
        <v>#N/A</v>
      </c>
      <c r="R108" s="404" t="e">
        <f>IF($D108="Yes",'CMFs Injury A (All Data)'!R108,1)</f>
        <v>#N/A</v>
      </c>
      <c r="S108" s="404" t="e">
        <f>IF($D108="Yes",'CMFs Injury A (All Data)'!S108,1)</f>
        <v>#N/A</v>
      </c>
      <c r="T108" s="404" t="e">
        <f>IF($D108="Yes",'CMFs Injury A (All Data)'!T108,1)</f>
        <v>#N/A</v>
      </c>
      <c r="U108" s="404" t="e">
        <f>IF($D108="Yes",'CMFs Injury A (All Data)'!U108,1)</f>
        <v>#N/A</v>
      </c>
      <c r="V108" s="439" t="e">
        <f>IF($D108="Yes",'CMFs Injury A (All Data)'!V108,1)</f>
        <v>#N/A</v>
      </c>
      <c r="W108" s="625"/>
    </row>
    <row r="109" spans="1:23" x14ac:dyDescent="0.2">
      <c r="A109" s="407" t="str">
        <f>'CMFs Fatal'!A109</f>
        <v>Area Type must be selected on Worksheet 1 (box 14)</v>
      </c>
      <c r="B109" s="403">
        <f>'CMFs Fatal (All Data)'!B109</f>
        <v>25</v>
      </c>
      <c r="C109" s="403" t="str">
        <f>'CMFs Fatal (All Data)'!C109</f>
        <v>All</v>
      </c>
      <c r="D109" s="403" t="e">
        <f>'CMFs Fatal (All Data)'!D109</f>
        <v>#N/A</v>
      </c>
      <c r="E109" s="404" t="e">
        <f>IF($D109="Yes",'CMFs Injury A (All Data)'!E109,1)</f>
        <v>#N/A</v>
      </c>
      <c r="F109" s="404" t="e">
        <f>IF($D109="Yes",'CMFs Injury A (All Data)'!F109,1)</f>
        <v>#N/A</v>
      </c>
      <c r="G109" s="404" t="e">
        <f>IF($D109="Yes",'CMFs Injury A (All Data)'!G109,1)</f>
        <v>#N/A</v>
      </c>
      <c r="H109" s="404" t="e">
        <f>IF($D109="Yes",'CMFs Injury A (All Data)'!H109,1)</f>
        <v>#N/A</v>
      </c>
      <c r="I109" s="404" t="e">
        <f>IF($D109="Yes",'CMFs Injury A (All Data)'!I109,1)</f>
        <v>#N/A</v>
      </c>
      <c r="J109" s="404" t="e">
        <f>IF($D109="Yes",'CMFs Injury A (All Data)'!J109,1)</f>
        <v>#N/A</v>
      </c>
      <c r="K109" s="404" t="e">
        <f>IF($D109="Yes",'CMFs Injury A (All Data)'!K109,1)</f>
        <v>#N/A</v>
      </c>
      <c r="L109" s="404" t="e">
        <f>IF($D109="Yes",'CMFs Injury A (All Data)'!L109,1)</f>
        <v>#N/A</v>
      </c>
      <c r="M109" s="404" t="e">
        <f>IF($D109="Yes",'CMFs Injury A (All Data)'!M109,1)</f>
        <v>#N/A</v>
      </c>
      <c r="N109" s="404" t="e">
        <f>IF($D109="Yes",'CMFs Injury A (All Data)'!N109,1)</f>
        <v>#N/A</v>
      </c>
      <c r="O109" s="404" t="e">
        <f>IF($D109="Yes",'CMFs Injury A (All Data)'!O109,1)</f>
        <v>#N/A</v>
      </c>
      <c r="P109" s="404" t="e">
        <f>IF($D109="Yes",'CMFs Injury A (All Data)'!P109,1)</f>
        <v>#N/A</v>
      </c>
      <c r="Q109" s="404" t="e">
        <f>IF($D109="Yes",'CMFs Injury A (All Data)'!Q109,1)</f>
        <v>#N/A</v>
      </c>
      <c r="R109" s="404" t="e">
        <f>IF($D109="Yes",'CMFs Injury A (All Data)'!R109,1)</f>
        <v>#N/A</v>
      </c>
      <c r="S109" s="404" t="e">
        <f>IF($D109="Yes",'CMFs Injury A (All Data)'!S109,1)</f>
        <v>#N/A</v>
      </c>
      <c r="T109" s="404" t="e">
        <f>IF($D109="Yes",'CMFs Injury A (All Data)'!T109,1)</f>
        <v>#N/A</v>
      </c>
      <c r="U109" s="404" t="e">
        <f>IF($D109="Yes",'CMFs Injury A (All Data)'!U109,1)</f>
        <v>#N/A</v>
      </c>
      <c r="V109" s="439" t="e">
        <f>IF($D109="Yes",'CMFs Injury A (All Data)'!V109,1)</f>
        <v>#N/A</v>
      </c>
      <c r="W109" s="625"/>
    </row>
    <row r="110" spans="1:23" x14ac:dyDescent="0.2">
      <c r="A110" s="407" t="str">
        <f>'CMFs Fatal'!A110</f>
        <v>Area Type must be selected on Worksheet 1 (box 14)</v>
      </c>
      <c r="B110" s="403">
        <f>'CMFs Fatal (All Data)'!B110</f>
        <v>25</v>
      </c>
      <c r="C110" s="403" t="str">
        <f>'CMFs Fatal (All Data)'!C110</f>
        <v>All</v>
      </c>
      <c r="D110" s="403" t="e">
        <f>'CMFs Fatal (All Data)'!D110</f>
        <v>#N/A</v>
      </c>
      <c r="E110" s="404" t="e">
        <f>IF($D110="Yes",'CMFs Injury A (All Data)'!E110,1)</f>
        <v>#N/A</v>
      </c>
      <c r="F110" s="404" t="e">
        <f>IF($D110="Yes",'CMFs Injury A (All Data)'!F110,1)</f>
        <v>#N/A</v>
      </c>
      <c r="G110" s="404" t="e">
        <f>IF($D110="Yes",'CMFs Injury A (All Data)'!G110,1)</f>
        <v>#N/A</v>
      </c>
      <c r="H110" s="404" t="e">
        <f>IF($D110="Yes",'CMFs Injury A (All Data)'!H110,1)</f>
        <v>#N/A</v>
      </c>
      <c r="I110" s="404" t="e">
        <f>IF($D110="Yes",'CMFs Injury A (All Data)'!I110,1)</f>
        <v>#N/A</v>
      </c>
      <c r="J110" s="404" t="e">
        <f>IF($D110="Yes",'CMFs Injury A (All Data)'!J110,1)</f>
        <v>#N/A</v>
      </c>
      <c r="K110" s="404" t="e">
        <f>IF($D110="Yes",'CMFs Injury A (All Data)'!K110,1)</f>
        <v>#N/A</v>
      </c>
      <c r="L110" s="404" t="e">
        <f>IF($D110="Yes",'CMFs Injury A (All Data)'!L110,1)</f>
        <v>#N/A</v>
      </c>
      <c r="M110" s="404" t="e">
        <f>IF($D110="Yes",'CMFs Injury A (All Data)'!M110,1)</f>
        <v>#N/A</v>
      </c>
      <c r="N110" s="404" t="e">
        <f>IF($D110="Yes",'CMFs Injury A (All Data)'!N110,1)</f>
        <v>#N/A</v>
      </c>
      <c r="O110" s="404" t="e">
        <f>IF($D110="Yes",'CMFs Injury A (All Data)'!O110,1)</f>
        <v>#N/A</v>
      </c>
      <c r="P110" s="404" t="e">
        <f>IF($D110="Yes",'CMFs Injury A (All Data)'!P110,1)</f>
        <v>#N/A</v>
      </c>
      <c r="Q110" s="404" t="e">
        <f>IF($D110="Yes",'CMFs Injury A (All Data)'!Q110,1)</f>
        <v>#N/A</v>
      </c>
      <c r="R110" s="404" t="e">
        <f>IF($D110="Yes",'CMFs Injury A (All Data)'!R110,1)</f>
        <v>#N/A</v>
      </c>
      <c r="S110" s="404" t="e">
        <f>IF($D110="Yes",'CMFs Injury A (All Data)'!S110,1)</f>
        <v>#N/A</v>
      </c>
      <c r="T110" s="404" t="e">
        <f>IF($D110="Yes",'CMFs Injury A (All Data)'!T110,1)</f>
        <v>#N/A</v>
      </c>
      <c r="U110" s="404" t="e">
        <f>IF($D110="Yes",'CMFs Injury A (All Data)'!U110,1)</f>
        <v>#N/A</v>
      </c>
      <c r="V110" s="439" t="e">
        <f>IF($D110="Yes",'CMFs Injury A (All Data)'!V110,1)</f>
        <v>#N/A</v>
      </c>
      <c r="W110" s="625"/>
    </row>
    <row r="111" spans="1:23" x14ac:dyDescent="0.2">
      <c r="A111" s="407" t="str">
        <f>'CMFs Fatal'!A111</f>
        <v>Area Type must be selected on Worksheet 1 (box 14)</v>
      </c>
      <c r="B111" s="403">
        <f>'CMFs Fatal (All Data)'!B111</f>
        <v>8</v>
      </c>
      <c r="C111" s="403" t="str">
        <f>'CMFs Fatal (All Data)'!C111</f>
        <v>All</v>
      </c>
      <c r="D111" s="403" t="e">
        <f>'CMFs Fatal (All Data)'!D111</f>
        <v>#N/A</v>
      </c>
      <c r="E111" s="404" t="e">
        <f>IF($D111="Yes",'CMFs Injury A (All Data)'!E111,1)</f>
        <v>#N/A</v>
      </c>
      <c r="F111" s="404" t="e">
        <f>IF($D111="Yes",'CMFs Injury A (All Data)'!F111,1)</f>
        <v>#N/A</v>
      </c>
      <c r="G111" s="404" t="e">
        <f>IF($D111="Yes",'CMFs Injury A (All Data)'!G111,1)</f>
        <v>#N/A</v>
      </c>
      <c r="H111" s="404" t="e">
        <f>IF($D111="Yes",'CMFs Injury A (All Data)'!H111,1)</f>
        <v>#N/A</v>
      </c>
      <c r="I111" s="404" t="e">
        <f>IF($D111="Yes",'CMFs Injury A (All Data)'!I111,1)</f>
        <v>#N/A</v>
      </c>
      <c r="J111" s="404" t="e">
        <f>IF($D111="Yes",'CMFs Injury A (All Data)'!J111,1)</f>
        <v>#N/A</v>
      </c>
      <c r="K111" s="404" t="e">
        <f>IF($D111="Yes",'CMFs Injury A (All Data)'!K111,1)</f>
        <v>#N/A</v>
      </c>
      <c r="L111" s="404" t="e">
        <f>IF($D111="Yes",'CMFs Injury A (All Data)'!L111,1)</f>
        <v>#N/A</v>
      </c>
      <c r="M111" s="404" t="e">
        <f>IF($D111="Yes",'CMFs Injury A (All Data)'!M111,1)</f>
        <v>#N/A</v>
      </c>
      <c r="N111" s="404" t="e">
        <f>IF($D111="Yes",'CMFs Injury A (All Data)'!N111,1)</f>
        <v>#N/A</v>
      </c>
      <c r="O111" s="404" t="e">
        <f>IF($D111="Yes",'CMFs Injury A (All Data)'!O111,1)</f>
        <v>#N/A</v>
      </c>
      <c r="P111" s="404" t="e">
        <f>IF($D111="Yes",'CMFs Injury A (All Data)'!P111,1)</f>
        <v>#N/A</v>
      </c>
      <c r="Q111" s="404" t="e">
        <f>IF($D111="Yes",'CMFs Injury A (All Data)'!Q111,1)</f>
        <v>#N/A</v>
      </c>
      <c r="R111" s="404" t="e">
        <f>IF($D111="Yes",'CMFs Injury A (All Data)'!R111,1)</f>
        <v>#N/A</v>
      </c>
      <c r="S111" s="404" t="e">
        <f>IF($D111="Yes",'CMFs Injury A (All Data)'!S111,1)</f>
        <v>#N/A</v>
      </c>
      <c r="T111" s="404" t="e">
        <f>IF($D111="Yes",'CMFs Injury A (All Data)'!T111,1)</f>
        <v>#N/A</v>
      </c>
      <c r="U111" s="404" t="e">
        <f>IF($D111="Yes",'CMFs Injury A (All Data)'!U111,1)</f>
        <v>#N/A</v>
      </c>
      <c r="V111" s="439" t="e">
        <f>IF($D111="Yes",'CMFs Injury A (All Data)'!V111,1)</f>
        <v>#N/A</v>
      </c>
      <c r="W111" s="625"/>
    </row>
    <row r="112" spans="1:23" x14ac:dyDescent="0.2">
      <c r="A112" s="407" t="str">
        <f>'CMFs Fatal'!A112</f>
        <v>Area Type must be selected on Worksheet 1 (box 14)</v>
      </c>
      <c r="B112" s="403">
        <f>'CMFs Fatal (All Data)'!B112</f>
        <v>25</v>
      </c>
      <c r="C112" s="403" t="str">
        <f>'CMFs Fatal (All Data)'!C112</f>
        <v>Rural</v>
      </c>
      <c r="D112" s="403" t="e">
        <f>'CMFs Fatal (All Data)'!D112</f>
        <v>#N/A</v>
      </c>
      <c r="E112" s="404" t="e">
        <f>IF($D112="Yes",'CMFs Injury A (All Data)'!E112,1)</f>
        <v>#N/A</v>
      </c>
      <c r="F112" s="404" t="e">
        <f>IF($D112="Yes",'CMFs Injury A (All Data)'!F112,1)</f>
        <v>#N/A</v>
      </c>
      <c r="G112" s="404" t="e">
        <f>IF($D112="Yes",'CMFs Injury A (All Data)'!G112,1)</f>
        <v>#N/A</v>
      </c>
      <c r="H112" s="404" t="e">
        <f>IF($D112="Yes",'CMFs Injury A (All Data)'!H112,1)</f>
        <v>#N/A</v>
      </c>
      <c r="I112" s="404" t="e">
        <f>IF($D112="Yes",'CMFs Injury A (All Data)'!I112,1)</f>
        <v>#N/A</v>
      </c>
      <c r="J112" s="404" t="e">
        <f>IF($D112="Yes",'CMFs Injury A (All Data)'!J112,1)</f>
        <v>#N/A</v>
      </c>
      <c r="K112" s="404" t="e">
        <f>IF($D112="Yes",'CMFs Injury A (All Data)'!K112,1)</f>
        <v>#N/A</v>
      </c>
      <c r="L112" s="404" t="e">
        <f>IF($D112="Yes",'CMFs Injury A (All Data)'!L112,1)</f>
        <v>#N/A</v>
      </c>
      <c r="M112" s="404" t="e">
        <f>IF($D112="Yes",'CMFs Injury A (All Data)'!M112,1)</f>
        <v>#N/A</v>
      </c>
      <c r="N112" s="404" t="e">
        <f>IF($D112="Yes",'CMFs Injury A (All Data)'!N112,1)</f>
        <v>#N/A</v>
      </c>
      <c r="O112" s="404" t="e">
        <f>IF($D112="Yes",'CMFs Injury A (All Data)'!O112,1)</f>
        <v>#N/A</v>
      </c>
      <c r="P112" s="404" t="e">
        <f>IF($D112="Yes",'CMFs Injury A (All Data)'!P112,1)</f>
        <v>#N/A</v>
      </c>
      <c r="Q112" s="404" t="e">
        <f>IF($D112="Yes",'CMFs Injury A (All Data)'!Q112,1)</f>
        <v>#N/A</v>
      </c>
      <c r="R112" s="404" t="e">
        <f>IF($D112="Yes",'CMFs Injury A (All Data)'!R112,1)</f>
        <v>#N/A</v>
      </c>
      <c r="S112" s="404" t="e">
        <f>IF($D112="Yes",'CMFs Injury A (All Data)'!S112,1)</f>
        <v>#N/A</v>
      </c>
      <c r="T112" s="404" t="e">
        <f>IF($D112="Yes",'CMFs Injury A (All Data)'!T112,1)</f>
        <v>#N/A</v>
      </c>
      <c r="U112" s="404" t="e">
        <f>IF($D112="Yes",'CMFs Injury A (All Data)'!U112,1)</f>
        <v>#N/A</v>
      </c>
      <c r="V112" s="439" t="e">
        <f>IF($D112="Yes",'CMFs Injury A (All Data)'!V112,1)</f>
        <v>#N/A</v>
      </c>
      <c r="W112" s="625"/>
    </row>
    <row r="113" spans="1:23" x14ac:dyDescent="0.2">
      <c r="A113" s="407" t="str">
        <f>'CMFs Fatal'!A113</f>
        <v>Area Type must be selected on Worksheet 1 (box 14)</v>
      </c>
      <c r="B113" s="403">
        <f>'CMFs Fatal (All Data)'!B113</f>
        <v>25</v>
      </c>
      <c r="C113" s="403" t="str">
        <f>'CMFs Fatal (All Data)'!C113</f>
        <v>All</v>
      </c>
      <c r="D113" s="403" t="e">
        <f>'CMFs Fatal (All Data)'!D113</f>
        <v>#N/A</v>
      </c>
      <c r="E113" s="404" t="e">
        <f>IF($D113="Yes",'CMFs Injury A (All Data)'!E113,1)</f>
        <v>#N/A</v>
      </c>
      <c r="F113" s="404" t="e">
        <f>IF($D113="Yes",'CMFs Injury A (All Data)'!F113,1)</f>
        <v>#N/A</v>
      </c>
      <c r="G113" s="404" t="e">
        <f>IF($D113="Yes",'CMFs Injury A (All Data)'!G113,1)</f>
        <v>#N/A</v>
      </c>
      <c r="H113" s="404" t="e">
        <f>IF($D113="Yes",'CMFs Injury A (All Data)'!H113,1)</f>
        <v>#N/A</v>
      </c>
      <c r="I113" s="404" t="e">
        <f>IF($D113="Yes",'CMFs Injury A (All Data)'!I113,1)</f>
        <v>#N/A</v>
      </c>
      <c r="J113" s="404" t="e">
        <f>IF($D113="Yes",'CMFs Injury A (All Data)'!J113,1)</f>
        <v>#N/A</v>
      </c>
      <c r="K113" s="404" t="e">
        <f>IF($D113="Yes",'CMFs Injury A (All Data)'!K113,1)</f>
        <v>#N/A</v>
      </c>
      <c r="L113" s="404" t="e">
        <f>IF($D113="Yes",'CMFs Injury A (All Data)'!L113,1)</f>
        <v>#N/A</v>
      </c>
      <c r="M113" s="404" t="e">
        <f>IF($D113="Yes",'CMFs Injury A (All Data)'!M113,1)</f>
        <v>#N/A</v>
      </c>
      <c r="N113" s="404" t="e">
        <f>IF($D113="Yes",'CMFs Injury A (All Data)'!N113,1)</f>
        <v>#N/A</v>
      </c>
      <c r="O113" s="404" t="e">
        <f>IF($D113="Yes",'CMFs Injury A (All Data)'!O113,1)</f>
        <v>#N/A</v>
      </c>
      <c r="P113" s="404" t="e">
        <f>IF($D113="Yes",'CMFs Injury A (All Data)'!P113,1)</f>
        <v>#N/A</v>
      </c>
      <c r="Q113" s="404" t="e">
        <f>IF($D113="Yes",'CMFs Injury A (All Data)'!Q113,1)</f>
        <v>#N/A</v>
      </c>
      <c r="R113" s="404" t="e">
        <f>IF($D113="Yes",'CMFs Injury A (All Data)'!R113,1)</f>
        <v>#N/A</v>
      </c>
      <c r="S113" s="404" t="e">
        <f>IF($D113="Yes",'CMFs Injury A (All Data)'!S113,1)</f>
        <v>#N/A</v>
      </c>
      <c r="T113" s="404" t="e">
        <f>IF($D113="Yes",'CMFs Injury A (All Data)'!T113,1)</f>
        <v>#N/A</v>
      </c>
      <c r="U113" s="404" t="e">
        <f>IF($D113="Yes",'CMFs Injury A (All Data)'!U113,1)</f>
        <v>#N/A</v>
      </c>
      <c r="V113" s="439" t="e">
        <f>IF($D113="Yes",'CMFs Injury A (All Data)'!V113,1)</f>
        <v>#N/A</v>
      </c>
      <c r="W113" s="625"/>
    </row>
    <row r="114" spans="1:23" x14ac:dyDescent="0.2">
      <c r="A114" s="407" t="str">
        <f>'CMFs Fatal'!A114</f>
        <v>Area Type must be selected on Worksheet 1 (box 14)</v>
      </c>
      <c r="B114" s="403">
        <f>'CMFs Fatal (All Data)'!B114</f>
        <v>25</v>
      </c>
      <c r="C114" s="403" t="str">
        <f>'CMFs Fatal (All Data)'!C114</f>
        <v>Rural</v>
      </c>
      <c r="D114" s="403" t="e">
        <f>'CMFs Fatal (All Data)'!D114</f>
        <v>#N/A</v>
      </c>
      <c r="E114" s="404" t="e">
        <f>IF($D114="Yes",'CMFs Injury A (All Data)'!E114,1)</f>
        <v>#N/A</v>
      </c>
      <c r="F114" s="404" t="e">
        <f>IF($D114="Yes",'CMFs Injury A (All Data)'!F114,1)</f>
        <v>#N/A</v>
      </c>
      <c r="G114" s="404" t="e">
        <f>IF($D114="Yes",'CMFs Injury A (All Data)'!G114,1)</f>
        <v>#N/A</v>
      </c>
      <c r="H114" s="404" t="e">
        <f>IF($D114="Yes",'CMFs Injury A (All Data)'!H114,1)</f>
        <v>#N/A</v>
      </c>
      <c r="I114" s="404" t="e">
        <f>IF($D114="Yes",'CMFs Injury A (All Data)'!I114,1)</f>
        <v>#N/A</v>
      </c>
      <c r="J114" s="404" t="e">
        <f>IF($D114="Yes",'CMFs Injury A (All Data)'!J114,1)</f>
        <v>#N/A</v>
      </c>
      <c r="K114" s="404" t="e">
        <f>IF($D114="Yes",'CMFs Injury A (All Data)'!K114,1)</f>
        <v>#N/A</v>
      </c>
      <c r="L114" s="404" t="e">
        <f>IF($D114="Yes",'CMFs Injury A (All Data)'!L114,1)</f>
        <v>#N/A</v>
      </c>
      <c r="M114" s="404" t="e">
        <f>IF($D114="Yes",'CMFs Injury A (All Data)'!M114,1)</f>
        <v>#N/A</v>
      </c>
      <c r="N114" s="404" t="e">
        <f>IF($D114="Yes",'CMFs Injury A (All Data)'!N114,1)</f>
        <v>#N/A</v>
      </c>
      <c r="O114" s="404" t="e">
        <f>IF($D114="Yes",'CMFs Injury A (All Data)'!O114,1)</f>
        <v>#N/A</v>
      </c>
      <c r="P114" s="404" t="e">
        <f>IF($D114="Yes",'CMFs Injury A (All Data)'!P114,1)</f>
        <v>#N/A</v>
      </c>
      <c r="Q114" s="404" t="e">
        <f>IF($D114="Yes",'CMFs Injury A (All Data)'!Q114,1)</f>
        <v>#N/A</v>
      </c>
      <c r="R114" s="404" t="e">
        <f>IF($D114="Yes",'CMFs Injury A (All Data)'!R114,1)</f>
        <v>#N/A</v>
      </c>
      <c r="S114" s="404" t="e">
        <f>IF($D114="Yes",'CMFs Injury A (All Data)'!S114,1)</f>
        <v>#N/A</v>
      </c>
      <c r="T114" s="404" t="e">
        <f>IF($D114="Yes",'CMFs Injury A (All Data)'!T114,1)</f>
        <v>#N/A</v>
      </c>
      <c r="U114" s="404" t="e">
        <f>IF($D114="Yes",'CMFs Injury A (All Data)'!U114,1)</f>
        <v>#N/A</v>
      </c>
      <c r="V114" s="439" t="e">
        <f>IF($D114="Yes",'CMFs Injury A (All Data)'!V114,1)</f>
        <v>#N/A</v>
      </c>
      <c r="W114" s="625"/>
    </row>
    <row r="115" spans="1:23" x14ac:dyDescent="0.2">
      <c r="A115" s="407" t="str">
        <f>'CMFs Fatal'!A115</f>
        <v>Area Type must be selected on Worksheet 1 (box 14)</v>
      </c>
      <c r="B115" s="403">
        <f>'CMFs Fatal (All Data)'!B115</f>
        <v>10</v>
      </c>
      <c r="C115" s="403" t="str">
        <f>'CMFs Fatal (All Data)'!C115</f>
        <v>All</v>
      </c>
      <c r="D115" s="403" t="e">
        <f>'CMFs Fatal (All Data)'!D115</f>
        <v>#N/A</v>
      </c>
      <c r="E115" s="404" t="e">
        <f>IF($D115="Yes",'CMFs Injury A (All Data)'!E115,1)</f>
        <v>#N/A</v>
      </c>
      <c r="F115" s="404" t="e">
        <f>IF($D115="Yes",'CMFs Injury A (All Data)'!F115,1)</f>
        <v>#N/A</v>
      </c>
      <c r="G115" s="404" t="e">
        <f>IF($D115="Yes",'CMFs Injury A (All Data)'!G115,1)</f>
        <v>#N/A</v>
      </c>
      <c r="H115" s="404" t="e">
        <f>IF($D115="Yes",'CMFs Injury A (All Data)'!H115,1)</f>
        <v>#N/A</v>
      </c>
      <c r="I115" s="404" t="e">
        <f>IF($D115="Yes",'CMFs Injury A (All Data)'!I115,1)</f>
        <v>#N/A</v>
      </c>
      <c r="J115" s="404" t="e">
        <f>IF($D115="Yes",'CMFs Injury A (All Data)'!J115,1)</f>
        <v>#N/A</v>
      </c>
      <c r="K115" s="404" t="e">
        <f>IF($D115="Yes",'CMFs Injury A (All Data)'!K115,1)</f>
        <v>#N/A</v>
      </c>
      <c r="L115" s="404" t="e">
        <f>IF($D115="Yes",'CMFs Injury A (All Data)'!L115,1)</f>
        <v>#N/A</v>
      </c>
      <c r="M115" s="404" t="e">
        <f>IF($D115="Yes",'CMFs Injury A (All Data)'!M115,1)</f>
        <v>#N/A</v>
      </c>
      <c r="N115" s="404" t="e">
        <f>IF($D115="Yes",'CMFs Injury A (All Data)'!N115,1)</f>
        <v>#N/A</v>
      </c>
      <c r="O115" s="404" t="e">
        <f>IF($D115="Yes",'CMFs Injury A (All Data)'!O115,1)</f>
        <v>#N/A</v>
      </c>
      <c r="P115" s="404" t="e">
        <f>IF($D115="Yes",'CMFs Injury A (All Data)'!P115,1)</f>
        <v>#N/A</v>
      </c>
      <c r="Q115" s="404" t="e">
        <f>IF($D115="Yes",'CMFs Injury A (All Data)'!Q115,1)</f>
        <v>#N/A</v>
      </c>
      <c r="R115" s="404" t="e">
        <f>IF($D115="Yes",'CMFs Injury A (All Data)'!R115,1)</f>
        <v>#N/A</v>
      </c>
      <c r="S115" s="404" t="e">
        <f>IF($D115="Yes",'CMFs Injury A (All Data)'!S115,1)</f>
        <v>#N/A</v>
      </c>
      <c r="T115" s="404" t="e">
        <f>IF($D115="Yes",'CMFs Injury A (All Data)'!T115,1)</f>
        <v>#N/A</v>
      </c>
      <c r="U115" s="404" t="e">
        <f>IF($D115="Yes",'CMFs Injury A (All Data)'!U115,1)</f>
        <v>#N/A</v>
      </c>
      <c r="V115" s="439" t="e">
        <f>IF($D115="Yes",'CMFs Injury A (All Data)'!V115,1)</f>
        <v>#N/A</v>
      </c>
      <c r="W115" s="625"/>
    </row>
    <row r="116" spans="1:23" x14ac:dyDescent="0.2">
      <c r="A116" s="407" t="str">
        <f>'CMFs Fatal'!A116</f>
        <v>Area Type must be selected on Worksheet 1 (box 14)</v>
      </c>
      <c r="B116" s="403">
        <f>'CMFs Fatal (All Data)'!B116</f>
        <v>10</v>
      </c>
      <c r="C116" s="403" t="str">
        <f>'CMFs Fatal (All Data)'!C116</f>
        <v>All</v>
      </c>
      <c r="D116" s="403" t="e">
        <f>'CMFs Fatal (All Data)'!D116</f>
        <v>#N/A</v>
      </c>
      <c r="E116" s="404" t="e">
        <f>IF($D116="Yes",'CMFs Injury A (All Data)'!E116,1)</f>
        <v>#N/A</v>
      </c>
      <c r="F116" s="404" t="e">
        <f>IF($D116="Yes",'CMFs Injury A (All Data)'!F116,1)</f>
        <v>#N/A</v>
      </c>
      <c r="G116" s="404" t="e">
        <f>IF($D116="Yes",'CMFs Injury A (All Data)'!G116,1)</f>
        <v>#N/A</v>
      </c>
      <c r="H116" s="404" t="e">
        <f>IF($D116="Yes",'CMFs Injury A (All Data)'!H116,1)</f>
        <v>#N/A</v>
      </c>
      <c r="I116" s="404" t="e">
        <f>IF($D116="Yes",'CMFs Injury A (All Data)'!I116,1)</f>
        <v>#N/A</v>
      </c>
      <c r="J116" s="404" t="e">
        <f>IF($D116="Yes",'CMFs Injury A (All Data)'!J116,1)</f>
        <v>#N/A</v>
      </c>
      <c r="K116" s="404" t="e">
        <f>IF($D116="Yes",'CMFs Injury A (All Data)'!K116,1)</f>
        <v>#N/A</v>
      </c>
      <c r="L116" s="404" t="e">
        <f>IF($D116="Yes",'CMFs Injury A (All Data)'!L116,1)</f>
        <v>#N/A</v>
      </c>
      <c r="M116" s="404" t="e">
        <f>IF($D116="Yes",'CMFs Injury A (All Data)'!M116,1)</f>
        <v>#N/A</v>
      </c>
      <c r="N116" s="404" t="e">
        <f>IF($D116="Yes",'CMFs Injury A (All Data)'!N116,1)</f>
        <v>#N/A</v>
      </c>
      <c r="O116" s="404" t="e">
        <f>IF($D116="Yes",'CMFs Injury A (All Data)'!O116,1)</f>
        <v>#N/A</v>
      </c>
      <c r="P116" s="404" t="e">
        <f>IF($D116="Yes",'CMFs Injury A (All Data)'!P116,1)</f>
        <v>#N/A</v>
      </c>
      <c r="Q116" s="404" t="e">
        <f>IF($D116="Yes",'CMFs Injury A (All Data)'!Q116,1)</f>
        <v>#N/A</v>
      </c>
      <c r="R116" s="404" t="e">
        <f>IF($D116="Yes",'CMFs Injury A (All Data)'!R116,1)</f>
        <v>#N/A</v>
      </c>
      <c r="S116" s="404" t="e">
        <f>IF($D116="Yes",'CMFs Injury A (All Data)'!S116,1)</f>
        <v>#N/A</v>
      </c>
      <c r="T116" s="404" t="e">
        <f>IF($D116="Yes",'CMFs Injury A (All Data)'!T116,1)</f>
        <v>#N/A</v>
      </c>
      <c r="U116" s="404" t="e">
        <f>IF($D116="Yes",'CMFs Injury A (All Data)'!U116,1)</f>
        <v>#N/A</v>
      </c>
      <c r="V116" s="439" t="e">
        <f>IF($D116="Yes",'CMFs Injury A (All Data)'!V116,1)</f>
        <v>#N/A</v>
      </c>
      <c r="W116" s="625"/>
    </row>
    <row r="117" spans="1:23" x14ac:dyDescent="0.2">
      <c r="A117" s="407" t="str">
        <f>'CMFs Fatal'!A117</f>
        <v>Area Type must be selected on Worksheet 1 (box 14)</v>
      </c>
      <c r="B117" s="403">
        <f>'CMFs Fatal (All Data)'!B117</f>
        <v>20</v>
      </c>
      <c r="C117" s="403" t="str">
        <f>'CMFs Fatal (All Data)'!C117</f>
        <v>All</v>
      </c>
      <c r="D117" s="403" t="e">
        <f>'CMFs Fatal (All Data)'!D117</f>
        <v>#N/A</v>
      </c>
      <c r="E117" s="404" t="e">
        <f>IF($D117="Yes",'CMFs Injury A (All Data)'!E117,1)</f>
        <v>#N/A</v>
      </c>
      <c r="F117" s="404" t="e">
        <f>IF($D117="Yes",'CMFs Injury A (All Data)'!F117,1)</f>
        <v>#N/A</v>
      </c>
      <c r="G117" s="404" t="e">
        <f>IF($D117="Yes",'CMFs Injury A (All Data)'!G117,1)</f>
        <v>#N/A</v>
      </c>
      <c r="H117" s="404" t="e">
        <f>IF($D117="Yes",'CMFs Injury A (All Data)'!H117,1)</f>
        <v>#N/A</v>
      </c>
      <c r="I117" s="404" t="e">
        <f>IF($D117="Yes",'CMFs Injury A (All Data)'!I117,1)</f>
        <v>#N/A</v>
      </c>
      <c r="J117" s="404" t="e">
        <f>IF($D117="Yes",'CMFs Injury A (All Data)'!J117,1)</f>
        <v>#N/A</v>
      </c>
      <c r="K117" s="404" t="e">
        <f>IF($D117="Yes",'CMFs Injury A (All Data)'!K117,1)</f>
        <v>#N/A</v>
      </c>
      <c r="L117" s="404" t="e">
        <f>IF($D117="Yes",'CMFs Injury A (All Data)'!L117,1)</f>
        <v>#N/A</v>
      </c>
      <c r="M117" s="404" t="e">
        <f>IF($D117="Yes",'CMFs Injury A (All Data)'!M117,1)</f>
        <v>#N/A</v>
      </c>
      <c r="N117" s="404" t="e">
        <f>IF($D117="Yes",'CMFs Injury A (All Data)'!N117,1)</f>
        <v>#N/A</v>
      </c>
      <c r="O117" s="404" t="e">
        <f>IF($D117="Yes",'CMFs Injury A (All Data)'!O117,1)</f>
        <v>#N/A</v>
      </c>
      <c r="P117" s="404" t="e">
        <f>IF($D117="Yes",'CMFs Injury A (All Data)'!P117,1)</f>
        <v>#N/A</v>
      </c>
      <c r="Q117" s="404" t="e">
        <f>IF($D117="Yes",'CMFs Injury A (All Data)'!Q117,1)</f>
        <v>#N/A</v>
      </c>
      <c r="R117" s="404" t="e">
        <f>IF($D117="Yes",'CMFs Injury A (All Data)'!R117,1)</f>
        <v>#N/A</v>
      </c>
      <c r="S117" s="404" t="e">
        <f>IF($D117="Yes",'CMFs Injury A (All Data)'!S117,1)</f>
        <v>#N/A</v>
      </c>
      <c r="T117" s="404" t="e">
        <f>IF($D117="Yes",'CMFs Injury A (All Data)'!T117,1)</f>
        <v>#N/A</v>
      </c>
      <c r="U117" s="404" t="e">
        <f>IF($D117="Yes",'CMFs Injury A (All Data)'!U117,1)</f>
        <v>#N/A</v>
      </c>
      <c r="V117" s="439" t="e">
        <f>IF($D117="Yes",'CMFs Injury A (All Data)'!V117,1)</f>
        <v>#N/A</v>
      </c>
      <c r="W117" s="625"/>
    </row>
    <row r="118" spans="1:23" x14ac:dyDescent="0.2">
      <c r="A118" s="407" t="str">
        <f>'CMFs Fatal'!A118</f>
        <v>Area Type must be selected on Worksheet 1 (box 14)</v>
      </c>
      <c r="B118" s="403">
        <f>'CMFs Fatal (All Data)'!B118</f>
        <v>20</v>
      </c>
      <c r="C118" s="403" t="str">
        <f>'CMFs Fatal (All Data)'!C118</f>
        <v>Urban and Suburban</v>
      </c>
      <c r="D118" s="403" t="e">
        <f>'CMFs Fatal (All Data)'!D118</f>
        <v>#N/A</v>
      </c>
      <c r="E118" s="404" t="e">
        <f>IF($D118="Yes",'CMFs Injury A (All Data)'!E118,1)</f>
        <v>#N/A</v>
      </c>
      <c r="F118" s="404" t="e">
        <f>IF($D118="Yes",'CMFs Injury A (All Data)'!F118,1)</f>
        <v>#N/A</v>
      </c>
      <c r="G118" s="404" t="e">
        <f>IF($D118="Yes",'CMFs Injury A (All Data)'!G118,1)</f>
        <v>#N/A</v>
      </c>
      <c r="H118" s="404" t="e">
        <f>IF($D118="Yes",'CMFs Injury A (All Data)'!H118,1)</f>
        <v>#N/A</v>
      </c>
      <c r="I118" s="404" t="e">
        <f>IF($D118="Yes",'CMFs Injury A (All Data)'!I118,1)</f>
        <v>#N/A</v>
      </c>
      <c r="J118" s="404" t="e">
        <f>IF($D118="Yes",'CMFs Injury A (All Data)'!J118,1)</f>
        <v>#N/A</v>
      </c>
      <c r="K118" s="404" t="e">
        <f>IF($D118="Yes",'CMFs Injury A (All Data)'!K118,1)</f>
        <v>#N/A</v>
      </c>
      <c r="L118" s="404" t="e">
        <f>IF($D118="Yes",'CMFs Injury A (All Data)'!L118,1)</f>
        <v>#N/A</v>
      </c>
      <c r="M118" s="404" t="e">
        <f>IF($D118="Yes",'CMFs Injury A (All Data)'!M118,1)</f>
        <v>#N/A</v>
      </c>
      <c r="N118" s="404" t="e">
        <f>IF($D118="Yes",'CMFs Injury A (All Data)'!N118,1)</f>
        <v>#N/A</v>
      </c>
      <c r="O118" s="404" t="e">
        <f>IF($D118="Yes",'CMFs Injury A (All Data)'!O118,1)</f>
        <v>#N/A</v>
      </c>
      <c r="P118" s="404" t="e">
        <f>IF($D118="Yes",'CMFs Injury A (All Data)'!P118,1)</f>
        <v>#N/A</v>
      </c>
      <c r="Q118" s="404" t="e">
        <f>IF($D118="Yes",'CMFs Injury A (All Data)'!Q118,1)</f>
        <v>#N/A</v>
      </c>
      <c r="R118" s="404" t="e">
        <f>IF($D118="Yes",'CMFs Injury A (All Data)'!R118,1)</f>
        <v>#N/A</v>
      </c>
      <c r="S118" s="404" t="e">
        <f>IF($D118="Yes",'CMFs Injury A (All Data)'!S118,1)</f>
        <v>#N/A</v>
      </c>
      <c r="T118" s="404" t="e">
        <f>IF($D118="Yes",'CMFs Injury A (All Data)'!T118,1)</f>
        <v>#N/A</v>
      </c>
      <c r="U118" s="404" t="e">
        <f>IF($D118="Yes",'CMFs Injury A (All Data)'!U118,1)</f>
        <v>#N/A</v>
      </c>
      <c r="V118" s="439" t="e">
        <f>IF($D118="Yes",'CMFs Injury A (All Data)'!V118,1)</f>
        <v>#N/A</v>
      </c>
      <c r="W118" s="625"/>
    </row>
    <row r="119" spans="1:23" x14ac:dyDescent="0.2">
      <c r="A119" s="407" t="str">
        <f>'CMFs Fatal'!A119</f>
        <v>Area Type must be selected on Worksheet 1 (box 14)</v>
      </c>
      <c r="B119" s="403">
        <f>'CMFs Fatal (All Data)'!B119</f>
        <v>20</v>
      </c>
      <c r="C119" s="403" t="str">
        <f>'CMFs Fatal (All Data)'!C119</f>
        <v>Urban</v>
      </c>
      <c r="D119" s="403" t="e">
        <f>'CMFs Fatal (All Data)'!D119</f>
        <v>#N/A</v>
      </c>
      <c r="E119" s="404" t="e">
        <f>IF($D119="Yes",'CMFs Injury A (All Data)'!E119,1)</f>
        <v>#N/A</v>
      </c>
      <c r="F119" s="404" t="e">
        <f>IF($D119="Yes",'CMFs Injury A (All Data)'!F119,1)</f>
        <v>#N/A</v>
      </c>
      <c r="G119" s="404" t="e">
        <f>IF($D119="Yes",'CMFs Injury A (All Data)'!G119,1)</f>
        <v>#N/A</v>
      </c>
      <c r="H119" s="404" t="e">
        <f>IF($D119="Yes",'CMFs Injury A (All Data)'!H119,1)</f>
        <v>#N/A</v>
      </c>
      <c r="I119" s="404" t="e">
        <f>IF($D119="Yes",'CMFs Injury A (All Data)'!I119,1)</f>
        <v>#N/A</v>
      </c>
      <c r="J119" s="404" t="e">
        <f>IF($D119="Yes",'CMFs Injury A (All Data)'!J119,1)</f>
        <v>#N/A</v>
      </c>
      <c r="K119" s="404" t="e">
        <f>IF($D119="Yes",'CMFs Injury A (All Data)'!K119,1)</f>
        <v>#N/A</v>
      </c>
      <c r="L119" s="404" t="e">
        <f>IF($D119="Yes",'CMFs Injury A (All Data)'!L119,1)</f>
        <v>#N/A</v>
      </c>
      <c r="M119" s="404" t="e">
        <f>IF($D119="Yes",'CMFs Injury A (All Data)'!M119,1)</f>
        <v>#N/A</v>
      </c>
      <c r="N119" s="404" t="e">
        <f>IF($D119="Yes",'CMFs Injury A (All Data)'!N119,1)</f>
        <v>#N/A</v>
      </c>
      <c r="O119" s="404" t="e">
        <f>IF($D119="Yes",'CMFs Injury A (All Data)'!O119,1)</f>
        <v>#N/A</v>
      </c>
      <c r="P119" s="404" t="e">
        <f>IF($D119="Yes",'CMFs Injury A (All Data)'!P119,1)</f>
        <v>#N/A</v>
      </c>
      <c r="Q119" s="404" t="e">
        <f>IF($D119="Yes",'CMFs Injury A (All Data)'!Q119,1)</f>
        <v>#N/A</v>
      </c>
      <c r="R119" s="404" t="e">
        <f>IF($D119="Yes",'CMFs Injury A (All Data)'!R119,1)</f>
        <v>#N/A</v>
      </c>
      <c r="S119" s="404" t="e">
        <f>IF($D119="Yes",'CMFs Injury A (All Data)'!S119,1)</f>
        <v>#N/A</v>
      </c>
      <c r="T119" s="404" t="e">
        <f>IF($D119="Yes",'CMFs Injury A (All Data)'!T119,1)</f>
        <v>#N/A</v>
      </c>
      <c r="U119" s="404" t="e">
        <f>IF($D119="Yes",'CMFs Injury A (All Data)'!U119,1)</f>
        <v>#N/A</v>
      </c>
      <c r="V119" s="439" t="e">
        <f>IF($D119="Yes",'CMFs Injury A (All Data)'!V119,1)</f>
        <v>#N/A</v>
      </c>
      <c r="W119" s="625"/>
    </row>
    <row r="120" spans="1:23" x14ac:dyDescent="0.2">
      <c r="A120" s="407" t="str">
        <f>'CMFs Fatal'!A120</f>
        <v>Area Type must be selected on Worksheet 1 (box 14)</v>
      </c>
      <c r="B120" s="403">
        <f>'CMFs Fatal (All Data)'!B120</f>
        <v>20</v>
      </c>
      <c r="C120" s="403" t="str">
        <f>'CMFs Fatal (All Data)'!C120</f>
        <v>Urban</v>
      </c>
      <c r="D120" s="403" t="e">
        <f>'CMFs Fatal (All Data)'!D120</f>
        <v>#N/A</v>
      </c>
      <c r="E120" s="404" t="e">
        <f>IF($D120="Yes",'CMFs Injury A (All Data)'!E120,1)</f>
        <v>#N/A</v>
      </c>
      <c r="F120" s="404" t="e">
        <f>IF($D120="Yes",'CMFs Injury A (All Data)'!F120,1)</f>
        <v>#N/A</v>
      </c>
      <c r="G120" s="404" t="e">
        <f>IF($D120="Yes",'CMFs Injury A (All Data)'!G120,1)</f>
        <v>#N/A</v>
      </c>
      <c r="H120" s="404" t="e">
        <f>IF($D120="Yes",'CMFs Injury A (All Data)'!H120,1)</f>
        <v>#N/A</v>
      </c>
      <c r="I120" s="404" t="e">
        <f>IF($D120="Yes",'CMFs Injury A (All Data)'!I120,1)</f>
        <v>#N/A</v>
      </c>
      <c r="J120" s="404" t="e">
        <f>IF($D120="Yes",'CMFs Injury A (All Data)'!J120,1)</f>
        <v>#N/A</v>
      </c>
      <c r="K120" s="404" t="e">
        <f>IF($D120="Yes",'CMFs Injury A (All Data)'!K120,1)</f>
        <v>#N/A</v>
      </c>
      <c r="L120" s="404" t="e">
        <f>IF($D120="Yes",'CMFs Injury A (All Data)'!L120,1)</f>
        <v>#N/A</v>
      </c>
      <c r="M120" s="404" t="e">
        <f>IF($D120="Yes",'CMFs Injury A (All Data)'!M120,1)</f>
        <v>#N/A</v>
      </c>
      <c r="N120" s="404" t="e">
        <f>IF($D120="Yes",'CMFs Injury A (All Data)'!N120,1)</f>
        <v>#N/A</v>
      </c>
      <c r="O120" s="404" t="e">
        <f>IF($D120="Yes",'CMFs Injury A (All Data)'!O120,1)</f>
        <v>#N/A</v>
      </c>
      <c r="P120" s="404" t="e">
        <f>IF($D120="Yes",'CMFs Injury A (All Data)'!P120,1)</f>
        <v>#N/A</v>
      </c>
      <c r="Q120" s="404" t="e">
        <f>IF($D120="Yes",'CMFs Injury A (All Data)'!Q120,1)</f>
        <v>#N/A</v>
      </c>
      <c r="R120" s="404" t="e">
        <f>IF($D120="Yes",'CMFs Injury A (All Data)'!R120,1)</f>
        <v>#N/A</v>
      </c>
      <c r="S120" s="404" t="e">
        <f>IF($D120="Yes",'CMFs Injury A (All Data)'!S120,1)</f>
        <v>#N/A</v>
      </c>
      <c r="T120" s="404" t="e">
        <f>IF($D120="Yes",'CMFs Injury A (All Data)'!T120,1)</f>
        <v>#N/A</v>
      </c>
      <c r="U120" s="404" t="e">
        <f>IF($D120="Yes",'CMFs Injury A (All Data)'!U120,1)</f>
        <v>#N/A</v>
      </c>
      <c r="V120" s="439" t="e">
        <f>IF($D120="Yes",'CMFs Injury A (All Data)'!V120,1)</f>
        <v>#N/A</v>
      </c>
      <c r="W120" s="625"/>
    </row>
    <row r="121" spans="1:23" x14ac:dyDescent="0.2">
      <c r="A121" s="407" t="str">
        <f>'CMFs Fatal'!A121</f>
        <v>Area Type must be selected on Worksheet 1 (box 14)</v>
      </c>
      <c r="B121" s="403">
        <f>'CMFs Fatal (All Data)'!B121</f>
        <v>20</v>
      </c>
      <c r="C121" s="403" t="str">
        <f>'CMFs Fatal (All Data)'!C121</f>
        <v>Urban</v>
      </c>
      <c r="D121" s="403" t="e">
        <f>'CMFs Fatal (All Data)'!D121</f>
        <v>#N/A</v>
      </c>
      <c r="E121" s="404" t="e">
        <f>IF($D121="Yes",'CMFs Injury A (All Data)'!E121,1)</f>
        <v>#N/A</v>
      </c>
      <c r="F121" s="404" t="e">
        <f>IF($D121="Yes",'CMFs Injury A (All Data)'!F121,1)</f>
        <v>#N/A</v>
      </c>
      <c r="G121" s="404" t="e">
        <f>IF($D121="Yes",'CMFs Injury A (All Data)'!G121,1)</f>
        <v>#N/A</v>
      </c>
      <c r="H121" s="404" t="e">
        <f>IF($D121="Yes",'CMFs Injury A (All Data)'!H121,1)</f>
        <v>#N/A</v>
      </c>
      <c r="I121" s="404" t="e">
        <f>IF($D121="Yes",'CMFs Injury A (All Data)'!I121,1)</f>
        <v>#N/A</v>
      </c>
      <c r="J121" s="404" t="e">
        <f>IF($D121="Yes",'CMFs Injury A (All Data)'!J121,1)</f>
        <v>#N/A</v>
      </c>
      <c r="K121" s="404" t="e">
        <f>IF($D121="Yes",'CMFs Injury A (All Data)'!K121,1)</f>
        <v>#N/A</v>
      </c>
      <c r="L121" s="404" t="e">
        <f>IF($D121="Yes",'CMFs Injury A (All Data)'!L121,1)</f>
        <v>#N/A</v>
      </c>
      <c r="M121" s="404" t="e">
        <f>IF($D121="Yes",'CMFs Injury A (All Data)'!M121,1)</f>
        <v>#N/A</v>
      </c>
      <c r="N121" s="404" t="e">
        <f>IF($D121="Yes",'CMFs Injury A (All Data)'!N121,1)</f>
        <v>#N/A</v>
      </c>
      <c r="O121" s="404" t="e">
        <f>IF($D121="Yes",'CMFs Injury A (All Data)'!O121,1)</f>
        <v>#N/A</v>
      </c>
      <c r="P121" s="404" t="e">
        <f>IF($D121="Yes",'CMFs Injury A (All Data)'!P121,1)</f>
        <v>#N/A</v>
      </c>
      <c r="Q121" s="404" t="e">
        <f>IF($D121="Yes",'CMFs Injury A (All Data)'!Q121,1)</f>
        <v>#N/A</v>
      </c>
      <c r="R121" s="404" t="e">
        <f>IF($D121="Yes",'CMFs Injury A (All Data)'!R121,1)</f>
        <v>#N/A</v>
      </c>
      <c r="S121" s="404" t="e">
        <f>IF($D121="Yes",'CMFs Injury A (All Data)'!S121,1)</f>
        <v>#N/A</v>
      </c>
      <c r="T121" s="404" t="e">
        <f>IF($D121="Yes",'CMFs Injury A (All Data)'!T121,1)</f>
        <v>#N/A</v>
      </c>
      <c r="U121" s="404" t="e">
        <f>IF($D121="Yes",'CMFs Injury A (All Data)'!U121,1)</f>
        <v>#N/A</v>
      </c>
      <c r="V121" s="439" t="e">
        <f>IF($D121="Yes",'CMFs Injury A (All Data)'!V121,1)</f>
        <v>#N/A</v>
      </c>
      <c r="W121" s="625"/>
    </row>
    <row r="122" spans="1:23" x14ac:dyDescent="0.2">
      <c r="A122" s="407" t="str">
        <f>'CMFs Fatal'!A122</f>
        <v>Area Type must be selected on Worksheet 1 (box 14)</v>
      </c>
      <c r="B122" s="403">
        <f>'CMFs Fatal (All Data)'!B122</f>
        <v>20</v>
      </c>
      <c r="C122" s="403" t="str">
        <f>'CMFs Fatal (All Data)'!C122</f>
        <v>All</v>
      </c>
      <c r="D122" s="403" t="e">
        <f>'CMFs Fatal (All Data)'!D122</f>
        <v>#N/A</v>
      </c>
      <c r="E122" s="404" t="e">
        <f>IF($D122="Yes",'CMFs Injury A (All Data)'!E122,1)</f>
        <v>#N/A</v>
      </c>
      <c r="F122" s="404" t="e">
        <f>IF($D122="Yes",'CMFs Injury A (All Data)'!F122,1)</f>
        <v>#N/A</v>
      </c>
      <c r="G122" s="404" t="e">
        <f>IF($D122="Yes",'CMFs Injury A (All Data)'!G122,1)</f>
        <v>#N/A</v>
      </c>
      <c r="H122" s="404" t="e">
        <f>IF($D122="Yes",'CMFs Injury A (All Data)'!H122,1)</f>
        <v>#N/A</v>
      </c>
      <c r="I122" s="404" t="e">
        <f>IF($D122="Yes",'CMFs Injury A (All Data)'!I122,1)</f>
        <v>#N/A</v>
      </c>
      <c r="J122" s="404" t="e">
        <f>IF($D122="Yes",'CMFs Injury A (All Data)'!J122,1)</f>
        <v>#N/A</v>
      </c>
      <c r="K122" s="404" t="e">
        <f>IF($D122="Yes",'CMFs Injury A (All Data)'!K122,1)</f>
        <v>#N/A</v>
      </c>
      <c r="L122" s="404" t="e">
        <f>IF($D122="Yes",'CMFs Injury A (All Data)'!L122,1)</f>
        <v>#N/A</v>
      </c>
      <c r="M122" s="404" t="e">
        <f>IF($D122="Yes",'CMFs Injury A (All Data)'!M122,1)</f>
        <v>#N/A</v>
      </c>
      <c r="N122" s="404" t="e">
        <f>IF($D122="Yes",'CMFs Injury A (All Data)'!N122,1)</f>
        <v>#N/A</v>
      </c>
      <c r="O122" s="404" t="e">
        <f>IF($D122="Yes",'CMFs Injury A (All Data)'!O122,1)</f>
        <v>#N/A</v>
      </c>
      <c r="P122" s="404" t="e">
        <f>IF($D122="Yes",'CMFs Injury A (All Data)'!P122,1)</f>
        <v>#N/A</v>
      </c>
      <c r="Q122" s="404" t="e">
        <f>IF($D122="Yes",'CMFs Injury A (All Data)'!Q122,1)</f>
        <v>#N/A</v>
      </c>
      <c r="R122" s="404" t="e">
        <f>IF($D122="Yes",'CMFs Injury A (All Data)'!R122,1)</f>
        <v>#N/A</v>
      </c>
      <c r="S122" s="404" t="e">
        <f>IF($D122="Yes",'CMFs Injury A (All Data)'!S122,1)</f>
        <v>#N/A</v>
      </c>
      <c r="T122" s="404" t="e">
        <f>IF($D122="Yes",'CMFs Injury A (All Data)'!T122,1)</f>
        <v>#N/A</v>
      </c>
      <c r="U122" s="404" t="e">
        <f>IF($D122="Yes",'CMFs Injury A (All Data)'!U122,1)</f>
        <v>#N/A</v>
      </c>
      <c r="V122" s="439" t="e">
        <f>IF($D122="Yes",'CMFs Injury A (All Data)'!V122,1)</f>
        <v>#N/A</v>
      </c>
      <c r="W122" s="625"/>
    </row>
    <row r="123" spans="1:23" x14ac:dyDescent="0.2">
      <c r="A123" s="407" t="str">
        <f>'CMFs Fatal'!A123</f>
        <v>Area Type must be selected on Worksheet 1 (box 14)</v>
      </c>
      <c r="B123" s="403">
        <f>'CMFs Fatal (All Data)'!B123</f>
        <v>20</v>
      </c>
      <c r="C123" s="403" t="str">
        <f>'CMFs Fatal (All Data)'!C123</f>
        <v>All</v>
      </c>
      <c r="D123" s="403" t="e">
        <f>'CMFs Fatal (All Data)'!D123</f>
        <v>#N/A</v>
      </c>
      <c r="E123" s="404" t="e">
        <f>IF($D123="Yes",'CMFs Injury A (All Data)'!E123,1)</f>
        <v>#N/A</v>
      </c>
      <c r="F123" s="404" t="e">
        <f>IF($D123="Yes",'CMFs Injury A (All Data)'!F123,1)</f>
        <v>#N/A</v>
      </c>
      <c r="G123" s="404" t="e">
        <f>IF($D123="Yes",'CMFs Injury A (All Data)'!G123,1)</f>
        <v>#N/A</v>
      </c>
      <c r="H123" s="404" t="e">
        <f>IF($D123="Yes",'CMFs Injury A (All Data)'!H123,1)</f>
        <v>#N/A</v>
      </c>
      <c r="I123" s="404" t="e">
        <f>IF($D123="Yes",'CMFs Injury A (All Data)'!I123,1)</f>
        <v>#N/A</v>
      </c>
      <c r="J123" s="404" t="e">
        <f>IF($D123="Yes",'CMFs Injury A (All Data)'!J123,1)</f>
        <v>#N/A</v>
      </c>
      <c r="K123" s="404" t="e">
        <f>IF($D123="Yes",'CMFs Injury A (All Data)'!K123,1)</f>
        <v>#N/A</v>
      </c>
      <c r="L123" s="404" t="e">
        <f>IF($D123="Yes",'CMFs Injury A (All Data)'!L123,1)</f>
        <v>#N/A</v>
      </c>
      <c r="M123" s="404" t="e">
        <f>IF($D123="Yes",'CMFs Injury A (All Data)'!M123,1)</f>
        <v>#N/A</v>
      </c>
      <c r="N123" s="404" t="e">
        <f>IF($D123="Yes",'CMFs Injury A (All Data)'!N123,1)</f>
        <v>#N/A</v>
      </c>
      <c r="O123" s="404" t="e">
        <f>IF($D123="Yes",'CMFs Injury A (All Data)'!O123,1)</f>
        <v>#N/A</v>
      </c>
      <c r="P123" s="404" t="e">
        <f>IF($D123="Yes",'CMFs Injury A (All Data)'!P123,1)</f>
        <v>#N/A</v>
      </c>
      <c r="Q123" s="404" t="e">
        <f>IF($D123="Yes",'CMFs Injury A (All Data)'!Q123,1)</f>
        <v>#N/A</v>
      </c>
      <c r="R123" s="404" t="e">
        <f>IF($D123="Yes",'CMFs Injury A (All Data)'!R123,1)</f>
        <v>#N/A</v>
      </c>
      <c r="S123" s="404" t="e">
        <f>IF($D123="Yes",'CMFs Injury A (All Data)'!S123,1)</f>
        <v>#N/A</v>
      </c>
      <c r="T123" s="404" t="e">
        <f>IF($D123="Yes",'CMFs Injury A (All Data)'!T123,1)</f>
        <v>#N/A</v>
      </c>
      <c r="U123" s="404" t="e">
        <f>IF($D123="Yes",'CMFs Injury A (All Data)'!U123,1)</f>
        <v>#N/A</v>
      </c>
      <c r="V123" s="439" t="e">
        <f>IF($D123="Yes",'CMFs Injury A (All Data)'!V123,1)</f>
        <v>#N/A</v>
      </c>
      <c r="W123" s="625"/>
    </row>
    <row r="124" spans="1:23" x14ac:dyDescent="0.2">
      <c r="A124" s="407" t="str">
        <f>'CMFs Fatal'!A124</f>
        <v>Area Type must be selected on Worksheet 1 (box 14)</v>
      </c>
      <c r="B124" s="403">
        <f>'CMFs Fatal (All Data)'!B124</f>
        <v>20</v>
      </c>
      <c r="C124" s="403" t="str">
        <f>'CMFs Fatal (All Data)'!C124</f>
        <v>All</v>
      </c>
      <c r="D124" s="403" t="e">
        <f>'CMFs Fatal (All Data)'!D124</f>
        <v>#N/A</v>
      </c>
      <c r="E124" s="404" t="e">
        <f>IF($D124="Yes",'CMFs Injury A (All Data)'!E124,1)</f>
        <v>#N/A</v>
      </c>
      <c r="F124" s="404" t="e">
        <f>IF($D124="Yes",'CMFs Injury A (All Data)'!F124,1)</f>
        <v>#N/A</v>
      </c>
      <c r="G124" s="404" t="e">
        <f>IF($D124="Yes",'CMFs Injury A (All Data)'!G124,1)</f>
        <v>#N/A</v>
      </c>
      <c r="H124" s="404" t="e">
        <f>IF($D124="Yes",'CMFs Injury A (All Data)'!H124,1)</f>
        <v>#N/A</v>
      </c>
      <c r="I124" s="404" t="e">
        <f>IF($D124="Yes",'CMFs Injury A (All Data)'!I124,1)</f>
        <v>#N/A</v>
      </c>
      <c r="J124" s="404" t="e">
        <f>IF($D124="Yes",'CMFs Injury A (All Data)'!J124,1)</f>
        <v>#N/A</v>
      </c>
      <c r="K124" s="404" t="e">
        <f>IF($D124="Yes",'CMFs Injury A (All Data)'!K124,1)</f>
        <v>#N/A</v>
      </c>
      <c r="L124" s="404" t="e">
        <f>IF($D124="Yes",'CMFs Injury A (All Data)'!L124,1)</f>
        <v>#N/A</v>
      </c>
      <c r="M124" s="404" t="e">
        <f>IF($D124="Yes",'CMFs Injury A (All Data)'!M124,1)</f>
        <v>#N/A</v>
      </c>
      <c r="N124" s="404" t="e">
        <f>IF($D124="Yes",'CMFs Injury A (All Data)'!N124,1)</f>
        <v>#N/A</v>
      </c>
      <c r="O124" s="404" t="e">
        <f>IF($D124="Yes",'CMFs Injury A (All Data)'!O124,1)</f>
        <v>#N/A</v>
      </c>
      <c r="P124" s="404" t="e">
        <f>IF($D124="Yes",'CMFs Injury A (All Data)'!P124,1)</f>
        <v>#N/A</v>
      </c>
      <c r="Q124" s="404" t="e">
        <f>IF($D124="Yes",'CMFs Injury A (All Data)'!Q124,1)</f>
        <v>#N/A</v>
      </c>
      <c r="R124" s="404" t="e">
        <f>IF($D124="Yes",'CMFs Injury A (All Data)'!R124,1)</f>
        <v>#N/A</v>
      </c>
      <c r="S124" s="404" t="e">
        <f>IF($D124="Yes",'CMFs Injury A (All Data)'!S124,1)</f>
        <v>#N/A</v>
      </c>
      <c r="T124" s="404" t="e">
        <f>IF($D124="Yes",'CMFs Injury A (All Data)'!T124,1)</f>
        <v>#N/A</v>
      </c>
      <c r="U124" s="404" t="e">
        <f>IF($D124="Yes",'CMFs Injury A (All Data)'!U124,1)</f>
        <v>#N/A</v>
      </c>
      <c r="V124" s="439" t="e">
        <f>IF($D124="Yes",'CMFs Injury A (All Data)'!V124,1)</f>
        <v>#N/A</v>
      </c>
      <c r="W124" s="625"/>
    </row>
    <row r="125" spans="1:23" x14ac:dyDescent="0.2">
      <c r="A125" s="407" t="str">
        <f>'CMFs Fatal'!A125</f>
        <v>Area Type must be selected on Worksheet 1 (box 14)</v>
      </c>
      <c r="B125" s="403">
        <f>'CMFs Fatal (All Data)'!B125</f>
        <v>20</v>
      </c>
      <c r="C125" s="403" t="str">
        <f>'CMFs Fatal (All Data)'!C125</f>
        <v>All</v>
      </c>
      <c r="D125" s="403" t="e">
        <f>'CMFs Fatal (All Data)'!D125</f>
        <v>#N/A</v>
      </c>
      <c r="E125" s="404" t="e">
        <f>IF($D125="Yes",'CMFs Injury A (All Data)'!E125,1)</f>
        <v>#N/A</v>
      </c>
      <c r="F125" s="404" t="e">
        <f>IF($D125="Yes",'CMFs Injury A (All Data)'!F125,1)</f>
        <v>#N/A</v>
      </c>
      <c r="G125" s="404" t="e">
        <f>IF($D125="Yes",'CMFs Injury A (All Data)'!G125,1)</f>
        <v>#N/A</v>
      </c>
      <c r="H125" s="404" t="e">
        <f>IF($D125="Yes",'CMFs Injury A (All Data)'!H125,1)</f>
        <v>#N/A</v>
      </c>
      <c r="I125" s="404" t="e">
        <f>IF($D125="Yes",'CMFs Injury A (All Data)'!I125,1)</f>
        <v>#N/A</v>
      </c>
      <c r="J125" s="404" t="e">
        <f>IF($D125="Yes",'CMFs Injury A (All Data)'!J125,1)</f>
        <v>#N/A</v>
      </c>
      <c r="K125" s="404" t="e">
        <f>IF($D125="Yes",'CMFs Injury A (All Data)'!K125,1)</f>
        <v>#N/A</v>
      </c>
      <c r="L125" s="404" t="e">
        <f>IF($D125="Yes",'CMFs Injury A (All Data)'!L125,1)</f>
        <v>#N/A</v>
      </c>
      <c r="M125" s="404" t="e">
        <f>IF($D125="Yes",'CMFs Injury A (All Data)'!M125,1)</f>
        <v>#N/A</v>
      </c>
      <c r="N125" s="404" t="e">
        <f>IF($D125="Yes",'CMFs Injury A (All Data)'!N125,1)</f>
        <v>#N/A</v>
      </c>
      <c r="O125" s="404" t="e">
        <f>IF($D125="Yes",'CMFs Injury A (All Data)'!O125,1)</f>
        <v>#N/A</v>
      </c>
      <c r="P125" s="404" t="e">
        <f>IF($D125="Yes",'CMFs Injury A (All Data)'!P125,1)</f>
        <v>#N/A</v>
      </c>
      <c r="Q125" s="404" t="e">
        <f>IF($D125="Yes",'CMFs Injury A (All Data)'!Q125,1)</f>
        <v>#N/A</v>
      </c>
      <c r="R125" s="404" t="e">
        <f>IF($D125="Yes",'CMFs Injury A (All Data)'!R125,1)</f>
        <v>#N/A</v>
      </c>
      <c r="S125" s="404" t="e">
        <f>IF($D125="Yes",'CMFs Injury A (All Data)'!S125,1)</f>
        <v>#N/A</v>
      </c>
      <c r="T125" s="404" t="e">
        <f>IF($D125="Yes",'CMFs Injury A (All Data)'!T125,1)</f>
        <v>#N/A</v>
      </c>
      <c r="U125" s="404" t="e">
        <f>IF($D125="Yes",'CMFs Injury A (All Data)'!U125,1)</f>
        <v>#N/A</v>
      </c>
      <c r="V125" s="439" t="e">
        <f>IF($D125="Yes",'CMFs Injury A (All Data)'!V125,1)</f>
        <v>#N/A</v>
      </c>
      <c r="W125" s="625"/>
    </row>
    <row r="126" spans="1:23" x14ac:dyDescent="0.2">
      <c r="A126" s="407" t="str">
        <f>'CMFs Fatal'!A126</f>
        <v>Area Type must be selected on Worksheet 1 (box 14)</v>
      </c>
      <c r="B126" s="403">
        <f>'CMFs Fatal (All Data)'!B126</f>
        <v>20</v>
      </c>
      <c r="C126" s="403" t="str">
        <f>'CMFs Fatal (All Data)'!C126</f>
        <v>All</v>
      </c>
      <c r="D126" s="403" t="e">
        <f>'CMFs Fatal (All Data)'!D126</f>
        <v>#N/A</v>
      </c>
      <c r="E126" s="404" t="e">
        <f>IF($D126="Yes",'CMFs Injury A (All Data)'!E126,1)</f>
        <v>#N/A</v>
      </c>
      <c r="F126" s="404" t="e">
        <f>IF($D126="Yes",'CMFs Injury A (All Data)'!F126,1)</f>
        <v>#N/A</v>
      </c>
      <c r="G126" s="404" t="e">
        <f>IF($D126="Yes",'CMFs Injury A (All Data)'!G126,1)</f>
        <v>#N/A</v>
      </c>
      <c r="H126" s="404" t="e">
        <f>IF($D126="Yes",'CMFs Injury A (All Data)'!H126,1)</f>
        <v>#N/A</v>
      </c>
      <c r="I126" s="404" t="e">
        <f>IF($D126="Yes",'CMFs Injury A (All Data)'!I126,1)</f>
        <v>#N/A</v>
      </c>
      <c r="J126" s="404" t="e">
        <f>IF($D126="Yes",'CMFs Injury A (All Data)'!J126,1)</f>
        <v>#N/A</v>
      </c>
      <c r="K126" s="404" t="e">
        <f>IF($D126="Yes",'CMFs Injury A (All Data)'!K126,1)</f>
        <v>#N/A</v>
      </c>
      <c r="L126" s="404" t="e">
        <f>IF($D126="Yes",'CMFs Injury A (All Data)'!L126,1)</f>
        <v>#N/A</v>
      </c>
      <c r="M126" s="404" t="e">
        <f>IF($D126="Yes",'CMFs Injury A (All Data)'!M126,1)</f>
        <v>#N/A</v>
      </c>
      <c r="N126" s="404" t="e">
        <f>IF($D126="Yes",'CMFs Injury A (All Data)'!N126,1)</f>
        <v>#N/A</v>
      </c>
      <c r="O126" s="404" t="e">
        <f>IF($D126="Yes",'CMFs Injury A (All Data)'!O126,1)</f>
        <v>#N/A</v>
      </c>
      <c r="P126" s="404" t="e">
        <f>IF($D126="Yes",'CMFs Injury A (All Data)'!P126,1)</f>
        <v>#N/A</v>
      </c>
      <c r="Q126" s="404" t="e">
        <f>IF($D126="Yes",'CMFs Injury A (All Data)'!Q126,1)</f>
        <v>#N/A</v>
      </c>
      <c r="R126" s="404" t="e">
        <f>IF($D126="Yes",'CMFs Injury A (All Data)'!R126,1)</f>
        <v>#N/A</v>
      </c>
      <c r="S126" s="404" t="e">
        <f>IF($D126="Yes",'CMFs Injury A (All Data)'!S126,1)</f>
        <v>#N/A</v>
      </c>
      <c r="T126" s="404" t="e">
        <f>IF($D126="Yes",'CMFs Injury A (All Data)'!T126,1)</f>
        <v>#N/A</v>
      </c>
      <c r="U126" s="404" t="e">
        <f>IF($D126="Yes",'CMFs Injury A (All Data)'!U126,1)</f>
        <v>#N/A</v>
      </c>
      <c r="V126" s="439" t="e">
        <f>IF($D126="Yes",'CMFs Injury A (All Data)'!V126,1)</f>
        <v>#N/A</v>
      </c>
      <c r="W126" s="625"/>
    </row>
    <row r="127" spans="1:23" x14ac:dyDescent="0.2">
      <c r="A127" s="407" t="str">
        <f>'CMFs Fatal'!A127</f>
        <v>Area Type must be selected on Worksheet 1 (box 14)</v>
      </c>
      <c r="B127" s="403">
        <f>'CMFs Fatal (All Data)'!B127</f>
        <v>20</v>
      </c>
      <c r="C127" s="403" t="str">
        <f>'CMFs Fatal (All Data)'!C127</f>
        <v>All</v>
      </c>
      <c r="D127" s="403" t="e">
        <f>'CMFs Fatal (All Data)'!D127</f>
        <v>#N/A</v>
      </c>
      <c r="E127" s="404" t="e">
        <f>IF($D127="Yes",'CMFs Injury A (All Data)'!E127,1)</f>
        <v>#N/A</v>
      </c>
      <c r="F127" s="404" t="e">
        <f>IF($D127="Yes",'CMFs Injury A (All Data)'!F127,1)</f>
        <v>#N/A</v>
      </c>
      <c r="G127" s="404" t="e">
        <f>IF($D127="Yes",'CMFs Injury A (All Data)'!G127,1)</f>
        <v>#N/A</v>
      </c>
      <c r="H127" s="404" t="e">
        <f>IF($D127="Yes",'CMFs Injury A (All Data)'!H127,1)</f>
        <v>#N/A</v>
      </c>
      <c r="I127" s="404" t="e">
        <f>IF($D127="Yes",'CMFs Injury A (All Data)'!I127,1)</f>
        <v>#N/A</v>
      </c>
      <c r="J127" s="404" t="e">
        <f>IF($D127="Yes",'CMFs Injury A (All Data)'!J127,1)</f>
        <v>#N/A</v>
      </c>
      <c r="K127" s="404" t="e">
        <f>IF($D127="Yes",'CMFs Injury A (All Data)'!K127,1)</f>
        <v>#N/A</v>
      </c>
      <c r="L127" s="404" t="e">
        <f>IF($D127="Yes",'CMFs Injury A (All Data)'!L127,1)</f>
        <v>#N/A</v>
      </c>
      <c r="M127" s="404" t="e">
        <f>IF($D127="Yes",'CMFs Injury A (All Data)'!M127,1)</f>
        <v>#N/A</v>
      </c>
      <c r="N127" s="404" t="e">
        <f>IF($D127="Yes",'CMFs Injury A (All Data)'!N127,1)</f>
        <v>#N/A</v>
      </c>
      <c r="O127" s="404" t="e">
        <f>IF($D127="Yes",'CMFs Injury A (All Data)'!O127,1)</f>
        <v>#N/A</v>
      </c>
      <c r="P127" s="404" t="e">
        <f>IF($D127="Yes",'CMFs Injury A (All Data)'!P127,1)</f>
        <v>#N/A</v>
      </c>
      <c r="Q127" s="404" t="e">
        <f>IF($D127="Yes",'CMFs Injury A (All Data)'!Q127,1)</f>
        <v>#N/A</v>
      </c>
      <c r="R127" s="404" t="e">
        <f>IF($D127="Yes",'CMFs Injury A (All Data)'!R127,1)</f>
        <v>#N/A</v>
      </c>
      <c r="S127" s="404" t="e">
        <f>IF($D127="Yes",'CMFs Injury A (All Data)'!S127,1)</f>
        <v>#N/A</v>
      </c>
      <c r="T127" s="404" t="e">
        <f>IF($D127="Yes",'CMFs Injury A (All Data)'!T127,1)</f>
        <v>#N/A</v>
      </c>
      <c r="U127" s="404" t="e">
        <f>IF($D127="Yes",'CMFs Injury A (All Data)'!U127,1)</f>
        <v>#N/A</v>
      </c>
      <c r="V127" s="439" t="e">
        <f>IF($D127="Yes",'CMFs Injury A (All Data)'!V127,1)</f>
        <v>#N/A</v>
      </c>
      <c r="W127" s="625"/>
    </row>
    <row r="128" spans="1:23" x14ac:dyDescent="0.2">
      <c r="A128" s="407" t="str">
        <f>'CMFs Fatal'!A128</f>
        <v>Area Type must be selected on Worksheet 1 (box 14)</v>
      </c>
      <c r="B128" s="403">
        <f>'CMFs Fatal (All Data)'!B128</f>
        <v>20</v>
      </c>
      <c r="C128" s="403" t="str">
        <f>'CMFs Fatal (All Data)'!C128</f>
        <v>Rural</v>
      </c>
      <c r="D128" s="403" t="e">
        <f>'CMFs Fatal (All Data)'!D128</f>
        <v>#N/A</v>
      </c>
      <c r="E128" s="404" t="e">
        <f>IF($D128="Yes",'CMFs Injury A (All Data)'!E128,1)</f>
        <v>#N/A</v>
      </c>
      <c r="F128" s="404" t="e">
        <f>IF($D128="Yes",'CMFs Injury A (All Data)'!F128,1)</f>
        <v>#N/A</v>
      </c>
      <c r="G128" s="404" t="e">
        <f>IF($D128="Yes",'CMFs Injury A (All Data)'!G128,1)</f>
        <v>#N/A</v>
      </c>
      <c r="H128" s="404" t="e">
        <f>IF($D128="Yes",'CMFs Injury A (All Data)'!H128,1)</f>
        <v>#N/A</v>
      </c>
      <c r="I128" s="404" t="e">
        <f>IF($D128="Yes",'CMFs Injury A (All Data)'!I128,1)</f>
        <v>#N/A</v>
      </c>
      <c r="J128" s="404" t="e">
        <f>IF($D128="Yes",'CMFs Injury A (All Data)'!J128,1)</f>
        <v>#N/A</v>
      </c>
      <c r="K128" s="404" t="e">
        <f>IF($D128="Yes",'CMFs Injury A (All Data)'!K128,1)</f>
        <v>#N/A</v>
      </c>
      <c r="L128" s="404" t="e">
        <f>IF($D128="Yes",'CMFs Injury A (All Data)'!L128,1)</f>
        <v>#N/A</v>
      </c>
      <c r="M128" s="404" t="e">
        <f>IF($D128="Yes",'CMFs Injury A (All Data)'!M128,1)</f>
        <v>#N/A</v>
      </c>
      <c r="N128" s="404" t="e">
        <f>IF($D128="Yes",'CMFs Injury A (All Data)'!N128,1)</f>
        <v>#N/A</v>
      </c>
      <c r="O128" s="404" t="e">
        <f>IF($D128="Yes",'CMFs Injury A (All Data)'!O128,1)</f>
        <v>#N/A</v>
      </c>
      <c r="P128" s="404" t="e">
        <f>IF($D128="Yes",'CMFs Injury A (All Data)'!P128,1)</f>
        <v>#N/A</v>
      </c>
      <c r="Q128" s="404" t="e">
        <f>IF($D128="Yes",'CMFs Injury A (All Data)'!Q128,1)</f>
        <v>#N/A</v>
      </c>
      <c r="R128" s="404" t="e">
        <f>IF($D128="Yes",'CMFs Injury A (All Data)'!R128,1)</f>
        <v>#N/A</v>
      </c>
      <c r="S128" s="404" t="e">
        <f>IF($D128="Yes",'CMFs Injury A (All Data)'!S128,1)</f>
        <v>#N/A</v>
      </c>
      <c r="T128" s="404" t="e">
        <f>IF($D128="Yes",'CMFs Injury A (All Data)'!T128,1)</f>
        <v>#N/A</v>
      </c>
      <c r="U128" s="404" t="e">
        <f>IF($D128="Yes",'CMFs Injury A (All Data)'!U128,1)</f>
        <v>#N/A</v>
      </c>
      <c r="V128" s="439" t="e">
        <f>IF($D128="Yes",'CMFs Injury A (All Data)'!V128,1)</f>
        <v>#N/A</v>
      </c>
      <c r="W128" s="625"/>
    </row>
    <row r="129" spans="1:23" x14ac:dyDescent="0.2">
      <c r="A129" s="407" t="str">
        <f>'CMFs Fatal'!A129</f>
        <v>Area Type must be selected on Worksheet 1 (box 14)</v>
      </c>
      <c r="B129" s="403">
        <f>'CMFs Fatal (All Data)'!B129</f>
        <v>10</v>
      </c>
      <c r="C129" s="403" t="str">
        <f>'CMFs Fatal (All Data)'!C129</f>
        <v>All</v>
      </c>
      <c r="D129" s="403" t="e">
        <f>'CMFs Fatal (All Data)'!D129</f>
        <v>#N/A</v>
      </c>
      <c r="E129" s="404" t="e">
        <f>IF($D129="Yes",'CMFs Injury A (All Data)'!E129,1)</f>
        <v>#N/A</v>
      </c>
      <c r="F129" s="404" t="e">
        <f>IF($D129="Yes",'CMFs Injury A (All Data)'!F129,1)</f>
        <v>#N/A</v>
      </c>
      <c r="G129" s="404" t="e">
        <f>IF($D129="Yes",'CMFs Injury A (All Data)'!G129,1)</f>
        <v>#N/A</v>
      </c>
      <c r="H129" s="404" t="e">
        <f>IF($D129="Yes",'CMFs Injury A (All Data)'!H129,1)</f>
        <v>#N/A</v>
      </c>
      <c r="I129" s="404" t="e">
        <f>IF($D129="Yes",'CMFs Injury A (All Data)'!I129,1)</f>
        <v>#N/A</v>
      </c>
      <c r="J129" s="404" t="e">
        <f>IF($D129="Yes",'CMFs Injury A (All Data)'!J129,1)</f>
        <v>#N/A</v>
      </c>
      <c r="K129" s="404" t="e">
        <f>IF($D129="Yes",'CMFs Injury A (All Data)'!K129,1)</f>
        <v>#N/A</v>
      </c>
      <c r="L129" s="404" t="e">
        <f>IF($D129="Yes",'CMFs Injury A (All Data)'!L129,1)</f>
        <v>#N/A</v>
      </c>
      <c r="M129" s="404" t="e">
        <f>IF($D129="Yes",'CMFs Injury A (All Data)'!M129,1)</f>
        <v>#N/A</v>
      </c>
      <c r="N129" s="404" t="e">
        <f>IF($D129="Yes",'CMFs Injury A (All Data)'!N129,1)</f>
        <v>#N/A</v>
      </c>
      <c r="O129" s="404" t="e">
        <f>IF($D129="Yes",'CMFs Injury A (All Data)'!O129,1)</f>
        <v>#N/A</v>
      </c>
      <c r="P129" s="404" t="e">
        <f>IF($D129="Yes",'CMFs Injury A (All Data)'!P129,1)</f>
        <v>#N/A</v>
      </c>
      <c r="Q129" s="404" t="e">
        <f>IF($D129="Yes",'CMFs Injury A (All Data)'!Q129,1)</f>
        <v>#N/A</v>
      </c>
      <c r="R129" s="404" t="e">
        <f>IF($D129="Yes",'CMFs Injury A (All Data)'!R129,1)</f>
        <v>#N/A</v>
      </c>
      <c r="S129" s="404" t="e">
        <f>IF($D129="Yes",'CMFs Injury A (All Data)'!S129,1)</f>
        <v>#N/A</v>
      </c>
      <c r="T129" s="404" t="e">
        <f>IF($D129="Yes",'CMFs Injury A (All Data)'!T129,1)</f>
        <v>#N/A</v>
      </c>
      <c r="U129" s="404" t="e">
        <f>IF($D129="Yes",'CMFs Injury A (All Data)'!U129,1)</f>
        <v>#N/A</v>
      </c>
      <c r="V129" s="439" t="e">
        <f>IF($D129="Yes",'CMFs Injury A (All Data)'!V129,1)</f>
        <v>#N/A</v>
      </c>
      <c r="W129" s="625"/>
    </row>
    <row r="130" spans="1:23" x14ac:dyDescent="0.2">
      <c r="A130" s="407" t="str">
        <f>'CMFs Fatal'!A130</f>
        <v>Area Type must be selected on Worksheet 1 (box 14)</v>
      </c>
      <c r="B130" s="403">
        <f>'CMFs Fatal (All Data)'!B130</f>
        <v>8</v>
      </c>
      <c r="C130" s="403" t="str">
        <f>'CMFs Fatal (All Data)'!C130</f>
        <v>Rural</v>
      </c>
      <c r="D130" s="403" t="e">
        <f>'CMFs Fatal (All Data)'!D130</f>
        <v>#N/A</v>
      </c>
      <c r="E130" s="404" t="e">
        <f>IF($D130="Yes",'CMFs Injury A (All Data)'!E130,1)</f>
        <v>#N/A</v>
      </c>
      <c r="F130" s="404" t="e">
        <f>IF($D130="Yes",'CMFs Injury A (All Data)'!F130,1)</f>
        <v>#N/A</v>
      </c>
      <c r="G130" s="404" t="e">
        <f>IF($D130="Yes",'CMFs Injury A (All Data)'!G130,1)</f>
        <v>#N/A</v>
      </c>
      <c r="H130" s="404" t="e">
        <f>IF($D130="Yes",'CMFs Injury A (All Data)'!H130,1)</f>
        <v>#N/A</v>
      </c>
      <c r="I130" s="404" t="e">
        <f>IF($D130="Yes",'CMFs Injury A (All Data)'!I130,1)</f>
        <v>#N/A</v>
      </c>
      <c r="J130" s="404" t="e">
        <f>IF($D130="Yes",'CMFs Injury A (All Data)'!J130,1)</f>
        <v>#N/A</v>
      </c>
      <c r="K130" s="404" t="e">
        <f>IF($D130="Yes",'CMFs Injury A (All Data)'!K130,1)</f>
        <v>#N/A</v>
      </c>
      <c r="L130" s="404" t="e">
        <f>IF($D130="Yes",'CMFs Injury A (All Data)'!L130,1)</f>
        <v>#N/A</v>
      </c>
      <c r="M130" s="404" t="e">
        <f>IF($D130="Yes",'CMFs Injury A (All Data)'!M130,1)</f>
        <v>#N/A</v>
      </c>
      <c r="N130" s="404" t="e">
        <f>IF($D130="Yes",'CMFs Injury A (All Data)'!N130,1)</f>
        <v>#N/A</v>
      </c>
      <c r="O130" s="404" t="e">
        <f>IF($D130="Yes",'CMFs Injury A (All Data)'!O130,1)</f>
        <v>#N/A</v>
      </c>
      <c r="P130" s="404" t="e">
        <f>IF($D130="Yes",'CMFs Injury A (All Data)'!P130,1)</f>
        <v>#N/A</v>
      </c>
      <c r="Q130" s="404" t="e">
        <f>IF($D130="Yes",'CMFs Injury A (All Data)'!Q130,1)</f>
        <v>#N/A</v>
      </c>
      <c r="R130" s="404" t="e">
        <f>IF($D130="Yes",'CMFs Injury A (All Data)'!R130,1)</f>
        <v>#N/A</v>
      </c>
      <c r="S130" s="404" t="e">
        <f>IF($D130="Yes",'CMFs Injury A (All Data)'!S130,1)</f>
        <v>#N/A</v>
      </c>
      <c r="T130" s="404" t="e">
        <f>IF($D130="Yes",'CMFs Injury A (All Data)'!T130,1)</f>
        <v>#N/A</v>
      </c>
      <c r="U130" s="404" t="e">
        <f>IF($D130="Yes",'CMFs Injury A (All Data)'!U130,1)</f>
        <v>#N/A</v>
      </c>
      <c r="V130" s="439" t="e">
        <f>IF($D130="Yes",'CMFs Injury A (All Data)'!V130,1)</f>
        <v>#N/A</v>
      </c>
      <c r="W130" s="625"/>
    </row>
    <row r="131" spans="1:23" x14ac:dyDescent="0.2">
      <c r="A131" s="407" t="str">
        <f>'CMFs Fatal'!A131</f>
        <v>Area Type must be selected on Worksheet 1 (box 14)</v>
      </c>
      <c r="B131" s="403">
        <f>'CMFs Fatal (All Data)'!B131</f>
        <v>8</v>
      </c>
      <c r="C131" s="403" t="str">
        <f>'CMFs Fatal (All Data)'!C131</f>
        <v>All</v>
      </c>
      <c r="D131" s="403" t="e">
        <f>'CMFs Fatal (All Data)'!D131</f>
        <v>#N/A</v>
      </c>
      <c r="E131" s="404" t="e">
        <f>IF($D131="Yes",'CMFs Injury A (All Data)'!E131,1)</f>
        <v>#N/A</v>
      </c>
      <c r="F131" s="404" t="e">
        <f>IF($D131="Yes",'CMFs Injury A (All Data)'!F131,1)</f>
        <v>#N/A</v>
      </c>
      <c r="G131" s="404" t="e">
        <f>IF($D131="Yes",'CMFs Injury A (All Data)'!G131,1)</f>
        <v>#N/A</v>
      </c>
      <c r="H131" s="404" t="e">
        <f>IF($D131="Yes",'CMFs Injury A (All Data)'!H131,1)</f>
        <v>#N/A</v>
      </c>
      <c r="I131" s="404" t="e">
        <f>IF($D131="Yes",'CMFs Injury A (All Data)'!I131,1)</f>
        <v>#N/A</v>
      </c>
      <c r="J131" s="404" t="e">
        <f>IF($D131="Yes",'CMFs Injury A (All Data)'!J131,1)</f>
        <v>#N/A</v>
      </c>
      <c r="K131" s="404" t="e">
        <f>IF($D131="Yes",'CMFs Injury A (All Data)'!K131,1)</f>
        <v>#N/A</v>
      </c>
      <c r="L131" s="404" t="e">
        <f>IF($D131="Yes",'CMFs Injury A (All Data)'!L131,1)</f>
        <v>#N/A</v>
      </c>
      <c r="M131" s="404" t="e">
        <f>IF($D131="Yes",'CMFs Injury A (All Data)'!M131,1)</f>
        <v>#N/A</v>
      </c>
      <c r="N131" s="404" t="e">
        <f>IF($D131="Yes",'CMFs Injury A (All Data)'!N131,1)</f>
        <v>#N/A</v>
      </c>
      <c r="O131" s="404" t="e">
        <f>IF($D131="Yes",'CMFs Injury A (All Data)'!O131,1)</f>
        <v>#N/A</v>
      </c>
      <c r="P131" s="404" t="e">
        <f>IF($D131="Yes",'CMFs Injury A (All Data)'!P131,1)</f>
        <v>#N/A</v>
      </c>
      <c r="Q131" s="404" t="e">
        <f>IF($D131="Yes",'CMFs Injury A (All Data)'!Q131,1)</f>
        <v>#N/A</v>
      </c>
      <c r="R131" s="404" t="e">
        <f>IF($D131="Yes",'CMFs Injury A (All Data)'!R131,1)</f>
        <v>#N/A</v>
      </c>
      <c r="S131" s="404" t="e">
        <f>IF($D131="Yes",'CMFs Injury A (All Data)'!S131,1)</f>
        <v>#N/A</v>
      </c>
      <c r="T131" s="404" t="e">
        <f>IF($D131="Yes",'CMFs Injury A (All Data)'!T131,1)</f>
        <v>#N/A</v>
      </c>
      <c r="U131" s="404" t="e">
        <f>IF($D131="Yes",'CMFs Injury A (All Data)'!U131,1)</f>
        <v>#N/A</v>
      </c>
      <c r="V131" s="439" t="e">
        <f>IF($D131="Yes",'CMFs Injury A (All Data)'!V131,1)</f>
        <v>#N/A</v>
      </c>
      <c r="W131" s="625"/>
    </row>
    <row r="132" spans="1:23" x14ac:dyDescent="0.2">
      <c r="A132" s="407" t="str">
        <f>'CMFs Fatal'!A132</f>
        <v>Area Type must be selected on Worksheet 1 (box 14)</v>
      </c>
      <c r="B132" s="403">
        <f>'CMFs Fatal (All Data)'!B132</f>
        <v>8</v>
      </c>
      <c r="C132" s="403" t="str">
        <f>'CMFs Fatal (All Data)'!C132</f>
        <v>All</v>
      </c>
      <c r="D132" s="403" t="e">
        <f>'CMFs Fatal (All Data)'!D132</f>
        <v>#N/A</v>
      </c>
      <c r="E132" s="404" t="e">
        <f>IF($D132="Yes",'CMFs Injury A (All Data)'!E132,1)</f>
        <v>#N/A</v>
      </c>
      <c r="F132" s="404" t="e">
        <f>IF($D132="Yes",'CMFs Injury A (All Data)'!F132,1)</f>
        <v>#N/A</v>
      </c>
      <c r="G132" s="404" t="e">
        <f>IF($D132="Yes",'CMFs Injury A (All Data)'!G132,1)</f>
        <v>#N/A</v>
      </c>
      <c r="H132" s="404" t="e">
        <f>IF($D132="Yes",'CMFs Injury A (All Data)'!H132,1)</f>
        <v>#N/A</v>
      </c>
      <c r="I132" s="404" t="e">
        <f>IF($D132="Yes",'CMFs Injury A (All Data)'!I132,1)</f>
        <v>#N/A</v>
      </c>
      <c r="J132" s="404" t="e">
        <f>IF($D132="Yes",'CMFs Injury A (All Data)'!J132,1)</f>
        <v>#N/A</v>
      </c>
      <c r="K132" s="404" t="e">
        <f>IF($D132="Yes",'CMFs Injury A (All Data)'!K132,1)</f>
        <v>#N/A</v>
      </c>
      <c r="L132" s="404" t="e">
        <f>IF($D132="Yes",'CMFs Injury A (All Data)'!L132,1)</f>
        <v>#N/A</v>
      </c>
      <c r="M132" s="404" t="e">
        <f>IF($D132="Yes",'CMFs Injury A (All Data)'!M132,1)</f>
        <v>#N/A</v>
      </c>
      <c r="N132" s="404" t="e">
        <f>IF($D132="Yes",'CMFs Injury A (All Data)'!N132,1)</f>
        <v>#N/A</v>
      </c>
      <c r="O132" s="404" t="e">
        <f>IF($D132="Yes",'CMFs Injury A (All Data)'!O132,1)</f>
        <v>#N/A</v>
      </c>
      <c r="P132" s="404" t="e">
        <f>IF($D132="Yes",'CMFs Injury A (All Data)'!P132,1)</f>
        <v>#N/A</v>
      </c>
      <c r="Q132" s="404" t="e">
        <f>IF($D132="Yes",'CMFs Injury A (All Data)'!Q132,1)</f>
        <v>#N/A</v>
      </c>
      <c r="R132" s="404" t="e">
        <f>IF($D132="Yes",'CMFs Injury A (All Data)'!R132,1)</f>
        <v>#N/A</v>
      </c>
      <c r="S132" s="404" t="e">
        <f>IF($D132="Yes",'CMFs Injury A (All Data)'!S132,1)</f>
        <v>#N/A</v>
      </c>
      <c r="T132" s="404" t="e">
        <f>IF($D132="Yes",'CMFs Injury A (All Data)'!T132,1)</f>
        <v>#N/A</v>
      </c>
      <c r="U132" s="404" t="e">
        <f>IF($D132="Yes",'CMFs Injury A (All Data)'!U132,1)</f>
        <v>#N/A</v>
      </c>
      <c r="V132" s="439" t="e">
        <f>IF($D132="Yes",'CMFs Injury A (All Data)'!V132,1)</f>
        <v>#N/A</v>
      </c>
      <c r="W132" s="625"/>
    </row>
    <row r="133" spans="1:23" x14ac:dyDescent="0.2">
      <c r="A133" s="407" t="str">
        <f>'CMFs Fatal'!A133</f>
        <v>Area Type must be selected on Worksheet 1 (box 14)</v>
      </c>
      <c r="B133" s="403">
        <f>'CMFs Fatal (All Data)'!B133</f>
        <v>8</v>
      </c>
      <c r="C133" s="403" t="str">
        <f>'CMFs Fatal (All Data)'!C133</f>
        <v>Rural</v>
      </c>
      <c r="D133" s="403" t="e">
        <f>'CMFs Fatal (All Data)'!D133</f>
        <v>#N/A</v>
      </c>
      <c r="E133" s="404" t="e">
        <f>IF($D133="Yes",'CMFs Injury A (All Data)'!E133,1)</f>
        <v>#N/A</v>
      </c>
      <c r="F133" s="404" t="e">
        <f>IF($D133="Yes",'CMFs Injury A (All Data)'!F133,1)</f>
        <v>#N/A</v>
      </c>
      <c r="G133" s="404" t="e">
        <f>IF($D133="Yes",'CMFs Injury A (All Data)'!G133,1)</f>
        <v>#N/A</v>
      </c>
      <c r="H133" s="404" t="e">
        <f>IF($D133="Yes",'CMFs Injury A (All Data)'!H133,1)</f>
        <v>#N/A</v>
      </c>
      <c r="I133" s="404" t="e">
        <f>IF($D133="Yes",'CMFs Injury A (All Data)'!I133,1)</f>
        <v>#N/A</v>
      </c>
      <c r="J133" s="404" t="e">
        <f>IF($D133="Yes",'CMFs Injury A (All Data)'!J133,1)</f>
        <v>#N/A</v>
      </c>
      <c r="K133" s="404" t="e">
        <f>IF($D133="Yes",'CMFs Injury A (All Data)'!K133,1)</f>
        <v>#N/A</v>
      </c>
      <c r="L133" s="404" t="e">
        <f>IF($D133="Yes",'CMFs Injury A (All Data)'!L133,1)</f>
        <v>#N/A</v>
      </c>
      <c r="M133" s="404" t="e">
        <f>IF($D133="Yes",'CMFs Injury A (All Data)'!M133,1)</f>
        <v>#N/A</v>
      </c>
      <c r="N133" s="404" t="e">
        <f>IF($D133="Yes",'CMFs Injury A (All Data)'!N133,1)</f>
        <v>#N/A</v>
      </c>
      <c r="O133" s="404" t="e">
        <f>IF($D133="Yes",'CMFs Injury A (All Data)'!O133,1)</f>
        <v>#N/A</v>
      </c>
      <c r="P133" s="404" t="e">
        <f>IF($D133="Yes",'CMFs Injury A (All Data)'!P133,1)</f>
        <v>#N/A</v>
      </c>
      <c r="Q133" s="404" t="e">
        <f>IF($D133="Yes",'CMFs Injury A (All Data)'!Q133,1)</f>
        <v>#N/A</v>
      </c>
      <c r="R133" s="404" t="e">
        <f>IF($D133="Yes",'CMFs Injury A (All Data)'!R133,1)</f>
        <v>#N/A</v>
      </c>
      <c r="S133" s="404" t="e">
        <f>IF($D133="Yes",'CMFs Injury A (All Data)'!S133,1)</f>
        <v>#N/A</v>
      </c>
      <c r="T133" s="404" t="e">
        <f>IF($D133="Yes",'CMFs Injury A (All Data)'!T133,1)</f>
        <v>#N/A</v>
      </c>
      <c r="U133" s="404" t="e">
        <f>IF($D133="Yes",'CMFs Injury A (All Data)'!U133,1)</f>
        <v>#N/A</v>
      </c>
      <c r="V133" s="439" t="e">
        <f>IF($D133="Yes",'CMFs Injury A (All Data)'!V133,1)</f>
        <v>#N/A</v>
      </c>
      <c r="W133" s="625"/>
    </row>
    <row r="134" spans="1:23" x14ac:dyDescent="0.2">
      <c r="A134" s="407" t="str">
        <f>'CMFs Fatal'!A134</f>
        <v>Area Type must be selected on Worksheet 1 (box 14)</v>
      </c>
      <c r="B134" s="403">
        <f>'CMFs Fatal (All Data)'!B134</f>
        <v>12</v>
      </c>
      <c r="C134" s="403" t="str">
        <f>'CMFs Fatal (All Data)'!C134</f>
        <v>Urban</v>
      </c>
      <c r="D134" s="403" t="e">
        <f>'CMFs Fatal (All Data)'!D134</f>
        <v>#N/A</v>
      </c>
      <c r="E134" s="404" t="e">
        <f>IF($D134="Yes",'CMFs Injury A (All Data)'!E134,1)</f>
        <v>#N/A</v>
      </c>
      <c r="F134" s="404" t="e">
        <f>IF($D134="Yes",'CMFs Injury A (All Data)'!F134,1)</f>
        <v>#N/A</v>
      </c>
      <c r="G134" s="404" t="e">
        <f>IF($D134="Yes",'CMFs Injury A (All Data)'!G134,1)</f>
        <v>#N/A</v>
      </c>
      <c r="H134" s="404" t="e">
        <f>IF($D134="Yes",'CMFs Injury A (All Data)'!H134,1)</f>
        <v>#N/A</v>
      </c>
      <c r="I134" s="404" t="e">
        <f>IF($D134="Yes",'CMFs Injury A (All Data)'!I134,1)</f>
        <v>#N/A</v>
      </c>
      <c r="J134" s="404" t="e">
        <f>IF($D134="Yes",'CMFs Injury A (All Data)'!J134,1)</f>
        <v>#N/A</v>
      </c>
      <c r="K134" s="404" t="e">
        <f>IF($D134="Yes",'CMFs Injury A (All Data)'!K134,1)</f>
        <v>#N/A</v>
      </c>
      <c r="L134" s="404" t="e">
        <f>IF($D134="Yes",'CMFs Injury A (All Data)'!L134,1)</f>
        <v>#N/A</v>
      </c>
      <c r="M134" s="404" t="e">
        <f>IF($D134="Yes",'CMFs Injury A (All Data)'!M134,1)</f>
        <v>#N/A</v>
      </c>
      <c r="N134" s="404" t="e">
        <f>IF($D134="Yes",'CMFs Injury A (All Data)'!N134,1)</f>
        <v>#N/A</v>
      </c>
      <c r="O134" s="404" t="e">
        <f>IF($D134="Yes",'CMFs Injury A (All Data)'!O134,1)</f>
        <v>#N/A</v>
      </c>
      <c r="P134" s="404" t="e">
        <f>IF($D134="Yes",'CMFs Injury A (All Data)'!P134,1)</f>
        <v>#N/A</v>
      </c>
      <c r="Q134" s="404" t="e">
        <f>IF($D134="Yes",'CMFs Injury A (All Data)'!Q134,1)</f>
        <v>#N/A</v>
      </c>
      <c r="R134" s="404" t="e">
        <f>IF($D134="Yes",'CMFs Injury A (All Data)'!R134,1)</f>
        <v>#N/A</v>
      </c>
      <c r="S134" s="404" t="e">
        <f>IF($D134="Yes",'CMFs Injury A (All Data)'!S134,1)</f>
        <v>#N/A</v>
      </c>
      <c r="T134" s="404" t="e">
        <f>IF($D134="Yes",'CMFs Injury A (All Data)'!T134,1)</f>
        <v>#N/A</v>
      </c>
      <c r="U134" s="404" t="e">
        <f>IF($D134="Yes",'CMFs Injury A (All Data)'!U134,1)</f>
        <v>#N/A</v>
      </c>
      <c r="V134" s="439" t="e">
        <f>IF($D134="Yes",'CMFs Injury A (All Data)'!V134,1)</f>
        <v>#N/A</v>
      </c>
      <c r="W134" s="625"/>
    </row>
    <row r="135" spans="1:23" x14ac:dyDescent="0.2">
      <c r="A135" s="407" t="str">
        <f>'CMFs Fatal'!A135</f>
        <v>Area Type must be selected on Worksheet 1 (box 14)</v>
      </c>
      <c r="B135" s="403">
        <f>'CMFs Fatal (All Data)'!B135</f>
        <v>12</v>
      </c>
      <c r="C135" s="403" t="str">
        <f>'CMFs Fatal (All Data)'!C135</f>
        <v>Suburban</v>
      </c>
      <c r="D135" s="403" t="e">
        <f>'CMFs Fatal (All Data)'!D135</f>
        <v>#N/A</v>
      </c>
      <c r="E135" s="404" t="e">
        <f>IF($D135="Yes",'CMFs Injury A (All Data)'!E135,1)</f>
        <v>#N/A</v>
      </c>
      <c r="F135" s="404" t="e">
        <f>IF($D135="Yes",'CMFs Injury A (All Data)'!F135,1)</f>
        <v>#N/A</v>
      </c>
      <c r="G135" s="404" t="e">
        <f>IF($D135="Yes",'CMFs Injury A (All Data)'!G135,1)</f>
        <v>#N/A</v>
      </c>
      <c r="H135" s="404" t="e">
        <f>IF($D135="Yes",'CMFs Injury A (All Data)'!H135,1)</f>
        <v>#N/A</v>
      </c>
      <c r="I135" s="404" t="e">
        <f>IF($D135="Yes",'CMFs Injury A (All Data)'!I135,1)</f>
        <v>#N/A</v>
      </c>
      <c r="J135" s="404" t="e">
        <f>IF($D135="Yes",'CMFs Injury A (All Data)'!J135,1)</f>
        <v>#N/A</v>
      </c>
      <c r="K135" s="404" t="e">
        <f>IF($D135="Yes",'CMFs Injury A (All Data)'!K135,1)</f>
        <v>#N/A</v>
      </c>
      <c r="L135" s="404" t="e">
        <f>IF($D135="Yes",'CMFs Injury A (All Data)'!L135,1)</f>
        <v>#N/A</v>
      </c>
      <c r="M135" s="404" t="e">
        <f>IF($D135="Yes",'CMFs Injury A (All Data)'!M135,1)</f>
        <v>#N/A</v>
      </c>
      <c r="N135" s="404" t="e">
        <f>IF($D135="Yes",'CMFs Injury A (All Data)'!N135,1)</f>
        <v>#N/A</v>
      </c>
      <c r="O135" s="404" t="e">
        <f>IF($D135="Yes",'CMFs Injury A (All Data)'!O135,1)</f>
        <v>#N/A</v>
      </c>
      <c r="P135" s="404" t="e">
        <f>IF($D135="Yes",'CMFs Injury A (All Data)'!P135,1)</f>
        <v>#N/A</v>
      </c>
      <c r="Q135" s="404" t="e">
        <f>IF($D135="Yes",'CMFs Injury A (All Data)'!Q135,1)</f>
        <v>#N/A</v>
      </c>
      <c r="R135" s="404" t="e">
        <f>IF($D135="Yes",'CMFs Injury A (All Data)'!R135,1)</f>
        <v>#N/A</v>
      </c>
      <c r="S135" s="404" t="e">
        <f>IF($D135="Yes",'CMFs Injury A (All Data)'!S135,1)</f>
        <v>#N/A</v>
      </c>
      <c r="T135" s="404" t="e">
        <f>IF($D135="Yes",'CMFs Injury A (All Data)'!T135,1)</f>
        <v>#N/A</v>
      </c>
      <c r="U135" s="404" t="e">
        <f>IF($D135="Yes",'CMFs Injury A (All Data)'!U135,1)</f>
        <v>#N/A</v>
      </c>
      <c r="V135" s="439" t="e">
        <f>IF($D135="Yes",'CMFs Injury A (All Data)'!V135,1)</f>
        <v>#N/A</v>
      </c>
      <c r="W135" s="625"/>
    </row>
    <row r="136" spans="1:23" x14ac:dyDescent="0.2">
      <c r="A136" s="407" t="str">
        <f>'CMFs Fatal'!A136</f>
        <v>Area Type must be selected on Worksheet 1 (box 14)</v>
      </c>
      <c r="B136" s="403">
        <f>'CMFs Fatal (All Data)'!B136</f>
        <v>12</v>
      </c>
      <c r="C136" s="403" t="str">
        <f>'CMFs Fatal (All Data)'!C136</f>
        <v>Rural</v>
      </c>
      <c r="D136" s="403" t="e">
        <f>'CMFs Fatal (All Data)'!D136</f>
        <v>#N/A</v>
      </c>
      <c r="E136" s="404" t="e">
        <f>IF($D136="Yes",'CMFs Injury A (All Data)'!E136,1)</f>
        <v>#N/A</v>
      </c>
      <c r="F136" s="404" t="e">
        <f>IF($D136="Yes",'CMFs Injury A (All Data)'!F136,1)</f>
        <v>#N/A</v>
      </c>
      <c r="G136" s="404" t="e">
        <f>IF($D136="Yes",'CMFs Injury A (All Data)'!G136,1)</f>
        <v>#N/A</v>
      </c>
      <c r="H136" s="404" t="e">
        <f>IF($D136="Yes",'CMFs Injury A (All Data)'!H136,1)</f>
        <v>#N/A</v>
      </c>
      <c r="I136" s="404" t="e">
        <f>IF($D136="Yes",'CMFs Injury A (All Data)'!I136,1)</f>
        <v>#N/A</v>
      </c>
      <c r="J136" s="404" t="e">
        <f>IF($D136="Yes",'CMFs Injury A (All Data)'!J136,1)</f>
        <v>#N/A</v>
      </c>
      <c r="K136" s="404" t="e">
        <f>IF($D136="Yes",'CMFs Injury A (All Data)'!K136,1)</f>
        <v>#N/A</v>
      </c>
      <c r="L136" s="404" t="e">
        <f>IF($D136="Yes",'CMFs Injury A (All Data)'!L136,1)</f>
        <v>#N/A</v>
      </c>
      <c r="M136" s="404" t="e">
        <f>IF($D136="Yes",'CMFs Injury A (All Data)'!M136,1)</f>
        <v>#N/A</v>
      </c>
      <c r="N136" s="404" t="e">
        <f>IF($D136="Yes",'CMFs Injury A (All Data)'!N136,1)</f>
        <v>#N/A</v>
      </c>
      <c r="O136" s="404" t="e">
        <f>IF($D136="Yes",'CMFs Injury A (All Data)'!O136,1)</f>
        <v>#N/A</v>
      </c>
      <c r="P136" s="404" t="e">
        <f>IF($D136="Yes",'CMFs Injury A (All Data)'!P136,1)</f>
        <v>#N/A</v>
      </c>
      <c r="Q136" s="404" t="e">
        <f>IF($D136="Yes",'CMFs Injury A (All Data)'!Q136,1)</f>
        <v>#N/A</v>
      </c>
      <c r="R136" s="404" t="e">
        <f>IF($D136="Yes",'CMFs Injury A (All Data)'!R136,1)</f>
        <v>#N/A</v>
      </c>
      <c r="S136" s="404" t="e">
        <f>IF($D136="Yes",'CMFs Injury A (All Data)'!S136,1)</f>
        <v>#N/A</v>
      </c>
      <c r="T136" s="404" t="e">
        <f>IF($D136="Yes",'CMFs Injury A (All Data)'!T136,1)</f>
        <v>#N/A</v>
      </c>
      <c r="U136" s="404" t="e">
        <f>IF($D136="Yes",'CMFs Injury A (All Data)'!U136,1)</f>
        <v>#N/A</v>
      </c>
      <c r="V136" s="439" t="e">
        <f>IF($D136="Yes",'CMFs Injury A (All Data)'!V136,1)</f>
        <v>#N/A</v>
      </c>
      <c r="W136" s="625"/>
    </row>
    <row r="137" spans="1:23" x14ac:dyDescent="0.2">
      <c r="A137" s="407" t="str">
        <f>'CMFs Fatal'!A137</f>
        <v>Area Type must be selected on Worksheet 1 (box 14)</v>
      </c>
      <c r="B137" s="403">
        <f>'CMFs Fatal (All Data)'!B137</f>
        <v>12</v>
      </c>
      <c r="C137" s="403" t="str">
        <f>'CMFs Fatal (All Data)'!C137</f>
        <v>All</v>
      </c>
      <c r="D137" s="403" t="e">
        <f>'CMFs Fatal (All Data)'!D137</f>
        <v>#N/A</v>
      </c>
      <c r="E137" s="404" t="e">
        <f>IF($D137="Yes",'CMFs Injury A (All Data)'!E137,1)</f>
        <v>#N/A</v>
      </c>
      <c r="F137" s="404" t="e">
        <f>IF($D137="Yes",'CMFs Injury A (All Data)'!F137,1)</f>
        <v>#N/A</v>
      </c>
      <c r="G137" s="404" t="e">
        <f>IF($D137="Yes",'CMFs Injury A (All Data)'!G137,1)</f>
        <v>#N/A</v>
      </c>
      <c r="H137" s="404" t="e">
        <f>IF($D137="Yes",'CMFs Injury A (All Data)'!H137,1)</f>
        <v>#N/A</v>
      </c>
      <c r="I137" s="404" t="e">
        <f>IF($D137="Yes",'CMFs Injury A (All Data)'!I137,1)</f>
        <v>#N/A</v>
      </c>
      <c r="J137" s="404" t="e">
        <f>IF($D137="Yes",'CMFs Injury A (All Data)'!J137,1)</f>
        <v>#N/A</v>
      </c>
      <c r="K137" s="404" t="e">
        <f>IF($D137="Yes",'CMFs Injury A (All Data)'!K137,1)</f>
        <v>#N/A</v>
      </c>
      <c r="L137" s="404" t="e">
        <f>IF($D137="Yes",'CMFs Injury A (All Data)'!L137,1)</f>
        <v>#N/A</v>
      </c>
      <c r="M137" s="404" t="e">
        <f>IF($D137="Yes",'CMFs Injury A (All Data)'!M137,1)</f>
        <v>#N/A</v>
      </c>
      <c r="N137" s="404" t="e">
        <f>IF($D137="Yes",'CMFs Injury A (All Data)'!N137,1)</f>
        <v>#N/A</v>
      </c>
      <c r="O137" s="404" t="e">
        <f>IF($D137="Yes",'CMFs Injury A (All Data)'!O137,1)</f>
        <v>#N/A</v>
      </c>
      <c r="P137" s="404" t="e">
        <f>IF($D137="Yes",'CMFs Injury A (All Data)'!P137,1)</f>
        <v>#N/A</v>
      </c>
      <c r="Q137" s="404" t="e">
        <f>IF($D137="Yes",'CMFs Injury A (All Data)'!Q137,1)</f>
        <v>#N/A</v>
      </c>
      <c r="R137" s="404" t="e">
        <f>IF($D137="Yes",'CMFs Injury A (All Data)'!R137,1)</f>
        <v>#N/A</v>
      </c>
      <c r="S137" s="404" t="e">
        <f>IF($D137="Yes",'CMFs Injury A (All Data)'!S137,1)</f>
        <v>#N/A</v>
      </c>
      <c r="T137" s="404" t="e">
        <f>IF($D137="Yes",'CMFs Injury A (All Data)'!T137,1)</f>
        <v>#N/A</v>
      </c>
      <c r="U137" s="404" t="e">
        <f>IF($D137="Yes",'CMFs Injury A (All Data)'!U137,1)</f>
        <v>#N/A</v>
      </c>
      <c r="V137" s="439" t="e">
        <f>IF($D137="Yes",'CMFs Injury A (All Data)'!V137,1)</f>
        <v>#N/A</v>
      </c>
      <c r="W137" s="625"/>
    </row>
    <row r="138" spans="1:23" x14ac:dyDescent="0.2">
      <c r="A138" s="407" t="str">
        <f>'CMFs Fatal'!A138</f>
        <v>Area Type must be selected on Worksheet 1 (box 14)</v>
      </c>
      <c r="B138" s="403">
        <f>'CMFs Fatal (All Data)'!B138</f>
        <v>12</v>
      </c>
      <c r="C138" s="403" t="str">
        <f>'CMFs Fatal (All Data)'!C138</f>
        <v>Rural</v>
      </c>
      <c r="D138" s="403" t="e">
        <f>'CMFs Fatal (All Data)'!D138</f>
        <v>#N/A</v>
      </c>
      <c r="E138" s="404" t="e">
        <f>IF($D138="Yes",'CMFs Injury A (All Data)'!E138,1)</f>
        <v>#N/A</v>
      </c>
      <c r="F138" s="404" t="e">
        <f>IF($D138="Yes",'CMFs Injury A (All Data)'!F138,1)</f>
        <v>#N/A</v>
      </c>
      <c r="G138" s="404" t="e">
        <f>IF($D138="Yes",'CMFs Injury A (All Data)'!G138,1)</f>
        <v>#N/A</v>
      </c>
      <c r="H138" s="404" t="e">
        <f>IF($D138="Yes",'CMFs Injury A (All Data)'!H138,1)</f>
        <v>#N/A</v>
      </c>
      <c r="I138" s="404" t="e">
        <f>IF($D138="Yes",'CMFs Injury A (All Data)'!I138,1)</f>
        <v>#N/A</v>
      </c>
      <c r="J138" s="404" t="e">
        <f>IF($D138="Yes",'CMFs Injury A (All Data)'!J138,1)</f>
        <v>#N/A</v>
      </c>
      <c r="K138" s="404" t="e">
        <f>IF($D138="Yes",'CMFs Injury A (All Data)'!K138,1)</f>
        <v>#N/A</v>
      </c>
      <c r="L138" s="404" t="e">
        <f>IF($D138="Yes",'CMFs Injury A (All Data)'!L138,1)</f>
        <v>#N/A</v>
      </c>
      <c r="M138" s="404" t="e">
        <f>IF($D138="Yes",'CMFs Injury A (All Data)'!M138,1)</f>
        <v>#N/A</v>
      </c>
      <c r="N138" s="404" t="e">
        <f>IF($D138="Yes",'CMFs Injury A (All Data)'!N138,1)</f>
        <v>#N/A</v>
      </c>
      <c r="O138" s="404" t="e">
        <f>IF($D138="Yes",'CMFs Injury A (All Data)'!O138,1)</f>
        <v>#N/A</v>
      </c>
      <c r="P138" s="404" t="e">
        <f>IF($D138="Yes",'CMFs Injury A (All Data)'!P138,1)</f>
        <v>#N/A</v>
      </c>
      <c r="Q138" s="404" t="e">
        <f>IF($D138="Yes",'CMFs Injury A (All Data)'!Q138,1)</f>
        <v>#N/A</v>
      </c>
      <c r="R138" s="404" t="e">
        <f>IF($D138="Yes",'CMFs Injury A (All Data)'!R138,1)</f>
        <v>#N/A</v>
      </c>
      <c r="S138" s="404" t="e">
        <f>IF($D138="Yes",'CMFs Injury A (All Data)'!S138,1)</f>
        <v>#N/A</v>
      </c>
      <c r="T138" s="404" t="e">
        <f>IF($D138="Yes",'CMFs Injury A (All Data)'!T138,1)</f>
        <v>#N/A</v>
      </c>
      <c r="U138" s="404" t="e">
        <f>IF($D138="Yes",'CMFs Injury A (All Data)'!U138,1)</f>
        <v>#N/A</v>
      </c>
      <c r="V138" s="439" t="e">
        <f>IF($D138="Yes",'CMFs Injury A (All Data)'!V138,1)</f>
        <v>#N/A</v>
      </c>
      <c r="W138" s="625"/>
    </row>
    <row r="139" spans="1:23" x14ac:dyDescent="0.2">
      <c r="A139" s="407" t="str">
        <f>'CMFs Fatal'!A139</f>
        <v>Area Type must be selected on Worksheet 1 (box 14)</v>
      </c>
      <c r="B139" s="403">
        <f>'CMFs Fatal (All Data)'!B139</f>
        <v>12</v>
      </c>
      <c r="C139" s="403" t="str">
        <f>'CMFs Fatal (All Data)'!C139</f>
        <v>Rural</v>
      </c>
      <c r="D139" s="403" t="e">
        <f>'CMFs Fatal (All Data)'!D139</f>
        <v>#N/A</v>
      </c>
      <c r="E139" s="404" t="e">
        <f>IF($D139="Yes",'CMFs Injury A (All Data)'!E139,1)</f>
        <v>#N/A</v>
      </c>
      <c r="F139" s="404" t="e">
        <f>IF($D139="Yes",'CMFs Injury A (All Data)'!F139,1)</f>
        <v>#N/A</v>
      </c>
      <c r="G139" s="404" t="e">
        <f>IF($D139="Yes",'CMFs Injury A (All Data)'!G139,1)</f>
        <v>#N/A</v>
      </c>
      <c r="H139" s="404" t="e">
        <f>IF($D139="Yes",'CMFs Injury A (All Data)'!H139,1)</f>
        <v>#N/A</v>
      </c>
      <c r="I139" s="404" t="e">
        <f>IF($D139="Yes",'CMFs Injury A (All Data)'!I139,1)</f>
        <v>#N/A</v>
      </c>
      <c r="J139" s="404" t="e">
        <f>IF($D139="Yes",'CMFs Injury A (All Data)'!J139,1)</f>
        <v>#N/A</v>
      </c>
      <c r="K139" s="404" t="e">
        <f>IF($D139="Yes",'CMFs Injury A (All Data)'!K139,1)</f>
        <v>#N/A</v>
      </c>
      <c r="L139" s="404" t="e">
        <f>IF($D139="Yes",'CMFs Injury A (All Data)'!L139,1)</f>
        <v>#N/A</v>
      </c>
      <c r="M139" s="404" t="e">
        <f>IF($D139="Yes",'CMFs Injury A (All Data)'!M139,1)</f>
        <v>#N/A</v>
      </c>
      <c r="N139" s="404" t="e">
        <f>IF($D139="Yes",'CMFs Injury A (All Data)'!N139,1)</f>
        <v>#N/A</v>
      </c>
      <c r="O139" s="404" t="e">
        <f>IF($D139="Yes",'CMFs Injury A (All Data)'!O139,1)</f>
        <v>#N/A</v>
      </c>
      <c r="P139" s="404" t="e">
        <f>IF($D139="Yes",'CMFs Injury A (All Data)'!P139,1)</f>
        <v>#N/A</v>
      </c>
      <c r="Q139" s="404" t="e">
        <f>IF($D139="Yes",'CMFs Injury A (All Data)'!Q139,1)</f>
        <v>#N/A</v>
      </c>
      <c r="R139" s="404" t="e">
        <f>IF($D139="Yes",'CMFs Injury A (All Data)'!R139,1)</f>
        <v>#N/A</v>
      </c>
      <c r="S139" s="404" t="e">
        <f>IF($D139="Yes",'CMFs Injury A (All Data)'!S139,1)</f>
        <v>#N/A</v>
      </c>
      <c r="T139" s="404" t="e">
        <f>IF($D139="Yes",'CMFs Injury A (All Data)'!T139,1)</f>
        <v>#N/A</v>
      </c>
      <c r="U139" s="404" t="e">
        <f>IF($D139="Yes",'CMFs Injury A (All Data)'!U139,1)</f>
        <v>#N/A</v>
      </c>
      <c r="V139" s="439" t="e">
        <f>IF($D139="Yes",'CMFs Injury A (All Data)'!V139,1)</f>
        <v>#N/A</v>
      </c>
      <c r="W139" s="625"/>
    </row>
    <row r="140" spans="1:23" x14ac:dyDescent="0.2">
      <c r="A140" s="407" t="str">
        <f>'CMFs Fatal'!A140</f>
        <v>Area Type must be selected on Worksheet 1 (box 14)</v>
      </c>
      <c r="B140" s="403">
        <f>'CMFs Fatal (All Data)'!B140</f>
        <v>12</v>
      </c>
      <c r="C140" s="403" t="str">
        <f>'CMFs Fatal (All Data)'!C140</f>
        <v>Urban</v>
      </c>
      <c r="D140" s="403" t="e">
        <f>'CMFs Fatal (All Data)'!D140</f>
        <v>#N/A</v>
      </c>
      <c r="E140" s="404" t="e">
        <f>IF($D140="Yes",'CMFs Injury A (All Data)'!E140,1)</f>
        <v>#N/A</v>
      </c>
      <c r="F140" s="404" t="e">
        <f>IF($D140="Yes",'CMFs Injury A (All Data)'!F140,1)</f>
        <v>#N/A</v>
      </c>
      <c r="G140" s="404" t="e">
        <f>IF($D140="Yes",'CMFs Injury A (All Data)'!G140,1)</f>
        <v>#N/A</v>
      </c>
      <c r="H140" s="404" t="e">
        <f>IF($D140="Yes",'CMFs Injury A (All Data)'!H140,1)</f>
        <v>#N/A</v>
      </c>
      <c r="I140" s="404" t="e">
        <f>IF($D140="Yes",'CMFs Injury A (All Data)'!I140,1)</f>
        <v>#N/A</v>
      </c>
      <c r="J140" s="404" t="e">
        <f>IF($D140="Yes",'CMFs Injury A (All Data)'!J140,1)</f>
        <v>#N/A</v>
      </c>
      <c r="K140" s="404" t="e">
        <f>IF($D140="Yes",'CMFs Injury A (All Data)'!K140,1)</f>
        <v>#N/A</v>
      </c>
      <c r="L140" s="404" t="e">
        <f>IF($D140="Yes",'CMFs Injury A (All Data)'!L140,1)</f>
        <v>#N/A</v>
      </c>
      <c r="M140" s="404" t="e">
        <f>IF($D140="Yes",'CMFs Injury A (All Data)'!M140,1)</f>
        <v>#N/A</v>
      </c>
      <c r="N140" s="404" t="e">
        <f>IF($D140="Yes",'CMFs Injury A (All Data)'!N140,1)</f>
        <v>#N/A</v>
      </c>
      <c r="O140" s="404" t="e">
        <f>IF($D140="Yes",'CMFs Injury A (All Data)'!O140,1)</f>
        <v>#N/A</v>
      </c>
      <c r="P140" s="404" t="e">
        <f>IF($D140="Yes",'CMFs Injury A (All Data)'!P140,1)</f>
        <v>#N/A</v>
      </c>
      <c r="Q140" s="404" t="e">
        <f>IF($D140="Yes",'CMFs Injury A (All Data)'!Q140,1)</f>
        <v>#N/A</v>
      </c>
      <c r="R140" s="404" t="e">
        <f>IF($D140="Yes",'CMFs Injury A (All Data)'!R140,1)</f>
        <v>#N/A</v>
      </c>
      <c r="S140" s="404" t="e">
        <f>IF($D140="Yes",'CMFs Injury A (All Data)'!S140,1)</f>
        <v>#N/A</v>
      </c>
      <c r="T140" s="404" t="e">
        <f>IF($D140="Yes",'CMFs Injury A (All Data)'!T140,1)</f>
        <v>#N/A</v>
      </c>
      <c r="U140" s="404" t="e">
        <f>IF($D140="Yes",'CMFs Injury A (All Data)'!U140,1)</f>
        <v>#N/A</v>
      </c>
      <c r="V140" s="439" t="e">
        <f>IF($D140="Yes",'CMFs Injury A (All Data)'!V140,1)</f>
        <v>#N/A</v>
      </c>
      <c r="W140" s="625"/>
    </row>
    <row r="141" spans="1:23" x14ac:dyDescent="0.2">
      <c r="A141" s="407" t="str">
        <f>'CMFs Fatal'!A141</f>
        <v>Area Type must be selected on Worksheet 1 (box 14)</v>
      </c>
      <c r="B141" s="403">
        <f>'CMFs Fatal (All Data)'!B141</f>
        <v>12</v>
      </c>
      <c r="C141" s="403" t="str">
        <f>'CMFs Fatal (All Data)'!C141</f>
        <v>All</v>
      </c>
      <c r="D141" s="403" t="e">
        <f>'CMFs Fatal (All Data)'!D141</f>
        <v>#N/A</v>
      </c>
      <c r="E141" s="404" t="e">
        <f>IF($D141="Yes",'CMFs Injury A (All Data)'!E141,1)</f>
        <v>#N/A</v>
      </c>
      <c r="F141" s="404" t="e">
        <f>IF($D141="Yes",'CMFs Injury A (All Data)'!F141,1)</f>
        <v>#N/A</v>
      </c>
      <c r="G141" s="404" t="e">
        <f>IF($D141="Yes",'CMFs Injury A (All Data)'!G141,1)</f>
        <v>#N/A</v>
      </c>
      <c r="H141" s="404" t="e">
        <f>IF($D141="Yes",'CMFs Injury A (All Data)'!H141,1)</f>
        <v>#N/A</v>
      </c>
      <c r="I141" s="404" t="e">
        <f>IF($D141="Yes",'CMFs Injury A (All Data)'!I141,1)</f>
        <v>#N/A</v>
      </c>
      <c r="J141" s="404" t="e">
        <f>IF($D141="Yes",'CMFs Injury A (All Data)'!J141,1)</f>
        <v>#N/A</v>
      </c>
      <c r="K141" s="404" t="e">
        <f>IF($D141="Yes",'CMFs Injury A (All Data)'!K141,1)</f>
        <v>#N/A</v>
      </c>
      <c r="L141" s="404" t="e">
        <f>IF($D141="Yes",'CMFs Injury A (All Data)'!L141,1)</f>
        <v>#N/A</v>
      </c>
      <c r="M141" s="404" t="e">
        <f>IF($D141="Yes",'CMFs Injury A (All Data)'!M141,1)</f>
        <v>#N/A</v>
      </c>
      <c r="N141" s="404" t="e">
        <f>IF($D141="Yes",'CMFs Injury A (All Data)'!N141,1)</f>
        <v>#N/A</v>
      </c>
      <c r="O141" s="404" t="e">
        <f>IF($D141="Yes",'CMFs Injury A (All Data)'!O141,1)</f>
        <v>#N/A</v>
      </c>
      <c r="P141" s="404" t="e">
        <f>IF($D141="Yes",'CMFs Injury A (All Data)'!P141,1)</f>
        <v>#N/A</v>
      </c>
      <c r="Q141" s="404" t="e">
        <f>IF($D141="Yes",'CMFs Injury A (All Data)'!Q141,1)</f>
        <v>#N/A</v>
      </c>
      <c r="R141" s="404" t="e">
        <f>IF($D141="Yes",'CMFs Injury A (All Data)'!R141,1)</f>
        <v>#N/A</v>
      </c>
      <c r="S141" s="404" t="e">
        <f>IF($D141="Yes",'CMFs Injury A (All Data)'!S141,1)</f>
        <v>#N/A</v>
      </c>
      <c r="T141" s="404" t="e">
        <f>IF($D141="Yes",'CMFs Injury A (All Data)'!T141,1)</f>
        <v>#N/A</v>
      </c>
      <c r="U141" s="404" t="e">
        <f>IF($D141="Yes",'CMFs Injury A (All Data)'!U141,1)</f>
        <v>#N/A</v>
      </c>
      <c r="V141" s="439" t="e">
        <f>IF($D141="Yes",'CMFs Injury A (All Data)'!V141,1)</f>
        <v>#N/A</v>
      </c>
      <c r="W141" s="625"/>
    </row>
    <row r="142" spans="1:23" x14ac:dyDescent="0.2">
      <c r="A142" s="407" t="str">
        <f>'CMFs Fatal'!A142</f>
        <v>Area Type must be selected on Worksheet 1 (box 14)</v>
      </c>
      <c r="B142" s="403">
        <f>'CMFs Fatal (All Data)'!B142</f>
        <v>12</v>
      </c>
      <c r="C142" s="403" t="str">
        <f>'CMFs Fatal (All Data)'!C142</f>
        <v>Rural</v>
      </c>
      <c r="D142" s="403" t="e">
        <f>'CMFs Fatal (All Data)'!D142</f>
        <v>#N/A</v>
      </c>
      <c r="E142" s="404" t="e">
        <f>IF($D142="Yes",'CMFs Injury A (All Data)'!E142,1)</f>
        <v>#N/A</v>
      </c>
      <c r="F142" s="404" t="e">
        <f>IF($D142="Yes",'CMFs Injury A (All Data)'!F142,1)</f>
        <v>#N/A</v>
      </c>
      <c r="G142" s="404" t="e">
        <f>IF($D142="Yes",'CMFs Injury A (All Data)'!G142,1)</f>
        <v>#N/A</v>
      </c>
      <c r="H142" s="404" t="e">
        <f>IF($D142="Yes",'CMFs Injury A (All Data)'!H142,1)</f>
        <v>#N/A</v>
      </c>
      <c r="I142" s="404" t="e">
        <f>IF($D142="Yes",'CMFs Injury A (All Data)'!I142,1)</f>
        <v>#N/A</v>
      </c>
      <c r="J142" s="404" t="e">
        <f>IF($D142="Yes",'CMFs Injury A (All Data)'!J142,1)</f>
        <v>#N/A</v>
      </c>
      <c r="K142" s="404" t="e">
        <f>IF($D142="Yes",'CMFs Injury A (All Data)'!K142,1)</f>
        <v>#N/A</v>
      </c>
      <c r="L142" s="404" t="e">
        <f>IF($D142="Yes",'CMFs Injury A (All Data)'!L142,1)</f>
        <v>#N/A</v>
      </c>
      <c r="M142" s="404" t="e">
        <f>IF($D142="Yes",'CMFs Injury A (All Data)'!M142,1)</f>
        <v>#N/A</v>
      </c>
      <c r="N142" s="404" t="e">
        <f>IF($D142="Yes",'CMFs Injury A (All Data)'!N142,1)</f>
        <v>#N/A</v>
      </c>
      <c r="O142" s="404" t="e">
        <f>IF($D142="Yes",'CMFs Injury A (All Data)'!O142,1)</f>
        <v>#N/A</v>
      </c>
      <c r="P142" s="404" t="e">
        <f>IF($D142="Yes",'CMFs Injury A (All Data)'!P142,1)</f>
        <v>#N/A</v>
      </c>
      <c r="Q142" s="404" t="e">
        <f>IF($D142="Yes",'CMFs Injury A (All Data)'!Q142,1)</f>
        <v>#N/A</v>
      </c>
      <c r="R142" s="404" t="e">
        <f>IF($D142="Yes",'CMFs Injury A (All Data)'!R142,1)</f>
        <v>#N/A</v>
      </c>
      <c r="S142" s="404" t="e">
        <f>IF($D142="Yes",'CMFs Injury A (All Data)'!S142,1)</f>
        <v>#N/A</v>
      </c>
      <c r="T142" s="404" t="e">
        <f>IF($D142="Yes",'CMFs Injury A (All Data)'!T142,1)</f>
        <v>#N/A</v>
      </c>
      <c r="U142" s="404" t="e">
        <f>IF($D142="Yes",'CMFs Injury A (All Data)'!U142,1)</f>
        <v>#N/A</v>
      </c>
      <c r="V142" s="439" t="e">
        <f>IF($D142="Yes",'CMFs Injury A (All Data)'!V142,1)</f>
        <v>#N/A</v>
      </c>
      <c r="W142" s="625"/>
    </row>
    <row r="143" spans="1:23" x14ac:dyDescent="0.2">
      <c r="A143" s="407" t="str">
        <f>'CMFs Fatal'!A143</f>
        <v>Area Type must be selected on Worksheet 1 (box 14)</v>
      </c>
      <c r="B143" s="403">
        <f>'CMFs Fatal (All Data)'!B143</f>
        <v>12</v>
      </c>
      <c r="C143" s="403" t="str">
        <f>'CMFs Fatal (All Data)'!C143</f>
        <v>Rural</v>
      </c>
      <c r="D143" s="403" t="e">
        <f>'CMFs Fatal (All Data)'!D143</f>
        <v>#N/A</v>
      </c>
      <c r="E143" s="404" t="e">
        <f>IF($D143="Yes",'CMFs Injury A (All Data)'!E143,1)</f>
        <v>#N/A</v>
      </c>
      <c r="F143" s="404" t="e">
        <f>IF($D143="Yes",'CMFs Injury A (All Data)'!F143,1)</f>
        <v>#N/A</v>
      </c>
      <c r="G143" s="404" t="e">
        <f>IF($D143="Yes",'CMFs Injury A (All Data)'!G143,1)</f>
        <v>#N/A</v>
      </c>
      <c r="H143" s="404" t="e">
        <f>IF($D143="Yes",'CMFs Injury A (All Data)'!H143,1)</f>
        <v>#N/A</v>
      </c>
      <c r="I143" s="404" t="e">
        <f>IF($D143="Yes",'CMFs Injury A (All Data)'!I143,1)</f>
        <v>#N/A</v>
      </c>
      <c r="J143" s="404" t="e">
        <f>IF($D143="Yes",'CMFs Injury A (All Data)'!J143,1)</f>
        <v>#N/A</v>
      </c>
      <c r="K143" s="404" t="e">
        <f>IF($D143="Yes",'CMFs Injury A (All Data)'!K143,1)</f>
        <v>#N/A</v>
      </c>
      <c r="L143" s="404" t="e">
        <f>IF($D143="Yes",'CMFs Injury A (All Data)'!L143,1)</f>
        <v>#N/A</v>
      </c>
      <c r="M143" s="404" t="e">
        <f>IF($D143="Yes",'CMFs Injury A (All Data)'!M143,1)</f>
        <v>#N/A</v>
      </c>
      <c r="N143" s="404" t="e">
        <f>IF($D143="Yes",'CMFs Injury A (All Data)'!N143,1)</f>
        <v>#N/A</v>
      </c>
      <c r="O143" s="404" t="e">
        <f>IF($D143="Yes",'CMFs Injury A (All Data)'!O143,1)</f>
        <v>#N/A</v>
      </c>
      <c r="P143" s="404" t="e">
        <f>IF($D143="Yes",'CMFs Injury A (All Data)'!P143,1)</f>
        <v>#N/A</v>
      </c>
      <c r="Q143" s="404" t="e">
        <f>IF($D143="Yes",'CMFs Injury A (All Data)'!Q143,1)</f>
        <v>#N/A</v>
      </c>
      <c r="R143" s="404" t="e">
        <f>IF($D143="Yes",'CMFs Injury A (All Data)'!R143,1)</f>
        <v>#N/A</v>
      </c>
      <c r="S143" s="404" t="e">
        <f>IF($D143="Yes",'CMFs Injury A (All Data)'!S143,1)</f>
        <v>#N/A</v>
      </c>
      <c r="T143" s="404" t="e">
        <f>IF($D143="Yes",'CMFs Injury A (All Data)'!T143,1)</f>
        <v>#N/A</v>
      </c>
      <c r="U143" s="404" t="e">
        <f>IF($D143="Yes",'CMFs Injury A (All Data)'!U143,1)</f>
        <v>#N/A</v>
      </c>
      <c r="V143" s="439" t="e">
        <f>IF($D143="Yes",'CMFs Injury A (All Data)'!V143,1)</f>
        <v>#N/A</v>
      </c>
      <c r="W143" s="625"/>
    </row>
    <row r="144" spans="1:23" x14ac:dyDescent="0.2">
      <c r="A144" s="407" t="str">
        <f>'CMFs Fatal'!A144</f>
        <v>Area Type must be selected on Worksheet 1 (box 14)</v>
      </c>
      <c r="B144" s="403">
        <f>'CMFs Fatal (All Data)'!B144</f>
        <v>12</v>
      </c>
      <c r="C144" s="403" t="str">
        <f>'CMFs Fatal (All Data)'!C144</f>
        <v>Rural</v>
      </c>
      <c r="D144" s="403" t="e">
        <f>'CMFs Fatal (All Data)'!D144</f>
        <v>#N/A</v>
      </c>
      <c r="E144" s="404" t="e">
        <f>IF($D144="Yes",'CMFs Injury A (All Data)'!E144,1)</f>
        <v>#N/A</v>
      </c>
      <c r="F144" s="404" t="e">
        <f>IF($D144="Yes",'CMFs Injury A (All Data)'!F144,1)</f>
        <v>#N/A</v>
      </c>
      <c r="G144" s="404" t="e">
        <f>IF($D144="Yes",'CMFs Injury A (All Data)'!G144,1)</f>
        <v>#N/A</v>
      </c>
      <c r="H144" s="404" t="e">
        <f>IF($D144="Yes",'CMFs Injury A (All Data)'!H144,1)</f>
        <v>#N/A</v>
      </c>
      <c r="I144" s="404" t="e">
        <f>IF($D144="Yes",'CMFs Injury A (All Data)'!I144,1)</f>
        <v>#N/A</v>
      </c>
      <c r="J144" s="404" t="e">
        <f>IF($D144="Yes",'CMFs Injury A (All Data)'!J144,1)</f>
        <v>#N/A</v>
      </c>
      <c r="K144" s="404" t="e">
        <f>IF($D144="Yes",'CMFs Injury A (All Data)'!K144,1)</f>
        <v>#N/A</v>
      </c>
      <c r="L144" s="404" t="e">
        <f>IF($D144="Yes",'CMFs Injury A (All Data)'!L144,1)</f>
        <v>#N/A</v>
      </c>
      <c r="M144" s="404" t="e">
        <f>IF($D144="Yes",'CMFs Injury A (All Data)'!M144,1)</f>
        <v>#N/A</v>
      </c>
      <c r="N144" s="404" t="e">
        <f>IF($D144="Yes",'CMFs Injury A (All Data)'!N144,1)</f>
        <v>#N/A</v>
      </c>
      <c r="O144" s="404" t="e">
        <f>IF($D144="Yes",'CMFs Injury A (All Data)'!O144,1)</f>
        <v>#N/A</v>
      </c>
      <c r="P144" s="404" t="e">
        <f>IF($D144="Yes",'CMFs Injury A (All Data)'!P144,1)</f>
        <v>#N/A</v>
      </c>
      <c r="Q144" s="404" t="e">
        <f>IF($D144="Yes",'CMFs Injury A (All Data)'!Q144,1)</f>
        <v>#N/A</v>
      </c>
      <c r="R144" s="404" t="e">
        <f>IF($D144="Yes",'CMFs Injury A (All Data)'!R144,1)</f>
        <v>#N/A</v>
      </c>
      <c r="S144" s="404" t="e">
        <f>IF($D144="Yes",'CMFs Injury A (All Data)'!S144,1)</f>
        <v>#N/A</v>
      </c>
      <c r="T144" s="404" t="e">
        <f>IF($D144="Yes",'CMFs Injury A (All Data)'!T144,1)</f>
        <v>#N/A</v>
      </c>
      <c r="U144" s="404" t="e">
        <f>IF($D144="Yes",'CMFs Injury A (All Data)'!U144,1)</f>
        <v>#N/A</v>
      </c>
      <c r="V144" s="439" t="e">
        <f>IF($D144="Yes",'CMFs Injury A (All Data)'!V144,1)</f>
        <v>#N/A</v>
      </c>
      <c r="W144" s="625"/>
    </row>
    <row r="145" spans="1:23" x14ac:dyDescent="0.2">
      <c r="A145" s="407" t="str">
        <f>'CMFs Fatal'!A145</f>
        <v>Area Type must be selected on Worksheet 1 (box 14)</v>
      </c>
      <c r="B145" s="403">
        <f>'CMFs Fatal (All Data)'!B145</f>
        <v>12</v>
      </c>
      <c r="C145" s="403" t="str">
        <f>'CMFs Fatal (All Data)'!C145</f>
        <v>Rural</v>
      </c>
      <c r="D145" s="403" t="e">
        <f>'CMFs Fatal (All Data)'!D145</f>
        <v>#N/A</v>
      </c>
      <c r="E145" s="404" t="e">
        <f>IF($D145="Yes",'CMFs Injury A (All Data)'!E145,1)</f>
        <v>#N/A</v>
      </c>
      <c r="F145" s="404" t="e">
        <f>IF($D145="Yes",'CMFs Injury A (All Data)'!F145,1)</f>
        <v>#N/A</v>
      </c>
      <c r="G145" s="404" t="e">
        <f>IF($D145="Yes",'CMFs Injury A (All Data)'!G145,1)</f>
        <v>#N/A</v>
      </c>
      <c r="H145" s="404" t="e">
        <f>IF($D145="Yes",'CMFs Injury A (All Data)'!H145,1)</f>
        <v>#N/A</v>
      </c>
      <c r="I145" s="404" t="e">
        <f>IF($D145="Yes",'CMFs Injury A (All Data)'!I145,1)</f>
        <v>#N/A</v>
      </c>
      <c r="J145" s="404" t="e">
        <f>IF($D145="Yes",'CMFs Injury A (All Data)'!J145,1)</f>
        <v>#N/A</v>
      </c>
      <c r="K145" s="404" t="e">
        <f>IF($D145="Yes",'CMFs Injury A (All Data)'!K145,1)</f>
        <v>#N/A</v>
      </c>
      <c r="L145" s="404" t="e">
        <f>IF($D145="Yes",'CMFs Injury A (All Data)'!L145,1)</f>
        <v>#N/A</v>
      </c>
      <c r="M145" s="404" t="e">
        <f>IF($D145="Yes",'CMFs Injury A (All Data)'!M145,1)</f>
        <v>#N/A</v>
      </c>
      <c r="N145" s="404" t="e">
        <f>IF($D145="Yes",'CMFs Injury A (All Data)'!N145,1)</f>
        <v>#N/A</v>
      </c>
      <c r="O145" s="404" t="e">
        <f>IF($D145="Yes",'CMFs Injury A (All Data)'!O145,1)</f>
        <v>#N/A</v>
      </c>
      <c r="P145" s="404" t="e">
        <f>IF($D145="Yes",'CMFs Injury A (All Data)'!P145,1)</f>
        <v>#N/A</v>
      </c>
      <c r="Q145" s="404" t="e">
        <f>IF($D145="Yes",'CMFs Injury A (All Data)'!Q145,1)</f>
        <v>#N/A</v>
      </c>
      <c r="R145" s="404" t="e">
        <f>IF($D145="Yes",'CMFs Injury A (All Data)'!R145,1)</f>
        <v>#N/A</v>
      </c>
      <c r="S145" s="404" t="e">
        <f>IF($D145="Yes",'CMFs Injury A (All Data)'!S145,1)</f>
        <v>#N/A</v>
      </c>
      <c r="T145" s="404" t="e">
        <f>IF($D145="Yes",'CMFs Injury A (All Data)'!T145,1)</f>
        <v>#N/A</v>
      </c>
      <c r="U145" s="404" t="e">
        <f>IF($D145="Yes",'CMFs Injury A (All Data)'!U145,1)</f>
        <v>#N/A</v>
      </c>
      <c r="V145" s="439" t="e">
        <f>IF($D145="Yes",'CMFs Injury A (All Data)'!V145,1)</f>
        <v>#N/A</v>
      </c>
      <c r="W145" s="625"/>
    </row>
    <row r="146" spans="1:23" x14ac:dyDescent="0.2">
      <c r="A146" s="407" t="str">
        <f>'CMFs Fatal'!A146</f>
        <v>Area Type must be selected on Worksheet 1 (box 14)</v>
      </c>
      <c r="B146" s="403">
        <f>'CMFs Fatal (All Data)'!B146</f>
        <v>12</v>
      </c>
      <c r="C146" s="403" t="str">
        <f>'CMFs Fatal (All Data)'!C146</f>
        <v>Rural</v>
      </c>
      <c r="D146" s="403" t="e">
        <f>'CMFs Fatal (All Data)'!D146</f>
        <v>#N/A</v>
      </c>
      <c r="E146" s="404" t="e">
        <f>IF($D146="Yes",'CMFs Injury A (All Data)'!E146,1)</f>
        <v>#N/A</v>
      </c>
      <c r="F146" s="404" t="e">
        <f>IF($D146="Yes",'CMFs Injury A (All Data)'!F146,1)</f>
        <v>#N/A</v>
      </c>
      <c r="G146" s="404" t="e">
        <f>IF($D146="Yes",'CMFs Injury A (All Data)'!G146,1)</f>
        <v>#N/A</v>
      </c>
      <c r="H146" s="404" t="e">
        <f>IF($D146="Yes",'CMFs Injury A (All Data)'!H146,1)</f>
        <v>#N/A</v>
      </c>
      <c r="I146" s="404" t="e">
        <f>IF($D146="Yes",'CMFs Injury A (All Data)'!I146,1)</f>
        <v>#N/A</v>
      </c>
      <c r="J146" s="404" t="e">
        <f>IF($D146="Yes",'CMFs Injury A (All Data)'!J146,1)</f>
        <v>#N/A</v>
      </c>
      <c r="K146" s="404" t="e">
        <f>IF($D146="Yes",'CMFs Injury A (All Data)'!K146,1)</f>
        <v>#N/A</v>
      </c>
      <c r="L146" s="404" t="e">
        <f>IF($D146="Yes",'CMFs Injury A (All Data)'!L146,1)</f>
        <v>#N/A</v>
      </c>
      <c r="M146" s="404" t="e">
        <f>IF($D146="Yes",'CMFs Injury A (All Data)'!M146,1)</f>
        <v>#N/A</v>
      </c>
      <c r="N146" s="404" t="e">
        <f>IF($D146="Yes",'CMFs Injury A (All Data)'!N146,1)</f>
        <v>#N/A</v>
      </c>
      <c r="O146" s="404" t="e">
        <f>IF($D146="Yes",'CMFs Injury A (All Data)'!O146,1)</f>
        <v>#N/A</v>
      </c>
      <c r="P146" s="404" t="e">
        <f>IF($D146="Yes",'CMFs Injury A (All Data)'!P146,1)</f>
        <v>#N/A</v>
      </c>
      <c r="Q146" s="404" t="e">
        <f>IF($D146="Yes",'CMFs Injury A (All Data)'!Q146,1)</f>
        <v>#N/A</v>
      </c>
      <c r="R146" s="404" t="e">
        <f>IF($D146="Yes",'CMFs Injury A (All Data)'!R146,1)</f>
        <v>#N/A</v>
      </c>
      <c r="S146" s="404" t="e">
        <f>IF($D146="Yes",'CMFs Injury A (All Data)'!S146,1)</f>
        <v>#N/A</v>
      </c>
      <c r="T146" s="404" t="e">
        <f>IF($D146="Yes",'CMFs Injury A (All Data)'!T146,1)</f>
        <v>#N/A</v>
      </c>
      <c r="U146" s="404" t="e">
        <f>IF($D146="Yes",'CMFs Injury A (All Data)'!U146,1)</f>
        <v>#N/A</v>
      </c>
      <c r="V146" s="439" t="e">
        <f>IF($D146="Yes",'CMFs Injury A (All Data)'!V146,1)</f>
        <v>#N/A</v>
      </c>
      <c r="W146" s="625"/>
    </row>
    <row r="147" spans="1:23" x14ac:dyDescent="0.2">
      <c r="A147" s="407" t="str">
        <f>'CMFs Fatal'!A147</f>
        <v>Area Type must be selected on Worksheet 1 (box 14)</v>
      </c>
      <c r="B147" s="403">
        <f>'CMFs Fatal (All Data)'!B147</f>
        <v>12</v>
      </c>
      <c r="C147" s="403" t="str">
        <f>'CMFs Fatal (All Data)'!C147</f>
        <v>Rural</v>
      </c>
      <c r="D147" s="403" t="e">
        <f>'CMFs Fatal (All Data)'!D147</f>
        <v>#N/A</v>
      </c>
      <c r="E147" s="404" t="e">
        <f>IF($D147="Yes",'CMFs Injury A (All Data)'!E147,1)</f>
        <v>#N/A</v>
      </c>
      <c r="F147" s="404" t="e">
        <f>IF($D147="Yes",'CMFs Injury A (All Data)'!F147,1)</f>
        <v>#N/A</v>
      </c>
      <c r="G147" s="404" t="e">
        <f>IF($D147="Yes",'CMFs Injury A (All Data)'!G147,1)</f>
        <v>#N/A</v>
      </c>
      <c r="H147" s="404" t="e">
        <f>IF($D147="Yes",'CMFs Injury A (All Data)'!H147,1)</f>
        <v>#N/A</v>
      </c>
      <c r="I147" s="404" t="e">
        <f>IF($D147="Yes",'CMFs Injury A (All Data)'!I147,1)</f>
        <v>#N/A</v>
      </c>
      <c r="J147" s="404" t="e">
        <f>IF($D147="Yes",'CMFs Injury A (All Data)'!J147,1)</f>
        <v>#N/A</v>
      </c>
      <c r="K147" s="404" t="e">
        <f>IF($D147="Yes",'CMFs Injury A (All Data)'!K147,1)</f>
        <v>#N/A</v>
      </c>
      <c r="L147" s="404" t="e">
        <f>IF($D147="Yes",'CMFs Injury A (All Data)'!L147,1)</f>
        <v>#N/A</v>
      </c>
      <c r="M147" s="404" t="e">
        <f>IF($D147="Yes",'CMFs Injury A (All Data)'!M147,1)</f>
        <v>#N/A</v>
      </c>
      <c r="N147" s="404" t="e">
        <f>IF($D147="Yes",'CMFs Injury A (All Data)'!N147,1)</f>
        <v>#N/A</v>
      </c>
      <c r="O147" s="404" t="e">
        <f>IF($D147="Yes",'CMFs Injury A (All Data)'!O147,1)</f>
        <v>#N/A</v>
      </c>
      <c r="P147" s="404" t="e">
        <f>IF($D147="Yes",'CMFs Injury A (All Data)'!P147,1)</f>
        <v>#N/A</v>
      </c>
      <c r="Q147" s="404" t="e">
        <f>IF($D147="Yes",'CMFs Injury A (All Data)'!Q147,1)</f>
        <v>#N/A</v>
      </c>
      <c r="R147" s="404" t="e">
        <f>IF($D147="Yes",'CMFs Injury A (All Data)'!R147,1)</f>
        <v>#N/A</v>
      </c>
      <c r="S147" s="404" t="e">
        <f>IF($D147="Yes",'CMFs Injury A (All Data)'!S147,1)</f>
        <v>#N/A</v>
      </c>
      <c r="T147" s="404" t="e">
        <f>IF($D147="Yes",'CMFs Injury A (All Data)'!T147,1)</f>
        <v>#N/A</v>
      </c>
      <c r="U147" s="404" t="e">
        <f>IF($D147="Yes",'CMFs Injury A (All Data)'!U147,1)</f>
        <v>#N/A</v>
      </c>
      <c r="V147" s="439" t="e">
        <f>IF($D147="Yes",'CMFs Injury A (All Data)'!V147,1)</f>
        <v>#N/A</v>
      </c>
      <c r="W147" s="625"/>
    </row>
    <row r="148" spans="1:23" x14ac:dyDescent="0.2">
      <c r="A148" s="407" t="str">
        <f>'CMFs Fatal'!A148</f>
        <v>Area Type must be selected on Worksheet 1 (box 14)</v>
      </c>
      <c r="B148" s="403">
        <f>'CMFs Fatal (All Data)'!B148</f>
        <v>12</v>
      </c>
      <c r="C148" s="403" t="str">
        <f>'CMFs Fatal (All Data)'!C148</f>
        <v>Rural</v>
      </c>
      <c r="D148" s="403" t="e">
        <f>'CMFs Fatal (All Data)'!D148</f>
        <v>#N/A</v>
      </c>
      <c r="E148" s="404" t="e">
        <f>IF($D148="Yes",'CMFs Injury A (All Data)'!E148,1)</f>
        <v>#N/A</v>
      </c>
      <c r="F148" s="404" t="e">
        <f>IF($D148="Yes",'CMFs Injury A (All Data)'!F148,1)</f>
        <v>#N/A</v>
      </c>
      <c r="G148" s="404" t="e">
        <f>IF($D148="Yes",'CMFs Injury A (All Data)'!G148,1)</f>
        <v>#N/A</v>
      </c>
      <c r="H148" s="404" t="e">
        <f>IF($D148="Yes",'CMFs Injury A (All Data)'!H148,1)</f>
        <v>#N/A</v>
      </c>
      <c r="I148" s="404" t="e">
        <f>IF($D148="Yes",'CMFs Injury A (All Data)'!I148,1)</f>
        <v>#N/A</v>
      </c>
      <c r="J148" s="404" t="e">
        <f>IF($D148="Yes",'CMFs Injury A (All Data)'!J148,1)</f>
        <v>#N/A</v>
      </c>
      <c r="K148" s="404" t="e">
        <f>IF($D148="Yes",'CMFs Injury A (All Data)'!K148,1)</f>
        <v>#N/A</v>
      </c>
      <c r="L148" s="404" t="e">
        <f>IF($D148="Yes",'CMFs Injury A (All Data)'!L148,1)</f>
        <v>#N/A</v>
      </c>
      <c r="M148" s="404" t="e">
        <f>IF($D148="Yes",'CMFs Injury A (All Data)'!M148,1)</f>
        <v>#N/A</v>
      </c>
      <c r="N148" s="404" t="e">
        <f>IF($D148="Yes",'CMFs Injury A (All Data)'!N148,1)</f>
        <v>#N/A</v>
      </c>
      <c r="O148" s="404" t="e">
        <f>IF($D148="Yes",'CMFs Injury A (All Data)'!O148,1)</f>
        <v>#N/A</v>
      </c>
      <c r="P148" s="404" t="e">
        <f>IF($D148="Yes",'CMFs Injury A (All Data)'!P148,1)</f>
        <v>#N/A</v>
      </c>
      <c r="Q148" s="404" t="e">
        <f>IF($D148="Yes",'CMFs Injury A (All Data)'!Q148,1)</f>
        <v>#N/A</v>
      </c>
      <c r="R148" s="404" t="e">
        <f>IF($D148="Yes",'CMFs Injury A (All Data)'!R148,1)</f>
        <v>#N/A</v>
      </c>
      <c r="S148" s="404" t="e">
        <f>IF($D148="Yes",'CMFs Injury A (All Data)'!S148,1)</f>
        <v>#N/A</v>
      </c>
      <c r="T148" s="404" t="e">
        <f>IF($D148="Yes",'CMFs Injury A (All Data)'!T148,1)</f>
        <v>#N/A</v>
      </c>
      <c r="U148" s="404" t="e">
        <f>IF($D148="Yes",'CMFs Injury A (All Data)'!U148,1)</f>
        <v>#N/A</v>
      </c>
      <c r="V148" s="439" t="e">
        <f>IF($D148="Yes",'CMFs Injury A (All Data)'!V148,1)</f>
        <v>#N/A</v>
      </c>
      <c r="W148" s="625"/>
    </row>
    <row r="149" spans="1:23" x14ac:dyDescent="0.2">
      <c r="A149" s="407" t="str">
        <f>'CMFs Fatal'!A149</f>
        <v>Area Type must be selected on Worksheet 1 (box 14)</v>
      </c>
      <c r="B149" s="403">
        <f>'CMFs Fatal (All Data)'!B149</f>
        <v>12</v>
      </c>
      <c r="C149" s="403" t="str">
        <f>'CMFs Fatal (All Data)'!C149</f>
        <v>Rural</v>
      </c>
      <c r="D149" s="403" t="e">
        <f>'CMFs Fatal (All Data)'!D149</f>
        <v>#N/A</v>
      </c>
      <c r="E149" s="404" t="e">
        <f>IF($D149="Yes",'CMFs Injury A (All Data)'!E149,1)</f>
        <v>#N/A</v>
      </c>
      <c r="F149" s="404" t="e">
        <f>IF($D149="Yes",'CMFs Injury A (All Data)'!F149,1)</f>
        <v>#N/A</v>
      </c>
      <c r="G149" s="404" t="e">
        <f>IF($D149="Yes",'CMFs Injury A (All Data)'!G149,1)</f>
        <v>#N/A</v>
      </c>
      <c r="H149" s="404" t="e">
        <f>IF($D149="Yes",'CMFs Injury A (All Data)'!H149,1)</f>
        <v>#N/A</v>
      </c>
      <c r="I149" s="404" t="e">
        <f>IF($D149="Yes",'CMFs Injury A (All Data)'!I149,1)</f>
        <v>#N/A</v>
      </c>
      <c r="J149" s="404" t="e">
        <f>IF($D149="Yes",'CMFs Injury A (All Data)'!J149,1)</f>
        <v>#N/A</v>
      </c>
      <c r="K149" s="404" t="e">
        <f>IF($D149="Yes",'CMFs Injury A (All Data)'!K149,1)</f>
        <v>#N/A</v>
      </c>
      <c r="L149" s="404" t="e">
        <f>IF($D149="Yes",'CMFs Injury A (All Data)'!L149,1)</f>
        <v>#N/A</v>
      </c>
      <c r="M149" s="404" t="e">
        <f>IF($D149="Yes",'CMFs Injury A (All Data)'!M149,1)</f>
        <v>#N/A</v>
      </c>
      <c r="N149" s="404" t="e">
        <f>IF($D149="Yes",'CMFs Injury A (All Data)'!N149,1)</f>
        <v>#N/A</v>
      </c>
      <c r="O149" s="404" t="e">
        <f>IF($D149="Yes",'CMFs Injury A (All Data)'!O149,1)</f>
        <v>#N/A</v>
      </c>
      <c r="P149" s="404" t="e">
        <f>IF($D149="Yes",'CMFs Injury A (All Data)'!P149,1)</f>
        <v>#N/A</v>
      </c>
      <c r="Q149" s="404" t="e">
        <f>IF($D149="Yes",'CMFs Injury A (All Data)'!Q149,1)</f>
        <v>#N/A</v>
      </c>
      <c r="R149" s="404" t="e">
        <f>IF($D149="Yes",'CMFs Injury A (All Data)'!R149,1)</f>
        <v>#N/A</v>
      </c>
      <c r="S149" s="404" t="e">
        <f>IF($D149="Yes",'CMFs Injury A (All Data)'!S149,1)</f>
        <v>#N/A</v>
      </c>
      <c r="T149" s="404" t="e">
        <f>IF($D149="Yes",'CMFs Injury A (All Data)'!T149,1)</f>
        <v>#N/A</v>
      </c>
      <c r="U149" s="404" t="e">
        <f>IF($D149="Yes",'CMFs Injury A (All Data)'!U149,1)</f>
        <v>#N/A</v>
      </c>
      <c r="V149" s="439" t="e">
        <f>IF($D149="Yes",'CMFs Injury A (All Data)'!V149,1)</f>
        <v>#N/A</v>
      </c>
      <c r="W149" s="625"/>
    </row>
    <row r="150" spans="1:23" x14ac:dyDescent="0.2">
      <c r="A150" s="407" t="str">
        <f>'CMFs Fatal'!A150</f>
        <v>Area Type must be selected on Worksheet 1 (box 14)</v>
      </c>
      <c r="B150" s="403">
        <f>'CMFs Fatal (All Data)'!B150</f>
        <v>12</v>
      </c>
      <c r="C150" s="403" t="str">
        <f>'CMFs Fatal (All Data)'!C150</f>
        <v>Urban</v>
      </c>
      <c r="D150" s="403" t="e">
        <f>'CMFs Fatal (All Data)'!D150</f>
        <v>#N/A</v>
      </c>
      <c r="E150" s="404" t="e">
        <f>IF($D150="Yes",'CMFs Injury A (All Data)'!E150,1)</f>
        <v>#N/A</v>
      </c>
      <c r="F150" s="404" t="e">
        <f>IF($D150="Yes",'CMFs Injury A (All Data)'!F150,1)</f>
        <v>#N/A</v>
      </c>
      <c r="G150" s="404" t="e">
        <f>IF($D150="Yes",'CMFs Injury A (All Data)'!G150,1)</f>
        <v>#N/A</v>
      </c>
      <c r="H150" s="404" t="e">
        <f>IF($D150="Yes",'CMFs Injury A (All Data)'!H150,1)</f>
        <v>#N/A</v>
      </c>
      <c r="I150" s="404" t="e">
        <f>IF($D150="Yes",'CMFs Injury A (All Data)'!I150,1)</f>
        <v>#N/A</v>
      </c>
      <c r="J150" s="404" t="e">
        <f>IF($D150="Yes",'CMFs Injury A (All Data)'!J150,1)</f>
        <v>#N/A</v>
      </c>
      <c r="K150" s="404" t="e">
        <f>IF($D150="Yes",'CMFs Injury A (All Data)'!K150,1)</f>
        <v>#N/A</v>
      </c>
      <c r="L150" s="404" t="e">
        <f>IF($D150="Yes",'CMFs Injury A (All Data)'!L150,1)</f>
        <v>#N/A</v>
      </c>
      <c r="M150" s="404" t="e">
        <f>IF($D150="Yes",'CMFs Injury A (All Data)'!M150,1)</f>
        <v>#N/A</v>
      </c>
      <c r="N150" s="404" t="e">
        <f>IF($D150="Yes",'CMFs Injury A (All Data)'!N150,1)</f>
        <v>#N/A</v>
      </c>
      <c r="O150" s="404" t="e">
        <f>IF($D150="Yes",'CMFs Injury A (All Data)'!O150,1)</f>
        <v>#N/A</v>
      </c>
      <c r="P150" s="404" t="e">
        <f>IF($D150="Yes",'CMFs Injury A (All Data)'!P150,1)</f>
        <v>#N/A</v>
      </c>
      <c r="Q150" s="404" t="e">
        <f>IF($D150="Yes",'CMFs Injury A (All Data)'!Q150,1)</f>
        <v>#N/A</v>
      </c>
      <c r="R150" s="404" t="e">
        <f>IF($D150="Yes",'CMFs Injury A (All Data)'!R150,1)</f>
        <v>#N/A</v>
      </c>
      <c r="S150" s="404" t="e">
        <f>IF($D150="Yes",'CMFs Injury A (All Data)'!S150,1)</f>
        <v>#N/A</v>
      </c>
      <c r="T150" s="404" t="e">
        <f>IF($D150="Yes",'CMFs Injury A (All Data)'!T150,1)</f>
        <v>#N/A</v>
      </c>
      <c r="U150" s="404" t="e">
        <f>IF($D150="Yes",'CMFs Injury A (All Data)'!U150,1)</f>
        <v>#N/A</v>
      </c>
      <c r="V150" s="439" t="e">
        <f>IF($D150="Yes",'CMFs Injury A (All Data)'!V150,1)</f>
        <v>#N/A</v>
      </c>
      <c r="W150" s="625"/>
    </row>
    <row r="151" spans="1:23" x14ac:dyDescent="0.2">
      <c r="A151" s="407" t="str">
        <f>'CMFs Fatal'!A151</f>
        <v>Area Type must be selected on Worksheet 1 (box 14)</v>
      </c>
      <c r="B151" s="403">
        <f>'CMFs Fatal (All Data)'!B151</f>
        <v>12</v>
      </c>
      <c r="C151" s="403" t="str">
        <f>'CMFs Fatal (All Data)'!C151</f>
        <v>Urban</v>
      </c>
      <c r="D151" s="403" t="e">
        <f>'CMFs Fatal (All Data)'!D151</f>
        <v>#N/A</v>
      </c>
      <c r="E151" s="404" t="e">
        <f>IF($D151="Yes",'CMFs Injury A (All Data)'!E151,1)</f>
        <v>#N/A</v>
      </c>
      <c r="F151" s="404" t="e">
        <f>IF($D151="Yes",'CMFs Injury A (All Data)'!F151,1)</f>
        <v>#N/A</v>
      </c>
      <c r="G151" s="404" t="e">
        <f>IF($D151="Yes",'CMFs Injury A (All Data)'!G151,1)</f>
        <v>#N/A</v>
      </c>
      <c r="H151" s="404" t="e">
        <f>IF($D151="Yes",'CMFs Injury A (All Data)'!H151,1)</f>
        <v>#N/A</v>
      </c>
      <c r="I151" s="404" t="e">
        <f>IF($D151="Yes",'CMFs Injury A (All Data)'!I151,1)</f>
        <v>#N/A</v>
      </c>
      <c r="J151" s="404" t="e">
        <f>IF($D151="Yes",'CMFs Injury A (All Data)'!J151,1)</f>
        <v>#N/A</v>
      </c>
      <c r="K151" s="404" t="e">
        <f>IF($D151="Yes",'CMFs Injury A (All Data)'!K151,1)</f>
        <v>#N/A</v>
      </c>
      <c r="L151" s="404" t="e">
        <f>IF($D151="Yes",'CMFs Injury A (All Data)'!L151,1)</f>
        <v>#N/A</v>
      </c>
      <c r="M151" s="404" t="e">
        <f>IF($D151="Yes",'CMFs Injury A (All Data)'!M151,1)</f>
        <v>#N/A</v>
      </c>
      <c r="N151" s="404" t="e">
        <f>IF($D151="Yes",'CMFs Injury A (All Data)'!N151,1)</f>
        <v>#N/A</v>
      </c>
      <c r="O151" s="404" t="e">
        <f>IF($D151="Yes",'CMFs Injury A (All Data)'!O151,1)</f>
        <v>#N/A</v>
      </c>
      <c r="P151" s="404" t="e">
        <f>IF($D151="Yes",'CMFs Injury A (All Data)'!P151,1)</f>
        <v>#N/A</v>
      </c>
      <c r="Q151" s="404" t="e">
        <f>IF($D151="Yes",'CMFs Injury A (All Data)'!Q151,1)</f>
        <v>#N/A</v>
      </c>
      <c r="R151" s="404" t="e">
        <f>IF($D151="Yes",'CMFs Injury A (All Data)'!R151,1)</f>
        <v>#N/A</v>
      </c>
      <c r="S151" s="404" t="e">
        <f>IF($D151="Yes",'CMFs Injury A (All Data)'!S151,1)</f>
        <v>#N/A</v>
      </c>
      <c r="T151" s="404" t="e">
        <f>IF($D151="Yes",'CMFs Injury A (All Data)'!T151,1)</f>
        <v>#N/A</v>
      </c>
      <c r="U151" s="404" t="e">
        <f>IF($D151="Yes",'CMFs Injury A (All Data)'!U151,1)</f>
        <v>#N/A</v>
      </c>
      <c r="V151" s="439" t="e">
        <f>IF($D151="Yes",'CMFs Injury A (All Data)'!V151,1)</f>
        <v>#N/A</v>
      </c>
      <c r="W151" s="625"/>
    </row>
    <row r="152" spans="1:23" x14ac:dyDescent="0.2">
      <c r="A152" s="407" t="str">
        <f>'CMFs Fatal'!A152</f>
        <v>Area Type must be selected on Worksheet 1 (box 14)</v>
      </c>
      <c r="B152" s="403">
        <f>'CMFs Fatal (All Data)'!B152</f>
        <v>12</v>
      </c>
      <c r="C152" s="403" t="str">
        <f>'CMFs Fatal (All Data)'!C152</f>
        <v>All</v>
      </c>
      <c r="D152" s="403" t="e">
        <f>'CMFs Fatal (All Data)'!D152</f>
        <v>#N/A</v>
      </c>
      <c r="E152" s="404" t="e">
        <f>IF($D152="Yes",'CMFs Injury A (All Data)'!E152,1)</f>
        <v>#N/A</v>
      </c>
      <c r="F152" s="404" t="e">
        <f>IF($D152="Yes",'CMFs Injury A (All Data)'!F152,1)</f>
        <v>#N/A</v>
      </c>
      <c r="G152" s="404" t="e">
        <f>IF($D152="Yes",'CMFs Injury A (All Data)'!G152,1)</f>
        <v>#N/A</v>
      </c>
      <c r="H152" s="404" t="e">
        <f>IF($D152="Yes",'CMFs Injury A (All Data)'!H152,1)</f>
        <v>#N/A</v>
      </c>
      <c r="I152" s="404" t="e">
        <f>IF($D152="Yes",'CMFs Injury A (All Data)'!I152,1)</f>
        <v>#N/A</v>
      </c>
      <c r="J152" s="404" t="e">
        <f>IF($D152="Yes",'CMFs Injury A (All Data)'!J152,1)</f>
        <v>#N/A</v>
      </c>
      <c r="K152" s="404" t="e">
        <f>IF($D152="Yes",'CMFs Injury A (All Data)'!K152,1)</f>
        <v>#N/A</v>
      </c>
      <c r="L152" s="404" t="e">
        <f>IF($D152="Yes",'CMFs Injury A (All Data)'!L152,1)</f>
        <v>#N/A</v>
      </c>
      <c r="M152" s="404" t="e">
        <f>IF($D152="Yes",'CMFs Injury A (All Data)'!M152,1)</f>
        <v>#N/A</v>
      </c>
      <c r="N152" s="404" t="e">
        <f>IF($D152="Yes",'CMFs Injury A (All Data)'!N152,1)</f>
        <v>#N/A</v>
      </c>
      <c r="O152" s="404" t="e">
        <f>IF($D152="Yes",'CMFs Injury A (All Data)'!O152,1)</f>
        <v>#N/A</v>
      </c>
      <c r="P152" s="404" t="e">
        <f>IF($D152="Yes",'CMFs Injury A (All Data)'!P152,1)</f>
        <v>#N/A</v>
      </c>
      <c r="Q152" s="404" t="e">
        <f>IF($D152="Yes",'CMFs Injury A (All Data)'!Q152,1)</f>
        <v>#N/A</v>
      </c>
      <c r="R152" s="404" t="e">
        <f>IF($D152="Yes",'CMFs Injury A (All Data)'!R152,1)</f>
        <v>#N/A</v>
      </c>
      <c r="S152" s="404" t="e">
        <f>IF($D152="Yes",'CMFs Injury A (All Data)'!S152,1)</f>
        <v>#N/A</v>
      </c>
      <c r="T152" s="404" t="e">
        <f>IF($D152="Yes",'CMFs Injury A (All Data)'!T152,1)</f>
        <v>#N/A</v>
      </c>
      <c r="U152" s="404" t="e">
        <f>IF($D152="Yes",'CMFs Injury A (All Data)'!U152,1)</f>
        <v>#N/A</v>
      </c>
      <c r="V152" s="439" t="e">
        <f>IF($D152="Yes",'CMFs Injury A (All Data)'!V152,1)</f>
        <v>#N/A</v>
      </c>
      <c r="W152" s="625"/>
    </row>
    <row r="153" spans="1:23" x14ac:dyDescent="0.2">
      <c r="A153" s="407" t="str">
        <f>'CMFs Fatal'!A153</f>
        <v>Area Type must be selected on Worksheet 1 (box 14)</v>
      </c>
      <c r="B153" s="403">
        <f>'CMFs Fatal (All Data)'!B153</f>
        <v>12</v>
      </c>
      <c r="C153" s="403" t="str">
        <f>'CMFs Fatal (All Data)'!C153</f>
        <v>All</v>
      </c>
      <c r="D153" s="403" t="e">
        <f>'CMFs Fatal (All Data)'!D153</f>
        <v>#N/A</v>
      </c>
      <c r="E153" s="404" t="e">
        <f>IF($D153="Yes",'CMFs Injury A (All Data)'!E153,1)</f>
        <v>#N/A</v>
      </c>
      <c r="F153" s="404" t="e">
        <f>IF($D153="Yes",'CMFs Injury A (All Data)'!F153,1)</f>
        <v>#N/A</v>
      </c>
      <c r="G153" s="404" t="e">
        <f>IF($D153="Yes",'CMFs Injury A (All Data)'!G153,1)</f>
        <v>#N/A</v>
      </c>
      <c r="H153" s="404" t="e">
        <f>IF($D153="Yes",'CMFs Injury A (All Data)'!H153,1)</f>
        <v>#N/A</v>
      </c>
      <c r="I153" s="404" t="e">
        <f>IF($D153="Yes",'CMFs Injury A (All Data)'!I153,1)</f>
        <v>#N/A</v>
      </c>
      <c r="J153" s="404" t="e">
        <f>IF($D153="Yes",'CMFs Injury A (All Data)'!J153,1)</f>
        <v>#N/A</v>
      </c>
      <c r="K153" s="404" t="e">
        <f>IF($D153="Yes",'CMFs Injury A (All Data)'!K153,1)</f>
        <v>#N/A</v>
      </c>
      <c r="L153" s="404" t="e">
        <f>IF($D153="Yes",'CMFs Injury A (All Data)'!L153,1)</f>
        <v>#N/A</v>
      </c>
      <c r="M153" s="404" t="e">
        <f>IF($D153="Yes",'CMFs Injury A (All Data)'!M153,1)</f>
        <v>#N/A</v>
      </c>
      <c r="N153" s="404" t="e">
        <f>IF($D153="Yes",'CMFs Injury A (All Data)'!N153,1)</f>
        <v>#N/A</v>
      </c>
      <c r="O153" s="404" t="e">
        <f>IF($D153="Yes",'CMFs Injury A (All Data)'!O153,1)</f>
        <v>#N/A</v>
      </c>
      <c r="P153" s="404" t="e">
        <f>IF($D153="Yes",'CMFs Injury A (All Data)'!P153,1)</f>
        <v>#N/A</v>
      </c>
      <c r="Q153" s="404" t="e">
        <f>IF($D153="Yes",'CMFs Injury A (All Data)'!Q153,1)</f>
        <v>#N/A</v>
      </c>
      <c r="R153" s="404" t="e">
        <f>IF($D153="Yes",'CMFs Injury A (All Data)'!R153,1)</f>
        <v>#N/A</v>
      </c>
      <c r="S153" s="404" t="e">
        <f>IF($D153="Yes",'CMFs Injury A (All Data)'!S153,1)</f>
        <v>#N/A</v>
      </c>
      <c r="T153" s="404" t="e">
        <f>IF($D153="Yes",'CMFs Injury A (All Data)'!T153,1)</f>
        <v>#N/A</v>
      </c>
      <c r="U153" s="404" t="e">
        <f>IF($D153="Yes",'CMFs Injury A (All Data)'!U153,1)</f>
        <v>#N/A</v>
      </c>
      <c r="V153" s="439" t="e">
        <f>IF($D153="Yes",'CMFs Injury A (All Data)'!V153,1)</f>
        <v>#N/A</v>
      </c>
      <c r="W153" s="625"/>
    </row>
    <row r="154" spans="1:23" x14ac:dyDescent="0.2">
      <c r="A154" s="407" t="str">
        <f>'CMFs Fatal'!A154</f>
        <v>Area Type must be selected on Worksheet 1 (box 14)</v>
      </c>
      <c r="B154" s="403">
        <f>'CMFs Fatal (All Data)'!B154</f>
        <v>12</v>
      </c>
      <c r="C154" s="403" t="str">
        <f>'CMFs Fatal (All Data)'!C154</f>
        <v>All</v>
      </c>
      <c r="D154" s="403" t="e">
        <f>'CMFs Fatal (All Data)'!D154</f>
        <v>#N/A</v>
      </c>
      <c r="E154" s="404" t="e">
        <f>IF($D154="Yes",'CMFs Injury A (All Data)'!E154,1)</f>
        <v>#N/A</v>
      </c>
      <c r="F154" s="404" t="e">
        <f>IF($D154="Yes",'CMFs Injury A (All Data)'!F154,1)</f>
        <v>#N/A</v>
      </c>
      <c r="G154" s="404" t="e">
        <f>IF($D154="Yes",'CMFs Injury A (All Data)'!G154,1)</f>
        <v>#N/A</v>
      </c>
      <c r="H154" s="404" t="e">
        <f>IF($D154="Yes",'CMFs Injury A (All Data)'!H154,1)</f>
        <v>#N/A</v>
      </c>
      <c r="I154" s="404" t="e">
        <f>IF($D154="Yes",'CMFs Injury A (All Data)'!I154,1)</f>
        <v>#N/A</v>
      </c>
      <c r="J154" s="404" t="e">
        <f>IF($D154="Yes",'CMFs Injury A (All Data)'!J154,1)</f>
        <v>#N/A</v>
      </c>
      <c r="K154" s="404" t="e">
        <f>IF($D154="Yes",'CMFs Injury A (All Data)'!K154,1)</f>
        <v>#N/A</v>
      </c>
      <c r="L154" s="404" t="e">
        <f>IF($D154="Yes",'CMFs Injury A (All Data)'!L154,1)</f>
        <v>#N/A</v>
      </c>
      <c r="M154" s="404" t="e">
        <f>IF($D154="Yes",'CMFs Injury A (All Data)'!M154,1)</f>
        <v>#N/A</v>
      </c>
      <c r="N154" s="404" t="e">
        <f>IF($D154="Yes",'CMFs Injury A (All Data)'!N154,1)</f>
        <v>#N/A</v>
      </c>
      <c r="O154" s="404" t="e">
        <f>IF($D154="Yes",'CMFs Injury A (All Data)'!O154,1)</f>
        <v>#N/A</v>
      </c>
      <c r="P154" s="404" t="e">
        <f>IF($D154="Yes",'CMFs Injury A (All Data)'!P154,1)</f>
        <v>#N/A</v>
      </c>
      <c r="Q154" s="404" t="e">
        <f>IF($D154="Yes",'CMFs Injury A (All Data)'!Q154,1)</f>
        <v>#N/A</v>
      </c>
      <c r="R154" s="404" t="e">
        <f>IF($D154="Yes",'CMFs Injury A (All Data)'!R154,1)</f>
        <v>#N/A</v>
      </c>
      <c r="S154" s="404" t="e">
        <f>IF($D154="Yes",'CMFs Injury A (All Data)'!S154,1)</f>
        <v>#N/A</v>
      </c>
      <c r="T154" s="404" t="e">
        <f>IF($D154="Yes",'CMFs Injury A (All Data)'!T154,1)</f>
        <v>#N/A</v>
      </c>
      <c r="U154" s="404" t="e">
        <f>IF($D154="Yes",'CMFs Injury A (All Data)'!U154,1)</f>
        <v>#N/A</v>
      </c>
      <c r="V154" s="439" t="e">
        <f>IF($D154="Yes",'CMFs Injury A (All Data)'!V154,1)</f>
        <v>#N/A</v>
      </c>
      <c r="W154" s="625"/>
    </row>
    <row r="155" spans="1:23" x14ac:dyDescent="0.2">
      <c r="A155" s="407" t="str">
        <f>'CMFs Fatal'!A155</f>
        <v>Area Type must be selected on Worksheet 1 (box 14)</v>
      </c>
      <c r="B155" s="403">
        <f>'CMFs Fatal (All Data)'!B155</f>
        <v>12</v>
      </c>
      <c r="C155" s="403" t="str">
        <f>'CMFs Fatal (All Data)'!C155</f>
        <v>Urban</v>
      </c>
      <c r="D155" s="403" t="e">
        <f>'CMFs Fatal (All Data)'!D155</f>
        <v>#N/A</v>
      </c>
      <c r="E155" s="404" t="e">
        <f>IF($D155="Yes",'CMFs Injury A (All Data)'!E155,1)</f>
        <v>#N/A</v>
      </c>
      <c r="F155" s="404" t="e">
        <f>IF($D155="Yes",'CMFs Injury A (All Data)'!F155,1)</f>
        <v>#N/A</v>
      </c>
      <c r="G155" s="404" t="e">
        <f>IF($D155="Yes",'CMFs Injury A (All Data)'!G155,1)</f>
        <v>#N/A</v>
      </c>
      <c r="H155" s="404" t="e">
        <f>IF($D155="Yes",'CMFs Injury A (All Data)'!H155,1)</f>
        <v>#N/A</v>
      </c>
      <c r="I155" s="404" t="e">
        <f>IF($D155="Yes",'CMFs Injury A (All Data)'!I155,1)</f>
        <v>#N/A</v>
      </c>
      <c r="J155" s="404" t="e">
        <f>IF($D155="Yes",'CMFs Injury A (All Data)'!J155,1)</f>
        <v>#N/A</v>
      </c>
      <c r="K155" s="404" t="e">
        <f>IF($D155="Yes",'CMFs Injury A (All Data)'!K155,1)</f>
        <v>#N/A</v>
      </c>
      <c r="L155" s="404" t="e">
        <f>IF($D155="Yes",'CMFs Injury A (All Data)'!L155,1)</f>
        <v>#N/A</v>
      </c>
      <c r="M155" s="404" t="e">
        <f>IF($D155="Yes",'CMFs Injury A (All Data)'!M155,1)</f>
        <v>#N/A</v>
      </c>
      <c r="N155" s="404" t="e">
        <f>IF($D155="Yes",'CMFs Injury A (All Data)'!N155,1)</f>
        <v>#N/A</v>
      </c>
      <c r="O155" s="404" t="e">
        <f>IF($D155="Yes",'CMFs Injury A (All Data)'!O155,1)</f>
        <v>#N/A</v>
      </c>
      <c r="P155" s="404" t="e">
        <f>IF($D155="Yes",'CMFs Injury A (All Data)'!P155,1)</f>
        <v>#N/A</v>
      </c>
      <c r="Q155" s="404" t="e">
        <f>IF($D155="Yes",'CMFs Injury A (All Data)'!Q155,1)</f>
        <v>#N/A</v>
      </c>
      <c r="R155" s="404" t="e">
        <f>IF($D155="Yes",'CMFs Injury A (All Data)'!R155,1)</f>
        <v>#N/A</v>
      </c>
      <c r="S155" s="404" t="e">
        <f>IF($D155="Yes",'CMFs Injury A (All Data)'!S155,1)</f>
        <v>#N/A</v>
      </c>
      <c r="T155" s="404" t="e">
        <f>IF($D155="Yes",'CMFs Injury A (All Data)'!T155,1)</f>
        <v>#N/A</v>
      </c>
      <c r="U155" s="404" t="e">
        <f>IF($D155="Yes",'CMFs Injury A (All Data)'!U155,1)</f>
        <v>#N/A</v>
      </c>
      <c r="V155" s="439" t="e">
        <f>IF($D155="Yes",'CMFs Injury A (All Data)'!V155,1)</f>
        <v>#N/A</v>
      </c>
      <c r="W155" s="625"/>
    </row>
    <row r="156" spans="1:23" x14ac:dyDescent="0.2">
      <c r="A156" s="407" t="str">
        <f>'CMFs Fatal'!A156</f>
        <v>Area Type must be selected on Worksheet 1 (box 14)</v>
      </c>
      <c r="B156" s="403">
        <f>'CMFs Fatal (All Data)'!B156</f>
        <v>12</v>
      </c>
      <c r="C156" s="403" t="str">
        <f>'CMFs Fatal (All Data)'!C156</f>
        <v>All</v>
      </c>
      <c r="D156" s="403" t="e">
        <f>'CMFs Fatal (All Data)'!D156</f>
        <v>#N/A</v>
      </c>
      <c r="E156" s="404" t="e">
        <f>IF($D156="Yes",'CMFs Injury A (All Data)'!E156,1)</f>
        <v>#N/A</v>
      </c>
      <c r="F156" s="404" t="e">
        <f>IF($D156="Yes",'CMFs Injury A (All Data)'!F156,1)</f>
        <v>#N/A</v>
      </c>
      <c r="G156" s="404" t="e">
        <f>IF($D156="Yes",'CMFs Injury A (All Data)'!G156,1)</f>
        <v>#N/A</v>
      </c>
      <c r="H156" s="404" t="e">
        <f>IF($D156="Yes",'CMFs Injury A (All Data)'!H156,1)</f>
        <v>#N/A</v>
      </c>
      <c r="I156" s="404" t="e">
        <f>IF($D156="Yes",'CMFs Injury A (All Data)'!I156,1)</f>
        <v>#N/A</v>
      </c>
      <c r="J156" s="404" t="e">
        <f>IF($D156="Yes",'CMFs Injury A (All Data)'!J156,1)</f>
        <v>#N/A</v>
      </c>
      <c r="K156" s="404" t="e">
        <f>IF($D156="Yes",'CMFs Injury A (All Data)'!K156,1)</f>
        <v>#N/A</v>
      </c>
      <c r="L156" s="404" t="e">
        <f>IF($D156="Yes",'CMFs Injury A (All Data)'!L156,1)</f>
        <v>#N/A</v>
      </c>
      <c r="M156" s="404" t="e">
        <f>IF($D156="Yes",'CMFs Injury A (All Data)'!M156,1)</f>
        <v>#N/A</v>
      </c>
      <c r="N156" s="404" t="e">
        <f>IF($D156="Yes",'CMFs Injury A (All Data)'!N156,1)</f>
        <v>#N/A</v>
      </c>
      <c r="O156" s="404" t="e">
        <f>IF($D156="Yes",'CMFs Injury A (All Data)'!O156,1)</f>
        <v>#N/A</v>
      </c>
      <c r="P156" s="404" t="e">
        <f>IF($D156="Yes",'CMFs Injury A (All Data)'!P156,1)</f>
        <v>#N/A</v>
      </c>
      <c r="Q156" s="404" t="e">
        <f>IF($D156="Yes",'CMFs Injury A (All Data)'!Q156,1)</f>
        <v>#N/A</v>
      </c>
      <c r="R156" s="404" t="e">
        <f>IF($D156="Yes",'CMFs Injury A (All Data)'!R156,1)</f>
        <v>#N/A</v>
      </c>
      <c r="S156" s="404" t="e">
        <f>IF($D156="Yes",'CMFs Injury A (All Data)'!S156,1)</f>
        <v>#N/A</v>
      </c>
      <c r="T156" s="404" t="e">
        <f>IF($D156="Yes",'CMFs Injury A (All Data)'!T156,1)</f>
        <v>#N/A</v>
      </c>
      <c r="U156" s="404" t="e">
        <f>IF($D156="Yes",'CMFs Injury A (All Data)'!U156,1)</f>
        <v>#N/A</v>
      </c>
      <c r="V156" s="439" t="e">
        <f>IF($D156="Yes",'CMFs Injury A (All Data)'!V156,1)</f>
        <v>#N/A</v>
      </c>
      <c r="W156" s="625"/>
    </row>
    <row r="157" spans="1:23" x14ac:dyDescent="0.2">
      <c r="A157" s="407" t="str">
        <f>'CMFs Fatal'!A157</f>
        <v>Area Type must be selected on Worksheet 1 (box 14)</v>
      </c>
      <c r="B157" s="403">
        <f>'CMFs Fatal (All Data)'!B157</f>
        <v>12</v>
      </c>
      <c r="C157" s="403" t="str">
        <f>'CMFs Fatal (All Data)'!C157</f>
        <v>All</v>
      </c>
      <c r="D157" s="403" t="e">
        <f>'CMFs Fatal (All Data)'!D157</f>
        <v>#N/A</v>
      </c>
      <c r="E157" s="404" t="e">
        <f>IF($D157="Yes",'CMFs Injury A (All Data)'!E157,1)</f>
        <v>#N/A</v>
      </c>
      <c r="F157" s="404" t="e">
        <f>IF($D157="Yes",'CMFs Injury A (All Data)'!F157,1)</f>
        <v>#N/A</v>
      </c>
      <c r="G157" s="404" t="e">
        <f>IF($D157="Yes",'CMFs Injury A (All Data)'!G157,1)</f>
        <v>#N/A</v>
      </c>
      <c r="H157" s="404" t="e">
        <f>IF($D157="Yes",'CMFs Injury A (All Data)'!H157,1)</f>
        <v>#N/A</v>
      </c>
      <c r="I157" s="404" t="e">
        <f>IF($D157="Yes",'CMFs Injury A (All Data)'!I157,1)</f>
        <v>#N/A</v>
      </c>
      <c r="J157" s="404" t="e">
        <f>IF($D157="Yes",'CMFs Injury A (All Data)'!J157,1)</f>
        <v>#N/A</v>
      </c>
      <c r="K157" s="404" t="e">
        <f>IF($D157="Yes",'CMFs Injury A (All Data)'!K157,1)</f>
        <v>#N/A</v>
      </c>
      <c r="L157" s="404" t="e">
        <f>IF($D157="Yes",'CMFs Injury A (All Data)'!L157,1)</f>
        <v>#N/A</v>
      </c>
      <c r="M157" s="404" t="e">
        <f>IF($D157="Yes",'CMFs Injury A (All Data)'!M157,1)</f>
        <v>#N/A</v>
      </c>
      <c r="N157" s="404" t="e">
        <f>IF($D157="Yes",'CMFs Injury A (All Data)'!N157,1)</f>
        <v>#N/A</v>
      </c>
      <c r="O157" s="404" t="e">
        <f>IF($D157="Yes",'CMFs Injury A (All Data)'!O157,1)</f>
        <v>#N/A</v>
      </c>
      <c r="P157" s="404" t="e">
        <f>IF($D157="Yes",'CMFs Injury A (All Data)'!P157,1)</f>
        <v>#N/A</v>
      </c>
      <c r="Q157" s="404" t="e">
        <f>IF($D157="Yes",'CMFs Injury A (All Data)'!Q157,1)</f>
        <v>#N/A</v>
      </c>
      <c r="R157" s="404" t="e">
        <f>IF($D157="Yes",'CMFs Injury A (All Data)'!R157,1)</f>
        <v>#N/A</v>
      </c>
      <c r="S157" s="404" t="e">
        <f>IF($D157="Yes",'CMFs Injury A (All Data)'!S157,1)</f>
        <v>#N/A</v>
      </c>
      <c r="T157" s="404" t="e">
        <f>IF($D157="Yes",'CMFs Injury A (All Data)'!T157,1)</f>
        <v>#N/A</v>
      </c>
      <c r="U157" s="404" t="e">
        <f>IF($D157="Yes",'CMFs Injury A (All Data)'!U157,1)</f>
        <v>#N/A</v>
      </c>
      <c r="V157" s="439" t="e">
        <f>IF($D157="Yes",'CMFs Injury A (All Data)'!V157,1)</f>
        <v>#N/A</v>
      </c>
      <c r="W157" s="625"/>
    </row>
    <row r="158" spans="1:23" x14ac:dyDescent="0.2">
      <c r="A158" s="407" t="str">
        <f>'CMFs Fatal'!A158</f>
        <v>Area Type must be selected on Worksheet 1 (box 14)</v>
      </c>
      <c r="B158" s="403">
        <f>'CMFs Fatal (All Data)'!B158</f>
        <v>12</v>
      </c>
      <c r="C158" s="403" t="str">
        <f>'CMFs Fatal (All Data)'!C158</f>
        <v>All</v>
      </c>
      <c r="D158" s="403" t="e">
        <f>'CMFs Fatal (All Data)'!D158</f>
        <v>#N/A</v>
      </c>
      <c r="E158" s="404" t="e">
        <f>IF($D158="Yes",'CMFs Injury A (All Data)'!E158,1)</f>
        <v>#N/A</v>
      </c>
      <c r="F158" s="404" t="e">
        <f>IF($D158="Yes",'CMFs Injury A (All Data)'!F158,1)</f>
        <v>#N/A</v>
      </c>
      <c r="G158" s="404" t="e">
        <f>IF($D158="Yes",'CMFs Injury A (All Data)'!G158,1)</f>
        <v>#N/A</v>
      </c>
      <c r="H158" s="404" t="e">
        <f>IF($D158="Yes",'CMFs Injury A (All Data)'!H158,1)</f>
        <v>#N/A</v>
      </c>
      <c r="I158" s="404" t="e">
        <f>IF($D158="Yes",'CMFs Injury A (All Data)'!I158,1)</f>
        <v>#N/A</v>
      </c>
      <c r="J158" s="404" t="e">
        <f>IF($D158="Yes",'CMFs Injury A (All Data)'!J158,1)</f>
        <v>#N/A</v>
      </c>
      <c r="K158" s="404" t="e">
        <f>IF($D158="Yes",'CMFs Injury A (All Data)'!K158,1)</f>
        <v>#N/A</v>
      </c>
      <c r="L158" s="404" t="e">
        <f>IF($D158="Yes",'CMFs Injury A (All Data)'!L158,1)</f>
        <v>#N/A</v>
      </c>
      <c r="M158" s="404" t="e">
        <f>IF($D158="Yes",'CMFs Injury A (All Data)'!M158,1)</f>
        <v>#N/A</v>
      </c>
      <c r="N158" s="404" t="e">
        <f>IF($D158="Yes",'CMFs Injury A (All Data)'!N158,1)</f>
        <v>#N/A</v>
      </c>
      <c r="O158" s="404" t="e">
        <f>IF($D158="Yes",'CMFs Injury A (All Data)'!O158,1)</f>
        <v>#N/A</v>
      </c>
      <c r="P158" s="404" t="e">
        <f>IF($D158="Yes",'CMFs Injury A (All Data)'!P158,1)</f>
        <v>#N/A</v>
      </c>
      <c r="Q158" s="404" t="e">
        <f>IF($D158="Yes",'CMFs Injury A (All Data)'!Q158,1)</f>
        <v>#N/A</v>
      </c>
      <c r="R158" s="404" t="e">
        <f>IF($D158="Yes",'CMFs Injury A (All Data)'!R158,1)</f>
        <v>#N/A</v>
      </c>
      <c r="S158" s="404" t="e">
        <f>IF($D158="Yes",'CMFs Injury A (All Data)'!S158,1)</f>
        <v>#N/A</v>
      </c>
      <c r="T158" s="404" t="e">
        <f>IF($D158="Yes",'CMFs Injury A (All Data)'!T158,1)</f>
        <v>#N/A</v>
      </c>
      <c r="U158" s="404" t="e">
        <f>IF($D158="Yes",'CMFs Injury A (All Data)'!U158,1)</f>
        <v>#N/A</v>
      </c>
      <c r="V158" s="439" t="e">
        <f>IF($D158="Yes",'CMFs Injury A (All Data)'!V158,1)</f>
        <v>#N/A</v>
      </c>
      <c r="W158" s="625"/>
    </row>
    <row r="159" spans="1:23" x14ac:dyDescent="0.2">
      <c r="A159" s="407" t="str">
        <f>'CMFs Fatal'!A159</f>
        <v>Area Type must be selected on Worksheet 1 (box 14)</v>
      </c>
      <c r="B159" s="403">
        <f>'CMFs Fatal (All Data)'!B159</f>
        <v>12</v>
      </c>
      <c r="C159" s="403" t="str">
        <f>'CMFs Fatal (All Data)'!C159</f>
        <v>All</v>
      </c>
      <c r="D159" s="403" t="e">
        <f>'CMFs Fatal (All Data)'!D159</f>
        <v>#N/A</v>
      </c>
      <c r="E159" s="404" t="e">
        <f>IF($D159="Yes",'CMFs Injury A (All Data)'!E159,1)</f>
        <v>#N/A</v>
      </c>
      <c r="F159" s="404" t="e">
        <f>IF($D159="Yes",'CMFs Injury A (All Data)'!F159,1)</f>
        <v>#N/A</v>
      </c>
      <c r="G159" s="404" t="e">
        <f>IF($D159="Yes",'CMFs Injury A (All Data)'!G159,1)</f>
        <v>#N/A</v>
      </c>
      <c r="H159" s="404" t="e">
        <f>IF($D159="Yes",'CMFs Injury A (All Data)'!H159,1)</f>
        <v>#N/A</v>
      </c>
      <c r="I159" s="404" t="e">
        <f>IF($D159="Yes",'CMFs Injury A (All Data)'!I159,1)</f>
        <v>#N/A</v>
      </c>
      <c r="J159" s="404" t="e">
        <f>IF($D159="Yes",'CMFs Injury A (All Data)'!J159,1)</f>
        <v>#N/A</v>
      </c>
      <c r="K159" s="404" t="e">
        <f>IF($D159="Yes",'CMFs Injury A (All Data)'!K159,1)</f>
        <v>#N/A</v>
      </c>
      <c r="L159" s="404" t="e">
        <f>IF($D159="Yes",'CMFs Injury A (All Data)'!L159,1)</f>
        <v>#N/A</v>
      </c>
      <c r="M159" s="404" t="e">
        <f>IF($D159="Yes",'CMFs Injury A (All Data)'!M159,1)</f>
        <v>#N/A</v>
      </c>
      <c r="N159" s="404" t="e">
        <f>IF($D159="Yes",'CMFs Injury A (All Data)'!N159,1)</f>
        <v>#N/A</v>
      </c>
      <c r="O159" s="404" t="e">
        <f>IF($D159="Yes",'CMFs Injury A (All Data)'!O159,1)</f>
        <v>#N/A</v>
      </c>
      <c r="P159" s="404" t="e">
        <f>IF($D159="Yes",'CMFs Injury A (All Data)'!P159,1)</f>
        <v>#N/A</v>
      </c>
      <c r="Q159" s="404" t="e">
        <f>IF($D159="Yes",'CMFs Injury A (All Data)'!Q159,1)</f>
        <v>#N/A</v>
      </c>
      <c r="R159" s="404" t="e">
        <f>IF($D159="Yes",'CMFs Injury A (All Data)'!R159,1)</f>
        <v>#N/A</v>
      </c>
      <c r="S159" s="404" t="e">
        <f>IF($D159="Yes",'CMFs Injury A (All Data)'!S159,1)</f>
        <v>#N/A</v>
      </c>
      <c r="T159" s="404" t="e">
        <f>IF($D159="Yes",'CMFs Injury A (All Data)'!T159,1)</f>
        <v>#N/A</v>
      </c>
      <c r="U159" s="404" t="e">
        <f>IF($D159="Yes",'CMFs Injury A (All Data)'!U159,1)</f>
        <v>#N/A</v>
      </c>
      <c r="V159" s="439" t="e">
        <f>IF($D159="Yes",'CMFs Injury A (All Data)'!V159,1)</f>
        <v>#N/A</v>
      </c>
      <c r="W159" s="625"/>
    </row>
    <row r="160" spans="1:23" x14ac:dyDescent="0.2">
      <c r="A160" s="407" t="str">
        <f>'CMFs Fatal'!A160</f>
        <v>Area Type must be selected on Worksheet 1 (box 14)</v>
      </c>
      <c r="B160" s="403">
        <f>'CMFs Fatal (All Data)'!B160</f>
        <v>12</v>
      </c>
      <c r="C160" s="403" t="str">
        <f>'CMFs Fatal (All Data)'!C160</f>
        <v>All</v>
      </c>
      <c r="D160" s="403" t="e">
        <f>'CMFs Fatal (All Data)'!D160</f>
        <v>#N/A</v>
      </c>
      <c r="E160" s="404" t="e">
        <f>IF($D160="Yes",'CMFs Injury A (All Data)'!E160,1)</f>
        <v>#N/A</v>
      </c>
      <c r="F160" s="404" t="e">
        <f>IF($D160="Yes",'CMFs Injury A (All Data)'!F160,1)</f>
        <v>#N/A</v>
      </c>
      <c r="G160" s="404" t="e">
        <f>IF($D160="Yes",'CMFs Injury A (All Data)'!G160,1)</f>
        <v>#N/A</v>
      </c>
      <c r="H160" s="404" t="e">
        <f>IF($D160="Yes",'CMFs Injury A (All Data)'!H160,1)</f>
        <v>#N/A</v>
      </c>
      <c r="I160" s="404" t="e">
        <f>IF($D160="Yes",'CMFs Injury A (All Data)'!I160,1)</f>
        <v>#N/A</v>
      </c>
      <c r="J160" s="404" t="e">
        <f>IF($D160="Yes",'CMFs Injury A (All Data)'!J160,1)</f>
        <v>#N/A</v>
      </c>
      <c r="K160" s="404" t="e">
        <f>IF($D160="Yes",'CMFs Injury A (All Data)'!K160,1)</f>
        <v>#N/A</v>
      </c>
      <c r="L160" s="404" t="e">
        <f>IF($D160="Yes",'CMFs Injury A (All Data)'!L160,1)</f>
        <v>#N/A</v>
      </c>
      <c r="M160" s="404" t="e">
        <f>IF($D160="Yes",'CMFs Injury A (All Data)'!M160,1)</f>
        <v>#N/A</v>
      </c>
      <c r="N160" s="404" t="e">
        <f>IF($D160="Yes",'CMFs Injury A (All Data)'!N160,1)</f>
        <v>#N/A</v>
      </c>
      <c r="O160" s="404" t="e">
        <f>IF($D160="Yes",'CMFs Injury A (All Data)'!O160,1)</f>
        <v>#N/A</v>
      </c>
      <c r="P160" s="404" t="e">
        <f>IF($D160="Yes",'CMFs Injury A (All Data)'!P160,1)</f>
        <v>#N/A</v>
      </c>
      <c r="Q160" s="404" t="e">
        <f>IF($D160="Yes",'CMFs Injury A (All Data)'!Q160,1)</f>
        <v>#N/A</v>
      </c>
      <c r="R160" s="404" t="e">
        <f>IF($D160="Yes",'CMFs Injury A (All Data)'!R160,1)</f>
        <v>#N/A</v>
      </c>
      <c r="S160" s="404" t="e">
        <f>IF($D160="Yes",'CMFs Injury A (All Data)'!S160,1)</f>
        <v>#N/A</v>
      </c>
      <c r="T160" s="404" t="e">
        <f>IF($D160="Yes",'CMFs Injury A (All Data)'!T160,1)</f>
        <v>#N/A</v>
      </c>
      <c r="U160" s="404" t="e">
        <f>IF($D160="Yes",'CMFs Injury A (All Data)'!U160,1)</f>
        <v>#N/A</v>
      </c>
      <c r="V160" s="439" t="e">
        <f>IF($D160="Yes",'CMFs Injury A (All Data)'!V160,1)</f>
        <v>#N/A</v>
      </c>
      <c r="W160" s="625"/>
    </row>
    <row r="161" spans="1:23" x14ac:dyDescent="0.2">
      <c r="A161" s="407" t="str">
        <f>'CMFs Fatal'!A161</f>
        <v>Area Type must be selected on Worksheet 1 (box 14)</v>
      </c>
      <c r="B161" s="403">
        <f>'CMFs Fatal (All Data)'!B161</f>
        <v>12</v>
      </c>
      <c r="C161" s="403" t="str">
        <f>'CMFs Fatal (All Data)'!C161</f>
        <v>All</v>
      </c>
      <c r="D161" s="403" t="e">
        <f>'CMFs Fatal (All Data)'!D161</f>
        <v>#N/A</v>
      </c>
      <c r="E161" s="404" t="e">
        <f>IF($D161="Yes",'CMFs Injury A (All Data)'!E161,1)</f>
        <v>#N/A</v>
      </c>
      <c r="F161" s="404" t="e">
        <f>IF($D161="Yes",'CMFs Injury A (All Data)'!F161,1)</f>
        <v>#N/A</v>
      </c>
      <c r="G161" s="404" t="e">
        <f>IF($D161="Yes",'CMFs Injury A (All Data)'!G161,1)</f>
        <v>#N/A</v>
      </c>
      <c r="H161" s="404" t="e">
        <f>IF($D161="Yes",'CMFs Injury A (All Data)'!H161,1)</f>
        <v>#N/A</v>
      </c>
      <c r="I161" s="404" t="e">
        <f>IF($D161="Yes",'CMFs Injury A (All Data)'!I161,1)</f>
        <v>#N/A</v>
      </c>
      <c r="J161" s="404" t="e">
        <f>IF($D161="Yes",'CMFs Injury A (All Data)'!J161,1)</f>
        <v>#N/A</v>
      </c>
      <c r="K161" s="404" t="e">
        <f>IF($D161="Yes",'CMFs Injury A (All Data)'!K161,1)</f>
        <v>#N/A</v>
      </c>
      <c r="L161" s="404" t="e">
        <f>IF($D161="Yes",'CMFs Injury A (All Data)'!L161,1)</f>
        <v>#N/A</v>
      </c>
      <c r="M161" s="404" t="e">
        <f>IF($D161="Yes",'CMFs Injury A (All Data)'!M161,1)</f>
        <v>#N/A</v>
      </c>
      <c r="N161" s="404" t="e">
        <f>IF($D161="Yes",'CMFs Injury A (All Data)'!N161,1)</f>
        <v>#N/A</v>
      </c>
      <c r="O161" s="404" t="e">
        <f>IF($D161="Yes",'CMFs Injury A (All Data)'!O161,1)</f>
        <v>#N/A</v>
      </c>
      <c r="P161" s="404" t="e">
        <f>IF($D161="Yes",'CMFs Injury A (All Data)'!P161,1)</f>
        <v>#N/A</v>
      </c>
      <c r="Q161" s="404" t="e">
        <f>IF($D161="Yes",'CMFs Injury A (All Data)'!Q161,1)</f>
        <v>#N/A</v>
      </c>
      <c r="R161" s="404" t="e">
        <f>IF($D161="Yes",'CMFs Injury A (All Data)'!R161,1)</f>
        <v>#N/A</v>
      </c>
      <c r="S161" s="404" t="e">
        <f>IF($D161="Yes",'CMFs Injury A (All Data)'!S161,1)</f>
        <v>#N/A</v>
      </c>
      <c r="T161" s="404" t="e">
        <f>IF($D161="Yes",'CMFs Injury A (All Data)'!T161,1)</f>
        <v>#N/A</v>
      </c>
      <c r="U161" s="404" t="e">
        <f>IF($D161="Yes",'CMFs Injury A (All Data)'!U161,1)</f>
        <v>#N/A</v>
      </c>
      <c r="V161" s="439" t="e">
        <f>IF($D161="Yes",'CMFs Injury A (All Data)'!V161,1)</f>
        <v>#N/A</v>
      </c>
      <c r="W161" s="625"/>
    </row>
    <row r="162" spans="1:23" x14ac:dyDescent="0.2">
      <c r="A162" s="407" t="str">
        <f>'CMFs Fatal'!A162</f>
        <v>Area Type must be selected on Worksheet 1 (box 14)</v>
      </c>
      <c r="B162" s="403">
        <f>'CMFs Fatal (All Data)'!B162</f>
        <v>12</v>
      </c>
      <c r="C162" s="403" t="str">
        <f>'CMFs Fatal (All Data)'!C162</f>
        <v>All</v>
      </c>
      <c r="D162" s="403" t="e">
        <f>'CMFs Fatal (All Data)'!D162</f>
        <v>#N/A</v>
      </c>
      <c r="E162" s="404" t="e">
        <f>IF($D162="Yes",'CMFs Injury A (All Data)'!E162,1)</f>
        <v>#N/A</v>
      </c>
      <c r="F162" s="404" t="e">
        <f>IF($D162="Yes",'CMFs Injury A (All Data)'!F162,1)</f>
        <v>#N/A</v>
      </c>
      <c r="G162" s="404" t="e">
        <f>IF($D162="Yes",'CMFs Injury A (All Data)'!G162,1)</f>
        <v>#N/A</v>
      </c>
      <c r="H162" s="404" t="e">
        <f>IF($D162="Yes",'CMFs Injury A (All Data)'!H162,1)</f>
        <v>#N/A</v>
      </c>
      <c r="I162" s="404" t="e">
        <f>IF($D162="Yes",'CMFs Injury A (All Data)'!I162,1)</f>
        <v>#N/A</v>
      </c>
      <c r="J162" s="404" t="e">
        <f>IF($D162="Yes",'CMFs Injury A (All Data)'!J162,1)</f>
        <v>#N/A</v>
      </c>
      <c r="K162" s="404" t="e">
        <f>IF($D162="Yes",'CMFs Injury A (All Data)'!K162,1)</f>
        <v>#N/A</v>
      </c>
      <c r="L162" s="404" t="e">
        <f>IF($D162="Yes",'CMFs Injury A (All Data)'!L162,1)</f>
        <v>#N/A</v>
      </c>
      <c r="M162" s="404" t="e">
        <f>IF($D162="Yes",'CMFs Injury A (All Data)'!M162,1)</f>
        <v>#N/A</v>
      </c>
      <c r="N162" s="404" t="e">
        <f>IF($D162="Yes",'CMFs Injury A (All Data)'!N162,1)</f>
        <v>#N/A</v>
      </c>
      <c r="O162" s="404" t="e">
        <f>IF($D162="Yes",'CMFs Injury A (All Data)'!O162,1)</f>
        <v>#N/A</v>
      </c>
      <c r="P162" s="404" t="e">
        <f>IF($D162="Yes",'CMFs Injury A (All Data)'!P162,1)</f>
        <v>#N/A</v>
      </c>
      <c r="Q162" s="404" t="e">
        <f>IF($D162="Yes",'CMFs Injury A (All Data)'!Q162,1)</f>
        <v>#N/A</v>
      </c>
      <c r="R162" s="404" t="e">
        <f>IF($D162="Yes",'CMFs Injury A (All Data)'!R162,1)</f>
        <v>#N/A</v>
      </c>
      <c r="S162" s="404" t="e">
        <f>IF($D162="Yes",'CMFs Injury A (All Data)'!S162,1)</f>
        <v>#N/A</v>
      </c>
      <c r="T162" s="404" t="e">
        <f>IF($D162="Yes",'CMFs Injury A (All Data)'!T162,1)</f>
        <v>#N/A</v>
      </c>
      <c r="U162" s="404" t="e">
        <f>IF($D162="Yes",'CMFs Injury A (All Data)'!U162,1)</f>
        <v>#N/A</v>
      </c>
      <c r="V162" s="439" t="e">
        <f>IF($D162="Yes",'CMFs Injury A (All Data)'!V162,1)</f>
        <v>#N/A</v>
      </c>
      <c r="W162" s="625"/>
    </row>
    <row r="163" spans="1:23" x14ac:dyDescent="0.2">
      <c r="A163" s="407" t="str">
        <f>'CMFs Fatal'!A163</f>
        <v>Area Type must be selected on Worksheet 1 (box 14)</v>
      </c>
      <c r="B163" s="403">
        <f>'CMFs Fatal (All Data)'!B163</f>
        <v>12</v>
      </c>
      <c r="C163" s="403" t="str">
        <f>'CMFs Fatal (All Data)'!C163</f>
        <v>All</v>
      </c>
      <c r="D163" s="403" t="e">
        <f>'CMFs Fatal (All Data)'!D163</f>
        <v>#N/A</v>
      </c>
      <c r="E163" s="404" t="e">
        <f>IF($D163="Yes",'CMFs Injury A (All Data)'!E163,1)</f>
        <v>#N/A</v>
      </c>
      <c r="F163" s="404" t="e">
        <f>IF($D163="Yes",'CMFs Injury A (All Data)'!F163,1)</f>
        <v>#N/A</v>
      </c>
      <c r="G163" s="404" t="e">
        <f>IF($D163="Yes",'CMFs Injury A (All Data)'!G163,1)</f>
        <v>#N/A</v>
      </c>
      <c r="H163" s="404" t="e">
        <f>IF($D163="Yes",'CMFs Injury A (All Data)'!H163,1)</f>
        <v>#N/A</v>
      </c>
      <c r="I163" s="404" t="e">
        <f>IF($D163="Yes",'CMFs Injury A (All Data)'!I163,1)</f>
        <v>#N/A</v>
      </c>
      <c r="J163" s="404" t="e">
        <f>IF($D163="Yes",'CMFs Injury A (All Data)'!J163,1)</f>
        <v>#N/A</v>
      </c>
      <c r="K163" s="404" t="e">
        <f>IF($D163="Yes",'CMFs Injury A (All Data)'!K163,1)</f>
        <v>#N/A</v>
      </c>
      <c r="L163" s="404" t="e">
        <f>IF($D163="Yes",'CMFs Injury A (All Data)'!L163,1)</f>
        <v>#N/A</v>
      </c>
      <c r="M163" s="404" t="e">
        <f>IF($D163="Yes",'CMFs Injury A (All Data)'!M163,1)</f>
        <v>#N/A</v>
      </c>
      <c r="N163" s="404" t="e">
        <f>IF($D163="Yes",'CMFs Injury A (All Data)'!N163,1)</f>
        <v>#N/A</v>
      </c>
      <c r="O163" s="404" t="e">
        <f>IF($D163="Yes",'CMFs Injury A (All Data)'!O163,1)</f>
        <v>#N/A</v>
      </c>
      <c r="P163" s="404" t="e">
        <f>IF($D163="Yes",'CMFs Injury A (All Data)'!P163,1)</f>
        <v>#N/A</v>
      </c>
      <c r="Q163" s="404" t="e">
        <f>IF($D163="Yes",'CMFs Injury A (All Data)'!Q163,1)</f>
        <v>#N/A</v>
      </c>
      <c r="R163" s="404" t="e">
        <f>IF($D163="Yes",'CMFs Injury A (All Data)'!R163,1)</f>
        <v>#N/A</v>
      </c>
      <c r="S163" s="404" t="e">
        <f>IF($D163="Yes",'CMFs Injury A (All Data)'!S163,1)</f>
        <v>#N/A</v>
      </c>
      <c r="T163" s="404" t="e">
        <f>IF($D163="Yes",'CMFs Injury A (All Data)'!T163,1)</f>
        <v>#N/A</v>
      </c>
      <c r="U163" s="404" t="e">
        <f>IF($D163="Yes",'CMFs Injury A (All Data)'!U163,1)</f>
        <v>#N/A</v>
      </c>
      <c r="V163" s="439" t="e">
        <f>IF($D163="Yes",'CMFs Injury A (All Data)'!V163,1)</f>
        <v>#N/A</v>
      </c>
      <c r="W163" s="625"/>
    </row>
    <row r="164" spans="1:23" x14ac:dyDescent="0.2">
      <c r="A164" s="407" t="str">
        <f>'CMFs Fatal'!A164</f>
        <v>Area Type must be selected on Worksheet 1 (box 14)</v>
      </c>
      <c r="B164" s="403">
        <f>'CMFs Fatal (All Data)'!B164</f>
        <v>12</v>
      </c>
      <c r="C164" s="403" t="str">
        <f>'CMFs Fatal (All Data)'!C164</f>
        <v>All</v>
      </c>
      <c r="D164" s="403" t="e">
        <f>'CMFs Fatal (All Data)'!D164</f>
        <v>#N/A</v>
      </c>
      <c r="E164" s="404" t="e">
        <f>IF($D164="Yes",'CMFs Injury A (All Data)'!E164,1)</f>
        <v>#N/A</v>
      </c>
      <c r="F164" s="404" t="e">
        <f>IF($D164="Yes",'CMFs Injury A (All Data)'!F164,1)</f>
        <v>#N/A</v>
      </c>
      <c r="G164" s="404" t="e">
        <f>IF($D164="Yes",'CMFs Injury A (All Data)'!G164,1)</f>
        <v>#N/A</v>
      </c>
      <c r="H164" s="404" t="e">
        <f>IF($D164="Yes",'CMFs Injury A (All Data)'!H164,1)</f>
        <v>#N/A</v>
      </c>
      <c r="I164" s="404" t="e">
        <f>IF($D164="Yes",'CMFs Injury A (All Data)'!I164,1)</f>
        <v>#N/A</v>
      </c>
      <c r="J164" s="404" t="e">
        <f>IF($D164="Yes",'CMFs Injury A (All Data)'!J164,1)</f>
        <v>#N/A</v>
      </c>
      <c r="K164" s="404" t="e">
        <f>IF($D164="Yes",'CMFs Injury A (All Data)'!K164,1)</f>
        <v>#N/A</v>
      </c>
      <c r="L164" s="404" t="e">
        <f>IF($D164="Yes",'CMFs Injury A (All Data)'!L164,1)</f>
        <v>#N/A</v>
      </c>
      <c r="M164" s="404" t="e">
        <f>IF($D164="Yes",'CMFs Injury A (All Data)'!M164,1)</f>
        <v>#N/A</v>
      </c>
      <c r="N164" s="404" t="e">
        <f>IF($D164="Yes",'CMFs Injury A (All Data)'!N164,1)</f>
        <v>#N/A</v>
      </c>
      <c r="O164" s="404" t="e">
        <f>IF($D164="Yes",'CMFs Injury A (All Data)'!O164,1)</f>
        <v>#N/A</v>
      </c>
      <c r="P164" s="404" t="e">
        <f>IF($D164="Yes",'CMFs Injury A (All Data)'!P164,1)</f>
        <v>#N/A</v>
      </c>
      <c r="Q164" s="404" t="e">
        <f>IF($D164="Yes",'CMFs Injury A (All Data)'!Q164,1)</f>
        <v>#N/A</v>
      </c>
      <c r="R164" s="404" t="e">
        <f>IF($D164="Yes",'CMFs Injury A (All Data)'!R164,1)</f>
        <v>#N/A</v>
      </c>
      <c r="S164" s="404" t="e">
        <f>IF($D164="Yes",'CMFs Injury A (All Data)'!S164,1)</f>
        <v>#N/A</v>
      </c>
      <c r="T164" s="404" t="e">
        <f>IF($D164="Yes",'CMFs Injury A (All Data)'!T164,1)</f>
        <v>#N/A</v>
      </c>
      <c r="U164" s="404" t="e">
        <f>IF($D164="Yes",'CMFs Injury A (All Data)'!U164,1)</f>
        <v>#N/A</v>
      </c>
      <c r="V164" s="439" t="e">
        <f>IF($D164="Yes",'CMFs Injury A (All Data)'!V164,1)</f>
        <v>#N/A</v>
      </c>
      <c r="W164" s="625"/>
    </row>
    <row r="165" spans="1:23" x14ac:dyDescent="0.2">
      <c r="A165" s="407" t="str">
        <f>'CMFs Fatal'!A165</f>
        <v>Area Type must be selected on Worksheet 1 (box 14)</v>
      </c>
      <c r="B165" s="403">
        <f>'CMFs Fatal (All Data)'!B165</f>
        <v>12</v>
      </c>
      <c r="C165" s="403" t="str">
        <f>'CMFs Fatal (All Data)'!C165</f>
        <v>Urban</v>
      </c>
      <c r="D165" s="403" t="e">
        <f>'CMFs Fatal (All Data)'!D165</f>
        <v>#N/A</v>
      </c>
      <c r="E165" s="404" t="e">
        <f>IF($D165="Yes",'CMFs Injury A (All Data)'!E165,1)</f>
        <v>#N/A</v>
      </c>
      <c r="F165" s="404" t="e">
        <f>IF($D165="Yes",'CMFs Injury A (All Data)'!F165,1)</f>
        <v>#N/A</v>
      </c>
      <c r="G165" s="404" t="e">
        <f>IF($D165="Yes",'CMFs Injury A (All Data)'!G165,1)</f>
        <v>#N/A</v>
      </c>
      <c r="H165" s="404" t="e">
        <f>IF($D165="Yes",'CMFs Injury A (All Data)'!H165,1)</f>
        <v>#N/A</v>
      </c>
      <c r="I165" s="404" t="e">
        <f>IF($D165="Yes",'CMFs Injury A (All Data)'!I165,1)</f>
        <v>#N/A</v>
      </c>
      <c r="J165" s="404" t="e">
        <f>IF($D165="Yes",'CMFs Injury A (All Data)'!J165,1)</f>
        <v>#N/A</v>
      </c>
      <c r="K165" s="404" t="e">
        <f>IF($D165="Yes",'CMFs Injury A (All Data)'!K165,1)</f>
        <v>#N/A</v>
      </c>
      <c r="L165" s="404" t="e">
        <f>IF($D165="Yes",'CMFs Injury A (All Data)'!L165,1)</f>
        <v>#N/A</v>
      </c>
      <c r="M165" s="404" t="e">
        <f>IF($D165="Yes",'CMFs Injury A (All Data)'!M165,1)</f>
        <v>#N/A</v>
      </c>
      <c r="N165" s="404" t="e">
        <f>IF($D165="Yes",'CMFs Injury A (All Data)'!N165,1)</f>
        <v>#N/A</v>
      </c>
      <c r="O165" s="404" t="e">
        <f>IF($D165="Yes",'CMFs Injury A (All Data)'!O165,1)</f>
        <v>#N/A</v>
      </c>
      <c r="P165" s="404" t="e">
        <f>IF($D165="Yes",'CMFs Injury A (All Data)'!P165,1)</f>
        <v>#N/A</v>
      </c>
      <c r="Q165" s="404" t="e">
        <f>IF($D165="Yes",'CMFs Injury A (All Data)'!Q165,1)</f>
        <v>#N/A</v>
      </c>
      <c r="R165" s="404" t="e">
        <f>IF($D165="Yes",'CMFs Injury A (All Data)'!R165,1)</f>
        <v>#N/A</v>
      </c>
      <c r="S165" s="404" t="e">
        <f>IF($D165="Yes",'CMFs Injury A (All Data)'!S165,1)</f>
        <v>#N/A</v>
      </c>
      <c r="T165" s="404" t="e">
        <f>IF($D165="Yes",'CMFs Injury A (All Data)'!T165,1)</f>
        <v>#N/A</v>
      </c>
      <c r="U165" s="404" t="e">
        <f>IF($D165="Yes",'CMFs Injury A (All Data)'!U165,1)</f>
        <v>#N/A</v>
      </c>
      <c r="V165" s="439" t="e">
        <f>IF($D165="Yes",'CMFs Injury A (All Data)'!V165,1)</f>
        <v>#N/A</v>
      </c>
      <c r="W165" s="625"/>
    </row>
    <row r="166" spans="1:23" x14ac:dyDescent="0.2">
      <c r="A166" s="407" t="str">
        <f>'CMFs Fatal'!A166</f>
        <v>Area Type must be selected on Worksheet 1 (box 14)</v>
      </c>
      <c r="B166" s="403">
        <f>'CMFs Fatal (All Data)'!B166</f>
        <v>12</v>
      </c>
      <c r="C166" s="403" t="str">
        <f>'CMFs Fatal (All Data)'!C166</f>
        <v>Urban</v>
      </c>
      <c r="D166" s="403" t="e">
        <f>'CMFs Fatal (All Data)'!D166</f>
        <v>#N/A</v>
      </c>
      <c r="E166" s="404" t="e">
        <f>IF($D166="Yes",'CMFs Injury A (All Data)'!E166,1)</f>
        <v>#N/A</v>
      </c>
      <c r="F166" s="404" t="e">
        <f>IF($D166="Yes",'CMFs Injury A (All Data)'!F166,1)</f>
        <v>#N/A</v>
      </c>
      <c r="G166" s="404" t="e">
        <f>IF($D166="Yes",'CMFs Injury A (All Data)'!G166,1)</f>
        <v>#N/A</v>
      </c>
      <c r="H166" s="404" t="e">
        <f>IF($D166="Yes",'CMFs Injury A (All Data)'!H166,1)</f>
        <v>#N/A</v>
      </c>
      <c r="I166" s="404" t="e">
        <f>IF($D166="Yes",'CMFs Injury A (All Data)'!I166,1)</f>
        <v>#N/A</v>
      </c>
      <c r="J166" s="404" t="e">
        <f>IF($D166="Yes",'CMFs Injury A (All Data)'!J166,1)</f>
        <v>#N/A</v>
      </c>
      <c r="K166" s="404" t="e">
        <f>IF($D166="Yes",'CMFs Injury A (All Data)'!K166,1)</f>
        <v>#N/A</v>
      </c>
      <c r="L166" s="404" t="e">
        <f>IF($D166="Yes",'CMFs Injury A (All Data)'!L166,1)</f>
        <v>#N/A</v>
      </c>
      <c r="M166" s="404" t="e">
        <f>IF($D166="Yes",'CMFs Injury A (All Data)'!M166,1)</f>
        <v>#N/A</v>
      </c>
      <c r="N166" s="404" t="e">
        <f>IF($D166="Yes",'CMFs Injury A (All Data)'!N166,1)</f>
        <v>#N/A</v>
      </c>
      <c r="O166" s="404" t="e">
        <f>IF($D166="Yes",'CMFs Injury A (All Data)'!O166,1)</f>
        <v>#N/A</v>
      </c>
      <c r="P166" s="404" t="e">
        <f>IF($D166="Yes",'CMFs Injury A (All Data)'!P166,1)</f>
        <v>#N/A</v>
      </c>
      <c r="Q166" s="404" t="e">
        <f>IF($D166="Yes",'CMFs Injury A (All Data)'!Q166,1)</f>
        <v>#N/A</v>
      </c>
      <c r="R166" s="404" t="e">
        <f>IF($D166="Yes",'CMFs Injury A (All Data)'!R166,1)</f>
        <v>#N/A</v>
      </c>
      <c r="S166" s="404" t="e">
        <f>IF($D166="Yes",'CMFs Injury A (All Data)'!S166,1)</f>
        <v>#N/A</v>
      </c>
      <c r="T166" s="404" t="e">
        <f>IF($D166="Yes",'CMFs Injury A (All Data)'!T166,1)</f>
        <v>#N/A</v>
      </c>
      <c r="U166" s="404" t="e">
        <f>IF($D166="Yes",'CMFs Injury A (All Data)'!U166,1)</f>
        <v>#N/A</v>
      </c>
      <c r="V166" s="439" t="e">
        <f>IF($D166="Yes",'CMFs Injury A (All Data)'!V166,1)</f>
        <v>#N/A</v>
      </c>
      <c r="W166" s="625"/>
    </row>
    <row r="167" spans="1:23" x14ac:dyDescent="0.2">
      <c r="A167" s="407" t="str">
        <f>'CMFs Fatal'!A167</f>
        <v>Area Type must be selected on Worksheet 1 (box 14)</v>
      </c>
      <c r="B167" s="403">
        <f>'CMFs Fatal (All Data)'!B167</f>
        <v>12</v>
      </c>
      <c r="C167" s="403" t="str">
        <f>'CMFs Fatal (All Data)'!C167</f>
        <v>Urban</v>
      </c>
      <c r="D167" s="403" t="e">
        <f>'CMFs Fatal (All Data)'!D167</f>
        <v>#N/A</v>
      </c>
      <c r="E167" s="404" t="e">
        <f>IF($D167="Yes",'CMFs Injury A (All Data)'!E167,1)</f>
        <v>#N/A</v>
      </c>
      <c r="F167" s="404" t="e">
        <f>IF($D167="Yes",'CMFs Injury A (All Data)'!F167,1)</f>
        <v>#N/A</v>
      </c>
      <c r="G167" s="404" t="e">
        <f>IF($D167="Yes",'CMFs Injury A (All Data)'!G167,1)</f>
        <v>#N/A</v>
      </c>
      <c r="H167" s="404" t="e">
        <f>IF($D167="Yes",'CMFs Injury A (All Data)'!H167,1)</f>
        <v>#N/A</v>
      </c>
      <c r="I167" s="404" t="e">
        <f>IF($D167="Yes",'CMFs Injury A (All Data)'!I167,1)</f>
        <v>#N/A</v>
      </c>
      <c r="J167" s="404" t="e">
        <f>IF($D167="Yes",'CMFs Injury A (All Data)'!J167,1)</f>
        <v>#N/A</v>
      </c>
      <c r="K167" s="404" t="e">
        <f>IF($D167="Yes",'CMFs Injury A (All Data)'!K167,1)</f>
        <v>#N/A</v>
      </c>
      <c r="L167" s="404" t="e">
        <f>IF($D167="Yes",'CMFs Injury A (All Data)'!L167,1)</f>
        <v>#N/A</v>
      </c>
      <c r="M167" s="404" t="e">
        <f>IF($D167="Yes",'CMFs Injury A (All Data)'!M167,1)</f>
        <v>#N/A</v>
      </c>
      <c r="N167" s="404" t="e">
        <f>IF($D167="Yes",'CMFs Injury A (All Data)'!N167,1)</f>
        <v>#N/A</v>
      </c>
      <c r="O167" s="404" t="e">
        <f>IF($D167="Yes",'CMFs Injury A (All Data)'!O167,1)</f>
        <v>#N/A</v>
      </c>
      <c r="P167" s="404" t="e">
        <f>IF($D167="Yes",'CMFs Injury A (All Data)'!P167,1)</f>
        <v>#N/A</v>
      </c>
      <c r="Q167" s="404" t="e">
        <f>IF($D167="Yes",'CMFs Injury A (All Data)'!Q167,1)</f>
        <v>#N/A</v>
      </c>
      <c r="R167" s="404" t="e">
        <f>IF($D167="Yes",'CMFs Injury A (All Data)'!R167,1)</f>
        <v>#N/A</v>
      </c>
      <c r="S167" s="404" t="e">
        <f>IF($D167="Yes",'CMFs Injury A (All Data)'!S167,1)</f>
        <v>#N/A</v>
      </c>
      <c r="T167" s="404" t="e">
        <f>IF($D167="Yes",'CMFs Injury A (All Data)'!T167,1)</f>
        <v>#N/A</v>
      </c>
      <c r="U167" s="404" t="e">
        <f>IF($D167="Yes",'CMFs Injury A (All Data)'!U167,1)</f>
        <v>#N/A</v>
      </c>
      <c r="V167" s="439" t="e">
        <f>IF($D167="Yes",'CMFs Injury A (All Data)'!V167,1)</f>
        <v>#N/A</v>
      </c>
      <c r="W167" s="625"/>
    </row>
    <row r="168" spans="1:23" x14ac:dyDescent="0.2">
      <c r="A168" s="407" t="str">
        <f>'CMFs Fatal'!A168</f>
        <v>Area Type must be selected on Worksheet 1 (box 14)</v>
      </c>
      <c r="B168" s="403">
        <f>'CMFs Fatal (All Data)'!B168</f>
        <v>12</v>
      </c>
      <c r="C168" s="403" t="str">
        <f>'CMFs Fatal (All Data)'!C168</f>
        <v>Rural</v>
      </c>
      <c r="D168" s="403" t="e">
        <f>'CMFs Fatal (All Data)'!D168</f>
        <v>#N/A</v>
      </c>
      <c r="E168" s="404" t="e">
        <f>IF($D168="Yes",'CMFs Injury A (All Data)'!E168,1)</f>
        <v>#N/A</v>
      </c>
      <c r="F168" s="404" t="e">
        <f>IF($D168="Yes",'CMFs Injury A (All Data)'!F168,1)</f>
        <v>#N/A</v>
      </c>
      <c r="G168" s="404" t="e">
        <f>IF($D168="Yes",'CMFs Injury A (All Data)'!G168,1)</f>
        <v>#N/A</v>
      </c>
      <c r="H168" s="404" t="e">
        <f>IF($D168="Yes",'CMFs Injury A (All Data)'!H168,1)</f>
        <v>#N/A</v>
      </c>
      <c r="I168" s="404" t="e">
        <f>IF($D168="Yes",'CMFs Injury A (All Data)'!I168,1)</f>
        <v>#N/A</v>
      </c>
      <c r="J168" s="404" t="e">
        <f>IF($D168="Yes",'CMFs Injury A (All Data)'!J168,1)</f>
        <v>#N/A</v>
      </c>
      <c r="K168" s="404" t="e">
        <f>IF($D168="Yes",'CMFs Injury A (All Data)'!K168,1)</f>
        <v>#N/A</v>
      </c>
      <c r="L168" s="404" t="e">
        <f>IF($D168="Yes",'CMFs Injury A (All Data)'!L168,1)</f>
        <v>#N/A</v>
      </c>
      <c r="M168" s="404" t="e">
        <f>IF($D168="Yes",'CMFs Injury A (All Data)'!M168,1)</f>
        <v>#N/A</v>
      </c>
      <c r="N168" s="404" t="e">
        <f>IF($D168="Yes",'CMFs Injury A (All Data)'!N168,1)</f>
        <v>#N/A</v>
      </c>
      <c r="O168" s="404" t="e">
        <f>IF($D168="Yes",'CMFs Injury A (All Data)'!O168,1)</f>
        <v>#N/A</v>
      </c>
      <c r="P168" s="404" t="e">
        <f>IF($D168="Yes",'CMFs Injury A (All Data)'!P168,1)</f>
        <v>#N/A</v>
      </c>
      <c r="Q168" s="404" t="e">
        <f>IF($D168="Yes",'CMFs Injury A (All Data)'!Q168,1)</f>
        <v>#N/A</v>
      </c>
      <c r="R168" s="404" t="e">
        <f>IF($D168="Yes",'CMFs Injury A (All Data)'!R168,1)</f>
        <v>#N/A</v>
      </c>
      <c r="S168" s="404" t="e">
        <f>IF($D168="Yes",'CMFs Injury A (All Data)'!S168,1)</f>
        <v>#N/A</v>
      </c>
      <c r="T168" s="404" t="e">
        <f>IF($D168="Yes",'CMFs Injury A (All Data)'!T168,1)</f>
        <v>#N/A</v>
      </c>
      <c r="U168" s="404" t="e">
        <f>IF($D168="Yes",'CMFs Injury A (All Data)'!U168,1)</f>
        <v>#N/A</v>
      </c>
      <c r="V168" s="439" t="e">
        <f>IF($D168="Yes",'CMFs Injury A (All Data)'!V168,1)</f>
        <v>#N/A</v>
      </c>
      <c r="W168" s="625"/>
    </row>
    <row r="169" spans="1:23" x14ac:dyDescent="0.2">
      <c r="A169" s="407" t="str">
        <f>'CMFs Fatal'!A169</f>
        <v>Area Type must be selected on Worksheet 1 (box 14)</v>
      </c>
      <c r="B169" s="403">
        <f>'CMFs Fatal (All Data)'!B169</f>
        <v>12</v>
      </c>
      <c r="C169" s="403" t="str">
        <f>'CMFs Fatal (All Data)'!C169</f>
        <v>Rural</v>
      </c>
      <c r="D169" s="403" t="e">
        <f>'CMFs Fatal (All Data)'!D169</f>
        <v>#N/A</v>
      </c>
      <c r="E169" s="404" t="e">
        <f>IF($D169="Yes",'CMFs Injury A (All Data)'!E169,1)</f>
        <v>#N/A</v>
      </c>
      <c r="F169" s="404" t="e">
        <f>IF($D169="Yes",'CMFs Injury A (All Data)'!F169,1)</f>
        <v>#N/A</v>
      </c>
      <c r="G169" s="404" t="e">
        <f>IF($D169="Yes",'CMFs Injury A (All Data)'!G169,1)</f>
        <v>#N/A</v>
      </c>
      <c r="H169" s="404" t="e">
        <f>IF($D169="Yes",'CMFs Injury A (All Data)'!H169,1)</f>
        <v>#N/A</v>
      </c>
      <c r="I169" s="404" t="e">
        <f>IF($D169="Yes",'CMFs Injury A (All Data)'!I169,1)</f>
        <v>#N/A</v>
      </c>
      <c r="J169" s="404" t="e">
        <f>IF($D169="Yes",'CMFs Injury A (All Data)'!J169,1)</f>
        <v>#N/A</v>
      </c>
      <c r="K169" s="404" t="e">
        <f>IF($D169="Yes",'CMFs Injury A (All Data)'!K169,1)</f>
        <v>#N/A</v>
      </c>
      <c r="L169" s="404" t="e">
        <f>IF($D169="Yes",'CMFs Injury A (All Data)'!L169,1)</f>
        <v>#N/A</v>
      </c>
      <c r="M169" s="404" t="e">
        <f>IF($D169="Yes",'CMFs Injury A (All Data)'!M169,1)</f>
        <v>#N/A</v>
      </c>
      <c r="N169" s="404" t="e">
        <f>IF($D169="Yes",'CMFs Injury A (All Data)'!N169,1)</f>
        <v>#N/A</v>
      </c>
      <c r="O169" s="404" t="e">
        <f>IF($D169="Yes",'CMFs Injury A (All Data)'!O169,1)</f>
        <v>#N/A</v>
      </c>
      <c r="P169" s="404" t="e">
        <f>IF($D169="Yes",'CMFs Injury A (All Data)'!P169,1)</f>
        <v>#N/A</v>
      </c>
      <c r="Q169" s="404" t="e">
        <f>IF($D169="Yes",'CMFs Injury A (All Data)'!Q169,1)</f>
        <v>#N/A</v>
      </c>
      <c r="R169" s="404" t="e">
        <f>IF($D169="Yes",'CMFs Injury A (All Data)'!R169,1)</f>
        <v>#N/A</v>
      </c>
      <c r="S169" s="404" t="e">
        <f>IF($D169="Yes",'CMFs Injury A (All Data)'!S169,1)</f>
        <v>#N/A</v>
      </c>
      <c r="T169" s="404" t="e">
        <f>IF($D169="Yes",'CMFs Injury A (All Data)'!T169,1)</f>
        <v>#N/A</v>
      </c>
      <c r="U169" s="404" t="e">
        <f>IF($D169="Yes",'CMFs Injury A (All Data)'!U169,1)</f>
        <v>#N/A</v>
      </c>
      <c r="V169" s="439" t="e">
        <f>IF($D169="Yes",'CMFs Injury A (All Data)'!V169,1)</f>
        <v>#N/A</v>
      </c>
      <c r="W169" s="625"/>
    </row>
    <row r="170" spans="1:23" x14ac:dyDescent="0.2">
      <c r="A170" s="407" t="str">
        <f>'CMFs Fatal'!A170</f>
        <v>Area Type must be selected on Worksheet 1 (box 14)</v>
      </c>
      <c r="B170" s="403">
        <f>'CMFs Fatal (All Data)'!B170</f>
        <v>12</v>
      </c>
      <c r="C170" s="403" t="str">
        <f>'CMFs Fatal (All Data)'!C170</f>
        <v>Rural</v>
      </c>
      <c r="D170" s="403" t="e">
        <f>'CMFs Fatal (All Data)'!D170</f>
        <v>#N/A</v>
      </c>
      <c r="E170" s="404" t="e">
        <f>IF($D170="Yes",'CMFs Injury A (All Data)'!E170,1)</f>
        <v>#N/A</v>
      </c>
      <c r="F170" s="404" t="e">
        <f>IF($D170="Yes",'CMFs Injury A (All Data)'!F170,1)</f>
        <v>#N/A</v>
      </c>
      <c r="G170" s="404" t="e">
        <f>IF($D170="Yes",'CMFs Injury A (All Data)'!G170,1)</f>
        <v>#N/A</v>
      </c>
      <c r="H170" s="404" t="e">
        <f>IF($D170="Yes",'CMFs Injury A (All Data)'!H170,1)</f>
        <v>#N/A</v>
      </c>
      <c r="I170" s="404" t="e">
        <f>IF($D170="Yes",'CMFs Injury A (All Data)'!I170,1)</f>
        <v>#N/A</v>
      </c>
      <c r="J170" s="404" t="e">
        <f>IF($D170="Yes",'CMFs Injury A (All Data)'!J170,1)</f>
        <v>#N/A</v>
      </c>
      <c r="K170" s="404" t="e">
        <f>IF($D170="Yes",'CMFs Injury A (All Data)'!K170,1)</f>
        <v>#N/A</v>
      </c>
      <c r="L170" s="404" t="e">
        <f>IF($D170="Yes",'CMFs Injury A (All Data)'!L170,1)</f>
        <v>#N/A</v>
      </c>
      <c r="M170" s="404" t="e">
        <f>IF($D170="Yes",'CMFs Injury A (All Data)'!M170,1)</f>
        <v>#N/A</v>
      </c>
      <c r="N170" s="404" t="e">
        <f>IF($D170="Yes",'CMFs Injury A (All Data)'!N170,1)</f>
        <v>#N/A</v>
      </c>
      <c r="O170" s="404" t="e">
        <f>IF($D170="Yes",'CMFs Injury A (All Data)'!O170,1)</f>
        <v>#N/A</v>
      </c>
      <c r="P170" s="404" t="e">
        <f>IF($D170="Yes",'CMFs Injury A (All Data)'!P170,1)</f>
        <v>#N/A</v>
      </c>
      <c r="Q170" s="404" t="e">
        <f>IF($D170="Yes",'CMFs Injury A (All Data)'!Q170,1)</f>
        <v>#N/A</v>
      </c>
      <c r="R170" s="404" t="e">
        <f>IF($D170="Yes",'CMFs Injury A (All Data)'!R170,1)</f>
        <v>#N/A</v>
      </c>
      <c r="S170" s="404" t="e">
        <f>IF($D170="Yes",'CMFs Injury A (All Data)'!S170,1)</f>
        <v>#N/A</v>
      </c>
      <c r="T170" s="404" t="e">
        <f>IF($D170="Yes",'CMFs Injury A (All Data)'!T170,1)</f>
        <v>#N/A</v>
      </c>
      <c r="U170" s="404" t="e">
        <f>IF($D170="Yes",'CMFs Injury A (All Data)'!U170,1)</f>
        <v>#N/A</v>
      </c>
      <c r="V170" s="439" t="e">
        <f>IF($D170="Yes",'CMFs Injury A (All Data)'!V170,1)</f>
        <v>#N/A</v>
      </c>
      <c r="W170" s="625"/>
    </row>
    <row r="171" spans="1:23" x14ac:dyDescent="0.2">
      <c r="A171" s="407" t="str">
        <f>'CMFs Fatal'!A171</f>
        <v>Area Type must be selected on Worksheet 1 (box 14)</v>
      </c>
      <c r="B171" s="403">
        <f>'CMFs Fatal (All Data)'!B171</f>
        <v>12</v>
      </c>
      <c r="C171" s="403" t="str">
        <f>'CMFs Fatal (All Data)'!C171</f>
        <v>Rural</v>
      </c>
      <c r="D171" s="403" t="e">
        <f>'CMFs Fatal (All Data)'!D171</f>
        <v>#N/A</v>
      </c>
      <c r="E171" s="404" t="e">
        <f>IF($D171="Yes",'CMFs Injury A (All Data)'!E171,1)</f>
        <v>#N/A</v>
      </c>
      <c r="F171" s="404" t="e">
        <f>IF($D171="Yes",'CMFs Injury A (All Data)'!F171,1)</f>
        <v>#N/A</v>
      </c>
      <c r="G171" s="404" t="e">
        <f>IF($D171="Yes",'CMFs Injury A (All Data)'!G171,1)</f>
        <v>#N/A</v>
      </c>
      <c r="H171" s="404" t="e">
        <f>IF($D171="Yes",'CMFs Injury A (All Data)'!H171,1)</f>
        <v>#N/A</v>
      </c>
      <c r="I171" s="404" t="e">
        <f>IF($D171="Yes",'CMFs Injury A (All Data)'!I171,1)</f>
        <v>#N/A</v>
      </c>
      <c r="J171" s="404" t="e">
        <f>IF($D171="Yes",'CMFs Injury A (All Data)'!J171,1)</f>
        <v>#N/A</v>
      </c>
      <c r="K171" s="404" t="e">
        <f>IF($D171="Yes",'CMFs Injury A (All Data)'!K171,1)</f>
        <v>#N/A</v>
      </c>
      <c r="L171" s="404" t="e">
        <f>IF($D171="Yes",'CMFs Injury A (All Data)'!L171,1)</f>
        <v>#N/A</v>
      </c>
      <c r="M171" s="404" t="e">
        <f>IF($D171="Yes",'CMFs Injury A (All Data)'!M171,1)</f>
        <v>#N/A</v>
      </c>
      <c r="N171" s="404" t="e">
        <f>IF($D171="Yes",'CMFs Injury A (All Data)'!N171,1)</f>
        <v>#N/A</v>
      </c>
      <c r="O171" s="404" t="e">
        <f>IF($D171="Yes",'CMFs Injury A (All Data)'!O171,1)</f>
        <v>#N/A</v>
      </c>
      <c r="P171" s="404" t="e">
        <f>IF($D171="Yes",'CMFs Injury A (All Data)'!P171,1)</f>
        <v>#N/A</v>
      </c>
      <c r="Q171" s="404" t="e">
        <f>IF($D171="Yes",'CMFs Injury A (All Data)'!Q171,1)</f>
        <v>#N/A</v>
      </c>
      <c r="R171" s="404" t="e">
        <f>IF($D171="Yes",'CMFs Injury A (All Data)'!R171,1)</f>
        <v>#N/A</v>
      </c>
      <c r="S171" s="404" t="e">
        <f>IF($D171="Yes",'CMFs Injury A (All Data)'!S171,1)</f>
        <v>#N/A</v>
      </c>
      <c r="T171" s="404" t="e">
        <f>IF($D171="Yes",'CMFs Injury A (All Data)'!T171,1)</f>
        <v>#N/A</v>
      </c>
      <c r="U171" s="404" t="e">
        <f>IF($D171="Yes",'CMFs Injury A (All Data)'!U171,1)</f>
        <v>#N/A</v>
      </c>
      <c r="V171" s="439" t="e">
        <f>IF($D171="Yes",'CMFs Injury A (All Data)'!V171,1)</f>
        <v>#N/A</v>
      </c>
      <c r="W171" s="625"/>
    </row>
    <row r="172" spans="1:23" x14ac:dyDescent="0.2">
      <c r="A172" s="407" t="str">
        <f>'CMFs Fatal'!A172</f>
        <v>Area Type must be selected on Worksheet 1 (box 14)</v>
      </c>
      <c r="B172" s="403">
        <f>'CMFs Fatal (All Data)'!B172</f>
        <v>12</v>
      </c>
      <c r="C172" s="403" t="str">
        <f>'CMFs Fatal (All Data)'!C172</f>
        <v>Rural</v>
      </c>
      <c r="D172" s="403" t="e">
        <f>'CMFs Fatal (All Data)'!D172</f>
        <v>#N/A</v>
      </c>
      <c r="E172" s="404" t="e">
        <f>IF($D172="Yes",'CMFs Injury A (All Data)'!E172,1)</f>
        <v>#N/A</v>
      </c>
      <c r="F172" s="404" t="e">
        <f>IF($D172="Yes",'CMFs Injury A (All Data)'!F172,1)</f>
        <v>#N/A</v>
      </c>
      <c r="G172" s="404" t="e">
        <f>IF($D172="Yes",'CMFs Injury A (All Data)'!G172,1)</f>
        <v>#N/A</v>
      </c>
      <c r="H172" s="404" t="e">
        <f>IF($D172="Yes",'CMFs Injury A (All Data)'!H172,1)</f>
        <v>#N/A</v>
      </c>
      <c r="I172" s="404" t="e">
        <f>IF($D172="Yes",'CMFs Injury A (All Data)'!I172,1)</f>
        <v>#N/A</v>
      </c>
      <c r="J172" s="404" t="e">
        <f>IF($D172="Yes",'CMFs Injury A (All Data)'!J172,1)</f>
        <v>#N/A</v>
      </c>
      <c r="K172" s="404" t="e">
        <f>IF($D172="Yes",'CMFs Injury A (All Data)'!K172,1)</f>
        <v>#N/A</v>
      </c>
      <c r="L172" s="404" t="e">
        <f>IF($D172="Yes",'CMFs Injury A (All Data)'!L172,1)</f>
        <v>#N/A</v>
      </c>
      <c r="M172" s="404" t="e">
        <f>IF($D172="Yes",'CMFs Injury A (All Data)'!M172,1)</f>
        <v>#N/A</v>
      </c>
      <c r="N172" s="404" t="e">
        <f>IF($D172="Yes",'CMFs Injury A (All Data)'!N172,1)</f>
        <v>#N/A</v>
      </c>
      <c r="O172" s="404" t="e">
        <f>IF($D172="Yes",'CMFs Injury A (All Data)'!O172,1)</f>
        <v>#N/A</v>
      </c>
      <c r="P172" s="404" t="e">
        <f>IF($D172="Yes",'CMFs Injury A (All Data)'!P172,1)</f>
        <v>#N/A</v>
      </c>
      <c r="Q172" s="404" t="e">
        <f>IF($D172="Yes",'CMFs Injury A (All Data)'!Q172,1)</f>
        <v>#N/A</v>
      </c>
      <c r="R172" s="404" t="e">
        <f>IF($D172="Yes",'CMFs Injury A (All Data)'!R172,1)</f>
        <v>#N/A</v>
      </c>
      <c r="S172" s="404" t="e">
        <f>IF($D172="Yes",'CMFs Injury A (All Data)'!S172,1)</f>
        <v>#N/A</v>
      </c>
      <c r="T172" s="404" t="e">
        <f>IF($D172="Yes",'CMFs Injury A (All Data)'!T172,1)</f>
        <v>#N/A</v>
      </c>
      <c r="U172" s="404" t="e">
        <f>IF($D172="Yes",'CMFs Injury A (All Data)'!U172,1)</f>
        <v>#N/A</v>
      </c>
      <c r="V172" s="439" t="e">
        <f>IF($D172="Yes",'CMFs Injury A (All Data)'!V172,1)</f>
        <v>#N/A</v>
      </c>
      <c r="W172" s="625"/>
    </row>
    <row r="173" spans="1:23" x14ac:dyDescent="0.2">
      <c r="A173" s="407" t="str">
        <f>'CMFs Fatal'!A173</f>
        <v>Area Type must be selected on Worksheet 1 (box 14)</v>
      </c>
      <c r="B173" s="403">
        <f>'CMFs Fatal (All Data)'!B173</f>
        <v>10</v>
      </c>
      <c r="C173" s="403" t="str">
        <f>'CMFs Fatal (All Data)'!C173</f>
        <v>Rural</v>
      </c>
      <c r="D173" s="403" t="e">
        <f>'CMFs Fatal (All Data)'!D173</f>
        <v>#N/A</v>
      </c>
      <c r="E173" s="404" t="e">
        <f>IF($D173="Yes",'CMFs Injury A (All Data)'!E173,1)</f>
        <v>#N/A</v>
      </c>
      <c r="F173" s="404" t="e">
        <f>IF($D173="Yes",'CMFs Injury A (All Data)'!F173,1)</f>
        <v>#N/A</v>
      </c>
      <c r="G173" s="404" t="e">
        <f>IF($D173="Yes",'CMFs Injury A (All Data)'!G173,1)</f>
        <v>#N/A</v>
      </c>
      <c r="H173" s="404" t="e">
        <f>IF($D173="Yes",'CMFs Injury A (All Data)'!H173,1)</f>
        <v>#N/A</v>
      </c>
      <c r="I173" s="404" t="e">
        <f>IF($D173="Yes",'CMFs Injury A (All Data)'!I173,1)</f>
        <v>#N/A</v>
      </c>
      <c r="J173" s="404" t="e">
        <f>IF($D173="Yes",'CMFs Injury A (All Data)'!J173,1)</f>
        <v>#N/A</v>
      </c>
      <c r="K173" s="404" t="e">
        <f>IF($D173="Yes",'CMFs Injury A (All Data)'!K173,1)</f>
        <v>#N/A</v>
      </c>
      <c r="L173" s="404" t="e">
        <f>IF($D173="Yes",'CMFs Injury A (All Data)'!L173,1)</f>
        <v>#N/A</v>
      </c>
      <c r="M173" s="404" t="e">
        <f>IF($D173="Yes",'CMFs Injury A (All Data)'!M173,1)</f>
        <v>#N/A</v>
      </c>
      <c r="N173" s="404" t="e">
        <f>IF($D173="Yes",'CMFs Injury A (All Data)'!N173,1)</f>
        <v>#N/A</v>
      </c>
      <c r="O173" s="404" t="e">
        <f>IF($D173="Yes",'CMFs Injury A (All Data)'!O173,1)</f>
        <v>#N/A</v>
      </c>
      <c r="P173" s="404" t="e">
        <f>IF($D173="Yes",'CMFs Injury A (All Data)'!P173,1)</f>
        <v>#N/A</v>
      </c>
      <c r="Q173" s="404" t="e">
        <f>IF($D173="Yes",'CMFs Injury A (All Data)'!Q173,1)</f>
        <v>#N/A</v>
      </c>
      <c r="R173" s="404" t="e">
        <f>IF($D173="Yes",'CMFs Injury A (All Data)'!R173,1)</f>
        <v>#N/A</v>
      </c>
      <c r="S173" s="404" t="e">
        <f>IF($D173="Yes",'CMFs Injury A (All Data)'!S173,1)</f>
        <v>#N/A</v>
      </c>
      <c r="T173" s="404" t="e">
        <f>IF($D173="Yes",'CMFs Injury A (All Data)'!T173,1)</f>
        <v>#N/A</v>
      </c>
      <c r="U173" s="404" t="e">
        <f>IF($D173="Yes",'CMFs Injury A (All Data)'!U173,1)</f>
        <v>#N/A</v>
      </c>
      <c r="V173" s="439" t="e">
        <f>IF($D173="Yes",'CMFs Injury A (All Data)'!V173,1)</f>
        <v>#N/A</v>
      </c>
      <c r="W173" s="625"/>
    </row>
    <row r="174" spans="1:23" x14ac:dyDescent="0.2">
      <c r="A174" s="407" t="str">
        <f>'CMFs Fatal'!A174</f>
        <v>Area Type must be selected on Worksheet 1 (box 14)</v>
      </c>
      <c r="B174" s="403">
        <f>'CMFs Fatal (All Data)'!B174</f>
        <v>10</v>
      </c>
      <c r="C174" s="403" t="str">
        <f>'CMFs Fatal (All Data)'!C174</f>
        <v>All</v>
      </c>
      <c r="D174" s="403" t="e">
        <f>'CMFs Fatal (All Data)'!D174</f>
        <v>#N/A</v>
      </c>
      <c r="E174" s="404" t="e">
        <f>IF($D174="Yes",'CMFs Injury A (All Data)'!E174,1)</f>
        <v>#N/A</v>
      </c>
      <c r="F174" s="404" t="e">
        <f>IF($D174="Yes",'CMFs Injury A (All Data)'!F174,1)</f>
        <v>#N/A</v>
      </c>
      <c r="G174" s="404" t="e">
        <f>IF($D174="Yes",'CMFs Injury A (All Data)'!G174,1)</f>
        <v>#N/A</v>
      </c>
      <c r="H174" s="404" t="e">
        <f>IF($D174="Yes",'CMFs Injury A (All Data)'!H174,1)</f>
        <v>#N/A</v>
      </c>
      <c r="I174" s="404" t="e">
        <f>IF($D174="Yes",'CMFs Injury A (All Data)'!I174,1)</f>
        <v>#N/A</v>
      </c>
      <c r="J174" s="404" t="e">
        <f>IF($D174="Yes",'CMFs Injury A (All Data)'!J174,1)</f>
        <v>#N/A</v>
      </c>
      <c r="K174" s="404" t="e">
        <f>IF($D174="Yes",'CMFs Injury A (All Data)'!K174,1)</f>
        <v>#N/A</v>
      </c>
      <c r="L174" s="404" t="e">
        <f>IF($D174="Yes",'CMFs Injury A (All Data)'!L174,1)</f>
        <v>#N/A</v>
      </c>
      <c r="M174" s="404" t="e">
        <f>IF($D174="Yes",'CMFs Injury A (All Data)'!M174,1)</f>
        <v>#N/A</v>
      </c>
      <c r="N174" s="404" t="e">
        <f>IF($D174="Yes",'CMFs Injury A (All Data)'!N174,1)</f>
        <v>#N/A</v>
      </c>
      <c r="O174" s="404" t="e">
        <f>IF($D174="Yes",'CMFs Injury A (All Data)'!O174,1)</f>
        <v>#N/A</v>
      </c>
      <c r="P174" s="404" t="e">
        <f>IF($D174="Yes",'CMFs Injury A (All Data)'!P174,1)</f>
        <v>#N/A</v>
      </c>
      <c r="Q174" s="404" t="e">
        <f>IF($D174="Yes",'CMFs Injury A (All Data)'!Q174,1)</f>
        <v>#N/A</v>
      </c>
      <c r="R174" s="404" t="e">
        <f>IF($D174="Yes",'CMFs Injury A (All Data)'!R174,1)</f>
        <v>#N/A</v>
      </c>
      <c r="S174" s="404" t="e">
        <f>IF($D174="Yes",'CMFs Injury A (All Data)'!S174,1)</f>
        <v>#N/A</v>
      </c>
      <c r="T174" s="404" t="e">
        <f>IF($D174="Yes",'CMFs Injury A (All Data)'!T174,1)</f>
        <v>#N/A</v>
      </c>
      <c r="U174" s="404" t="e">
        <f>IF($D174="Yes",'CMFs Injury A (All Data)'!U174,1)</f>
        <v>#N/A</v>
      </c>
      <c r="V174" s="439" t="e">
        <f>IF($D174="Yes",'CMFs Injury A (All Data)'!V174,1)</f>
        <v>#N/A</v>
      </c>
      <c r="W174" s="625"/>
    </row>
    <row r="175" spans="1:23" x14ac:dyDescent="0.2">
      <c r="A175" s="407" t="str">
        <f>'CMFs Fatal'!A175</f>
        <v>Area Type must be selected on Worksheet 1 (box 14)</v>
      </c>
      <c r="B175" s="403">
        <f>'CMFs Fatal (All Data)'!B175</f>
        <v>10</v>
      </c>
      <c r="C175" s="403" t="str">
        <f>'CMFs Fatal (All Data)'!C175</f>
        <v>All</v>
      </c>
      <c r="D175" s="403" t="e">
        <f>'CMFs Fatal (All Data)'!D175</f>
        <v>#N/A</v>
      </c>
      <c r="E175" s="404" t="e">
        <f>IF($D175="Yes",'CMFs Injury A (All Data)'!E175,1)</f>
        <v>#N/A</v>
      </c>
      <c r="F175" s="404" t="e">
        <f>IF($D175="Yes",'CMFs Injury A (All Data)'!F175,1)</f>
        <v>#N/A</v>
      </c>
      <c r="G175" s="404" t="e">
        <f>IF($D175="Yes",'CMFs Injury A (All Data)'!G175,1)</f>
        <v>#N/A</v>
      </c>
      <c r="H175" s="404" t="e">
        <f>IF($D175="Yes",'CMFs Injury A (All Data)'!H175,1)</f>
        <v>#N/A</v>
      </c>
      <c r="I175" s="404" t="e">
        <f>IF($D175="Yes",'CMFs Injury A (All Data)'!I175,1)</f>
        <v>#N/A</v>
      </c>
      <c r="J175" s="404" t="e">
        <f>IF($D175="Yes",'CMFs Injury A (All Data)'!J175,1)</f>
        <v>#N/A</v>
      </c>
      <c r="K175" s="404" t="e">
        <f>IF($D175="Yes",'CMFs Injury A (All Data)'!K175,1)</f>
        <v>#N/A</v>
      </c>
      <c r="L175" s="404" t="e">
        <f>IF($D175="Yes",'CMFs Injury A (All Data)'!L175,1)</f>
        <v>#N/A</v>
      </c>
      <c r="M175" s="404" t="e">
        <f>IF($D175="Yes",'CMFs Injury A (All Data)'!M175,1)</f>
        <v>#N/A</v>
      </c>
      <c r="N175" s="404" t="e">
        <f>IF($D175="Yes",'CMFs Injury A (All Data)'!N175,1)</f>
        <v>#N/A</v>
      </c>
      <c r="O175" s="404" t="e">
        <f>IF($D175="Yes",'CMFs Injury A (All Data)'!O175,1)</f>
        <v>#N/A</v>
      </c>
      <c r="P175" s="404" t="e">
        <f>IF($D175="Yes",'CMFs Injury A (All Data)'!P175,1)</f>
        <v>#N/A</v>
      </c>
      <c r="Q175" s="404" t="e">
        <f>IF($D175="Yes",'CMFs Injury A (All Data)'!Q175,1)</f>
        <v>#N/A</v>
      </c>
      <c r="R175" s="404" t="e">
        <f>IF($D175="Yes",'CMFs Injury A (All Data)'!R175,1)</f>
        <v>#N/A</v>
      </c>
      <c r="S175" s="404" t="e">
        <f>IF($D175="Yes",'CMFs Injury A (All Data)'!S175,1)</f>
        <v>#N/A</v>
      </c>
      <c r="T175" s="404" t="e">
        <f>IF($D175="Yes",'CMFs Injury A (All Data)'!T175,1)</f>
        <v>#N/A</v>
      </c>
      <c r="U175" s="404" t="e">
        <f>IF($D175="Yes",'CMFs Injury A (All Data)'!U175,1)</f>
        <v>#N/A</v>
      </c>
      <c r="V175" s="439" t="e">
        <f>IF($D175="Yes",'CMFs Injury A (All Data)'!V175,1)</f>
        <v>#N/A</v>
      </c>
      <c r="W175" s="625"/>
    </row>
    <row r="176" spans="1:23" x14ac:dyDescent="0.2">
      <c r="A176" s="407" t="str">
        <f>'CMFs Fatal'!A176</f>
        <v>Area Type must be selected on Worksheet 1 (box 14)</v>
      </c>
      <c r="B176" s="403">
        <f>'CMFs Fatal (All Data)'!B176</f>
        <v>10</v>
      </c>
      <c r="C176" s="403" t="str">
        <f>'CMFs Fatal (All Data)'!C176</f>
        <v>Urban</v>
      </c>
      <c r="D176" s="403" t="e">
        <f>'CMFs Fatal (All Data)'!D176</f>
        <v>#N/A</v>
      </c>
      <c r="E176" s="404" t="e">
        <f>IF($D176="Yes",'CMFs Injury A (All Data)'!E176,1)</f>
        <v>#N/A</v>
      </c>
      <c r="F176" s="404" t="e">
        <f>IF($D176="Yes",'CMFs Injury A (All Data)'!F176,1)</f>
        <v>#N/A</v>
      </c>
      <c r="G176" s="404" t="e">
        <f>IF($D176="Yes",'CMFs Injury A (All Data)'!G176,1)</f>
        <v>#N/A</v>
      </c>
      <c r="H176" s="404" t="e">
        <f>IF($D176="Yes",'CMFs Injury A (All Data)'!H176,1)</f>
        <v>#N/A</v>
      </c>
      <c r="I176" s="404" t="e">
        <f>IF($D176="Yes",'CMFs Injury A (All Data)'!I176,1)</f>
        <v>#N/A</v>
      </c>
      <c r="J176" s="404" t="e">
        <f>IF($D176="Yes",'CMFs Injury A (All Data)'!J176,1)</f>
        <v>#N/A</v>
      </c>
      <c r="K176" s="404" t="e">
        <f>IF($D176="Yes",'CMFs Injury A (All Data)'!K176,1)</f>
        <v>#N/A</v>
      </c>
      <c r="L176" s="404" t="e">
        <f>IF($D176="Yes",'CMFs Injury A (All Data)'!L176,1)</f>
        <v>#N/A</v>
      </c>
      <c r="M176" s="404" t="e">
        <f>IF($D176="Yes",'CMFs Injury A (All Data)'!M176,1)</f>
        <v>#N/A</v>
      </c>
      <c r="N176" s="404" t="e">
        <f>IF($D176="Yes",'CMFs Injury A (All Data)'!N176,1)</f>
        <v>#N/A</v>
      </c>
      <c r="O176" s="404" t="e">
        <f>IF($D176="Yes",'CMFs Injury A (All Data)'!O176,1)</f>
        <v>#N/A</v>
      </c>
      <c r="P176" s="404" t="e">
        <f>IF($D176="Yes",'CMFs Injury A (All Data)'!P176,1)</f>
        <v>#N/A</v>
      </c>
      <c r="Q176" s="404" t="e">
        <f>IF($D176="Yes",'CMFs Injury A (All Data)'!Q176,1)</f>
        <v>#N/A</v>
      </c>
      <c r="R176" s="404" t="e">
        <f>IF($D176="Yes",'CMFs Injury A (All Data)'!R176,1)</f>
        <v>#N/A</v>
      </c>
      <c r="S176" s="404" t="e">
        <f>IF($D176="Yes",'CMFs Injury A (All Data)'!S176,1)</f>
        <v>#N/A</v>
      </c>
      <c r="T176" s="404" t="e">
        <f>IF($D176="Yes",'CMFs Injury A (All Data)'!T176,1)</f>
        <v>#N/A</v>
      </c>
      <c r="U176" s="404" t="e">
        <f>IF($D176="Yes",'CMFs Injury A (All Data)'!U176,1)</f>
        <v>#N/A</v>
      </c>
      <c r="V176" s="439" t="e">
        <f>IF($D176="Yes",'CMFs Injury A (All Data)'!V176,1)</f>
        <v>#N/A</v>
      </c>
      <c r="W176" s="625"/>
    </row>
    <row r="177" spans="1:23" x14ac:dyDescent="0.2">
      <c r="A177" s="407" t="str">
        <f>'CMFs Fatal'!A177</f>
        <v>Area Type must be selected on Worksheet 1 (box 14)</v>
      </c>
      <c r="B177" s="403">
        <f>'CMFs Fatal (All Data)'!B177</f>
        <v>10</v>
      </c>
      <c r="C177" s="403" t="str">
        <f>'CMFs Fatal (All Data)'!C177</f>
        <v>All</v>
      </c>
      <c r="D177" s="403" t="e">
        <f>'CMFs Fatal (All Data)'!D177</f>
        <v>#N/A</v>
      </c>
      <c r="E177" s="404" t="e">
        <f>IF($D177="Yes",'CMFs Injury A (All Data)'!E177,1)</f>
        <v>#N/A</v>
      </c>
      <c r="F177" s="404" t="e">
        <f>IF($D177="Yes",'CMFs Injury A (All Data)'!F177,1)</f>
        <v>#N/A</v>
      </c>
      <c r="G177" s="404" t="e">
        <f>IF($D177="Yes",'CMFs Injury A (All Data)'!G177,1)</f>
        <v>#N/A</v>
      </c>
      <c r="H177" s="404" t="e">
        <f>IF($D177="Yes",'CMFs Injury A (All Data)'!H177,1)</f>
        <v>#N/A</v>
      </c>
      <c r="I177" s="404" t="e">
        <f>IF($D177="Yes",'CMFs Injury A (All Data)'!I177,1)</f>
        <v>#N/A</v>
      </c>
      <c r="J177" s="404" t="e">
        <f>IF($D177="Yes",'CMFs Injury A (All Data)'!J177,1)</f>
        <v>#N/A</v>
      </c>
      <c r="K177" s="404" t="e">
        <f>IF($D177="Yes",'CMFs Injury A (All Data)'!K177,1)</f>
        <v>#N/A</v>
      </c>
      <c r="L177" s="404" t="e">
        <f>IF($D177="Yes",'CMFs Injury A (All Data)'!L177,1)</f>
        <v>#N/A</v>
      </c>
      <c r="M177" s="404" t="e">
        <f>IF($D177="Yes",'CMFs Injury A (All Data)'!M177,1)</f>
        <v>#N/A</v>
      </c>
      <c r="N177" s="404" t="e">
        <f>IF($D177="Yes",'CMFs Injury A (All Data)'!N177,1)</f>
        <v>#N/A</v>
      </c>
      <c r="O177" s="404" t="e">
        <f>IF($D177="Yes",'CMFs Injury A (All Data)'!O177,1)</f>
        <v>#N/A</v>
      </c>
      <c r="P177" s="404" t="e">
        <f>IF($D177="Yes",'CMFs Injury A (All Data)'!P177,1)</f>
        <v>#N/A</v>
      </c>
      <c r="Q177" s="404" t="e">
        <f>IF($D177="Yes",'CMFs Injury A (All Data)'!Q177,1)</f>
        <v>#N/A</v>
      </c>
      <c r="R177" s="404" t="e">
        <f>IF($D177="Yes",'CMFs Injury A (All Data)'!R177,1)</f>
        <v>#N/A</v>
      </c>
      <c r="S177" s="404" t="e">
        <f>IF($D177="Yes",'CMFs Injury A (All Data)'!S177,1)</f>
        <v>#N/A</v>
      </c>
      <c r="T177" s="404" t="e">
        <f>IF($D177="Yes",'CMFs Injury A (All Data)'!T177,1)</f>
        <v>#N/A</v>
      </c>
      <c r="U177" s="404" t="e">
        <f>IF($D177="Yes",'CMFs Injury A (All Data)'!U177,1)</f>
        <v>#N/A</v>
      </c>
      <c r="V177" s="439" t="e">
        <f>IF($D177="Yes",'CMFs Injury A (All Data)'!V177,1)</f>
        <v>#N/A</v>
      </c>
      <c r="W177" s="625"/>
    </row>
    <row r="178" spans="1:23" x14ac:dyDescent="0.2">
      <c r="A178" s="407" t="str">
        <f>'CMFs Fatal'!A178</f>
        <v>Area Type must be selected on Worksheet 1 (box 14)</v>
      </c>
      <c r="B178" s="403">
        <f>'CMFs Fatal (All Data)'!B178</f>
        <v>10</v>
      </c>
      <c r="C178" s="403" t="str">
        <f>'CMFs Fatal (All Data)'!C178</f>
        <v>All</v>
      </c>
      <c r="D178" s="403" t="e">
        <f>'CMFs Fatal (All Data)'!D178</f>
        <v>#N/A</v>
      </c>
      <c r="E178" s="404" t="e">
        <f>IF($D178="Yes",'CMFs Injury A (All Data)'!E178,1)</f>
        <v>#N/A</v>
      </c>
      <c r="F178" s="404" t="e">
        <f>IF($D178="Yes",'CMFs Injury A (All Data)'!F178,1)</f>
        <v>#N/A</v>
      </c>
      <c r="G178" s="404" t="e">
        <f>IF($D178="Yes",'CMFs Injury A (All Data)'!G178,1)</f>
        <v>#N/A</v>
      </c>
      <c r="H178" s="404" t="e">
        <f>IF($D178="Yes",'CMFs Injury A (All Data)'!H178,1)</f>
        <v>#N/A</v>
      </c>
      <c r="I178" s="404" t="e">
        <f>IF($D178="Yes",'CMFs Injury A (All Data)'!I178,1)</f>
        <v>#N/A</v>
      </c>
      <c r="J178" s="404" t="e">
        <f>IF($D178="Yes",'CMFs Injury A (All Data)'!J178,1)</f>
        <v>#N/A</v>
      </c>
      <c r="K178" s="404" t="e">
        <f>IF($D178="Yes",'CMFs Injury A (All Data)'!K178,1)</f>
        <v>#N/A</v>
      </c>
      <c r="L178" s="404" t="e">
        <f>IF($D178="Yes",'CMFs Injury A (All Data)'!L178,1)</f>
        <v>#N/A</v>
      </c>
      <c r="M178" s="404" t="e">
        <f>IF($D178="Yes",'CMFs Injury A (All Data)'!M178,1)</f>
        <v>#N/A</v>
      </c>
      <c r="N178" s="404" t="e">
        <f>IF($D178="Yes",'CMFs Injury A (All Data)'!N178,1)</f>
        <v>#N/A</v>
      </c>
      <c r="O178" s="404" t="e">
        <f>IF($D178="Yes",'CMFs Injury A (All Data)'!O178,1)</f>
        <v>#N/A</v>
      </c>
      <c r="P178" s="404" t="e">
        <f>IF($D178="Yes",'CMFs Injury A (All Data)'!P178,1)</f>
        <v>#N/A</v>
      </c>
      <c r="Q178" s="404" t="e">
        <f>IF($D178="Yes",'CMFs Injury A (All Data)'!Q178,1)</f>
        <v>#N/A</v>
      </c>
      <c r="R178" s="404" t="e">
        <f>IF($D178="Yes",'CMFs Injury A (All Data)'!R178,1)</f>
        <v>#N/A</v>
      </c>
      <c r="S178" s="404" t="e">
        <f>IF($D178="Yes",'CMFs Injury A (All Data)'!S178,1)</f>
        <v>#N/A</v>
      </c>
      <c r="T178" s="404" t="e">
        <f>IF($D178="Yes",'CMFs Injury A (All Data)'!T178,1)</f>
        <v>#N/A</v>
      </c>
      <c r="U178" s="404" t="e">
        <f>IF($D178="Yes",'CMFs Injury A (All Data)'!U178,1)</f>
        <v>#N/A</v>
      </c>
      <c r="V178" s="439" t="e">
        <f>IF($D178="Yes",'CMFs Injury A (All Data)'!V178,1)</f>
        <v>#N/A</v>
      </c>
      <c r="W178" s="625"/>
    </row>
    <row r="179" spans="1:23" x14ac:dyDescent="0.2">
      <c r="A179" s="407" t="str">
        <f>'CMFs Fatal'!A179</f>
        <v>Area Type must be selected on Worksheet 1 (box 14)</v>
      </c>
      <c r="B179" s="403">
        <f>'CMFs Fatal (All Data)'!B179</f>
        <v>10</v>
      </c>
      <c r="C179" s="403" t="str">
        <f>'CMFs Fatal (All Data)'!C179</f>
        <v>All</v>
      </c>
      <c r="D179" s="403" t="e">
        <f>'CMFs Fatal (All Data)'!D179</f>
        <v>#N/A</v>
      </c>
      <c r="E179" s="404" t="e">
        <f>IF($D179="Yes",'CMFs Injury A (All Data)'!E179,1)</f>
        <v>#N/A</v>
      </c>
      <c r="F179" s="404" t="e">
        <f>IF($D179="Yes",'CMFs Injury A (All Data)'!F179,1)</f>
        <v>#N/A</v>
      </c>
      <c r="G179" s="404" t="e">
        <f>IF($D179="Yes",'CMFs Injury A (All Data)'!G179,1)</f>
        <v>#N/A</v>
      </c>
      <c r="H179" s="404" t="e">
        <f>IF($D179="Yes",'CMFs Injury A (All Data)'!H179,1)</f>
        <v>#N/A</v>
      </c>
      <c r="I179" s="404" t="e">
        <f>IF($D179="Yes",'CMFs Injury A (All Data)'!I179,1)</f>
        <v>#N/A</v>
      </c>
      <c r="J179" s="404" t="e">
        <f>IF($D179="Yes",'CMFs Injury A (All Data)'!J179,1)</f>
        <v>#N/A</v>
      </c>
      <c r="K179" s="404" t="e">
        <f>IF($D179="Yes",'CMFs Injury A (All Data)'!K179,1)</f>
        <v>#N/A</v>
      </c>
      <c r="L179" s="404" t="e">
        <f>IF($D179="Yes",'CMFs Injury A (All Data)'!L179,1)</f>
        <v>#N/A</v>
      </c>
      <c r="M179" s="404" t="e">
        <f>IF($D179="Yes",'CMFs Injury A (All Data)'!M179,1)</f>
        <v>#N/A</v>
      </c>
      <c r="N179" s="404" t="e">
        <f>IF($D179="Yes",'CMFs Injury A (All Data)'!N179,1)</f>
        <v>#N/A</v>
      </c>
      <c r="O179" s="404" t="e">
        <f>IF($D179="Yes",'CMFs Injury A (All Data)'!O179,1)</f>
        <v>#N/A</v>
      </c>
      <c r="P179" s="404" t="e">
        <f>IF($D179="Yes",'CMFs Injury A (All Data)'!P179,1)</f>
        <v>#N/A</v>
      </c>
      <c r="Q179" s="404" t="e">
        <f>IF($D179="Yes",'CMFs Injury A (All Data)'!Q179,1)</f>
        <v>#N/A</v>
      </c>
      <c r="R179" s="404" t="e">
        <f>IF($D179="Yes",'CMFs Injury A (All Data)'!R179,1)</f>
        <v>#N/A</v>
      </c>
      <c r="S179" s="404" t="e">
        <f>IF($D179="Yes",'CMFs Injury A (All Data)'!S179,1)</f>
        <v>#N/A</v>
      </c>
      <c r="T179" s="404" t="e">
        <f>IF($D179="Yes",'CMFs Injury A (All Data)'!T179,1)</f>
        <v>#N/A</v>
      </c>
      <c r="U179" s="404" t="e">
        <f>IF($D179="Yes",'CMFs Injury A (All Data)'!U179,1)</f>
        <v>#N/A</v>
      </c>
      <c r="V179" s="439" t="e">
        <f>IF($D179="Yes",'CMFs Injury A (All Data)'!V179,1)</f>
        <v>#N/A</v>
      </c>
      <c r="W179" s="625"/>
    </row>
    <row r="180" spans="1:23" x14ac:dyDescent="0.2">
      <c r="A180" s="407" t="str">
        <f>'CMFs Fatal'!A180</f>
        <v>Area Type must be selected on Worksheet 1 (box 14)</v>
      </c>
      <c r="B180" s="403">
        <f>'CMFs Fatal (All Data)'!B180</f>
        <v>10</v>
      </c>
      <c r="C180" s="403" t="str">
        <f>'CMFs Fatal (All Data)'!C180</f>
        <v>All</v>
      </c>
      <c r="D180" s="403" t="e">
        <f>'CMFs Fatal (All Data)'!D180</f>
        <v>#N/A</v>
      </c>
      <c r="E180" s="404" t="e">
        <f>IF($D180="Yes",'CMFs Injury A (All Data)'!E180,1)</f>
        <v>#N/A</v>
      </c>
      <c r="F180" s="404" t="e">
        <f>IF($D180="Yes",'CMFs Injury A (All Data)'!F180,1)</f>
        <v>#N/A</v>
      </c>
      <c r="G180" s="404" t="e">
        <f>IF($D180="Yes",'CMFs Injury A (All Data)'!G180,1)</f>
        <v>#N/A</v>
      </c>
      <c r="H180" s="404" t="e">
        <f>IF($D180="Yes",'CMFs Injury A (All Data)'!H180,1)</f>
        <v>#N/A</v>
      </c>
      <c r="I180" s="404" t="e">
        <f>IF($D180="Yes",'CMFs Injury A (All Data)'!I180,1)</f>
        <v>#N/A</v>
      </c>
      <c r="J180" s="404" t="e">
        <f>IF($D180="Yes",'CMFs Injury A (All Data)'!J180,1)</f>
        <v>#N/A</v>
      </c>
      <c r="K180" s="404" t="e">
        <f>IF($D180="Yes",'CMFs Injury A (All Data)'!K180,1)</f>
        <v>#N/A</v>
      </c>
      <c r="L180" s="404" t="e">
        <f>IF($D180="Yes",'CMFs Injury A (All Data)'!L180,1)</f>
        <v>#N/A</v>
      </c>
      <c r="M180" s="404" t="e">
        <f>IF($D180="Yes",'CMFs Injury A (All Data)'!M180,1)</f>
        <v>#N/A</v>
      </c>
      <c r="N180" s="404" t="e">
        <f>IF($D180="Yes",'CMFs Injury A (All Data)'!N180,1)</f>
        <v>#N/A</v>
      </c>
      <c r="O180" s="404" t="e">
        <f>IF($D180="Yes",'CMFs Injury A (All Data)'!O180,1)</f>
        <v>#N/A</v>
      </c>
      <c r="P180" s="404" t="e">
        <f>IF($D180="Yes",'CMFs Injury A (All Data)'!P180,1)</f>
        <v>#N/A</v>
      </c>
      <c r="Q180" s="404" t="e">
        <f>IF($D180="Yes",'CMFs Injury A (All Data)'!Q180,1)</f>
        <v>#N/A</v>
      </c>
      <c r="R180" s="404" t="e">
        <f>IF($D180="Yes",'CMFs Injury A (All Data)'!R180,1)</f>
        <v>#N/A</v>
      </c>
      <c r="S180" s="404" t="e">
        <f>IF($D180="Yes",'CMFs Injury A (All Data)'!S180,1)</f>
        <v>#N/A</v>
      </c>
      <c r="T180" s="404" t="e">
        <f>IF($D180="Yes",'CMFs Injury A (All Data)'!T180,1)</f>
        <v>#N/A</v>
      </c>
      <c r="U180" s="404" t="e">
        <f>IF($D180="Yes",'CMFs Injury A (All Data)'!U180,1)</f>
        <v>#N/A</v>
      </c>
      <c r="V180" s="439" t="e">
        <f>IF($D180="Yes",'CMFs Injury A (All Data)'!V180,1)</f>
        <v>#N/A</v>
      </c>
      <c r="W180" s="625"/>
    </row>
    <row r="181" spans="1:23" x14ac:dyDescent="0.2">
      <c r="A181" s="407" t="str">
        <f>'CMFs Fatal'!A181</f>
        <v>Area Type must be selected on Worksheet 1 (box 14)</v>
      </c>
      <c r="B181" s="403">
        <f>'CMFs Fatal (All Data)'!B181</f>
        <v>10</v>
      </c>
      <c r="C181" s="403" t="str">
        <f>'CMFs Fatal (All Data)'!C181</f>
        <v>All</v>
      </c>
      <c r="D181" s="403" t="e">
        <f>'CMFs Fatal (All Data)'!D181</f>
        <v>#N/A</v>
      </c>
      <c r="E181" s="404" t="e">
        <f>IF($D181="Yes",'CMFs Injury A (All Data)'!E181,1)</f>
        <v>#N/A</v>
      </c>
      <c r="F181" s="404" t="e">
        <f>IF($D181="Yes",'CMFs Injury A (All Data)'!F181,1)</f>
        <v>#N/A</v>
      </c>
      <c r="G181" s="404" t="e">
        <f>IF($D181="Yes",'CMFs Injury A (All Data)'!G181,1)</f>
        <v>#N/A</v>
      </c>
      <c r="H181" s="404" t="e">
        <f>IF($D181="Yes",'CMFs Injury A (All Data)'!H181,1)</f>
        <v>#N/A</v>
      </c>
      <c r="I181" s="404" t="e">
        <f>IF($D181="Yes",'CMFs Injury A (All Data)'!I181,1)</f>
        <v>#N/A</v>
      </c>
      <c r="J181" s="404" t="e">
        <f>IF($D181="Yes",'CMFs Injury A (All Data)'!J181,1)</f>
        <v>#N/A</v>
      </c>
      <c r="K181" s="404" t="e">
        <f>IF($D181="Yes",'CMFs Injury A (All Data)'!K181,1)</f>
        <v>#N/A</v>
      </c>
      <c r="L181" s="404" t="e">
        <f>IF($D181="Yes",'CMFs Injury A (All Data)'!L181,1)</f>
        <v>#N/A</v>
      </c>
      <c r="M181" s="404" t="e">
        <f>IF($D181="Yes",'CMFs Injury A (All Data)'!M181,1)</f>
        <v>#N/A</v>
      </c>
      <c r="N181" s="404" t="e">
        <f>IF($D181="Yes",'CMFs Injury A (All Data)'!N181,1)</f>
        <v>#N/A</v>
      </c>
      <c r="O181" s="404" t="e">
        <f>IF($D181="Yes",'CMFs Injury A (All Data)'!O181,1)</f>
        <v>#N/A</v>
      </c>
      <c r="P181" s="404" t="e">
        <f>IF($D181="Yes",'CMFs Injury A (All Data)'!P181,1)</f>
        <v>#N/A</v>
      </c>
      <c r="Q181" s="404" t="e">
        <f>IF($D181="Yes",'CMFs Injury A (All Data)'!Q181,1)</f>
        <v>#N/A</v>
      </c>
      <c r="R181" s="404" t="e">
        <f>IF($D181="Yes",'CMFs Injury A (All Data)'!R181,1)</f>
        <v>#N/A</v>
      </c>
      <c r="S181" s="404" t="e">
        <f>IF($D181="Yes",'CMFs Injury A (All Data)'!S181,1)</f>
        <v>#N/A</v>
      </c>
      <c r="T181" s="404" t="e">
        <f>IF($D181="Yes",'CMFs Injury A (All Data)'!T181,1)</f>
        <v>#N/A</v>
      </c>
      <c r="U181" s="404" t="e">
        <f>IF($D181="Yes",'CMFs Injury A (All Data)'!U181,1)</f>
        <v>#N/A</v>
      </c>
      <c r="V181" s="439" t="e">
        <f>IF($D181="Yes",'CMFs Injury A (All Data)'!V181,1)</f>
        <v>#N/A</v>
      </c>
      <c r="W181" s="625"/>
    </row>
    <row r="182" spans="1:23" x14ac:dyDescent="0.2">
      <c r="A182" s="407" t="str">
        <f>'CMFs Fatal'!A182</f>
        <v>Area Type must be selected on Worksheet 1 (box 14)</v>
      </c>
      <c r="B182" s="403">
        <f>'CMFs Fatal (All Data)'!B182</f>
        <v>10</v>
      </c>
      <c r="C182" s="403" t="str">
        <f>'CMFs Fatal (All Data)'!C182</f>
        <v>Urban and Suburban</v>
      </c>
      <c r="D182" s="403" t="e">
        <f>'CMFs Fatal (All Data)'!D182</f>
        <v>#N/A</v>
      </c>
      <c r="E182" s="404" t="e">
        <f>IF($D182="Yes",'CMFs Injury A (All Data)'!E182,1)</f>
        <v>#N/A</v>
      </c>
      <c r="F182" s="404" t="e">
        <f>IF($D182="Yes",'CMFs Injury A (All Data)'!F182,1)</f>
        <v>#N/A</v>
      </c>
      <c r="G182" s="404" t="e">
        <f>IF($D182="Yes",'CMFs Injury A (All Data)'!G182,1)</f>
        <v>#N/A</v>
      </c>
      <c r="H182" s="404" t="e">
        <f>IF($D182="Yes",'CMFs Injury A (All Data)'!H182,1)</f>
        <v>#N/A</v>
      </c>
      <c r="I182" s="404" t="e">
        <f>IF($D182="Yes",'CMFs Injury A (All Data)'!I182,1)</f>
        <v>#N/A</v>
      </c>
      <c r="J182" s="404" t="e">
        <f>IF($D182="Yes",'CMFs Injury A (All Data)'!J182,1)</f>
        <v>#N/A</v>
      </c>
      <c r="K182" s="404" t="e">
        <f>IF($D182="Yes",'CMFs Injury A (All Data)'!K182,1)</f>
        <v>#N/A</v>
      </c>
      <c r="L182" s="404" t="e">
        <f>IF($D182="Yes",'CMFs Injury A (All Data)'!L182,1)</f>
        <v>#N/A</v>
      </c>
      <c r="M182" s="404" t="e">
        <f>IF($D182="Yes",'CMFs Injury A (All Data)'!M182,1)</f>
        <v>#N/A</v>
      </c>
      <c r="N182" s="404" t="e">
        <f>IF($D182="Yes",'CMFs Injury A (All Data)'!N182,1)</f>
        <v>#N/A</v>
      </c>
      <c r="O182" s="404" t="e">
        <f>IF($D182="Yes",'CMFs Injury A (All Data)'!O182,1)</f>
        <v>#N/A</v>
      </c>
      <c r="P182" s="404" t="e">
        <f>IF($D182="Yes",'CMFs Injury A (All Data)'!P182,1)</f>
        <v>#N/A</v>
      </c>
      <c r="Q182" s="404" t="e">
        <f>IF($D182="Yes",'CMFs Injury A (All Data)'!Q182,1)</f>
        <v>#N/A</v>
      </c>
      <c r="R182" s="404" t="e">
        <f>IF($D182="Yes",'CMFs Injury A (All Data)'!R182,1)</f>
        <v>#N/A</v>
      </c>
      <c r="S182" s="404" t="e">
        <f>IF($D182="Yes",'CMFs Injury A (All Data)'!S182,1)</f>
        <v>#N/A</v>
      </c>
      <c r="T182" s="404" t="e">
        <f>IF($D182="Yes",'CMFs Injury A (All Data)'!T182,1)</f>
        <v>#N/A</v>
      </c>
      <c r="U182" s="404" t="e">
        <f>IF($D182="Yes",'CMFs Injury A (All Data)'!U182,1)</f>
        <v>#N/A</v>
      </c>
      <c r="V182" s="439" t="e">
        <f>IF($D182="Yes",'CMFs Injury A (All Data)'!V182,1)</f>
        <v>#N/A</v>
      </c>
      <c r="W182" s="625"/>
    </row>
    <row r="183" spans="1:23" x14ac:dyDescent="0.2">
      <c r="A183" s="407" t="str">
        <f>'CMFs Fatal'!A183</f>
        <v>Area Type must be selected on Worksheet 1 (box 14)</v>
      </c>
      <c r="B183" s="403">
        <f>'CMFs Fatal (All Data)'!B183</f>
        <v>10</v>
      </c>
      <c r="C183" s="403" t="str">
        <f>'CMFs Fatal (All Data)'!C183</f>
        <v>Urban</v>
      </c>
      <c r="D183" s="403" t="e">
        <f>'CMFs Fatal (All Data)'!D183</f>
        <v>#N/A</v>
      </c>
      <c r="E183" s="404" t="e">
        <f>IF($D183="Yes",'CMFs Injury A (All Data)'!E183,1)</f>
        <v>#N/A</v>
      </c>
      <c r="F183" s="404" t="e">
        <f>IF($D183="Yes",'CMFs Injury A (All Data)'!F183,1)</f>
        <v>#N/A</v>
      </c>
      <c r="G183" s="404" t="e">
        <f>IF($D183="Yes",'CMFs Injury A (All Data)'!G183,1)</f>
        <v>#N/A</v>
      </c>
      <c r="H183" s="404" t="e">
        <f>IF($D183="Yes",'CMFs Injury A (All Data)'!H183,1)</f>
        <v>#N/A</v>
      </c>
      <c r="I183" s="404" t="e">
        <f>IF($D183="Yes",'CMFs Injury A (All Data)'!I183,1)</f>
        <v>#N/A</v>
      </c>
      <c r="J183" s="404" t="e">
        <f>IF($D183="Yes",'CMFs Injury A (All Data)'!J183,1)</f>
        <v>#N/A</v>
      </c>
      <c r="K183" s="404" t="e">
        <f>IF($D183="Yes",'CMFs Injury A (All Data)'!K183,1)</f>
        <v>#N/A</v>
      </c>
      <c r="L183" s="404" t="e">
        <f>IF($D183="Yes",'CMFs Injury A (All Data)'!L183,1)</f>
        <v>#N/A</v>
      </c>
      <c r="M183" s="404" t="e">
        <f>IF($D183="Yes",'CMFs Injury A (All Data)'!M183,1)</f>
        <v>#N/A</v>
      </c>
      <c r="N183" s="404" t="e">
        <f>IF($D183="Yes",'CMFs Injury A (All Data)'!N183,1)</f>
        <v>#N/A</v>
      </c>
      <c r="O183" s="404" t="e">
        <f>IF($D183="Yes",'CMFs Injury A (All Data)'!O183,1)</f>
        <v>#N/A</v>
      </c>
      <c r="P183" s="404" t="e">
        <f>IF($D183="Yes",'CMFs Injury A (All Data)'!P183,1)</f>
        <v>#N/A</v>
      </c>
      <c r="Q183" s="404" t="e">
        <f>IF($D183="Yes",'CMFs Injury A (All Data)'!Q183,1)</f>
        <v>#N/A</v>
      </c>
      <c r="R183" s="404" t="e">
        <f>IF($D183="Yes",'CMFs Injury A (All Data)'!R183,1)</f>
        <v>#N/A</v>
      </c>
      <c r="S183" s="404" t="e">
        <f>IF($D183="Yes",'CMFs Injury A (All Data)'!S183,1)</f>
        <v>#N/A</v>
      </c>
      <c r="T183" s="404" t="e">
        <f>IF($D183="Yes",'CMFs Injury A (All Data)'!T183,1)</f>
        <v>#N/A</v>
      </c>
      <c r="U183" s="404" t="e">
        <f>IF($D183="Yes",'CMFs Injury A (All Data)'!U183,1)</f>
        <v>#N/A</v>
      </c>
      <c r="V183" s="439" t="e">
        <f>IF($D183="Yes",'CMFs Injury A (All Data)'!V183,1)</f>
        <v>#N/A</v>
      </c>
      <c r="W183" s="625"/>
    </row>
    <row r="184" spans="1:23" x14ac:dyDescent="0.2">
      <c r="A184" s="407" t="str">
        <f>'CMFs Fatal'!A184</f>
        <v>Area Type must be selected on Worksheet 1 (box 14)</v>
      </c>
      <c r="B184" s="403">
        <f>'CMFs Fatal (All Data)'!B184</f>
        <v>10</v>
      </c>
      <c r="C184" s="403" t="str">
        <f>'CMFs Fatal (All Data)'!C184</f>
        <v>All</v>
      </c>
      <c r="D184" s="403" t="e">
        <f>'CMFs Fatal (All Data)'!D184</f>
        <v>#N/A</v>
      </c>
      <c r="E184" s="404" t="e">
        <f>IF($D184="Yes",'CMFs Injury A (All Data)'!E184,1)</f>
        <v>#N/A</v>
      </c>
      <c r="F184" s="404" t="e">
        <f>IF($D184="Yes",'CMFs Injury A (All Data)'!F184,1)</f>
        <v>#N/A</v>
      </c>
      <c r="G184" s="404" t="e">
        <f>IF($D184="Yes",'CMFs Injury A (All Data)'!G184,1)</f>
        <v>#N/A</v>
      </c>
      <c r="H184" s="404" t="e">
        <f>IF($D184="Yes",'CMFs Injury A (All Data)'!H184,1)</f>
        <v>#N/A</v>
      </c>
      <c r="I184" s="404" t="e">
        <f>IF($D184="Yes",'CMFs Injury A (All Data)'!I184,1)</f>
        <v>#N/A</v>
      </c>
      <c r="J184" s="404" t="e">
        <f>IF($D184="Yes",'CMFs Injury A (All Data)'!J184,1)</f>
        <v>#N/A</v>
      </c>
      <c r="K184" s="404" t="e">
        <f>IF($D184="Yes",'CMFs Injury A (All Data)'!K184,1)</f>
        <v>#N/A</v>
      </c>
      <c r="L184" s="404" t="e">
        <f>IF($D184="Yes",'CMFs Injury A (All Data)'!L184,1)</f>
        <v>#N/A</v>
      </c>
      <c r="M184" s="404" t="e">
        <f>IF($D184="Yes",'CMFs Injury A (All Data)'!M184,1)</f>
        <v>#N/A</v>
      </c>
      <c r="N184" s="404" t="e">
        <f>IF($D184="Yes",'CMFs Injury A (All Data)'!N184,1)</f>
        <v>#N/A</v>
      </c>
      <c r="O184" s="404" t="e">
        <f>IF($D184="Yes",'CMFs Injury A (All Data)'!O184,1)</f>
        <v>#N/A</v>
      </c>
      <c r="P184" s="404" t="e">
        <f>IF($D184="Yes",'CMFs Injury A (All Data)'!P184,1)</f>
        <v>#N/A</v>
      </c>
      <c r="Q184" s="404" t="e">
        <f>IF($D184="Yes",'CMFs Injury A (All Data)'!Q184,1)</f>
        <v>#N/A</v>
      </c>
      <c r="R184" s="404" t="e">
        <f>IF($D184="Yes",'CMFs Injury A (All Data)'!R184,1)</f>
        <v>#N/A</v>
      </c>
      <c r="S184" s="404" t="e">
        <f>IF($D184="Yes",'CMFs Injury A (All Data)'!S184,1)</f>
        <v>#N/A</v>
      </c>
      <c r="T184" s="404" t="e">
        <f>IF($D184="Yes",'CMFs Injury A (All Data)'!T184,1)</f>
        <v>#N/A</v>
      </c>
      <c r="U184" s="404" t="e">
        <f>IF($D184="Yes",'CMFs Injury A (All Data)'!U184,1)</f>
        <v>#N/A</v>
      </c>
      <c r="V184" s="439" t="e">
        <f>IF($D184="Yes",'CMFs Injury A (All Data)'!V184,1)</f>
        <v>#N/A</v>
      </c>
      <c r="W184" s="625"/>
    </row>
    <row r="185" spans="1:23" x14ac:dyDescent="0.2">
      <c r="A185" s="407" t="str">
        <f>'CMFs Fatal'!A185</f>
        <v>Area Type must be selected on Worksheet 1 (box 14)</v>
      </c>
      <c r="B185" s="403">
        <f>'CMFs Fatal (All Data)'!B185</f>
        <v>10</v>
      </c>
      <c r="C185" s="403" t="str">
        <f>'CMFs Fatal (All Data)'!C185</f>
        <v>All</v>
      </c>
      <c r="D185" s="403" t="e">
        <f>'CMFs Fatal (All Data)'!D185</f>
        <v>#N/A</v>
      </c>
      <c r="E185" s="404" t="e">
        <f>IF($D185="Yes",'CMFs Injury A (All Data)'!E185,1)</f>
        <v>#N/A</v>
      </c>
      <c r="F185" s="404" t="e">
        <f>IF($D185="Yes",'CMFs Injury A (All Data)'!F185,1)</f>
        <v>#N/A</v>
      </c>
      <c r="G185" s="404" t="e">
        <f>IF($D185="Yes",'CMFs Injury A (All Data)'!G185,1)</f>
        <v>#N/A</v>
      </c>
      <c r="H185" s="404" t="e">
        <f>IF($D185="Yes",'CMFs Injury A (All Data)'!H185,1)</f>
        <v>#N/A</v>
      </c>
      <c r="I185" s="404" t="e">
        <f>IF($D185="Yes",'CMFs Injury A (All Data)'!I185,1)</f>
        <v>#N/A</v>
      </c>
      <c r="J185" s="404" t="e">
        <f>IF($D185="Yes",'CMFs Injury A (All Data)'!J185,1)</f>
        <v>#N/A</v>
      </c>
      <c r="K185" s="404" t="e">
        <f>IF($D185="Yes",'CMFs Injury A (All Data)'!K185,1)</f>
        <v>#N/A</v>
      </c>
      <c r="L185" s="404" t="e">
        <f>IF($D185="Yes",'CMFs Injury A (All Data)'!L185,1)</f>
        <v>#N/A</v>
      </c>
      <c r="M185" s="404" t="e">
        <f>IF($D185="Yes",'CMFs Injury A (All Data)'!M185,1)</f>
        <v>#N/A</v>
      </c>
      <c r="N185" s="404" t="e">
        <f>IF($D185="Yes",'CMFs Injury A (All Data)'!N185,1)</f>
        <v>#N/A</v>
      </c>
      <c r="O185" s="404" t="e">
        <f>IF($D185="Yes",'CMFs Injury A (All Data)'!O185,1)</f>
        <v>#N/A</v>
      </c>
      <c r="P185" s="404" t="e">
        <f>IF($D185="Yes",'CMFs Injury A (All Data)'!P185,1)</f>
        <v>#N/A</v>
      </c>
      <c r="Q185" s="404" t="e">
        <f>IF($D185="Yes",'CMFs Injury A (All Data)'!Q185,1)</f>
        <v>#N/A</v>
      </c>
      <c r="R185" s="404" t="e">
        <f>IF($D185="Yes",'CMFs Injury A (All Data)'!R185,1)</f>
        <v>#N/A</v>
      </c>
      <c r="S185" s="404" t="e">
        <f>IF($D185="Yes",'CMFs Injury A (All Data)'!S185,1)</f>
        <v>#N/A</v>
      </c>
      <c r="T185" s="404" t="e">
        <f>IF($D185="Yes",'CMFs Injury A (All Data)'!T185,1)</f>
        <v>#N/A</v>
      </c>
      <c r="U185" s="404" t="e">
        <f>IF($D185="Yes",'CMFs Injury A (All Data)'!U185,1)</f>
        <v>#N/A</v>
      </c>
      <c r="V185" s="439" t="e">
        <f>IF($D185="Yes",'CMFs Injury A (All Data)'!V185,1)</f>
        <v>#N/A</v>
      </c>
      <c r="W185" s="625"/>
    </row>
    <row r="186" spans="1:23" x14ac:dyDescent="0.2">
      <c r="A186" s="407" t="str">
        <f>'CMFs Fatal'!A186</f>
        <v>Area Type must be selected on Worksheet 1 (box 14)</v>
      </c>
      <c r="B186" s="403">
        <f>'CMFs Fatal (All Data)'!B186</f>
        <v>10</v>
      </c>
      <c r="C186" s="403" t="str">
        <f>'CMFs Fatal (All Data)'!C186</f>
        <v>All</v>
      </c>
      <c r="D186" s="403" t="e">
        <f>'CMFs Fatal (All Data)'!D186</f>
        <v>#N/A</v>
      </c>
      <c r="E186" s="404" t="e">
        <f>IF($D186="Yes",'CMFs Injury A (All Data)'!E186,1)</f>
        <v>#N/A</v>
      </c>
      <c r="F186" s="404" t="e">
        <f>IF($D186="Yes",'CMFs Injury A (All Data)'!F186,1)</f>
        <v>#N/A</v>
      </c>
      <c r="G186" s="404" t="e">
        <f>IF($D186="Yes",'CMFs Injury A (All Data)'!G186,1)</f>
        <v>#N/A</v>
      </c>
      <c r="H186" s="404" t="e">
        <f>IF($D186="Yes",'CMFs Injury A (All Data)'!H186,1)</f>
        <v>#N/A</v>
      </c>
      <c r="I186" s="404" t="e">
        <f>IF($D186="Yes",'CMFs Injury A (All Data)'!I186,1)</f>
        <v>#N/A</v>
      </c>
      <c r="J186" s="404" t="e">
        <f>IF($D186="Yes",'CMFs Injury A (All Data)'!J186,1)</f>
        <v>#N/A</v>
      </c>
      <c r="K186" s="404" t="e">
        <f>IF($D186="Yes",'CMFs Injury A (All Data)'!K186,1)</f>
        <v>#N/A</v>
      </c>
      <c r="L186" s="404" t="e">
        <f>IF($D186="Yes",'CMFs Injury A (All Data)'!L186,1)</f>
        <v>#N/A</v>
      </c>
      <c r="M186" s="404" t="e">
        <f>IF($D186="Yes",'CMFs Injury A (All Data)'!M186,1)</f>
        <v>#N/A</v>
      </c>
      <c r="N186" s="404" t="e">
        <f>IF($D186="Yes",'CMFs Injury A (All Data)'!N186,1)</f>
        <v>#N/A</v>
      </c>
      <c r="O186" s="404" t="e">
        <f>IF($D186="Yes",'CMFs Injury A (All Data)'!O186,1)</f>
        <v>#N/A</v>
      </c>
      <c r="P186" s="404" t="e">
        <f>IF($D186="Yes",'CMFs Injury A (All Data)'!P186,1)</f>
        <v>#N/A</v>
      </c>
      <c r="Q186" s="404" t="e">
        <f>IF($D186="Yes",'CMFs Injury A (All Data)'!Q186,1)</f>
        <v>#N/A</v>
      </c>
      <c r="R186" s="404" t="e">
        <f>IF($D186="Yes",'CMFs Injury A (All Data)'!R186,1)</f>
        <v>#N/A</v>
      </c>
      <c r="S186" s="404" t="e">
        <f>IF($D186="Yes",'CMFs Injury A (All Data)'!S186,1)</f>
        <v>#N/A</v>
      </c>
      <c r="T186" s="404" t="e">
        <f>IF($D186="Yes",'CMFs Injury A (All Data)'!T186,1)</f>
        <v>#N/A</v>
      </c>
      <c r="U186" s="404" t="e">
        <f>IF($D186="Yes",'CMFs Injury A (All Data)'!U186,1)</f>
        <v>#N/A</v>
      </c>
      <c r="V186" s="439" t="e">
        <f>IF($D186="Yes",'CMFs Injury A (All Data)'!V186,1)</f>
        <v>#N/A</v>
      </c>
      <c r="W186" s="625"/>
    </row>
    <row r="187" spans="1:23" x14ac:dyDescent="0.2">
      <c r="A187" s="407" t="str">
        <f>'CMFs Fatal'!A187</f>
        <v>Area Type must be selected on Worksheet 1 (box 14)</v>
      </c>
      <c r="B187" s="403">
        <f>'CMFs Fatal (All Data)'!B187</f>
        <v>10</v>
      </c>
      <c r="C187" s="403" t="str">
        <f>'CMFs Fatal (All Data)'!C187</f>
        <v>All</v>
      </c>
      <c r="D187" s="403" t="e">
        <f>'CMFs Fatal (All Data)'!D187</f>
        <v>#N/A</v>
      </c>
      <c r="E187" s="404" t="e">
        <f>IF($D187="Yes",'CMFs Injury A (All Data)'!E187,1)</f>
        <v>#N/A</v>
      </c>
      <c r="F187" s="404" t="e">
        <f>IF($D187="Yes",'CMFs Injury A (All Data)'!F187,1)</f>
        <v>#N/A</v>
      </c>
      <c r="G187" s="404" t="e">
        <f>IF($D187="Yes",'CMFs Injury A (All Data)'!G187,1)</f>
        <v>#N/A</v>
      </c>
      <c r="H187" s="404" t="e">
        <f>IF($D187="Yes",'CMFs Injury A (All Data)'!H187,1)</f>
        <v>#N/A</v>
      </c>
      <c r="I187" s="404" t="e">
        <f>IF($D187="Yes",'CMFs Injury A (All Data)'!I187,1)</f>
        <v>#N/A</v>
      </c>
      <c r="J187" s="404" t="e">
        <f>IF($D187="Yes",'CMFs Injury A (All Data)'!J187,1)</f>
        <v>#N/A</v>
      </c>
      <c r="K187" s="404" t="e">
        <f>IF($D187="Yes",'CMFs Injury A (All Data)'!K187,1)</f>
        <v>#N/A</v>
      </c>
      <c r="L187" s="404" t="e">
        <f>IF($D187="Yes",'CMFs Injury A (All Data)'!L187,1)</f>
        <v>#N/A</v>
      </c>
      <c r="M187" s="404" t="e">
        <f>IF($D187="Yes",'CMFs Injury A (All Data)'!M187,1)</f>
        <v>#N/A</v>
      </c>
      <c r="N187" s="404" t="e">
        <f>IF($D187="Yes",'CMFs Injury A (All Data)'!N187,1)</f>
        <v>#N/A</v>
      </c>
      <c r="O187" s="404" t="e">
        <f>IF($D187="Yes",'CMFs Injury A (All Data)'!O187,1)</f>
        <v>#N/A</v>
      </c>
      <c r="P187" s="404" t="e">
        <f>IF($D187="Yes",'CMFs Injury A (All Data)'!P187,1)</f>
        <v>#N/A</v>
      </c>
      <c r="Q187" s="404" t="e">
        <f>IF($D187="Yes",'CMFs Injury A (All Data)'!Q187,1)</f>
        <v>#N/A</v>
      </c>
      <c r="R187" s="404" t="e">
        <f>IF($D187="Yes",'CMFs Injury A (All Data)'!R187,1)</f>
        <v>#N/A</v>
      </c>
      <c r="S187" s="404" t="e">
        <f>IF($D187="Yes",'CMFs Injury A (All Data)'!S187,1)</f>
        <v>#N/A</v>
      </c>
      <c r="T187" s="404" t="e">
        <f>IF($D187="Yes",'CMFs Injury A (All Data)'!T187,1)</f>
        <v>#N/A</v>
      </c>
      <c r="U187" s="404" t="e">
        <f>IF($D187="Yes",'CMFs Injury A (All Data)'!U187,1)</f>
        <v>#N/A</v>
      </c>
      <c r="V187" s="439" t="e">
        <f>IF($D187="Yes",'CMFs Injury A (All Data)'!V187,1)</f>
        <v>#N/A</v>
      </c>
      <c r="W187" s="625"/>
    </row>
    <row r="188" spans="1:23" x14ac:dyDescent="0.2">
      <c r="A188" s="407" t="str">
        <f>'CMFs Fatal'!A188</f>
        <v>Area Type must be selected on Worksheet 1 (box 14)</v>
      </c>
      <c r="B188" s="403">
        <f>'CMFs Fatal (All Data)'!B188</f>
        <v>10</v>
      </c>
      <c r="C188" s="403" t="str">
        <f>'CMFs Fatal (All Data)'!C188</f>
        <v>All</v>
      </c>
      <c r="D188" s="403" t="e">
        <f>'CMFs Fatal (All Data)'!D188</f>
        <v>#N/A</v>
      </c>
      <c r="E188" s="404" t="e">
        <f>IF($D188="Yes",'CMFs Injury A (All Data)'!E188,1)</f>
        <v>#N/A</v>
      </c>
      <c r="F188" s="404" t="e">
        <f>IF($D188="Yes",'CMFs Injury A (All Data)'!F188,1)</f>
        <v>#N/A</v>
      </c>
      <c r="G188" s="404" t="e">
        <f>IF($D188="Yes",'CMFs Injury A (All Data)'!G188,1)</f>
        <v>#N/A</v>
      </c>
      <c r="H188" s="404" t="e">
        <f>IF($D188="Yes",'CMFs Injury A (All Data)'!H188,1)</f>
        <v>#N/A</v>
      </c>
      <c r="I188" s="404" t="e">
        <f>IF($D188="Yes",'CMFs Injury A (All Data)'!I188,1)</f>
        <v>#N/A</v>
      </c>
      <c r="J188" s="404" t="e">
        <f>IF($D188="Yes",'CMFs Injury A (All Data)'!J188,1)</f>
        <v>#N/A</v>
      </c>
      <c r="K188" s="404" t="e">
        <f>IF($D188="Yes",'CMFs Injury A (All Data)'!K188,1)</f>
        <v>#N/A</v>
      </c>
      <c r="L188" s="404" t="e">
        <f>IF($D188="Yes",'CMFs Injury A (All Data)'!L188,1)</f>
        <v>#N/A</v>
      </c>
      <c r="M188" s="404" t="e">
        <f>IF($D188="Yes",'CMFs Injury A (All Data)'!M188,1)</f>
        <v>#N/A</v>
      </c>
      <c r="N188" s="404" t="e">
        <f>IF($D188="Yes",'CMFs Injury A (All Data)'!N188,1)</f>
        <v>#N/A</v>
      </c>
      <c r="O188" s="404" t="e">
        <f>IF($D188="Yes",'CMFs Injury A (All Data)'!O188,1)</f>
        <v>#N/A</v>
      </c>
      <c r="P188" s="404" t="e">
        <f>IF($D188="Yes",'CMFs Injury A (All Data)'!P188,1)</f>
        <v>#N/A</v>
      </c>
      <c r="Q188" s="404" t="e">
        <f>IF($D188="Yes",'CMFs Injury A (All Data)'!Q188,1)</f>
        <v>#N/A</v>
      </c>
      <c r="R188" s="404" t="e">
        <f>IF($D188="Yes",'CMFs Injury A (All Data)'!R188,1)</f>
        <v>#N/A</v>
      </c>
      <c r="S188" s="404" t="e">
        <f>IF($D188="Yes",'CMFs Injury A (All Data)'!S188,1)</f>
        <v>#N/A</v>
      </c>
      <c r="T188" s="404" t="e">
        <f>IF($D188="Yes",'CMFs Injury A (All Data)'!T188,1)</f>
        <v>#N/A</v>
      </c>
      <c r="U188" s="404" t="e">
        <f>IF($D188="Yes",'CMFs Injury A (All Data)'!U188,1)</f>
        <v>#N/A</v>
      </c>
      <c r="V188" s="439" t="e">
        <f>IF($D188="Yes",'CMFs Injury A (All Data)'!V188,1)</f>
        <v>#N/A</v>
      </c>
      <c r="W188" s="625"/>
    </row>
    <row r="189" spans="1:23" x14ac:dyDescent="0.2">
      <c r="A189" s="407" t="str">
        <f>'CMFs Fatal'!A189</f>
        <v>Area Type must be selected on Worksheet 1 (box 14)</v>
      </c>
      <c r="B189" s="403">
        <f>'CMFs Fatal (All Data)'!B189</f>
        <v>10</v>
      </c>
      <c r="C189" s="403" t="str">
        <f>'CMFs Fatal (All Data)'!C189</f>
        <v>Urban</v>
      </c>
      <c r="D189" s="403" t="e">
        <f>'CMFs Fatal (All Data)'!D189</f>
        <v>#N/A</v>
      </c>
      <c r="E189" s="404" t="e">
        <f>IF($D189="Yes",'CMFs Injury A (All Data)'!E189,1)</f>
        <v>#N/A</v>
      </c>
      <c r="F189" s="404" t="e">
        <f>IF($D189="Yes",'CMFs Injury A (All Data)'!F189,1)</f>
        <v>#N/A</v>
      </c>
      <c r="G189" s="404" t="e">
        <f>IF($D189="Yes",'CMFs Injury A (All Data)'!G189,1)</f>
        <v>#N/A</v>
      </c>
      <c r="H189" s="404" t="e">
        <f>IF($D189="Yes",'CMFs Injury A (All Data)'!H189,1)</f>
        <v>#N/A</v>
      </c>
      <c r="I189" s="404" t="e">
        <f>IF($D189="Yes",'CMFs Injury A (All Data)'!I189,1)</f>
        <v>#N/A</v>
      </c>
      <c r="J189" s="404" t="e">
        <f>IF($D189="Yes",'CMFs Injury A (All Data)'!J189,1)</f>
        <v>#N/A</v>
      </c>
      <c r="K189" s="404" t="e">
        <f>IF($D189="Yes",'CMFs Injury A (All Data)'!K189,1)</f>
        <v>#N/A</v>
      </c>
      <c r="L189" s="404" t="e">
        <f>IF($D189="Yes",'CMFs Injury A (All Data)'!L189,1)</f>
        <v>#N/A</v>
      </c>
      <c r="M189" s="404" t="e">
        <f>IF($D189="Yes",'CMFs Injury A (All Data)'!M189,1)</f>
        <v>#N/A</v>
      </c>
      <c r="N189" s="404" t="e">
        <f>IF($D189="Yes",'CMFs Injury A (All Data)'!N189,1)</f>
        <v>#N/A</v>
      </c>
      <c r="O189" s="404" t="e">
        <f>IF($D189="Yes",'CMFs Injury A (All Data)'!O189,1)</f>
        <v>#N/A</v>
      </c>
      <c r="P189" s="404" t="e">
        <f>IF($D189="Yes",'CMFs Injury A (All Data)'!P189,1)</f>
        <v>#N/A</v>
      </c>
      <c r="Q189" s="404" t="e">
        <f>IF($D189="Yes",'CMFs Injury A (All Data)'!Q189,1)</f>
        <v>#N/A</v>
      </c>
      <c r="R189" s="404" t="e">
        <f>IF($D189="Yes",'CMFs Injury A (All Data)'!R189,1)</f>
        <v>#N/A</v>
      </c>
      <c r="S189" s="404" t="e">
        <f>IF($D189="Yes",'CMFs Injury A (All Data)'!S189,1)</f>
        <v>#N/A</v>
      </c>
      <c r="T189" s="404" t="e">
        <f>IF($D189="Yes",'CMFs Injury A (All Data)'!T189,1)</f>
        <v>#N/A</v>
      </c>
      <c r="U189" s="404" t="e">
        <f>IF($D189="Yes",'CMFs Injury A (All Data)'!U189,1)</f>
        <v>#N/A</v>
      </c>
      <c r="V189" s="439" t="e">
        <f>IF($D189="Yes",'CMFs Injury A (All Data)'!V189,1)</f>
        <v>#N/A</v>
      </c>
      <c r="W189" s="625"/>
    </row>
    <row r="190" spans="1:23" x14ac:dyDescent="0.2">
      <c r="A190" s="407" t="str">
        <f>'CMFs Fatal'!A190</f>
        <v>Area Type must be selected on Worksheet 1 (box 14)</v>
      </c>
      <c r="B190" s="403">
        <f>'CMFs Fatal (All Data)'!B190</f>
        <v>10</v>
      </c>
      <c r="C190" s="403" t="str">
        <f>'CMFs Fatal (All Data)'!C190</f>
        <v>All</v>
      </c>
      <c r="D190" s="403" t="e">
        <f>'CMFs Fatal (All Data)'!D190</f>
        <v>#N/A</v>
      </c>
      <c r="E190" s="404" t="e">
        <f>IF($D190="Yes",'CMFs Injury A (All Data)'!E190,1)</f>
        <v>#N/A</v>
      </c>
      <c r="F190" s="404" t="e">
        <f>IF($D190="Yes",'CMFs Injury A (All Data)'!F190,1)</f>
        <v>#N/A</v>
      </c>
      <c r="G190" s="404" t="e">
        <f>IF($D190="Yes",'CMFs Injury A (All Data)'!G190,1)</f>
        <v>#N/A</v>
      </c>
      <c r="H190" s="404" t="e">
        <f>IF($D190="Yes",'CMFs Injury A (All Data)'!H190,1)</f>
        <v>#N/A</v>
      </c>
      <c r="I190" s="404" t="e">
        <f>IF($D190="Yes",'CMFs Injury A (All Data)'!I190,1)</f>
        <v>#N/A</v>
      </c>
      <c r="J190" s="404" t="e">
        <f>IF($D190="Yes",'CMFs Injury A (All Data)'!J190,1)</f>
        <v>#N/A</v>
      </c>
      <c r="K190" s="404" t="e">
        <f>IF($D190="Yes",'CMFs Injury A (All Data)'!K190,1)</f>
        <v>#N/A</v>
      </c>
      <c r="L190" s="404" t="e">
        <f>IF($D190="Yes",'CMFs Injury A (All Data)'!L190,1)</f>
        <v>#N/A</v>
      </c>
      <c r="M190" s="404" t="e">
        <f>IF($D190="Yes",'CMFs Injury A (All Data)'!M190,1)</f>
        <v>#N/A</v>
      </c>
      <c r="N190" s="404" t="e">
        <f>IF($D190="Yes",'CMFs Injury A (All Data)'!N190,1)</f>
        <v>#N/A</v>
      </c>
      <c r="O190" s="404" t="e">
        <f>IF($D190="Yes",'CMFs Injury A (All Data)'!O190,1)</f>
        <v>#N/A</v>
      </c>
      <c r="P190" s="404" t="e">
        <f>IF($D190="Yes",'CMFs Injury A (All Data)'!P190,1)</f>
        <v>#N/A</v>
      </c>
      <c r="Q190" s="404" t="e">
        <f>IF($D190="Yes",'CMFs Injury A (All Data)'!Q190,1)</f>
        <v>#N/A</v>
      </c>
      <c r="R190" s="404" t="e">
        <f>IF($D190="Yes",'CMFs Injury A (All Data)'!R190,1)</f>
        <v>#N/A</v>
      </c>
      <c r="S190" s="404" t="e">
        <f>IF($D190="Yes",'CMFs Injury A (All Data)'!S190,1)</f>
        <v>#N/A</v>
      </c>
      <c r="T190" s="404" t="e">
        <f>IF($D190="Yes",'CMFs Injury A (All Data)'!T190,1)</f>
        <v>#N/A</v>
      </c>
      <c r="U190" s="404" t="e">
        <f>IF($D190="Yes",'CMFs Injury A (All Data)'!U190,1)</f>
        <v>#N/A</v>
      </c>
      <c r="V190" s="439" t="e">
        <f>IF($D190="Yes",'CMFs Injury A (All Data)'!V190,1)</f>
        <v>#N/A</v>
      </c>
      <c r="W190" s="625"/>
    </row>
    <row r="191" spans="1:23" x14ac:dyDescent="0.2">
      <c r="A191" s="407" t="str">
        <f>'CMFs Fatal'!A191</f>
        <v>Area Type must be selected on Worksheet 1 (box 14)</v>
      </c>
      <c r="B191" s="403">
        <f>'CMFs Fatal (All Data)'!B191</f>
        <v>10</v>
      </c>
      <c r="C191" s="403" t="str">
        <f>'CMFs Fatal (All Data)'!C191</f>
        <v>All</v>
      </c>
      <c r="D191" s="403" t="e">
        <f>'CMFs Fatal (All Data)'!D191</f>
        <v>#N/A</v>
      </c>
      <c r="E191" s="404" t="e">
        <f>IF($D191="Yes",'CMFs Injury A (All Data)'!E191,1)</f>
        <v>#N/A</v>
      </c>
      <c r="F191" s="404" t="e">
        <f>IF($D191="Yes",'CMFs Injury A (All Data)'!F191,1)</f>
        <v>#N/A</v>
      </c>
      <c r="G191" s="404" t="e">
        <f>IF($D191="Yes",'CMFs Injury A (All Data)'!G191,1)</f>
        <v>#N/A</v>
      </c>
      <c r="H191" s="404" t="e">
        <f>IF($D191="Yes",'CMFs Injury A (All Data)'!H191,1)</f>
        <v>#N/A</v>
      </c>
      <c r="I191" s="404" t="e">
        <f>IF($D191="Yes",'CMFs Injury A (All Data)'!I191,1)</f>
        <v>#N/A</v>
      </c>
      <c r="J191" s="404" t="e">
        <f>IF($D191="Yes",'CMFs Injury A (All Data)'!J191,1)</f>
        <v>#N/A</v>
      </c>
      <c r="K191" s="404" t="e">
        <f>IF($D191="Yes",'CMFs Injury A (All Data)'!K191,1)</f>
        <v>#N/A</v>
      </c>
      <c r="L191" s="404" t="e">
        <f>IF($D191="Yes",'CMFs Injury A (All Data)'!L191,1)</f>
        <v>#N/A</v>
      </c>
      <c r="M191" s="404" t="e">
        <f>IF($D191="Yes",'CMFs Injury A (All Data)'!M191,1)</f>
        <v>#N/A</v>
      </c>
      <c r="N191" s="404" t="e">
        <f>IF($D191="Yes",'CMFs Injury A (All Data)'!N191,1)</f>
        <v>#N/A</v>
      </c>
      <c r="O191" s="404" t="e">
        <f>IF($D191="Yes",'CMFs Injury A (All Data)'!O191,1)</f>
        <v>#N/A</v>
      </c>
      <c r="P191" s="404" t="e">
        <f>IF($D191="Yes",'CMFs Injury A (All Data)'!P191,1)</f>
        <v>#N/A</v>
      </c>
      <c r="Q191" s="404" t="e">
        <f>IF($D191="Yes",'CMFs Injury A (All Data)'!Q191,1)</f>
        <v>#N/A</v>
      </c>
      <c r="R191" s="404" t="e">
        <f>IF($D191="Yes",'CMFs Injury A (All Data)'!R191,1)</f>
        <v>#N/A</v>
      </c>
      <c r="S191" s="404" t="e">
        <f>IF($D191="Yes",'CMFs Injury A (All Data)'!S191,1)</f>
        <v>#N/A</v>
      </c>
      <c r="T191" s="404" t="e">
        <f>IF($D191="Yes",'CMFs Injury A (All Data)'!T191,1)</f>
        <v>#N/A</v>
      </c>
      <c r="U191" s="404" t="e">
        <f>IF($D191="Yes",'CMFs Injury A (All Data)'!U191,1)</f>
        <v>#N/A</v>
      </c>
      <c r="V191" s="439" t="e">
        <f>IF($D191="Yes",'CMFs Injury A (All Data)'!V191,1)</f>
        <v>#N/A</v>
      </c>
      <c r="W191" s="625"/>
    </row>
    <row r="192" spans="1:23" x14ac:dyDescent="0.2">
      <c r="A192" s="407" t="str">
        <f>'CMFs Fatal'!A192</f>
        <v>Area Type must be selected on Worksheet 1 (box 14)</v>
      </c>
      <c r="B192" s="403">
        <f>'CMFs Fatal (All Data)'!B192</f>
        <v>10</v>
      </c>
      <c r="C192" s="403" t="str">
        <f>'CMFs Fatal (All Data)'!C192</f>
        <v>All</v>
      </c>
      <c r="D192" s="403" t="e">
        <f>'CMFs Fatal (All Data)'!D192</f>
        <v>#N/A</v>
      </c>
      <c r="E192" s="404" t="e">
        <f>IF($D192="Yes",'CMFs Injury A (All Data)'!E192,1)</f>
        <v>#N/A</v>
      </c>
      <c r="F192" s="404" t="e">
        <f>IF($D192="Yes",'CMFs Injury A (All Data)'!F192,1)</f>
        <v>#N/A</v>
      </c>
      <c r="G192" s="404" t="e">
        <f>IF($D192="Yes",'CMFs Injury A (All Data)'!G192,1)</f>
        <v>#N/A</v>
      </c>
      <c r="H192" s="404" t="e">
        <f>IF($D192="Yes",'CMFs Injury A (All Data)'!H192,1)</f>
        <v>#N/A</v>
      </c>
      <c r="I192" s="404" t="e">
        <f>IF($D192="Yes",'CMFs Injury A (All Data)'!I192,1)</f>
        <v>#N/A</v>
      </c>
      <c r="J192" s="404" t="e">
        <f>IF($D192="Yes",'CMFs Injury A (All Data)'!J192,1)</f>
        <v>#N/A</v>
      </c>
      <c r="K192" s="404" t="e">
        <f>IF($D192="Yes",'CMFs Injury A (All Data)'!K192,1)</f>
        <v>#N/A</v>
      </c>
      <c r="L192" s="404" t="e">
        <f>IF($D192="Yes",'CMFs Injury A (All Data)'!L192,1)</f>
        <v>#N/A</v>
      </c>
      <c r="M192" s="404" t="e">
        <f>IF($D192="Yes",'CMFs Injury A (All Data)'!M192,1)</f>
        <v>#N/A</v>
      </c>
      <c r="N192" s="404" t="e">
        <f>IF($D192="Yes",'CMFs Injury A (All Data)'!N192,1)</f>
        <v>#N/A</v>
      </c>
      <c r="O192" s="404" t="e">
        <f>IF($D192="Yes",'CMFs Injury A (All Data)'!O192,1)</f>
        <v>#N/A</v>
      </c>
      <c r="P192" s="404" t="e">
        <f>IF($D192="Yes",'CMFs Injury A (All Data)'!P192,1)</f>
        <v>#N/A</v>
      </c>
      <c r="Q192" s="404" t="e">
        <f>IF($D192="Yes",'CMFs Injury A (All Data)'!Q192,1)</f>
        <v>#N/A</v>
      </c>
      <c r="R192" s="404" t="e">
        <f>IF($D192="Yes",'CMFs Injury A (All Data)'!R192,1)</f>
        <v>#N/A</v>
      </c>
      <c r="S192" s="404" t="e">
        <f>IF($D192="Yes",'CMFs Injury A (All Data)'!S192,1)</f>
        <v>#N/A</v>
      </c>
      <c r="T192" s="404" t="e">
        <f>IF($D192="Yes",'CMFs Injury A (All Data)'!T192,1)</f>
        <v>#N/A</v>
      </c>
      <c r="U192" s="404" t="e">
        <f>IF($D192="Yes",'CMFs Injury A (All Data)'!U192,1)</f>
        <v>#N/A</v>
      </c>
      <c r="V192" s="439" t="e">
        <f>IF($D192="Yes",'CMFs Injury A (All Data)'!V192,1)</f>
        <v>#N/A</v>
      </c>
      <c r="W192" s="625"/>
    </row>
    <row r="193" spans="1:23" x14ac:dyDescent="0.2">
      <c r="A193" s="407" t="str">
        <f>'CMFs Fatal'!A193</f>
        <v>Area Type must be selected on Worksheet 1 (box 14)</v>
      </c>
      <c r="B193" s="403">
        <f>'CMFs Fatal (All Data)'!B193</f>
        <v>10</v>
      </c>
      <c r="C193" s="403" t="str">
        <f>'CMFs Fatal (All Data)'!C193</f>
        <v>Rural</v>
      </c>
      <c r="D193" s="403" t="e">
        <f>'CMFs Fatal (All Data)'!D193</f>
        <v>#N/A</v>
      </c>
      <c r="E193" s="404" t="e">
        <f>IF($D193="Yes",'CMFs Injury A (All Data)'!E193,1)</f>
        <v>#N/A</v>
      </c>
      <c r="F193" s="404" t="e">
        <f>IF($D193="Yes",'CMFs Injury A (All Data)'!F193,1)</f>
        <v>#N/A</v>
      </c>
      <c r="G193" s="404" t="e">
        <f>IF($D193="Yes",'CMFs Injury A (All Data)'!G193,1)</f>
        <v>#N/A</v>
      </c>
      <c r="H193" s="404" t="e">
        <f>IF($D193="Yes",'CMFs Injury A (All Data)'!H193,1)</f>
        <v>#N/A</v>
      </c>
      <c r="I193" s="404" t="e">
        <f>IF($D193="Yes",'CMFs Injury A (All Data)'!I193,1)</f>
        <v>#N/A</v>
      </c>
      <c r="J193" s="404" t="e">
        <f>IF($D193="Yes",'CMFs Injury A (All Data)'!J193,1)</f>
        <v>#N/A</v>
      </c>
      <c r="K193" s="404" t="e">
        <f>IF($D193="Yes",'CMFs Injury A (All Data)'!K193,1)</f>
        <v>#N/A</v>
      </c>
      <c r="L193" s="404" t="e">
        <f>IF($D193="Yes",'CMFs Injury A (All Data)'!L193,1)</f>
        <v>#N/A</v>
      </c>
      <c r="M193" s="404" t="e">
        <f>IF($D193="Yes",'CMFs Injury A (All Data)'!M193,1)</f>
        <v>#N/A</v>
      </c>
      <c r="N193" s="404" t="e">
        <f>IF($D193="Yes",'CMFs Injury A (All Data)'!N193,1)</f>
        <v>#N/A</v>
      </c>
      <c r="O193" s="404" t="e">
        <f>IF($D193="Yes",'CMFs Injury A (All Data)'!O193,1)</f>
        <v>#N/A</v>
      </c>
      <c r="P193" s="404" t="e">
        <f>IF($D193="Yes",'CMFs Injury A (All Data)'!P193,1)</f>
        <v>#N/A</v>
      </c>
      <c r="Q193" s="404" t="e">
        <f>IF($D193="Yes",'CMFs Injury A (All Data)'!Q193,1)</f>
        <v>#N/A</v>
      </c>
      <c r="R193" s="404" t="e">
        <f>IF($D193="Yes",'CMFs Injury A (All Data)'!R193,1)</f>
        <v>#N/A</v>
      </c>
      <c r="S193" s="404" t="e">
        <f>IF($D193="Yes",'CMFs Injury A (All Data)'!S193,1)</f>
        <v>#N/A</v>
      </c>
      <c r="T193" s="404" t="e">
        <f>IF($D193="Yes",'CMFs Injury A (All Data)'!T193,1)</f>
        <v>#N/A</v>
      </c>
      <c r="U193" s="404" t="e">
        <f>IF($D193="Yes",'CMFs Injury A (All Data)'!U193,1)</f>
        <v>#N/A</v>
      </c>
      <c r="V193" s="439" t="e">
        <f>IF($D193="Yes",'CMFs Injury A (All Data)'!V193,1)</f>
        <v>#N/A</v>
      </c>
      <c r="W193" s="625"/>
    </row>
    <row r="194" spans="1:23" x14ac:dyDescent="0.2">
      <c r="A194" s="407" t="str">
        <f>'CMFs Fatal'!A194</f>
        <v>Area Type must be selected on Worksheet 1 (box 14)</v>
      </c>
      <c r="B194" s="403">
        <f>'CMFs Fatal (All Data)'!B194</f>
        <v>5</v>
      </c>
      <c r="C194" s="403" t="str">
        <f>'CMFs Fatal (All Data)'!C194</f>
        <v>All</v>
      </c>
      <c r="D194" s="403" t="e">
        <f>'CMFs Fatal (All Data)'!D194</f>
        <v>#N/A</v>
      </c>
      <c r="E194" s="404" t="e">
        <f>IF($D194="Yes",'CMFs Injury A (All Data)'!E194,1)</f>
        <v>#N/A</v>
      </c>
      <c r="F194" s="404" t="e">
        <f>IF($D194="Yes",'CMFs Injury A (All Data)'!F194,1)</f>
        <v>#N/A</v>
      </c>
      <c r="G194" s="404" t="e">
        <f>IF($D194="Yes",'CMFs Injury A (All Data)'!G194,1)</f>
        <v>#N/A</v>
      </c>
      <c r="H194" s="404" t="e">
        <f>IF($D194="Yes",'CMFs Injury A (All Data)'!H194,1)</f>
        <v>#N/A</v>
      </c>
      <c r="I194" s="404" t="e">
        <f>IF($D194="Yes",'CMFs Injury A (All Data)'!I194,1)</f>
        <v>#N/A</v>
      </c>
      <c r="J194" s="404" t="e">
        <f>IF($D194="Yes",'CMFs Injury A (All Data)'!J194,1)</f>
        <v>#N/A</v>
      </c>
      <c r="K194" s="404" t="e">
        <f>IF($D194="Yes",'CMFs Injury A (All Data)'!K194,1)</f>
        <v>#N/A</v>
      </c>
      <c r="L194" s="404" t="e">
        <f>IF($D194="Yes",'CMFs Injury A (All Data)'!L194,1)</f>
        <v>#N/A</v>
      </c>
      <c r="M194" s="404" t="e">
        <f>IF($D194="Yes",'CMFs Injury A (All Data)'!M194,1)</f>
        <v>#N/A</v>
      </c>
      <c r="N194" s="404" t="e">
        <f>IF($D194="Yes",'CMFs Injury A (All Data)'!N194,1)</f>
        <v>#N/A</v>
      </c>
      <c r="O194" s="404" t="e">
        <f>IF($D194="Yes",'CMFs Injury A (All Data)'!O194,1)</f>
        <v>#N/A</v>
      </c>
      <c r="P194" s="404" t="e">
        <f>IF($D194="Yes",'CMFs Injury A (All Data)'!P194,1)</f>
        <v>#N/A</v>
      </c>
      <c r="Q194" s="404" t="e">
        <f>IF($D194="Yes",'CMFs Injury A (All Data)'!Q194,1)</f>
        <v>#N/A</v>
      </c>
      <c r="R194" s="404" t="e">
        <f>IF($D194="Yes",'CMFs Injury A (All Data)'!R194,1)</f>
        <v>#N/A</v>
      </c>
      <c r="S194" s="404" t="e">
        <f>IF($D194="Yes",'CMFs Injury A (All Data)'!S194,1)</f>
        <v>#N/A</v>
      </c>
      <c r="T194" s="404" t="e">
        <f>IF($D194="Yes",'CMFs Injury A (All Data)'!T194,1)</f>
        <v>#N/A</v>
      </c>
      <c r="U194" s="404" t="e">
        <f>IF($D194="Yes",'CMFs Injury A (All Data)'!U194,1)</f>
        <v>#N/A</v>
      </c>
      <c r="V194" s="439" t="e">
        <f>IF($D194="Yes",'CMFs Injury A (All Data)'!V194,1)</f>
        <v>#N/A</v>
      </c>
      <c r="W194" s="625"/>
    </row>
    <row r="195" spans="1:23" x14ac:dyDescent="0.2">
      <c r="A195" s="407" t="str">
        <f>'CMFs Fatal'!A195</f>
        <v>Area Type must be selected on Worksheet 1 (box 14)</v>
      </c>
      <c r="B195" s="403">
        <f>'CMFs Fatal (All Data)'!B195</f>
        <v>5</v>
      </c>
      <c r="C195" s="403" t="str">
        <f>'CMFs Fatal (All Data)'!C195</f>
        <v>All</v>
      </c>
      <c r="D195" s="403" t="e">
        <f>'CMFs Fatal (All Data)'!D195</f>
        <v>#N/A</v>
      </c>
      <c r="E195" s="404" t="e">
        <f>IF($D195="Yes",'CMFs Injury A (All Data)'!E195,1)</f>
        <v>#N/A</v>
      </c>
      <c r="F195" s="404" t="e">
        <f>IF($D195="Yes",'CMFs Injury A (All Data)'!F195,1)</f>
        <v>#N/A</v>
      </c>
      <c r="G195" s="404" t="e">
        <f>IF($D195="Yes",'CMFs Injury A (All Data)'!G195,1)</f>
        <v>#N/A</v>
      </c>
      <c r="H195" s="404" t="e">
        <f>IF($D195="Yes",'CMFs Injury A (All Data)'!H195,1)</f>
        <v>#N/A</v>
      </c>
      <c r="I195" s="404" t="e">
        <f>IF($D195="Yes",'CMFs Injury A (All Data)'!I195,1)</f>
        <v>#N/A</v>
      </c>
      <c r="J195" s="404" t="e">
        <f>IF($D195="Yes",'CMFs Injury A (All Data)'!J195,1)</f>
        <v>#N/A</v>
      </c>
      <c r="K195" s="404" t="e">
        <f>IF($D195="Yes",'CMFs Injury A (All Data)'!K195,1)</f>
        <v>#N/A</v>
      </c>
      <c r="L195" s="404" t="e">
        <f>IF($D195="Yes",'CMFs Injury A (All Data)'!L195,1)</f>
        <v>#N/A</v>
      </c>
      <c r="M195" s="404" t="e">
        <f>IF($D195="Yes",'CMFs Injury A (All Data)'!M195,1)</f>
        <v>#N/A</v>
      </c>
      <c r="N195" s="404" t="e">
        <f>IF($D195="Yes",'CMFs Injury A (All Data)'!N195,1)</f>
        <v>#N/A</v>
      </c>
      <c r="O195" s="404" t="e">
        <f>IF($D195="Yes",'CMFs Injury A (All Data)'!O195,1)</f>
        <v>#N/A</v>
      </c>
      <c r="P195" s="404" t="e">
        <f>IF($D195="Yes",'CMFs Injury A (All Data)'!P195,1)</f>
        <v>#N/A</v>
      </c>
      <c r="Q195" s="404" t="e">
        <f>IF($D195="Yes",'CMFs Injury A (All Data)'!Q195,1)</f>
        <v>#N/A</v>
      </c>
      <c r="R195" s="404" t="e">
        <f>IF($D195="Yes",'CMFs Injury A (All Data)'!R195,1)</f>
        <v>#N/A</v>
      </c>
      <c r="S195" s="404" t="e">
        <f>IF($D195="Yes",'CMFs Injury A (All Data)'!S195,1)</f>
        <v>#N/A</v>
      </c>
      <c r="T195" s="404" t="e">
        <f>IF($D195="Yes",'CMFs Injury A (All Data)'!T195,1)</f>
        <v>#N/A</v>
      </c>
      <c r="U195" s="404" t="e">
        <f>IF($D195="Yes",'CMFs Injury A (All Data)'!U195,1)</f>
        <v>#N/A</v>
      </c>
      <c r="V195" s="439" t="e">
        <f>IF($D195="Yes",'CMFs Injury A (All Data)'!V195,1)</f>
        <v>#N/A</v>
      </c>
      <c r="W195" s="625"/>
    </row>
    <row r="196" spans="1:23" ht="13.5" thickBot="1" x14ac:dyDescent="0.25">
      <c r="A196" s="630" t="str">
        <f>'CMFs Fatal'!A196</f>
        <v>Area Type must be selected on Worksheet 1 (box 14)</v>
      </c>
      <c r="B196" s="437">
        <f>'CMFs Fatal (All Data)'!B196</f>
        <v>5</v>
      </c>
      <c r="C196" s="437" t="str">
        <f>'CMFs Fatal (All Data)'!C196</f>
        <v>All</v>
      </c>
      <c r="D196" s="437" t="e">
        <f>'CMFs Fatal (All Data)'!D196</f>
        <v>#N/A</v>
      </c>
      <c r="E196" s="438" t="e">
        <f>IF($D196="Yes",'CMFs Injury A (All Data)'!E196,1)</f>
        <v>#N/A</v>
      </c>
      <c r="F196" s="438" t="e">
        <f>IF($D196="Yes",'CMFs Injury A (All Data)'!F196,1)</f>
        <v>#N/A</v>
      </c>
      <c r="G196" s="438" t="e">
        <f>IF($D196="Yes",'CMFs Injury A (All Data)'!G196,1)</f>
        <v>#N/A</v>
      </c>
      <c r="H196" s="438" t="e">
        <f>IF($D196="Yes",'CMFs Injury A (All Data)'!H196,1)</f>
        <v>#N/A</v>
      </c>
      <c r="I196" s="438" t="e">
        <f>IF($D196="Yes",'CMFs Injury A (All Data)'!I196,1)</f>
        <v>#N/A</v>
      </c>
      <c r="J196" s="438" t="e">
        <f>IF($D196="Yes",'CMFs Injury A (All Data)'!J196,1)</f>
        <v>#N/A</v>
      </c>
      <c r="K196" s="438" t="e">
        <f>IF($D196="Yes",'CMFs Injury A (All Data)'!K196,1)</f>
        <v>#N/A</v>
      </c>
      <c r="L196" s="438" t="e">
        <f>IF($D196="Yes",'CMFs Injury A (All Data)'!L196,1)</f>
        <v>#N/A</v>
      </c>
      <c r="M196" s="438" t="e">
        <f>IF($D196="Yes",'CMFs Injury A (All Data)'!M196,1)</f>
        <v>#N/A</v>
      </c>
      <c r="N196" s="438" t="e">
        <f>IF($D196="Yes",'CMFs Injury A (All Data)'!N196,1)</f>
        <v>#N/A</v>
      </c>
      <c r="O196" s="438" t="e">
        <f>IF($D196="Yes",'CMFs Injury A (All Data)'!O196,1)</f>
        <v>#N/A</v>
      </c>
      <c r="P196" s="438" t="e">
        <f>IF($D196="Yes",'CMFs Injury A (All Data)'!P196,1)</f>
        <v>#N/A</v>
      </c>
      <c r="Q196" s="438" t="e">
        <f>IF($D196="Yes",'CMFs Injury A (All Data)'!Q196,1)</f>
        <v>#N/A</v>
      </c>
      <c r="R196" s="438" t="e">
        <f>IF($D196="Yes",'CMFs Injury A (All Data)'!R196,1)</f>
        <v>#N/A</v>
      </c>
      <c r="S196" s="438" t="e">
        <f>IF($D196="Yes",'CMFs Injury A (All Data)'!S196,1)</f>
        <v>#N/A</v>
      </c>
      <c r="T196" s="438" t="e">
        <f>IF($D196="Yes",'CMFs Injury A (All Data)'!T196,1)</f>
        <v>#N/A</v>
      </c>
      <c r="U196" s="438" t="e">
        <f>IF($D196="Yes",'CMFs Injury A (All Data)'!U196,1)</f>
        <v>#N/A</v>
      </c>
      <c r="V196" s="440" t="e">
        <f>IF($D196="Yes",'CMFs Injury A (All Data)'!V196,1)</f>
        <v>#N/A</v>
      </c>
      <c r="W196" s="625"/>
    </row>
    <row r="197" spans="1:23" x14ac:dyDescent="0.2">
      <c r="A197" s="631" t="str">
        <f>'CMFs Fatal'!A197</f>
        <v/>
      </c>
      <c r="B197" s="436">
        <f>'CMFs Fatal (All Data)'!B197</f>
        <v>0</v>
      </c>
      <c r="C197" s="436">
        <f>'CMFs Fatal (All Data)'!C197</f>
        <v>0</v>
      </c>
      <c r="D197" s="436" t="str">
        <f>'CMFs Fatal (All Data)'!D197</f>
        <v/>
      </c>
      <c r="E197" s="441">
        <f>IF($D197="Yes",'CMFs Injury A (All Data)'!E197,1)</f>
        <v>1</v>
      </c>
      <c r="F197" s="441">
        <f>IF($D197="Yes",'CMFs Injury A (All Data)'!F197,1)</f>
        <v>1</v>
      </c>
      <c r="G197" s="441">
        <f>IF($D197="Yes",'CMFs Injury A (All Data)'!G197,1)</f>
        <v>1</v>
      </c>
      <c r="H197" s="441">
        <f>IF($D197="Yes",'CMFs Injury A (All Data)'!H197,1)</f>
        <v>1</v>
      </c>
      <c r="I197" s="441">
        <f>IF($D197="Yes",'CMFs Injury A (All Data)'!I197,1)</f>
        <v>1</v>
      </c>
      <c r="J197" s="441">
        <f>IF($D197="Yes",'CMFs Injury A (All Data)'!J197,1)</f>
        <v>1</v>
      </c>
      <c r="K197" s="441">
        <f>IF($D197="Yes",'CMFs Injury A (All Data)'!K197,1)</f>
        <v>1</v>
      </c>
      <c r="L197" s="441">
        <f>IF($D197="Yes",'CMFs Injury A (All Data)'!L197,1)</f>
        <v>1</v>
      </c>
      <c r="M197" s="441">
        <f>IF($D197="Yes",'CMFs Injury A (All Data)'!M197,1)</f>
        <v>1</v>
      </c>
      <c r="N197" s="441">
        <f>IF($D197="Yes",'CMFs Injury A (All Data)'!N197,1)</f>
        <v>1</v>
      </c>
      <c r="O197" s="441">
        <f>IF($D197="Yes",'CMFs Injury A (All Data)'!O197,1)</f>
        <v>1</v>
      </c>
      <c r="P197" s="441">
        <f>IF($D197="Yes",'CMFs Injury A (All Data)'!P197,1)</f>
        <v>1</v>
      </c>
      <c r="Q197" s="441">
        <f>IF($D197="Yes",'CMFs Injury A (All Data)'!Q197,1)</f>
        <v>1</v>
      </c>
      <c r="R197" s="441">
        <f>IF($D197="Yes",'CMFs Injury A (All Data)'!R197,1)</f>
        <v>1</v>
      </c>
      <c r="S197" s="441">
        <f>IF($D197="Yes",'CMFs Injury A (All Data)'!S197,1)</f>
        <v>1</v>
      </c>
      <c r="T197" s="441">
        <f>IF($D197="Yes",'CMFs Injury A (All Data)'!T197,1)</f>
        <v>1</v>
      </c>
      <c r="U197" s="441">
        <f>IF($D197="Yes",'CMFs Injury A (All Data)'!U197,1)</f>
        <v>1</v>
      </c>
      <c r="V197" s="444">
        <f>IF($D197="Yes",'CMFs Injury A (All Data)'!V197,1)</f>
        <v>1</v>
      </c>
      <c r="W197" s="625"/>
    </row>
    <row r="198" spans="1:23" x14ac:dyDescent="0.2">
      <c r="A198" s="632" t="str">
        <f>'CMFs Fatal'!A198</f>
        <v/>
      </c>
      <c r="B198" s="434">
        <f>'CMFs Fatal (All Data)'!B198</f>
        <v>0</v>
      </c>
      <c r="C198" s="434">
        <f>'CMFs Fatal (All Data)'!C198</f>
        <v>0</v>
      </c>
      <c r="D198" s="434" t="str">
        <f>'CMFs Fatal (All Data)'!D198</f>
        <v/>
      </c>
      <c r="E198" s="442">
        <f>IF($D198="Yes",'CMFs Injury A (All Data)'!E198,1)</f>
        <v>1</v>
      </c>
      <c r="F198" s="442">
        <f>IF($D198="Yes",'CMFs Injury A (All Data)'!F198,1)</f>
        <v>1</v>
      </c>
      <c r="G198" s="442">
        <f>IF($D198="Yes",'CMFs Injury A (All Data)'!G198,1)</f>
        <v>1</v>
      </c>
      <c r="H198" s="442">
        <f>IF($D198="Yes",'CMFs Injury A (All Data)'!H198,1)</f>
        <v>1</v>
      </c>
      <c r="I198" s="442">
        <f>IF($D198="Yes",'CMFs Injury A (All Data)'!I198,1)</f>
        <v>1</v>
      </c>
      <c r="J198" s="442">
        <f>IF($D198="Yes",'CMFs Injury A (All Data)'!J198,1)</f>
        <v>1</v>
      </c>
      <c r="K198" s="442">
        <f>IF($D198="Yes",'CMFs Injury A (All Data)'!K198,1)</f>
        <v>1</v>
      </c>
      <c r="L198" s="442">
        <f>IF($D198="Yes",'CMFs Injury A (All Data)'!L198,1)</f>
        <v>1</v>
      </c>
      <c r="M198" s="442">
        <f>IF($D198="Yes",'CMFs Injury A (All Data)'!M198,1)</f>
        <v>1</v>
      </c>
      <c r="N198" s="442">
        <f>IF($D198="Yes",'CMFs Injury A (All Data)'!N198,1)</f>
        <v>1</v>
      </c>
      <c r="O198" s="442">
        <f>IF($D198="Yes",'CMFs Injury A (All Data)'!O198,1)</f>
        <v>1</v>
      </c>
      <c r="P198" s="442">
        <f>IF($D198="Yes",'CMFs Injury A (All Data)'!P198,1)</f>
        <v>1</v>
      </c>
      <c r="Q198" s="442">
        <f>IF($D198="Yes",'CMFs Injury A (All Data)'!Q198,1)</f>
        <v>1</v>
      </c>
      <c r="R198" s="442">
        <f>IF($D198="Yes",'CMFs Injury A (All Data)'!R198,1)</f>
        <v>1</v>
      </c>
      <c r="S198" s="442">
        <f>IF($D198="Yes",'CMFs Injury A (All Data)'!S198,1)</f>
        <v>1</v>
      </c>
      <c r="T198" s="442">
        <f>IF($D198="Yes",'CMFs Injury A (All Data)'!T198,1)</f>
        <v>1</v>
      </c>
      <c r="U198" s="442">
        <f>IF($D198="Yes",'CMFs Injury A (All Data)'!U198,1)</f>
        <v>1</v>
      </c>
      <c r="V198" s="445">
        <f>IF($D198="Yes",'CMFs Injury A (All Data)'!V198,1)</f>
        <v>1</v>
      </c>
      <c r="W198" s="625"/>
    </row>
    <row r="199" spans="1:23" x14ac:dyDescent="0.2">
      <c r="A199" s="632" t="str">
        <f>'CMFs Fatal'!A199</f>
        <v/>
      </c>
      <c r="B199" s="434">
        <f>'CMFs Fatal (All Data)'!B199</f>
        <v>0</v>
      </c>
      <c r="C199" s="434">
        <f>'CMFs Fatal (All Data)'!C199</f>
        <v>0</v>
      </c>
      <c r="D199" s="434" t="str">
        <f>'CMFs Fatal (All Data)'!D199</f>
        <v/>
      </c>
      <c r="E199" s="442">
        <f>IF($D199="Yes",'CMFs Injury A (All Data)'!E199,1)</f>
        <v>1</v>
      </c>
      <c r="F199" s="442">
        <f>IF($D199="Yes",'CMFs Injury A (All Data)'!F199,1)</f>
        <v>1</v>
      </c>
      <c r="G199" s="442">
        <f>IF($D199="Yes",'CMFs Injury A (All Data)'!G199,1)</f>
        <v>1</v>
      </c>
      <c r="H199" s="442">
        <f>IF($D199="Yes",'CMFs Injury A (All Data)'!H199,1)</f>
        <v>1</v>
      </c>
      <c r="I199" s="442">
        <f>IF($D199="Yes",'CMFs Injury A (All Data)'!I199,1)</f>
        <v>1</v>
      </c>
      <c r="J199" s="442">
        <f>IF($D199="Yes",'CMFs Injury A (All Data)'!J199,1)</f>
        <v>1</v>
      </c>
      <c r="K199" s="442">
        <f>IF($D199="Yes",'CMFs Injury A (All Data)'!K199,1)</f>
        <v>1</v>
      </c>
      <c r="L199" s="442">
        <f>IF($D199="Yes",'CMFs Injury A (All Data)'!L199,1)</f>
        <v>1</v>
      </c>
      <c r="M199" s="442">
        <f>IF($D199="Yes",'CMFs Injury A (All Data)'!M199,1)</f>
        <v>1</v>
      </c>
      <c r="N199" s="442">
        <f>IF($D199="Yes",'CMFs Injury A (All Data)'!N199,1)</f>
        <v>1</v>
      </c>
      <c r="O199" s="442">
        <f>IF($D199="Yes",'CMFs Injury A (All Data)'!O199,1)</f>
        <v>1</v>
      </c>
      <c r="P199" s="442">
        <f>IF($D199="Yes",'CMFs Injury A (All Data)'!P199,1)</f>
        <v>1</v>
      </c>
      <c r="Q199" s="442">
        <f>IF($D199="Yes",'CMFs Injury A (All Data)'!Q199,1)</f>
        <v>1</v>
      </c>
      <c r="R199" s="442">
        <f>IF($D199="Yes",'CMFs Injury A (All Data)'!R199,1)</f>
        <v>1</v>
      </c>
      <c r="S199" s="442">
        <f>IF($D199="Yes",'CMFs Injury A (All Data)'!S199,1)</f>
        <v>1</v>
      </c>
      <c r="T199" s="442">
        <f>IF($D199="Yes",'CMFs Injury A (All Data)'!T199,1)</f>
        <v>1</v>
      </c>
      <c r="U199" s="442">
        <f>IF($D199="Yes",'CMFs Injury A (All Data)'!U199,1)</f>
        <v>1</v>
      </c>
      <c r="V199" s="445">
        <f>IF($D199="Yes",'CMFs Injury A (All Data)'!V199,1)</f>
        <v>1</v>
      </c>
      <c r="W199" s="625"/>
    </row>
    <row r="200" spans="1:23" x14ac:dyDescent="0.2">
      <c r="A200" s="632" t="str">
        <f>'CMFs Fatal'!A200</f>
        <v/>
      </c>
      <c r="B200" s="434">
        <f>'CMFs Fatal (All Data)'!B200</f>
        <v>0</v>
      </c>
      <c r="C200" s="434">
        <f>'CMFs Fatal (All Data)'!C200</f>
        <v>0</v>
      </c>
      <c r="D200" s="434" t="str">
        <f>'CMFs Fatal (All Data)'!D200</f>
        <v/>
      </c>
      <c r="E200" s="442">
        <f>IF($D200="Yes",'CMFs Injury A (All Data)'!E200,1)</f>
        <v>1</v>
      </c>
      <c r="F200" s="442">
        <f>IF($D200="Yes",'CMFs Injury A (All Data)'!F200,1)</f>
        <v>1</v>
      </c>
      <c r="G200" s="442">
        <f>IF($D200="Yes",'CMFs Injury A (All Data)'!G200,1)</f>
        <v>1</v>
      </c>
      <c r="H200" s="442">
        <f>IF($D200="Yes",'CMFs Injury A (All Data)'!H200,1)</f>
        <v>1</v>
      </c>
      <c r="I200" s="442">
        <f>IF($D200="Yes",'CMFs Injury A (All Data)'!I200,1)</f>
        <v>1</v>
      </c>
      <c r="J200" s="442">
        <f>IF($D200="Yes",'CMFs Injury A (All Data)'!J200,1)</f>
        <v>1</v>
      </c>
      <c r="K200" s="442">
        <f>IF($D200="Yes",'CMFs Injury A (All Data)'!K200,1)</f>
        <v>1</v>
      </c>
      <c r="L200" s="442">
        <f>IF($D200="Yes",'CMFs Injury A (All Data)'!L200,1)</f>
        <v>1</v>
      </c>
      <c r="M200" s="442">
        <f>IF($D200="Yes",'CMFs Injury A (All Data)'!M200,1)</f>
        <v>1</v>
      </c>
      <c r="N200" s="442">
        <f>IF($D200="Yes",'CMFs Injury A (All Data)'!N200,1)</f>
        <v>1</v>
      </c>
      <c r="O200" s="442">
        <f>IF($D200="Yes",'CMFs Injury A (All Data)'!O200,1)</f>
        <v>1</v>
      </c>
      <c r="P200" s="442">
        <f>IF($D200="Yes",'CMFs Injury A (All Data)'!P200,1)</f>
        <v>1</v>
      </c>
      <c r="Q200" s="442">
        <f>IF($D200="Yes",'CMFs Injury A (All Data)'!Q200,1)</f>
        <v>1</v>
      </c>
      <c r="R200" s="442">
        <f>IF($D200="Yes",'CMFs Injury A (All Data)'!R200,1)</f>
        <v>1</v>
      </c>
      <c r="S200" s="442">
        <f>IF($D200="Yes",'CMFs Injury A (All Data)'!S200,1)</f>
        <v>1</v>
      </c>
      <c r="T200" s="442">
        <f>IF($D200="Yes",'CMFs Injury A (All Data)'!T200,1)</f>
        <v>1</v>
      </c>
      <c r="U200" s="442">
        <f>IF($D200="Yes",'CMFs Injury A (All Data)'!U200,1)</f>
        <v>1</v>
      </c>
      <c r="V200" s="445">
        <f>IF($D200="Yes",'CMFs Injury A (All Data)'!V200,1)</f>
        <v>1</v>
      </c>
      <c r="W200" s="625"/>
    </row>
    <row r="201" spans="1:23" x14ac:dyDescent="0.2">
      <c r="A201" s="632" t="str">
        <f>'CMFs Fatal'!A201</f>
        <v/>
      </c>
      <c r="B201" s="434">
        <f>'CMFs Fatal (All Data)'!B201</f>
        <v>0</v>
      </c>
      <c r="C201" s="434">
        <f>'CMFs Fatal (All Data)'!C201</f>
        <v>0</v>
      </c>
      <c r="D201" s="434" t="str">
        <f>'CMFs Fatal (All Data)'!D201</f>
        <v/>
      </c>
      <c r="E201" s="442">
        <f>IF($D201="Yes",'CMFs Injury A (All Data)'!E201,1)</f>
        <v>1</v>
      </c>
      <c r="F201" s="442">
        <f>IF($D201="Yes",'CMFs Injury A (All Data)'!F201,1)</f>
        <v>1</v>
      </c>
      <c r="G201" s="442">
        <f>IF($D201="Yes",'CMFs Injury A (All Data)'!G201,1)</f>
        <v>1</v>
      </c>
      <c r="H201" s="442">
        <f>IF($D201="Yes",'CMFs Injury A (All Data)'!H201,1)</f>
        <v>1</v>
      </c>
      <c r="I201" s="442">
        <f>IF($D201="Yes",'CMFs Injury A (All Data)'!I201,1)</f>
        <v>1</v>
      </c>
      <c r="J201" s="442">
        <f>IF($D201="Yes",'CMFs Injury A (All Data)'!J201,1)</f>
        <v>1</v>
      </c>
      <c r="K201" s="442">
        <f>IF($D201="Yes",'CMFs Injury A (All Data)'!K201,1)</f>
        <v>1</v>
      </c>
      <c r="L201" s="442">
        <f>IF($D201="Yes",'CMFs Injury A (All Data)'!L201,1)</f>
        <v>1</v>
      </c>
      <c r="M201" s="442">
        <f>IF($D201="Yes",'CMFs Injury A (All Data)'!M201,1)</f>
        <v>1</v>
      </c>
      <c r="N201" s="442">
        <f>IF($D201="Yes",'CMFs Injury A (All Data)'!N201,1)</f>
        <v>1</v>
      </c>
      <c r="O201" s="442">
        <f>IF($D201="Yes",'CMFs Injury A (All Data)'!O201,1)</f>
        <v>1</v>
      </c>
      <c r="P201" s="442">
        <f>IF($D201="Yes",'CMFs Injury A (All Data)'!P201,1)</f>
        <v>1</v>
      </c>
      <c r="Q201" s="442">
        <f>IF($D201="Yes",'CMFs Injury A (All Data)'!Q201,1)</f>
        <v>1</v>
      </c>
      <c r="R201" s="442">
        <f>IF($D201="Yes",'CMFs Injury A (All Data)'!R201,1)</f>
        <v>1</v>
      </c>
      <c r="S201" s="442">
        <f>IF($D201="Yes",'CMFs Injury A (All Data)'!S201,1)</f>
        <v>1</v>
      </c>
      <c r="T201" s="442">
        <f>IF($D201="Yes",'CMFs Injury A (All Data)'!T201,1)</f>
        <v>1</v>
      </c>
      <c r="U201" s="442">
        <f>IF($D201="Yes",'CMFs Injury A (All Data)'!U201,1)</f>
        <v>1</v>
      </c>
      <c r="V201" s="445">
        <f>IF($D201="Yes",'CMFs Injury A (All Data)'!V201,1)</f>
        <v>1</v>
      </c>
      <c r="W201" s="625"/>
    </row>
    <row r="202" spans="1:23" ht="13.5" thickBot="1" x14ac:dyDescent="0.25">
      <c r="A202" s="633" t="str">
        <f>'CMFs Fatal'!A202</f>
        <v/>
      </c>
      <c r="B202" s="435">
        <f>'CMFs Fatal (All Data)'!B202</f>
        <v>0</v>
      </c>
      <c r="C202" s="435">
        <f>'CMFs Fatal (All Data)'!C202</f>
        <v>0</v>
      </c>
      <c r="D202" s="435" t="str">
        <f>'CMFs Fatal (All Data)'!D202</f>
        <v/>
      </c>
      <c r="E202" s="443">
        <f>IF($D202="Yes",'CMFs Injury A (All Data)'!E202,1)</f>
        <v>1</v>
      </c>
      <c r="F202" s="443">
        <f>IF($D202="Yes",'CMFs Injury A (All Data)'!F202,1)</f>
        <v>1</v>
      </c>
      <c r="G202" s="443">
        <f>IF($D202="Yes",'CMFs Injury A (All Data)'!G202,1)</f>
        <v>1</v>
      </c>
      <c r="H202" s="443">
        <f>IF($D202="Yes",'CMFs Injury A (All Data)'!H202,1)</f>
        <v>1</v>
      </c>
      <c r="I202" s="443">
        <f>IF($D202="Yes",'CMFs Injury A (All Data)'!I202,1)</f>
        <v>1</v>
      </c>
      <c r="J202" s="443">
        <f>IF($D202="Yes",'CMFs Injury A (All Data)'!J202,1)</f>
        <v>1</v>
      </c>
      <c r="K202" s="443">
        <f>IF($D202="Yes",'CMFs Injury A (All Data)'!K202,1)</f>
        <v>1</v>
      </c>
      <c r="L202" s="443">
        <f>IF($D202="Yes",'CMFs Injury A (All Data)'!L202,1)</f>
        <v>1</v>
      </c>
      <c r="M202" s="443">
        <f>IF($D202="Yes",'CMFs Injury A (All Data)'!M202,1)</f>
        <v>1</v>
      </c>
      <c r="N202" s="443">
        <f>IF($D202="Yes",'CMFs Injury A (All Data)'!N202,1)</f>
        <v>1</v>
      </c>
      <c r="O202" s="443">
        <f>IF($D202="Yes",'CMFs Injury A (All Data)'!O202,1)</f>
        <v>1</v>
      </c>
      <c r="P202" s="443">
        <f>IF($D202="Yes",'CMFs Injury A (All Data)'!P202,1)</f>
        <v>1</v>
      </c>
      <c r="Q202" s="443">
        <f>IF($D202="Yes",'CMFs Injury A (All Data)'!Q202,1)</f>
        <v>1</v>
      </c>
      <c r="R202" s="443">
        <f>IF($D202="Yes",'CMFs Injury A (All Data)'!R202,1)</f>
        <v>1</v>
      </c>
      <c r="S202" s="443">
        <f>IF($D202="Yes",'CMFs Injury A (All Data)'!S202,1)</f>
        <v>1</v>
      </c>
      <c r="T202" s="443">
        <f>IF($D202="Yes",'CMFs Injury A (All Data)'!T202,1)</f>
        <v>1</v>
      </c>
      <c r="U202" s="443">
        <f>IF($D202="Yes",'CMFs Injury A (All Data)'!U202,1)</f>
        <v>1</v>
      </c>
      <c r="V202" s="446">
        <f>IF($D202="Yes",'CMFs Injury A (All Data)'!V202,1)</f>
        <v>1</v>
      </c>
      <c r="W202" s="625"/>
    </row>
  </sheetData>
  <sheetProtection algorithmName="SHA-512" hashValue="9DYBofdNbEo8Dazyc+88O1qoHlQR3irCNug6kPuhUQtQoSFeTNdnnMeaIgLKp5N5GHMOGB9dv16MU+/0JSOBFQ==" saltValue="oXr6rvEEzVz5wwMXaRy0Sg==" spinCount="100000" sheet="1" objects="1" scenarios="1"/>
  <conditionalFormatting sqref="E2:V202">
    <cfRule type="cellIs" dxfId="23" priority="2" operator="equal">
      <formula>1</formula>
    </cfRule>
  </conditionalFormatting>
  <conditionalFormatting sqref="A2:V202">
    <cfRule type="expression" dxfId="22" priority="1">
      <formula>$D2="No"</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3B40-2496-49E0-9447-C5DEFEFB627B}">
  <sheetPr>
    <tabColor theme="9" tint="0.39997558519241921"/>
  </sheetPr>
  <dimension ref="A1:W202"/>
  <sheetViews>
    <sheetView workbookViewId="0">
      <selection activeCell="M44" sqref="M44"/>
    </sheetView>
  </sheetViews>
  <sheetFormatPr defaultRowHeight="12.75" x14ac:dyDescent="0.2"/>
  <cols>
    <col min="1" max="1" width="80.7109375" style="634" bestFit="1" customWidth="1"/>
    <col min="2" max="2" width="12.7109375" style="44" bestFit="1" customWidth="1"/>
    <col min="3" max="3" width="17" style="624" bestFit="1" customWidth="1"/>
    <col min="4" max="4" width="16.28515625" style="4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 min="23" max="23" width="9.85546875" style="623" customWidth="1"/>
  </cols>
  <sheetData>
    <row r="1" spans="1:23"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Fatal'!T1</f>
        <v>0</v>
      </c>
      <c r="U1" s="565">
        <f>'CMFs Fatal'!U1</f>
        <v>0</v>
      </c>
      <c r="V1" s="566">
        <f>'CMFs Fatal'!V1</f>
        <v>0</v>
      </c>
      <c r="W1" s="622"/>
    </row>
    <row r="2" spans="1:23" ht="13.5" thickBot="1" x14ac:dyDescent="0.25">
      <c r="A2" s="629"/>
      <c r="B2" s="463">
        <f>'CMFs Fatal (All Data)'!B2</f>
        <v>0</v>
      </c>
      <c r="C2" s="463" t="str">
        <f>'CMFs Fatal (All Data)'!C2</f>
        <v>All</v>
      </c>
      <c r="D2" s="463" t="str">
        <f>'CMFs Fatal (All Data)'!D2</f>
        <v/>
      </c>
      <c r="E2" s="464">
        <f>IF($D2="Yes",'CMFs Injury B (All Data)'!E2,1)</f>
        <v>1</v>
      </c>
      <c r="F2" s="464">
        <f>IF($D2="Yes",'CMFs Injury B (All Data)'!F2,1)</f>
        <v>1</v>
      </c>
      <c r="G2" s="464">
        <f>IF($D2="Yes",'CMFs Injury B (All Data)'!G2,1)</f>
        <v>1</v>
      </c>
      <c r="H2" s="464">
        <f>IF($D2="Yes",'CMFs Injury B (All Data)'!H2,1)</f>
        <v>1</v>
      </c>
      <c r="I2" s="464">
        <f>IF($D2="Yes",'CMFs Injury B (All Data)'!I2,1)</f>
        <v>1</v>
      </c>
      <c r="J2" s="464">
        <f>IF($D2="Yes",'CMFs Injury B (All Data)'!J2,1)</f>
        <v>1</v>
      </c>
      <c r="K2" s="464">
        <f>IF($D2="Yes",'CMFs Injury B (All Data)'!K2,1)</f>
        <v>1</v>
      </c>
      <c r="L2" s="464">
        <f>IF($D2="Yes",'CMFs Injury B (All Data)'!L2,1)</f>
        <v>1</v>
      </c>
      <c r="M2" s="464">
        <f>IF($D2="Yes",'CMFs Injury B (All Data)'!M2,1)</f>
        <v>1</v>
      </c>
      <c r="N2" s="464">
        <f>IF($D2="Yes",'CMFs Injury B (All Data)'!N2,1)</f>
        <v>1</v>
      </c>
      <c r="O2" s="464">
        <f>IF($D2="Yes",'CMFs Injury B (All Data)'!O2,1)</f>
        <v>1</v>
      </c>
      <c r="P2" s="464">
        <f>IF($D2="Yes",'CMFs Injury B (All Data)'!P2,1)</f>
        <v>1</v>
      </c>
      <c r="Q2" s="464">
        <f>IF($D2="Yes",'CMFs Injury B (All Data)'!Q2,1)</f>
        <v>1</v>
      </c>
      <c r="R2" s="464">
        <f>IF($D2="Yes",'CMFs Injury B (All Data)'!R2,1)</f>
        <v>1</v>
      </c>
      <c r="S2" s="464">
        <f>IF($D2="Yes",'CMFs Injury B (All Data)'!S2,1)</f>
        <v>1</v>
      </c>
      <c r="T2" s="464">
        <f>IF($D2="Yes",'CMFs Injury B (All Data)'!T2,1)</f>
        <v>1</v>
      </c>
      <c r="U2" s="464">
        <f>IF($D2="Yes",'CMFs Injury B (All Data)'!U2,1)</f>
        <v>1</v>
      </c>
      <c r="V2" s="465">
        <f>IF($D2="Yes",'CMFs Injury B (All Data)'!V2,1)</f>
        <v>1</v>
      </c>
      <c r="W2" s="625"/>
    </row>
    <row r="3" spans="1:23" x14ac:dyDescent="0.2">
      <c r="A3" s="407" t="str">
        <f>'CMFs Fatal'!A3</f>
        <v>Area Type must be selected on Worksheet 1 (box 14)</v>
      </c>
      <c r="B3" s="460">
        <f>'CMFs Fatal (All Data)'!B3</f>
        <v>0</v>
      </c>
      <c r="C3" s="460" t="str">
        <f>'CMFs Fatal (All Data)'!C3</f>
        <v>All</v>
      </c>
      <c r="D3" s="460" t="e">
        <f>'CMFs Fatal (All Data)'!D3</f>
        <v>#N/A</v>
      </c>
      <c r="E3" s="461" t="e">
        <f>IF($D3="Yes",'CMFs Injury B (All Data)'!E3,1)</f>
        <v>#N/A</v>
      </c>
      <c r="F3" s="461" t="e">
        <f>IF($D3="Yes",'CMFs Injury B (All Data)'!F3,1)</f>
        <v>#N/A</v>
      </c>
      <c r="G3" s="461" t="e">
        <f>IF($D3="Yes",'CMFs Injury B (All Data)'!G3,1)</f>
        <v>#N/A</v>
      </c>
      <c r="H3" s="461" t="e">
        <f>IF($D3="Yes",'CMFs Injury B (All Data)'!H3,1)</f>
        <v>#N/A</v>
      </c>
      <c r="I3" s="461" t="e">
        <f>IF($D3="Yes",'CMFs Injury B (All Data)'!I3,1)</f>
        <v>#N/A</v>
      </c>
      <c r="J3" s="461" t="e">
        <f>IF($D3="Yes",'CMFs Injury B (All Data)'!J3,1)</f>
        <v>#N/A</v>
      </c>
      <c r="K3" s="461" t="e">
        <f>IF($D3="Yes",'CMFs Injury B (All Data)'!K3,1)</f>
        <v>#N/A</v>
      </c>
      <c r="L3" s="461" t="e">
        <f>IF($D3="Yes",'CMFs Injury B (All Data)'!L3,1)</f>
        <v>#N/A</v>
      </c>
      <c r="M3" s="461" t="e">
        <f>IF($D3="Yes",'CMFs Injury B (All Data)'!M3,1)</f>
        <v>#N/A</v>
      </c>
      <c r="N3" s="461" t="e">
        <f>IF($D3="Yes",'CMFs Injury B (All Data)'!N3,1)</f>
        <v>#N/A</v>
      </c>
      <c r="O3" s="461" t="e">
        <f>IF($D3="Yes",'CMFs Injury B (All Data)'!O3,1)</f>
        <v>#N/A</v>
      </c>
      <c r="P3" s="461" t="e">
        <f>IF($D3="Yes",'CMFs Injury B (All Data)'!P3,1)</f>
        <v>#N/A</v>
      </c>
      <c r="Q3" s="461" t="e">
        <f>IF($D3="Yes",'CMFs Injury B (All Data)'!Q3,1)</f>
        <v>#N/A</v>
      </c>
      <c r="R3" s="461" t="e">
        <f>IF($D3="Yes",'CMFs Injury B (All Data)'!R3,1)</f>
        <v>#N/A</v>
      </c>
      <c r="S3" s="461" t="e">
        <f>IF($D3="Yes",'CMFs Injury B (All Data)'!S3,1)</f>
        <v>#N/A</v>
      </c>
      <c r="T3" s="461" t="e">
        <f>IF($D3="Yes",'CMFs Injury B (All Data)'!T3,1)</f>
        <v>#N/A</v>
      </c>
      <c r="U3" s="461" t="e">
        <f>IF($D3="Yes",'CMFs Injury B (All Data)'!U3,1)</f>
        <v>#N/A</v>
      </c>
      <c r="V3" s="462" t="e">
        <f>IF($D3="Yes",'CMFs Injury B (All Data)'!V3,1)</f>
        <v>#N/A</v>
      </c>
      <c r="W3" s="625"/>
    </row>
    <row r="4" spans="1:23" x14ac:dyDescent="0.2">
      <c r="A4" s="407" t="str">
        <f>'CMFs Fatal'!A4</f>
        <v>Area Type must be selected on Worksheet 1 (box 14)</v>
      </c>
      <c r="B4" s="403">
        <f>'CMFs Fatal (All Data)'!B4</f>
        <v>20</v>
      </c>
      <c r="C4" s="403" t="str">
        <f>'CMFs Fatal (All Data)'!C4</f>
        <v>Urban</v>
      </c>
      <c r="D4" s="403" t="e">
        <f>'CMFs Fatal (All Data)'!D4</f>
        <v>#N/A</v>
      </c>
      <c r="E4" s="404" t="e">
        <f>IF($D4="Yes",'CMFs Injury B (All Data)'!E4,1)</f>
        <v>#N/A</v>
      </c>
      <c r="F4" s="404" t="e">
        <f>IF($D4="Yes",'CMFs Injury B (All Data)'!F4,1)</f>
        <v>#N/A</v>
      </c>
      <c r="G4" s="404" t="e">
        <f>IF($D4="Yes",'CMFs Injury B (All Data)'!G4,1)</f>
        <v>#N/A</v>
      </c>
      <c r="H4" s="404" t="e">
        <f>IF($D4="Yes",'CMFs Injury B (All Data)'!H4,1)</f>
        <v>#N/A</v>
      </c>
      <c r="I4" s="404" t="e">
        <f>IF($D4="Yes",'CMFs Injury B (All Data)'!I4,1)</f>
        <v>#N/A</v>
      </c>
      <c r="J4" s="404" t="e">
        <f>IF($D4="Yes",'CMFs Injury B (All Data)'!J4,1)</f>
        <v>#N/A</v>
      </c>
      <c r="K4" s="404" t="e">
        <f>IF($D4="Yes",'CMFs Injury B (All Data)'!K4,1)</f>
        <v>#N/A</v>
      </c>
      <c r="L4" s="404" t="e">
        <f>IF($D4="Yes",'CMFs Injury B (All Data)'!L4,1)</f>
        <v>#N/A</v>
      </c>
      <c r="M4" s="404" t="e">
        <f>IF($D4="Yes",'CMFs Injury B (All Data)'!M4,1)</f>
        <v>#N/A</v>
      </c>
      <c r="N4" s="404" t="e">
        <f>IF($D4="Yes",'CMFs Injury B (All Data)'!N4,1)</f>
        <v>#N/A</v>
      </c>
      <c r="O4" s="404" t="e">
        <f>IF($D4="Yes",'CMFs Injury B (All Data)'!O4,1)</f>
        <v>#N/A</v>
      </c>
      <c r="P4" s="404" t="e">
        <f>IF($D4="Yes",'CMFs Injury B (All Data)'!P4,1)</f>
        <v>#N/A</v>
      </c>
      <c r="Q4" s="404" t="e">
        <f>IF($D4="Yes",'CMFs Injury B (All Data)'!Q4,1)</f>
        <v>#N/A</v>
      </c>
      <c r="R4" s="404" t="e">
        <f>IF($D4="Yes",'CMFs Injury B (All Data)'!R4,1)</f>
        <v>#N/A</v>
      </c>
      <c r="S4" s="404" t="e">
        <f>IF($D4="Yes",'CMFs Injury B (All Data)'!S4,1)</f>
        <v>#N/A</v>
      </c>
      <c r="T4" s="404" t="e">
        <f>IF($D4="Yes",'CMFs Injury B (All Data)'!T4,1)</f>
        <v>#N/A</v>
      </c>
      <c r="U4" s="404" t="e">
        <f>IF($D4="Yes",'CMFs Injury B (All Data)'!U4,1)</f>
        <v>#N/A</v>
      </c>
      <c r="V4" s="439" t="e">
        <f>IF($D4="Yes",'CMFs Injury B (All Data)'!V4,1)</f>
        <v>#N/A</v>
      </c>
      <c r="W4" s="625"/>
    </row>
    <row r="5" spans="1:23" x14ac:dyDescent="0.2">
      <c r="A5" s="407" t="str">
        <f>'CMFs Fatal'!A5</f>
        <v>Area Type must be selected on Worksheet 1 (box 14)</v>
      </c>
      <c r="B5" s="403">
        <f>'CMFs Fatal (All Data)'!B5</f>
        <v>20</v>
      </c>
      <c r="C5" s="403" t="str">
        <f>'CMFs Fatal (All Data)'!C5</f>
        <v>All</v>
      </c>
      <c r="D5" s="403" t="e">
        <f>'CMFs Fatal (All Data)'!D5</f>
        <v>#N/A</v>
      </c>
      <c r="E5" s="404" t="e">
        <f>IF($D5="Yes",'CMFs Injury B (All Data)'!E5,1)</f>
        <v>#N/A</v>
      </c>
      <c r="F5" s="404" t="e">
        <f>IF($D5="Yes",'CMFs Injury B (All Data)'!F5,1)</f>
        <v>#N/A</v>
      </c>
      <c r="G5" s="404" t="e">
        <f>IF($D5="Yes",'CMFs Injury B (All Data)'!G5,1)</f>
        <v>#N/A</v>
      </c>
      <c r="H5" s="404" t="e">
        <f>IF($D5="Yes",'CMFs Injury B (All Data)'!H5,1)</f>
        <v>#N/A</v>
      </c>
      <c r="I5" s="404" t="e">
        <f>IF($D5="Yes",'CMFs Injury B (All Data)'!I5,1)</f>
        <v>#N/A</v>
      </c>
      <c r="J5" s="404" t="e">
        <f>IF($D5="Yes",'CMFs Injury B (All Data)'!J5,1)</f>
        <v>#N/A</v>
      </c>
      <c r="K5" s="404" t="e">
        <f>IF($D5="Yes",'CMFs Injury B (All Data)'!K5,1)</f>
        <v>#N/A</v>
      </c>
      <c r="L5" s="404" t="e">
        <f>IF($D5="Yes",'CMFs Injury B (All Data)'!L5,1)</f>
        <v>#N/A</v>
      </c>
      <c r="M5" s="404" t="e">
        <f>IF($D5="Yes",'CMFs Injury B (All Data)'!M5,1)</f>
        <v>#N/A</v>
      </c>
      <c r="N5" s="404" t="e">
        <f>IF($D5="Yes",'CMFs Injury B (All Data)'!N5,1)</f>
        <v>#N/A</v>
      </c>
      <c r="O5" s="404" t="e">
        <f>IF($D5="Yes",'CMFs Injury B (All Data)'!O5,1)</f>
        <v>#N/A</v>
      </c>
      <c r="P5" s="404" t="e">
        <f>IF($D5="Yes",'CMFs Injury B (All Data)'!P5,1)</f>
        <v>#N/A</v>
      </c>
      <c r="Q5" s="404" t="e">
        <f>IF($D5="Yes",'CMFs Injury B (All Data)'!Q5,1)</f>
        <v>#N/A</v>
      </c>
      <c r="R5" s="404" t="e">
        <f>IF($D5="Yes",'CMFs Injury B (All Data)'!R5,1)</f>
        <v>#N/A</v>
      </c>
      <c r="S5" s="404" t="e">
        <f>IF($D5="Yes",'CMFs Injury B (All Data)'!S5,1)</f>
        <v>#N/A</v>
      </c>
      <c r="T5" s="404" t="e">
        <f>IF($D5="Yes",'CMFs Injury B (All Data)'!T5,1)</f>
        <v>#N/A</v>
      </c>
      <c r="U5" s="404" t="e">
        <f>IF($D5="Yes",'CMFs Injury B (All Data)'!U5,1)</f>
        <v>#N/A</v>
      </c>
      <c r="V5" s="439" t="e">
        <f>IF($D5="Yes",'CMFs Injury B (All Data)'!V5,1)</f>
        <v>#N/A</v>
      </c>
      <c r="W5" s="625"/>
    </row>
    <row r="6" spans="1:23" x14ac:dyDescent="0.2">
      <c r="A6" s="407" t="str">
        <f>'CMFs Fatal'!A6</f>
        <v>Area Type must be selected on Worksheet 1 (box 14)</v>
      </c>
      <c r="B6" s="403">
        <f>'CMFs Fatal (All Data)'!B6</f>
        <v>20</v>
      </c>
      <c r="C6" s="403" t="str">
        <f>'CMFs Fatal (All Data)'!C6</f>
        <v>All</v>
      </c>
      <c r="D6" s="403" t="e">
        <f>'CMFs Fatal (All Data)'!D6</f>
        <v>#N/A</v>
      </c>
      <c r="E6" s="404" t="e">
        <f>IF($D6="Yes",'CMFs Injury B (All Data)'!E6,1)</f>
        <v>#N/A</v>
      </c>
      <c r="F6" s="404" t="e">
        <f>IF($D6="Yes",'CMFs Injury B (All Data)'!F6,1)</f>
        <v>#N/A</v>
      </c>
      <c r="G6" s="404" t="e">
        <f>IF($D6="Yes",'CMFs Injury B (All Data)'!G6,1)</f>
        <v>#N/A</v>
      </c>
      <c r="H6" s="404" t="e">
        <f>IF($D6="Yes",'CMFs Injury B (All Data)'!H6,1)</f>
        <v>#N/A</v>
      </c>
      <c r="I6" s="404" t="e">
        <f>IF($D6="Yes",'CMFs Injury B (All Data)'!I6,1)</f>
        <v>#N/A</v>
      </c>
      <c r="J6" s="404" t="e">
        <f>IF($D6="Yes",'CMFs Injury B (All Data)'!J6,1)</f>
        <v>#N/A</v>
      </c>
      <c r="K6" s="404" t="e">
        <f>IF($D6="Yes",'CMFs Injury B (All Data)'!K6,1)</f>
        <v>#N/A</v>
      </c>
      <c r="L6" s="404" t="e">
        <f>IF($D6="Yes",'CMFs Injury B (All Data)'!L6,1)</f>
        <v>#N/A</v>
      </c>
      <c r="M6" s="404" t="e">
        <f>IF($D6="Yes",'CMFs Injury B (All Data)'!M6,1)</f>
        <v>#N/A</v>
      </c>
      <c r="N6" s="404" t="e">
        <f>IF($D6="Yes",'CMFs Injury B (All Data)'!N6,1)</f>
        <v>#N/A</v>
      </c>
      <c r="O6" s="404" t="e">
        <f>IF($D6="Yes",'CMFs Injury B (All Data)'!O6,1)</f>
        <v>#N/A</v>
      </c>
      <c r="P6" s="404" t="e">
        <f>IF($D6="Yes",'CMFs Injury B (All Data)'!P6,1)</f>
        <v>#N/A</v>
      </c>
      <c r="Q6" s="404" t="e">
        <f>IF($D6="Yes",'CMFs Injury B (All Data)'!Q6,1)</f>
        <v>#N/A</v>
      </c>
      <c r="R6" s="404" t="e">
        <f>IF($D6="Yes",'CMFs Injury B (All Data)'!R6,1)</f>
        <v>#N/A</v>
      </c>
      <c r="S6" s="404" t="e">
        <f>IF($D6="Yes",'CMFs Injury B (All Data)'!S6,1)</f>
        <v>#N/A</v>
      </c>
      <c r="T6" s="404" t="e">
        <f>IF($D6="Yes",'CMFs Injury B (All Data)'!T6,1)</f>
        <v>#N/A</v>
      </c>
      <c r="U6" s="404" t="e">
        <f>IF($D6="Yes",'CMFs Injury B (All Data)'!U6,1)</f>
        <v>#N/A</v>
      </c>
      <c r="V6" s="439" t="e">
        <f>IF($D6="Yes",'CMFs Injury B (All Data)'!V6,1)</f>
        <v>#N/A</v>
      </c>
      <c r="W6" s="625"/>
    </row>
    <row r="7" spans="1:23" x14ac:dyDescent="0.2">
      <c r="A7" s="407" t="str">
        <f>'CMFs Fatal'!A7</f>
        <v>Area Type must be selected on Worksheet 1 (box 14)</v>
      </c>
      <c r="B7" s="403">
        <f>'CMFs Fatal (All Data)'!B7</f>
        <v>20</v>
      </c>
      <c r="C7" s="403" t="str">
        <f>'CMFs Fatal (All Data)'!C7</f>
        <v>Urban and Suburban</v>
      </c>
      <c r="D7" s="403" t="e">
        <f>'CMFs Fatal (All Data)'!D7</f>
        <v>#N/A</v>
      </c>
      <c r="E7" s="404" t="e">
        <f>IF($D7="Yes",'CMFs Injury B (All Data)'!E7,1)</f>
        <v>#N/A</v>
      </c>
      <c r="F7" s="404" t="e">
        <f>IF($D7="Yes",'CMFs Injury B (All Data)'!F7,1)</f>
        <v>#N/A</v>
      </c>
      <c r="G7" s="404" t="e">
        <f>IF($D7="Yes",'CMFs Injury B (All Data)'!G7,1)</f>
        <v>#N/A</v>
      </c>
      <c r="H7" s="404" t="e">
        <f>IF($D7="Yes",'CMFs Injury B (All Data)'!H7,1)</f>
        <v>#N/A</v>
      </c>
      <c r="I7" s="404" t="e">
        <f>IF($D7="Yes",'CMFs Injury B (All Data)'!I7,1)</f>
        <v>#N/A</v>
      </c>
      <c r="J7" s="404" t="e">
        <f>IF($D7="Yes",'CMFs Injury B (All Data)'!J7,1)</f>
        <v>#N/A</v>
      </c>
      <c r="K7" s="404" t="e">
        <f>IF($D7="Yes",'CMFs Injury B (All Data)'!K7,1)</f>
        <v>#N/A</v>
      </c>
      <c r="L7" s="404" t="e">
        <f>IF($D7="Yes",'CMFs Injury B (All Data)'!L7,1)</f>
        <v>#N/A</v>
      </c>
      <c r="M7" s="404" t="e">
        <f>IF($D7="Yes",'CMFs Injury B (All Data)'!M7,1)</f>
        <v>#N/A</v>
      </c>
      <c r="N7" s="404" t="e">
        <f>IF($D7="Yes",'CMFs Injury B (All Data)'!N7,1)</f>
        <v>#N/A</v>
      </c>
      <c r="O7" s="404" t="e">
        <f>IF($D7="Yes",'CMFs Injury B (All Data)'!O7,1)</f>
        <v>#N/A</v>
      </c>
      <c r="P7" s="404" t="e">
        <f>IF($D7="Yes",'CMFs Injury B (All Data)'!P7,1)</f>
        <v>#N/A</v>
      </c>
      <c r="Q7" s="404" t="e">
        <f>IF($D7="Yes",'CMFs Injury B (All Data)'!Q7,1)</f>
        <v>#N/A</v>
      </c>
      <c r="R7" s="404" t="e">
        <f>IF($D7="Yes",'CMFs Injury B (All Data)'!R7,1)</f>
        <v>#N/A</v>
      </c>
      <c r="S7" s="404" t="e">
        <f>IF($D7="Yes",'CMFs Injury B (All Data)'!S7,1)</f>
        <v>#N/A</v>
      </c>
      <c r="T7" s="404" t="e">
        <f>IF($D7="Yes",'CMFs Injury B (All Data)'!T7,1)</f>
        <v>#N/A</v>
      </c>
      <c r="U7" s="404" t="e">
        <f>IF($D7="Yes",'CMFs Injury B (All Data)'!U7,1)</f>
        <v>#N/A</v>
      </c>
      <c r="V7" s="439" t="e">
        <f>IF($D7="Yes",'CMFs Injury B (All Data)'!V7,1)</f>
        <v>#N/A</v>
      </c>
      <c r="W7" s="625"/>
    </row>
    <row r="8" spans="1:23" x14ac:dyDescent="0.2">
      <c r="A8" s="407" t="str">
        <f>'CMFs Fatal'!A8</f>
        <v>Area Type must be selected on Worksheet 1 (box 14)</v>
      </c>
      <c r="B8" s="403">
        <f>'CMFs Fatal (All Data)'!B8</f>
        <v>20</v>
      </c>
      <c r="C8" s="403" t="str">
        <f>'CMFs Fatal (All Data)'!C8</f>
        <v>All</v>
      </c>
      <c r="D8" s="403" t="e">
        <f>'CMFs Fatal (All Data)'!D8</f>
        <v>#N/A</v>
      </c>
      <c r="E8" s="404" t="e">
        <f>IF($D8="Yes",'CMFs Injury B (All Data)'!E8,1)</f>
        <v>#N/A</v>
      </c>
      <c r="F8" s="404" t="e">
        <f>IF($D8="Yes",'CMFs Injury B (All Data)'!F8,1)</f>
        <v>#N/A</v>
      </c>
      <c r="G8" s="404" t="e">
        <f>IF($D8="Yes",'CMFs Injury B (All Data)'!G8,1)</f>
        <v>#N/A</v>
      </c>
      <c r="H8" s="404" t="e">
        <f>IF($D8="Yes",'CMFs Injury B (All Data)'!H8,1)</f>
        <v>#N/A</v>
      </c>
      <c r="I8" s="404" t="e">
        <f>IF($D8="Yes",'CMFs Injury B (All Data)'!I8,1)</f>
        <v>#N/A</v>
      </c>
      <c r="J8" s="404" t="e">
        <f>IF($D8="Yes",'CMFs Injury B (All Data)'!J8,1)</f>
        <v>#N/A</v>
      </c>
      <c r="K8" s="404" t="e">
        <f>IF($D8="Yes",'CMFs Injury B (All Data)'!K8,1)</f>
        <v>#N/A</v>
      </c>
      <c r="L8" s="404" t="e">
        <f>IF($D8="Yes",'CMFs Injury B (All Data)'!L8,1)</f>
        <v>#N/A</v>
      </c>
      <c r="M8" s="404" t="e">
        <f>IF($D8="Yes",'CMFs Injury B (All Data)'!M8,1)</f>
        <v>#N/A</v>
      </c>
      <c r="N8" s="404" t="e">
        <f>IF($D8="Yes",'CMFs Injury B (All Data)'!N8,1)</f>
        <v>#N/A</v>
      </c>
      <c r="O8" s="404" t="e">
        <f>IF($D8="Yes",'CMFs Injury B (All Data)'!O8,1)</f>
        <v>#N/A</v>
      </c>
      <c r="P8" s="404" t="e">
        <f>IF($D8="Yes",'CMFs Injury B (All Data)'!P8,1)</f>
        <v>#N/A</v>
      </c>
      <c r="Q8" s="404" t="e">
        <f>IF($D8="Yes",'CMFs Injury B (All Data)'!Q8,1)</f>
        <v>#N/A</v>
      </c>
      <c r="R8" s="404" t="e">
        <f>IF($D8="Yes",'CMFs Injury B (All Data)'!R8,1)</f>
        <v>#N/A</v>
      </c>
      <c r="S8" s="404" t="e">
        <f>IF($D8="Yes",'CMFs Injury B (All Data)'!S8,1)</f>
        <v>#N/A</v>
      </c>
      <c r="T8" s="404" t="e">
        <f>IF($D8="Yes",'CMFs Injury B (All Data)'!T8,1)</f>
        <v>#N/A</v>
      </c>
      <c r="U8" s="404" t="e">
        <f>IF($D8="Yes",'CMFs Injury B (All Data)'!U8,1)</f>
        <v>#N/A</v>
      </c>
      <c r="V8" s="439" t="e">
        <f>IF($D8="Yes",'CMFs Injury B (All Data)'!V8,1)</f>
        <v>#N/A</v>
      </c>
      <c r="W8" s="625"/>
    </row>
    <row r="9" spans="1:23" x14ac:dyDescent="0.2">
      <c r="A9" s="407" t="str">
        <f>'CMFs Fatal'!A9</f>
        <v>Area Type must be selected on Worksheet 1 (box 14)</v>
      </c>
      <c r="B9" s="403">
        <f>'CMFs Fatal (All Data)'!B9</f>
        <v>20</v>
      </c>
      <c r="C9" s="403" t="str">
        <f>'CMFs Fatal (All Data)'!C9</f>
        <v>All</v>
      </c>
      <c r="D9" s="403" t="e">
        <f>'CMFs Fatal (All Data)'!D9</f>
        <v>#N/A</v>
      </c>
      <c r="E9" s="404" t="e">
        <f>IF($D9="Yes",'CMFs Injury B (All Data)'!E9,1)</f>
        <v>#N/A</v>
      </c>
      <c r="F9" s="404" t="e">
        <f>IF($D9="Yes",'CMFs Injury B (All Data)'!F9,1)</f>
        <v>#N/A</v>
      </c>
      <c r="G9" s="404" t="e">
        <f>IF($D9="Yes",'CMFs Injury B (All Data)'!G9,1)</f>
        <v>#N/A</v>
      </c>
      <c r="H9" s="404" t="e">
        <f>IF($D9="Yes",'CMFs Injury B (All Data)'!H9,1)</f>
        <v>#N/A</v>
      </c>
      <c r="I9" s="404" t="e">
        <f>IF($D9="Yes",'CMFs Injury B (All Data)'!I9,1)</f>
        <v>#N/A</v>
      </c>
      <c r="J9" s="404" t="e">
        <f>IF($D9="Yes",'CMFs Injury B (All Data)'!J9,1)</f>
        <v>#N/A</v>
      </c>
      <c r="K9" s="404" t="e">
        <f>IF($D9="Yes",'CMFs Injury B (All Data)'!K9,1)</f>
        <v>#N/A</v>
      </c>
      <c r="L9" s="404" t="e">
        <f>IF($D9="Yes",'CMFs Injury B (All Data)'!L9,1)</f>
        <v>#N/A</v>
      </c>
      <c r="M9" s="404" t="e">
        <f>IF($D9="Yes",'CMFs Injury B (All Data)'!M9,1)</f>
        <v>#N/A</v>
      </c>
      <c r="N9" s="404" t="e">
        <f>IF($D9="Yes",'CMFs Injury B (All Data)'!N9,1)</f>
        <v>#N/A</v>
      </c>
      <c r="O9" s="404" t="e">
        <f>IF($D9="Yes",'CMFs Injury B (All Data)'!O9,1)</f>
        <v>#N/A</v>
      </c>
      <c r="P9" s="404" t="e">
        <f>IF($D9="Yes",'CMFs Injury B (All Data)'!P9,1)</f>
        <v>#N/A</v>
      </c>
      <c r="Q9" s="404" t="e">
        <f>IF($D9="Yes",'CMFs Injury B (All Data)'!Q9,1)</f>
        <v>#N/A</v>
      </c>
      <c r="R9" s="404" t="e">
        <f>IF($D9="Yes",'CMFs Injury B (All Data)'!R9,1)</f>
        <v>#N/A</v>
      </c>
      <c r="S9" s="404" t="e">
        <f>IF($D9="Yes",'CMFs Injury B (All Data)'!S9,1)</f>
        <v>#N/A</v>
      </c>
      <c r="T9" s="404" t="e">
        <f>IF($D9="Yes",'CMFs Injury B (All Data)'!T9,1)</f>
        <v>#N/A</v>
      </c>
      <c r="U9" s="404" t="e">
        <f>IF($D9="Yes",'CMFs Injury B (All Data)'!U9,1)</f>
        <v>#N/A</v>
      </c>
      <c r="V9" s="439" t="e">
        <f>IF($D9="Yes",'CMFs Injury B (All Data)'!V9,1)</f>
        <v>#N/A</v>
      </c>
      <c r="W9" s="625"/>
    </row>
    <row r="10" spans="1:23" x14ac:dyDescent="0.2">
      <c r="A10" s="407" t="str">
        <f>'CMFs Fatal'!A10</f>
        <v>Area Type must be selected on Worksheet 1 (box 14)</v>
      </c>
      <c r="B10" s="403">
        <f>'CMFs Fatal (All Data)'!B10</f>
        <v>20</v>
      </c>
      <c r="C10" s="403" t="str">
        <f>'CMFs Fatal (All Data)'!C10</f>
        <v>All</v>
      </c>
      <c r="D10" s="403" t="e">
        <f>'CMFs Fatal (All Data)'!D10</f>
        <v>#N/A</v>
      </c>
      <c r="E10" s="404" t="e">
        <f>IF($D10="Yes",'CMFs Injury B (All Data)'!E10,1)</f>
        <v>#N/A</v>
      </c>
      <c r="F10" s="404" t="e">
        <f>IF($D10="Yes",'CMFs Injury B (All Data)'!F10,1)</f>
        <v>#N/A</v>
      </c>
      <c r="G10" s="404" t="e">
        <f>IF($D10="Yes",'CMFs Injury B (All Data)'!G10,1)</f>
        <v>#N/A</v>
      </c>
      <c r="H10" s="404" t="e">
        <f>IF($D10="Yes",'CMFs Injury B (All Data)'!H10,1)</f>
        <v>#N/A</v>
      </c>
      <c r="I10" s="404" t="e">
        <f>IF($D10="Yes",'CMFs Injury B (All Data)'!I10,1)</f>
        <v>#N/A</v>
      </c>
      <c r="J10" s="404" t="e">
        <f>IF($D10="Yes",'CMFs Injury B (All Data)'!J10,1)</f>
        <v>#N/A</v>
      </c>
      <c r="K10" s="404" t="e">
        <f>IF($D10="Yes",'CMFs Injury B (All Data)'!K10,1)</f>
        <v>#N/A</v>
      </c>
      <c r="L10" s="404" t="e">
        <f>IF($D10="Yes",'CMFs Injury B (All Data)'!L10,1)</f>
        <v>#N/A</v>
      </c>
      <c r="M10" s="404" t="e">
        <f>IF($D10="Yes",'CMFs Injury B (All Data)'!M10,1)</f>
        <v>#N/A</v>
      </c>
      <c r="N10" s="404" t="e">
        <f>IF($D10="Yes",'CMFs Injury B (All Data)'!N10,1)</f>
        <v>#N/A</v>
      </c>
      <c r="O10" s="404" t="e">
        <f>IF($D10="Yes",'CMFs Injury B (All Data)'!O10,1)</f>
        <v>#N/A</v>
      </c>
      <c r="P10" s="404" t="e">
        <f>IF($D10="Yes",'CMFs Injury B (All Data)'!P10,1)</f>
        <v>#N/A</v>
      </c>
      <c r="Q10" s="404" t="e">
        <f>IF($D10="Yes",'CMFs Injury B (All Data)'!Q10,1)</f>
        <v>#N/A</v>
      </c>
      <c r="R10" s="404" t="e">
        <f>IF($D10="Yes",'CMFs Injury B (All Data)'!R10,1)</f>
        <v>#N/A</v>
      </c>
      <c r="S10" s="404" t="e">
        <f>IF($D10="Yes",'CMFs Injury B (All Data)'!S10,1)</f>
        <v>#N/A</v>
      </c>
      <c r="T10" s="404" t="e">
        <f>IF($D10="Yes",'CMFs Injury B (All Data)'!T10,1)</f>
        <v>#N/A</v>
      </c>
      <c r="U10" s="404" t="e">
        <f>IF($D10="Yes",'CMFs Injury B (All Data)'!U10,1)</f>
        <v>#N/A</v>
      </c>
      <c r="V10" s="439" t="e">
        <f>IF($D10="Yes",'CMFs Injury B (All Data)'!V10,1)</f>
        <v>#N/A</v>
      </c>
      <c r="W10" s="625"/>
    </row>
    <row r="11" spans="1:23" x14ac:dyDescent="0.2">
      <c r="A11" s="536" t="str">
        <f>'CMFs Fatal'!A11</f>
        <v>Area Type must be selected on Worksheet 1 (box 14)</v>
      </c>
      <c r="B11" s="403">
        <f>'CMFs Fatal (All Data)'!B11</f>
        <v>20</v>
      </c>
      <c r="C11" s="403" t="str">
        <f>'CMFs Fatal (All Data)'!C11</f>
        <v>All</v>
      </c>
      <c r="D11" s="403" t="e">
        <f>'CMFs Fatal (All Data)'!D11</f>
        <v>#N/A</v>
      </c>
      <c r="E11" s="404" t="e">
        <f>IF($D11="Yes",'CMFs Injury B (All Data)'!E11,1)</f>
        <v>#N/A</v>
      </c>
      <c r="F11" s="404" t="e">
        <f>IF($D11="Yes",'CMFs Injury B (All Data)'!F11,1)</f>
        <v>#N/A</v>
      </c>
      <c r="G11" s="404" t="e">
        <f>IF($D11="Yes",'CMFs Injury B (All Data)'!G11,1)</f>
        <v>#N/A</v>
      </c>
      <c r="H11" s="404" t="e">
        <f>IF($D11="Yes",'CMFs Injury B (All Data)'!H11,1)</f>
        <v>#N/A</v>
      </c>
      <c r="I11" s="404" t="e">
        <f>IF($D11="Yes",'CMFs Injury B (All Data)'!I11,1)</f>
        <v>#N/A</v>
      </c>
      <c r="J11" s="404" t="e">
        <f>IF($D11="Yes",'CMFs Injury B (All Data)'!J11,1)</f>
        <v>#N/A</v>
      </c>
      <c r="K11" s="404" t="e">
        <f>IF($D11="Yes",'CMFs Injury B (All Data)'!K11,1)</f>
        <v>#N/A</v>
      </c>
      <c r="L11" s="404" t="e">
        <f>IF($D11="Yes",'CMFs Injury B (All Data)'!L11,1)</f>
        <v>#N/A</v>
      </c>
      <c r="M11" s="404" t="e">
        <f>IF($D11="Yes",'CMFs Injury B (All Data)'!M11,1)</f>
        <v>#N/A</v>
      </c>
      <c r="N11" s="404" t="e">
        <f>IF($D11="Yes",'CMFs Injury B (All Data)'!N11,1)</f>
        <v>#N/A</v>
      </c>
      <c r="O11" s="404" t="e">
        <f>IF($D11="Yes",'CMFs Injury B (All Data)'!O11,1)</f>
        <v>#N/A</v>
      </c>
      <c r="P11" s="404" t="e">
        <f>IF($D11="Yes",'CMFs Injury B (All Data)'!P11,1)</f>
        <v>#N/A</v>
      </c>
      <c r="Q11" s="404" t="e">
        <f>IF($D11="Yes",'CMFs Injury B (All Data)'!Q11,1)</f>
        <v>#N/A</v>
      </c>
      <c r="R11" s="404" t="e">
        <f>IF($D11="Yes",'CMFs Injury B (All Data)'!R11,1)</f>
        <v>#N/A</v>
      </c>
      <c r="S11" s="404" t="e">
        <f>IF($D11="Yes",'CMFs Injury B (All Data)'!S11,1)</f>
        <v>#N/A</v>
      </c>
      <c r="T11" s="404" t="e">
        <f>IF($D11="Yes",'CMFs Injury B (All Data)'!T11,1)</f>
        <v>#N/A</v>
      </c>
      <c r="U11" s="404" t="e">
        <f>IF($D11="Yes",'CMFs Injury B (All Data)'!U11,1)</f>
        <v>#N/A</v>
      </c>
      <c r="V11" s="439" t="e">
        <f>IF($D11="Yes",'CMFs Injury B (All Data)'!V11,1)</f>
        <v>#N/A</v>
      </c>
      <c r="W11" s="625"/>
    </row>
    <row r="12" spans="1:23" x14ac:dyDescent="0.2">
      <c r="A12" s="407" t="str">
        <f>'CMFs Fatal'!A12</f>
        <v>Area Type must be selected on Worksheet 1 (box 14)</v>
      </c>
      <c r="B12" s="405">
        <f>'CMFs Fatal (All Data)'!B12</f>
        <v>20</v>
      </c>
      <c r="C12" s="405" t="str">
        <f>'CMFs Fatal (All Data)'!C12</f>
        <v>All</v>
      </c>
      <c r="D12" s="405" t="e">
        <f>'CMFs Fatal (All Data)'!D12</f>
        <v>#N/A</v>
      </c>
      <c r="E12" s="404" t="e">
        <f>IF($D12="Yes",'CMFs Injury B (All Data)'!E12,1)</f>
        <v>#N/A</v>
      </c>
      <c r="F12" s="404" t="e">
        <f>IF($D12="Yes",'CMFs Injury B (All Data)'!F12,1)</f>
        <v>#N/A</v>
      </c>
      <c r="G12" s="404" t="e">
        <f>IF($D12="Yes",'CMFs Injury B (All Data)'!G12,1)</f>
        <v>#N/A</v>
      </c>
      <c r="H12" s="404" t="e">
        <f>IF($D12="Yes",'CMFs Injury B (All Data)'!H12,1)</f>
        <v>#N/A</v>
      </c>
      <c r="I12" s="404" t="e">
        <f>IF($D12="Yes",'CMFs Injury B (All Data)'!I12,1)</f>
        <v>#N/A</v>
      </c>
      <c r="J12" s="404" t="e">
        <f>IF($D12="Yes",'CMFs Injury B (All Data)'!J12,1)</f>
        <v>#N/A</v>
      </c>
      <c r="K12" s="404" t="e">
        <f>IF($D12="Yes",'CMFs Injury B (All Data)'!K12,1)</f>
        <v>#N/A</v>
      </c>
      <c r="L12" s="404" t="e">
        <f>IF($D12="Yes",'CMFs Injury B (All Data)'!L12,1)</f>
        <v>#N/A</v>
      </c>
      <c r="M12" s="404" t="e">
        <f>IF($D12="Yes",'CMFs Injury B (All Data)'!M12,1)</f>
        <v>#N/A</v>
      </c>
      <c r="N12" s="404" t="e">
        <f>IF($D12="Yes",'CMFs Injury B (All Data)'!N12,1)</f>
        <v>#N/A</v>
      </c>
      <c r="O12" s="404" t="e">
        <f>IF($D12="Yes",'CMFs Injury B (All Data)'!O12,1)</f>
        <v>#N/A</v>
      </c>
      <c r="P12" s="404" t="e">
        <f>IF($D12="Yes",'CMFs Injury B (All Data)'!P12,1)</f>
        <v>#N/A</v>
      </c>
      <c r="Q12" s="404" t="e">
        <f>IF($D12="Yes",'CMFs Injury B (All Data)'!Q12,1)</f>
        <v>#N/A</v>
      </c>
      <c r="R12" s="404" t="e">
        <f>IF($D12="Yes",'CMFs Injury B (All Data)'!R12,1)</f>
        <v>#N/A</v>
      </c>
      <c r="S12" s="404" t="e">
        <f>IF($D12="Yes",'CMFs Injury B (All Data)'!S12,1)</f>
        <v>#N/A</v>
      </c>
      <c r="T12" s="404" t="e">
        <f>IF($D12="Yes",'CMFs Injury B (All Data)'!T12,1)</f>
        <v>#N/A</v>
      </c>
      <c r="U12" s="404" t="e">
        <f>IF($D12="Yes",'CMFs Injury B (All Data)'!U12,1)</f>
        <v>#N/A</v>
      </c>
      <c r="V12" s="439" t="e">
        <f>IF($D12="Yes",'CMFs Injury B (All Data)'!V12,1)</f>
        <v>#N/A</v>
      </c>
      <c r="W12" s="625"/>
    </row>
    <row r="13" spans="1:23" x14ac:dyDescent="0.2">
      <c r="A13" s="407" t="str">
        <f>'CMFs Fatal'!A13</f>
        <v>Area Type must be selected on Worksheet 1 (box 14)</v>
      </c>
      <c r="B13" s="403">
        <f>'CMFs Fatal (All Data)'!B13</f>
        <v>20</v>
      </c>
      <c r="C13" s="403" t="str">
        <f>'CMFs Fatal (All Data)'!C13</f>
        <v>All</v>
      </c>
      <c r="D13" s="403" t="e">
        <f>'CMFs Fatal (All Data)'!D13</f>
        <v>#N/A</v>
      </c>
      <c r="E13" s="404" t="e">
        <f>IF($D13="Yes",'CMFs Injury B (All Data)'!E13,1)</f>
        <v>#N/A</v>
      </c>
      <c r="F13" s="404" t="e">
        <f>IF($D13="Yes",'CMFs Injury B (All Data)'!F13,1)</f>
        <v>#N/A</v>
      </c>
      <c r="G13" s="404" t="e">
        <f>IF($D13="Yes",'CMFs Injury B (All Data)'!G13,1)</f>
        <v>#N/A</v>
      </c>
      <c r="H13" s="404" t="e">
        <f>IF($D13="Yes",'CMFs Injury B (All Data)'!H13,1)</f>
        <v>#N/A</v>
      </c>
      <c r="I13" s="404" t="e">
        <f>IF($D13="Yes",'CMFs Injury B (All Data)'!I13,1)</f>
        <v>#N/A</v>
      </c>
      <c r="J13" s="404" t="e">
        <f>IF($D13="Yes",'CMFs Injury B (All Data)'!J13,1)</f>
        <v>#N/A</v>
      </c>
      <c r="K13" s="404" t="e">
        <f>IF($D13="Yes",'CMFs Injury B (All Data)'!K13,1)</f>
        <v>#N/A</v>
      </c>
      <c r="L13" s="404" t="e">
        <f>IF($D13="Yes",'CMFs Injury B (All Data)'!L13,1)</f>
        <v>#N/A</v>
      </c>
      <c r="M13" s="404" t="e">
        <f>IF($D13="Yes",'CMFs Injury B (All Data)'!M13,1)</f>
        <v>#N/A</v>
      </c>
      <c r="N13" s="404" t="e">
        <f>IF($D13="Yes",'CMFs Injury B (All Data)'!N13,1)</f>
        <v>#N/A</v>
      </c>
      <c r="O13" s="404" t="e">
        <f>IF($D13="Yes",'CMFs Injury B (All Data)'!O13,1)</f>
        <v>#N/A</v>
      </c>
      <c r="P13" s="404" t="e">
        <f>IF($D13="Yes",'CMFs Injury B (All Data)'!P13,1)</f>
        <v>#N/A</v>
      </c>
      <c r="Q13" s="404" t="e">
        <f>IF($D13="Yes",'CMFs Injury B (All Data)'!Q13,1)</f>
        <v>#N/A</v>
      </c>
      <c r="R13" s="404" t="e">
        <f>IF($D13="Yes",'CMFs Injury B (All Data)'!R13,1)</f>
        <v>#N/A</v>
      </c>
      <c r="S13" s="404" t="e">
        <f>IF($D13="Yes",'CMFs Injury B (All Data)'!S13,1)</f>
        <v>#N/A</v>
      </c>
      <c r="T13" s="404" t="e">
        <f>IF($D13="Yes",'CMFs Injury B (All Data)'!T13,1)</f>
        <v>#N/A</v>
      </c>
      <c r="U13" s="404" t="e">
        <f>IF($D13="Yes",'CMFs Injury B (All Data)'!U13,1)</f>
        <v>#N/A</v>
      </c>
      <c r="V13" s="439" t="e">
        <f>IF($D13="Yes",'CMFs Injury B (All Data)'!V13,1)</f>
        <v>#N/A</v>
      </c>
      <c r="W13" s="625"/>
    </row>
    <row r="14" spans="1:23" x14ac:dyDescent="0.2">
      <c r="A14" s="407" t="str">
        <f>'CMFs Fatal'!A14</f>
        <v>Area Type must be selected on Worksheet 1 (box 14)</v>
      </c>
      <c r="B14" s="403">
        <f>'CMFs Fatal (All Data)'!B14</f>
        <v>20</v>
      </c>
      <c r="C14" s="403" t="str">
        <f>'CMFs Fatal (All Data)'!C14</f>
        <v>All</v>
      </c>
      <c r="D14" s="403" t="e">
        <f>'CMFs Fatal (All Data)'!D14</f>
        <v>#N/A</v>
      </c>
      <c r="E14" s="404" t="e">
        <f>IF($D14="Yes",'CMFs Injury B (All Data)'!E14,1)</f>
        <v>#N/A</v>
      </c>
      <c r="F14" s="404" t="e">
        <f>IF($D14="Yes",'CMFs Injury B (All Data)'!F14,1)</f>
        <v>#N/A</v>
      </c>
      <c r="G14" s="404" t="e">
        <f>IF($D14="Yes",'CMFs Injury B (All Data)'!G14,1)</f>
        <v>#N/A</v>
      </c>
      <c r="H14" s="404" t="e">
        <f>IF($D14="Yes",'CMFs Injury B (All Data)'!H14,1)</f>
        <v>#N/A</v>
      </c>
      <c r="I14" s="404" t="e">
        <f>IF($D14="Yes",'CMFs Injury B (All Data)'!I14,1)</f>
        <v>#N/A</v>
      </c>
      <c r="J14" s="404" t="e">
        <f>IF($D14="Yes",'CMFs Injury B (All Data)'!J14,1)</f>
        <v>#N/A</v>
      </c>
      <c r="K14" s="404" t="e">
        <f>IF($D14="Yes",'CMFs Injury B (All Data)'!K14,1)</f>
        <v>#N/A</v>
      </c>
      <c r="L14" s="404" t="e">
        <f>IF($D14="Yes",'CMFs Injury B (All Data)'!L14,1)</f>
        <v>#N/A</v>
      </c>
      <c r="M14" s="404" t="e">
        <f>IF($D14="Yes",'CMFs Injury B (All Data)'!M14,1)</f>
        <v>#N/A</v>
      </c>
      <c r="N14" s="404" t="e">
        <f>IF($D14="Yes",'CMFs Injury B (All Data)'!N14,1)</f>
        <v>#N/A</v>
      </c>
      <c r="O14" s="404" t="e">
        <f>IF($D14="Yes",'CMFs Injury B (All Data)'!O14,1)</f>
        <v>#N/A</v>
      </c>
      <c r="P14" s="404" t="e">
        <f>IF($D14="Yes",'CMFs Injury B (All Data)'!P14,1)</f>
        <v>#N/A</v>
      </c>
      <c r="Q14" s="404" t="e">
        <f>IF($D14="Yes",'CMFs Injury B (All Data)'!Q14,1)</f>
        <v>#N/A</v>
      </c>
      <c r="R14" s="404" t="e">
        <f>IF($D14="Yes",'CMFs Injury B (All Data)'!R14,1)</f>
        <v>#N/A</v>
      </c>
      <c r="S14" s="404" t="e">
        <f>IF($D14="Yes",'CMFs Injury B (All Data)'!S14,1)</f>
        <v>#N/A</v>
      </c>
      <c r="T14" s="404" t="e">
        <f>IF($D14="Yes",'CMFs Injury B (All Data)'!T14,1)</f>
        <v>#N/A</v>
      </c>
      <c r="U14" s="404" t="e">
        <f>IF($D14="Yes",'CMFs Injury B (All Data)'!U14,1)</f>
        <v>#N/A</v>
      </c>
      <c r="V14" s="439" t="e">
        <f>IF($D14="Yes",'CMFs Injury B (All Data)'!V14,1)</f>
        <v>#N/A</v>
      </c>
      <c r="W14" s="625"/>
    </row>
    <row r="15" spans="1:23" x14ac:dyDescent="0.2">
      <c r="A15" s="407" t="str">
        <f>'CMFs Fatal'!A15</f>
        <v>Area Type must be selected on Worksheet 1 (box 14)</v>
      </c>
      <c r="B15" s="403">
        <f>'CMFs Fatal (All Data)'!B15</f>
        <v>20</v>
      </c>
      <c r="C15" s="403" t="str">
        <f>'CMFs Fatal (All Data)'!C15</f>
        <v>All</v>
      </c>
      <c r="D15" s="403" t="e">
        <f>'CMFs Fatal (All Data)'!D15</f>
        <v>#N/A</v>
      </c>
      <c r="E15" s="404" t="e">
        <f>IF($D15="Yes",'CMFs Injury B (All Data)'!E15,1)</f>
        <v>#N/A</v>
      </c>
      <c r="F15" s="404" t="e">
        <f>IF($D15="Yes",'CMFs Injury B (All Data)'!F15,1)</f>
        <v>#N/A</v>
      </c>
      <c r="G15" s="404" t="e">
        <f>IF($D15="Yes",'CMFs Injury B (All Data)'!G15,1)</f>
        <v>#N/A</v>
      </c>
      <c r="H15" s="404" t="e">
        <f>IF($D15="Yes",'CMFs Injury B (All Data)'!H15,1)</f>
        <v>#N/A</v>
      </c>
      <c r="I15" s="404" t="e">
        <f>IF($D15="Yes",'CMFs Injury B (All Data)'!I15,1)</f>
        <v>#N/A</v>
      </c>
      <c r="J15" s="404" t="e">
        <f>IF($D15="Yes",'CMFs Injury B (All Data)'!J15,1)</f>
        <v>#N/A</v>
      </c>
      <c r="K15" s="404" t="e">
        <f>IF($D15="Yes",'CMFs Injury B (All Data)'!K15,1)</f>
        <v>#N/A</v>
      </c>
      <c r="L15" s="404" t="e">
        <f>IF($D15="Yes",'CMFs Injury B (All Data)'!L15,1)</f>
        <v>#N/A</v>
      </c>
      <c r="M15" s="404" t="e">
        <f>IF($D15="Yes",'CMFs Injury B (All Data)'!M15,1)</f>
        <v>#N/A</v>
      </c>
      <c r="N15" s="404" t="e">
        <f>IF($D15="Yes",'CMFs Injury B (All Data)'!N15,1)</f>
        <v>#N/A</v>
      </c>
      <c r="O15" s="404" t="e">
        <f>IF($D15="Yes",'CMFs Injury B (All Data)'!O15,1)</f>
        <v>#N/A</v>
      </c>
      <c r="P15" s="404" t="e">
        <f>IF($D15="Yes",'CMFs Injury B (All Data)'!P15,1)</f>
        <v>#N/A</v>
      </c>
      <c r="Q15" s="404" t="e">
        <f>IF($D15="Yes",'CMFs Injury B (All Data)'!Q15,1)</f>
        <v>#N/A</v>
      </c>
      <c r="R15" s="404" t="e">
        <f>IF($D15="Yes",'CMFs Injury B (All Data)'!R15,1)</f>
        <v>#N/A</v>
      </c>
      <c r="S15" s="404" t="e">
        <f>IF($D15="Yes",'CMFs Injury B (All Data)'!S15,1)</f>
        <v>#N/A</v>
      </c>
      <c r="T15" s="404" t="e">
        <f>IF($D15="Yes",'CMFs Injury B (All Data)'!T15,1)</f>
        <v>#N/A</v>
      </c>
      <c r="U15" s="404" t="e">
        <f>IF($D15="Yes",'CMFs Injury B (All Data)'!U15,1)</f>
        <v>#N/A</v>
      </c>
      <c r="V15" s="439" t="e">
        <f>IF($D15="Yes",'CMFs Injury B (All Data)'!V15,1)</f>
        <v>#N/A</v>
      </c>
      <c r="W15" s="625"/>
    </row>
    <row r="16" spans="1:23" x14ac:dyDescent="0.2">
      <c r="A16" s="407" t="str">
        <f>'CMFs Fatal'!A16</f>
        <v>Area Type must be selected on Worksheet 1 (box 14)</v>
      </c>
      <c r="B16" s="403">
        <f>'CMFs Fatal (All Data)'!B16</f>
        <v>20</v>
      </c>
      <c r="C16" s="403" t="str">
        <f>'CMFs Fatal (All Data)'!C16</f>
        <v>All</v>
      </c>
      <c r="D16" s="403" t="e">
        <f>'CMFs Fatal (All Data)'!D16</f>
        <v>#N/A</v>
      </c>
      <c r="E16" s="404" t="e">
        <f>IF($D16="Yes",'CMFs Injury B (All Data)'!E16,1)</f>
        <v>#N/A</v>
      </c>
      <c r="F16" s="404" t="e">
        <f>IF($D16="Yes",'CMFs Injury B (All Data)'!F16,1)</f>
        <v>#N/A</v>
      </c>
      <c r="G16" s="404" t="e">
        <f>IF($D16="Yes",'CMFs Injury B (All Data)'!G16,1)</f>
        <v>#N/A</v>
      </c>
      <c r="H16" s="404" t="e">
        <f>IF($D16="Yes",'CMFs Injury B (All Data)'!H16,1)</f>
        <v>#N/A</v>
      </c>
      <c r="I16" s="404" t="e">
        <f>IF($D16="Yes",'CMFs Injury B (All Data)'!I16,1)</f>
        <v>#N/A</v>
      </c>
      <c r="J16" s="404" t="e">
        <f>IF($D16="Yes",'CMFs Injury B (All Data)'!J16,1)</f>
        <v>#N/A</v>
      </c>
      <c r="K16" s="404" t="e">
        <f>IF($D16="Yes",'CMFs Injury B (All Data)'!K16,1)</f>
        <v>#N/A</v>
      </c>
      <c r="L16" s="404" t="e">
        <f>IF($D16="Yes",'CMFs Injury B (All Data)'!L16,1)</f>
        <v>#N/A</v>
      </c>
      <c r="M16" s="404" t="e">
        <f>IF($D16="Yes",'CMFs Injury B (All Data)'!M16,1)</f>
        <v>#N/A</v>
      </c>
      <c r="N16" s="404" t="e">
        <f>IF($D16="Yes",'CMFs Injury B (All Data)'!N16,1)</f>
        <v>#N/A</v>
      </c>
      <c r="O16" s="404" t="e">
        <f>IF($D16="Yes",'CMFs Injury B (All Data)'!O16,1)</f>
        <v>#N/A</v>
      </c>
      <c r="P16" s="404" t="e">
        <f>IF($D16="Yes",'CMFs Injury B (All Data)'!P16,1)</f>
        <v>#N/A</v>
      </c>
      <c r="Q16" s="404" t="e">
        <f>IF($D16="Yes",'CMFs Injury B (All Data)'!Q16,1)</f>
        <v>#N/A</v>
      </c>
      <c r="R16" s="404" t="e">
        <f>IF($D16="Yes",'CMFs Injury B (All Data)'!R16,1)</f>
        <v>#N/A</v>
      </c>
      <c r="S16" s="404" t="e">
        <f>IF($D16="Yes",'CMFs Injury B (All Data)'!S16,1)</f>
        <v>#N/A</v>
      </c>
      <c r="T16" s="404" t="e">
        <f>IF($D16="Yes",'CMFs Injury B (All Data)'!T16,1)</f>
        <v>#N/A</v>
      </c>
      <c r="U16" s="404" t="e">
        <f>IF($D16="Yes",'CMFs Injury B (All Data)'!U16,1)</f>
        <v>#N/A</v>
      </c>
      <c r="V16" s="439" t="e">
        <f>IF($D16="Yes",'CMFs Injury B (All Data)'!V16,1)</f>
        <v>#N/A</v>
      </c>
      <c r="W16" s="625"/>
    </row>
    <row r="17" spans="1:23" x14ac:dyDescent="0.2">
      <c r="A17" s="536" t="str">
        <f>'CMFs Fatal'!A17</f>
        <v>Area Type must be selected on Worksheet 1 (box 14)</v>
      </c>
      <c r="B17" s="403">
        <f>'CMFs Fatal (All Data)'!B17</f>
        <v>20</v>
      </c>
      <c r="C17" s="403" t="str">
        <f>'CMFs Fatal (All Data)'!C17</f>
        <v>Rural</v>
      </c>
      <c r="D17" s="403" t="e">
        <f>'CMFs Fatal (All Data)'!D17</f>
        <v>#N/A</v>
      </c>
      <c r="E17" s="404" t="e">
        <f>IF($D17="Yes",'CMFs Injury B (All Data)'!E17,1)</f>
        <v>#N/A</v>
      </c>
      <c r="F17" s="404" t="e">
        <f>IF($D17="Yes",'CMFs Injury B (All Data)'!F17,1)</f>
        <v>#N/A</v>
      </c>
      <c r="G17" s="404" t="e">
        <f>IF($D17="Yes",'CMFs Injury B (All Data)'!G17,1)</f>
        <v>#N/A</v>
      </c>
      <c r="H17" s="404" t="e">
        <f>IF($D17="Yes",'CMFs Injury B (All Data)'!H17,1)</f>
        <v>#N/A</v>
      </c>
      <c r="I17" s="404" t="e">
        <f>IF($D17="Yes",'CMFs Injury B (All Data)'!I17,1)</f>
        <v>#N/A</v>
      </c>
      <c r="J17" s="404" t="e">
        <f>IF($D17="Yes",'CMFs Injury B (All Data)'!J17,1)</f>
        <v>#N/A</v>
      </c>
      <c r="K17" s="404" t="e">
        <f>IF($D17="Yes",'CMFs Injury B (All Data)'!K17,1)</f>
        <v>#N/A</v>
      </c>
      <c r="L17" s="404" t="e">
        <f>IF($D17="Yes",'CMFs Injury B (All Data)'!L17,1)</f>
        <v>#N/A</v>
      </c>
      <c r="M17" s="404" t="e">
        <f>IF($D17="Yes",'CMFs Injury B (All Data)'!M17,1)</f>
        <v>#N/A</v>
      </c>
      <c r="N17" s="404" t="e">
        <f>IF($D17="Yes",'CMFs Injury B (All Data)'!N17,1)</f>
        <v>#N/A</v>
      </c>
      <c r="O17" s="404" t="e">
        <f>IF($D17="Yes",'CMFs Injury B (All Data)'!O17,1)</f>
        <v>#N/A</v>
      </c>
      <c r="P17" s="404" t="e">
        <f>IF($D17="Yes",'CMFs Injury B (All Data)'!P17,1)</f>
        <v>#N/A</v>
      </c>
      <c r="Q17" s="404" t="e">
        <f>IF($D17="Yes",'CMFs Injury B (All Data)'!Q17,1)</f>
        <v>#N/A</v>
      </c>
      <c r="R17" s="404" t="e">
        <f>IF($D17="Yes",'CMFs Injury B (All Data)'!R17,1)</f>
        <v>#N/A</v>
      </c>
      <c r="S17" s="404" t="e">
        <f>IF($D17="Yes",'CMFs Injury B (All Data)'!S17,1)</f>
        <v>#N/A</v>
      </c>
      <c r="T17" s="404" t="e">
        <f>IF($D17="Yes",'CMFs Injury B (All Data)'!T17,1)</f>
        <v>#N/A</v>
      </c>
      <c r="U17" s="404" t="e">
        <f>IF($D17="Yes",'CMFs Injury B (All Data)'!U17,1)</f>
        <v>#N/A</v>
      </c>
      <c r="V17" s="439" t="e">
        <f>IF($D17="Yes",'CMFs Injury B (All Data)'!V17,1)</f>
        <v>#N/A</v>
      </c>
      <c r="W17" s="625"/>
    </row>
    <row r="18" spans="1:23" x14ac:dyDescent="0.2">
      <c r="A18" s="536" t="str">
        <f>'CMFs Fatal'!A18</f>
        <v>Area Type must be selected on Worksheet 1 (box 14)</v>
      </c>
      <c r="B18" s="403">
        <f>'CMFs Fatal (All Data)'!B18</f>
        <v>20</v>
      </c>
      <c r="C18" s="403" t="str">
        <f>'CMFs Fatal (All Data)'!C18</f>
        <v>All</v>
      </c>
      <c r="D18" s="403" t="e">
        <f>'CMFs Fatal (All Data)'!D18</f>
        <v>#N/A</v>
      </c>
      <c r="E18" s="404" t="e">
        <f>IF($D18="Yes",'CMFs Injury B (All Data)'!E18,1)</f>
        <v>#N/A</v>
      </c>
      <c r="F18" s="404" t="e">
        <f>IF($D18="Yes",'CMFs Injury B (All Data)'!F18,1)</f>
        <v>#N/A</v>
      </c>
      <c r="G18" s="404" t="e">
        <f>IF($D18="Yes",'CMFs Injury B (All Data)'!G18,1)</f>
        <v>#N/A</v>
      </c>
      <c r="H18" s="404" t="e">
        <f>IF($D18="Yes",'CMFs Injury B (All Data)'!H18,1)</f>
        <v>#N/A</v>
      </c>
      <c r="I18" s="404" t="e">
        <f>IF($D18="Yes",'CMFs Injury B (All Data)'!I18,1)</f>
        <v>#N/A</v>
      </c>
      <c r="J18" s="404" t="e">
        <f>IF($D18="Yes",'CMFs Injury B (All Data)'!J18,1)</f>
        <v>#N/A</v>
      </c>
      <c r="K18" s="404" t="e">
        <f>IF($D18="Yes",'CMFs Injury B (All Data)'!K18,1)</f>
        <v>#N/A</v>
      </c>
      <c r="L18" s="404" t="e">
        <f>IF($D18="Yes",'CMFs Injury B (All Data)'!L18,1)</f>
        <v>#N/A</v>
      </c>
      <c r="M18" s="404" t="e">
        <f>IF($D18="Yes",'CMFs Injury B (All Data)'!M18,1)</f>
        <v>#N/A</v>
      </c>
      <c r="N18" s="404" t="e">
        <f>IF($D18="Yes",'CMFs Injury B (All Data)'!N18,1)</f>
        <v>#N/A</v>
      </c>
      <c r="O18" s="404" t="e">
        <f>IF($D18="Yes",'CMFs Injury B (All Data)'!O18,1)</f>
        <v>#N/A</v>
      </c>
      <c r="P18" s="404" t="e">
        <f>IF($D18="Yes",'CMFs Injury B (All Data)'!P18,1)</f>
        <v>#N/A</v>
      </c>
      <c r="Q18" s="404" t="e">
        <f>IF($D18="Yes",'CMFs Injury B (All Data)'!Q18,1)</f>
        <v>#N/A</v>
      </c>
      <c r="R18" s="404" t="e">
        <f>IF($D18="Yes",'CMFs Injury B (All Data)'!R18,1)</f>
        <v>#N/A</v>
      </c>
      <c r="S18" s="404" t="e">
        <f>IF($D18="Yes",'CMFs Injury B (All Data)'!S18,1)</f>
        <v>#N/A</v>
      </c>
      <c r="T18" s="404" t="e">
        <f>IF($D18="Yes",'CMFs Injury B (All Data)'!T18,1)</f>
        <v>#N/A</v>
      </c>
      <c r="U18" s="404" t="e">
        <f>IF($D18="Yes",'CMFs Injury B (All Data)'!U18,1)</f>
        <v>#N/A</v>
      </c>
      <c r="V18" s="439" t="e">
        <f>IF($D18="Yes",'CMFs Injury B (All Data)'!V18,1)</f>
        <v>#N/A</v>
      </c>
      <c r="W18" s="625"/>
    </row>
    <row r="19" spans="1:23" x14ac:dyDescent="0.2">
      <c r="A19" s="407" t="str">
        <f>'CMFs Fatal'!A19</f>
        <v>Area Type must be selected on Worksheet 1 (box 14)</v>
      </c>
      <c r="B19" s="403">
        <f>'CMFs Fatal (All Data)'!B19</f>
        <v>20</v>
      </c>
      <c r="C19" s="403" t="str">
        <f>'CMFs Fatal (All Data)'!C19</f>
        <v>All</v>
      </c>
      <c r="D19" s="403" t="e">
        <f>'CMFs Fatal (All Data)'!D19</f>
        <v>#N/A</v>
      </c>
      <c r="E19" s="404" t="e">
        <f>IF($D19="Yes",'CMFs Injury B (All Data)'!E19,1)</f>
        <v>#N/A</v>
      </c>
      <c r="F19" s="404" t="e">
        <f>IF($D19="Yes",'CMFs Injury B (All Data)'!F19,1)</f>
        <v>#N/A</v>
      </c>
      <c r="G19" s="404" t="e">
        <f>IF($D19="Yes",'CMFs Injury B (All Data)'!G19,1)</f>
        <v>#N/A</v>
      </c>
      <c r="H19" s="404" t="e">
        <f>IF($D19="Yes",'CMFs Injury B (All Data)'!H19,1)</f>
        <v>#N/A</v>
      </c>
      <c r="I19" s="404" t="e">
        <f>IF($D19="Yes",'CMFs Injury B (All Data)'!I19,1)</f>
        <v>#N/A</v>
      </c>
      <c r="J19" s="404" t="e">
        <f>IF($D19="Yes",'CMFs Injury B (All Data)'!J19,1)</f>
        <v>#N/A</v>
      </c>
      <c r="K19" s="404" t="e">
        <f>IF($D19="Yes",'CMFs Injury B (All Data)'!K19,1)</f>
        <v>#N/A</v>
      </c>
      <c r="L19" s="404" t="e">
        <f>IF($D19="Yes",'CMFs Injury B (All Data)'!L19,1)</f>
        <v>#N/A</v>
      </c>
      <c r="M19" s="404" t="e">
        <f>IF($D19="Yes",'CMFs Injury B (All Data)'!M19,1)</f>
        <v>#N/A</v>
      </c>
      <c r="N19" s="404" t="e">
        <f>IF($D19="Yes",'CMFs Injury B (All Data)'!N19,1)</f>
        <v>#N/A</v>
      </c>
      <c r="O19" s="404" t="e">
        <f>IF($D19="Yes",'CMFs Injury B (All Data)'!O19,1)</f>
        <v>#N/A</v>
      </c>
      <c r="P19" s="404" t="e">
        <f>IF($D19="Yes",'CMFs Injury B (All Data)'!P19,1)</f>
        <v>#N/A</v>
      </c>
      <c r="Q19" s="404" t="e">
        <f>IF($D19="Yes",'CMFs Injury B (All Data)'!Q19,1)</f>
        <v>#N/A</v>
      </c>
      <c r="R19" s="404" t="e">
        <f>IF($D19="Yes",'CMFs Injury B (All Data)'!R19,1)</f>
        <v>#N/A</v>
      </c>
      <c r="S19" s="404" t="e">
        <f>IF($D19="Yes",'CMFs Injury B (All Data)'!S19,1)</f>
        <v>#N/A</v>
      </c>
      <c r="T19" s="404" t="e">
        <f>IF($D19="Yes",'CMFs Injury B (All Data)'!T19,1)</f>
        <v>#N/A</v>
      </c>
      <c r="U19" s="404" t="e">
        <f>IF($D19="Yes",'CMFs Injury B (All Data)'!U19,1)</f>
        <v>#N/A</v>
      </c>
      <c r="V19" s="439" t="e">
        <f>IF($D19="Yes",'CMFs Injury B (All Data)'!V19,1)</f>
        <v>#N/A</v>
      </c>
      <c r="W19" s="625"/>
    </row>
    <row r="20" spans="1:23" x14ac:dyDescent="0.2">
      <c r="A20" s="407" t="str">
        <f>'CMFs Fatal'!A20</f>
        <v>Area Type must be selected on Worksheet 1 (box 14)</v>
      </c>
      <c r="B20" s="403">
        <f>'CMFs Fatal (All Data)'!B20</f>
        <v>20</v>
      </c>
      <c r="C20" s="403" t="str">
        <f>'CMFs Fatal (All Data)'!C20</f>
        <v>All</v>
      </c>
      <c r="D20" s="403" t="e">
        <f>'CMFs Fatal (All Data)'!D20</f>
        <v>#N/A</v>
      </c>
      <c r="E20" s="404" t="e">
        <f>IF($D20="Yes",'CMFs Injury B (All Data)'!E20,1)</f>
        <v>#N/A</v>
      </c>
      <c r="F20" s="404" t="e">
        <f>IF($D20="Yes",'CMFs Injury B (All Data)'!F20,1)</f>
        <v>#N/A</v>
      </c>
      <c r="G20" s="404" t="e">
        <f>IF($D20="Yes",'CMFs Injury B (All Data)'!G20,1)</f>
        <v>#N/A</v>
      </c>
      <c r="H20" s="404" t="e">
        <f>IF($D20="Yes",'CMFs Injury B (All Data)'!H20,1)</f>
        <v>#N/A</v>
      </c>
      <c r="I20" s="404" t="e">
        <f>IF($D20="Yes",'CMFs Injury B (All Data)'!I20,1)</f>
        <v>#N/A</v>
      </c>
      <c r="J20" s="404" t="e">
        <f>IF($D20="Yes",'CMFs Injury B (All Data)'!J20,1)</f>
        <v>#N/A</v>
      </c>
      <c r="K20" s="404" t="e">
        <f>IF($D20="Yes",'CMFs Injury B (All Data)'!K20,1)</f>
        <v>#N/A</v>
      </c>
      <c r="L20" s="404" t="e">
        <f>IF($D20="Yes",'CMFs Injury B (All Data)'!L20,1)</f>
        <v>#N/A</v>
      </c>
      <c r="M20" s="404" t="e">
        <f>IF($D20="Yes",'CMFs Injury B (All Data)'!M20,1)</f>
        <v>#N/A</v>
      </c>
      <c r="N20" s="404" t="e">
        <f>IF($D20="Yes",'CMFs Injury B (All Data)'!N20,1)</f>
        <v>#N/A</v>
      </c>
      <c r="O20" s="404" t="e">
        <f>IF($D20="Yes",'CMFs Injury B (All Data)'!O20,1)</f>
        <v>#N/A</v>
      </c>
      <c r="P20" s="404" t="e">
        <f>IF($D20="Yes",'CMFs Injury B (All Data)'!P20,1)</f>
        <v>#N/A</v>
      </c>
      <c r="Q20" s="404" t="e">
        <f>IF($D20="Yes",'CMFs Injury B (All Data)'!Q20,1)</f>
        <v>#N/A</v>
      </c>
      <c r="R20" s="404" t="e">
        <f>IF($D20="Yes",'CMFs Injury B (All Data)'!R20,1)</f>
        <v>#N/A</v>
      </c>
      <c r="S20" s="404" t="e">
        <f>IF($D20="Yes",'CMFs Injury B (All Data)'!S20,1)</f>
        <v>#N/A</v>
      </c>
      <c r="T20" s="404" t="e">
        <f>IF($D20="Yes",'CMFs Injury B (All Data)'!T20,1)</f>
        <v>#N/A</v>
      </c>
      <c r="U20" s="404" t="e">
        <f>IF($D20="Yes",'CMFs Injury B (All Data)'!U20,1)</f>
        <v>#N/A</v>
      </c>
      <c r="V20" s="439" t="e">
        <f>IF($D20="Yes",'CMFs Injury B (All Data)'!V20,1)</f>
        <v>#N/A</v>
      </c>
      <c r="W20" s="625"/>
    </row>
    <row r="21" spans="1:23" x14ac:dyDescent="0.2">
      <c r="A21" s="407" t="str">
        <f>'CMFs Fatal'!A21</f>
        <v>Area Type must be selected on Worksheet 1 (box 14)</v>
      </c>
      <c r="B21" s="403">
        <f>'CMFs Fatal (All Data)'!B21</f>
        <v>20</v>
      </c>
      <c r="C21" s="403" t="str">
        <f>'CMFs Fatal (All Data)'!C21</f>
        <v>All</v>
      </c>
      <c r="D21" s="403" t="e">
        <f>'CMFs Fatal (All Data)'!D21</f>
        <v>#N/A</v>
      </c>
      <c r="E21" s="404" t="e">
        <f>IF($D21="Yes",'CMFs Injury B (All Data)'!E21,1)</f>
        <v>#N/A</v>
      </c>
      <c r="F21" s="404" t="e">
        <f>IF($D21="Yes",'CMFs Injury B (All Data)'!F21,1)</f>
        <v>#N/A</v>
      </c>
      <c r="G21" s="404" t="e">
        <f>IF($D21="Yes",'CMFs Injury B (All Data)'!G21,1)</f>
        <v>#N/A</v>
      </c>
      <c r="H21" s="404" t="e">
        <f>IF($D21="Yes",'CMFs Injury B (All Data)'!H21,1)</f>
        <v>#N/A</v>
      </c>
      <c r="I21" s="404" t="e">
        <f>IF($D21="Yes",'CMFs Injury B (All Data)'!I21,1)</f>
        <v>#N/A</v>
      </c>
      <c r="J21" s="404" t="e">
        <f>IF($D21="Yes",'CMFs Injury B (All Data)'!J21,1)</f>
        <v>#N/A</v>
      </c>
      <c r="K21" s="404" t="e">
        <f>IF($D21="Yes",'CMFs Injury B (All Data)'!K21,1)</f>
        <v>#N/A</v>
      </c>
      <c r="L21" s="404" t="e">
        <f>IF($D21="Yes",'CMFs Injury B (All Data)'!L21,1)</f>
        <v>#N/A</v>
      </c>
      <c r="M21" s="404" t="e">
        <f>IF($D21="Yes",'CMFs Injury B (All Data)'!M21,1)</f>
        <v>#N/A</v>
      </c>
      <c r="N21" s="404" t="e">
        <f>IF($D21="Yes",'CMFs Injury B (All Data)'!N21,1)</f>
        <v>#N/A</v>
      </c>
      <c r="O21" s="404" t="e">
        <f>IF($D21="Yes",'CMFs Injury B (All Data)'!O21,1)</f>
        <v>#N/A</v>
      </c>
      <c r="P21" s="404" t="e">
        <f>IF($D21="Yes",'CMFs Injury B (All Data)'!P21,1)</f>
        <v>#N/A</v>
      </c>
      <c r="Q21" s="404" t="e">
        <f>IF($D21="Yes",'CMFs Injury B (All Data)'!Q21,1)</f>
        <v>#N/A</v>
      </c>
      <c r="R21" s="404" t="e">
        <f>IF($D21="Yes",'CMFs Injury B (All Data)'!R21,1)</f>
        <v>#N/A</v>
      </c>
      <c r="S21" s="404" t="e">
        <f>IF($D21="Yes",'CMFs Injury B (All Data)'!S21,1)</f>
        <v>#N/A</v>
      </c>
      <c r="T21" s="404" t="e">
        <f>IF($D21="Yes",'CMFs Injury B (All Data)'!T21,1)</f>
        <v>#N/A</v>
      </c>
      <c r="U21" s="404" t="e">
        <f>IF($D21="Yes",'CMFs Injury B (All Data)'!U21,1)</f>
        <v>#N/A</v>
      </c>
      <c r="V21" s="439" t="e">
        <f>IF($D21="Yes",'CMFs Injury B (All Data)'!V21,1)</f>
        <v>#N/A</v>
      </c>
      <c r="W21" s="625"/>
    </row>
    <row r="22" spans="1:23" x14ac:dyDescent="0.2">
      <c r="A22" s="407" t="str">
        <f>'CMFs Fatal'!A22</f>
        <v>Area Type must be selected on Worksheet 1 (box 14)</v>
      </c>
      <c r="B22" s="403">
        <f>'CMFs Fatal (All Data)'!B22</f>
        <v>20</v>
      </c>
      <c r="C22" s="403" t="str">
        <f>'CMFs Fatal (All Data)'!C22</f>
        <v>All</v>
      </c>
      <c r="D22" s="403" t="e">
        <f>'CMFs Fatal (All Data)'!D22</f>
        <v>#N/A</v>
      </c>
      <c r="E22" s="404" t="e">
        <f>IF($D22="Yes",'CMFs Injury B (All Data)'!E22,1)</f>
        <v>#N/A</v>
      </c>
      <c r="F22" s="404" t="e">
        <f>IF($D22="Yes",'CMFs Injury B (All Data)'!F22,1)</f>
        <v>#N/A</v>
      </c>
      <c r="G22" s="404" t="e">
        <f>IF($D22="Yes",'CMFs Injury B (All Data)'!G22,1)</f>
        <v>#N/A</v>
      </c>
      <c r="H22" s="404" t="e">
        <f>IF($D22="Yes",'CMFs Injury B (All Data)'!H22,1)</f>
        <v>#N/A</v>
      </c>
      <c r="I22" s="404" t="e">
        <f>IF($D22="Yes",'CMFs Injury B (All Data)'!I22,1)</f>
        <v>#N/A</v>
      </c>
      <c r="J22" s="404" t="e">
        <f>IF($D22="Yes",'CMFs Injury B (All Data)'!J22,1)</f>
        <v>#N/A</v>
      </c>
      <c r="K22" s="404" t="e">
        <f>IF($D22="Yes",'CMFs Injury B (All Data)'!K22,1)</f>
        <v>#N/A</v>
      </c>
      <c r="L22" s="404" t="e">
        <f>IF($D22="Yes",'CMFs Injury B (All Data)'!L22,1)</f>
        <v>#N/A</v>
      </c>
      <c r="M22" s="404" t="e">
        <f>IF($D22="Yes",'CMFs Injury B (All Data)'!M22,1)</f>
        <v>#N/A</v>
      </c>
      <c r="N22" s="404" t="e">
        <f>IF($D22="Yes",'CMFs Injury B (All Data)'!N22,1)</f>
        <v>#N/A</v>
      </c>
      <c r="O22" s="404" t="e">
        <f>IF($D22="Yes",'CMFs Injury B (All Data)'!O22,1)</f>
        <v>#N/A</v>
      </c>
      <c r="P22" s="404" t="e">
        <f>IF($D22="Yes",'CMFs Injury B (All Data)'!P22,1)</f>
        <v>#N/A</v>
      </c>
      <c r="Q22" s="404" t="e">
        <f>IF($D22="Yes",'CMFs Injury B (All Data)'!Q22,1)</f>
        <v>#N/A</v>
      </c>
      <c r="R22" s="404" t="e">
        <f>IF($D22="Yes",'CMFs Injury B (All Data)'!R22,1)</f>
        <v>#N/A</v>
      </c>
      <c r="S22" s="404" t="e">
        <f>IF($D22="Yes",'CMFs Injury B (All Data)'!S22,1)</f>
        <v>#N/A</v>
      </c>
      <c r="T22" s="404" t="e">
        <f>IF($D22="Yes",'CMFs Injury B (All Data)'!T22,1)</f>
        <v>#N/A</v>
      </c>
      <c r="U22" s="404" t="e">
        <f>IF($D22="Yes",'CMFs Injury B (All Data)'!U22,1)</f>
        <v>#N/A</v>
      </c>
      <c r="V22" s="439" t="e">
        <f>IF($D22="Yes",'CMFs Injury B (All Data)'!V22,1)</f>
        <v>#N/A</v>
      </c>
      <c r="W22" s="625"/>
    </row>
    <row r="23" spans="1:23" x14ac:dyDescent="0.2">
      <c r="A23" s="407" t="str">
        <f>'CMFs Fatal'!A23</f>
        <v>Area Type must be selected on Worksheet 1 (box 14)</v>
      </c>
      <c r="B23" s="403">
        <f>'CMFs Fatal (All Data)'!B23</f>
        <v>20</v>
      </c>
      <c r="C23" s="403" t="str">
        <f>'CMFs Fatal (All Data)'!C23</f>
        <v>Urban and Suburban</v>
      </c>
      <c r="D23" s="403" t="e">
        <f>'CMFs Fatal (All Data)'!D23</f>
        <v>#N/A</v>
      </c>
      <c r="E23" s="404" t="e">
        <f>IF($D23="Yes",'CMFs Injury B (All Data)'!E23,1)</f>
        <v>#N/A</v>
      </c>
      <c r="F23" s="404" t="e">
        <f>IF($D23="Yes",'CMFs Injury B (All Data)'!F23,1)</f>
        <v>#N/A</v>
      </c>
      <c r="G23" s="404" t="e">
        <f>IF($D23="Yes",'CMFs Injury B (All Data)'!G23,1)</f>
        <v>#N/A</v>
      </c>
      <c r="H23" s="404" t="e">
        <f>IF($D23="Yes",'CMFs Injury B (All Data)'!H23,1)</f>
        <v>#N/A</v>
      </c>
      <c r="I23" s="404" t="e">
        <f>IF($D23="Yes",'CMFs Injury B (All Data)'!I23,1)</f>
        <v>#N/A</v>
      </c>
      <c r="J23" s="404" t="e">
        <f>IF($D23="Yes",'CMFs Injury B (All Data)'!J23,1)</f>
        <v>#N/A</v>
      </c>
      <c r="K23" s="404" t="e">
        <f>IF($D23="Yes",'CMFs Injury B (All Data)'!K23,1)</f>
        <v>#N/A</v>
      </c>
      <c r="L23" s="404" t="e">
        <f>IF($D23="Yes",'CMFs Injury B (All Data)'!L23,1)</f>
        <v>#N/A</v>
      </c>
      <c r="M23" s="404" t="e">
        <f>IF($D23="Yes",'CMFs Injury B (All Data)'!M23,1)</f>
        <v>#N/A</v>
      </c>
      <c r="N23" s="404" t="e">
        <f>IF($D23="Yes",'CMFs Injury B (All Data)'!N23,1)</f>
        <v>#N/A</v>
      </c>
      <c r="O23" s="404" t="e">
        <f>IF($D23="Yes",'CMFs Injury B (All Data)'!O23,1)</f>
        <v>#N/A</v>
      </c>
      <c r="P23" s="404" t="e">
        <f>IF($D23="Yes",'CMFs Injury B (All Data)'!P23,1)</f>
        <v>#N/A</v>
      </c>
      <c r="Q23" s="404" t="e">
        <f>IF($D23="Yes",'CMFs Injury B (All Data)'!Q23,1)</f>
        <v>#N/A</v>
      </c>
      <c r="R23" s="404" t="e">
        <f>IF($D23="Yes",'CMFs Injury B (All Data)'!R23,1)</f>
        <v>#N/A</v>
      </c>
      <c r="S23" s="404" t="e">
        <f>IF($D23="Yes",'CMFs Injury B (All Data)'!S23,1)</f>
        <v>#N/A</v>
      </c>
      <c r="T23" s="404" t="e">
        <f>IF($D23="Yes",'CMFs Injury B (All Data)'!T23,1)</f>
        <v>#N/A</v>
      </c>
      <c r="U23" s="404" t="e">
        <f>IF($D23="Yes",'CMFs Injury B (All Data)'!U23,1)</f>
        <v>#N/A</v>
      </c>
      <c r="V23" s="439" t="e">
        <f>IF($D23="Yes",'CMFs Injury B (All Data)'!V23,1)</f>
        <v>#N/A</v>
      </c>
      <c r="W23" s="625"/>
    </row>
    <row r="24" spans="1:23" x14ac:dyDescent="0.2">
      <c r="A24" s="407" t="str">
        <f>'CMFs Fatal'!A24</f>
        <v>Area Type must be selected on Worksheet 1 (box 14)</v>
      </c>
      <c r="B24" s="403">
        <f>'CMFs Fatal (All Data)'!B24</f>
        <v>20</v>
      </c>
      <c r="C24" s="403" t="str">
        <f>'CMFs Fatal (All Data)'!C24</f>
        <v>All</v>
      </c>
      <c r="D24" s="403" t="e">
        <f>'CMFs Fatal (All Data)'!D24</f>
        <v>#N/A</v>
      </c>
      <c r="E24" s="404" t="e">
        <f>IF($D24="Yes",'CMFs Injury B (All Data)'!E24,1)</f>
        <v>#N/A</v>
      </c>
      <c r="F24" s="404" t="e">
        <f>IF($D24="Yes",'CMFs Injury B (All Data)'!F24,1)</f>
        <v>#N/A</v>
      </c>
      <c r="G24" s="404" t="e">
        <f>IF($D24="Yes",'CMFs Injury B (All Data)'!G24,1)</f>
        <v>#N/A</v>
      </c>
      <c r="H24" s="404" t="e">
        <f>IF($D24="Yes",'CMFs Injury B (All Data)'!H24,1)</f>
        <v>#N/A</v>
      </c>
      <c r="I24" s="404" t="e">
        <f>IF($D24="Yes",'CMFs Injury B (All Data)'!I24,1)</f>
        <v>#N/A</v>
      </c>
      <c r="J24" s="404" t="e">
        <f>IF($D24="Yes",'CMFs Injury B (All Data)'!J24,1)</f>
        <v>#N/A</v>
      </c>
      <c r="K24" s="404" t="e">
        <f>IF($D24="Yes",'CMFs Injury B (All Data)'!K24,1)</f>
        <v>#N/A</v>
      </c>
      <c r="L24" s="404" t="e">
        <f>IF($D24="Yes",'CMFs Injury B (All Data)'!L24,1)</f>
        <v>#N/A</v>
      </c>
      <c r="M24" s="404" t="e">
        <f>IF($D24="Yes",'CMFs Injury B (All Data)'!M24,1)</f>
        <v>#N/A</v>
      </c>
      <c r="N24" s="404" t="e">
        <f>IF($D24="Yes",'CMFs Injury B (All Data)'!N24,1)</f>
        <v>#N/A</v>
      </c>
      <c r="O24" s="404" t="e">
        <f>IF($D24="Yes",'CMFs Injury B (All Data)'!O24,1)</f>
        <v>#N/A</v>
      </c>
      <c r="P24" s="404" t="e">
        <f>IF($D24="Yes",'CMFs Injury B (All Data)'!P24,1)</f>
        <v>#N/A</v>
      </c>
      <c r="Q24" s="404" t="e">
        <f>IF($D24="Yes",'CMFs Injury B (All Data)'!Q24,1)</f>
        <v>#N/A</v>
      </c>
      <c r="R24" s="404" t="e">
        <f>IF($D24="Yes",'CMFs Injury B (All Data)'!R24,1)</f>
        <v>#N/A</v>
      </c>
      <c r="S24" s="404" t="e">
        <f>IF($D24="Yes",'CMFs Injury B (All Data)'!S24,1)</f>
        <v>#N/A</v>
      </c>
      <c r="T24" s="404" t="e">
        <f>IF($D24="Yes",'CMFs Injury B (All Data)'!T24,1)</f>
        <v>#N/A</v>
      </c>
      <c r="U24" s="404" t="e">
        <f>IF($D24="Yes",'CMFs Injury B (All Data)'!U24,1)</f>
        <v>#N/A</v>
      </c>
      <c r="V24" s="439" t="e">
        <f>IF($D24="Yes",'CMFs Injury B (All Data)'!V24,1)</f>
        <v>#N/A</v>
      </c>
      <c r="W24" s="625"/>
    </row>
    <row r="25" spans="1:23" x14ac:dyDescent="0.2">
      <c r="A25" s="407" t="str">
        <f>'CMFs Fatal'!A25</f>
        <v>Area Type must be selected on Worksheet 1 (box 14)</v>
      </c>
      <c r="B25" s="403">
        <f>'CMFs Fatal (All Data)'!B25</f>
        <v>20</v>
      </c>
      <c r="C25" s="403" t="str">
        <f>'CMFs Fatal (All Data)'!C25</f>
        <v>All</v>
      </c>
      <c r="D25" s="403" t="e">
        <f>'CMFs Fatal (All Data)'!D25</f>
        <v>#N/A</v>
      </c>
      <c r="E25" s="404" t="e">
        <f>IF($D25="Yes",'CMFs Injury B (All Data)'!E25,1)</f>
        <v>#N/A</v>
      </c>
      <c r="F25" s="404" t="e">
        <f>IF($D25="Yes",'CMFs Injury B (All Data)'!F25,1)</f>
        <v>#N/A</v>
      </c>
      <c r="G25" s="404" t="e">
        <f>IF($D25="Yes",'CMFs Injury B (All Data)'!G25,1)</f>
        <v>#N/A</v>
      </c>
      <c r="H25" s="404" t="e">
        <f>IF($D25="Yes",'CMFs Injury B (All Data)'!H25,1)</f>
        <v>#N/A</v>
      </c>
      <c r="I25" s="404" t="e">
        <f>IF($D25="Yes",'CMFs Injury B (All Data)'!I25,1)</f>
        <v>#N/A</v>
      </c>
      <c r="J25" s="404" t="e">
        <f>IF($D25="Yes",'CMFs Injury B (All Data)'!J25,1)</f>
        <v>#N/A</v>
      </c>
      <c r="K25" s="404" t="e">
        <f>IF($D25="Yes",'CMFs Injury B (All Data)'!K25,1)</f>
        <v>#N/A</v>
      </c>
      <c r="L25" s="404" t="e">
        <f>IF($D25="Yes",'CMFs Injury B (All Data)'!L25,1)</f>
        <v>#N/A</v>
      </c>
      <c r="M25" s="404" t="e">
        <f>IF($D25="Yes",'CMFs Injury B (All Data)'!M25,1)</f>
        <v>#N/A</v>
      </c>
      <c r="N25" s="404" t="e">
        <f>IF($D25="Yes",'CMFs Injury B (All Data)'!N25,1)</f>
        <v>#N/A</v>
      </c>
      <c r="O25" s="404" t="e">
        <f>IF($D25="Yes",'CMFs Injury B (All Data)'!O25,1)</f>
        <v>#N/A</v>
      </c>
      <c r="P25" s="404" t="e">
        <f>IF($D25="Yes",'CMFs Injury B (All Data)'!P25,1)</f>
        <v>#N/A</v>
      </c>
      <c r="Q25" s="404" t="e">
        <f>IF($D25="Yes",'CMFs Injury B (All Data)'!Q25,1)</f>
        <v>#N/A</v>
      </c>
      <c r="R25" s="404" t="e">
        <f>IF($D25="Yes",'CMFs Injury B (All Data)'!R25,1)</f>
        <v>#N/A</v>
      </c>
      <c r="S25" s="404" t="e">
        <f>IF($D25="Yes",'CMFs Injury B (All Data)'!S25,1)</f>
        <v>#N/A</v>
      </c>
      <c r="T25" s="404" t="e">
        <f>IF($D25="Yes",'CMFs Injury B (All Data)'!T25,1)</f>
        <v>#N/A</v>
      </c>
      <c r="U25" s="404" t="e">
        <f>IF($D25="Yes",'CMFs Injury B (All Data)'!U25,1)</f>
        <v>#N/A</v>
      </c>
      <c r="V25" s="439" t="e">
        <f>IF($D25="Yes",'CMFs Injury B (All Data)'!V25,1)</f>
        <v>#N/A</v>
      </c>
      <c r="W25" s="625"/>
    </row>
    <row r="26" spans="1:23" x14ac:dyDescent="0.2">
      <c r="A26" s="407" t="str">
        <f>'CMFs Fatal'!A26</f>
        <v>Area Type must be selected on Worksheet 1 (box 14)</v>
      </c>
      <c r="B26" s="403">
        <f>'CMFs Fatal (All Data)'!B26</f>
        <v>20</v>
      </c>
      <c r="C26" s="403" t="str">
        <f>'CMFs Fatal (All Data)'!C26</f>
        <v>All</v>
      </c>
      <c r="D26" s="403" t="e">
        <f>'CMFs Fatal (All Data)'!D26</f>
        <v>#N/A</v>
      </c>
      <c r="E26" s="404" t="e">
        <f>IF($D26="Yes",'CMFs Injury B (All Data)'!E26,1)</f>
        <v>#N/A</v>
      </c>
      <c r="F26" s="404" t="e">
        <f>IF($D26="Yes",'CMFs Injury B (All Data)'!F26,1)</f>
        <v>#N/A</v>
      </c>
      <c r="G26" s="404" t="e">
        <f>IF($D26="Yes",'CMFs Injury B (All Data)'!G26,1)</f>
        <v>#N/A</v>
      </c>
      <c r="H26" s="404" t="e">
        <f>IF($D26="Yes",'CMFs Injury B (All Data)'!H26,1)</f>
        <v>#N/A</v>
      </c>
      <c r="I26" s="404" t="e">
        <f>IF($D26="Yes",'CMFs Injury B (All Data)'!I26,1)</f>
        <v>#N/A</v>
      </c>
      <c r="J26" s="404" t="e">
        <f>IF($D26="Yes",'CMFs Injury B (All Data)'!J26,1)</f>
        <v>#N/A</v>
      </c>
      <c r="K26" s="404" t="e">
        <f>IF($D26="Yes",'CMFs Injury B (All Data)'!K26,1)</f>
        <v>#N/A</v>
      </c>
      <c r="L26" s="404" t="e">
        <f>IF($D26="Yes",'CMFs Injury B (All Data)'!L26,1)</f>
        <v>#N/A</v>
      </c>
      <c r="M26" s="404" t="e">
        <f>IF($D26="Yes",'CMFs Injury B (All Data)'!M26,1)</f>
        <v>#N/A</v>
      </c>
      <c r="N26" s="404" t="e">
        <f>IF($D26="Yes",'CMFs Injury B (All Data)'!N26,1)</f>
        <v>#N/A</v>
      </c>
      <c r="O26" s="404" t="e">
        <f>IF($D26="Yes",'CMFs Injury B (All Data)'!O26,1)</f>
        <v>#N/A</v>
      </c>
      <c r="P26" s="404" t="e">
        <f>IF($D26="Yes",'CMFs Injury B (All Data)'!P26,1)</f>
        <v>#N/A</v>
      </c>
      <c r="Q26" s="404" t="e">
        <f>IF($D26="Yes",'CMFs Injury B (All Data)'!Q26,1)</f>
        <v>#N/A</v>
      </c>
      <c r="R26" s="404" t="e">
        <f>IF($D26="Yes",'CMFs Injury B (All Data)'!R26,1)</f>
        <v>#N/A</v>
      </c>
      <c r="S26" s="404" t="e">
        <f>IF($D26="Yes",'CMFs Injury B (All Data)'!S26,1)</f>
        <v>#N/A</v>
      </c>
      <c r="T26" s="404" t="e">
        <f>IF($D26="Yes",'CMFs Injury B (All Data)'!T26,1)</f>
        <v>#N/A</v>
      </c>
      <c r="U26" s="404" t="e">
        <f>IF($D26="Yes",'CMFs Injury B (All Data)'!U26,1)</f>
        <v>#N/A</v>
      </c>
      <c r="V26" s="439" t="e">
        <f>IF($D26="Yes",'CMFs Injury B (All Data)'!V26,1)</f>
        <v>#N/A</v>
      </c>
      <c r="W26" s="625"/>
    </row>
    <row r="27" spans="1:23" x14ac:dyDescent="0.2">
      <c r="A27" s="407" t="str">
        <f>'CMFs Fatal'!A27</f>
        <v>Area Type must be selected on Worksheet 1 (box 14)</v>
      </c>
      <c r="B27" s="403">
        <f>'CMFs Fatal (All Data)'!B27</f>
        <v>20</v>
      </c>
      <c r="C27" s="403" t="str">
        <f>'CMFs Fatal (All Data)'!C27</f>
        <v>All</v>
      </c>
      <c r="D27" s="403" t="e">
        <f>'CMFs Fatal (All Data)'!D27</f>
        <v>#N/A</v>
      </c>
      <c r="E27" s="404" t="e">
        <f>IF($D27="Yes",'CMFs Injury B (All Data)'!E27,1)</f>
        <v>#N/A</v>
      </c>
      <c r="F27" s="404" t="e">
        <f>IF($D27="Yes",'CMFs Injury B (All Data)'!F27,1)</f>
        <v>#N/A</v>
      </c>
      <c r="G27" s="404" t="e">
        <f>IF($D27="Yes",'CMFs Injury B (All Data)'!G27,1)</f>
        <v>#N/A</v>
      </c>
      <c r="H27" s="404" t="e">
        <f>IF($D27="Yes",'CMFs Injury B (All Data)'!H27,1)</f>
        <v>#N/A</v>
      </c>
      <c r="I27" s="404" t="e">
        <f>IF($D27="Yes",'CMFs Injury B (All Data)'!I27,1)</f>
        <v>#N/A</v>
      </c>
      <c r="J27" s="404" t="e">
        <f>IF($D27="Yes",'CMFs Injury B (All Data)'!J27,1)</f>
        <v>#N/A</v>
      </c>
      <c r="K27" s="404" t="e">
        <f>IF($D27="Yes",'CMFs Injury B (All Data)'!K27,1)</f>
        <v>#N/A</v>
      </c>
      <c r="L27" s="404" t="e">
        <f>IF($D27="Yes",'CMFs Injury B (All Data)'!L27,1)</f>
        <v>#N/A</v>
      </c>
      <c r="M27" s="404" t="e">
        <f>IF($D27="Yes",'CMFs Injury B (All Data)'!M27,1)</f>
        <v>#N/A</v>
      </c>
      <c r="N27" s="404" t="e">
        <f>IF($D27="Yes",'CMFs Injury B (All Data)'!N27,1)</f>
        <v>#N/A</v>
      </c>
      <c r="O27" s="404" t="e">
        <f>IF($D27="Yes",'CMFs Injury B (All Data)'!O27,1)</f>
        <v>#N/A</v>
      </c>
      <c r="P27" s="404" t="e">
        <f>IF($D27="Yes",'CMFs Injury B (All Data)'!P27,1)</f>
        <v>#N/A</v>
      </c>
      <c r="Q27" s="404" t="e">
        <f>IF($D27="Yes",'CMFs Injury B (All Data)'!Q27,1)</f>
        <v>#N/A</v>
      </c>
      <c r="R27" s="404" t="e">
        <f>IF($D27="Yes",'CMFs Injury B (All Data)'!R27,1)</f>
        <v>#N/A</v>
      </c>
      <c r="S27" s="404" t="e">
        <f>IF($D27="Yes",'CMFs Injury B (All Data)'!S27,1)</f>
        <v>#N/A</v>
      </c>
      <c r="T27" s="404" t="e">
        <f>IF($D27="Yes",'CMFs Injury B (All Data)'!T27,1)</f>
        <v>#N/A</v>
      </c>
      <c r="U27" s="404" t="e">
        <f>IF($D27="Yes",'CMFs Injury B (All Data)'!U27,1)</f>
        <v>#N/A</v>
      </c>
      <c r="V27" s="439" t="e">
        <f>IF($D27="Yes",'CMFs Injury B (All Data)'!V27,1)</f>
        <v>#N/A</v>
      </c>
      <c r="W27" s="625"/>
    </row>
    <row r="28" spans="1:23" x14ac:dyDescent="0.2">
      <c r="A28" s="407" t="str">
        <f>'CMFs Fatal'!A28</f>
        <v>Area Type must be selected on Worksheet 1 (box 14)</v>
      </c>
      <c r="B28" s="403">
        <f>'CMFs Fatal (All Data)'!B28</f>
        <v>20</v>
      </c>
      <c r="C28" s="403" t="str">
        <f>'CMFs Fatal (All Data)'!C28</f>
        <v>Urban</v>
      </c>
      <c r="D28" s="403" t="e">
        <f>'CMFs Fatal (All Data)'!D28</f>
        <v>#N/A</v>
      </c>
      <c r="E28" s="404" t="e">
        <f>IF($D28="Yes",'CMFs Injury B (All Data)'!E28,1)</f>
        <v>#N/A</v>
      </c>
      <c r="F28" s="404" t="e">
        <f>IF($D28="Yes",'CMFs Injury B (All Data)'!F28,1)</f>
        <v>#N/A</v>
      </c>
      <c r="G28" s="404" t="e">
        <f>IF($D28="Yes",'CMFs Injury B (All Data)'!G28,1)</f>
        <v>#N/A</v>
      </c>
      <c r="H28" s="404" t="e">
        <f>IF($D28="Yes",'CMFs Injury B (All Data)'!H28,1)</f>
        <v>#N/A</v>
      </c>
      <c r="I28" s="404" t="e">
        <f>IF($D28="Yes",'CMFs Injury B (All Data)'!I28,1)</f>
        <v>#N/A</v>
      </c>
      <c r="J28" s="404" t="e">
        <f>IF($D28="Yes",'CMFs Injury B (All Data)'!J28,1)</f>
        <v>#N/A</v>
      </c>
      <c r="K28" s="404" t="e">
        <f>IF($D28="Yes",'CMFs Injury B (All Data)'!K28,1)</f>
        <v>#N/A</v>
      </c>
      <c r="L28" s="404" t="e">
        <f>IF($D28="Yes",'CMFs Injury B (All Data)'!L28,1)</f>
        <v>#N/A</v>
      </c>
      <c r="M28" s="404" t="e">
        <f>IF($D28="Yes",'CMFs Injury B (All Data)'!M28,1)</f>
        <v>#N/A</v>
      </c>
      <c r="N28" s="404" t="e">
        <f>IF($D28="Yes",'CMFs Injury B (All Data)'!N28,1)</f>
        <v>#N/A</v>
      </c>
      <c r="O28" s="404" t="e">
        <f>IF($D28="Yes",'CMFs Injury B (All Data)'!O28,1)</f>
        <v>#N/A</v>
      </c>
      <c r="P28" s="404" t="e">
        <f>IF($D28="Yes",'CMFs Injury B (All Data)'!P28,1)</f>
        <v>#N/A</v>
      </c>
      <c r="Q28" s="404" t="e">
        <f>IF($D28="Yes",'CMFs Injury B (All Data)'!Q28,1)</f>
        <v>#N/A</v>
      </c>
      <c r="R28" s="404" t="e">
        <f>IF($D28="Yes",'CMFs Injury B (All Data)'!R28,1)</f>
        <v>#N/A</v>
      </c>
      <c r="S28" s="404" t="e">
        <f>IF($D28="Yes",'CMFs Injury B (All Data)'!S28,1)</f>
        <v>#N/A</v>
      </c>
      <c r="T28" s="404" t="e">
        <f>IF($D28="Yes",'CMFs Injury B (All Data)'!T28,1)</f>
        <v>#N/A</v>
      </c>
      <c r="U28" s="404" t="e">
        <f>IF($D28="Yes",'CMFs Injury B (All Data)'!U28,1)</f>
        <v>#N/A</v>
      </c>
      <c r="V28" s="439" t="e">
        <f>IF($D28="Yes",'CMFs Injury B (All Data)'!V28,1)</f>
        <v>#N/A</v>
      </c>
      <c r="W28" s="625"/>
    </row>
    <row r="29" spans="1:23" x14ac:dyDescent="0.2">
      <c r="A29" s="407" t="str">
        <f>'CMFs Fatal'!A29</f>
        <v>Area Type must be selected on Worksheet 1 (box 14)</v>
      </c>
      <c r="B29" s="403">
        <f>'CMFs Fatal (All Data)'!B29</f>
        <v>20</v>
      </c>
      <c r="C29" s="403" t="str">
        <f>'CMFs Fatal (All Data)'!C29</f>
        <v>All</v>
      </c>
      <c r="D29" s="403" t="e">
        <f>'CMFs Fatal (All Data)'!D29</f>
        <v>#N/A</v>
      </c>
      <c r="E29" s="404" t="e">
        <f>IF($D29="Yes",'CMFs Injury B (All Data)'!E29,1)</f>
        <v>#N/A</v>
      </c>
      <c r="F29" s="404" t="e">
        <f>IF($D29="Yes",'CMFs Injury B (All Data)'!F29,1)</f>
        <v>#N/A</v>
      </c>
      <c r="G29" s="404" t="e">
        <f>IF($D29="Yes",'CMFs Injury B (All Data)'!G29,1)</f>
        <v>#N/A</v>
      </c>
      <c r="H29" s="404" t="e">
        <f>IF($D29="Yes",'CMFs Injury B (All Data)'!H29,1)</f>
        <v>#N/A</v>
      </c>
      <c r="I29" s="404" t="e">
        <f>IF($D29="Yes",'CMFs Injury B (All Data)'!I29,1)</f>
        <v>#N/A</v>
      </c>
      <c r="J29" s="404" t="e">
        <f>IF($D29="Yes",'CMFs Injury B (All Data)'!J29,1)</f>
        <v>#N/A</v>
      </c>
      <c r="K29" s="404" t="e">
        <f>IF($D29="Yes",'CMFs Injury B (All Data)'!K29,1)</f>
        <v>#N/A</v>
      </c>
      <c r="L29" s="404" t="e">
        <f>IF($D29="Yes",'CMFs Injury B (All Data)'!L29,1)</f>
        <v>#N/A</v>
      </c>
      <c r="M29" s="404" t="e">
        <f>IF($D29="Yes",'CMFs Injury B (All Data)'!M29,1)</f>
        <v>#N/A</v>
      </c>
      <c r="N29" s="404" t="e">
        <f>IF($D29="Yes",'CMFs Injury B (All Data)'!N29,1)</f>
        <v>#N/A</v>
      </c>
      <c r="O29" s="404" t="e">
        <f>IF($D29="Yes",'CMFs Injury B (All Data)'!O29,1)</f>
        <v>#N/A</v>
      </c>
      <c r="P29" s="404" t="e">
        <f>IF($D29="Yes",'CMFs Injury B (All Data)'!P29,1)</f>
        <v>#N/A</v>
      </c>
      <c r="Q29" s="404" t="e">
        <f>IF($D29="Yes",'CMFs Injury B (All Data)'!Q29,1)</f>
        <v>#N/A</v>
      </c>
      <c r="R29" s="404" t="e">
        <f>IF($D29="Yes",'CMFs Injury B (All Data)'!R29,1)</f>
        <v>#N/A</v>
      </c>
      <c r="S29" s="404" t="e">
        <f>IF($D29="Yes",'CMFs Injury B (All Data)'!S29,1)</f>
        <v>#N/A</v>
      </c>
      <c r="T29" s="404" t="e">
        <f>IF($D29="Yes",'CMFs Injury B (All Data)'!T29,1)</f>
        <v>#N/A</v>
      </c>
      <c r="U29" s="404" t="e">
        <f>IF($D29="Yes",'CMFs Injury B (All Data)'!U29,1)</f>
        <v>#N/A</v>
      </c>
      <c r="V29" s="439" t="e">
        <f>IF($D29="Yes",'CMFs Injury B (All Data)'!V29,1)</f>
        <v>#N/A</v>
      </c>
      <c r="W29" s="625"/>
    </row>
    <row r="30" spans="1:23" x14ac:dyDescent="0.2">
      <c r="A30" s="407" t="str">
        <f>'CMFs Fatal'!A30</f>
        <v>Area Type must be selected on Worksheet 1 (box 14)</v>
      </c>
      <c r="B30" s="403">
        <f>'CMFs Fatal (All Data)'!B30</f>
        <v>20</v>
      </c>
      <c r="C30" s="403" t="str">
        <f>'CMFs Fatal (All Data)'!C30</f>
        <v>Urban</v>
      </c>
      <c r="D30" s="403" t="e">
        <f>'CMFs Fatal (All Data)'!D30</f>
        <v>#N/A</v>
      </c>
      <c r="E30" s="404" t="e">
        <f>IF($D30="Yes",'CMFs Injury B (All Data)'!E30,1)</f>
        <v>#N/A</v>
      </c>
      <c r="F30" s="404" t="e">
        <f>IF($D30="Yes",'CMFs Injury B (All Data)'!F30,1)</f>
        <v>#N/A</v>
      </c>
      <c r="G30" s="404" t="e">
        <f>IF($D30="Yes",'CMFs Injury B (All Data)'!G30,1)</f>
        <v>#N/A</v>
      </c>
      <c r="H30" s="404" t="e">
        <f>IF($D30="Yes",'CMFs Injury B (All Data)'!H30,1)</f>
        <v>#N/A</v>
      </c>
      <c r="I30" s="404" t="e">
        <f>IF($D30="Yes",'CMFs Injury B (All Data)'!I30,1)</f>
        <v>#N/A</v>
      </c>
      <c r="J30" s="404" t="e">
        <f>IF($D30="Yes",'CMFs Injury B (All Data)'!J30,1)</f>
        <v>#N/A</v>
      </c>
      <c r="K30" s="404" t="e">
        <f>IF($D30="Yes",'CMFs Injury B (All Data)'!K30,1)</f>
        <v>#N/A</v>
      </c>
      <c r="L30" s="404" t="e">
        <f>IF($D30="Yes",'CMFs Injury B (All Data)'!L30,1)</f>
        <v>#N/A</v>
      </c>
      <c r="M30" s="404" t="e">
        <f>IF($D30="Yes",'CMFs Injury B (All Data)'!M30,1)</f>
        <v>#N/A</v>
      </c>
      <c r="N30" s="404" t="e">
        <f>IF($D30="Yes",'CMFs Injury B (All Data)'!N30,1)</f>
        <v>#N/A</v>
      </c>
      <c r="O30" s="404" t="e">
        <f>IF($D30="Yes",'CMFs Injury B (All Data)'!O30,1)</f>
        <v>#N/A</v>
      </c>
      <c r="P30" s="404" t="e">
        <f>IF($D30="Yes",'CMFs Injury B (All Data)'!P30,1)</f>
        <v>#N/A</v>
      </c>
      <c r="Q30" s="404" t="e">
        <f>IF($D30="Yes",'CMFs Injury B (All Data)'!Q30,1)</f>
        <v>#N/A</v>
      </c>
      <c r="R30" s="404" t="e">
        <f>IF($D30="Yes",'CMFs Injury B (All Data)'!R30,1)</f>
        <v>#N/A</v>
      </c>
      <c r="S30" s="404" t="e">
        <f>IF($D30="Yes",'CMFs Injury B (All Data)'!S30,1)</f>
        <v>#N/A</v>
      </c>
      <c r="T30" s="404" t="e">
        <f>IF($D30="Yes",'CMFs Injury B (All Data)'!T30,1)</f>
        <v>#N/A</v>
      </c>
      <c r="U30" s="404" t="e">
        <f>IF($D30="Yes",'CMFs Injury B (All Data)'!U30,1)</f>
        <v>#N/A</v>
      </c>
      <c r="V30" s="439" t="e">
        <f>IF($D30="Yes",'CMFs Injury B (All Data)'!V30,1)</f>
        <v>#N/A</v>
      </c>
      <c r="W30" s="625"/>
    </row>
    <row r="31" spans="1:23" x14ac:dyDescent="0.2">
      <c r="A31" s="407" t="str">
        <f>'CMFs Fatal'!A31</f>
        <v>Area Type must be selected on Worksheet 1 (box 14)</v>
      </c>
      <c r="B31" s="403">
        <f>'CMFs Fatal (All Data)'!B31</f>
        <v>20</v>
      </c>
      <c r="C31" s="403" t="str">
        <f>'CMFs Fatal (All Data)'!C31</f>
        <v>All</v>
      </c>
      <c r="D31" s="403" t="e">
        <f>'CMFs Fatal (All Data)'!D31</f>
        <v>#N/A</v>
      </c>
      <c r="E31" s="404" t="e">
        <f>IF($D31="Yes",'CMFs Injury B (All Data)'!E31,1)</f>
        <v>#N/A</v>
      </c>
      <c r="F31" s="404" t="e">
        <f>IF($D31="Yes",'CMFs Injury B (All Data)'!F31,1)</f>
        <v>#N/A</v>
      </c>
      <c r="G31" s="404" t="e">
        <f>IF($D31="Yes",'CMFs Injury B (All Data)'!G31,1)</f>
        <v>#N/A</v>
      </c>
      <c r="H31" s="404" t="e">
        <f>IF($D31="Yes",'CMFs Injury B (All Data)'!H31,1)</f>
        <v>#N/A</v>
      </c>
      <c r="I31" s="404" t="e">
        <f>IF($D31="Yes",'CMFs Injury B (All Data)'!I31,1)</f>
        <v>#N/A</v>
      </c>
      <c r="J31" s="404" t="e">
        <f>IF($D31="Yes",'CMFs Injury B (All Data)'!J31,1)</f>
        <v>#N/A</v>
      </c>
      <c r="K31" s="404" t="e">
        <f>IF($D31="Yes",'CMFs Injury B (All Data)'!K31,1)</f>
        <v>#N/A</v>
      </c>
      <c r="L31" s="404" t="e">
        <f>IF($D31="Yes",'CMFs Injury B (All Data)'!L31,1)</f>
        <v>#N/A</v>
      </c>
      <c r="M31" s="404" t="e">
        <f>IF($D31="Yes",'CMFs Injury B (All Data)'!M31,1)</f>
        <v>#N/A</v>
      </c>
      <c r="N31" s="404" t="e">
        <f>IF($D31="Yes",'CMFs Injury B (All Data)'!N31,1)</f>
        <v>#N/A</v>
      </c>
      <c r="O31" s="404" t="e">
        <f>IF($D31="Yes",'CMFs Injury B (All Data)'!O31,1)</f>
        <v>#N/A</v>
      </c>
      <c r="P31" s="404" t="e">
        <f>IF($D31="Yes",'CMFs Injury B (All Data)'!P31,1)</f>
        <v>#N/A</v>
      </c>
      <c r="Q31" s="404" t="e">
        <f>IF($D31="Yes",'CMFs Injury B (All Data)'!Q31,1)</f>
        <v>#N/A</v>
      </c>
      <c r="R31" s="404" t="e">
        <f>IF($D31="Yes",'CMFs Injury B (All Data)'!R31,1)</f>
        <v>#N/A</v>
      </c>
      <c r="S31" s="404" t="e">
        <f>IF($D31="Yes",'CMFs Injury B (All Data)'!S31,1)</f>
        <v>#N/A</v>
      </c>
      <c r="T31" s="404" t="e">
        <f>IF($D31="Yes",'CMFs Injury B (All Data)'!T31,1)</f>
        <v>#N/A</v>
      </c>
      <c r="U31" s="404" t="e">
        <f>IF($D31="Yes",'CMFs Injury B (All Data)'!U31,1)</f>
        <v>#N/A</v>
      </c>
      <c r="V31" s="439" t="e">
        <f>IF($D31="Yes",'CMFs Injury B (All Data)'!V31,1)</f>
        <v>#N/A</v>
      </c>
      <c r="W31" s="625"/>
    </row>
    <row r="32" spans="1:23" x14ac:dyDescent="0.2">
      <c r="A32" s="407" t="str">
        <f>'CMFs Fatal'!A32</f>
        <v>Area Type must be selected on Worksheet 1 (box 14)</v>
      </c>
      <c r="B32" s="403">
        <f>'CMFs Fatal (All Data)'!B32</f>
        <v>20</v>
      </c>
      <c r="C32" s="403" t="str">
        <f>'CMFs Fatal (All Data)'!C32</f>
        <v>All</v>
      </c>
      <c r="D32" s="403" t="e">
        <f>'CMFs Fatal (All Data)'!D32</f>
        <v>#N/A</v>
      </c>
      <c r="E32" s="404" t="e">
        <f>IF($D32="Yes",'CMFs Injury B (All Data)'!E32,1)</f>
        <v>#N/A</v>
      </c>
      <c r="F32" s="404" t="e">
        <f>IF($D32="Yes",'CMFs Injury B (All Data)'!F32,1)</f>
        <v>#N/A</v>
      </c>
      <c r="G32" s="404" t="e">
        <f>IF($D32="Yes",'CMFs Injury B (All Data)'!G32,1)</f>
        <v>#N/A</v>
      </c>
      <c r="H32" s="404" t="e">
        <f>IF($D32="Yes",'CMFs Injury B (All Data)'!H32,1)</f>
        <v>#N/A</v>
      </c>
      <c r="I32" s="404" t="e">
        <f>IF($D32="Yes",'CMFs Injury B (All Data)'!I32,1)</f>
        <v>#N/A</v>
      </c>
      <c r="J32" s="404" t="e">
        <f>IF($D32="Yes",'CMFs Injury B (All Data)'!J32,1)</f>
        <v>#N/A</v>
      </c>
      <c r="K32" s="404" t="e">
        <f>IF($D32="Yes",'CMFs Injury B (All Data)'!K32,1)</f>
        <v>#N/A</v>
      </c>
      <c r="L32" s="404" t="e">
        <f>IF($D32="Yes",'CMFs Injury B (All Data)'!L32,1)</f>
        <v>#N/A</v>
      </c>
      <c r="M32" s="404" t="e">
        <f>IF($D32="Yes",'CMFs Injury B (All Data)'!M32,1)</f>
        <v>#N/A</v>
      </c>
      <c r="N32" s="404" t="e">
        <f>IF($D32="Yes",'CMFs Injury B (All Data)'!N32,1)</f>
        <v>#N/A</v>
      </c>
      <c r="O32" s="404" t="e">
        <f>IF($D32="Yes",'CMFs Injury B (All Data)'!O32,1)</f>
        <v>#N/A</v>
      </c>
      <c r="P32" s="404" t="e">
        <f>IF($D32="Yes",'CMFs Injury B (All Data)'!P32,1)</f>
        <v>#N/A</v>
      </c>
      <c r="Q32" s="404" t="e">
        <f>IF($D32="Yes",'CMFs Injury B (All Data)'!Q32,1)</f>
        <v>#N/A</v>
      </c>
      <c r="R32" s="404" t="e">
        <f>IF($D32="Yes",'CMFs Injury B (All Data)'!R32,1)</f>
        <v>#N/A</v>
      </c>
      <c r="S32" s="404" t="e">
        <f>IF($D32="Yes",'CMFs Injury B (All Data)'!S32,1)</f>
        <v>#N/A</v>
      </c>
      <c r="T32" s="404" t="e">
        <f>IF($D32="Yes",'CMFs Injury B (All Data)'!T32,1)</f>
        <v>#N/A</v>
      </c>
      <c r="U32" s="404" t="e">
        <f>IF($D32="Yes",'CMFs Injury B (All Data)'!U32,1)</f>
        <v>#N/A</v>
      </c>
      <c r="V32" s="439" t="e">
        <f>IF($D32="Yes",'CMFs Injury B (All Data)'!V32,1)</f>
        <v>#N/A</v>
      </c>
      <c r="W32" s="625"/>
    </row>
    <row r="33" spans="1:23" x14ac:dyDescent="0.2">
      <c r="A33" s="407" t="str">
        <f>'CMFs Fatal'!A33</f>
        <v>Area Type must be selected on Worksheet 1 (box 14)</v>
      </c>
      <c r="B33" s="403">
        <f>'CMFs Fatal (All Data)'!B33</f>
        <v>8</v>
      </c>
      <c r="C33" s="403" t="str">
        <f>'CMFs Fatal (All Data)'!C33</f>
        <v>All</v>
      </c>
      <c r="D33" s="403" t="e">
        <f>'CMFs Fatal (All Data)'!D33</f>
        <v>#N/A</v>
      </c>
      <c r="E33" s="404" t="e">
        <f>IF($D33="Yes",'CMFs Injury B (All Data)'!E33,1)</f>
        <v>#N/A</v>
      </c>
      <c r="F33" s="404" t="e">
        <f>IF($D33="Yes",'CMFs Injury B (All Data)'!F33,1)</f>
        <v>#N/A</v>
      </c>
      <c r="G33" s="404" t="e">
        <f>IF($D33="Yes",'CMFs Injury B (All Data)'!G33,1)</f>
        <v>#N/A</v>
      </c>
      <c r="H33" s="404" t="e">
        <f>IF($D33="Yes",'CMFs Injury B (All Data)'!H33,1)</f>
        <v>#N/A</v>
      </c>
      <c r="I33" s="404" t="e">
        <f>IF($D33="Yes",'CMFs Injury B (All Data)'!I33,1)</f>
        <v>#N/A</v>
      </c>
      <c r="J33" s="404" t="e">
        <f>IF($D33="Yes",'CMFs Injury B (All Data)'!J33,1)</f>
        <v>#N/A</v>
      </c>
      <c r="K33" s="404" t="e">
        <f>IF($D33="Yes",'CMFs Injury B (All Data)'!K33,1)</f>
        <v>#N/A</v>
      </c>
      <c r="L33" s="404" t="e">
        <f>IF($D33="Yes",'CMFs Injury B (All Data)'!L33,1)</f>
        <v>#N/A</v>
      </c>
      <c r="M33" s="404" t="e">
        <f>IF($D33="Yes",'CMFs Injury B (All Data)'!M33,1)</f>
        <v>#N/A</v>
      </c>
      <c r="N33" s="404" t="e">
        <f>IF($D33="Yes",'CMFs Injury B (All Data)'!N33,1)</f>
        <v>#N/A</v>
      </c>
      <c r="O33" s="404" t="e">
        <f>IF($D33="Yes",'CMFs Injury B (All Data)'!O33,1)</f>
        <v>#N/A</v>
      </c>
      <c r="P33" s="404" t="e">
        <f>IF($D33="Yes",'CMFs Injury B (All Data)'!P33,1)</f>
        <v>#N/A</v>
      </c>
      <c r="Q33" s="404" t="e">
        <f>IF($D33="Yes",'CMFs Injury B (All Data)'!Q33,1)</f>
        <v>#N/A</v>
      </c>
      <c r="R33" s="404" t="e">
        <f>IF($D33="Yes",'CMFs Injury B (All Data)'!R33,1)</f>
        <v>#N/A</v>
      </c>
      <c r="S33" s="404" t="e">
        <f>IF($D33="Yes",'CMFs Injury B (All Data)'!S33,1)</f>
        <v>#N/A</v>
      </c>
      <c r="T33" s="404" t="e">
        <f>IF($D33="Yes",'CMFs Injury B (All Data)'!T33,1)</f>
        <v>#N/A</v>
      </c>
      <c r="U33" s="404" t="e">
        <f>IF($D33="Yes",'CMFs Injury B (All Data)'!U33,1)</f>
        <v>#N/A</v>
      </c>
      <c r="V33" s="439" t="e">
        <f>IF($D33="Yes",'CMFs Injury B (All Data)'!V33,1)</f>
        <v>#N/A</v>
      </c>
      <c r="W33" s="625"/>
    </row>
    <row r="34" spans="1:23" x14ac:dyDescent="0.2">
      <c r="A34" s="407" t="str">
        <f>'CMFs Fatal'!A34</f>
        <v>Area Type must be selected on Worksheet 1 (box 14)</v>
      </c>
      <c r="B34" s="403">
        <f>'CMFs Fatal (All Data)'!B34</f>
        <v>20</v>
      </c>
      <c r="C34" s="403" t="str">
        <f>'CMFs Fatal (All Data)'!C34</f>
        <v>All</v>
      </c>
      <c r="D34" s="403" t="e">
        <f>'CMFs Fatal (All Data)'!D34</f>
        <v>#N/A</v>
      </c>
      <c r="E34" s="404" t="e">
        <f>IF($D34="Yes",'CMFs Injury B (All Data)'!E34,1)</f>
        <v>#N/A</v>
      </c>
      <c r="F34" s="404" t="e">
        <f>IF($D34="Yes",'CMFs Injury B (All Data)'!F34,1)</f>
        <v>#N/A</v>
      </c>
      <c r="G34" s="404" t="e">
        <f>IF($D34="Yes",'CMFs Injury B (All Data)'!G34,1)</f>
        <v>#N/A</v>
      </c>
      <c r="H34" s="404" t="e">
        <f>IF($D34="Yes",'CMFs Injury B (All Data)'!H34,1)</f>
        <v>#N/A</v>
      </c>
      <c r="I34" s="404" t="e">
        <f>IF($D34="Yes",'CMFs Injury B (All Data)'!I34,1)</f>
        <v>#N/A</v>
      </c>
      <c r="J34" s="404" t="e">
        <f>IF($D34="Yes",'CMFs Injury B (All Data)'!J34,1)</f>
        <v>#N/A</v>
      </c>
      <c r="K34" s="404" t="e">
        <f>IF($D34="Yes",'CMFs Injury B (All Data)'!K34,1)</f>
        <v>#N/A</v>
      </c>
      <c r="L34" s="404" t="e">
        <f>IF($D34="Yes",'CMFs Injury B (All Data)'!L34,1)</f>
        <v>#N/A</v>
      </c>
      <c r="M34" s="404" t="e">
        <f>IF($D34="Yes",'CMFs Injury B (All Data)'!M34,1)</f>
        <v>#N/A</v>
      </c>
      <c r="N34" s="404" t="e">
        <f>IF($D34="Yes",'CMFs Injury B (All Data)'!N34,1)</f>
        <v>#N/A</v>
      </c>
      <c r="O34" s="404" t="e">
        <f>IF($D34="Yes",'CMFs Injury B (All Data)'!O34,1)</f>
        <v>#N/A</v>
      </c>
      <c r="P34" s="404" t="e">
        <f>IF($D34="Yes",'CMFs Injury B (All Data)'!P34,1)</f>
        <v>#N/A</v>
      </c>
      <c r="Q34" s="404" t="e">
        <f>IF($D34="Yes",'CMFs Injury B (All Data)'!Q34,1)</f>
        <v>#N/A</v>
      </c>
      <c r="R34" s="404" t="e">
        <f>IF($D34="Yes",'CMFs Injury B (All Data)'!R34,1)</f>
        <v>#N/A</v>
      </c>
      <c r="S34" s="404" t="e">
        <f>IF($D34="Yes",'CMFs Injury B (All Data)'!S34,1)</f>
        <v>#N/A</v>
      </c>
      <c r="T34" s="404" t="e">
        <f>IF($D34="Yes",'CMFs Injury B (All Data)'!T34,1)</f>
        <v>#N/A</v>
      </c>
      <c r="U34" s="404" t="e">
        <f>IF($D34="Yes",'CMFs Injury B (All Data)'!U34,1)</f>
        <v>#N/A</v>
      </c>
      <c r="V34" s="439" t="e">
        <f>IF($D34="Yes",'CMFs Injury B (All Data)'!V34,1)</f>
        <v>#N/A</v>
      </c>
      <c r="W34" s="625"/>
    </row>
    <row r="35" spans="1:23" x14ac:dyDescent="0.2">
      <c r="A35" s="407" t="str">
        <f>'CMFs Fatal'!A35</f>
        <v>Area Type must be selected on Worksheet 1 (box 14)</v>
      </c>
      <c r="B35" s="403">
        <f>'CMFs Fatal (All Data)'!B35</f>
        <v>20</v>
      </c>
      <c r="C35" s="403" t="str">
        <f>'CMFs Fatal (All Data)'!C35</f>
        <v>All</v>
      </c>
      <c r="D35" s="403" t="e">
        <f>'CMFs Fatal (All Data)'!D35</f>
        <v>#N/A</v>
      </c>
      <c r="E35" s="404" t="e">
        <f>IF($D35="Yes",'CMFs Injury B (All Data)'!E35,1)</f>
        <v>#N/A</v>
      </c>
      <c r="F35" s="404" t="e">
        <f>IF($D35="Yes",'CMFs Injury B (All Data)'!F35,1)</f>
        <v>#N/A</v>
      </c>
      <c r="G35" s="404" t="e">
        <f>IF($D35="Yes",'CMFs Injury B (All Data)'!G35,1)</f>
        <v>#N/A</v>
      </c>
      <c r="H35" s="404" t="e">
        <f>IF($D35="Yes",'CMFs Injury B (All Data)'!H35,1)</f>
        <v>#N/A</v>
      </c>
      <c r="I35" s="404" t="e">
        <f>IF($D35="Yes",'CMFs Injury B (All Data)'!I35,1)</f>
        <v>#N/A</v>
      </c>
      <c r="J35" s="404" t="e">
        <f>IF($D35="Yes",'CMFs Injury B (All Data)'!J35,1)</f>
        <v>#N/A</v>
      </c>
      <c r="K35" s="404" t="e">
        <f>IF($D35="Yes",'CMFs Injury B (All Data)'!K35,1)</f>
        <v>#N/A</v>
      </c>
      <c r="L35" s="404" t="e">
        <f>IF($D35="Yes",'CMFs Injury B (All Data)'!L35,1)</f>
        <v>#N/A</v>
      </c>
      <c r="M35" s="404" t="e">
        <f>IF($D35="Yes",'CMFs Injury B (All Data)'!M35,1)</f>
        <v>#N/A</v>
      </c>
      <c r="N35" s="404" t="e">
        <f>IF($D35="Yes",'CMFs Injury B (All Data)'!N35,1)</f>
        <v>#N/A</v>
      </c>
      <c r="O35" s="404" t="e">
        <f>IF($D35="Yes",'CMFs Injury B (All Data)'!O35,1)</f>
        <v>#N/A</v>
      </c>
      <c r="P35" s="404" t="e">
        <f>IF($D35="Yes",'CMFs Injury B (All Data)'!P35,1)</f>
        <v>#N/A</v>
      </c>
      <c r="Q35" s="404" t="e">
        <f>IF($D35="Yes",'CMFs Injury B (All Data)'!Q35,1)</f>
        <v>#N/A</v>
      </c>
      <c r="R35" s="404" t="e">
        <f>IF($D35="Yes",'CMFs Injury B (All Data)'!R35,1)</f>
        <v>#N/A</v>
      </c>
      <c r="S35" s="404" t="e">
        <f>IF($D35="Yes",'CMFs Injury B (All Data)'!S35,1)</f>
        <v>#N/A</v>
      </c>
      <c r="T35" s="404" t="e">
        <f>IF($D35="Yes",'CMFs Injury B (All Data)'!T35,1)</f>
        <v>#N/A</v>
      </c>
      <c r="U35" s="404" t="e">
        <f>IF($D35="Yes",'CMFs Injury B (All Data)'!U35,1)</f>
        <v>#N/A</v>
      </c>
      <c r="V35" s="439" t="e">
        <f>IF($D35="Yes",'CMFs Injury B (All Data)'!V35,1)</f>
        <v>#N/A</v>
      </c>
      <c r="W35" s="625"/>
    </row>
    <row r="36" spans="1:23" x14ac:dyDescent="0.2">
      <c r="A36" s="407" t="str">
        <f>'CMFs Fatal'!A36</f>
        <v>Area Type must be selected on Worksheet 1 (box 14)</v>
      </c>
      <c r="B36" s="403">
        <f>'CMFs Fatal (All Data)'!B36</f>
        <v>8</v>
      </c>
      <c r="C36" s="403" t="str">
        <f>'CMFs Fatal (All Data)'!C36</f>
        <v>All</v>
      </c>
      <c r="D36" s="403" t="e">
        <f>'CMFs Fatal (All Data)'!D36</f>
        <v>#N/A</v>
      </c>
      <c r="E36" s="404" t="e">
        <f>IF($D36="Yes",'CMFs Injury B (All Data)'!E36,1)</f>
        <v>#N/A</v>
      </c>
      <c r="F36" s="404" t="e">
        <f>IF($D36="Yes",'CMFs Injury B (All Data)'!F36,1)</f>
        <v>#N/A</v>
      </c>
      <c r="G36" s="404" t="e">
        <f>IF($D36="Yes",'CMFs Injury B (All Data)'!G36,1)</f>
        <v>#N/A</v>
      </c>
      <c r="H36" s="404" t="e">
        <f>IF($D36="Yes",'CMFs Injury B (All Data)'!H36,1)</f>
        <v>#N/A</v>
      </c>
      <c r="I36" s="404" t="e">
        <f>IF($D36="Yes",'CMFs Injury B (All Data)'!I36,1)</f>
        <v>#N/A</v>
      </c>
      <c r="J36" s="404" t="e">
        <f>IF($D36="Yes",'CMFs Injury B (All Data)'!J36,1)</f>
        <v>#N/A</v>
      </c>
      <c r="K36" s="404" t="e">
        <f>IF($D36="Yes",'CMFs Injury B (All Data)'!K36,1)</f>
        <v>#N/A</v>
      </c>
      <c r="L36" s="404" t="e">
        <f>IF($D36="Yes",'CMFs Injury B (All Data)'!L36,1)</f>
        <v>#N/A</v>
      </c>
      <c r="M36" s="404" t="e">
        <f>IF($D36="Yes",'CMFs Injury B (All Data)'!M36,1)</f>
        <v>#N/A</v>
      </c>
      <c r="N36" s="404" t="e">
        <f>IF($D36="Yes",'CMFs Injury B (All Data)'!N36,1)</f>
        <v>#N/A</v>
      </c>
      <c r="O36" s="404" t="e">
        <f>IF($D36="Yes",'CMFs Injury B (All Data)'!O36,1)</f>
        <v>#N/A</v>
      </c>
      <c r="P36" s="404" t="e">
        <f>IF($D36="Yes",'CMFs Injury B (All Data)'!P36,1)</f>
        <v>#N/A</v>
      </c>
      <c r="Q36" s="404" t="e">
        <f>IF($D36="Yes",'CMFs Injury B (All Data)'!Q36,1)</f>
        <v>#N/A</v>
      </c>
      <c r="R36" s="404" t="e">
        <f>IF($D36="Yes",'CMFs Injury B (All Data)'!R36,1)</f>
        <v>#N/A</v>
      </c>
      <c r="S36" s="404" t="e">
        <f>IF($D36="Yes",'CMFs Injury B (All Data)'!S36,1)</f>
        <v>#N/A</v>
      </c>
      <c r="T36" s="404" t="e">
        <f>IF($D36="Yes",'CMFs Injury B (All Data)'!T36,1)</f>
        <v>#N/A</v>
      </c>
      <c r="U36" s="404" t="e">
        <f>IF($D36="Yes",'CMFs Injury B (All Data)'!U36,1)</f>
        <v>#N/A</v>
      </c>
      <c r="V36" s="439" t="e">
        <f>IF($D36="Yes",'CMFs Injury B (All Data)'!V36,1)</f>
        <v>#N/A</v>
      </c>
      <c r="W36" s="625"/>
    </row>
    <row r="37" spans="1:23" x14ac:dyDescent="0.2">
      <c r="A37" s="407" t="str">
        <f>'CMFs Fatal'!A37</f>
        <v>Area Type must be selected on Worksheet 1 (box 14)</v>
      </c>
      <c r="B37" s="403">
        <f>'CMFs Fatal (All Data)'!B37</f>
        <v>25</v>
      </c>
      <c r="C37" s="403" t="str">
        <f>'CMFs Fatal (All Data)'!C37</f>
        <v>All</v>
      </c>
      <c r="D37" s="403" t="e">
        <f>'CMFs Fatal (All Data)'!D37</f>
        <v>#N/A</v>
      </c>
      <c r="E37" s="404" t="e">
        <f>IF($D37="Yes",'CMFs Injury B (All Data)'!E37,1)</f>
        <v>#N/A</v>
      </c>
      <c r="F37" s="404" t="e">
        <f>IF($D37="Yes",'CMFs Injury B (All Data)'!F37,1)</f>
        <v>#N/A</v>
      </c>
      <c r="G37" s="404" t="e">
        <f>IF($D37="Yes",'CMFs Injury B (All Data)'!G37,1)</f>
        <v>#N/A</v>
      </c>
      <c r="H37" s="404" t="e">
        <f>IF($D37="Yes",'CMFs Injury B (All Data)'!H37,1)</f>
        <v>#N/A</v>
      </c>
      <c r="I37" s="404" t="e">
        <f>IF($D37="Yes",'CMFs Injury B (All Data)'!I37,1)</f>
        <v>#N/A</v>
      </c>
      <c r="J37" s="404" t="e">
        <f>IF($D37="Yes",'CMFs Injury B (All Data)'!J37,1)</f>
        <v>#N/A</v>
      </c>
      <c r="K37" s="404" t="e">
        <f>IF($D37="Yes",'CMFs Injury B (All Data)'!K37,1)</f>
        <v>#N/A</v>
      </c>
      <c r="L37" s="404" t="e">
        <f>IF($D37="Yes",'CMFs Injury B (All Data)'!L37,1)</f>
        <v>#N/A</v>
      </c>
      <c r="M37" s="404" t="e">
        <f>IF($D37="Yes",'CMFs Injury B (All Data)'!M37,1)</f>
        <v>#N/A</v>
      </c>
      <c r="N37" s="404" t="e">
        <f>IF($D37="Yes",'CMFs Injury B (All Data)'!N37,1)</f>
        <v>#N/A</v>
      </c>
      <c r="O37" s="404" t="e">
        <f>IF($D37="Yes",'CMFs Injury B (All Data)'!O37,1)</f>
        <v>#N/A</v>
      </c>
      <c r="P37" s="404" t="e">
        <f>IF($D37="Yes",'CMFs Injury B (All Data)'!P37,1)</f>
        <v>#N/A</v>
      </c>
      <c r="Q37" s="404" t="e">
        <f>IF($D37="Yes",'CMFs Injury B (All Data)'!Q37,1)</f>
        <v>#N/A</v>
      </c>
      <c r="R37" s="404" t="e">
        <f>IF($D37="Yes",'CMFs Injury B (All Data)'!R37,1)</f>
        <v>#N/A</v>
      </c>
      <c r="S37" s="404" t="e">
        <f>IF($D37="Yes",'CMFs Injury B (All Data)'!S37,1)</f>
        <v>#N/A</v>
      </c>
      <c r="T37" s="404" t="e">
        <f>IF($D37="Yes",'CMFs Injury B (All Data)'!T37,1)</f>
        <v>#N/A</v>
      </c>
      <c r="U37" s="404" t="e">
        <f>IF($D37="Yes",'CMFs Injury B (All Data)'!U37,1)</f>
        <v>#N/A</v>
      </c>
      <c r="V37" s="439" t="e">
        <f>IF($D37="Yes",'CMFs Injury B (All Data)'!V37,1)</f>
        <v>#N/A</v>
      </c>
      <c r="W37" s="625"/>
    </row>
    <row r="38" spans="1:23" x14ac:dyDescent="0.2">
      <c r="A38" s="407" t="str">
        <f>'CMFs Fatal'!A38</f>
        <v>Area Type must be selected on Worksheet 1 (box 14)</v>
      </c>
      <c r="B38" s="403">
        <f>'CMFs Fatal (All Data)'!B38</f>
        <v>20</v>
      </c>
      <c r="C38" s="403" t="str">
        <f>'CMFs Fatal (All Data)'!C38</f>
        <v>All</v>
      </c>
      <c r="D38" s="403" t="e">
        <f>'CMFs Fatal (All Data)'!D38</f>
        <v>#N/A</v>
      </c>
      <c r="E38" s="404" t="e">
        <f>IF($D38="Yes",'CMFs Injury B (All Data)'!E38,1)</f>
        <v>#N/A</v>
      </c>
      <c r="F38" s="404" t="e">
        <f>IF($D38="Yes",'CMFs Injury B (All Data)'!F38,1)</f>
        <v>#N/A</v>
      </c>
      <c r="G38" s="404" t="e">
        <f>IF($D38="Yes",'CMFs Injury B (All Data)'!G38,1)</f>
        <v>#N/A</v>
      </c>
      <c r="H38" s="404" t="e">
        <f>IF($D38="Yes",'CMFs Injury B (All Data)'!H38,1)</f>
        <v>#N/A</v>
      </c>
      <c r="I38" s="404" t="e">
        <f>IF($D38="Yes",'CMFs Injury B (All Data)'!I38,1)</f>
        <v>#N/A</v>
      </c>
      <c r="J38" s="404" t="e">
        <f>IF($D38="Yes",'CMFs Injury B (All Data)'!J38,1)</f>
        <v>#N/A</v>
      </c>
      <c r="K38" s="404" t="e">
        <f>IF($D38="Yes",'CMFs Injury B (All Data)'!K38,1)</f>
        <v>#N/A</v>
      </c>
      <c r="L38" s="404" t="e">
        <f>IF($D38="Yes",'CMFs Injury B (All Data)'!L38,1)</f>
        <v>#N/A</v>
      </c>
      <c r="M38" s="404" t="e">
        <f>IF($D38="Yes",'CMFs Injury B (All Data)'!M38,1)</f>
        <v>#N/A</v>
      </c>
      <c r="N38" s="404" t="e">
        <f>IF($D38="Yes",'CMFs Injury B (All Data)'!N38,1)</f>
        <v>#N/A</v>
      </c>
      <c r="O38" s="404" t="e">
        <f>IF($D38="Yes",'CMFs Injury B (All Data)'!O38,1)</f>
        <v>#N/A</v>
      </c>
      <c r="P38" s="404" t="e">
        <f>IF($D38="Yes",'CMFs Injury B (All Data)'!P38,1)</f>
        <v>#N/A</v>
      </c>
      <c r="Q38" s="404" t="e">
        <f>IF($D38="Yes",'CMFs Injury B (All Data)'!Q38,1)</f>
        <v>#N/A</v>
      </c>
      <c r="R38" s="404" t="e">
        <f>IF($D38="Yes",'CMFs Injury B (All Data)'!R38,1)</f>
        <v>#N/A</v>
      </c>
      <c r="S38" s="404" t="e">
        <f>IF($D38="Yes",'CMFs Injury B (All Data)'!S38,1)</f>
        <v>#N/A</v>
      </c>
      <c r="T38" s="404" t="e">
        <f>IF($D38="Yes",'CMFs Injury B (All Data)'!T38,1)</f>
        <v>#N/A</v>
      </c>
      <c r="U38" s="404" t="e">
        <f>IF($D38="Yes",'CMFs Injury B (All Data)'!U38,1)</f>
        <v>#N/A</v>
      </c>
      <c r="V38" s="439" t="e">
        <f>IF($D38="Yes",'CMFs Injury B (All Data)'!V38,1)</f>
        <v>#N/A</v>
      </c>
      <c r="W38" s="625"/>
    </row>
    <row r="39" spans="1:23" x14ac:dyDescent="0.2">
      <c r="A39" s="407" t="str">
        <f>'CMFs Fatal'!A39</f>
        <v>Area Type must be selected on Worksheet 1 (box 14)</v>
      </c>
      <c r="B39" s="403">
        <f>'CMFs Fatal (All Data)'!B39</f>
        <v>20</v>
      </c>
      <c r="C39" s="403" t="str">
        <f>'CMFs Fatal (All Data)'!C39</f>
        <v>All</v>
      </c>
      <c r="D39" s="403" t="e">
        <f>'CMFs Fatal (All Data)'!D39</f>
        <v>#N/A</v>
      </c>
      <c r="E39" s="404" t="e">
        <f>IF($D39="Yes",'CMFs Injury B (All Data)'!E39,1)</f>
        <v>#N/A</v>
      </c>
      <c r="F39" s="404" t="e">
        <f>IF($D39="Yes",'CMFs Injury B (All Data)'!F39,1)</f>
        <v>#N/A</v>
      </c>
      <c r="G39" s="404" t="e">
        <f>IF($D39="Yes",'CMFs Injury B (All Data)'!G39,1)</f>
        <v>#N/A</v>
      </c>
      <c r="H39" s="404" t="e">
        <f>IF($D39="Yes",'CMFs Injury B (All Data)'!H39,1)</f>
        <v>#N/A</v>
      </c>
      <c r="I39" s="404" t="e">
        <f>IF($D39="Yes",'CMFs Injury B (All Data)'!I39,1)</f>
        <v>#N/A</v>
      </c>
      <c r="J39" s="404" t="e">
        <f>IF($D39="Yes",'CMFs Injury B (All Data)'!J39,1)</f>
        <v>#N/A</v>
      </c>
      <c r="K39" s="404" t="e">
        <f>IF($D39="Yes",'CMFs Injury B (All Data)'!K39,1)</f>
        <v>#N/A</v>
      </c>
      <c r="L39" s="404" t="e">
        <f>IF($D39="Yes",'CMFs Injury B (All Data)'!L39,1)</f>
        <v>#N/A</v>
      </c>
      <c r="M39" s="404" t="e">
        <f>IF($D39="Yes",'CMFs Injury B (All Data)'!M39,1)</f>
        <v>#N/A</v>
      </c>
      <c r="N39" s="404" t="e">
        <f>IF($D39="Yes",'CMFs Injury B (All Data)'!N39,1)</f>
        <v>#N/A</v>
      </c>
      <c r="O39" s="404" t="e">
        <f>IF($D39="Yes",'CMFs Injury B (All Data)'!O39,1)</f>
        <v>#N/A</v>
      </c>
      <c r="P39" s="404" t="e">
        <f>IF($D39="Yes",'CMFs Injury B (All Data)'!P39,1)</f>
        <v>#N/A</v>
      </c>
      <c r="Q39" s="404" t="e">
        <f>IF($D39="Yes",'CMFs Injury B (All Data)'!Q39,1)</f>
        <v>#N/A</v>
      </c>
      <c r="R39" s="404" t="e">
        <f>IF($D39="Yes",'CMFs Injury B (All Data)'!R39,1)</f>
        <v>#N/A</v>
      </c>
      <c r="S39" s="404" t="e">
        <f>IF($D39="Yes",'CMFs Injury B (All Data)'!S39,1)</f>
        <v>#N/A</v>
      </c>
      <c r="T39" s="404" t="e">
        <f>IF($D39="Yes",'CMFs Injury B (All Data)'!T39,1)</f>
        <v>#N/A</v>
      </c>
      <c r="U39" s="404" t="e">
        <f>IF($D39="Yes",'CMFs Injury B (All Data)'!U39,1)</f>
        <v>#N/A</v>
      </c>
      <c r="V39" s="439" t="e">
        <f>IF($D39="Yes",'CMFs Injury B (All Data)'!V39,1)</f>
        <v>#N/A</v>
      </c>
      <c r="W39" s="625"/>
    </row>
    <row r="40" spans="1:23" x14ac:dyDescent="0.2">
      <c r="A40" s="407" t="str">
        <f>'CMFs Fatal'!A40</f>
        <v>Area Type must be selected on Worksheet 1 (box 14)</v>
      </c>
      <c r="B40" s="403">
        <f>'CMFs Fatal (All Data)'!B40</f>
        <v>20</v>
      </c>
      <c r="C40" s="403" t="str">
        <f>'CMFs Fatal (All Data)'!C40</f>
        <v>All</v>
      </c>
      <c r="D40" s="403" t="e">
        <f>'CMFs Fatal (All Data)'!D40</f>
        <v>#N/A</v>
      </c>
      <c r="E40" s="404" t="e">
        <f>IF($D40="Yes",'CMFs Injury B (All Data)'!E40,1)</f>
        <v>#N/A</v>
      </c>
      <c r="F40" s="404" t="e">
        <f>IF($D40="Yes",'CMFs Injury B (All Data)'!F40,1)</f>
        <v>#N/A</v>
      </c>
      <c r="G40" s="404" t="e">
        <f>IF($D40="Yes",'CMFs Injury B (All Data)'!G40,1)</f>
        <v>#N/A</v>
      </c>
      <c r="H40" s="404" t="e">
        <f>IF($D40="Yes",'CMFs Injury B (All Data)'!H40,1)</f>
        <v>#N/A</v>
      </c>
      <c r="I40" s="404" t="e">
        <f>IF($D40="Yes",'CMFs Injury B (All Data)'!I40,1)</f>
        <v>#N/A</v>
      </c>
      <c r="J40" s="404" t="e">
        <f>IF($D40="Yes",'CMFs Injury B (All Data)'!J40,1)</f>
        <v>#N/A</v>
      </c>
      <c r="K40" s="404" t="e">
        <f>IF($D40="Yes",'CMFs Injury B (All Data)'!K40,1)</f>
        <v>#N/A</v>
      </c>
      <c r="L40" s="404" t="e">
        <f>IF($D40="Yes",'CMFs Injury B (All Data)'!L40,1)</f>
        <v>#N/A</v>
      </c>
      <c r="M40" s="404" t="e">
        <f>IF($D40="Yes",'CMFs Injury B (All Data)'!M40,1)</f>
        <v>#N/A</v>
      </c>
      <c r="N40" s="404" t="e">
        <f>IF($D40="Yes",'CMFs Injury B (All Data)'!N40,1)</f>
        <v>#N/A</v>
      </c>
      <c r="O40" s="404" t="e">
        <f>IF($D40="Yes",'CMFs Injury B (All Data)'!O40,1)</f>
        <v>#N/A</v>
      </c>
      <c r="P40" s="404" t="e">
        <f>IF($D40="Yes",'CMFs Injury B (All Data)'!P40,1)</f>
        <v>#N/A</v>
      </c>
      <c r="Q40" s="404" t="e">
        <f>IF($D40="Yes",'CMFs Injury B (All Data)'!Q40,1)</f>
        <v>#N/A</v>
      </c>
      <c r="R40" s="404" t="e">
        <f>IF($D40="Yes",'CMFs Injury B (All Data)'!R40,1)</f>
        <v>#N/A</v>
      </c>
      <c r="S40" s="404" t="e">
        <f>IF($D40="Yes",'CMFs Injury B (All Data)'!S40,1)</f>
        <v>#N/A</v>
      </c>
      <c r="T40" s="404" t="e">
        <f>IF($D40="Yes",'CMFs Injury B (All Data)'!T40,1)</f>
        <v>#N/A</v>
      </c>
      <c r="U40" s="404" t="e">
        <f>IF($D40="Yes",'CMFs Injury B (All Data)'!U40,1)</f>
        <v>#N/A</v>
      </c>
      <c r="V40" s="439" t="e">
        <f>IF($D40="Yes",'CMFs Injury B (All Data)'!V40,1)</f>
        <v>#N/A</v>
      </c>
      <c r="W40" s="625"/>
    </row>
    <row r="41" spans="1:23" x14ac:dyDescent="0.2">
      <c r="A41" s="407" t="str">
        <f>'CMFs Fatal'!A41</f>
        <v>Area Type must be selected on Worksheet 1 (box 14)</v>
      </c>
      <c r="B41" s="403">
        <f>'CMFs Fatal (All Data)'!B41</f>
        <v>20</v>
      </c>
      <c r="C41" s="403" t="str">
        <f>'CMFs Fatal (All Data)'!C41</f>
        <v>All</v>
      </c>
      <c r="D41" s="403" t="e">
        <f>'CMFs Fatal (All Data)'!D41</f>
        <v>#N/A</v>
      </c>
      <c r="E41" s="404" t="e">
        <f>IF($D41="Yes",'CMFs Injury B (All Data)'!E41,1)</f>
        <v>#N/A</v>
      </c>
      <c r="F41" s="404" t="e">
        <f>IF($D41="Yes",'CMFs Injury B (All Data)'!F41,1)</f>
        <v>#N/A</v>
      </c>
      <c r="G41" s="404" t="e">
        <f>IF($D41="Yes",'CMFs Injury B (All Data)'!G41,1)</f>
        <v>#N/A</v>
      </c>
      <c r="H41" s="404" t="e">
        <f>IF($D41="Yes",'CMFs Injury B (All Data)'!H41,1)</f>
        <v>#N/A</v>
      </c>
      <c r="I41" s="404" t="e">
        <f>IF($D41="Yes",'CMFs Injury B (All Data)'!I41,1)</f>
        <v>#N/A</v>
      </c>
      <c r="J41" s="404" t="e">
        <f>IF($D41="Yes",'CMFs Injury B (All Data)'!J41,1)</f>
        <v>#N/A</v>
      </c>
      <c r="K41" s="404" t="e">
        <f>IF($D41="Yes",'CMFs Injury B (All Data)'!K41,1)</f>
        <v>#N/A</v>
      </c>
      <c r="L41" s="404" t="e">
        <f>IF($D41="Yes",'CMFs Injury B (All Data)'!L41,1)</f>
        <v>#N/A</v>
      </c>
      <c r="M41" s="404" t="e">
        <f>IF($D41="Yes",'CMFs Injury B (All Data)'!M41,1)</f>
        <v>#N/A</v>
      </c>
      <c r="N41" s="404" t="e">
        <f>IF($D41="Yes",'CMFs Injury B (All Data)'!N41,1)</f>
        <v>#N/A</v>
      </c>
      <c r="O41" s="404" t="e">
        <f>IF($D41="Yes",'CMFs Injury B (All Data)'!O41,1)</f>
        <v>#N/A</v>
      </c>
      <c r="P41" s="404" t="e">
        <f>IF($D41="Yes",'CMFs Injury B (All Data)'!P41,1)</f>
        <v>#N/A</v>
      </c>
      <c r="Q41" s="404" t="e">
        <f>IF($D41="Yes",'CMFs Injury B (All Data)'!Q41,1)</f>
        <v>#N/A</v>
      </c>
      <c r="R41" s="404" t="e">
        <f>IF($D41="Yes",'CMFs Injury B (All Data)'!R41,1)</f>
        <v>#N/A</v>
      </c>
      <c r="S41" s="404" t="e">
        <f>IF($D41="Yes",'CMFs Injury B (All Data)'!S41,1)</f>
        <v>#N/A</v>
      </c>
      <c r="T41" s="404" t="e">
        <f>IF($D41="Yes",'CMFs Injury B (All Data)'!T41,1)</f>
        <v>#N/A</v>
      </c>
      <c r="U41" s="404" t="e">
        <f>IF($D41="Yes",'CMFs Injury B (All Data)'!U41,1)</f>
        <v>#N/A</v>
      </c>
      <c r="V41" s="439" t="e">
        <f>IF($D41="Yes",'CMFs Injury B (All Data)'!V41,1)</f>
        <v>#N/A</v>
      </c>
      <c r="W41" s="625"/>
    </row>
    <row r="42" spans="1:23" x14ac:dyDescent="0.2">
      <c r="A42" s="407" t="str">
        <f>'CMFs Fatal'!A42</f>
        <v>Area Type must be selected on Worksheet 1 (box 14)</v>
      </c>
      <c r="B42" s="403">
        <f>'CMFs Fatal (All Data)'!B42</f>
        <v>20</v>
      </c>
      <c r="C42" s="403" t="str">
        <f>'CMFs Fatal (All Data)'!C42</f>
        <v>Rural</v>
      </c>
      <c r="D42" s="403" t="e">
        <f>'CMFs Fatal (All Data)'!D42</f>
        <v>#N/A</v>
      </c>
      <c r="E42" s="404" t="e">
        <f>IF($D42="Yes",'CMFs Injury B (All Data)'!E42,1)</f>
        <v>#N/A</v>
      </c>
      <c r="F42" s="404" t="e">
        <f>IF($D42="Yes",'CMFs Injury B (All Data)'!F42,1)</f>
        <v>#N/A</v>
      </c>
      <c r="G42" s="404" t="e">
        <f>IF($D42="Yes",'CMFs Injury B (All Data)'!G42,1)</f>
        <v>#N/A</v>
      </c>
      <c r="H42" s="404" t="e">
        <f>IF($D42="Yes",'CMFs Injury B (All Data)'!H42,1)</f>
        <v>#N/A</v>
      </c>
      <c r="I42" s="404" t="e">
        <f>IF($D42="Yes",'CMFs Injury B (All Data)'!I42,1)</f>
        <v>#N/A</v>
      </c>
      <c r="J42" s="404" t="e">
        <f>IF($D42="Yes",'CMFs Injury B (All Data)'!J42,1)</f>
        <v>#N/A</v>
      </c>
      <c r="K42" s="404" t="e">
        <f>IF($D42="Yes",'CMFs Injury B (All Data)'!K42,1)</f>
        <v>#N/A</v>
      </c>
      <c r="L42" s="404" t="e">
        <f>IF($D42="Yes",'CMFs Injury B (All Data)'!L42,1)</f>
        <v>#N/A</v>
      </c>
      <c r="M42" s="404" t="e">
        <f>IF($D42="Yes",'CMFs Injury B (All Data)'!M42,1)</f>
        <v>#N/A</v>
      </c>
      <c r="N42" s="404" t="e">
        <f>IF($D42="Yes",'CMFs Injury B (All Data)'!N42,1)</f>
        <v>#N/A</v>
      </c>
      <c r="O42" s="404" t="e">
        <f>IF($D42="Yes",'CMFs Injury B (All Data)'!O42,1)</f>
        <v>#N/A</v>
      </c>
      <c r="P42" s="404" t="e">
        <f>IF($D42="Yes",'CMFs Injury B (All Data)'!P42,1)</f>
        <v>#N/A</v>
      </c>
      <c r="Q42" s="404" t="e">
        <f>IF($D42="Yes",'CMFs Injury B (All Data)'!Q42,1)</f>
        <v>#N/A</v>
      </c>
      <c r="R42" s="404" t="e">
        <f>IF($D42="Yes",'CMFs Injury B (All Data)'!R42,1)</f>
        <v>#N/A</v>
      </c>
      <c r="S42" s="404" t="e">
        <f>IF($D42="Yes",'CMFs Injury B (All Data)'!S42,1)</f>
        <v>#N/A</v>
      </c>
      <c r="T42" s="404" t="e">
        <f>IF($D42="Yes",'CMFs Injury B (All Data)'!T42,1)</f>
        <v>#N/A</v>
      </c>
      <c r="U42" s="404" t="e">
        <f>IF($D42="Yes",'CMFs Injury B (All Data)'!U42,1)</f>
        <v>#N/A</v>
      </c>
      <c r="V42" s="439" t="e">
        <f>IF($D42="Yes",'CMFs Injury B (All Data)'!V42,1)</f>
        <v>#N/A</v>
      </c>
      <c r="W42" s="625"/>
    </row>
    <row r="43" spans="1:23" x14ac:dyDescent="0.2">
      <c r="A43" s="407" t="str">
        <f>'CMFs Fatal'!A43</f>
        <v>Area Type must be selected on Worksheet 1 (box 14)</v>
      </c>
      <c r="B43" s="403">
        <f>'CMFs Fatal (All Data)'!B43</f>
        <v>20</v>
      </c>
      <c r="C43" s="403" t="str">
        <f>'CMFs Fatal (All Data)'!C43</f>
        <v>All</v>
      </c>
      <c r="D43" s="403" t="e">
        <f>'CMFs Fatal (All Data)'!D43</f>
        <v>#N/A</v>
      </c>
      <c r="E43" s="404" t="e">
        <f>IF($D43="Yes",'CMFs Injury B (All Data)'!E43,1)</f>
        <v>#N/A</v>
      </c>
      <c r="F43" s="404" t="e">
        <f>IF($D43="Yes",'CMFs Injury B (All Data)'!F43,1)</f>
        <v>#N/A</v>
      </c>
      <c r="G43" s="404" t="e">
        <f>IF($D43="Yes",'CMFs Injury B (All Data)'!G43,1)</f>
        <v>#N/A</v>
      </c>
      <c r="H43" s="404" t="e">
        <f>IF($D43="Yes",'CMFs Injury B (All Data)'!H43,1)</f>
        <v>#N/A</v>
      </c>
      <c r="I43" s="404" t="e">
        <f>IF($D43="Yes",'CMFs Injury B (All Data)'!I43,1)</f>
        <v>#N/A</v>
      </c>
      <c r="J43" s="404" t="e">
        <f>IF($D43="Yes",'CMFs Injury B (All Data)'!J43,1)</f>
        <v>#N/A</v>
      </c>
      <c r="K43" s="404" t="e">
        <f>IF($D43="Yes",'CMFs Injury B (All Data)'!K43,1)</f>
        <v>#N/A</v>
      </c>
      <c r="L43" s="404" t="e">
        <f>IF($D43="Yes",'CMFs Injury B (All Data)'!L43,1)</f>
        <v>#N/A</v>
      </c>
      <c r="M43" s="404" t="e">
        <f>IF($D43="Yes",'CMFs Injury B (All Data)'!M43,1)</f>
        <v>#N/A</v>
      </c>
      <c r="N43" s="404" t="e">
        <f>IF($D43="Yes",'CMFs Injury B (All Data)'!N43,1)</f>
        <v>#N/A</v>
      </c>
      <c r="O43" s="404" t="e">
        <f>IF($D43="Yes",'CMFs Injury B (All Data)'!O43,1)</f>
        <v>#N/A</v>
      </c>
      <c r="P43" s="404" t="e">
        <f>IF($D43="Yes",'CMFs Injury B (All Data)'!P43,1)</f>
        <v>#N/A</v>
      </c>
      <c r="Q43" s="404" t="e">
        <f>IF($D43="Yes",'CMFs Injury B (All Data)'!Q43,1)</f>
        <v>#N/A</v>
      </c>
      <c r="R43" s="404" t="e">
        <f>IF($D43="Yes",'CMFs Injury B (All Data)'!R43,1)</f>
        <v>#N/A</v>
      </c>
      <c r="S43" s="404" t="e">
        <f>IF($D43="Yes",'CMFs Injury B (All Data)'!S43,1)</f>
        <v>#N/A</v>
      </c>
      <c r="T43" s="404" t="e">
        <f>IF($D43="Yes",'CMFs Injury B (All Data)'!T43,1)</f>
        <v>#N/A</v>
      </c>
      <c r="U43" s="404" t="e">
        <f>IF($D43="Yes",'CMFs Injury B (All Data)'!U43,1)</f>
        <v>#N/A</v>
      </c>
      <c r="V43" s="439" t="e">
        <f>IF($D43="Yes",'CMFs Injury B (All Data)'!V43,1)</f>
        <v>#N/A</v>
      </c>
      <c r="W43" s="625"/>
    </row>
    <row r="44" spans="1:23" x14ac:dyDescent="0.2">
      <c r="A44" s="536" t="str">
        <f>'CMFs Fatal'!A44</f>
        <v>Area Type must be selected on Worksheet 1 (box 14)</v>
      </c>
      <c r="B44" s="403">
        <f>'CMFs Fatal (All Data)'!B44</f>
        <v>20</v>
      </c>
      <c r="C44" s="403" t="str">
        <f>'CMFs Fatal (All Data)'!C44</f>
        <v>Rural</v>
      </c>
      <c r="D44" s="403" t="e">
        <f>'CMFs Fatal (All Data)'!D44</f>
        <v>#N/A</v>
      </c>
      <c r="E44" s="404" t="e">
        <f>IF($D44="Yes",'CMFs Injury B (All Data)'!E44,1)</f>
        <v>#N/A</v>
      </c>
      <c r="F44" s="404" t="e">
        <f>IF($D44="Yes",'CMFs Injury B (All Data)'!F44,1)</f>
        <v>#N/A</v>
      </c>
      <c r="G44" s="404" t="e">
        <f>IF($D44="Yes",'CMFs Injury B (All Data)'!G44,1)</f>
        <v>#N/A</v>
      </c>
      <c r="H44" s="404" t="e">
        <f>IF($D44="Yes",'CMFs Injury B (All Data)'!H44,1)</f>
        <v>#N/A</v>
      </c>
      <c r="I44" s="404" t="e">
        <f>IF($D44="Yes",'CMFs Injury B (All Data)'!I44,1)</f>
        <v>#N/A</v>
      </c>
      <c r="J44" s="404" t="e">
        <f>IF($D44="Yes",'CMFs Injury B (All Data)'!J44,1)</f>
        <v>#N/A</v>
      </c>
      <c r="K44" s="404" t="e">
        <f>IF($D44="Yes",'CMFs Injury B (All Data)'!K44,1)</f>
        <v>#N/A</v>
      </c>
      <c r="L44" s="404" t="e">
        <f>IF($D44="Yes",'CMFs Injury B (All Data)'!L44,1)</f>
        <v>#N/A</v>
      </c>
      <c r="M44" s="404" t="e">
        <f>IF($D44="Yes",'CMFs Injury B (All Data)'!M44,1)</f>
        <v>#N/A</v>
      </c>
      <c r="N44" s="404" t="e">
        <f>IF($D44="Yes",'CMFs Injury B (All Data)'!N44,1)</f>
        <v>#N/A</v>
      </c>
      <c r="O44" s="404" t="e">
        <f>IF($D44="Yes",'CMFs Injury B (All Data)'!O44,1)</f>
        <v>#N/A</v>
      </c>
      <c r="P44" s="404" t="e">
        <f>IF($D44="Yes",'CMFs Injury B (All Data)'!P44,1)</f>
        <v>#N/A</v>
      </c>
      <c r="Q44" s="404" t="e">
        <f>IF($D44="Yes",'CMFs Injury B (All Data)'!Q44,1)</f>
        <v>#N/A</v>
      </c>
      <c r="R44" s="404" t="e">
        <f>IF($D44="Yes",'CMFs Injury B (All Data)'!R44,1)</f>
        <v>#N/A</v>
      </c>
      <c r="S44" s="404" t="e">
        <f>IF($D44="Yes",'CMFs Injury B (All Data)'!S44,1)</f>
        <v>#N/A</v>
      </c>
      <c r="T44" s="404" t="e">
        <f>IF($D44="Yes",'CMFs Injury B (All Data)'!T44,1)</f>
        <v>#N/A</v>
      </c>
      <c r="U44" s="404" t="e">
        <f>IF($D44="Yes",'CMFs Injury B (All Data)'!U44,1)</f>
        <v>#N/A</v>
      </c>
      <c r="V44" s="439" t="e">
        <f>IF($D44="Yes",'CMFs Injury B (All Data)'!V44,1)</f>
        <v>#N/A</v>
      </c>
      <c r="W44" s="625"/>
    </row>
    <row r="45" spans="1:23" x14ac:dyDescent="0.2">
      <c r="A45" s="536" t="str">
        <f>'CMFs Fatal'!A45</f>
        <v>Area Type must be selected on Worksheet 1 (box 14)</v>
      </c>
      <c r="B45" s="403">
        <f>'CMFs Fatal (All Data)'!B45</f>
        <v>8</v>
      </c>
      <c r="C45" s="403" t="str">
        <f>'CMFs Fatal (All Data)'!C45</f>
        <v>All</v>
      </c>
      <c r="D45" s="403" t="e">
        <f>'CMFs Fatal (All Data)'!D45</f>
        <v>#N/A</v>
      </c>
      <c r="E45" s="404" t="e">
        <f>IF($D45="Yes",'CMFs Injury B (All Data)'!E45,1)</f>
        <v>#N/A</v>
      </c>
      <c r="F45" s="404" t="e">
        <f>IF($D45="Yes",'CMFs Injury B (All Data)'!F45,1)</f>
        <v>#N/A</v>
      </c>
      <c r="G45" s="404" t="e">
        <f>IF($D45="Yes",'CMFs Injury B (All Data)'!G45,1)</f>
        <v>#N/A</v>
      </c>
      <c r="H45" s="404" t="e">
        <f>IF($D45="Yes",'CMFs Injury B (All Data)'!H45,1)</f>
        <v>#N/A</v>
      </c>
      <c r="I45" s="404" t="e">
        <f>IF($D45="Yes",'CMFs Injury B (All Data)'!I45,1)</f>
        <v>#N/A</v>
      </c>
      <c r="J45" s="404" t="e">
        <f>IF($D45="Yes",'CMFs Injury B (All Data)'!J45,1)</f>
        <v>#N/A</v>
      </c>
      <c r="K45" s="404" t="e">
        <f>IF($D45="Yes",'CMFs Injury B (All Data)'!K45,1)</f>
        <v>#N/A</v>
      </c>
      <c r="L45" s="404" t="e">
        <f>IF($D45="Yes",'CMFs Injury B (All Data)'!L45,1)</f>
        <v>#N/A</v>
      </c>
      <c r="M45" s="404" t="e">
        <f>IF($D45="Yes",'CMFs Injury B (All Data)'!M45,1)</f>
        <v>#N/A</v>
      </c>
      <c r="N45" s="404" t="e">
        <f>IF($D45="Yes",'CMFs Injury B (All Data)'!N45,1)</f>
        <v>#N/A</v>
      </c>
      <c r="O45" s="404" t="e">
        <f>IF($D45="Yes",'CMFs Injury B (All Data)'!O45,1)</f>
        <v>#N/A</v>
      </c>
      <c r="P45" s="404" t="e">
        <f>IF($D45="Yes",'CMFs Injury B (All Data)'!P45,1)</f>
        <v>#N/A</v>
      </c>
      <c r="Q45" s="404" t="e">
        <f>IF($D45="Yes",'CMFs Injury B (All Data)'!Q45,1)</f>
        <v>#N/A</v>
      </c>
      <c r="R45" s="404" t="e">
        <f>IF($D45="Yes",'CMFs Injury B (All Data)'!R45,1)</f>
        <v>#N/A</v>
      </c>
      <c r="S45" s="404" t="e">
        <f>IF($D45="Yes",'CMFs Injury B (All Data)'!S45,1)</f>
        <v>#N/A</v>
      </c>
      <c r="T45" s="404" t="e">
        <f>IF($D45="Yes",'CMFs Injury B (All Data)'!T45,1)</f>
        <v>#N/A</v>
      </c>
      <c r="U45" s="404" t="e">
        <f>IF($D45="Yes",'CMFs Injury B (All Data)'!U45,1)</f>
        <v>#N/A</v>
      </c>
      <c r="V45" s="439" t="e">
        <f>IF($D45="Yes",'CMFs Injury B (All Data)'!V45,1)</f>
        <v>#N/A</v>
      </c>
      <c r="W45" s="625"/>
    </row>
    <row r="46" spans="1:23" x14ac:dyDescent="0.2">
      <c r="A46" s="536" t="str">
        <f>'CMFs Fatal'!A46</f>
        <v>Area Type must be selected on Worksheet 1 (box 14)</v>
      </c>
      <c r="B46" s="403">
        <f>'CMFs Fatal (All Data)'!B46</f>
        <v>8</v>
      </c>
      <c r="C46" s="403" t="str">
        <f>'CMFs Fatal (All Data)'!C46</f>
        <v>Rural</v>
      </c>
      <c r="D46" s="403" t="e">
        <f>'CMFs Fatal (All Data)'!D46</f>
        <v>#N/A</v>
      </c>
      <c r="E46" s="404" t="e">
        <f>IF($D46="Yes",'CMFs Injury B (All Data)'!E46,1)</f>
        <v>#N/A</v>
      </c>
      <c r="F46" s="404" t="e">
        <f>IF($D46="Yes",'CMFs Injury B (All Data)'!F46,1)</f>
        <v>#N/A</v>
      </c>
      <c r="G46" s="404" t="e">
        <f>IF($D46="Yes",'CMFs Injury B (All Data)'!G46,1)</f>
        <v>#N/A</v>
      </c>
      <c r="H46" s="404" t="e">
        <f>IF($D46="Yes",'CMFs Injury B (All Data)'!H46,1)</f>
        <v>#N/A</v>
      </c>
      <c r="I46" s="404" t="e">
        <f>IF($D46="Yes",'CMFs Injury B (All Data)'!I46,1)</f>
        <v>#N/A</v>
      </c>
      <c r="J46" s="404" t="e">
        <f>IF($D46="Yes",'CMFs Injury B (All Data)'!J46,1)</f>
        <v>#N/A</v>
      </c>
      <c r="K46" s="404" t="e">
        <f>IF($D46="Yes",'CMFs Injury B (All Data)'!K46,1)</f>
        <v>#N/A</v>
      </c>
      <c r="L46" s="404" t="e">
        <f>IF($D46="Yes",'CMFs Injury B (All Data)'!L46,1)</f>
        <v>#N/A</v>
      </c>
      <c r="M46" s="404" t="e">
        <f>IF($D46="Yes",'CMFs Injury B (All Data)'!M46,1)</f>
        <v>#N/A</v>
      </c>
      <c r="N46" s="404" t="e">
        <f>IF($D46="Yes",'CMFs Injury B (All Data)'!N46,1)</f>
        <v>#N/A</v>
      </c>
      <c r="O46" s="404" t="e">
        <f>IF($D46="Yes",'CMFs Injury B (All Data)'!O46,1)</f>
        <v>#N/A</v>
      </c>
      <c r="P46" s="404" t="e">
        <f>IF($D46="Yes",'CMFs Injury B (All Data)'!P46,1)</f>
        <v>#N/A</v>
      </c>
      <c r="Q46" s="404" t="e">
        <f>IF($D46="Yes",'CMFs Injury B (All Data)'!Q46,1)</f>
        <v>#N/A</v>
      </c>
      <c r="R46" s="404" t="e">
        <f>IF($D46="Yes",'CMFs Injury B (All Data)'!R46,1)</f>
        <v>#N/A</v>
      </c>
      <c r="S46" s="404" t="e">
        <f>IF($D46="Yes",'CMFs Injury B (All Data)'!S46,1)</f>
        <v>#N/A</v>
      </c>
      <c r="T46" s="404" t="e">
        <f>IF($D46="Yes",'CMFs Injury B (All Data)'!T46,1)</f>
        <v>#N/A</v>
      </c>
      <c r="U46" s="404" t="e">
        <f>IF($D46="Yes",'CMFs Injury B (All Data)'!U46,1)</f>
        <v>#N/A</v>
      </c>
      <c r="V46" s="439" t="e">
        <f>IF($D46="Yes",'CMFs Injury B (All Data)'!V46,1)</f>
        <v>#N/A</v>
      </c>
      <c r="W46" s="625"/>
    </row>
    <row r="47" spans="1:23" x14ac:dyDescent="0.2">
      <c r="A47" s="536" t="str">
        <f>'CMFs Fatal'!A47</f>
        <v>Area Type must be selected on Worksheet 1 (box 14)</v>
      </c>
      <c r="B47" s="403">
        <f>'CMFs Fatal (All Data)'!B47</f>
        <v>8</v>
      </c>
      <c r="C47" s="403" t="str">
        <f>'CMFs Fatal (All Data)'!C47</f>
        <v>Rural</v>
      </c>
      <c r="D47" s="403" t="e">
        <f>'CMFs Fatal (All Data)'!D47</f>
        <v>#N/A</v>
      </c>
      <c r="E47" s="404" t="e">
        <f>IF($D47="Yes",'CMFs Injury B (All Data)'!E47,1)</f>
        <v>#N/A</v>
      </c>
      <c r="F47" s="404" t="e">
        <f>IF($D47="Yes",'CMFs Injury B (All Data)'!F47,1)</f>
        <v>#N/A</v>
      </c>
      <c r="G47" s="404" t="e">
        <f>IF($D47="Yes",'CMFs Injury B (All Data)'!G47,1)</f>
        <v>#N/A</v>
      </c>
      <c r="H47" s="404" t="e">
        <f>IF($D47="Yes",'CMFs Injury B (All Data)'!H47,1)</f>
        <v>#N/A</v>
      </c>
      <c r="I47" s="404" t="e">
        <f>IF($D47="Yes",'CMFs Injury B (All Data)'!I47,1)</f>
        <v>#N/A</v>
      </c>
      <c r="J47" s="404" t="e">
        <f>IF($D47="Yes",'CMFs Injury B (All Data)'!J47,1)</f>
        <v>#N/A</v>
      </c>
      <c r="K47" s="404" t="e">
        <f>IF($D47="Yes",'CMFs Injury B (All Data)'!K47,1)</f>
        <v>#N/A</v>
      </c>
      <c r="L47" s="404" t="e">
        <f>IF($D47="Yes",'CMFs Injury B (All Data)'!L47,1)</f>
        <v>#N/A</v>
      </c>
      <c r="M47" s="404" t="e">
        <f>IF($D47="Yes",'CMFs Injury B (All Data)'!M47,1)</f>
        <v>#N/A</v>
      </c>
      <c r="N47" s="404" t="e">
        <f>IF($D47="Yes",'CMFs Injury B (All Data)'!N47,1)</f>
        <v>#N/A</v>
      </c>
      <c r="O47" s="404" t="e">
        <f>IF($D47="Yes",'CMFs Injury B (All Data)'!O47,1)</f>
        <v>#N/A</v>
      </c>
      <c r="P47" s="404" t="e">
        <f>IF($D47="Yes",'CMFs Injury B (All Data)'!P47,1)</f>
        <v>#N/A</v>
      </c>
      <c r="Q47" s="404" t="e">
        <f>IF($D47="Yes",'CMFs Injury B (All Data)'!Q47,1)</f>
        <v>#N/A</v>
      </c>
      <c r="R47" s="404" t="e">
        <f>IF($D47="Yes",'CMFs Injury B (All Data)'!R47,1)</f>
        <v>#N/A</v>
      </c>
      <c r="S47" s="404" t="e">
        <f>IF($D47="Yes",'CMFs Injury B (All Data)'!S47,1)</f>
        <v>#N/A</v>
      </c>
      <c r="T47" s="404" t="e">
        <f>IF($D47="Yes",'CMFs Injury B (All Data)'!T47,1)</f>
        <v>#N/A</v>
      </c>
      <c r="U47" s="404" t="e">
        <f>IF($D47="Yes",'CMFs Injury B (All Data)'!U47,1)</f>
        <v>#N/A</v>
      </c>
      <c r="V47" s="439" t="e">
        <f>IF($D47="Yes",'CMFs Injury B (All Data)'!V47,1)</f>
        <v>#N/A</v>
      </c>
      <c r="W47" s="625"/>
    </row>
    <row r="48" spans="1:23" x14ac:dyDescent="0.2">
      <c r="A48" s="407" t="str">
        <f>'CMFs Fatal'!A48</f>
        <v>Area Type must be selected on Worksheet 1 (box 14)</v>
      </c>
      <c r="B48" s="403">
        <f>'CMFs Fatal (All Data)'!B48</f>
        <v>8</v>
      </c>
      <c r="C48" s="403" t="str">
        <f>'CMFs Fatal (All Data)'!C48</f>
        <v>All</v>
      </c>
      <c r="D48" s="403" t="e">
        <f>'CMFs Fatal (All Data)'!D48</f>
        <v>#N/A</v>
      </c>
      <c r="E48" s="404" t="e">
        <f>IF($D48="Yes",'CMFs Injury B (All Data)'!E48,1)</f>
        <v>#N/A</v>
      </c>
      <c r="F48" s="404" t="e">
        <f>IF($D48="Yes",'CMFs Injury B (All Data)'!F48,1)</f>
        <v>#N/A</v>
      </c>
      <c r="G48" s="404" t="e">
        <f>IF($D48="Yes",'CMFs Injury B (All Data)'!G48,1)</f>
        <v>#N/A</v>
      </c>
      <c r="H48" s="404" t="e">
        <f>IF($D48="Yes",'CMFs Injury B (All Data)'!H48,1)</f>
        <v>#N/A</v>
      </c>
      <c r="I48" s="404" t="e">
        <f>IF($D48="Yes",'CMFs Injury B (All Data)'!I48,1)</f>
        <v>#N/A</v>
      </c>
      <c r="J48" s="404" t="e">
        <f>IF($D48="Yes",'CMFs Injury B (All Data)'!J48,1)</f>
        <v>#N/A</v>
      </c>
      <c r="K48" s="404" t="e">
        <f>IF($D48="Yes",'CMFs Injury B (All Data)'!K48,1)</f>
        <v>#N/A</v>
      </c>
      <c r="L48" s="404" t="e">
        <f>IF($D48="Yes",'CMFs Injury B (All Data)'!L48,1)</f>
        <v>#N/A</v>
      </c>
      <c r="M48" s="404" t="e">
        <f>IF($D48="Yes",'CMFs Injury B (All Data)'!M48,1)</f>
        <v>#N/A</v>
      </c>
      <c r="N48" s="404" t="e">
        <f>IF($D48="Yes",'CMFs Injury B (All Data)'!N48,1)</f>
        <v>#N/A</v>
      </c>
      <c r="O48" s="404" t="e">
        <f>IF($D48="Yes",'CMFs Injury B (All Data)'!O48,1)</f>
        <v>#N/A</v>
      </c>
      <c r="P48" s="404" t="e">
        <f>IF($D48="Yes",'CMFs Injury B (All Data)'!P48,1)</f>
        <v>#N/A</v>
      </c>
      <c r="Q48" s="404" t="e">
        <f>IF($D48="Yes",'CMFs Injury B (All Data)'!Q48,1)</f>
        <v>#N/A</v>
      </c>
      <c r="R48" s="404" t="e">
        <f>IF($D48="Yes",'CMFs Injury B (All Data)'!R48,1)</f>
        <v>#N/A</v>
      </c>
      <c r="S48" s="404" t="e">
        <f>IF($D48="Yes",'CMFs Injury B (All Data)'!S48,1)</f>
        <v>#N/A</v>
      </c>
      <c r="T48" s="404" t="e">
        <f>IF($D48="Yes",'CMFs Injury B (All Data)'!T48,1)</f>
        <v>#N/A</v>
      </c>
      <c r="U48" s="404" t="e">
        <f>IF($D48="Yes",'CMFs Injury B (All Data)'!U48,1)</f>
        <v>#N/A</v>
      </c>
      <c r="V48" s="439" t="e">
        <f>IF($D48="Yes",'CMFs Injury B (All Data)'!V48,1)</f>
        <v>#N/A</v>
      </c>
      <c r="W48" s="625"/>
    </row>
    <row r="49" spans="1:23" x14ac:dyDescent="0.2">
      <c r="A49" s="407" t="str">
        <f>'CMFs Fatal'!A49</f>
        <v>Area Type must be selected on Worksheet 1 (box 14)</v>
      </c>
      <c r="B49" s="403">
        <f>'CMFs Fatal (All Data)'!B49</f>
        <v>20</v>
      </c>
      <c r="C49" s="403" t="str">
        <f>'CMFs Fatal (All Data)'!C49</f>
        <v>All</v>
      </c>
      <c r="D49" s="403" t="e">
        <f>'CMFs Fatal (All Data)'!D49</f>
        <v>#N/A</v>
      </c>
      <c r="E49" s="404" t="e">
        <f>IF($D49="Yes",'CMFs Injury B (All Data)'!E49,1)</f>
        <v>#N/A</v>
      </c>
      <c r="F49" s="404" t="e">
        <f>IF($D49="Yes",'CMFs Injury B (All Data)'!F49,1)</f>
        <v>#N/A</v>
      </c>
      <c r="G49" s="404" t="e">
        <f>IF($D49="Yes",'CMFs Injury B (All Data)'!G49,1)</f>
        <v>#N/A</v>
      </c>
      <c r="H49" s="404" t="e">
        <f>IF($D49="Yes",'CMFs Injury B (All Data)'!H49,1)</f>
        <v>#N/A</v>
      </c>
      <c r="I49" s="404" t="e">
        <f>IF($D49="Yes",'CMFs Injury B (All Data)'!I49,1)</f>
        <v>#N/A</v>
      </c>
      <c r="J49" s="404" t="e">
        <f>IF($D49="Yes",'CMFs Injury B (All Data)'!J49,1)</f>
        <v>#N/A</v>
      </c>
      <c r="K49" s="404" t="e">
        <f>IF($D49="Yes",'CMFs Injury B (All Data)'!K49,1)</f>
        <v>#N/A</v>
      </c>
      <c r="L49" s="404" t="e">
        <f>IF($D49="Yes",'CMFs Injury B (All Data)'!L49,1)</f>
        <v>#N/A</v>
      </c>
      <c r="M49" s="404" t="e">
        <f>IF($D49="Yes",'CMFs Injury B (All Data)'!M49,1)</f>
        <v>#N/A</v>
      </c>
      <c r="N49" s="404" t="e">
        <f>IF($D49="Yes",'CMFs Injury B (All Data)'!N49,1)</f>
        <v>#N/A</v>
      </c>
      <c r="O49" s="404" t="e">
        <f>IF($D49="Yes",'CMFs Injury B (All Data)'!O49,1)</f>
        <v>#N/A</v>
      </c>
      <c r="P49" s="404" t="e">
        <f>IF($D49="Yes",'CMFs Injury B (All Data)'!P49,1)</f>
        <v>#N/A</v>
      </c>
      <c r="Q49" s="404" t="e">
        <f>IF($D49="Yes",'CMFs Injury B (All Data)'!Q49,1)</f>
        <v>#N/A</v>
      </c>
      <c r="R49" s="404" t="e">
        <f>IF($D49="Yes",'CMFs Injury B (All Data)'!R49,1)</f>
        <v>#N/A</v>
      </c>
      <c r="S49" s="404" t="e">
        <f>IF($D49="Yes",'CMFs Injury B (All Data)'!S49,1)</f>
        <v>#N/A</v>
      </c>
      <c r="T49" s="404" t="e">
        <f>IF($D49="Yes",'CMFs Injury B (All Data)'!T49,1)</f>
        <v>#N/A</v>
      </c>
      <c r="U49" s="404" t="e">
        <f>IF($D49="Yes",'CMFs Injury B (All Data)'!U49,1)</f>
        <v>#N/A</v>
      </c>
      <c r="V49" s="439" t="e">
        <f>IF($D49="Yes",'CMFs Injury B (All Data)'!V49,1)</f>
        <v>#N/A</v>
      </c>
      <c r="W49" s="625"/>
    </row>
    <row r="50" spans="1:23" x14ac:dyDescent="0.2">
      <c r="A50" s="407" t="str">
        <f>'CMFs Fatal'!A50</f>
        <v>Area Type must be selected on Worksheet 1 (box 14)</v>
      </c>
      <c r="B50" s="403">
        <f>'CMFs Fatal (All Data)'!B50</f>
        <v>20</v>
      </c>
      <c r="C50" s="403" t="str">
        <f>'CMFs Fatal (All Data)'!C50</f>
        <v>All</v>
      </c>
      <c r="D50" s="403" t="e">
        <f>'CMFs Fatal (All Data)'!D50</f>
        <v>#N/A</v>
      </c>
      <c r="E50" s="404" t="e">
        <f>IF($D50="Yes",'CMFs Injury B (All Data)'!E50,1)</f>
        <v>#N/A</v>
      </c>
      <c r="F50" s="404" t="e">
        <f>IF($D50="Yes",'CMFs Injury B (All Data)'!F50,1)</f>
        <v>#N/A</v>
      </c>
      <c r="G50" s="404" t="e">
        <f>IF($D50="Yes",'CMFs Injury B (All Data)'!G50,1)</f>
        <v>#N/A</v>
      </c>
      <c r="H50" s="404" t="e">
        <f>IF($D50="Yes",'CMFs Injury B (All Data)'!H50,1)</f>
        <v>#N/A</v>
      </c>
      <c r="I50" s="404" t="e">
        <f>IF($D50="Yes",'CMFs Injury B (All Data)'!I50,1)</f>
        <v>#N/A</v>
      </c>
      <c r="J50" s="404" t="e">
        <f>IF($D50="Yes",'CMFs Injury B (All Data)'!J50,1)</f>
        <v>#N/A</v>
      </c>
      <c r="K50" s="404" t="e">
        <f>IF($D50="Yes",'CMFs Injury B (All Data)'!K50,1)</f>
        <v>#N/A</v>
      </c>
      <c r="L50" s="404" t="e">
        <f>IF($D50="Yes",'CMFs Injury B (All Data)'!L50,1)</f>
        <v>#N/A</v>
      </c>
      <c r="M50" s="404" t="e">
        <f>IF($D50="Yes",'CMFs Injury B (All Data)'!M50,1)</f>
        <v>#N/A</v>
      </c>
      <c r="N50" s="404" t="e">
        <f>IF($D50="Yes",'CMFs Injury B (All Data)'!N50,1)</f>
        <v>#N/A</v>
      </c>
      <c r="O50" s="404" t="e">
        <f>IF($D50="Yes",'CMFs Injury B (All Data)'!O50,1)</f>
        <v>#N/A</v>
      </c>
      <c r="P50" s="404" t="e">
        <f>IF($D50="Yes",'CMFs Injury B (All Data)'!P50,1)</f>
        <v>#N/A</v>
      </c>
      <c r="Q50" s="404" t="e">
        <f>IF($D50="Yes",'CMFs Injury B (All Data)'!Q50,1)</f>
        <v>#N/A</v>
      </c>
      <c r="R50" s="404" t="e">
        <f>IF($D50="Yes",'CMFs Injury B (All Data)'!R50,1)</f>
        <v>#N/A</v>
      </c>
      <c r="S50" s="404" t="e">
        <f>IF($D50="Yes",'CMFs Injury B (All Data)'!S50,1)</f>
        <v>#N/A</v>
      </c>
      <c r="T50" s="404" t="e">
        <f>IF($D50="Yes",'CMFs Injury B (All Data)'!T50,1)</f>
        <v>#N/A</v>
      </c>
      <c r="U50" s="404" t="e">
        <f>IF($D50="Yes",'CMFs Injury B (All Data)'!U50,1)</f>
        <v>#N/A</v>
      </c>
      <c r="V50" s="439" t="e">
        <f>IF($D50="Yes",'CMFs Injury B (All Data)'!V50,1)</f>
        <v>#N/A</v>
      </c>
      <c r="W50" s="625"/>
    </row>
    <row r="51" spans="1:23" x14ac:dyDescent="0.2">
      <c r="A51" s="407" t="str">
        <f>'CMFs Fatal'!A51</f>
        <v>Area Type must be selected on Worksheet 1 (box 14)</v>
      </c>
      <c r="B51" s="403">
        <f>'CMFs Fatal (All Data)'!B51</f>
        <v>10</v>
      </c>
      <c r="C51" s="403" t="str">
        <f>'CMFs Fatal (All Data)'!C51</f>
        <v>All</v>
      </c>
      <c r="D51" s="403" t="e">
        <f>'CMFs Fatal (All Data)'!D51</f>
        <v>#N/A</v>
      </c>
      <c r="E51" s="404" t="e">
        <f>IF($D51="Yes",'CMFs Injury B (All Data)'!E51,1)</f>
        <v>#N/A</v>
      </c>
      <c r="F51" s="404" t="e">
        <f>IF($D51="Yes",'CMFs Injury B (All Data)'!F51,1)</f>
        <v>#N/A</v>
      </c>
      <c r="G51" s="404" t="e">
        <f>IF($D51="Yes",'CMFs Injury B (All Data)'!G51,1)</f>
        <v>#N/A</v>
      </c>
      <c r="H51" s="404" t="e">
        <f>IF($D51="Yes",'CMFs Injury B (All Data)'!H51,1)</f>
        <v>#N/A</v>
      </c>
      <c r="I51" s="404" t="e">
        <f>IF($D51="Yes",'CMFs Injury B (All Data)'!I51,1)</f>
        <v>#N/A</v>
      </c>
      <c r="J51" s="404" t="e">
        <f>IF($D51="Yes",'CMFs Injury B (All Data)'!J51,1)</f>
        <v>#N/A</v>
      </c>
      <c r="K51" s="404" t="e">
        <f>IF($D51="Yes",'CMFs Injury B (All Data)'!K51,1)</f>
        <v>#N/A</v>
      </c>
      <c r="L51" s="404" t="e">
        <f>IF($D51="Yes",'CMFs Injury B (All Data)'!L51,1)</f>
        <v>#N/A</v>
      </c>
      <c r="M51" s="404" t="e">
        <f>IF($D51="Yes",'CMFs Injury B (All Data)'!M51,1)</f>
        <v>#N/A</v>
      </c>
      <c r="N51" s="404" t="e">
        <f>IF($D51="Yes",'CMFs Injury B (All Data)'!N51,1)</f>
        <v>#N/A</v>
      </c>
      <c r="O51" s="404" t="e">
        <f>IF($D51="Yes",'CMFs Injury B (All Data)'!O51,1)</f>
        <v>#N/A</v>
      </c>
      <c r="P51" s="404" t="e">
        <f>IF($D51="Yes",'CMFs Injury B (All Data)'!P51,1)</f>
        <v>#N/A</v>
      </c>
      <c r="Q51" s="404" t="e">
        <f>IF($D51="Yes",'CMFs Injury B (All Data)'!Q51,1)</f>
        <v>#N/A</v>
      </c>
      <c r="R51" s="404" t="e">
        <f>IF($D51="Yes",'CMFs Injury B (All Data)'!R51,1)</f>
        <v>#N/A</v>
      </c>
      <c r="S51" s="404" t="e">
        <f>IF($D51="Yes",'CMFs Injury B (All Data)'!S51,1)</f>
        <v>#N/A</v>
      </c>
      <c r="T51" s="404" t="e">
        <f>IF($D51="Yes",'CMFs Injury B (All Data)'!T51,1)</f>
        <v>#N/A</v>
      </c>
      <c r="U51" s="404" t="e">
        <f>IF($D51="Yes",'CMFs Injury B (All Data)'!U51,1)</f>
        <v>#N/A</v>
      </c>
      <c r="V51" s="439" t="e">
        <f>IF($D51="Yes",'CMFs Injury B (All Data)'!V51,1)</f>
        <v>#N/A</v>
      </c>
      <c r="W51" s="625"/>
    </row>
    <row r="52" spans="1:23" x14ac:dyDescent="0.2">
      <c r="A52" s="407" t="str">
        <f>'CMFs Fatal'!A52</f>
        <v>Area Type must be selected on Worksheet 1 (box 14)</v>
      </c>
      <c r="B52" s="403">
        <f>'CMFs Fatal (All Data)'!B52</f>
        <v>10</v>
      </c>
      <c r="C52" s="403" t="str">
        <f>'CMFs Fatal (All Data)'!C52</f>
        <v>All</v>
      </c>
      <c r="D52" s="403" t="e">
        <f>'CMFs Fatal (All Data)'!D52</f>
        <v>#N/A</v>
      </c>
      <c r="E52" s="404" t="e">
        <f>IF($D52="Yes",'CMFs Injury B (All Data)'!E52,1)</f>
        <v>#N/A</v>
      </c>
      <c r="F52" s="404" t="e">
        <f>IF($D52="Yes",'CMFs Injury B (All Data)'!F52,1)</f>
        <v>#N/A</v>
      </c>
      <c r="G52" s="404" t="e">
        <f>IF($D52="Yes",'CMFs Injury B (All Data)'!G52,1)</f>
        <v>#N/A</v>
      </c>
      <c r="H52" s="404" t="e">
        <f>IF($D52="Yes",'CMFs Injury B (All Data)'!H52,1)</f>
        <v>#N/A</v>
      </c>
      <c r="I52" s="404" t="e">
        <f>IF($D52="Yes",'CMFs Injury B (All Data)'!I52,1)</f>
        <v>#N/A</v>
      </c>
      <c r="J52" s="404" t="e">
        <f>IF($D52="Yes",'CMFs Injury B (All Data)'!J52,1)</f>
        <v>#N/A</v>
      </c>
      <c r="K52" s="404" t="e">
        <f>IF($D52="Yes",'CMFs Injury B (All Data)'!K52,1)</f>
        <v>#N/A</v>
      </c>
      <c r="L52" s="404" t="e">
        <f>IF($D52="Yes",'CMFs Injury B (All Data)'!L52,1)</f>
        <v>#N/A</v>
      </c>
      <c r="M52" s="404" t="e">
        <f>IF($D52="Yes",'CMFs Injury B (All Data)'!M52,1)</f>
        <v>#N/A</v>
      </c>
      <c r="N52" s="404" t="e">
        <f>IF($D52="Yes",'CMFs Injury B (All Data)'!N52,1)</f>
        <v>#N/A</v>
      </c>
      <c r="O52" s="404" t="e">
        <f>IF($D52="Yes",'CMFs Injury B (All Data)'!O52,1)</f>
        <v>#N/A</v>
      </c>
      <c r="P52" s="404" t="e">
        <f>IF($D52="Yes",'CMFs Injury B (All Data)'!P52,1)</f>
        <v>#N/A</v>
      </c>
      <c r="Q52" s="404" t="e">
        <f>IF($D52="Yes",'CMFs Injury B (All Data)'!Q52,1)</f>
        <v>#N/A</v>
      </c>
      <c r="R52" s="404" t="e">
        <f>IF($D52="Yes",'CMFs Injury B (All Data)'!R52,1)</f>
        <v>#N/A</v>
      </c>
      <c r="S52" s="404" t="e">
        <f>IF($D52="Yes",'CMFs Injury B (All Data)'!S52,1)</f>
        <v>#N/A</v>
      </c>
      <c r="T52" s="404" t="e">
        <f>IF($D52="Yes",'CMFs Injury B (All Data)'!T52,1)</f>
        <v>#N/A</v>
      </c>
      <c r="U52" s="404" t="e">
        <f>IF($D52="Yes",'CMFs Injury B (All Data)'!U52,1)</f>
        <v>#N/A</v>
      </c>
      <c r="V52" s="439" t="e">
        <f>IF($D52="Yes",'CMFs Injury B (All Data)'!V52,1)</f>
        <v>#N/A</v>
      </c>
      <c r="W52" s="625"/>
    </row>
    <row r="53" spans="1:23" x14ac:dyDescent="0.2">
      <c r="A53" s="407" t="str">
        <f>'CMFs Fatal'!A53</f>
        <v>Area Type must be selected on Worksheet 1 (box 14)</v>
      </c>
      <c r="B53" s="403">
        <f>'CMFs Fatal (All Data)'!B53</f>
        <v>10</v>
      </c>
      <c r="C53" s="403" t="str">
        <f>'CMFs Fatal (All Data)'!C53</f>
        <v>All</v>
      </c>
      <c r="D53" s="403" t="e">
        <f>'CMFs Fatal (All Data)'!D53</f>
        <v>#N/A</v>
      </c>
      <c r="E53" s="404" t="e">
        <f>IF($D53="Yes",'CMFs Injury B (All Data)'!E53,1)</f>
        <v>#N/A</v>
      </c>
      <c r="F53" s="404" t="e">
        <f>IF($D53="Yes",'CMFs Injury B (All Data)'!F53,1)</f>
        <v>#N/A</v>
      </c>
      <c r="G53" s="404" t="e">
        <f>IF($D53="Yes",'CMFs Injury B (All Data)'!G53,1)</f>
        <v>#N/A</v>
      </c>
      <c r="H53" s="404" t="e">
        <f>IF($D53="Yes",'CMFs Injury B (All Data)'!H53,1)</f>
        <v>#N/A</v>
      </c>
      <c r="I53" s="404" t="e">
        <f>IF($D53="Yes",'CMFs Injury B (All Data)'!I53,1)</f>
        <v>#N/A</v>
      </c>
      <c r="J53" s="404" t="e">
        <f>IF($D53="Yes",'CMFs Injury B (All Data)'!J53,1)</f>
        <v>#N/A</v>
      </c>
      <c r="K53" s="404" t="e">
        <f>IF($D53="Yes",'CMFs Injury B (All Data)'!K53,1)</f>
        <v>#N/A</v>
      </c>
      <c r="L53" s="404" t="e">
        <f>IF($D53="Yes",'CMFs Injury B (All Data)'!L53,1)</f>
        <v>#N/A</v>
      </c>
      <c r="M53" s="404" t="e">
        <f>IF($D53="Yes",'CMFs Injury B (All Data)'!M53,1)</f>
        <v>#N/A</v>
      </c>
      <c r="N53" s="404" t="e">
        <f>IF($D53="Yes",'CMFs Injury B (All Data)'!N53,1)</f>
        <v>#N/A</v>
      </c>
      <c r="O53" s="404" t="e">
        <f>IF($D53="Yes",'CMFs Injury B (All Data)'!O53,1)</f>
        <v>#N/A</v>
      </c>
      <c r="P53" s="404" t="e">
        <f>IF($D53="Yes",'CMFs Injury B (All Data)'!P53,1)</f>
        <v>#N/A</v>
      </c>
      <c r="Q53" s="404" t="e">
        <f>IF($D53="Yes",'CMFs Injury B (All Data)'!Q53,1)</f>
        <v>#N/A</v>
      </c>
      <c r="R53" s="404" t="e">
        <f>IF($D53="Yes",'CMFs Injury B (All Data)'!R53,1)</f>
        <v>#N/A</v>
      </c>
      <c r="S53" s="404" t="e">
        <f>IF($D53="Yes",'CMFs Injury B (All Data)'!S53,1)</f>
        <v>#N/A</v>
      </c>
      <c r="T53" s="404" t="e">
        <f>IF($D53="Yes",'CMFs Injury B (All Data)'!T53,1)</f>
        <v>#N/A</v>
      </c>
      <c r="U53" s="404" t="e">
        <f>IF($D53="Yes",'CMFs Injury B (All Data)'!U53,1)</f>
        <v>#N/A</v>
      </c>
      <c r="V53" s="439" t="e">
        <f>IF($D53="Yes",'CMFs Injury B (All Data)'!V53,1)</f>
        <v>#N/A</v>
      </c>
      <c r="W53" s="625"/>
    </row>
    <row r="54" spans="1:23" x14ac:dyDescent="0.2">
      <c r="A54" s="407" t="str">
        <f>'CMFs Fatal'!A54</f>
        <v>Area Type must be selected on Worksheet 1 (box 14)</v>
      </c>
      <c r="B54" s="403">
        <f>'CMFs Fatal (All Data)'!B54</f>
        <v>10</v>
      </c>
      <c r="C54" s="403" t="str">
        <f>'CMFs Fatal (All Data)'!C54</f>
        <v>All</v>
      </c>
      <c r="D54" s="403" t="e">
        <f>'CMFs Fatal (All Data)'!D54</f>
        <v>#N/A</v>
      </c>
      <c r="E54" s="404" t="e">
        <f>IF($D54="Yes",'CMFs Injury B (All Data)'!E54,1)</f>
        <v>#N/A</v>
      </c>
      <c r="F54" s="404" t="e">
        <f>IF($D54="Yes",'CMFs Injury B (All Data)'!F54,1)</f>
        <v>#N/A</v>
      </c>
      <c r="G54" s="404" t="e">
        <f>IF($D54="Yes",'CMFs Injury B (All Data)'!G54,1)</f>
        <v>#N/A</v>
      </c>
      <c r="H54" s="404" t="e">
        <f>IF($D54="Yes",'CMFs Injury B (All Data)'!H54,1)</f>
        <v>#N/A</v>
      </c>
      <c r="I54" s="404" t="e">
        <f>IF($D54="Yes",'CMFs Injury B (All Data)'!I54,1)</f>
        <v>#N/A</v>
      </c>
      <c r="J54" s="404" t="e">
        <f>IF($D54="Yes",'CMFs Injury B (All Data)'!J54,1)</f>
        <v>#N/A</v>
      </c>
      <c r="K54" s="404" t="e">
        <f>IF($D54="Yes",'CMFs Injury B (All Data)'!K54,1)</f>
        <v>#N/A</v>
      </c>
      <c r="L54" s="404" t="e">
        <f>IF($D54="Yes",'CMFs Injury B (All Data)'!L54,1)</f>
        <v>#N/A</v>
      </c>
      <c r="M54" s="404" t="e">
        <f>IF($D54="Yes",'CMFs Injury B (All Data)'!M54,1)</f>
        <v>#N/A</v>
      </c>
      <c r="N54" s="404" t="e">
        <f>IF($D54="Yes",'CMFs Injury B (All Data)'!N54,1)</f>
        <v>#N/A</v>
      </c>
      <c r="O54" s="404" t="e">
        <f>IF($D54="Yes",'CMFs Injury B (All Data)'!O54,1)</f>
        <v>#N/A</v>
      </c>
      <c r="P54" s="404" t="e">
        <f>IF($D54="Yes",'CMFs Injury B (All Data)'!P54,1)</f>
        <v>#N/A</v>
      </c>
      <c r="Q54" s="404" t="e">
        <f>IF($D54="Yes",'CMFs Injury B (All Data)'!Q54,1)</f>
        <v>#N/A</v>
      </c>
      <c r="R54" s="404" t="e">
        <f>IF($D54="Yes",'CMFs Injury B (All Data)'!R54,1)</f>
        <v>#N/A</v>
      </c>
      <c r="S54" s="404" t="e">
        <f>IF($D54="Yes",'CMFs Injury B (All Data)'!S54,1)</f>
        <v>#N/A</v>
      </c>
      <c r="T54" s="404" t="e">
        <f>IF($D54="Yes",'CMFs Injury B (All Data)'!T54,1)</f>
        <v>#N/A</v>
      </c>
      <c r="U54" s="404" t="e">
        <f>IF($D54="Yes",'CMFs Injury B (All Data)'!U54,1)</f>
        <v>#N/A</v>
      </c>
      <c r="V54" s="439" t="e">
        <f>IF($D54="Yes",'CMFs Injury B (All Data)'!V54,1)</f>
        <v>#N/A</v>
      </c>
      <c r="W54" s="625"/>
    </row>
    <row r="55" spans="1:23" x14ac:dyDescent="0.2">
      <c r="A55" s="407" t="str">
        <f>'CMFs Fatal'!A55</f>
        <v>Area Type must be selected on Worksheet 1 (box 14)</v>
      </c>
      <c r="B55" s="403">
        <f>'CMFs Fatal (All Data)'!B55</f>
        <v>10</v>
      </c>
      <c r="C55" s="403" t="str">
        <f>'CMFs Fatal (All Data)'!C55</f>
        <v>Urban</v>
      </c>
      <c r="D55" s="403" t="e">
        <f>'CMFs Fatal (All Data)'!D55</f>
        <v>#N/A</v>
      </c>
      <c r="E55" s="404" t="e">
        <f>IF($D55="Yes",'CMFs Injury B (All Data)'!E55,1)</f>
        <v>#N/A</v>
      </c>
      <c r="F55" s="404" t="e">
        <f>IF($D55="Yes",'CMFs Injury B (All Data)'!F55,1)</f>
        <v>#N/A</v>
      </c>
      <c r="G55" s="404" t="e">
        <f>IF($D55="Yes",'CMFs Injury B (All Data)'!G55,1)</f>
        <v>#N/A</v>
      </c>
      <c r="H55" s="404" t="e">
        <f>IF($D55="Yes",'CMFs Injury B (All Data)'!H55,1)</f>
        <v>#N/A</v>
      </c>
      <c r="I55" s="404" t="e">
        <f>IF($D55="Yes",'CMFs Injury B (All Data)'!I55,1)</f>
        <v>#N/A</v>
      </c>
      <c r="J55" s="404" t="e">
        <f>IF($D55="Yes",'CMFs Injury B (All Data)'!J55,1)</f>
        <v>#N/A</v>
      </c>
      <c r="K55" s="404" t="e">
        <f>IF($D55="Yes",'CMFs Injury B (All Data)'!K55,1)</f>
        <v>#N/A</v>
      </c>
      <c r="L55" s="404" t="e">
        <f>IF($D55="Yes",'CMFs Injury B (All Data)'!L55,1)</f>
        <v>#N/A</v>
      </c>
      <c r="M55" s="404" t="e">
        <f>IF($D55="Yes",'CMFs Injury B (All Data)'!M55,1)</f>
        <v>#N/A</v>
      </c>
      <c r="N55" s="404" t="e">
        <f>IF($D55="Yes",'CMFs Injury B (All Data)'!N55,1)</f>
        <v>#N/A</v>
      </c>
      <c r="O55" s="404" t="e">
        <f>IF($D55="Yes",'CMFs Injury B (All Data)'!O55,1)</f>
        <v>#N/A</v>
      </c>
      <c r="P55" s="404" t="e">
        <f>IF($D55="Yes",'CMFs Injury B (All Data)'!P55,1)</f>
        <v>#N/A</v>
      </c>
      <c r="Q55" s="404" t="e">
        <f>IF($D55="Yes",'CMFs Injury B (All Data)'!Q55,1)</f>
        <v>#N/A</v>
      </c>
      <c r="R55" s="404" t="e">
        <f>IF($D55="Yes",'CMFs Injury B (All Data)'!R55,1)</f>
        <v>#N/A</v>
      </c>
      <c r="S55" s="404" t="e">
        <f>IF($D55="Yes",'CMFs Injury B (All Data)'!S55,1)</f>
        <v>#N/A</v>
      </c>
      <c r="T55" s="404" t="e">
        <f>IF($D55="Yes",'CMFs Injury B (All Data)'!T55,1)</f>
        <v>#N/A</v>
      </c>
      <c r="U55" s="404" t="e">
        <f>IF($D55="Yes",'CMFs Injury B (All Data)'!U55,1)</f>
        <v>#N/A</v>
      </c>
      <c r="V55" s="439" t="e">
        <f>IF($D55="Yes",'CMFs Injury B (All Data)'!V55,1)</f>
        <v>#N/A</v>
      </c>
      <c r="W55" s="625"/>
    </row>
    <row r="56" spans="1:23" x14ac:dyDescent="0.2">
      <c r="A56" s="407" t="str">
        <f>'CMFs Fatal'!A56</f>
        <v>Area Type must be selected on Worksheet 1 (box 14)</v>
      </c>
      <c r="B56" s="403">
        <f>'CMFs Fatal (All Data)'!B56</f>
        <v>10</v>
      </c>
      <c r="C56" s="403" t="str">
        <f>'CMFs Fatal (All Data)'!C56</f>
        <v>Urban</v>
      </c>
      <c r="D56" s="403" t="e">
        <f>'CMFs Fatal (All Data)'!D56</f>
        <v>#N/A</v>
      </c>
      <c r="E56" s="404" t="e">
        <f>IF($D56="Yes",'CMFs Injury B (All Data)'!E56,1)</f>
        <v>#N/A</v>
      </c>
      <c r="F56" s="404" t="e">
        <f>IF($D56="Yes",'CMFs Injury B (All Data)'!F56,1)</f>
        <v>#N/A</v>
      </c>
      <c r="G56" s="404" t="e">
        <f>IF($D56="Yes",'CMFs Injury B (All Data)'!G56,1)</f>
        <v>#N/A</v>
      </c>
      <c r="H56" s="404" t="e">
        <f>IF($D56="Yes",'CMFs Injury B (All Data)'!H56,1)</f>
        <v>#N/A</v>
      </c>
      <c r="I56" s="404" t="e">
        <f>IF($D56="Yes",'CMFs Injury B (All Data)'!I56,1)</f>
        <v>#N/A</v>
      </c>
      <c r="J56" s="404" t="e">
        <f>IF($D56="Yes",'CMFs Injury B (All Data)'!J56,1)</f>
        <v>#N/A</v>
      </c>
      <c r="K56" s="404" t="e">
        <f>IF($D56="Yes",'CMFs Injury B (All Data)'!K56,1)</f>
        <v>#N/A</v>
      </c>
      <c r="L56" s="404" t="e">
        <f>IF($D56="Yes",'CMFs Injury B (All Data)'!L56,1)</f>
        <v>#N/A</v>
      </c>
      <c r="M56" s="404" t="e">
        <f>IF($D56="Yes",'CMFs Injury B (All Data)'!M56,1)</f>
        <v>#N/A</v>
      </c>
      <c r="N56" s="404" t="e">
        <f>IF($D56="Yes",'CMFs Injury B (All Data)'!N56,1)</f>
        <v>#N/A</v>
      </c>
      <c r="O56" s="404" t="e">
        <f>IF($D56="Yes",'CMFs Injury B (All Data)'!O56,1)</f>
        <v>#N/A</v>
      </c>
      <c r="P56" s="404" t="e">
        <f>IF($D56="Yes",'CMFs Injury B (All Data)'!P56,1)</f>
        <v>#N/A</v>
      </c>
      <c r="Q56" s="404" t="e">
        <f>IF($D56="Yes",'CMFs Injury B (All Data)'!Q56,1)</f>
        <v>#N/A</v>
      </c>
      <c r="R56" s="404" t="e">
        <f>IF($D56="Yes",'CMFs Injury B (All Data)'!R56,1)</f>
        <v>#N/A</v>
      </c>
      <c r="S56" s="404" t="e">
        <f>IF($D56="Yes",'CMFs Injury B (All Data)'!S56,1)</f>
        <v>#N/A</v>
      </c>
      <c r="T56" s="404" t="e">
        <f>IF($D56="Yes",'CMFs Injury B (All Data)'!T56,1)</f>
        <v>#N/A</v>
      </c>
      <c r="U56" s="404" t="e">
        <f>IF($D56="Yes",'CMFs Injury B (All Data)'!U56,1)</f>
        <v>#N/A</v>
      </c>
      <c r="V56" s="439" t="e">
        <f>IF($D56="Yes",'CMFs Injury B (All Data)'!V56,1)</f>
        <v>#N/A</v>
      </c>
      <c r="W56" s="625"/>
    </row>
    <row r="57" spans="1:23" x14ac:dyDescent="0.2">
      <c r="A57" s="407" t="str">
        <f>'CMFs Fatal'!A57</f>
        <v>Area Type must be selected on Worksheet 1 (box 14)</v>
      </c>
      <c r="B57" s="403">
        <f>'CMFs Fatal (All Data)'!B57</f>
        <v>10</v>
      </c>
      <c r="C57" s="403" t="str">
        <f>'CMFs Fatal (All Data)'!C57</f>
        <v>Urban and Suburban</v>
      </c>
      <c r="D57" s="403" t="e">
        <f>'CMFs Fatal (All Data)'!D57</f>
        <v>#N/A</v>
      </c>
      <c r="E57" s="404" t="e">
        <f>IF($D57="Yes",'CMFs Injury B (All Data)'!E57,1)</f>
        <v>#N/A</v>
      </c>
      <c r="F57" s="404" t="e">
        <f>IF($D57="Yes",'CMFs Injury B (All Data)'!F57,1)</f>
        <v>#N/A</v>
      </c>
      <c r="G57" s="404" t="e">
        <f>IF($D57="Yes",'CMFs Injury B (All Data)'!G57,1)</f>
        <v>#N/A</v>
      </c>
      <c r="H57" s="404" t="e">
        <f>IF($D57="Yes",'CMFs Injury B (All Data)'!H57,1)</f>
        <v>#N/A</v>
      </c>
      <c r="I57" s="404" t="e">
        <f>IF($D57="Yes",'CMFs Injury B (All Data)'!I57,1)</f>
        <v>#N/A</v>
      </c>
      <c r="J57" s="404" t="e">
        <f>IF($D57="Yes",'CMFs Injury B (All Data)'!J57,1)</f>
        <v>#N/A</v>
      </c>
      <c r="K57" s="404" t="e">
        <f>IF($D57="Yes",'CMFs Injury B (All Data)'!K57,1)</f>
        <v>#N/A</v>
      </c>
      <c r="L57" s="404" t="e">
        <f>IF($D57="Yes",'CMFs Injury B (All Data)'!L57,1)</f>
        <v>#N/A</v>
      </c>
      <c r="M57" s="404" t="e">
        <f>IF($D57="Yes",'CMFs Injury B (All Data)'!M57,1)</f>
        <v>#N/A</v>
      </c>
      <c r="N57" s="404" t="e">
        <f>IF($D57="Yes",'CMFs Injury B (All Data)'!N57,1)</f>
        <v>#N/A</v>
      </c>
      <c r="O57" s="404" t="e">
        <f>IF($D57="Yes",'CMFs Injury B (All Data)'!O57,1)</f>
        <v>#N/A</v>
      </c>
      <c r="P57" s="404" t="e">
        <f>IF($D57="Yes",'CMFs Injury B (All Data)'!P57,1)</f>
        <v>#N/A</v>
      </c>
      <c r="Q57" s="404" t="e">
        <f>IF($D57="Yes",'CMFs Injury B (All Data)'!Q57,1)</f>
        <v>#N/A</v>
      </c>
      <c r="R57" s="404" t="e">
        <f>IF($D57="Yes",'CMFs Injury B (All Data)'!R57,1)</f>
        <v>#N/A</v>
      </c>
      <c r="S57" s="404" t="e">
        <f>IF($D57="Yes",'CMFs Injury B (All Data)'!S57,1)</f>
        <v>#N/A</v>
      </c>
      <c r="T57" s="404" t="e">
        <f>IF($D57="Yes",'CMFs Injury B (All Data)'!T57,1)</f>
        <v>#N/A</v>
      </c>
      <c r="U57" s="404" t="e">
        <f>IF($D57="Yes",'CMFs Injury B (All Data)'!U57,1)</f>
        <v>#N/A</v>
      </c>
      <c r="V57" s="439" t="e">
        <f>IF($D57="Yes",'CMFs Injury B (All Data)'!V57,1)</f>
        <v>#N/A</v>
      </c>
      <c r="W57" s="625"/>
    </row>
    <row r="58" spans="1:23" x14ac:dyDescent="0.2">
      <c r="A58" s="407" t="str">
        <f>'CMFs Fatal'!A58</f>
        <v>Area Type must be selected on Worksheet 1 (box 14)</v>
      </c>
      <c r="B58" s="403">
        <f>'CMFs Fatal (All Data)'!B58</f>
        <v>10</v>
      </c>
      <c r="C58" s="403" t="str">
        <f>'CMFs Fatal (All Data)'!C58</f>
        <v>All</v>
      </c>
      <c r="D58" s="403" t="e">
        <f>'CMFs Fatal (All Data)'!D58</f>
        <v>#N/A</v>
      </c>
      <c r="E58" s="404" t="e">
        <f>IF($D58="Yes",'CMFs Injury B (All Data)'!E58,1)</f>
        <v>#N/A</v>
      </c>
      <c r="F58" s="404" t="e">
        <f>IF($D58="Yes",'CMFs Injury B (All Data)'!F58,1)</f>
        <v>#N/A</v>
      </c>
      <c r="G58" s="404" t="e">
        <f>IF($D58="Yes",'CMFs Injury B (All Data)'!G58,1)</f>
        <v>#N/A</v>
      </c>
      <c r="H58" s="404" t="e">
        <f>IF($D58="Yes",'CMFs Injury B (All Data)'!H58,1)</f>
        <v>#N/A</v>
      </c>
      <c r="I58" s="404" t="e">
        <f>IF($D58="Yes",'CMFs Injury B (All Data)'!I58,1)</f>
        <v>#N/A</v>
      </c>
      <c r="J58" s="404" t="e">
        <f>IF($D58="Yes",'CMFs Injury B (All Data)'!J58,1)</f>
        <v>#N/A</v>
      </c>
      <c r="K58" s="404" t="e">
        <f>IF($D58="Yes",'CMFs Injury B (All Data)'!K58,1)</f>
        <v>#N/A</v>
      </c>
      <c r="L58" s="404" t="e">
        <f>IF($D58="Yes",'CMFs Injury B (All Data)'!L58,1)</f>
        <v>#N/A</v>
      </c>
      <c r="M58" s="404" t="e">
        <f>IF($D58="Yes",'CMFs Injury B (All Data)'!M58,1)</f>
        <v>#N/A</v>
      </c>
      <c r="N58" s="404" t="e">
        <f>IF($D58="Yes",'CMFs Injury B (All Data)'!N58,1)</f>
        <v>#N/A</v>
      </c>
      <c r="O58" s="404" t="e">
        <f>IF($D58="Yes",'CMFs Injury B (All Data)'!O58,1)</f>
        <v>#N/A</v>
      </c>
      <c r="P58" s="404" t="e">
        <f>IF($D58="Yes",'CMFs Injury B (All Data)'!P58,1)</f>
        <v>#N/A</v>
      </c>
      <c r="Q58" s="404" t="e">
        <f>IF($D58="Yes",'CMFs Injury B (All Data)'!Q58,1)</f>
        <v>#N/A</v>
      </c>
      <c r="R58" s="404" t="e">
        <f>IF($D58="Yes",'CMFs Injury B (All Data)'!R58,1)</f>
        <v>#N/A</v>
      </c>
      <c r="S58" s="404" t="e">
        <f>IF($D58="Yes",'CMFs Injury B (All Data)'!S58,1)</f>
        <v>#N/A</v>
      </c>
      <c r="T58" s="404" t="e">
        <f>IF($D58="Yes",'CMFs Injury B (All Data)'!T58,1)</f>
        <v>#N/A</v>
      </c>
      <c r="U58" s="404" t="e">
        <f>IF($D58="Yes",'CMFs Injury B (All Data)'!U58,1)</f>
        <v>#N/A</v>
      </c>
      <c r="V58" s="439" t="e">
        <f>IF($D58="Yes",'CMFs Injury B (All Data)'!V58,1)</f>
        <v>#N/A</v>
      </c>
      <c r="W58" s="625"/>
    </row>
    <row r="59" spans="1:23" x14ac:dyDescent="0.2">
      <c r="A59" s="407" t="str">
        <f>'CMFs Fatal'!A59</f>
        <v>Area Type must be selected on Worksheet 1 (box 14)</v>
      </c>
      <c r="B59" s="403">
        <f>'CMFs Fatal (All Data)'!B59</f>
        <v>10</v>
      </c>
      <c r="C59" s="403" t="str">
        <f>'CMFs Fatal (All Data)'!C59</f>
        <v>All</v>
      </c>
      <c r="D59" s="403" t="e">
        <f>'CMFs Fatal (All Data)'!D59</f>
        <v>#N/A</v>
      </c>
      <c r="E59" s="404" t="e">
        <f>IF($D59="Yes",'CMFs Injury B (All Data)'!E59,1)</f>
        <v>#N/A</v>
      </c>
      <c r="F59" s="404" t="e">
        <f>IF($D59="Yes",'CMFs Injury B (All Data)'!F59,1)</f>
        <v>#N/A</v>
      </c>
      <c r="G59" s="404" t="e">
        <f>IF($D59="Yes",'CMFs Injury B (All Data)'!G59,1)</f>
        <v>#N/A</v>
      </c>
      <c r="H59" s="404" t="e">
        <f>IF($D59="Yes",'CMFs Injury B (All Data)'!H59,1)</f>
        <v>#N/A</v>
      </c>
      <c r="I59" s="404" t="e">
        <f>IF($D59="Yes",'CMFs Injury B (All Data)'!I59,1)</f>
        <v>#N/A</v>
      </c>
      <c r="J59" s="404" t="e">
        <f>IF($D59="Yes",'CMFs Injury B (All Data)'!J59,1)</f>
        <v>#N/A</v>
      </c>
      <c r="K59" s="404" t="e">
        <f>IF($D59="Yes",'CMFs Injury B (All Data)'!K59,1)</f>
        <v>#N/A</v>
      </c>
      <c r="L59" s="404" t="e">
        <f>IF($D59="Yes",'CMFs Injury B (All Data)'!L59,1)</f>
        <v>#N/A</v>
      </c>
      <c r="M59" s="404" t="e">
        <f>IF($D59="Yes",'CMFs Injury B (All Data)'!M59,1)</f>
        <v>#N/A</v>
      </c>
      <c r="N59" s="404" t="e">
        <f>IF($D59="Yes",'CMFs Injury B (All Data)'!N59,1)</f>
        <v>#N/A</v>
      </c>
      <c r="O59" s="404" t="e">
        <f>IF($D59="Yes",'CMFs Injury B (All Data)'!O59,1)</f>
        <v>#N/A</v>
      </c>
      <c r="P59" s="404" t="e">
        <f>IF($D59="Yes",'CMFs Injury B (All Data)'!P59,1)</f>
        <v>#N/A</v>
      </c>
      <c r="Q59" s="404" t="e">
        <f>IF($D59="Yes",'CMFs Injury B (All Data)'!Q59,1)</f>
        <v>#N/A</v>
      </c>
      <c r="R59" s="404" t="e">
        <f>IF($D59="Yes",'CMFs Injury B (All Data)'!R59,1)</f>
        <v>#N/A</v>
      </c>
      <c r="S59" s="404" t="e">
        <f>IF($D59="Yes",'CMFs Injury B (All Data)'!S59,1)</f>
        <v>#N/A</v>
      </c>
      <c r="T59" s="404" t="e">
        <f>IF($D59="Yes",'CMFs Injury B (All Data)'!T59,1)</f>
        <v>#N/A</v>
      </c>
      <c r="U59" s="404" t="e">
        <f>IF($D59="Yes",'CMFs Injury B (All Data)'!U59,1)</f>
        <v>#N/A</v>
      </c>
      <c r="V59" s="439" t="e">
        <f>IF($D59="Yes",'CMFs Injury B (All Data)'!V59,1)</f>
        <v>#N/A</v>
      </c>
      <c r="W59" s="625"/>
    </row>
    <row r="60" spans="1:23" x14ac:dyDescent="0.2">
      <c r="A60" s="407" t="str">
        <f>'CMFs Fatal'!A60</f>
        <v>Area Type must be selected on Worksheet 1 (box 14)</v>
      </c>
      <c r="B60" s="403">
        <f>'CMFs Fatal (All Data)'!B60</f>
        <v>10</v>
      </c>
      <c r="C60" s="403" t="str">
        <f>'CMFs Fatal (All Data)'!C60</f>
        <v>All</v>
      </c>
      <c r="D60" s="403" t="e">
        <f>'CMFs Fatal (All Data)'!D60</f>
        <v>#N/A</v>
      </c>
      <c r="E60" s="404" t="e">
        <f>IF($D60="Yes",'CMFs Injury B (All Data)'!E60,1)</f>
        <v>#N/A</v>
      </c>
      <c r="F60" s="404" t="e">
        <f>IF($D60="Yes",'CMFs Injury B (All Data)'!F60,1)</f>
        <v>#N/A</v>
      </c>
      <c r="G60" s="404" t="e">
        <f>IF($D60="Yes",'CMFs Injury B (All Data)'!G60,1)</f>
        <v>#N/A</v>
      </c>
      <c r="H60" s="404" t="e">
        <f>IF($D60="Yes",'CMFs Injury B (All Data)'!H60,1)</f>
        <v>#N/A</v>
      </c>
      <c r="I60" s="404" t="e">
        <f>IF($D60="Yes",'CMFs Injury B (All Data)'!I60,1)</f>
        <v>#N/A</v>
      </c>
      <c r="J60" s="404" t="e">
        <f>IF($D60="Yes",'CMFs Injury B (All Data)'!J60,1)</f>
        <v>#N/A</v>
      </c>
      <c r="K60" s="404" t="e">
        <f>IF($D60="Yes",'CMFs Injury B (All Data)'!K60,1)</f>
        <v>#N/A</v>
      </c>
      <c r="L60" s="404" t="e">
        <f>IF($D60="Yes",'CMFs Injury B (All Data)'!L60,1)</f>
        <v>#N/A</v>
      </c>
      <c r="M60" s="404" t="e">
        <f>IF($D60="Yes",'CMFs Injury B (All Data)'!M60,1)</f>
        <v>#N/A</v>
      </c>
      <c r="N60" s="404" t="e">
        <f>IF($D60="Yes",'CMFs Injury B (All Data)'!N60,1)</f>
        <v>#N/A</v>
      </c>
      <c r="O60" s="404" t="e">
        <f>IF($D60="Yes",'CMFs Injury B (All Data)'!O60,1)</f>
        <v>#N/A</v>
      </c>
      <c r="P60" s="404" t="e">
        <f>IF($D60="Yes",'CMFs Injury B (All Data)'!P60,1)</f>
        <v>#N/A</v>
      </c>
      <c r="Q60" s="404" t="e">
        <f>IF($D60="Yes",'CMFs Injury B (All Data)'!Q60,1)</f>
        <v>#N/A</v>
      </c>
      <c r="R60" s="404" t="e">
        <f>IF($D60="Yes",'CMFs Injury B (All Data)'!R60,1)</f>
        <v>#N/A</v>
      </c>
      <c r="S60" s="404" t="e">
        <f>IF($D60="Yes",'CMFs Injury B (All Data)'!S60,1)</f>
        <v>#N/A</v>
      </c>
      <c r="T60" s="404" t="e">
        <f>IF($D60="Yes",'CMFs Injury B (All Data)'!T60,1)</f>
        <v>#N/A</v>
      </c>
      <c r="U60" s="404" t="e">
        <f>IF($D60="Yes",'CMFs Injury B (All Data)'!U60,1)</f>
        <v>#N/A</v>
      </c>
      <c r="V60" s="439" t="e">
        <f>IF($D60="Yes",'CMFs Injury B (All Data)'!V60,1)</f>
        <v>#N/A</v>
      </c>
      <c r="W60" s="625"/>
    </row>
    <row r="61" spans="1:23" x14ac:dyDescent="0.2">
      <c r="A61" s="407" t="str">
        <f>'CMFs Fatal'!A61</f>
        <v>Area Type must be selected on Worksheet 1 (box 14)</v>
      </c>
      <c r="B61" s="403">
        <f>'CMFs Fatal (All Data)'!B61</f>
        <v>20</v>
      </c>
      <c r="C61" s="403" t="str">
        <f>'CMFs Fatal (All Data)'!C61</f>
        <v>All</v>
      </c>
      <c r="D61" s="403" t="e">
        <f>'CMFs Fatal (All Data)'!D61</f>
        <v>#N/A</v>
      </c>
      <c r="E61" s="404" t="e">
        <f>IF($D61="Yes",'CMFs Injury B (All Data)'!E61,1)</f>
        <v>#N/A</v>
      </c>
      <c r="F61" s="404" t="e">
        <f>IF($D61="Yes",'CMFs Injury B (All Data)'!F61,1)</f>
        <v>#N/A</v>
      </c>
      <c r="G61" s="404" t="e">
        <f>IF($D61="Yes",'CMFs Injury B (All Data)'!G61,1)</f>
        <v>#N/A</v>
      </c>
      <c r="H61" s="404" t="e">
        <f>IF($D61="Yes",'CMFs Injury B (All Data)'!H61,1)</f>
        <v>#N/A</v>
      </c>
      <c r="I61" s="404" t="e">
        <f>IF($D61="Yes",'CMFs Injury B (All Data)'!I61,1)</f>
        <v>#N/A</v>
      </c>
      <c r="J61" s="404" t="e">
        <f>IF($D61="Yes",'CMFs Injury B (All Data)'!J61,1)</f>
        <v>#N/A</v>
      </c>
      <c r="K61" s="404" t="e">
        <f>IF($D61="Yes",'CMFs Injury B (All Data)'!K61,1)</f>
        <v>#N/A</v>
      </c>
      <c r="L61" s="404" t="e">
        <f>IF($D61="Yes",'CMFs Injury B (All Data)'!L61,1)</f>
        <v>#N/A</v>
      </c>
      <c r="M61" s="404" t="e">
        <f>IF($D61="Yes",'CMFs Injury B (All Data)'!M61,1)</f>
        <v>#N/A</v>
      </c>
      <c r="N61" s="404" t="e">
        <f>IF($D61="Yes",'CMFs Injury B (All Data)'!N61,1)</f>
        <v>#N/A</v>
      </c>
      <c r="O61" s="404" t="e">
        <f>IF($D61="Yes",'CMFs Injury B (All Data)'!O61,1)</f>
        <v>#N/A</v>
      </c>
      <c r="P61" s="404" t="e">
        <f>IF($D61="Yes",'CMFs Injury B (All Data)'!P61,1)</f>
        <v>#N/A</v>
      </c>
      <c r="Q61" s="404" t="e">
        <f>IF($D61="Yes",'CMFs Injury B (All Data)'!Q61,1)</f>
        <v>#N/A</v>
      </c>
      <c r="R61" s="404" t="e">
        <f>IF($D61="Yes",'CMFs Injury B (All Data)'!R61,1)</f>
        <v>#N/A</v>
      </c>
      <c r="S61" s="404" t="e">
        <f>IF($D61="Yes",'CMFs Injury B (All Data)'!S61,1)</f>
        <v>#N/A</v>
      </c>
      <c r="T61" s="404" t="e">
        <f>IF($D61="Yes",'CMFs Injury B (All Data)'!T61,1)</f>
        <v>#N/A</v>
      </c>
      <c r="U61" s="404" t="e">
        <f>IF($D61="Yes",'CMFs Injury B (All Data)'!U61,1)</f>
        <v>#N/A</v>
      </c>
      <c r="V61" s="439" t="e">
        <f>IF($D61="Yes",'CMFs Injury B (All Data)'!V61,1)</f>
        <v>#N/A</v>
      </c>
      <c r="W61" s="625"/>
    </row>
    <row r="62" spans="1:23" x14ac:dyDescent="0.2">
      <c r="A62" s="407" t="str">
        <f>'CMFs Fatal'!A62</f>
        <v>Area Type must be selected on Worksheet 1 (box 14)</v>
      </c>
      <c r="B62" s="403">
        <f>'CMFs Fatal (All Data)'!B62</f>
        <v>20</v>
      </c>
      <c r="C62" s="403" t="str">
        <f>'CMFs Fatal (All Data)'!C62</f>
        <v>All</v>
      </c>
      <c r="D62" s="403" t="e">
        <f>'CMFs Fatal (All Data)'!D62</f>
        <v>#N/A</v>
      </c>
      <c r="E62" s="404" t="e">
        <f>IF($D62="Yes",'CMFs Injury B (All Data)'!E62,1)</f>
        <v>#N/A</v>
      </c>
      <c r="F62" s="404" t="e">
        <f>IF($D62="Yes",'CMFs Injury B (All Data)'!F62,1)</f>
        <v>#N/A</v>
      </c>
      <c r="G62" s="404" t="e">
        <f>IF($D62="Yes",'CMFs Injury B (All Data)'!G62,1)</f>
        <v>#N/A</v>
      </c>
      <c r="H62" s="404" t="e">
        <f>IF($D62="Yes",'CMFs Injury B (All Data)'!H62,1)</f>
        <v>#N/A</v>
      </c>
      <c r="I62" s="404" t="e">
        <f>IF($D62="Yes",'CMFs Injury B (All Data)'!I62,1)</f>
        <v>#N/A</v>
      </c>
      <c r="J62" s="404" t="e">
        <f>IF($D62="Yes",'CMFs Injury B (All Data)'!J62,1)</f>
        <v>#N/A</v>
      </c>
      <c r="K62" s="404" t="e">
        <f>IF($D62="Yes",'CMFs Injury B (All Data)'!K62,1)</f>
        <v>#N/A</v>
      </c>
      <c r="L62" s="404" t="e">
        <f>IF($D62="Yes",'CMFs Injury B (All Data)'!L62,1)</f>
        <v>#N/A</v>
      </c>
      <c r="M62" s="404" t="e">
        <f>IF($D62="Yes",'CMFs Injury B (All Data)'!M62,1)</f>
        <v>#N/A</v>
      </c>
      <c r="N62" s="404" t="e">
        <f>IF($D62="Yes",'CMFs Injury B (All Data)'!N62,1)</f>
        <v>#N/A</v>
      </c>
      <c r="O62" s="404" t="e">
        <f>IF($D62="Yes",'CMFs Injury B (All Data)'!O62,1)</f>
        <v>#N/A</v>
      </c>
      <c r="P62" s="404" t="e">
        <f>IF($D62="Yes",'CMFs Injury B (All Data)'!P62,1)</f>
        <v>#N/A</v>
      </c>
      <c r="Q62" s="404" t="e">
        <f>IF($D62="Yes",'CMFs Injury B (All Data)'!Q62,1)</f>
        <v>#N/A</v>
      </c>
      <c r="R62" s="404" t="e">
        <f>IF($D62="Yes",'CMFs Injury B (All Data)'!R62,1)</f>
        <v>#N/A</v>
      </c>
      <c r="S62" s="404" t="e">
        <f>IF($D62="Yes",'CMFs Injury B (All Data)'!S62,1)</f>
        <v>#N/A</v>
      </c>
      <c r="T62" s="404" t="e">
        <f>IF($D62="Yes",'CMFs Injury B (All Data)'!T62,1)</f>
        <v>#N/A</v>
      </c>
      <c r="U62" s="404" t="e">
        <f>IF($D62="Yes",'CMFs Injury B (All Data)'!U62,1)</f>
        <v>#N/A</v>
      </c>
      <c r="V62" s="439" t="e">
        <f>IF($D62="Yes",'CMFs Injury B (All Data)'!V62,1)</f>
        <v>#N/A</v>
      </c>
      <c r="W62" s="625"/>
    </row>
    <row r="63" spans="1:23" x14ac:dyDescent="0.2">
      <c r="A63" s="407" t="str">
        <f>'CMFs Fatal'!A63</f>
        <v>Area Type must be selected on Worksheet 1 (box 14)</v>
      </c>
      <c r="B63" s="403">
        <f>'CMFs Fatal (All Data)'!B63</f>
        <v>20</v>
      </c>
      <c r="C63" s="403" t="str">
        <f>'CMFs Fatal (All Data)'!C63</f>
        <v>All</v>
      </c>
      <c r="D63" s="403" t="e">
        <f>'CMFs Fatal (All Data)'!D63</f>
        <v>#N/A</v>
      </c>
      <c r="E63" s="404" t="e">
        <f>IF($D63="Yes",'CMFs Injury B (All Data)'!E63,1)</f>
        <v>#N/A</v>
      </c>
      <c r="F63" s="404" t="e">
        <f>IF($D63="Yes",'CMFs Injury B (All Data)'!F63,1)</f>
        <v>#N/A</v>
      </c>
      <c r="G63" s="404" t="e">
        <f>IF($D63="Yes",'CMFs Injury B (All Data)'!G63,1)</f>
        <v>#N/A</v>
      </c>
      <c r="H63" s="404" t="e">
        <f>IF($D63="Yes",'CMFs Injury B (All Data)'!H63,1)</f>
        <v>#N/A</v>
      </c>
      <c r="I63" s="404" t="e">
        <f>IF($D63="Yes",'CMFs Injury B (All Data)'!I63,1)</f>
        <v>#N/A</v>
      </c>
      <c r="J63" s="404" t="e">
        <f>IF($D63="Yes",'CMFs Injury B (All Data)'!J63,1)</f>
        <v>#N/A</v>
      </c>
      <c r="K63" s="404" t="e">
        <f>IF($D63="Yes",'CMFs Injury B (All Data)'!K63,1)</f>
        <v>#N/A</v>
      </c>
      <c r="L63" s="404" t="e">
        <f>IF($D63="Yes",'CMFs Injury B (All Data)'!L63,1)</f>
        <v>#N/A</v>
      </c>
      <c r="M63" s="404" t="e">
        <f>IF($D63="Yes",'CMFs Injury B (All Data)'!M63,1)</f>
        <v>#N/A</v>
      </c>
      <c r="N63" s="404" t="e">
        <f>IF($D63="Yes",'CMFs Injury B (All Data)'!N63,1)</f>
        <v>#N/A</v>
      </c>
      <c r="O63" s="404" t="e">
        <f>IF($D63="Yes",'CMFs Injury B (All Data)'!O63,1)</f>
        <v>#N/A</v>
      </c>
      <c r="P63" s="404" t="e">
        <f>IF($D63="Yes",'CMFs Injury B (All Data)'!P63,1)</f>
        <v>#N/A</v>
      </c>
      <c r="Q63" s="404" t="e">
        <f>IF($D63="Yes",'CMFs Injury B (All Data)'!Q63,1)</f>
        <v>#N/A</v>
      </c>
      <c r="R63" s="404" t="e">
        <f>IF($D63="Yes",'CMFs Injury B (All Data)'!R63,1)</f>
        <v>#N/A</v>
      </c>
      <c r="S63" s="404" t="e">
        <f>IF($D63="Yes",'CMFs Injury B (All Data)'!S63,1)</f>
        <v>#N/A</v>
      </c>
      <c r="T63" s="404" t="e">
        <f>IF($D63="Yes",'CMFs Injury B (All Data)'!T63,1)</f>
        <v>#N/A</v>
      </c>
      <c r="U63" s="404" t="e">
        <f>IF($D63="Yes",'CMFs Injury B (All Data)'!U63,1)</f>
        <v>#N/A</v>
      </c>
      <c r="V63" s="439" t="e">
        <f>IF($D63="Yes",'CMFs Injury B (All Data)'!V63,1)</f>
        <v>#N/A</v>
      </c>
      <c r="W63" s="625"/>
    </row>
    <row r="64" spans="1:23" x14ac:dyDescent="0.2">
      <c r="A64" s="407" t="str">
        <f>'CMFs Fatal'!A64</f>
        <v>Area Type must be selected on Worksheet 1 (box 14)</v>
      </c>
      <c r="B64" s="403">
        <f>'CMFs Fatal (All Data)'!B64</f>
        <v>10</v>
      </c>
      <c r="C64" s="403" t="str">
        <f>'CMFs Fatal (All Data)'!C64</f>
        <v>All</v>
      </c>
      <c r="D64" s="403" t="e">
        <f>'CMFs Fatal (All Data)'!D64</f>
        <v>#N/A</v>
      </c>
      <c r="E64" s="404" t="e">
        <f>IF($D64="Yes",'CMFs Injury B (All Data)'!E64,1)</f>
        <v>#N/A</v>
      </c>
      <c r="F64" s="404" t="e">
        <f>IF($D64="Yes",'CMFs Injury B (All Data)'!F64,1)</f>
        <v>#N/A</v>
      </c>
      <c r="G64" s="404" t="e">
        <f>IF($D64="Yes",'CMFs Injury B (All Data)'!G64,1)</f>
        <v>#N/A</v>
      </c>
      <c r="H64" s="404" t="e">
        <f>IF($D64="Yes",'CMFs Injury B (All Data)'!H64,1)</f>
        <v>#N/A</v>
      </c>
      <c r="I64" s="404" t="e">
        <f>IF($D64="Yes",'CMFs Injury B (All Data)'!I64,1)</f>
        <v>#N/A</v>
      </c>
      <c r="J64" s="404" t="e">
        <f>IF($D64="Yes",'CMFs Injury B (All Data)'!J64,1)</f>
        <v>#N/A</v>
      </c>
      <c r="K64" s="404" t="e">
        <f>IF($D64="Yes",'CMFs Injury B (All Data)'!K64,1)</f>
        <v>#N/A</v>
      </c>
      <c r="L64" s="404" t="e">
        <f>IF($D64="Yes",'CMFs Injury B (All Data)'!L64,1)</f>
        <v>#N/A</v>
      </c>
      <c r="M64" s="404" t="e">
        <f>IF($D64="Yes",'CMFs Injury B (All Data)'!M64,1)</f>
        <v>#N/A</v>
      </c>
      <c r="N64" s="404" t="e">
        <f>IF($D64="Yes",'CMFs Injury B (All Data)'!N64,1)</f>
        <v>#N/A</v>
      </c>
      <c r="O64" s="404" t="e">
        <f>IF($D64="Yes",'CMFs Injury B (All Data)'!O64,1)</f>
        <v>#N/A</v>
      </c>
      <c r="P64" s="404" t="e">
        <f>IF($D64="Yes",'CMFs Injury B (All Data)'!P64,1)</f>
        <v>#N/A</v>
      </c>
      <c r="Q64" s="404" t="e">
        <f>IF($D64="Yes",'CMFs Injury B (All Data)'!Q64,1)</f>
        <v>#N/A</v>
      </c>
      <c r="R64" s="404" t="e">
        <f>IF($D64="Yes",'CMFs Injury B (All Data)'!R64,1)</f>
        <v>#N/A</v>
      </c>
      <c r="S64" s="404" t="e">
        <f>IF($D64="Yes",'CMFs Injury B (All Data)'!S64,1)</f>
        <v>#N/A</v>
      </c>
      <c r="T64" s="404" t="e">
        <f>IF($D64="Yes",'CMFs Injury B (All Data)'!T64,1)</f>
        <v>#N/A</v>
      </c>
      <c r="U64" s="404" t="e">
        <f>IF($D64="Yes",'CMFs Injury B (All Data)'!U64,1)</f>
        <v>#N/A</v>
      </c>
      <c r="V64" s="439" t="e">
        <f>IF($D64="Yes",'CMFs Injury B (All Data)'!V64,1)</f>
        <v>#N/A</v>
      </c>
      <c r="W64" s="625"/>
    </row>
    <row r="65" spans="1:23" x14ac:dyDescent="0.2">
      <c r="A65" s="407" t="str">
        <f>'CMFs Fatal'!A65</f>
        <v>Area Type must be selected on Worksheet 1 (box 14)</v>
      </c>
      <c r="B65" s="403">
        <f>'CMFs Fatal (All Data)'!B65</f>
        <v>20</v>
      </c>
      <c r="C65" s="403" t="str">
        <f>'CMFs Fatal (All Data)'!C65</f>
        <v>All</v>
      </c>
      <c r="D65" s="403" t="e">
        <f>'CMFs Fatal (All Data)'!D65</f>
        <v>#N/A</v>
      </c>
      <c r="E65" s="404" t="e">
        <f>IF($D65="Yes",'CMFs Injury B (All Data)'!E65,1)</f>
        <v>#N/A</v>
      </c>
      <c r="F65" s="404" t="e">
        <f>IF($D65="Yes",'CMFs Injury B (All Data)'!F65,1)</f>
        <v>#N/A</v>
      </c>
      <c r="G65" s="404" t="e">
        <f>IF($D65="Yes",'CMFs Injury B (All Data)'!G65,1)</f>
        <v>#N/A</v>
      </c>
      <c r="H65" s="404" t="e">
        <f>IF($D65="Yes",'CMFs Injury B (All Data)'!H65,1)</f>
        <v>#N/A</v>
      </c>
      <c r="I65" s="404" t="e">
        <f>IF($D65="Yes",'CMFs Injury B (All Data)'!I65,1)</f>
        <v>#N/A</v>
      </c>
      <c r="J65" s="404" t="e">
        <f>IF($D65="Yes",'CMFs Injury B (All Data)'!J65,1)</f>
        <v>#N/A</v>
      </c>
      <c r="K65" s="404" t="e">
        <f>IF($D65="Yes",'CMFs Injury B (All Data)'!K65,1)</f>
        <v>#N/A</v>
      </c>
      <c r="L65" s="404" t="e">
        <f>IF($D65="Yes",'CMFs Injury B (All Data)'!L65,1)</f>
        <v>#N/A</v>
      </c>
      <c r="M65" s="404" t="e">
        <f>IF($D65="Yes",'CMFs Injury B (All Data)'!M65,1)</f>
        <v>#N/A</v>
      </c>
      <c r="N65" s="404" t="e">
        <f>IF($D65="Yes",'CMFs Injury B (All Data)'!N65,1)</f>
        <v>#N/A</v>
      </c>
      <c r="O65" s="404" t="e">
        <f>IF($D65="Yes",'CMFs Injury B (All Data)'!O65,1)</f>
        <v>#N/A</v>
      </c>
      <c r="P65" s="404" t="e">
        <f>IF($D65="Yes",'CMFs Injury B (All Data)'!P65,1)</f>
        <v>#N/A</v>
      </c>
      <c r="Q65" s="404" t="e">
        <f>IF($D65="Yes",'CMFs Injury B (All Data)'!Q65,1)</f>
        <v>#N/A</v>
      </c>
      <c r="R65" s="404" t="e">
        <f>IF($D65="Yes",'CMFs Injury B (All Data)'!R65,1)</f>
        <v>#N/A</v>
      </c>
      <c r="S65" s="404" t="e">
        <f>IF($D65="Yes",'CMFs Injury B (All Data)'!S65,1)</f>
        <v>#N/A</v>
      </c>
      <c r="T65" s="404" t="e">
        <f>IF($D65="Yes",'CMFs Injury B (All Data)'!T65,1)</f>
        <v>#N/A</v>
      </c>
      <c r="U65" s="404" t="e">
        <f>IF($D65="Yes",'CMFs Injury B (All Data)'!U65,1)</f>
        <v>#N/A</v>
      </c>
      <c r="V65" s="439" t="e">
        <f>IF($D65="Yes",'CMFs Injury B (All Data)'!V65,1)</f>
        <v>#N/A</v>
      </c>
      <c r="W65" s="625"/>
    </row>
    <row r="66" spans="1:23" x14ac:dyDescent="0.2">
      <c r="A66" s="407" t="str">
        <f>'CMFs Fatal'!A66</f>
        <v>Area Type must be selected on Worksheet 1 (box 14)</v>
      </c>
      <c r="B66" s="405">
        <f>'CMFs Fatal (All Data)'!B66</f>
        <v>20</v>
      </c>
      <c r="C66" s="405" t="str">
        <f>'CMFs Fatal (All Data)'!C66</f>
        <v>All</v>
      </c>
      <c r="D66" s="405" t="e">
        <f>'CMFs Fatal (All Data)'!D66</f>
        <v>#N/A</v>
      </c>
      <c r="E66" s="404" t="e">
        <f>IF($D66="Yes",'CMFs Injury B (All Data)'!E66,1)</f>
        <v>#N/A</v>
      </c>
      <c r="F66" s="404" t="e">
        <f>IF($D66="Yes",'CMFs Injury B (All Data)'!F66,1)</f>
        <v>#N/A</v>
      </c>
      <c r="G66" s="404" t="e">
        <f>IF($D66="Yes",'CMFs Injury B (All Data)'!G66,1)</f>
        <v>#N/A</v>
      </c>
      <c r="H66" s="404" t="e">
        <f>IF($D66="Yes",'CMFs Injury B (All Data)'!H66,1)</f>
        <v>#N/A</v>
      </c>
      <c r="I66" s="404" t="e">
        <f>IF($D66="Yes",'CMFs Injury B (All Data)'!I66,1)</f>
        <v>#N/A</v>
      </c>
      <c r="J66" s="404" t="e">
        <f>IF($D66="Yes",'CMFs Injury B (All Data)'!J66,1)</f>
        <v>#N/A</v>
      </c>
      <c r="K66" s="404" t="e">
        <f>IF($D66="Yes",'CMFs Injury B (All Data)'!K66,1)</f>
        <v>#N/A</v>
      </c>
      <c r="L66" s="404" t="e">
        <f>IF($D66="Yes",'CMFs Injury B (All Data)'!L66,1)</f>
        <v>#N/A</v>
      </c>
      <c r="M66" s="404" t="e">
        <f>IF($D66="Yes",'CMFs Injury B (All Data)'!M66,1)</f>
        <v>#N/A</v>
      </c>
      <c r="N66" s="404" t="e">
        <f>IF($D66="Yes",'CMFs Injury B (All Data)'!N66,1)</f>
        <v>#N/A</v>
      </c>
      <c r="O66" s="404" t="e">
        <f>IF($D66="Yes",'CMFs Injury B (All Data)'!O66,1)</f>
        <v>#N/A</v>
      </c>
      <c r="P66" s="404" t="e">
        <f>IF($D66="Yes",'CMFs Injury B (All Data)'!P66,1)</f>
        <v>#N/A</v>
      </c>
      <c r="Q66" s="404" t="e">
        <f>IF($D66="Yes",'CMFs Injury B (All Data)'!Q66,1)</f>
        <v>#N/A</v>
      </c>
      <c r="R66" s="404" t="e">
        <f>IF($D66="Yes",'CMFs Injury B (All Data)'!R66,1)</f>
        <v>#N/A</v>
      </c>
      <c r="S66" s="404" t="e">
        <f>IF($D66="Yes",'CMFs Injury B (All Data)'!S66,1)</f>
        <v>#N/A</v>
      </c>
      <c r="T66" s="404" t="e">
        <f>IF($D66="Yes",'CMFs Injury B (All Data)'!T66,1)</f>
        <v>#N/A</v>
      </c>
      <c r="U66" s="404" t="e">
        <f>IF($D66="Yes",'CMFs Injury B (All Data)'!U66,1)</f>
        <v>#N/A</v>
      </c>
      <c r="V66" s="439" t="e">
        <f>IF($D66="Yes",'CMFs Injury B (All Data)'!V66,1)</f>
        <v>#N/A</v>
      </c>
      <c r="W66" s="625"/>
    </row>
    <row r="67" spans="1:23" x14ac:dyDescent="0.2">
      <c r="A67" s="407" t="str">
        <f>'CMFs Fatal'!A67</f>
        <v>Area Type must be selected on Worksheet 1 (box 14)</v>
      </c>
      <c r="B67" s="403">
        <f>'CMFs Fatal (All Data)'!B67</f>
        <v>10</v>
      </c>
      <c r="C67" s="403" t="str">
        <f>'CMFs Fatal (All Data)'!C67</f>
        <v>Urban</v>
      </c>
      <c r="D67" s="403" t="e">
        <f>'CMFs Fatal (All Data)'!D67</f>
        <v>#N/A</v>
      </c>
      <c r="E67" s="404" t="e">
        <f>IF($D67="Yes",'CMFs Injury B (All Data)'!E67,1)</f>
        <v>#N/A</v>
      </c>
      <c r="F67" s="404" t="e">
        <f>IF($D67="Yes",'CMFs Injury B (All Data)'!F67,1)</f>
        <v>#N/A</v>
      </c>
      <c r="G67" s="404" t="e">
        <f>IF($D67="Yes",'CMFs Injury B (All Data)'!G67,1)</f>
        <v>#N/A</v>
      </c>
      <c r="H67" s="404" t="e">
        <f>IF($D67="Yes",'CMFs Injury B (All Data)'!H67,1)</f>
        <v>#N/A</v>
      </c>
      <c r="I67" s="404" t="e">
        <f>IF($D67="Yes",'CMFs Injury B (All Data)'!I67,1)</f>
        <v>#N/A</v>
      </c>
      <c r="J67" s="404" t="e">
        <f>IF($D67="Yes",'CMFs Injury B (All Data)'!J67,1)</f>
        <v>#N/A</v>
      </c>
      <c r="K67" s="404" t="e">
        <f>IF($D67="Yes",'CMFs Injury B (All Data)'!K67,1)</f>
        <v>#N/A</v>
      </c>
      <c r="L67" s="404" t="e">
        <f>IF($D67="Yes",'CMFs Injury B (All Data)'!L67,1)</f>
        <v>#N/A</v>
      </c>
      <c r="M67" s="404" t="e">
        <f>IF($D67="Yes",'CMFs Injury B (All Data)'!M67,1)</f>
        <v>#N/A</v>
      </c>
      <c r="N67" s="404" t="e">
        <f>IF($D67="Yes",'CMFs Injury B (All Data)'!N67,1)</f>
        <v>#N/A</v>
      </c>
      <c r="O67" s="404" t="e">
        <f>IF($D67="Yes",'CMFs Injury B (All Data)'!O67,1)</f>
        <v>#N/A</v>
      </c>
      <c r="P67" s="404" t="e">
        <f>IF($D67="Yes",'CMFs Injury B (All Data)'!P67,1)</f>
        <v>#N/A</v>
      </c>
      <c r="Q67" s="404" t="e">
        <f>IF($D67="Yes",'CMFs Injury B (All Data)'!Q67,1)</f>
        <v>#N/A</v>
      </c>
      <c r="R67" s="404" t="e">
        <f>IF($D67="Yes",'CMFs Injury B (All Data)'!R67,1)</f>
        <v>#N/A</v>
      </c>
      <c r="S67" s="404" t="e">
        <f>IF($D67="Yes",'CMFs Injury B (All Data)'!S67,1)</f>
        <v>#N/A</v>
      </c>
      <c r="T67" s="404" t="e">
        <f>IF($D67="Yes",'CMFs Injury B (All Data)'!T67,1)</f>
        <v>#N/A</v>
      </c>
      <c r="U67" s="404" t="e">
        <f>IF($D67="Yes",'CMFs Injury B (All Data)'!U67,1)</f>
        <v>#N/A</v>
      </c>
      <c r="V67" s="439" t="e">
        <f>IF($D67="Yes",'CMFs Injury B (All Data)'!V67,1)</f>
        <v>#N/A</v>
      </c>
      <c r="W67" s="625"/>
    </row>
    <row r="68" spans="1:23" x14ac:dyDescent="0.2">
      <c r="A68" s="407" t="str">
        <f>'CMFs Fatal'!A68</f>
        <v>Area Type must be selected on Worksheet 1 (box 14)</v>
      </c>
      <c r="B68" s="403">
        <f>'CMFs Fatal (All Data)'!B68</f>
        <v>50</v>
      </c>
      <c r="C68" s="403" t="str">
        <f>'CMFs Fatal (All Data)'!C68</f>
        <v>Urban</v>
      </c>
      <c r="D68" s="403" t="e">
        <f>'CMFs Fatal (All Data)'!D68</f>
        <v>#N/A</v>
      </c>
      <c r="E68" s="404" t="e">
        <f>IF($D68="Yes",'CMFs Injury B (All Data)'!E68,1)</f>
        <v>#N/A</v>
      </c>
      <c r="F68" s="404" t="e">
        <f>IF($D68="Yes",'CMFs Injury B (All Data)'!F68,1)</f>
        <v>#N/A</v>
      </c>
      <c r="G68" s="404" t="e">
        <f>IF($D68="Yes",'CMFs Injury B (All Data)'!G68,1)</f>
        <v>#N/A</v>
      </c>
      <c r="H68" s="404" t="e">
        <f>IF($D68="Yes",'CMFs Injury B (All Data)'!H68,1)</f>
        <v>#N/A</v>
      </c>
      <c r="I68" s="404" t="e">
        <f>IF($D68="Yes",'CMFs Injury B (All Data)'!I68,1)</f>
        <v>#N/A</v>
      </c>
      <c r="J68" s="404" t="e">
        <f>IF($D68="Yes",'CMFs Injury B (All Data)'!J68,1)</f>
        <v>#N/A</v>
      </c>
      <c r="K68" s="404" t="e">
        <f>IF($D68="Yes",'CMFs Injury B (All Data)'!K68,1)</f>
        <v>#N/A</v>
      </c>
      <c r="L68" s="404" t="e">
        <f>IF($D68="Yes",'CMFs Injury B (All Data)'!L68,1)</f>
        <v>#N/A</v>
      </c>
      <c r="M68" s="404" t="e">
        <f>IF($D68="Yes",'CMFs Injury B (All Data)'!M68,1)</f>
        <v>#N/A</v>
      </c>
      <c r="N68" s="404" t="e">
        <f>IF($D68="Yes",'CMFs Injury B (All Data)'!N68,1)</f>
        <v>#N/A</v>
      </c>
      <c r="O68" s="404" t="e">
        <f>IF($D68="Yes",'CMFs Injury B (All Data)'!O68,1)</f>
        <v>#N/A</v>
      </c>
      <c r="P68" s="404" t="e">
        <f>IF($D68="Yes",'CMFs Injury B (All Data)'!P68,1)</f>
        <v>#N/A</v>
      </c>
      <c r="Q68" s="404" t="e">
        <f>IF($D68="Yes",'CMFs Injury B (All Data)'!Q68,1)</f>
        <v>#N/A</v>
      </c>
      <c r="R68" s="404" t="e">
        <f>IF($D68="Yes",'CMFs Injury B (All Data)'!R68,1)</f>
        <v>#N/A</v>
      </c>
      <c r="S68" s="404" t="e">
        <f>IF($D68="Yes",'CMFs Injury B (All Data)'!S68,1)</f>
        <v>#N/A</v>
      </c>
      <c r="T68" s="404" t="e">
        <f>IF($D68="Yes",'CMFs Injury B (All Data)'!T68,1)</f>
        <v>#N/A</v>
      </c>
      <c r="U68" s="404" t="e">
        <f>IF($D68="Yes",'CMFs Injury B (All Data)'!U68,1)</f>
        <v>#N/A</v>
      </c>
      <c r="V68" s="439" t="e">
        <f>IF($D68="Yes",'CMFs Injury B (All Data)'!V68,1)</f>
        <v>#N/A</v>
      </c>
      <c r="W68" s="625"/>
    </row>
    <row r="69" spans="1:23" x14ac:dyDescent="0.2">
      <c r="A69" s="407" t="str">
        <f>'CMFs Fatal'!A69</f>
        <v>Area Type must be selected on Worksheet 1 (box 14)</v>
      </c>
      <c r="B69" s="403">
        <f>'CMFs Fatal (All Data)'!B69</f>
        <v>20</v>
      </c>
      <c r="C69" s="403" t="str">
        <f>'CMFs Fatal (All Data)'!C69</f>
        <v>All</v>
      </c>
      <c r="D69" s="403" t="e">
        <f>'CMFs Fatal (All Data)'!D69</f>
        <v>#N/A</v>
      </c>
      <c r="E69" s="404" t="e">
        <f>IF($D69="Yes",'CMFs Injury B (All Data)'!E69,1)</f>
        <v>#N/A</v>
      </c>
      <c r="F69" s="404" t="e">
        <f>IF($D69="Yes",'CMFs Injury B (All Data)'!F69,1)</f>
        <v>#N/A</v>
      </c>
      <c r="G69" s="404" t="e">
        <f>IF($D69="Yes",'CMFs Injury B (All Data)'!G69,1)</f>
        <v>#N/A</v>
      </c>
      <c r="H69" s="404" t="e">
        <f>IF($D69="Yes",'CMFs Injury B (All Data)'!H69,1)</f>
        <v>#N/A</v>
      </c>
      <c r="I69" s="404" t="e">
        <f>IF($D69="Yes",'CMFs Injury B (All Data)'!I69,1)</f>
        <v>#N/A</v>
      </c>
      <c r="J69" s="404" t="e">
        <f>IF($D69="Yes",'CMFs Injury B (All Data)'!J69,1)</f>
        <v>#N/A</v>
      </c>
      <c r="K69" s="404" t="e">
        <f>IF($D69="Yes",'CMFs Injury B (All Data)'!K69,1)</f>
        <v>#N/A</v>
      </c>
      <c r="L69" s="404" t="e">
        <f>IF($D69="Yes",'CMFs Injury B (All Data)'!L69,1)</f>
        <v>#N/A</v>
      </c>
      <c r="M69" s="404" t="e">
        <f>IF($D69="Yes",'CMFs Injury B (All Data)'!M69,1)</f>
        <v>#N/A</v>
      </c>
      <c r="N69" s="404" t="e">
        <f>IF($D69="Yes",'CMFs Injury B (All Data)'!N69,1)</f>
        <v>#N/A</v>
      </c>
      <c r="O69" s="404" t="e">
        <f>IF($D69="Yes",'CMFs Injury B (All Data)'!O69,1)</f>
        <v>#N/A</v>
      </c>
      <c r="P69" s="404" t="e">
        <f>IF($D69="Yes",'CMFs Injury B (All Data)'!P69,1)</f>
        <v>#N/A</v>
      </c>
      <c r="Q69" s="404" t="e">
        <f>IF($D69="Yes",'CMFs Injury B (All Data)'!Q69,1)</f>
        <v>#N/A</v>
      </c>
      <c r="R69" s="404" t="e">
        <f>IF($D69="Yes",'CMFs Injury B (All Data)'!R69,1)</f>
        <v>#N/A</v>
      </c>
      <c r="S69" s="404" t="e">
        <f>IF($D69="Yes",'CMFs Injury B (All Data)'!S69,1)</f>
        <v>#N/A</v>
      </c>
      <c r="T69" s="404" t="e">
        <f>IF($D69="Yes",'CMFs Injury B (All Data)'!T69,1)</f>
        <v>#N/A</v>
      </c>
      <c r="U69" s="404" t="e">
        <f>IF($D69="Yes",'CMFs Injury B (All Data)'!U69,1)</f>
        <v>#N/A</v>
      </c>
      <c r="V69" s="439" t="e">
        <f>IF($D69="Yes",'CMFs Injury B (All Data)'!V69,1)</f>
        <v>#N/A</v>
      </c>
      <c r="W69" s="625"/>
    </row>
    <row r="70" spans="1:23" x14ac:dyDescent="0.2">
      <c r="A70" s="407" t="str">
        <f>'CMFs Fatal'!A70</f>
        <v>Area Type must be selected on Worksheet 1 (box 14)</v>
      </c>
      <c r="B70" s="403">
        <f>'CMFs Fatal (All Data)'!B70</f>
        <v>25</v>
      </c>
      <c r="C70" s="403" t="str">
        <f>'CMFs Fatal (All Data)'!C70</f>
        <v>All</v>
      </c>
      <c r="D70" s="403" t="e">
        <f>'CMFs Fatal (All Data)'!D70</f>
        <v>#N/A</v>
      </c>
      <c r="E70" s="404" t="e">
        <f>IF($D70="Yes",'CMFs Injury B (All Data)'!E70,1)</f>
        <v>#N/A</v>
      </c>
      <c r="F70" s="404" t="e">
        <f>IF($D70="Yes",'CMFs Injury B (All Data)'!F70,1)</f>
        <v>#N/A</v>
      </c>
      <c r="G70" s="404" t="e">
        <f>IF($D70="Yes",'CMFs Injury B (All Data)'!G70,1)</f>
        <v>#N/A</v>
      </c>
      <c r="H70" s="404" t="e">
        <f>IF($D70="Yes",'CMFs Injury B (All Data)'!H70,1)</f>
        <v>#N/A</v>
      </c>
      <c r="I70" s="404" t="e">
        <f>IF($D70="Yes",'CMFs Injury B (All Data)'!I70,1)</f>
        <v>#N/A</v>
      </c>
      <c r="J70" s="404" t="e">
        <f>IF($D70="Yes",'CMFs Injury B (All Data)'!J70,1)</f>
        <v>#N/A</v>
      </c>
      <c r="K70" s="404" t="e">
        <f>IF($D70="Yes",'CMFs Injury B (All Data)'!K70,1)</f>
        <v>#N/A</v>
      </c>
      <c r="L70" s="404" t="e">
        <f>IF($D70="Yes",'CMFs Injury B (All Data)'!L70,1)</f>
        <v>#N/A</v>
      </c>
      <c r="M70" s="404" t="e">
        <f>IF($D70="Yes",'CMFs Injury B (All Data)'!M70,1)</f>
        <v>#N/A</v>
      </c>
      <c r="N70" s="404" t="e">
        <f>IF($D70="Yes",'CMFs Injury B (All Data)'!N70,1)</f>
        <v>#N/A</v>
      </c>
      <c r="O70" s="404" t="e">
        <f>IF($D70="Yes",'CMFs Injury B (All Data)'!O70,1)</f>
        <v>#N/A</v>
      </c>
      <c r="P70" s="404" t="e">
        <f>IF($D70="Yes",'CMFs Injury B (All Data)'!P70,1)</f>
        <v>#N/A</v>
      </c>
      <c r="Q70" s="404" t="e">
        <f>IF($D70="Yes",'CMFs Injury B (All Data)'!Q70,1)</f>
        <v>#N/A</v>
      </c>
      <c r="R70" s="404" t="e">
        <f>IF($D70="Yes",'CMFs Injury B (All Data)'!R70,1)</f>
        <v>#N/A</v>
      </c>
      <c r="S70" s="404" t="e">
        <f>IF($D70="Yes",'CMFs Injury B (All Data)'!S70,1)</f>
        <v>#N/A</v>
      </c>
      <c r="T70" s="404" t="e">
        <f>IF($D70="Yes",'CMFs Injury B (All Data)'!T70,1)</f>
        <v>#N/A</v>
      </c>
      <c r="U70" s="404" t="e">
        <f>IF($D70="Yes",'CMFs Injury B (All Data)'!U70,1)</f>
        <v>#N/A</v>
      </c>
      <c r="V70" s="439" t="e">
        <f>IF($D70="Yes",'CMFs Injury B (All Data)'!V70,1)</f>
        <v>#N/A</v>
      </c>
      <c r="W70" s="625"/>
    </row>
    <row r="71" spans="1:23" x14ac:dyDescent="0.2">
      <c r="A71" s="407" t="str">
        <f>'CMFs Fatal'!A71</f>
        <v>Area Type must be selected on Worksheet 1 (box 14)</v>
      </c>
      <c r="B71" s="403">
        <f>'CMFs Fatal (All Data)'!B71</f>
        <v>25</v>
      </c>
      <c r="C71" s="403" t="str">
        <f>'CMFs Fatal (All Data)'!C71</f>
        <v>All</v>
      </c>
      <c r="D71" s="403" t="e">
        <f>'CMFs Fatal (All Data)'!D71</f>
        <v>#N/A</v>
      </c>
      <c r="E71" s="404" t="e">
        <f>IF($D71="Yes",'CMFs Injury B (All Data)'!E71,1)</f>
        <v>#N/A</v>
      </c>
      <c r="F71" s="404" t="e">
        <f>IF($D71="Yes",'CMFs Injury B (All Data)'!F71,1)</f>
        <v>#N/A</v>
      </c>
      <c r="G71" s="404" t="e">
        <f>IF($D71="Yes",'CMFs Injury B (All Data)'!G71,1)</f>
        <v>#N/A</v>
      </c>
      <c r="H71" s="404" t="e">
        <f>IF($D71="Yes",'CMFs Injury B (All Data)'!H71,1)</f>
        <v>#N/A</v>
      </c>
      <c r="I71" s="404" t="e">
        <f>IF($D71="Yes",'CMFs Injury B (All Data)'!I71,1)</f>
        <v>#N/A</v>
      </c>
      <c r="J71" s="404" t="e">
        <f>IF($D71="Yes",'CMFs Injury B (All Data)'!J71,1)</f>
        <v>#N/A</v>
      </c>
      <c r="K71" s="404" t="e">
        <f>IF($D71="Yes",'CMFs Injury B (All Data)'!K71,1)</f>
        <v>#N/A</v>
      </c>
      <c r="L71" s="404" t="e">
        <f>IF($D71="Yes",'CMFs Injury B (All Data)'!L71,1)</f>
        <v>#N/A</v>
      </c>
      <c r="M71" s="404" t="e">
        <f>IF($D71="Yes",'CMFs Injury B (All Data)'!M71,1)</f>
        <v>#N/A</v>
      </c>
      <c r="N71" s="404" t="e">
        <f>IF($D71="Yes",'CMFs Injury B (All Data)'!N71,1)</f>
        <v>#N/A</v>
      </c>
      <c r="O71" s="404" t="e">
        <f>IF($D71="Yes",'CMFs Injury B (All Data)'!O71,1)</f>
        <v>#N/A</v>
      </c>
      <c r="P71" s="404" t="e">
        <f>IF($D71="Yes",'CMFs Injury B (All Data)'!P71,1)</f>
        <v>#N/A</v>
      </c>
      <c r="Q71" s="404" t="e">
        <f>IF($D71="Yes",'CMFs Injury B (All Data)'!Q71,1)</f>
        <v>#N/A</v>
      </c>
      <c r="R71" s="404" t="e">
        <f>IF($D71="Yes",'CMFs Injury B (All Data)'!R71,1)</f>
        <v>#N/A</v>
      </c>
      <c r="S71" s="404" t="e">
        <f>IF($D71="Yes",'CMFs Injury B (All Data)'!S71,1)</f>
        <v>#N/A</v>
      </c>
      <c r="T71" s="404" t="e">
        <f>IF($D71="Yes",'CMFs Injury B (All Data)'!T71,1)</f>
        <v>#N/A</v>
      </c>
      <c r="U71" s="404" t="e">
        <f>IF($D71="Yes",'CMFs Injury B (All Data)'!U71,1)</f>
        <v>#N/A</v>
      </c>
      <c r="V71" s="439" t="e">
        <f>IF($D71="Yes",'CMFs Injury B (All Data)'!V71,1)</f>
        <v>#N/A</v>
      </c>
      <c r="W71" s="625"/>
    </row>
    <row r="72" spans="1:23" x14ac:dyDescent="0.2">
      <c r="A72" s="407" t="str">
        <f>'CMFs Fatal'!A72</f>
        <v>Area Type must be selected on Worksheet 1 (box 14)</v>
      </c>
      <c r="B72" s="403">
        <f>'CMFs Fatal (All Data)'!B72</f>
        <v>25</v>
      </c>
      <c r="C72" s="403" t="str">
        <f>'CMFs Fatal (All Data)'!C72</f>
        <v>All</v>
      </c>
      <c r="D72" s="403" t="e">
        <f>'CMFs Fatal (All Data)'!D72</f>
        <v>#N/A</v>
      </c>
      <c r="E72" s="404" t="e">
        <f>IF($D72="Yes",'CMFs Injury B (All Data)'!E72,1)</f>
        <v>#N/A</v>
      </c>
      <c r="F72" s="404" t="e">
        <f>IF($D72="Yes",'CMFs Injury B (All Data)'!F72,1)</f>
        <v>#N/A</v>
      </c>
      <c r="G72" s="404" t="e">
        <f>IF($D72="Yes",'CMFs Injury B (All Data)'!G72,1)</f>
        <v>#N/A</v>
      </c>
      <c r="H72" s="404" t="e">
        <f>IF($D72="Yes",'CMFs Injury B (All Data)'!H72,1)</f>
        <v>#N/A</v>
      </c>
      <c r="I72" s="404" t="e">
        <f>IF($D72="Yes",'CMFs Injury B (All Data)'!I72,1)</f>
        <v>#N/A</v>
      </c>
      <c r="J72" s="404" t="e">
        <f>IF($D72="Yes",'CMFs Injury B (All Data)'!J72,1)</f>
        <v>#N/A</v>
      </c>
      <c r="K72" s="404" t="e">
        <f>IF($D72="Yes",'CMFs Injury B (All Data)'!K72,1)</f>
        <v>#N/A</v>
      </c>
      <c r="L72" s="404" t="e">
        <f>IF($D72="Yes",'CMFs Injury B (All Data)'!L72,1)</f>
        <v>#N/A</v>
      </c>
      <c r="M72" s="404" t="e">
        <f>IF($D72="Yes",'CMFs Injury B (All Data)'!M72,1)</f>
        <v>#N/A</v>
      </c>
      <c r="N72" s="404" t="e">
        <f>IF($D72="Yes",'CMFs Injury B (All Data)'!N72,1)</f>
        <v>#N/A</v>
      </c>
      <c r="O72" s="404" t="e">
        <f>IF($D72="Yes",'CMFs Injury B (All Data)'!O72,1)</f>
        <v>#N/A</v>
      </c>
      <c r="P72" s="404" t="e">
        <f>IF($D72="Yes",'CMFs Injury B (All Data)'!P72,1)</f>
        <v>#N/A</v>
      </c>
      <c r="Q72" s="404" t="e">
        <f>IF($D72="Yes",'CMFs Injury B (All Data)'!Q72,1)</f>
        <v>#N/A</v>
      </c>
      <c r="R72" s="404" t="e">
        <f>IF($D72="Yes",'CMFs Injury B (All Data)'!R72,1)</f>
        <v>#N/A</v>
      </c>
      <c r="S72" s="404" t="e">
        <f>IF($D72="Yes",'CMFs Injury B (All Data)'!S72,1)</f>
        <v>#N/A</v>
      </c>
      <c r="T72" s="404" t="e">
        <f>IF($D72="Yes",'CMFs Injury B (All Data)'!T72,1)</f>
        <v>#N/A</v>
      </c>
      <c r="U72" s="404" t="e">
        <f>IF($D72="Yes",'CMFs Injury B (All Data)'!U72,1)</f>
        <v>#N/A</v>
      </c>
      <c r="V72" s="439" t="e">
        <f>IF($D72="Yes",'CMFs Injury B (All Data)'!V72,1)</f>
        <v>#N/A</v>
      </c>
      <c r="W72" s="625"/>
    </row>
    <row r="73" spans="1:23" x14ac:dyDescent="0.2">
      <c r="A73" s="407" t="str">
        <f>'CMFs Fatal'!A73</f>
        <v>Area Type must be selected on Worksheet 1 (box 14)</v>
      </c>
      <c r="B73" s="403">
        <f>'CMFs Fatal (All Data)'!B73</f>
        <v>5</v>
      </c>
      <c r="C73" s="403" t="str">
        <f>'CMFs Fatal (All Data)'!C73</f>
        <v>Urban and Suburban</v>
      </c>
      <c r="D73" s="403" t="e">
        <f>'CMFs Fatal (All Data)'!D73</f>
        <v>#N/A</v>
      </c>
      <c r="E73" s="404" t="e">
        <f>IF($D73="Yes",'CMFs Injury B (All Data)'!E73,1)</f>
        <v>#N/A</v>
      </c>
      <c r="F73" s="404" t="e">
        <f>IF($D73="Yes",'CMFs Injury B (All Data)'!F73,1)</f>
        <v>#N/A</v>
      </c>
      <c r="G73" s="404" t="e">
        <f>IF($D73="Yes",'CMFs Injury B (All Data)'!G73,1)</f>
        <v>#N/A</v>
      </c>
      <c r="H73" s="404" t="e">
        <f>IF($D73="Yes",'CMFs Injury B (All Data)'!H73,1)</f>
        <v>#N/A</v>
      </c>
      <c r="I73" s="404" t="e">
        <f>IF($D73="Yes",'CMFs Injury B (All Data)'!I73,1)</f>
        <v>#N/A</v>
      </c>
      <c r="J73" s="404" t="e">
        <f>IF($D73="Yes",'CMFs Injury B (All Data)'!J73,1)</f>
        <v>#N/A</v>
      </c>
      <c r="K73" s="404" t="e">
        <f>IF($D73="Yes",'CMFs Injury B (All Data)'!K73,1)</f>
        <v>#N/A</v>
      </c>
      <c r="L73" s="404" t="e">
        <f>IF($D73="Yes",'CMFs Injury B (All Data)'!L73,1)</f>
        <v>#N/A</v>
      </c>
      <c r="M73" s="404" t="e">
        <f>IF($D73="Yes",'CMFs Injury B (All Data)'!M73,1)</f>
        <v>#N/A</v>
      </c>
      <c r="N73" s="404" t="e">
        <f>IF($D73="Yes",'CMFs Injury B (All Data)'!N73,1)</f>
        <v>#N/A</v>
      </c>
      <c r="O73" s="404" t="e">
        <f>IF($D73="Yes",'CMFs Injury B (All Data)'!O73,1)</f>
        <v>#N/A</v>
      </c>
      <c r="P73" s="404" t="e">
        <f>IF($D73="Yes",'CMFs Injury B (All Data)'!P73,1)</f>
        <v>#N/A</v>
      </c>
      <c r="Q73" s="404" t="e">
        <f>IF($D73="Yes",'CMFs Injury B (All Data)'!Q73,1)</f>
        <v>#N/A</v>
      </c>
      <c r="R73" s="404" t="e">
        <f>IF($D73="Yes",'CMFs Injury B (All Data)'!R73,1)</f>
        <v>#N/A</v>
      </c>
      <c r="S73" s="404" t="e">
        <f>IF($D73="Yes",'CMFs Injury B (All Data)'!S73,1)</f>
        <v>#N/A</v>
      </c>
      <c r="T73" s="404" t="e">
        <f>IF($D73="Yes",'CMFs Injury B (All Data)'!T73,1)</f>
        <v>#N/A</v>
      </c>
      <c r="U73" s="404" t="e">
        <f>IF($D73="Yes",'CMFs Injury B (All Data)'!U73,1)</f>
        <v>#N/A</v>
      </c>
      <c r="V73" s="439" t="e">
        <f>IF($D73="Yes",'CMFs Injury B (All Data)'!V73,1)</f>
        <v>#N/A</v>
      </c>
      <c r="W73" s="625"/>
    </row>
    <row r="74" spans="1:23" x14ac:dyDescent="0.2">
      <c r="A74" s="407" t="str">
        <f>'CMFs Fatal'!A74</f>
        <v>Area Type must be selected on Worksheet 1 (box 14)</v>
      </c>
      <c r="B74" s="403">
        <f>'CMFs Fatal (All Data)'!B74</f>
        <v>10</v>
      </c>
      <c r="C74" s="403" t="str">
        <f>'CMFs Fatal (All Data)'!C74</f>
        <v>All</v>
      </c>
      <c r="D74" s="403" t="e">
        <f>'CMFs Fatal (All Data)'!D74</f>
        <v>#N/A</v>
      </c>
      <c r="E74" s="404" t="e">
        <f>IF($D74="Yes",'CMFs Injury B (All Data)'!E74,1)</f>
        <v>#N/A</v>
      </c>
      <c r="F74" s="404" t="e">
        <f>IF($D74="Yes",'CMFs Injury B (All Data)'!F74,1)</f>
        <v>#N/A</v>
      </c>
      <c r="G74" s="404" t="e">
        <f>IF($D74="Yes",'CMFs Injury B (All Data)'!G74,1)</f>
        <v>#N/A</v>
      </c>
      <c r="H74" s="404" t="e">
        <f>IF($D74="Yes",'CMFs Injury B (All Data)'!H74,1)</f>
        <v>#N/A</v>
      </c>
      <c r="I74" s="404" t="e">
        <f>IF($D74="Yes",'CMFs Injury B (All Data)'!I74,1)</f>
        <v>#N/A</v>
      </c>
      <c r="J74" s="404" t="e">
        <f>IF($D74="Yes",'CMFs Injury B (All Data)'!J74,1)</f>
        <v>#N/A</v>
      </c>
      <c r="K74" s="404" t="e">
        <f>IF($D74="Yes",'CMFs Injury B (All Data)'!K74,1)</f>
        <v>#N/A</v>
      </c>
      <c r="L74" s="404" t="e">
        <f>IF($D74="Yes",'CMFs Injury B (All Data)'!L74,1)</f>
        <v>#N/A</v>
      </c>
      <c r="M74" s="404" t="e">
        <f>IF($D74="Yes",'CMFs Injury B (All Data)'!M74,1)</f>
        <v>#N/A</v>
      </c>
      <c r="N74" s="404" t="e">
        <f>IF($D74="Yes",'CMFs Injury B (All Data)'!N74,1)</f>
        <v>#N/A</v>
      </c>
      <c r="O74" s="404" t="e">
        <f>IF($D74="Yes",'CMFs Injury B (All Data)'!O74,1)</f>
        <v>#N/A</v>
      </c>
      <c r="P74" s="404" t="e">
        <f>IF($D74="Yes",'CMFs Injury B (All Data)'!P74,1)</f>
        <v>#N/A</v>
      </c>
      <c r="Q74" s="404" t="e">
        <f>IF($D74="Yes",'CMFs Injury B (All Data)'!Q74,1)</f>
        <v>#N/A</v>
      </c>
      <c r="R74" s="404" t="e">
        <f>IF($D74="Yes",'CMFs Injury B (All Data)'!R74,1)</f>
        <v>#N/A</v>
      </c>
      <c r="S74" s="404" t="e">
        <f>IF($D74="Yes",'CMFs Injury B (All Data)'!S74,1)</f>
        <v>#N/A</v>
      </c>
      <c r="T74" s="404" t="e">
        <f>IF($D74="Yes",'CMFs Injury B (All Data)'!T74,1)</f>
        <v>#N/A</v>
      </c>
      <c r="U74" s="404" t="e">
        <f>IF($D74="Yes",'CMFs Injury B (All Data)'!U74,1)</f>
        <v>#N/A</v>
      </c>
      <c r="V74" s="439" t="e">
        <f>IF($D74="Yes",'CMFs Injury B (All Data)'!V74,1)</f>
        <v>#N/A</v>
      </c>
      <c r="W74" s="625"/>
    </row>
    <row r="75" spans="1:23" x14ac:dyDescent="0.2">
      <c r="A75" s="407" t="str">
        <f>'CMFs Fatal'!A75</f>
        <v>Area Type must be selected on Worksheet 1 (box 14)</v>
      </c>
      <c r="B75" s="403">
        <f>'CMFs Fatal (All Data)'!B75</f>
        <v>20</v>
      </c>
      <c r="C75" s="403" t="str">
        <f>'CMFs Fatal (All Data)'!C75</f>
        <v>All</v>
      </c>
      <c r="D75" s="403" t="e">
        <f>'CMFs Fatal (All Data)'!D75</f>
        <v>#N/A</v>
      </c>
      <c r="E75" s="404" t="e">
        <f>IF($D75="Yes",'CMFs Injury B (All Data)'!E75,1)</f>
        <v>#N/A</v>
      </c>
      <c r="F75" s="404" t="e">
        <f>IF($D75="Yes",'CMFs Injury B (All Data)'!F75,1)</f>
        <v>#N/A</v>
      </c>
      <c r="G75" s="404" t="e">
        <f>IF($D75="Yes",'CMFs Injury B (All Data)'!G75,1)</f>
        <v>#N/A</v>
      </c>
      <c r="H75" s="404" t="e">
        <f>IF($D75="Yes",'CMFs Injury B (All Data)'!H75,1)</f>
        <v>#N/A</v>
      </c>
      <c r="I75" s="404" t="e">
        <f>IF($D75="Yes",'CMFs Injury B (All Data)'!I75,1)</f>
        <v>#N/A</v>
      </c>
      <c r="J75" s="404" t="e">
        <f>IF($D75="Yes",'CMFs Injury B (All Data)'!J75,1)</f>
        <v>#N/A</v>
      </c>
      <c r="K75" s="404" t="e">
        <f>IF($D75="Yes",'CMFs Injury B (All Data)'!K75,1)</f>
        <v>#N/A</v>
      </c>
      <c r="L75" s="404" t="e">
        <f>IF($D75="Yes",'CMFs Injury B (All Data)'!L75,1)</f>
        <v>#N/A</v>
      </c>
      <c r="M75" s="404" t="e">
        <f>IF($D75="Yes",'CMFs Injury B (All Data)'!M75,1)</f>
        <v>#N/A</v>
      </c>
      <c r="N75" s="404" t="e">
        <f>IF($D75="Yes",'CMFs Injury B (All Data)'!N75,1)</f>
        <v>#N/A</v>
      </c>
      <c r="O75" s="404" t="e">
        <f>IF($D75="Yes",'CMFs Injury B (All Data)'!O75,1)</f>
        <v>#N/A</v>
      </c>
      <c r="P75" s="404" t="e">
        <f>IF($D75="Yes",'CMFs Injury B (All Data)'!P75,1)</f>
        <v>#N/A</v>
      </c>
      <c r="Q75" s="404" t="e">
        <f>IF($D75="Yes",'CMFs Injury B (All Data)'!Q75,1)</f>
        <v>#N/A</v>
      </c>
      <c r="R75" s="404" t="e">
        <f>IF($D75="Yes",'CMFs Injury B (All Data)'!R75,1)</f>
        <v>#N/A</v>
      </c>
      <c r="S75" s="404" t="e">
        <f>IF($D75="Yes",'CMFs Injury B (All Data)'!S75,1)</f>
        <v>#N/A</v>
      </c>
      <c r="T75" s="404" t="e">
        <f>IF($D75="Yes",'CMFs Injury B (All Data)'!T75,1)</f>
        <v>#N/A</v>
      </c>
      <c r="U75" s="404" t="e">
        <f>IF($D75="Yes",'CMFs Injury B (All Data)'!U75,1)</f>
        <v>#N/A</v>
      </c>
      <c r="V75" s="439" t="e">
        <f>IF($D75="Yes",'CMFs Injury B (All Data)'!V75,1)</f>
        <v>#N/A</v>
      </c>
      <c r="W75" s="625"/>
    </row>
    <row r="76" spans="1:23" x14ac:dyDescent="0.2">
      <c r="A76" s="407" t="str">
        <f>'CMFs Fatal'!A76</f>
        <v>Area Type must be selected on Worksheet 1 (box 14)</v>
      </c>
      <c r="B76" s="403">
        <f>'CMFs Fatal (All Data)'!B76</f>
        <v>10</v>
      </c>
      <c r="C76" s="403" t="str">
        <f>'CMFs Fatal (All Data)'!C76</f>
        <v>All</v>
      </c>
      <c r="D76" s="403" t="e">
        <f>'CMFs Fatal (All Data)'!D76</f>
        <v>#N/A</v>
      </c>
      <c r="E76" s="404" t="e">
        <f>IF($D76="Yes",'CMFs Injury B (All Data)'!E76,1)</f>
        <v>#N/A</v>
      </c>
      <c r="F76" s="404" t="e">
        <f>IF($D76="Yes",'CMFs Injury B (All Data)'!F76,1)</f>
        <v>#N/A</v>
      </c>
      <c r="G76" s="404" t="e">
        <f>IF($D76="Yes",'CMFs Injury B (All Data)'!G76,1)</f>
        <v>#N/A</v>
      </c>
      <c r="H76" s="404" t="e">
        <f>IF($D76="Yes",'CMFs Injury B (All Data)'!H76,1)</f>
        <v>#N/A</v>
      </c>
      <c r="I76" s="404" t="e">
        <f>IF($D76="Yes",'CMFs Injury B (All Data)'!I76,1)</f>
        <v>#N/A</v>
      </c>
      <c r="J76" s="404" t="e">
        <f>IF($D76="Yes",'CMFs Injury B (All Data)'!J76,1)</f>
        <v>#N/A</v>
      </c>
      <c r="K76" s="404" t="e">
        <f>IF($D76="Yes",'CMFs Injury B (All Data)'!K76,1)</f>
        <v>#N/A</v>
      </c>
      <c r="L76" s="404" t="e">
        <f>IF($D76="Yes",'CMFs Injury B (All Data)'!L76,1)</f>
        <v>#N/A</v>
      </c>
      <c r="M76" s="404" t="e">
        <f>IF($D76="Yes",'CMFs Injury B (All Data)'!M76,1)</f>
        <v>#N/A</v>
      </c>
      <c r="N76" s="404" t="e">
        <f>IF($D76="Yes",'CMFs Injury B (All Data)'!N76,1)</f>
        <v>#N/A</v>
      </c>
      <c r="O76" s="404" t="e">
        <f>IF($D76="Yes",'CMFs Injury B (All Data)'!O76,1)</f>
        <v>#N/A</v>
      </c>
      <c r="P76" s="404" t="e">
        <f>IF($D76="Yes",'CMFs Injury B (All Data)'!P76,1)</f>
        <v>#N/A</v>
      </c>
      <c r="Q76" s="404" t="e">
        <f>IF($D76="Yes",'CMFs Injury B (All Data)'!Q76,1)</f>
        <v>#N/A</v>
      </c>
      <c r="R76" s="404" t="e">
        <f>IF($D76="Yes",'CMFs Injury B (All Data)'!R76,1)</f>
        <v>#N/A</v>
      </c>
      <c r="S76" s="404" t="e">
        <f>IF($D76="Yes",'CMFs Injury B (All Data)'!S76,1)</f>
        <v>#N/A</v>
      </c>
      <c r="T76" s="404" t="e">
        <f>IF($D76="Yes",'CMFs Injury B (All Data)'!T76,1)</f>
        <v>#N/A</v>
      </c>
      <c r="U76" s="404" t="e">
        <f>IF($D76="Yes",'CMFs Injury B (All Data)'!U76,1)</f>
        <v>#N/A</v>
      </c>
      <c r="V76" s="439" t="e">
        <f>IF($D76="Yes",'CMFs Injury B (All Data)'!V76,1)</f>
        <v>#N/A</v>
      </c>
      <c r="W76" s="625"/>
    </row>
    <row r="77" spans="1:23" x14ac:dyDescent="0.2">
      <c r="A77" s="407" t="str">
        <f>'CMFs Fatal'!A77</f>
        <v>Area Type must be selected on Worksheet 1 (box 14)</v>
      </c>
      <c r="B77" s="403">
        <f>'CMFs Fatal (All Data)'!B77</f>
        <v>20</v>
      </c>
      <c r="C77" s="403" t="str">
        <f>'CMFs Fatal (All Data)'!C77</f>
        <v>All</v>
      </c>
      <c r="D77" s="403" t="e">
        <f>'CMFs Fatal (All Data)'!D77</f>
        <v>#N/A</v>
      </c>
      <c r="E77" s="404" t="e">
        <f>IF($D77="Yes",'CMFs Injury B (All Data)'!E77,1)</f>
        <v>#N/A</v>
      </c>
      <c r="F77" s="404" t="e">
        <f>IF($D77="Yes",'CMFs Injury B (All Data)'!F77,1)</f>
        <v>#N/A</v>
      </c>
      <c r="G77" s="404" t="e">
        <f>IF($D77="Yes",'CMFs Injury B (All Data)'!G77,1)</f>
        <v>#N/A</v>
      </c>
      <c r="H77" s="404" t="e">
        <f>IF($D77="Yes",'CMFs Injury B (All Data)'!H77,1)</f>
        <v>#N/A</v>
      </c>
      <c r="I77" s="404" t="e">
        <f>IF($D77="Yes",'CMFs Injury B (All Data)'!I77,1)</f>
        <v>#N/A</v>
      </c>
      <c r="J77" s="404" t="e">
        <f>IF($D77="Yes",'CMFs Injury B (All Data)'!J77,1)</f>
        <v>#N/A</v>
      </c>
      <c r="K77" s="404" t="e">
        <f>IF($D77="Yes",'CMFs Injury B (All Data)'!K77,1)</f>
        <v>#N/A</v>
      </c>
      <c r="L77" s="404" t="e">
        <f>IF($D77="Yes",'CMFs Injury B (All Data)'!L77,1)</f>
        <v>#N/A</v>
      </c>
      <c r="M77" s="404" t="e">
        <f>IF($D77="Yes",'CMFs Injury B (All Data)'!M77,1)</f>
        <v>#N/A</v>
      </c>
      <c r="N77" s="404" t="e">
        <f>IF($D77="Yes",'CMFs Injury B (All Data)'!N77,1)</f>
        <v>#N/A</v>
      </c>
      <c r="O77" s="404" t="e">
        <f>IF($D77="Yes",'CMFs Injury B (All Data)'!O77,1)</f>
        <v>#N/A</v>
      </c>
      <c r="P77" s="404" t="e">
        <f>IF($D77="Yes",'CMFs Injury B (All Data)'!P77,1)</f>
        <v>#N/A</v>
      </c>
      <c r="Q77" s="404" t="e">
        <f>IF($D77="Yes",'CMFs Injury B (All Data)'!Q77,1)</f>
        <v>#N/A</v>
      </c>
      <c r="R77" s="404" t="e">
        <f>IF($D77="Yes",'CMFs Injury B (All Data)'!R77,1)</f>
        <v>#N/A</v>
      </c>
      <c r="S77" s="404" t="e">
        <f>IF($D77="Yes",'CMFs Injury B (All Data)'!S77,1)</f>
        <v>#N/A</v>
      </c>
      <c r="T77" s="404" t="e">
        <f>IF($D77="Yes",'CMFs Injury B (All Data)'!T77,1)</f>
        <v>#N/A</v>
      </c>
      <c r="U77" s="404" t="e">
        <f>IF($D77="Yes",'CMFs Injury B (All Data)'!U77,1)</f>
        <v>#N/A</v>
      </c>
      <c r="V77" s="439" t="e">
        <f>IF($D77="Yes",'CMFs Injury B (All Data)'!V77,1)</f>
        <v>#N/A</v>
      </c>
      <c r="W77" s="625"/>
    </row>
    <row r="78" spans="1:23" x14ac:dyDescent="0.2">
      <c r="A78" s="407" t="str">
        <f>'CMFs Fatal'!A78</f>
        <v>Area Type must be selected on Worksheet 1 (box 14)</v>
      </c>
      <c r="B78" s="403">
        <f>'CMFs Fatal (All Data)'!B78</f>
        <v>7</v>
      </c>
      <c r="C78" s="403" t="str">
        <f>'CMFs Fatal (All Data)'!C78</f>
        <v>All</v>
      </c>
      <c r="D78" s="403" t="e">
        <f>'CMFs Fatal (All Data)'!D78</f>
        <v>#N/A</v>
      </c>
      <c r="E78" s="404" t="e">
        <f>IF($D78="Yes",'CMFs Injury B (All Data)'!E78,1)</f>
        <v>#N/A</v>
      </c>
      <c r="F78" s="404" t="e">
        <f>IF($D78="Yes",'CMFs Injury B (All Data)'!F78,1)</f>
        <v>#N/A</v>
      </c>
      <c r="G78" s="404" t="e">
        <f>IF($D78="Yes",'CMFs Injury B (All Data)'!G78,1)</f>
        <v>#N/A</v>
      </c>
      <c r="H78" s="404" t="e">
        <f>IF($D78="Yes",'CMFs Injury B (All Data)'!H78,1)</f>
        <v>#N/A</v>
      </c>
      <c r="I78" s="404" t="e">
        <f>IF($D78="Yes",'CMFs Injury B (All Data)'!I78,1)</f>
        <v>#N/A</v>
      </c>
      <c r="J78" s="404" t="e">
        <f>IF($D78="Yes",'CMFs Injury B (All Data)'!J78,1)</f>
        <v>#N/A</v>
      </c>
      <c r="K78" s="404" t="e">
        <f>IF($D78="Yes",'CMFs Injury B (All Data)'!K78,1)</f>
        <v>#N/A</v>
      </c>
      <c r="L78" s="404" t="e">
        <f>IF($D78="Yes",'CMFs Injury B (All Data)'!L78,1)</f>
        <v>#N/A</v>
      </c>
      <c r="M78" s="404" t="e">
        <f>IF($D78="Yes",'CMFs Injury B (All Data)'!M78,1)</f>
        <v>#N/A</v>
      </c>
      <c r="N78" s="404" t="e">
        <f>IF($D78="Yes",'CMFs Injury B (All Data)'!N78,1)</f>
        <v>#N/A</v>
      </c>
      <c r="O78" s="404" t="e">
        <f>IF($D78="Yes",'CMFs Injury B (All Data)'!O78,1)</f>
        <v>#N/A</v>
      </c>
      <c r="P78" s="404" t="e">
        <f>IF($D78="Yes",'CMFs Injury B (All Data)'!P78,1)</f>
        <v>#N/A</v>
      </c>
      <c r="Q78" s="404" t="e">
        <f>IF($D78="Yes",'CMFs Injury B (All Data)'!Q78,1)</f>
        <v>#N/A</v>
      </c>
      <c r="R78" s="404" t="e">
        <f>IF($D78="Yes",'CMFs Injury B (All Data)'!R78,1)</f>
        <v>#N/A</v>
      </c>
      <c r="S78" s="404" t="e">
        <f>IF($D78="Yes",'CMFs Injury B (All Data)'!S78,1)</f>
        <v>#N/A</v>
      </c>
      <c r="T78" s="404" t="e">
        <f>IF($D78="Yes",'CMFs Injury B (All Data)'!T78,1)</f>
        <v>#N/A</v>
      </c>
      <c r="U78" s="404" t="e">
        <f>IF($D78="Yes",'CMFs Injury B (All Data)'!U78,1)</f>
        <v>#N/A</v>
      </c>
      <c r="V78" s="439" t="e">
        <f>IF($D78="Yes",'CMFs Injury B (All Data)'!V78,1)</f>
        <v>#N/A</v>
      </c>
      <c r="W78" s="625"/>
    </row>
    <row r="79" spans="1:23" x14ac:dyDescent="0.2">
      <c r="A79" s="407" t="str">
        <f>'CMFs Fatal'!A79</f>
        <v>Area Type must be selected on Worksheet 1 (box 14)</v>
      </c>
      <c r="B79" s="403">
        <f>'CMFs Fatal (All Data)'!B79</f>
        <v>7</v>
      </c>
      <c r="C79" s="403" t="str">
        <f>'CMFs Fatal (All Data)'!C79</f>
        <v>Urban</v>
      </c>
      <c r="D79" s="403" t="e">
        <f>'CMFs Fatal (All Data)'!D79</f>
        <v>#N/A</v>
      </c>
      <c r="E79" s="404" t="e">
        <f>IF($D79="Yes",'CMFs Injury B (All Data)'!E79,1)</f>
        <v>#N/A</v>
      </c>
      <c r="F79" s="404" t="e">
        <f>IF($D79="Yes",'CMFs Injury B (All Data)'!F79,1)</f>
        <v>#N/A</v>
      </c>
      <c r="G79" s="404" t="e">
        <f>IF($D79="Yes",'CMFs Injury B (All Data)'!G79,1)</f>
        <v>#N/A</v>
      </c>
      <c r="H79" s="404" t="e">
        <f>IF($D79="Yes",'CMFs Injury B (All Data)'!H79,1)</f>
        <v>#N/A</v>
      </c>
      <c r="I79" s="404" t="e">
        <f>IF($D79="Yes",'CMFs Injury B (All Data)'!I79,1)</f>
        <v>#N/A</v>
      </c>
      <c r="J79" s="404" t="e">
        <f>IF($D79="Yes",'CMFs Injury B (All Data)'!J79,1)</f>
        <v>#N/A</v>
      </c>
      <c r="K79" s="404" t="e">
        <f>IF($D79="Yes",'CMFs Injury B (All Data)'!K79,1)</f>
        <v>#N/A</v>
      </c>
      <c r="L79" s="404" t="e">
        <f>IF($D79="Yes",'CMFs Injury B (All Data)'!L79,1)</f>
        <v>#N/A</v>
      </c>
      <c r="M79" s="404" t="e">
        <f>IF($D79="Yes",'CMFs Injury B (All Data)'!M79,1)</f>
        <v>#N/A</v>
      </c>
      <c r="N79" s="404" t="e">
        <f>IF($D79="Yes",'CMFs Injury B (All Data)'!N79,1)</f>
        <v>#N/A</v>
      </c>
      <c r="O79" s="404" t="e">
        <f>IF($D79="Yes",'CMFs Injury B (All Data)'!O79,1)</f>
        <v>#N/A</v>
      </c>
      <c r="P79" s="404" t="e">
        <f>IF($D79="Yes",'CMFs Injury B (All Data)'!P79,1)</f>
        <v>#N/A</v>
      </c>
      <c r="Q79" s="404" t="e">
        <f>IF($D79="Yes",'CMFs Injury B (All Data)'!Q79,1)</f>
        <v>#N/A</v>
      </c>
      <c r="R79" s="404" t="e">
        <f>IF($D79="Yes",'CMFs Injury B (All Data)'!R79,1)</f>
        <v>#N/A</v>
      </c>
      <c r="S79" s="404" t="e">
        <f>IF($D79="Yes",'CMFs Injury B (All Data)'!S79,1)</f>
        <v>#N/A</v>
      </c>
      <c r="T79" s="404" t="e">
        <f>IF($D79="Yes",'CMFs Injury B (All Data)'!T79,1)</f>
        <v>#N/A</v>
      </c>
      <c r="U79" s="404" t="e">
        <f>IF($D79="Yes",'CMFs Injury B (All Data)'!U79,1)</f>
        <v>#N/A</v>
      </c>
      <c r="V79" s="439" t="e">
        <f>IF($D79="Yes",'CMFs Injury B (All Data)'!V79,1)</f>
        <v>#N/A</v>
      </c>
      <c r="W79" s="625"/>
    </row>
    <row r="80" spans="1:23" x14ac:dyDescent="0.2">
      <c r="A80" s="536" t="str">
        <f>'CMFs Fatal'!A80</f>
        <v>Area Type must be selected on Worksheet 1 (box 14)</v>
      </c>
      <c r="B80" s="403">
        <f>'CMFs Fatal (All Data)'!B80</f>
        <v>7</v>
      </c>
      <c r="C80" s="403" t="str">
        <f>'CMFs Fatal (All Data)'!C80</f>
        <v>All</v>
      </c>
      <c r="D80" s="403" t="e">
        <f>'CMFs Fatal (All Data)'!D80</f>
        <v>#N/A</v>
      </c>
      <c r="E80" s="404" t="e">
        <f>IF($D80="Yes",'CMFs Injury B (All Data)'!E80,1)</f>
        <v>#N/A</v>
      </c>
      <c r="F80" s="404" t="e">
        <f>IF($D80="Yes",'CMFs Injury B (All Data)'!F80,1)</f>
        <v>#N/A</v>
      </c>
      <c r="G80" s="404" t="e">
        <f>IF($D80="Yes",'CMFs Injury B (All Data)'!G80,1)</f>
        <v>#N/A</v>
      </c>
      <c r="H80" s="404" t="e">
        <f>IF($D80="Yes",'CMFs Injury B (All Data)'!H80,1)</f>
        <v>#N/A</v>
      </c>
      <c r="I80" s="404" t="e">
        <f>IF($D80="Yes",'CMFs Injury B (All Data)'!I80,1)</f>
        <v>#N/A</v>
      </c>
      <c r="J80" s="404" t="e">
        <f>IF($D80="Yes",'CMFs Injury B (All Data)'!J80,1)</f>
        <v>#N/A</v>
      </c>
      <c r="K80" s="404" t="e">
        <f>IF($D80="Yes",'CMFs Injury B (All Data)'!K80,1)</f>
        <v>#N/A</v>
      </c>
      <c r="L80" s="404" t="e">
        <f>IF($D80="Yes",'CMFs Injury B (All Data)'!L80,1)</f>
        <v>#N/A</v>
      </c>
      <c r="M80" s="404" t="e">
        <f>IF($D80="Yes",'CMFs Injury B (All Data)'!M80,1)</f>
        <v>#N/A</v>
      </c>
      <c r="N80" s="404" t="e">
        <f>IF($D80="Yes",'CMFs Injury B (All Data)'!N80,1)</f>
        <v>#N/A</v>
      </c>
      <c r="O80" s="404" t="e">
        <f>IF($D80="Yes",'CMFs Injury B (All Data)'!O80,1)</f>
        <v>#N/A</v>
      </c>
      <c r="P80" s="404" t="e">
        <f>IF($D80="Yes",'CMFs Injury B (All Data)'!P80,1)</f>
        <v>#N/A</v>
      </c>
      <c r="Q80" s="404" t="e">
        <f>IF($D80="Yes",'CMFs Injury B (All Data)'!Q80,1)</f>
        <v>#N/A</v>
      </c>
      <c r="R80" s="404" t="e">
        <f>IF($D80="Yes",'CMFs Injury B (All Data)'!R80,1)</f>
        <v>#N/A</v>
      </c>
      <c r="S80" s="404" t="e">
        <f>IF($D80="Yes",'CMFs Injury B (All Data)'!S80,1)</f>
        <v>#N/A</v>
      </c>
      <c r="T80" s="404" t="e">
        <f>IF($D80="Yes",'CMFs Injury B (All Data)'!T80,1)</f>
        <v>#N/A</v>
      </c>
      <c r="U80" s="404" t="e">
        <f>IF($D80="Yes",'CMFs Injury B (All Data)'!U80,1)</f>
        <v>#N/A</v>
      </c>
      <c r="V80" s="439" t="e">
        <f>IF($D80="Yes",'CMFs Injury B (All Data)'!V80,1)</f>
        <v>#N/A</v>
      </c>
      <c r="W80" s="625"/>
    </row>
    <row r="81" spans="1:23" x14ac:dyDescent="0.2">
      <c r="A81" s="407" t="str">
        <f>'CMFs Fatal'!A81</f>
        <v>Area Type must be selected on Worksheet 1 (box 14)</v>
      </c>
      <c r="B81" s="403">
        <f>'CMFs Fatal (All Data)'!B81</f>
        <v>10</v>
      </c>
      <c r="C81" s="403" t="str">
        <f>'CMFs Fatal (All Data)'!C81</f>
        <v>All</v>
      </c>
      <c r="D81" s="403" t="e">
        <f>'CMFs Fatal (All Data)'!D81</f>
        <v>#N/A</v>
      </c>
      <c r="E81" s="404" t="e">
        <f>IF($D81="Yes",'CMFs Injury B (All Data)'!E81,1)</f>
        <v>#N/A</v>
      </c>
      <c r="F81" s="404" t="e">
        <f>IF($D81="Yes",'CMFs Injury B (All Data)'!F81,1)</f>
        <v>#N/A</v>
      </c>
      <c r="G81" s="404" t="e">
        <f>IF($D81="Yes",'CMFs Injury B (All Data)'!G81,1)</f>
        <v>#N/A</v>
      </c>
      <c r="H81" s="404" t="e">
        <f>IF($D81="Yes",'CMFs Injury B (All Data)'!H81,1)</f>
        <v>#N/A</v>
      </c>
      <c r="I81" s="404" t="e">
        <f>IF($D81="Yes",'CMFs Injury B (All Data)'!I81,1)</f>
        <v>#N/A</v>
      </c>
      <c r="J81" s="404" t="e">
        <f>IF($D81="Yes",'CMFs Injury B (All Data)'!J81,1)</f>
        <v>#N/A</v>
      </c>
      <c r="K81" s="404" t="e">
        <f>IF($D81="Yes",'CMFs Injury B (All Data)'!K81,1)</f>
        <v>#N/A</v>
      </c>
      <c r="L81" s="404" t="e">
        <f>IF($D81="Yes",'CMFs Injury B (All Data)'!L81,1)</f>
        <v>#N/A</v>
      </c>
      <c r="M81" s="404" t="e">
        <f>IF($D81="Yes",'CMFs Injury B (All Data)'!M81,1)</f>
        <v>#N/A</v>
      </c>
      <c r="N81" s="404" t="e">
        <f>IF($D81="Yes",'CMFs Injury B (All Data)'!N81,1)</f>
        <v>#N/A</v>
      </c>
      <c r="O81" s="404" t="e">
        <f>IF($D81="Yes",'CMFs Injury B (All Data)'!O81,1)</f>
        <v>#N/A</v>
      </c>
      <c r="P81" s="404" t="e">
        <f>IF($D81="Yes",'CMFs Injury B (All Data)'!P81,1)</f>
        <v>#N/A</v>
      </c>
      <c r="Q81" s="404" t="e">
        <f>IF($D81="Yes",'CMFs Injury B (All Data)'!Q81,1)</f>
        <v>#N/A</v>
      </c>
      <c r="R81" s="404" t="e">
        <f>IF($D81="Yes",'CMFs Injury B (All Data)'!R81,1)</f>
        <v>#N/A</v>
      </c>
      <c r="S81" s="404" t="e">
        <f>IF($D81="Yes",'CMFs Injury B (All Data)'!S81,1)</f>
        <v>#N/A</v>
      </c>
      <c r="T81" s="404" t="e">
        <f>IF($D81="Yes",'CMFs Injury B (All Data)'!T81,1)</f>
        <v>#N/A</v>
      </c>
      <c r="U81" s="404" t="e">
        <f>IF($D81="Yes",'CMFs Injury B (All Data)'!U81,1)</f>
        <v>#N/A</v>
      </c>
      <c r="V81" s="439" t="e">
        <f>IF($D81="Yes",'CMFs Injury B (All Data)'!V81,1)</f>
        <v>#N/A</v>
      </c>
      <c r="W81" s="625"/>
    </row>
    <row r="82" spans="1:23" x14ac:dyDescent="0.2">
      <c r="A82" s="407" t="str">
        <f>'CMFs Fatal'!A82</f>
        <v>Area Type must be selected on Worksheet 1 (box 14)</v>
      </c>
      <c r="B82" s="403">
        <f>'CMFs Fatal (All Data)'!B82</f>
        <v>8</v>
      </c>
      <c r="C82" s="403" t="str">
        <f>'CMFs Fatal (All Data)'!C82</f>
        <v>All</v>
      </c>
      <c r="D82" s="403" t="e">
        <f>'CMFs Fatal (All Data)'!D82</f>
        <v>#N/A</v>
      </c>
      <c r="E82" s="404" t="e">
        <f>IF($D82="Yes",'CMFs Injury B (All Data)'!E82,1)</f>
        <v>#N/A</v>
      </c>
      <c r="F82" s="404" t="e">
        <f>IF($D82="Yes",'CMFs Injury B (All Data)'!F82,1)</f>
        <v>#N/A</v>
      </c>
      <c r="G82" s="404" t="e">
        <f>IF($D82="Yes",'CMFs Injury B (All Data)'!G82,1)</f>
        <v>#N/A</v>
      </c>
      <c r="H82" s="404" t="e">
        <f>IF($D82="Yes",'CMFs Injury B (All Data)'!H82,1)</f>
        <v>#N/A</v>
      </c>
      <c r="I82" s="404" t="e">
        <f>IF($D82="Yes",'CMFs Injury B (All Data)'!I82,1)</f>
        <v>#N/A</v>
      </c>
      <c r="J82" s="404" t="e">
        <f>IF($D82="Yes",'CMFs Injury B (All Data)'!J82,1)</f>
        <v>#N/A</v>
      </c>
      <c r="K82" s="404" t="e">
        <f>IF($D82="Yes",'CMFs Injury B (All Data)'!K82,1)</f>
        <v>#N/A</v>
      </c>
      <c r="L82" s="404" t="e">
        <f>IF($D82="Yes",'CMFs Injury B (All Data)'!L82,1)</f>
        <v>#N/A</v>
      </c>
      <c r="M82" s="404" t="e">
        <f>IF($D82="Yes",'CMFs Injury B (All Data)'!M82,1)</f>
        <v>#N/A</v>
      </c>
      <c r="N82" s="404" t="e">
        <f>IF($D82="Yes",'CMFs Injury B (All Data)'!N82,1)</f>
        <v>#N/A</v>
      </c>
      <c r="O82" s="404" t="e">
        <f>IF($D82="Yes",'CMFs Injury B (All Data)'!O82,1)</f>
        <v>#N/A</v>
      </c>
      <c r="P82" s="404" t="e">
        <f>IF($D82="Yes",'CMFs Injury B (All Data)'!P82,1)</f>
        <v>#N/A</v>
      </c>
      <c r="Q82" s="404" t="e">
        <f>IF($D82="Yes",'CMFs Injury B (All Data)'!Q82,1)</f>
        <v>#N/A</v>
      </c>
      <c r="R82" s="404" t="e">
        <f>IF($D82="Yes",'CMFs Injury B (All Data)'!R82,1)</f>
        <v>#N/A</v>
      </c>
      <c r="S82" s="404" t="e">
        <f>IF($D82="Yes",'CMFs Injury B (All Data)'!S82,1)</f>
        <v>#N/A</v>
      </c>
      <c r="T82" s="404" t="e">
        <f>IF($D82="Yes",'CMFs Injury B (All Data)'!T82,1)</f>
        <v>#N/A</v>
      </c>
      <c r="U82" s="404" t="e">
        <f>IF($D82="Yes",'CMFs Injury B (All Data)'!U82,1)</f>
        <v>#N/A</v>
      </c>
      <c r="V82" s="439" t="e">
        <f>IF($D82="Yes",'CMFs Injury B (All Data)'!V82,1)</f>
        <v>#N/A</v>
      </c>
      <c r="W82" s="625"/>
    </row>
    <row r="83" spans="1:23" x14ac:dyDescent="0.2">
      <c r="A83" s="407" t="str">
        <f>'CMFs Fatal'!A83</f>
        <v>Area Type must be selected on Worksheet 1 (box 14)</v>
      </c>
      <c r="B83" s="403">
        <f>'CMFs Fatal (All Data)'!B83</f>
        <v>8</v>
      </c>
      <c r="C83" s="403" t="str">
        <f>'CMFs Fatal (All Data)'!C83</f>
        <v>Rural</v>
      </c>
      <c r="D83" s="403" t="e">
        <f>'CMFs Fatal (All Data)'!D83</f>
        <v>#N/A</v>
      </c>
      <c r="E83" s="404" t="e">
        <f>IF($D83="Yes",'CMFs Injury B (All Data)'!E83,1)</f>
        <v>#N/A</v>
      </c>
      <c r="F83" s="404" t="e">
        <f>IF($D83="Yes",'CMFs Injury B (All Data)'!F83,1)</f>
        <v>#N/A</v>
      </c>
      <c r="G83" s="404" t="e">
        <f>IF($D83="Yes",'CMFs Injury B (All Data)'!G83,1)</f>
        <v>#N/A</v>
      </c>
      <c r="H83" s="404" t="e">
        <f>IF($D83="Yes",'CMFs Injury B (All Data)'!H83,1)</f>
        <v>#N/A</v>
      </c>
      <c r="I83" s="404" t="e">
        <f>IF($D83="Yes",'CMFs Injury B (All Data)'!I83,1)</f>
        <v>#N/A</v>
      </c>
      <c r="J83" s="404" t="e">
        <f>IF($D83="Yes",'CMFs Injury B (All Data)'!J83,1)</f>
        <v>#N/A</v>
      </c>
      <c r="K83" s="404" t="e">
        <f>IF($D83="Yes",'CMFs Injury B (All Data)'!K83,1)</f>
        <v>#N/A</v>
      </c>
      <c r="L83" s="404" t="e">
        <f>IF($D83="Yes",'CMFs Injury B (All Data)'!L83,1)</f>
        <v>#N/A</v>
      </c>
      <c r="M83" s="404" t="e">
        <f>IF($D83="Yes",'CMFs Injury B (All Data)'!M83,1)</f>
        <v>#N/A</v>
      </c>
      <c r="N83" s="404" t="e">
        <f>IF($D83="Yes",'CMFs Injury B (All Data)'!N83,1)</f>
        <v>#N/A</v>
      </c>
      <c r="O83" s="404" t="e">
        <f>IF($D83="Yes",'CMFs Injury B (All Data)'!O83,1)</f>
        <v>#N/A</v>
      </c>
      <c r="P83" s="404" t="e">
        <f>IF($D83="Yes",'CMFs Injury B (All Data)'!P83,1)</f>
        <v>#N/A</v>
      </c>
      <c r="Q83" s="404" t="e">
        <f>IF($D83="Yes",'CMFs Injury B (All Data)'!Q83,1)</f>
        <v>#N/A</v>
      </c>
      <c r="R83" s="404" t="e">
        <f>IF($D83="Yes",'CMFs Injury B (All Data)'!R83,1)</f>
        <v>#N/A</v>
      </c>
      <c r="S83" s="404" t="e">
        <f>IF($D83="Yes",'CMFs Injury B (All Data)'!S83,1)</f>
        <v>#N/A</v>
      </c>
      <c r="T83" s="404" t="e">
        <f>IF($D83="Yes",'CMFs Injury B (All Data)'!T83,1)</f>
        <v>#N/A</v>
      </c>
      <c r="U83" s="404" t="e">
        <f>IF($D83="Yes",'CMFs Injury B (All Data)'!U83,1)</f>
        <v>#N/A</v>
      </c>
      <c r="V83" s="439" t="e">
        <f>IF($D83="Yes",'CMFs Injury B (All Data)'!V83,1)</f>
        <v>#N/A</v>
      </c>
      <c r="W83" s="625"/>
    </row>
    <row r="84" spans="1:23" x14ac:dyDescent="0.2">
      <c r="A84" s="407" t="str">
        <f>'CMFs Fatal'!A84</f>
        <v>Area Type must be selected on Worksheet 1 (box 14)</v>
      </c>
      <c r="B84" s="403">
        <f>'CMFs Fatal (All Data)'!B84</f>
        <v>7</v>
      </c>
      <c r="C84" s="403" t="str">
        <f>'CMFs Fatal (All Data)'!C84</f>
        <v>All</v>
      </c>
      <c r="D84" s="403" t="e">
        <f>'CMFs Fatal (All Data)'!D84</f>
        <v>#N/A</v>
      </c>
      <c r="E84" s="404" t="e">
        <f>IF($D84="Yes",'CMFs Injury B (All Data)'!E84,1)</f>
        <v>#N/A</v>
      </c>
      <c r="F84" s="404" t="e">
        <f>IF($D84="Yes",'CMFs Injury B (All Data)'!F84,1)</f>
        <v>#N/A</v>
      </c>
      <c r="G84" s="404" t="e">
        <f>IF($D84="Yes",'CMFs Injury B (All Data)'!G84,1)</f>
        <v>#N/A</v>
      </c>
      <c r="H84" s="404" t="e">
        <f>IF($D84="Yes",'CMFs Injury B (All Data)'!H84,1)</f>
        <v>#N/A</v>
      </c>
      <c r="I84" s="404" t="e">
        <f>IF($D84="Yes",'CMFs Injury B (All Data)'!I84,1)</f>
        <v>#N/A</v>
      </c>
      <c r="J84" s="404" t="e">
        <f>IF($D84="Yes",'CMFs Injury B (All Data)'!J84,1)</f>
        <v>#N/A</v>
      </c>
      <c r="K84" s="404" t="e">
        <f>IF($D84="Yes",'CMFs Injury B (All Data)'!K84,1)</f>
        <v>#N/A</v>
      </c>
      <c r="L84" s="404" t="e">
        <f>IF($D84="Yes",'CMFs Injury B (All Data)'!L84,1)</f>
        <v>#N/A</v>
      </c>
      <c r="M84" s="404" t="e">
        <f>IF($D84="Yes",'CMFs Injury B (All Data)'!M84,1)</f>
        <v>#N/A</v>
      </c>
      <c r="N84" s="404" t="e">
        <f>IF($D84="Yes",'CMFs Injury B (All Data)'!N84,1)</f>
        <v>#N/A</v>
      </c>
      <c r="O84" s="404" t="e">
        <f>IF($D84="Yes",'CMFs Injury B (All Data)'!O84,1)</f>
        <v>#N/A</v>
      </c>
      <c r="P84" s="404" t="e">
        <f>IF($D84="Yes",'CMFs Injury B (All Data)'!P84,1)</f>
        <v>#N/A</v>
      </c>
      <c r="Q84" s="404" t="e">
        <f>IF($D84="Yes",'CMFs Injury B (All Data)'!Q84,1)</f>
        <v>#N/A</v>
      </c>
      <c r="R84" s="404" t="e">
        <f>IF($D84="Yes",'CMFs Injury B (All Data)'!R84,1)</f>
        <v>#N/A</v>
      </c>
      <c r="S84" s="404" t="e">
        <f>IF($D84="Yes",'CMFs Injury B (All Data)'!S84,1)</f>
        <v>#N/A</v>
      </c>
      <c r="T84" s="404" t="e">
        <f>IF($D84="Yes",'CMFs Injury B (All Data)'!T84,1)</f>
        <v>#N/A</v>
      </c>
      <c r="U84" s="404" t="e">
        <f>IF($D84="Yes",'CMFs Injury B (All Data)'!U84,1)</f>
        <v>#N/A</v>
      </c>
      <c r="V84" s="439" t="e">
        <f>IF($D84="Yes",'CMFs Injury B (All Data)'!V84,1)</f>
        <v>#N/A</v>
      </c>
      <c r="W84" s="625"/>
    </row>
    <row r="85" spans="1:23" x14ac:dyDescent="0.2">
      <c r="A85" s="407" t="str">
        <f>'CMFs Fatal'!A85</f>
        <v>Area Type must be selected on Worksheet 1 (box 14)</v>
      </c>
      <c r="B85" s="403">
        <f>'CMFs Fatal (All Data)'!B85</f>
        <v>20</v>
      </c>
      <c r="C85" s="403" t="str">
        <f>'CMFs Fatal (All Data)'!C85</f>
        <v>All</v>
      </c>
      <c r="D85" s="403" t="e">
        <f>'CMFs Fatal (All Data)'!D85</f>
        <v>#N/A</v>
      </c>
      <c r="E85" s="404" t="e">
        <f>IF($D85="Yes",'CMFs Injury B (All Data)'!E85,1)</f>
        <v>#N/A</v>
      </c>
      <c r="F85" s="404" t="e">
        <f>IF($D85="Yes",'CMFs Injury B (All Data)'!F85,1)</f>
        <v>#N/A</v>
      </c>
      <c r="G85" s="404" t="e">
        <f>IF($D85="Yes",'CMFs Injury B (All Data)'!G85,1)</f>
        <v>#N/A</v>
      </c>
      <c r="H85" s="404" t="e">
        <f>IF($D85="Yes",'CMFs Injury B (All Data)'!H85,1)</f>
        <v>#N/A</v>
      </c>
      <c r="I85" s="404" t="e">
        <f>IF($D85="Yes",'CMFs Injury B (All Data)'!I85,1)</f>
        <v>#N/A</v>
      </c>
      <c r="J85" s="404" t="e">
        <f>IF($D85="Yes",'CMFs Injury B (All Data)'!J85,1)</f>
        <v>#N/A</v>
      </c>
      <c r="K85" s="404" t="e">
        <f>IF($D85="Yes",'CMFs Injury B (All Data)'!K85,1)</f>
        <v>#N/A</v>
      </c>
      <c r="L85" s="404" t="e">
        <f>IF($D85="Yes",'CMFs Injury B (All Data)'!L85,1)</f>
        <v>#N/A</v>
      </c>
      <c r="M85" s="404" t="e">
        <f>IF($D85="Yes",'CMFs Injury B (All Data)'!M85,1)</f>
        <v>#N/A</v>
      </c>
      <c r="N85" s="404" t="e">
        <f>IF($D85="Yes",'CMFs Injury B (All Data)'!N85,1)</f>
        <v>#N/A</v>
      </c>
      <c r="O85" s="404" t="e">
        <f>IF($D85="Yes",'CMFs Injury B (All Data)'!O85,1)</f>
        <v>#N/A</v>
      </c>
      <c r="P85" s="404" t="e">
        <f>IF($D85="Yes",'CMFs Injury B (All Data)'!P85,1)</f>
        <v>#N/A</v>
      </c>
      <c r="Q85" s="404" t="e">
        <f>IF($D85="Yes",'CMFs Injury B (All Data)'!Q85,1)</f>
        <v>#N/A</v>
      </c>
      <c r="R85" s="404" t="e">
        <f>IF($D85="Yes",'CMFs Injury B (All Data)'!R85,1)</f>
        <v>#N/A</v>
      </c>
      <c r="S85" s="404" t="e">
        <f>IF($D85="Yes",'CMFs Injury B (All Data)'!S85,1)</f>
        <v>#N/A</v>
      </c>
      <c r="T85" s="404" t="e">
        <f>IF($D85="Yes",'CMFs Injury B (All Data)'!T85,1)</f>
        <v>#N/A</v>
      </c>
      <c r="U85" s="404" t="e">
        <f>IF($D85="Yes",'CMFs Injury B (All Data)'!U85,1)</f>
        <v>#N/A</v>
      </c>
      <c r="V85" s="439" t="e">
        <f>IF($D85="Yes",'CMFs Injury B (All Data)'!V85,1)</f>
        <v>#N/A</v>
      </c>
      <c r="W85" s="625"/>
    </row>
    <row r="86" spans="1:23" x14ac:dyDescent="0.2">
      <c r="A86" s="407" t="str">
        <f>'CMFs Fatal'!A86</f>
        <v>Area Type must be selected on Worksheet 1 (box 14)</v>
      </c>
      <c r="B86" s="403">
        <f>'CMFs Fatal (All Data)'!B86</f>
        <v>10</v>
      </c>
      <c r="C86" s="403" t="str">
        <f>'CMFs Fatal (All Data)'!C86</f>
        <v>Urban and Suburban</v>
      </c>
      <c r="D86" s="403" t="e">
        <f>'CMFs Fatal (All Data)'!D86</f>
        <v>#N/A</v>
      </c>
      <c r="E86" s="404" t="e">
        <f>IF($D86="Yes",'CMFs Injury B (All Data)'!E86,1)</f>
        <v>#N/A</v>
      </c>
      <c r="F86" s="404" t="e">
        <f>IF($D86="Yes",'CMFs Injury B (All Data)'!F86,1)</f>
        <v>#N/A</v>
      </c>
      <c r="G86" s="404" t="e">
        <f>IF($D86="Yes",'CMFs Injury B (All Data)'!G86,1)</f>
        <v>#N/A</v>
      </c>
      <c r="H86" s="404" t="e">
        <f>IF($D86="Yes",'CMFs Injury B (All Data)'!H86,1)</f>
        <v>#N/A</v>
      </c>
      <c r="I86" s="404" t="e">
        <f>IF($D86="Yes",'CMFs Injury B (All Data)'!I86,1)</f>
        <v>#N/A</v>
      </c>
      <c r="J86" s="404" t="e">
        <f>IF($D86="Yes",'CMFs Injury B (All Data)'!J86,1)</f>
        <v>#N/A</v>
      </c>
      <c r="K86" s="404" t="e">
        <f>IF($D86="Yes",'CMFs Injury B (All Data)'!K86,1)</f>
        <v>#N/A</v>
      </c>
      <c r="L86" s="404" t="e">
        <f>IF($D86="Yes",'CMFs Injury B (All Data)'!L86,1)</f>
        <v>#N/A</v>
      </c>
      <c r="M86" s="404" t="e">
        <f>IF($D86="Yes",'CMFs Injury B (All Data)'!M86,1)</f>
        <v>#N/A</v>
      </c>
      <c r="N86" s="404" t="e">
        <f>IF($D86="Yes",'CMFs Injury B (All Data)'!N86,1)</f>
        <v>#N/A</v>
      </c>
      <c r="O86" s="404" t="e">
        <f>IF($D86="Yes",'CMFs Injury B (All Data)'!O86,1)</f>
        <v>#N/A</v>
      </c>
      <c r="P86" s="404" t="e">
        <f>IF($D86="Yes",'CMFs Injury B (All Data)'!P86,1)</f>
        <v>#N/A</v>
      </c>
      <c r="Q86" s="404" t="e">
        <f>IF($D86="Yes",'CMFs Injury B (All Data)'!Q86,1)</f>
        <v>#N/A</v>
      </c>
      <c r="R86" s="404" t="e">
        <f>IF($D86="Yes",'CMFs Injury B (All Data)'!R86,1)</f>
        <v>#N/A</v>
      </c>
      <c r="S86" s="404" t="e">
        <f>IF($D86="Yes",'CMFs Injury B (All Data)'!S86,1)</f>
        <v>#N/A</v>
      </c>
      <c r="T86" s="404" t="e">
        <f>IF($D86="Yes",'CMFs Injury B (All Data)'!T86,1)</f>
        <v>#N/A</v>
      </c>
      <c r="U86" s="404" t="e">
        <f>IF($D86="Yes",'CMFs Injury B (All Data)'!U86,1)</f>
        <v>#N/A</v>
      </c>
      <c r="V86" s="439" t="e">
        <f>IF($D86="Yes",'CMFs Injury B (All Data)'!V86,1)</f>
        <v>#N/A</v>
      </c>
      <c r="W86" s="625"/>
    </row>
    <row r="87" spans="1:23" x14ac:dyDescent="0.2">
      <c r="A87" s="407" t="str">
        <f>'CMFs Fatal'!A87</f>
        <v>Area Type must be selected on Worksheet 1 (box 14)</v>
      </c>
      <c r="B87" s="403">
        <f>'CMFs Fatal (All Data)'!B87</f>
        <v>20</v>
      </c>
      <c r="C87" s="403" t="str">
        <f>'CMFs Fatal (All Data)'!C87</f>
        <v>Urban</v>
      </c>
      <c r="D87" s="403" t="e">
        <f>'CMFs Fatal (All Data)'!D87</f>
        <v>#N/A</v>
      </c>
      <c r="E87" s="404" t="e">
        <f>IF($D87="Yes",'CMFs Injury B (All Data)'!E87,1)</f>
        <v>#N/A</v>
      </c>
      <c r="F87" s="404" t="e">
        <f>IF($D87="Yes",'CMFs Injury B (All Data)'!F87,1)</f>
        <v>#N/A</v>
      </c>
      <c r="G87" s="404" t="e">
        <f>IF($D87="Yes",'CMFs Injury B (All Data)'!G87,1)</f>
        <v>#N/A</v>
      </c>
      <c r="H87" s="404" t="e">
        <f>IF($D87="Yes",'CMFs Injury B (All Data)'!H87,1)</f>
        <v>#N/A</v>
      </c>
      <c r="I87" s="404" t="e">
        <f>IF($D87="Yes",'CMFs Injury B (All Data)'!I87,1)</f>
        <v>#N/A</v>
      </c>
      <c r="J87" s="404" t="e">
        <f>IF($D87="Yes",'CMFs Injury B (All Data)'!J87,1)</f>
        <v>#N/A</v>
      </c>
      <c r="K87" s="404" t="e">
        <f>IF($D87="Yes",'CMFs Injury B (All Data)'!K87,1)</f>
        <v>#N/A</v>
      </c>
      <c r="L87" s="404" t="e">
        <f>IF($D87="Yes",'CMFs Injury B (All Data)'!L87,1)</f>
        <v>#N/A</v>
      </c>
      <c r="M87" s="404" t="e">
        <f>IF($D87="Yes",'CMFs Injury B (All Data)'!M87,1)</f>
        <v>#N/A</v>
      </c>
      <c r="N87" s="404" t="e">
        <f>IF($D87="Yes",'CMFs Injury B (All Data)'!N87,1)</f>
        <v>#N/A</v>
      </c>
      <c r="O87" s="404" t="e">
        <f>IF($D87="Yes",'CMFs Injury B (All Data)'!O87,1)</f>
        <v>#N/A</v>
      </c>
      <c r="P87" s="404" t="e">
        <f>IF($D87="Yes",'CMFs Injury B (All Data)'!P87,1)</f>
        <v>#N/A</v>
      </c>
      <c r="Q87" s="404" t="e">
        <f>IF($D87="Yes",'CMFs Injury B (All Data)'!Q87,1)</f>
        <v>#N/A</v>
      </c>
      <c r="R87" s="404" t="e">
        <f>IF($D87="Yes",'CMFs Injury B (All Data)'!R87,1)</f>
        <v>#N/A</v>
      </c>
      <c r="S87" s="404" t="e">
        <f>IF($D87="Yes",'CMFs Injury B (All Data)'!S87,1)</f>
        <v>#N/A</v>
      </c>
      <c r="T87" s="404" t="e">
        <f>IF($D87="Yes",'CMFs Injury B (All Data)'!T87,1)</f>
        <v>#N/A</v>
      </c>
      <c r="U87" s="404" t="e">
        <f>IF($D87="Yes",'CMFs Injury B (All Data)'!U87,1)</f>
        <v>#N/A</v>
      </c>
      <c r="V87" s="439" t="e">
        <f>IF($D87="Yes",'CMFs Injury B (All Data)'!V87,1)</f>
        <v>#N/A</v>
      </c>
      <c r="W87" s="625"/>
    </row>
    <row r="88" spans="1:23" x14ac:dyDescent="0.2">
      <c r="A88" s="407" t="str">
        <f>'CMFs Fatal'!A88</f>
        <v>Area Type must be selected on Worksheet 1 (box 14)</v>
      </c>
      <c r="B88" s="403">
        <f>'CMFs Fatal (All Data)'!B88</f>
        <v>10</v>
      </c>
      <c r="C88" s="403" t="str">
        <f>'CMFs Fatal (All Data)'!C88</f>
        <v>Urban and Suburban</v>
      </c>
      <c r="D88" s="403" t="e">
        <f>'CMFs Fatal (All Data)'!D88</f>
        <v>#N/A</v>
      </c>
      <c r="E88" s="404" t="e">
        <f>IF($D88="Yes",'CMFs Injury B (All Data)'!E88,1)</f>
        <v>#N/A</v>
      </c>
      <c r="F88" s="404" t="e">
        <f>IF($D88="Yes",'CMFs Injury B (All Data)'!F88,1)</f>
        <v>#N/A</v>
      </c>
      <c r="G88" s="404" t="e">
        <f>IF($D88="Yes",'CMFs Injury B (All Data)'!G88,1)</f>
        <v>#N/A</v>
      </c>
      <c r="H88" s="404" t="e">
        <f>IF($D88="Yes",'CMFs Injury B (All Data)'!H88,1)</f>
        <v>#N/A</v>
      </c>
      <c r="I88" s="404" t="e">
        <f>IF($D88="Yes",'CMFs Injury B (All Data)'!I88,1)</f>
        <v>#N/A</v>
      </c>
      <c r="J88" s="404" t="e">
        <f>IF($D88="Yes",'CMFs Injury B (All Data)'!J88,1)</f>
        <v>#N/A</v>
      </c>
      <c r="K88" s="404" t="e">
        <f>IF($D88="Yes",'CMFs Injury B (All Data)'!K88,1)</f>
        <v>#N/A</v>
      </c>
      <c r="L88" s="404" t="e">
        <f>IF($D88="Yes",'CMFs Injury B (All Data)'!L88,1)</f>
        <v>#N/A</v>
      </c>
      <c r="M88" s="404" t="e">
        <f>IF($D88="Yes",'CMFs Injury B (All Data)'!M88,1)</f>
        <v>#N/A</v>
      </c>
      <c r="N88" s="404" t="e">
        <f>IF($D88="Yes",'CMFs Injury B (All Data)'!N88,1)</f>
        <v>#N/A</v>
      </c>
      <c r="O88" s="404" t="e">
        <f>IF($D88="Yes",'CMFs Injury B (All Data)'!O88,1)</f>
        <v>#N/A</v>
      </c>
      <c r="P88" s="404" t="e">
        <f>IF($D88="Yes",'CMFs Injury B (All Data)'!P88,1)</f>
        <v>#N/A</v>
      </c>
      <c r="Q88" s="404" t="e">
        <f>IF($D88="Yes",'CMFs Injury B (All Data)'!Q88,1)</f>
        <v>#N/A</v>
      </c>
      <c r="R88" s="404" t="e">
        <f>IF($D88="Yes",'CMFs Injury B (All Data)'!R88,1)</f>
        <v>#N/A</v>
      </c>
      <c r="S88" s="404" t="e">
        <f>IF($D88="Yes",'CMFs Injury B (All Data)'!S88,1)</f>
        <v>#N/A</v>
      </c>
      <c r="T88" s="404" t="e">
        <f>IF($D88="Yes",'CMFs Injury B (All Data)'!T88,1)</f>
        <v>#N/A</v>
      </c>
      <c r="U88" s="404" t="e">
        <f>IF($D88="Yes",'CMFs Injury B (All Data)'!U88,1)</f>
        <v>#N/A</v>
      </c>
      <c r="V88" s="439" t="e">
        <f>IF($D88="Yes",'CMFs Injury B (All Data)'!V88,1)</f>
        <v>#N/A</v>
      </c>
      <c r="W88" s="625"/>
    </row>
    <row r="89" spans="1:23" x14ac:dyDescent="0.2">
      <c r="A89" s="407" t="str">
        <f>'CMFs Fatal'!A89</f>
        <v>Area Type must be selected on Worksheet 1 (box 14)</v>
      </c>
      <c r="B89" s="403">
        <f>'CMFs Fatal (All Data)'!B89</f>
        <v>10</v>
      </c>
      <c r="C89" s="403" t="str">
        <f>'CMFs Fatal (All Data)'!C89</f>
        <v>All</v>
      </c>
      <c r="D89" s="403" t="e">
        <f>'CMFs Fatal (All Data)'!D89</f>
        <v>#N/A</v>
      </c>
      <c r="E89" s="404" t="e">
        <f>IF($D89="Yes",'CMFs Injury B (All Data)'!E89,1)</f>
        <v>#N/A</v>
      </c>
      <c r="F89" s="404" t="e">
        <f>IF($D89="Yes",'CMFs Injury B (All Data)'!F89,1)</f>
        <v>#N/A</v>
      </c>
      <c r="G89" s="404" t="e">
        <f>IF($D89="Yes",'CMFs Injury B (All Data)'!G89,1)</f>
        <v>#N/A</v>
      </c>
      <c r="H89" s="404" t="e">
        <f>IF($D89="Yes",'CMFs Injury B (All Data)'!H89,1)</f>
        <v>#N/A</v>
      </c>
      <c r="I89" s="404" t="e">
        <f>IF($D89="Yes",'CMFs Injury B (All Data)'!I89,1)</f>
        <v>#N/A</v>
      </c>
      <c r="J89" s="404" t="e">
        <f>IF($D89="Yes",'CMFs Injury B (All Data)'!J89,1)</f>
        <v>#N/A</v>
      </c>
      <c r="K89" s="404" t="e">
        <f>IF($D89="Yes",'CMFs Injury B (All Data)'!K89,1)</f>
        <v>#N/A</v>
      </c>
      <c r="L89" s="404" t="e">
        <f>IF($D89="Yes",'CMFs Injury B (All Data)'!L89,1)</f>
        <v>#N/A</v>
      </c>
      <c r="M89" s="404" t="e">
        <f>IF($D89="Yes",'CMFs Injury B (All Data)'!M89,1)</f>
        <v>#N/A</v>
      </c>
      <c r="N89" s="404" t="e">
        <f>IF($D89="Yes",'CMFs Injury B (All Data)'!N89,1)</f>
        <v>#N/A</v>
      </c>
      <c r="O89" s="404" t="e">
        <f>IF($D89="Yes",'CMFs Injury B (All Data)'!O89,1)</f>
        <v>#N/A</v>
      </c>
      <c r="P89" s="404" t="e">
        <f>IF($D89="Yes",'CMFs Injury B (All Data)'!P89,1)</f>
        <v>#N/A</v>
      </c>
      <c r="Q89" s="404" t="e">
        <f>IF($D89="Yes",'CMFs Injury B (All Data)'!Q89,1)</f>
        <v>#N/A</v>
      </c>
      <c r="R89" s="404" t="e">
        <f>IF($D89="Yes",'CMFs Injury B (All Data)'!R89,1)</f>
        <v>#N/A</v>
      </c>
      <c r="S89" s="404" t="e">
        <f>IF($D89="Yes",'CMFs Injury B (All Data)'!S89,1)</f>
        <v>#N/A</v>
      </c>
      <c r="T89" s="404" t="e">
        <f>IF($D89="Yes",'CMFs Injury B (All Data)'!T89,1)</f>
        <v>#N/A</v>
      </c>
      <c r="U89" s="404" t="e">
        <f>IF($D89="Yes",'CMFs Injury B (All Data)'!U89,1)</f>
        <v>#N/A</v>
      </c>
      <c r="V89" s="439" t="e">
        <f>IF($D89="Yes",'CMFs Injury B (All Data)'!V89,1)</f>
        <v>#N/A</v>
      </c>
      <c r="W89" s="625"/>
    </row>
    <row r="90" spans="1:23" x14ac:dyDescent="0.2">
      <c r="A90" s="407" t="str">
        <f>'CMFs Fatal'!A90</f>
        <v>Area Type must be selected on Worksheet 1 (box 14)</v>
      </c>
      <c r="B90" s="403">
        <f>'CMFs Fatal (All Data)'!B90</f>
        <v>10</v>
      </c>
      <c r="C90" s="403" t="str">
        <f>'CMFs Fatal (All Data)'!C90</f>
        <v>All</v>
      </c>
      <c r="D90" s="403" t="e">
        <f>'CMFs Fatal (All Data)'!D90</f>
        <v>#N/A</v>
      </c>
      <c r="E90" s="404" t="e">
        <f>IF($D90="Yes",'CMFs Injury B (All Data)'!E90,1)</f>
        <v>#N/A</v>
      </c>
      <c r="F90" s="404" t="e">
        <f>IF($D90="Yes",'CMFs Injury B (All Data)'!F90,1)</f>
        <v>#N/A</v>
      </c>
      <c r="G90" s="404" t="e">
        <f>IF($D90="Yes",'CMFs Injury B (All Data)'!G90,1)</f>
        <v>#N/A</v>
      </c>
      <c r="H90" s="404" t="e">
        <f>IF($D90="Yes",'CMFs Injury B (All Data)'!H90,1)</f>
        <v>#N/A</v>
      </c>
      <c r="I90" s="404" t="e">
        <f>IF($D90="Yes",'CMFs Injury B (All Data)'!I90,1)</f>
        <v>#N/A</v>
      </c>
      <c r="J90" s="404" t="e">
        <f>IF($D90="Yes",'CMFs Injury B (All Data)'!J90,1)</f>
        <v>#N/A</v>
      </c>
      <c r="K90" s="404" t="e">
        <f>IF($D90="Yes",'CMFs Injury B (All Data)'!K90,1)</f>
        <v>#N/A</v>
      </c>
      <c r="L90" s="404" t="e">
        <f>IF($D90="Yes",'CMFs Injury B (All Data)'!L90,1)</f>
        <v>#N/A</v>
      </c>
      <c r="M90" s="404" t="e">
        <f>IF($D90="Yes",'CMFs Injury B (All Data)'!M90,1)</f>
        <v>#N/A</v>
      </c>
      <c r="N90" s="404" t="e">
        <f>IF($D90="Yes",'CMFs Injury B (All Data)'!N90,1)</f>
        <v>#N/A</v>
      </c>
      <c r="O90" s="404" t="e">
        <f>IF($D90="Yes",'CMFs Injury B (All Data)'!O90,1)</f>
        <v>#N/A</v>
      </c>
      <c r="P90" s="404" t="e">
        <f>IF($D90="Yes",'CMFs Injury B (All Data)'!P90,1)</f>
        <v>#N/A</v>
      </c>
      <c r="Q90" s="404" t="e">
        <f>IF($D90="Yes",'CMFs Injury B (All Data)'!Q90,1)</f>
        <v>#N/A</v>
      </c>
      <c r="R90" s="404" t="e">
        <f>IF($D90="Yes",'CMFs Injury B (All Data)'!R90,1)</f>
        <v>#N/A</v>
      </c>
      <c r="S90" s="404" t="e">
        <f>IF($D90="Yes",'CMFs Injury B (All Data)'!S90,1)</f>
        <v>#N/A</v>
      </c>
      <c r="T90" s="404" t="e">
        <f>IF($D90="Yes",'CMFs Injury B (All Data)'!T90,1)</f>
        <v>#N/A</v>
      </c>
      <c r="U90" s="404" t="e">
        <f>IF($D90="Yes",'CMFs Injury B (All Data)'!U90,1)</f>
        <v>#N/A</v>
      </c>
      <c r="V90" s="439" t="e">
        <f>IF($D90="Yes",'CMFs Injury B (All Data)'!V90,1)</f>
        <v>#N/A</v>
      </c>
      <c r="W90" s="625"/>
    </row>
    <row r="91" spans="1:23" x14ac:dyDescent="0.2">
      <c r="A91" s="407" t="str">
        <f>'CMFs Fatal'!A91</f>
        <v>Area Type must be selected on Worksheet 1 (box 14)</v>
      </c>
      <c r="B91" s="403">
        <f>'CMFs Fatal (All Data)'!B91</f>
        <v>10</v>
      </c>
      <c r="C91" s="403" t="str">
        <f>'CMFs Fatal (All Data)'!C91</f>
        <v>All</v>
      </c>
      <c r="D91" s="403" t="e">
        <f>'CMFs Fatal (All Data)'!D91</f>
        <v>#N/A</v>
      </c>
      <c r="E91" s="404" t="e">
        <f>IF($D91="Yes",'CMFs Injury B (All Data)'!E91,1)</f>
        <v>#N/A</v>
      </c>
      <c r="F91" s="404" t="e">
        <f>IF($D91="Yes",'CMFs Injury B (All Data)'!F91,1)</f>
        <v>#N/A</v>
      </c>
      <c r="G91" s="404" t="e">
        <f>IF($D91="Yes",'CMFs Injury B (All Data)'!G91,1)</f>
        <v>#N/A</v>
      </c>
      <c r="H91" s="404" t="e">
        <f>IF($D91="Yes",'CMFs Injury B (All Data)'!H91,1)</f>
        <v>#N/A</v>
      </c>
      <c r="I91" s="404" t="e">
        <f>IF($D91="Yes",'CMFs Injury B (All Data)'!I91,1)</f>
        <v>#N/A</v>
      </c>
      <c r="J91" s="404" t="e">
        <f>IF($D91="Yes",'CMFs Injury B (All Data)'!J91,1)</f>
        <v>#N/A</v>
      </c>
      <c r="K91" s="404" t="e">
        <f>IF($D91="Yes",'CMFs Injury B (All Data)'!K91,1)</f>
        <v>#N/A</v>
      </c>
      <c r="L91" s="404" t="e">
        <f>IF($D91="Yes",'CMFs Injury B (All Data)'!L91,1)</f>
        <v>#N/A</v>
      </c>
      <c r="M91" s="404" t="e">
        <f>IF($D91="Yes",'CMFs Injury B (All Data)'!M91,1)</f>
        <v>#N/A</v>
      </c>
      <c r="N91" s="404" t="e">
        <f>IF($D91="Yes",'CMFs Injury B (All Data)'!N91,1)</f>
        <v>#N/A</v>
      </c>
      <c r="O91" s="404" t="e">
        <f>IF($D91="Yes",'CMFs Injury B (All Data)'!O91,1)</f>
        <v>#N/A</v>
      </c>
      <c r="P91" s="404" t="e">
        <f>IF($D91="Yes",'CMFs Injury B (All Data)'!P91,1)</f>
        <v>#N/A</v>
      </c>
      <c r="Q91" s="404" t="e">
        <f>IF($D91="Yes",'CMFs Injury B (All Data)'!Q91,1)</f>
        <v>#N/A</v>
      </c>
      <c r="R91" s="404" t="e">
        <f>IF($D91="Yes",'CMFs Injury B (All Data)'!R91,1)</f>
        <v>#N/A</v>
      </c>
      <c r="S91" s="404" t="e">
        <f>IF($D91="Yes",'CMFs Injury B (All Data)'!S91,1)</f>
        <v>#N/A</v>
      </c>
      <c r="T91" s="404" t="e">
        <f>IF($D91="Yes",'CMFs Injury B (All Data)'!T91,1)</f>
        <v>#N/A</v>
      </c>
      <c r="U91" s="404" t="e">
        <f>IF($D91="Yes",'CMFs Injury B (All Data)'!U91,1)</f>
        <v>#N/A</v>
      </c>
      <c r="V91" s="439" t="e">
        <f>IF($D91="Yes",'CMFs Injury B (All Data)'!V91,1)</f>
        <v>#N/A</v>
      </c>
      <c r="W91" s="625"/>
    </row>
    <row r="92" spans="1:23" x14ac:dyDescent="0.2">
      <c r="A92" s="407" t="str">
        <f>'CMFs Fatal'!A92</f>
        <v>Area Type must be selected on Worksheet 1 (box 14)</v>
      </c>
      <c r="B92" s="403">
        <f>'CMFs Fatal (All Data)'!B92</f>
        <v>10</v>
      </c>
      <c r="C92" s="403" t="str">
        <f>'CMFs Fatal (All Data)'!C92</f>
        <v>All</v>
      </c>
      <c r="D92" s="403" t="e">
        <f>'CMFs Fatal (All Data)'!D92</f>
        <v>#N/A</v>
      </c>
      <c r="E92" s="404" t="e">
        <f>IF($D92="Yes",'CMFs Injury B (All Data)'!E92,1)</f>
        <v>#N/A</v>
      </c>
      <c r="F92" s="404" t="e">
        <f>IF($D92="Yes",'CMFs Injury B (All Data)'!F92,1)</f>
        <v>#N/A</v>
      </c>
      <c r="G92" s="404" t="e">
        <f>IF($D92="Yes",'CMFs Injury B (All Data)'!G92,1)</f>
        <v>#N/A</v>
      </c>
      <c r="H92" s="404" t="e">
        <f>IF($D92="Yes",'CMFs Injury B (All Data)'!H92,1)</f>
        <v>#N/A</v>
      </c>
      <c r="I92" s="404" t="e">
        <f>IF($D92="Yes",'CMFs Injury B (All Data)'!I92,1)</f>
        <v>#N/A</v>
      </c>
      <c r="J92" s="404" t="e">
        <f>IF($D92="Yes",'CMFs Injury B (All Data)'!J92,1)</f>
        <v>#N/A</v>
      </c>
      <c r="K92" s="404" t="e">
        <f>IF($D92="Yes",'CMFs Injury B (All Data)'!K92,1)</f>
        <v>#N/A</v>
      </c>
      <c r="L92" s="404" t="e">
        <f>IF($D92="Yes",'CMFs Injury B (All Data)'!L92,1)</f>
        <v>#N/A</v>
      </c>
      <c r="M92" s="404" t="e">
        <f>IF($D92="Yes",'CMFs Injury B (All Data)'!M92,1)</f>
        <v>#N/A</v>
      </c>
      <c r="N92" s="404" t="e">
        <f>IF($D92="Yes",'CMFs Injury B (All Data)'!N92,1)</f>
        <v>#N/A</v>
      </c>
      <c r="O92" s="404" t="e">
        <f>IF($D92="Yes",'CMFs Injury B (All Data)'!O92,1)</f>
        <v>#N/A</v>
      </c>
      <c r="P92" s="404" t="e">
        <f>IF($D92="Yes",'CMFs Injury B (All Data)'!P92,1)</f>
        <v>#N/A</v>
      </c>
      <c r="Q92" s="404" t="e">
        <f>IF($D92="Yes",'CMFs Injury B (All Data)'!Q92,1)</f>
        <v>#N/A</v>
      </c>
      <c r="R92" s="404" t="e">
        <f>IF($D92="Yes",'CMFs Injury B (All Data)'!R92,1)</f>
        <v>#N/A</v>
      </c>
      <c r="S92" s="404" t="e">
        <f>IF($D92="Yes",'CMFs Injury B (All Data)'!S92,1)</f>
        <v>#N/A</v>
      </c>
      <c r="T92" s="404" t="e">
        <f>IF($D92="Yes",'CMFs Injury B (All Data)'!T92,1)</f>
        <v>#N/A</v>
      </c>
      <c r="U92" s="404" t="e">
        <f>IF($D92="Yes",'CMFs Injury B (All Data)'!U92,1)</f>
        <v>#N/A</v>
      </c>
      <c r="V92" s="439" t="e">
        <f>IF($D92="Yes",'CMFs Injury B (All Data)'!V92,1)</f>
        <v>#N/A</v>
      </c>
      <c r="W92" s="625"/>
    </row>
    <row r="93" spans="1:23" x14ac:dyDescent="0.2">
      <c r="A93" s="407" t="str">
        <f>'CMFs Fatal'!A93</f>
        <v>Area Type must be selected on Worksheet 1 (box 14)</v>
      </c>
      <c r="B93" s="403">
        <f>'CMFs Fatal (All Data)'!B93</f>
        <v>10</v>
      </c>
      <c r="C93" s="403" t="str">
        <f>'CMFs Fatal (All Data)'!C93</f>
        <v>All</v>
      </c>
      <c r="D93" s="403" t="e">
        <f>'CMFs Fatal (All Data)'!D93</f>
        <v>#N/A</v>
      </c>
      <c r="E93" s="404" t="e">
        <f>IF($D93="Yes",'CMFs Injury B (All Data)'!E93,1)</f>
        <v>#N/A</v>
      </c>
      <c r="F93" s="404" t="e">
        <f>IF($D93="Yes",'CMFs Injury B (All Data)'!F93,1)</f>
        <v>#N/A</v>
      </c>
      <c r="G93" s="404" t="e">
        <f>IF($D93="Yes",'CMFs Injury B (All Data)'!G93,1)</f>
        <v>#N/A</v>
      </c>
      <c r="H93" s="404" t="e">
        <f>IF($D93="Yes",'CMFs Injury B (All Data)'!H93,1)</f>
        <v>#N/A</v>
      </c>
      <c r="I93" s="404" t="e">
        <f>IF($D93="Yes",'CMFs Injury B (All Data)'!I93,1)</f>
        <v>#N/A</v>
      </c>
      <c r="J93" s="404" t="e">
        <f>IF($D93="Yes",'CMFs Injury B (All Data)'!J93,1)</f>
        <v>#N/A</v>
      </c>
      <c r="K93" s="404" t="e">
        <f>IF($D93="Yes",'CMFs Injury B (All Data)'!K93,1)</f>
        <v>#N/A</v>
      </c>
      <c r="L93" s="404" t="e">
        <f>IF($D93="Yes",'CMFs Injury B (All Data)'!L93,1)</f>
        <v>#N/A</v>
      </c>
      <c r="M93" s="404" t="e">
        <f>IF($D93="Yes",'CMFs Injury B (All Data)'!M93,1)</f>
        <v>#N/A</v>
      </c>
      <c r="N93" s="404" t="e">
        <f>IF($D93="Yes",'CMFs Injury B (All Data)'!N93,1)</f>
        <v>#N/A</v>
      </c>
      <c r="O93" s="404" t="e">
        <f>IF($D93="Yes",'CMFs Injury B (All Data)'!O93,1)</f>
        <v>#N/A</v>
      </c>
      <c r="P93" s="404" t="e">
        <f>IF($D93="Yes",'CMFs Injury B (All Data)'!P93,1)</f>
        <v>#N/A</v>
      </c>
      <c r="Q93" s="404" t="e">
        <f>IF($D93="Yes",'CMFs Injury B (All Data)'!Q93,1)</f>
        <v>#N/A</v>
      </c>
      <c r="R93" s="404" t="e">
        <f>IF($D93="Yes",'CMFs Injury B (All Data)'!R93,1)</f>
        <v>#N/A</v>
      </c>
      <c r="S93" s="404" t="e">
        <f>IF($D93="Yes",'CMFs Injury B (All Data)'!S93,1)</f>
        <v>#N/A</v>
      </c>
      <c r="T93" s="404" t="e">
        <f>IF($D93="Yes",'CMFs Injury B (All Data)'!T93,1)</f>
        <v>#N/A</v>
      </c>
      <c r="U93" s="404" t="e">
        <f>IF($D93="Yes",'CMFs Injury B (All Data)'!U93,1)</f>
        <v>#N/A</v>
      </c>
      <c r="V93" s="439" t="e">
        <f>IF($D93="Yes",'CMFs Injury B (All Data)'!V93,1)</f>
        <v>#N/A</v>
      </c>
      <c r="W93" s="625"/>
    </row>
    <row r="94" spans="1:23" x14ac:dyDescent="0.2">
      <c r="A94" s="407" t="str">
        <f>'CMFs Fatal'!A94</f>
        <v>Area Type must be selected on Worksheet 1 (box 14)</v>
      </c>
      <c r="B94" s="403">
        <f>'CMFs Fatal (All Data)'!B94</f>
        <v>10</v>
      </c>
      <c r="C94" s="403" t="str">
        <f>'CMFs Fatal (All Data)'!C94</f>
        <v>All</v>
      </c>
      <c r="D94" s="403" t="e">
        <f>'CMFs Fatal (All Data)'!D94</f>
        <v>#N/A</v>
      </c>
      <c r="E94" s="404" t="e">
        <f>IF($D94="Yes",'CMFs Injury B (All Data)'!E94,1)</f>
        <v>#N/A</v>
      </c>
      <c r="F94" s="404" t="e">
        <f>IF($D94="Yes",'CMFs Injury B (All Data)'!F94,1)</f>
        <v>#N/A</v>
      </c>
      <c r="G94" s="404" t="e">
        <f>IF($D94="Yes",'CMFs Injury B (All Data)'!G94,1)</f>
        <v>#N/A</v>
      </c>
      <c r="H94" s="404" t="e">
        <f>IF($D94="Yes",'CMFs Injury B (All Data)'!H94,1)</f>
        <v>#N/A</v>
      </c>
      <c r="I94" s="404" t="e">
        <f>IF($D94="Yes",'CMFs Injury B (All Data)'!I94,1)</f>
        <v>#N/A</v>
      </c>
      <c r="J94" s="404" t="e">
        <f>IF($D94="Yes",'CMFs Injury B (All Data)'!J94,1)</f>
        <v>#N/A</v>
      </c>
      <c r="K94" s="404" t="e">
        <f>IF($D94="Yes",'CMFs Injury B (All Data)'!K94,1)</f>
        <v>#N/A</v>
      </c>
      <c r="L94" s="404" t="e">
        <f>IF($D94="Yes",'CMFs Injury B (All Data)'!L94,1)</f>
        <v>#N/A</v>
      </c>
      <c r="M94" s="404" t="e">
        <f>IF($D94="Yes",'CMFs Injury B (All Data)'!M94,1)</f>
        <v>#N/A</v>
      </c>
      <c r="N94" s="404" t="e">
        <f>IF($D94="Yes",'CMFs Injury B (All Data)'!N94,1)</f>
        <v>#N/A</v>
      </c>
      <c r="O94" s="404" t="e">
        <f>IF($D94="Yes",'CMFs Injury B (All Data)'!O94,1)</f>
        <v>#N/A</v>
      </c>
      <c r="P94" s="404" t="e">
        <f>IF($D94="Yes",'CMFs Injury B (All Data)'!P94,1)</f>
        <v>#N/A</v>
      </c>
      <c r="Q94" s="404" t="e">
        <f>IF($D94="Yes",'CMFs Injury B (All Data)'!Q94,1)</f>
        <v>#N/A</v>
      </c>
      <c r="R94" s="404" t="e">
        <f>IF($D94="Yes",'CMFs Injury B (All Data)'!R94,1)</f>
        <v>#N/A</v>
      </c>
      <c r="S94" s="404" t="e">
        <f>IF($D94="Yes",'CMFs Injury B (All Data)'!S94,1)</f>
        <v>#N/A</v>
      </c>
      <c r="T94" s="404" t="e">
        <f>IF($D94="Yes",'CMFs Injury B (All Data)'!T94,1)</f>
        <v>#N/A</v>
      </c>
      <c r="U94" s="404" t="e">
        <f>IF($D94="Yes",'CMFs Injury B (All Data)'!U94,1)</f>
        <v>#N/A</v>
      </c>
      <c r="V94" s="439" t="e">
        <f>IF($D94="Yes",'CMFs Injury B (All Data)'!V94,1)</f>
        <v>#N/A</v>
      </c>
      <c r="W94" s="625"/>
    </row>
    <row r="95" spans="1:23" x14ac:dyDescent="0.2">
      <c r="A95" s="407" t="str">
        <f>'CMFs Fatal'!A95</f>
        <v>Area Type must be selected on Worksheet 1 (box 14)</v>
      </c>
      <c r="B95" s="403">
        <f>'CMFs Fatal (All Data)'!B95</f>
        <v>20</v>
      </c>
      <c r="C95" s="403" t="str">
        <f>'CMFs Fatal (All Data)'!C95</f>
        <v>Rural</v>
      </c>
      <c r="D95" s="403" t="e">
        <f>'CMFs Fatal (All Data)'!D95</f>
        <v>#N/A</v>
      </c>
      <c r="E95" s="404" t="e">
        <f>IF($D95="Yes",'CMFs Injury B (All Data)'!E95,1)</f>
        <v>#N/A</v>
      </c>
      <c r="F95" s="404" t="e">
        <f>IF($D95="Yes",'CMFs Injury B (All Data)'!F95,1)</f>
        <v>#N/A</v>
      </c>
      <c r="G95" s="404" t="e">
        <f>IF($D95="Yes",'CMFs Injury B (All Data)'!G95,1)</f>
        <v>#N/A</v>
      </c>
      <c r="H95" s="404" t="e">
        <f>IF($D95="Yes",'CMFs Injury B (All Data)'!H95,1)</f>
        <v>#N/A</v>
      </c>
      <c r="I95" s="404" t="e">
        <f>IF($D95="Yes",'CMFs Injury B (All Data)'!I95,1)</f>
        <v>#N/A</v>
      </c>
      <c r="J95" s="404" t="e">
        <f>IF($D95="Yes",'CMFs Injury B (All Data)'!J95,1)</f>
        <v>#N/A</v>
      </c>
      <c r="K95" s="404" t="e">
        <f>IF($D95="Yes",'CMFs Injury B (All Data)'!K95,1)</f>
        <v>#N/A</v>
      </c>
      <c r="L95" s="404" t="e">
        <f>IF($D95="Yes",'CMFs Injury B (All Data)'!L95,1)</f>
        <v>#N/A</v>
      </c>
      <c r="M95" s="404" t="e">
        <f>IF($D95="Yes",'CMFs Injury B (All Data)'!M95,1)</f>
        <v>#N/A</v>
      </c>
      <c r="N95" s="404" t="e">
        <f>IF($D95="Yes",'CMFs Injury B (All Data)'!N95,1)</f>
        <v>#N/A</v>
      </c>
      <c r="O95" s="404" t="e">
        <f>IF($D95="Yes",'CMFs Injury B (All Data)'!O95,1)</f>
        <v>#N/A</v>
      </c>
      <c r="P95" s="404" t="e">
        <f>IF($D95="Yes",'CMFs Injury B (All Data)'!P95,1)</f>
        <v>#N/A</v>
      </c>
      <c r="Q95" s="404" t="e">
        <f>IF($D95="Yes",'CMFs Injury B (All Data)'!Q95,1)</f>
        <v>#N/A</v>
      </c>
      <c r="R95" s="404" t="e">
        <f>IF($D95="Yes",'CMFs Injury B (All Data)'!R95,1)</f>
        <v>#N/A</v>
      </c>
      <c r="S95" s="404" t="e">
        <f>IF($D95="Yes",'CMFs Injury B (All Data)'!S95,1)</f>
        <v>#N/A</v>
      </c>
      <c r="T95" s="404" t="e">
        <f>IF($D95="Yes",'CMFs Injury B (All Data)'!T95,1)</f>
        <v>#N/A</v>
      </c>
      <c r="U95" s="404" t="e">
        <f>IF($D95="Yes",'CMFs Injury B (All Data)'!U95,1)</f>
        <v>#N/A</v>
      </c>
      <c r="V95" s="439" t="e">
        <f>IF($D95="Yes",'CMFs Injury B (All Data)'!V95,1)</f>
        <v>#N/A</v>
      </c>
      <c r="W95" s="625"/>
    </row>
    <row r="96" spans="1:23" x14ac:dyDescent="0.2">
      <c r="A96" s="407" t="str">
        <f>'CMFs Fatal'!A96</f>
        <v>Area Type must be selected on Worksheet 1 (box 14)</v>
      </c>
      <c r="B96" s="403">
        <f>'CMFs Fatal (All Data)'!B96</f>
        <v>10</v>
      </c>
      <c r="C96" s="403" t="str">
        <f>'CMFs Fatal (All Data)'!C96</f>
        <v>All</v>
      </c>
      <c r="D96" s="403" t="e">
        <f>'CMFs Fatal (All Data)'!D96</f>
        <v>#N/A</v>
      </c>
      <c r="E96" s="404" t="e">
        <f>IF($D96="Yes",'CMFs Injury B (All Data)'!E96,1)</f>
        <v>#N/A</v>
      </c>
      <c r="F96" s="404" t="e">
        <f>IF($D96="Yes",'CMFs Injury B (All Data)'!F96,1)</f>
        <v>#N/A</v>
      </c>
      <c r="G96" s="404" t="e">
        <f>IF($D96="Yes",'CMFs Injury B (All Data)'!G96,1)</f>
        <v>#N/A</v>
      </c>
      <c r="H96" s="404" t="e">
        <f>IF($D96="Yes",'CMFs Injury B (All Data)'!H96,1)</f>
        <v>#N/A</v>
      </c>
      <c r="I96" s="404" t="e">
        <f>IF($D96="Yes",'CMFs Injury B (All Data)'!I96,1)</f>
        <v>#N/A</v>
      </c>
      <c r="J96" s="404" t="e">
        <f>IF($D96="Yes",'CMFs Injury B (All Data)'!J96,1)</f>
        <v>#N/A</v>
      </c>
      <c r="K96" s="404" t="e">
        <f>IF($D96="Yes",'CMFs Injury B (All Data)'!K96,1)</f>
        <v>#N/A</v>
      </c>
      <c r="L96" s="404" t="e">
        <f>IF($D96="Yes",'CMFs Injury B (All Data)'!L96,1)</f>
        <v>#N/A</v>
      </c>
      <c r="M96" s="404" t="e">
        <f>IF($D96="Yes",'CMFs Injury B (All Data)'!M96,1)</f>
        <v>#N/A</v>
      </c>
      <c r="N96" s="404" t="e">
        <f>IF($D96="Yes",'CMFs Injury B (All Data)'!N96,1)</f>
        <v>#N/A</v>
      </c>
      <c r="O96" s="404" t="e">
        <f>IF($D96="Yes",'CMFs Injury B (All Data)'!O96,1)</f>
        <v>#N/A</v>
      </c>
      <c r="P96" s="404" t="e">
        <f>IF($D96="Yes",'CMFs Injury B (All Data)'!P96,1)</f>
        <v>#N/A</v>
      </c>
      <c r="Q96" s="404" t="e">
        <f>IF($D96="Yes",'CMFs Injury B (All Data)'!Q96,1)</f>
        <v>#N/A</v>
      </c>
      <c r="R96" s="404" t="e">
        <f>IF($D96="Yes",'CMFs Injury B (All Data)'!R96,1)</f>
        <v>#N/A</v>
      </c>
      <c r="S96" s="404" t="e">
        <f>IF($D96="Yes",'CMFs Injury B (All Data)'!S96,1)</f>
        <v>#N/A</v>
      </c>
      <c r="T96" s="404" t="e">
        <f>IF($D96="Yes",'CMFs Injury B (All Data)'!T96,1)</f>
        <v>#N/A</v>
      </c>
      <c r="U96" s="404" t="e">
        <f>IF($D96="Yes",'CMFs Injury B (All Data)'!U96,1)</f>
        <v>#N/A</v>
      </c>
      <c r="V96" s="439" t="e">
        <f>IF($D96="Yes",'CMFs Injury B (All Data)'!V96,1)</f>
        <v>#N/A</v>
      </c>
      <c r="W96" s="625"/>
    </row>
    <row r="97" spans="1:23" x14ac:dyDescent="0.2">
      <c r="A97" s="407" t="str">
        <f>'CMFs Fatal'!A97</f>
        <v>Area Type must be selected on Worksheet 1 (box 14)</v>
      </c>
      <c r="B97" s="403">
        <f>'CMFs Fatal (All Data)'!B97</f>
        <v>10</v>
      </c>
      <c r="C97" s="403" t="str">
        <f>'CMFs Fatal (All Data)'!C97</f>
        <v>All</v>
      </c>
      <c r="D97" s="403" t="e">
        <f>'CMFs Fatal (All Data)'!D97</f>
        <v>#N/A</v>
      </c>
      <c r="E97" s="404" t="e">
        <f>IF($D97="Yes",'CMFs Injury B (All Data)'!E97,1)</f>
        <v>#N/A</v>
      </c>
      <c r="F97" s="404" t="e">
        <f>IF($D97="Yes",'CMFs Injury B (All Data)'!F97,1)</f>
        <v>#N/A</v>
      </c>
      <c r="G97" s="404" t="e">
        <f>IF($D97="Yes",'CMFs Injury B (All Data)'!G97,1)</f>
        <v>#N/A</v>
      </c>
      <c r="H97" s="404" t="e">
        <f>IF($D97="Yes",'CMFs Injury B (All Data)'!H97,1)</f>
        <v>#N/A</v>
      </c>
      <c r="I97" s="404" t="e">
        <f>IF($D97="Yes",'CMFs Injury B (All Data)'!I97,1)</f>
        <v>#N/A</v>
      </c>
      <c r="J97" s="404" t="e">
        <f>IF($D97="Yes",'CMFs Injury B (All Data)'!J97,1)</f>
        <v>#N/A</v>
      </c>
      <c r="K97" s="404" t="e">
        <f>IF($D97="Yes",'CMFs Injury B (All Data)'!K97,1)</f>
        <v>#N/A</v>
      </c>
      <c r="L97" s="404" t="e">
        <f>IF($D97="Yes",'CMFs Injury B (All Data)'!L97,1)</f>
        <v>#N/A</v>
      </c>
      <c r="M97" s="404" t="e">
        <f>IF($D97="Yes",'CMFs Injury B (All Data)'!M97,1)</f>
        <v>#N/A</v>
      </c>
      <c r="N97" s="404" t="e">
        <f>IF($D97="Yes",'CMFs Injury B (All Data)'!N97,1)</f>
        <v>#N/A</v>
      </c>
      <c r="O97" s="404" t="e">
        <f>IF($D97="Yes",'CMFs Injury B (All Data)'!O97,1)</f>
        <v>#N/A</v>
      </c>
      <c r="P97" s="404" t="e">
        <f>IF($D97="Yes",'CMFs Injury B (All Data)'!P97,1)</f>
        <v>#N/A</v>
      </c>
      <c r="Q97" s="404" t="e">
        <f>IF($D97="Yes",'CMFs Injury B (All Data)'!Q97,1)</f>
        <v>#N/A</v>
      </c>
      <c r="R97" s="404" t="e">
        <f>IF($D97="Yes",'CMFs Injury B (All Data)'!R97,1)</f>
        <v>#N/A</v>
      </c>
      <c r="S97" s="404" t="e">
        <f>IF($D97="Yes",'CMFs Injury B (All Data)'!S97,1)</f>
        <v>#N/A</v>
      </c>
      <c r="T97" s="404" t="e">
        <f>IF($D97="Yes",'CMFs Injury B (All Data)'!T97,1)</f>
        <v>#N/A</v>
      </c>
      <c r="U97" s="404" t="e">
        <f>IF($D97="Yes",'CMFs Injury B (All Data)'!U97,1)</f>
        <v>#N/A</v>
      </c>
      <c r="V97" s="439" t="e">
        <f>IF($D97="Yes",'CMFs Injury B (All Data)'!V97,1)</f>
        <v>#N/A</v>
      </c>
      <c r="W97" s="625"/>
    </row>
    <row r="98" spans="1:23" x14ac:dyDescent="0.2">
      <c r="A98" s="407" t="str">
        <f>'CMFs Fatal'!A98</f>
        <v>Area Type must be selected on Worksheet 1 (box 14)</v>
      </c>
      <c r="B98" s="403">
        <f>'CMFs Fatal (All Data)'!B98</f>
        <v>10</v>
      </c>
      <c r="C98" s="403" t="str">
        <f>'CMFs Fatal (All Data)'!C98</f>
        <v>All</v>
      </c>
      <c r="D98" s="403" t="e">
        <f>'CMFs Fatal (All Data)'!D98</f>
        <v>#N/A</v>
      </c>
      <c r="E98" s="404" t="e">
        <f>IF($D98="Yes",'CMFs Injury B (All Data)'!E98,1)</f>
        <v>#N/A</v>
      </c>
      <c r="F98" s="404" t="e">
        <f>IF($D98="Yes",'CMFs Injury B (All Data)'!F98,1)</f>
        <v>#N/A</v>
      </c>
      <c r="G98" s="404" t="e">
        <f>IF($D98="Yes",'CMFs Injury B (All Data)'!G98,1)</f>
        <v>#N/A</v>
      </c>
      <c r="H98" s="404" t="e">
        <f>IF($D98="Yes",'CMFs Injury B (All Data)'!H98,1)</f>
        <v>#N/A</v>
      </c>
      <c r="I98" s="404" t="e">
        <f>IF($D98="Yes",'CMFs Injury B (All Data)'!I98,1)</f>
        <v>#N/A</v>
      </c>
      <c r="J98" s="404" t="e">
        <f>IF($D98="Yes",'CMFs Injury B (All Data)'!J98,1)</f>
        <v>#N/A</v>
      </c>
      <c r="K98" s="404" t="e">
        <f>IF($D98="Yes",'CMFs Injury B (All Data)'!K98,1)</f>
        <v>#N/A</v>
      </c>
      <c r="L98" s="404" t="e">
        <f>IF($D98="Yes",'CMFs Injury B (All Data)'!L98,1)</f>
        <v>#N/A</v>
      </c>
      <c r="M98" s="404" t="e">
        <f>IF($D98="Yes",'CMFs Injury B (All Data)'!M98,1)</f>
        <v>#N/A</v>
      </c>
      <c r="N98" s="404" t="e">
        <f>IF($D98="Yes",'CMFs Injury B (All Data)'!N98,1)</f>
        <v>#N/A</v>
      </c>
      <c r="O98" s="404" t="e">
        <f>IF($D98="Yes",'CMFs Injury B (All Data)'!O98,1)</f>
        <v>#N/A</v>
      </c>
      <c r="P98" s="404" t="e">
        <f>IF($D98="Yes",'CMFs Injury B (All Data)'!P98,1)</f>
        <v>#N/A</v>
      </c>
      <c r="Q98" s="404" t="e">
        <f>IF($D98="Yes",'CMFs Injury B (All Data)'!Q98,1)</f>
        <v>#N/A</v>
      </c>
      <c r="R98" s="404" t="e">
        <f>IF($D98="Yes",'CMFs Injury B (All Data)'!R98,1)</f>
        <v>#N/A</v>
      </c>
      <c r="S98" s="404" t="e">
        <f>IF($D98="Yes",'CMFs Injury B (All Data)'!S98,1)</f>
        <v>#N/A</v>
      </c>
      <c r="T98" s="404" t="e">
        <f>IF($D98="Yes",'CMFs Injury B (All Data)'!T98,1)</f>
        <v>#N/A</v>
      </c>
      <c r="U98" s="404" t="e">
        <f>IF($D98="Yes",'CMFs Injury B (All Data)'!U98,1)</f>
        <v>#N/A</v>
      </c>
      <c r="V98" s="439" t="e">
        <f>IF($D98="Yes",'CMFs Injury B (All Data)'!V98,1)</f>
        <v>#N/A</v>
      </c>
      <c r="W98" s="625"/>
    </row>
    <row r="99" spans="1:23" x14ac:dyDescent="0.2">
      <c r="A99" s="407" t="str">
        <f>'CMFs Fatal'!A99</f>
        <v>Area Type must be selected on Worksheet 1 (box 14)</v>
      </c>
      <c r="B99" s="403">
        <f>'CMFs Fatal (All Data)'!B99</f>
        <v>10</v>
      </c>
      <c r="C99" s="403" t="str">
        <f>'CMFs Fatal (All Data)'!C99</f>
        <v>All</v>
      </c>
      <c r="D99" s="403" t="e">
        <f>'CMFs Fatal (All Data)'!D99</f>
        <v>#N/A</v>
      </c>
      <c r="E99" s="404" t="e">
        <f>IF($D99="Yes",'CMFs Injury B (All Data)'!E99,1)</f>
        <v>#N/A</v>
      </c>
      <c r="F99" s="404" t="e">
        <f>IF($D99="Yes",'CMFs Injury B (All Data)'!F99,1)</f>
        <v>#N/A</v>
      </c>
      <c r="G99" s="404" t="e">
        <f>IF($D99="Yes",'CMFs Injury B (All Data)'!G99,1)</f>
        <v>#N/A</v>
      </c>
      <c r="H99" s="404" t="e">
        <f>IF($D99="Yes",'CMFs Injury B (All Data)'!H99,1)</f>
        <v>#N/A</v>
      </c>
      <c r="I99" s="404" t="e">
        <f>IF($D99="Yes",'CMFs Injury B (All Data)'!I99,1)</f>
        <v>#N/A</v>
      </c>
      <c r="J99" s="404" t="e">
        <f>IF($D99="Yes",'CMFs Injury B (All Data)'!J99,1)</f>
        <v>#N/A</v>
      </c>
      <c r="K99" s="404" t="e">
        <f>IF($D99="Yes",'CMFs Injury B (All Data)'!K99,1)</f>
        <v>#N/A</v>
      </c>
      <c r="L99" s="404" t="e">
        <f>IF($D99="Yes",'CMFs Injury B (All Data)'!L99,1)</f>
        <v>#N/A</v>
      </c>
      <c r="M99" s="404" t="e">
        <f>IF($D99="Yes",'CMFs Injury B (All Data)'!M99,1)</f>
        <v>#N/A</v>
      </c>
      <c r="N99" s="404" t="e">
        <f>IF($D99="Yes",'CMFs Injury B (All Data)'!N99,1)</f>
        <v>#N/A</v>
      </c>
      <c r="O99" s="404" t="e">
        <f>IF($D99="Yes",'CMFs Injury B (All Data)'!O99,1)</f>
        <v>#N/A</v>
      </c>
      <c r="P99" s="404" t="e">
        <f>IF($D99="Yes",'CMFs Injury B (All Data)'!P99,1)</f>
        <v>#N/A</v>
      </c>
      <c r="Q99" s="404" t="e">
        <f>IF($D99="Yes",'CMFs Injury B (All Data)'!Q99,1)</f>
        <v>#N/A</v>
      </c>
      <c r="R99" s="404" t="e">
        <f>IF($D99="Yes",'CMFs Injury B (All Data)'!R99,1)</f>
        <v>#N/A</v>
      </c>
      <c r="S99" s="404" t="e">
        <f>IF($D99="Yes",'CMFs Injury B (All Data)'!S99,1)</f>
        <v>#N/A</v>
      </c>
      <c r="T99" s="404" t="e">
        <f>IF($D99="Yes",'CMFs Injury B (All Data)'!T99,1)</f>
        <v>#N/A</v>
      </c>
      <c r="U99" s="404" t="e">
        <f>IF($D99="Yes",'CMFs Injury B (All Data)'!U99,1)</f>
        <v>#N/A</v>
      </c>
      <c r="V99" s="439" t="e">
        <f>IF($D99="Yes",'CMFs Injury B (All Data)'!V99,1)</f>
        <v>#N/A</v>
      </c>
      <c r="W99" s="625"/>
    </row>
    <row r="100" spans="1:23" x14ac:dyDescent="0.2">
      <c r="A100" s="407" t="str">
        <f>'CMFs Fatal'!A100</f>
        <v>Area Type must be selected on Worksheet 1 (box 14)</v>
      </c>
      <c r="B100" s="403">
        <f>'CMFs Fatal (All Data)'!B100</f>
        <v>10</v>
      </c>
      <c r="C100" s="403" t="str">
        <f>'CMFs Fatal (All Data)'!C100</f>
        <v>All</v>
      </c>
      <c r="D100" s="403" t="e">
        <f>'CMFs Fatal (All Data)'!D100</f>
        <v>#N/A</v>
      </c>
      <c r="E100" s="404" t="e">
        <f>IF($D100="Yes",'CMFs Injury B (All Data)'!E100,1)</f>
        <v>#N/A</v>
      </c>
      <c r="F100" s="404" t="e">
        <f>IF($D100="Yes",'CMFs Injury B (All Data)'!F100,1)</f>
        <v>#N/A</v>
      </c>
      <c r="G100" s="404" t="e">
        <f>IF($D100="Yes",'CMFs Injury B (All Data)'!G100,1)</f>
        <v>#N/A</v>
      </c>
      <c r="H100" s="404" t="e">
        <f>IF($D100="Yes",'CMFs Injury B (All Data)'!H100,1)</f>
        <v>#N/A</v>
      </c>
      <c r="I100" s="404" t="e">
        <f>IF($D100="Yes",'CMFs Injury B (All Data)'!I100,1)</f>
        <v>#N/A</v>
      </c>
      <c r="J100" s="404" t="e">
        <f>IF($D100="Yes",'CMFs Injury B (All Data)'!J100,1)</f>
        <v>#N/A</v>
      </c>
      <c r="K100" s="404" t="e">
        <f>IF($D100="Yes",'CMFs Injury B (All Data)'!K100,1)</f>
        <v>#N/A</v>
      </c>
      <c r="L100" s="404" t="e">
        <f>IF($D100="Yes",'CMFs Injury B (All Data)'!L100,1)</f>
        <v>#N/A</v>
      </c>
      <c r="M100" s="404" t="e">
        <f>IF($D100="Yes",'CMFs Injury B (All Data)'!M100,1)</f>
        <v>#N/A</v>
      </c>
      <c r="N100" s="404" t="e">
        <f>IF($D100="Yes",'CMFs Injury B (All Data)'!N100,1)</f>
        <v>#N/A</v>
      </c>
      <c r="O100" s="404" t="e">
        <f>IF($D100="Yes",'CMFs Injury B (All Data)'!O100,1)</f>
        <v>#N/A</v>
      </c>
      <c r="P100" s="404" t="e">
        <f>IF($D100="Yes",'CMFs Injury B (All Data)'!P100,1)</f>
        <v>#N/A</v>
      </c>
      <c r="Q100" s="404" t="e">
        <f>IF($D100="Yes",'CMFs Injury B (All Data)'!Q100,1)</f>
        <v>#N/A</v>
      </c>
      <c r="R100" s="404" t="e">
        <f>IF($D100="Yes",'CMFs Injury B (All Data)'!R100,1)</f>
        <v>#N/A</v>
      </c>
      <c r="S100" s="404" t="e">
        <f>IF($D100="Yes",'CMFs Injury B (All Data)'!S100,1)</f>
        <v>#N/A</v>
      </c>
      <c r="T100" s="404" t="e">
        <f>IF($D100="Yes",'CMFs Injury B (All Data)'!T100,1)</f>
        <v>#N/A</v>
      </c>
      <c r="U100" s="404" t="e">
        <f>IF($D100="Yes",'CMFs Injury B (All Data)'!U100,1)</f>
        <v>#N/A</v>
      </c>
      <c r="V100" s="439" t="e">
        <f>IF($D100="Yes",'CMFs Injury B (All Data)'!V100,1)</f>
        <v>#N/A</v>
      </c>
      <c r="W100" s="625"/>
    </row>
    <row r="101" spans="1:23" x14ac:dyDescent="0.2">
      <c r="A101" s="407" t="str">
        <f>'CMFs Fatal'!A101</f>
        <v>Area Type must be selected on Worksheet 1 (box 14)</v>
      </c>
      <c r="B101" s="403">
        <f>'CMFs Fatal (All Data)'!B101</f>
        <v>10</v>
      </c>
      <c r="C101" s="403" t="str">
        <f>'CMFs Fatal (All Data)'!C101</f>
        <v>Rural</v>
      </c>
      <c r="D101" s="403" t="e">
        <f>'CMFs Fatal (All Data)'!D101</f>
        <v>#N/A</v>
      </c>
      <c r="E101" s="404" t="e">
        <f>IF($D101="Yes",'CMFs Injury B (All Data)'!E101,1)</f>
        <v>#N/A</v>
      </c>
      <c r="F101" s="404" t="e">
        <f>IF($D101="Yes",'CMFs Injury B (All Data)'!F101,1)</f>
        <v>#N/A</v>
      </c>
      <c r="G101" s="404" t="e">
        <f>IF($D101="Yes",'CMFs Injury B (All Data)'!G101,1)</f>
        <v>#N/A</v>
      </c>
      <c r="H101" s="404" t="e">
        <f>IF($D101="Yes",'CMFs Injury B (All Data)'!H101,1)</f>
        <v>#N/A</v>
      </c>
      <c r="I101" s="404" t="e">
        <f>IF($D101="Yes",'CMFs Injury B (All Data)'!I101,1)</f>
        <v>#N/A</v>
      </c>
      <c r="J101" s="404" t="e">
        <f>IF($D101="Yes",'CMFs Injury B (All Data)'!J101,1)</f>
        <v>#N/A</v>
      </c>
      <c r="K101" s="404" t="e">
        <f>IF($D101="Yes",'CMFs Injury B (All Data)'!K101,1)</f>
        <v>#N/A</v>
      </c>
      <c r="L101" s="404" t="e">
        <f>IF($D101="Yes",'CMFs Injury B (All Data)'!L101,1)</f>
        <v>#N/A</v>
      </c>
      <c r="M101" s="404" t="e">
        <f>IF($D101="Yes",'CMFs Injury B (All Data)'!M101,1)</f>
        <v>#N/A</v>
      </c>
      <c r="N101" s="404" t="e">
        <f>IF($D101="Yes",'CMFs Injury B (All Data)'!N101,1)</f>
        <v>#N/A</v>
      </c>
      <c r="O101" s="404" t="e">
        <f>IF($D101="Yes",'CMFs Injury B (All Data)'!O101,1)</f>
        <v>#N/A</v>
      </c>
      <c r="P101" s="404" t="e">
        <f>IF($D101="Yes",'CMFs Injury B (All Data)'!P101,1)</f>
        <v>#N/A</v>
      </c>
      <c r="Q101" s="404" t="e">
        <f>IF($D101="Yes",'CMFs Injury B (All Data)'!Q101,1)</f>
        <v>#N/A</v>
      </c>
      <c r="R101" s="404" t="e">
        <f>IF($D101="Yes",'CMFs Injury B (All Data)'!R101,1)</f>
        <v>#N/A</v>
      </c>
      <c r="S101" s="404" t="e">
        <f>IF($D101="Yes",'CMFs Injury B (All Data)'!S101,1)</f>
        <v>#N/A</v>
      </c>
      <c r="T101" s="404" t="e">
        <f>IF($D101="Yes",'CMFs Injury B (All Data)'!T101,1)</f>
        <v>#N/A</v>
      </c>
      <c r="U101" s="404" t="e">
        <f>IF($D101="Yes",'CMFs Injury B (All Data)'!U101,1)</f>
        <v>#N/A</v>
      </c>
      <c r="V101" s="439" t="e">
        <f>IF($D101="Yes",'CMFs Injury B (All Data)'!V101,1)</f>
        <v>#N/A</v>
      </c>
      <c r="W101" s="625"/>
    </row>
    <row r="102" spans="1:23" x14ac:dyDescent="0.2">
      <c r="A102" s="407" t="str">
        <f>'CMFs Fatal'!A102</f>
        <v>Area Type must be selected on Worksheet 1 (box 14)</v>
      </c>
      <c r="B102" s="403">
        <f>'CMFs Fatal (All Data)'!B102</f>
        <v>10</v>
      </c>
      <c r="C102" s="403" t="str">
        <f>'CMFs Fatal (All Data)'!C102</f>
        <v>All</v>
      </c>
      <c r="D102" s="403" t="e">
        <f>'CMFs Fatal (All Data)'!D102</f>
        <v>#N/A</v>
      </c>
      <c r="E102" s="404" t="e">
        <f>IF($D102="Yes",'CMFs Injury B (All Data)'!E102,1)</f>
        <v>#N/A</v>
      </c>
      <c r="F102" s="404" t="e">
        <f>IF($D102="Yes",'CMFs Injury B (All Data)'!F102,1)</f>
        <v>#N/A</v>
      </c>
      <c r="G102" s="404" t="e">
        <f>IF($D102="Yes",'CMFs Injury B (All Data)'!G102,1)</f>
        <v>#N/A</v>
      </c>
      <c r="H102" s="404" t="e">
        <f>IF($D102="Yes",'CMFs Injury B (All Data)'!H102,1)</f>
        <v>#N/A</v>
      </c>
      <c r="I102" s="404" t="e">
        <f>IF($D102="Yes",'CMFs Injury B (All Data)'!I102,1)</f>
        <v>#N/A</v>
      </c>
      <c r="J102" s="404" t="e">
        <f>IF($D102="Yes",'CMFs Injury B (All Data)'!J102,1)</f>
        <v>#N/A</v>
      </c>
      <c r="K102" s="404" t="e">
        <f>IF($D102="Yes",'CMFs Injury B (All Data)'!K102,1)</f>
        <v>#N/A</v>
      </c>
      <c r="L102" s="404" t="e">
        <f>IF($D102="Yes",'CMFs Injury B (All Data)'!L102,1)</f>
        <v>#N/A</v>
      </c>
      <c r="M102" s="404" t="e">
        <f>IF($D102="Yes",'CMFs Injury B (All Data)'!M102,1)</f>
        <v>#N/A</v>
      </c>
      <c r="N102" s="404" t="e">
        <f>IF($D102="Yes",'CMFs Injury B (All Data)'!N102,1)</f>
        <v>#N/A</v>
      </c>
      <c r="O102" s="404" t="e">
        <f>IF($D102="Yes",'CMFs Injury B (All Data)'!O102,1)</f>
        <v>#N/A</v>
      </c>
      <c r="P102" s="404" t="e">
        <f>IF($D102="Yes",'CMFs Injury B (All Data)'!P102,1)</f>
        <v>#N/A</v>
      </c>
      <c r="Q102" s="404" t="e">
        <f>IF($D102="Yes",'CMFs Injury B (All Data)'!Q102,1)</f>
        <v>#N/A</v>
      </c>
      <c r="R102" s="404" t="e">
        <f>IF($D102="Yes",'CMFs Injury B (All Data)'!R102,1)</f>
        <v>#N/A</v>
      </c>
      <c r="S102" s="404" t="e">
        <f>IF($D102="Yes",'CMFs Injury B (All Data)'!S102,1)</f>
        <v>#N/A</v>
      </c>
      <c r="T102" s="404" t="e">
        <f>IF($D102="Yes",'CMFs Injury B (All Data)'!T102,1)</f>
        <v>#N/A</v>
      </c>
      <c r="U102" s="404" t="e">
        <f>IF($D102="Yes",'CMFs Injury B (All Data)'!U102,1)</f>
        <v>#N/A</v>
      </c>
      <c r="V102" s="439" t="e">
        <f>IF($D102="Yes",'CMFs Injury B (All Data)'!V102,1)</f>
        <v>#N/A</v>
      </c>
      <c r="W102" s="625"/>
    </row>
    <row r="103" spans="1:23" x14ac:dyDescent="0.2">
      <c r="A103" s="407" t="str">
        <f>'CMFs Fatal'!A103</f>
        <v>Area Type must be selected on Worksheet 1 (box 14)</v>
      </c>
      <c r="B103" s="403">
        <f>'CMFs Fatal (All Data)'!B103</f>
        <v>20</v>
      </c>
      <c r="C103" s="403" t="str">
        <f>'CMFs Fatal (All Data)'!C103</f>
        <v>All</v>
      </c>
      <c r="D103" s="403" t="e">
        <f>'CMFs Fatal (All Data)'!D103</f>
        <v>#N/A</v>
      </c>
      <c r="E103" s="404" t="e">
        <f>IF($D103="Yes",'CMFs Injury B (All Data)'!E103,1)</f>
        <v>#N/A</v>
      </c>
      <c r="F103" s="404" t="e">
        <f>IF($D103="Yes",'CMFs Injury B (All Data)'!F103,1)</f>
        <v>#N/A</v>
      </c>
      <c r="G103" s="404" t="e">
        <f>IF($D103="Yes",'CMFs Injury B (All Data)'!G103,1)</f>
        <v>#N/A</v>
      </c>
      <c r="H103" s="404" t="e">
        <f>IF($D103="Yes",'CMFs Injury B (All Data)'!H103,1)</f>
        <v>#N/A</v>
      </c>
      <c r="I103" s="404" t="e">
        <f>IF($D103="Yes",'CMFs Injury B (All Data)'!I103,1)</f>
        <v>#N/A</v>
      </c>
      <c r="J103" s="404" t="e">
        <f>IF($D103="Yes",'CMFs Injury B (All Data)'!J103,1)</f>
        <v>#N/A</v>
      </c>
      <c r="K103" s="404" t="e">
        <f>IF($D103="Yes",'CMFs Injury B (All Data)'!K103,1)</f>
        <v>#N/A</v>
      </c>
      <c r="L103" s="404" t="e">
        <f>IF($D103="Yes",'CMFs Injury B (All Data)'!L103,1)</f>
        <v>#N/A</v>
      </c>
      <c r="M103" s="404" t="e">
        <f>IF($D103="Yes",'CMFs Injury B (All Data)'!M103,1)</f>
        <v>#N/A</v>
      </c>
      <c r="N103" s="404" t="e">
        <f>IF($D103="Yes",'CMFs Injury B (All Data)'!N103,1)</f>
        <v>#N/A</v>
      </c>
      <c r="O103" s="404" t="e">
        <f>IF($D103="Yes",'CMFs Injury B (All Data)'!O103,1)</f>
        <v>#N/A</v>
      </c>
      <c r="P103" s="404" t="e">
        <f>IF($D103="Yes",'CMFs Injury B (All Data)'!P103,1)</f>
        <v>#N/A</v>
      </c>
      <c r="Q103" s="404" t="e">
        <f>IF($D103="Yes",'CMFs Injury B (All Data)'!Q103,1)</f>
        <v>#N/A</v>
      </c>
      <c r="R103" s="404" t="e">
        <f>IF($D103="Yes",'CMFs Injury B (All Data)'!R103,1)</f>
        <v>#N/A</v>
      </c>
      <c r="S103" s="404" t="e">
        <f>IF($D103="Yes",'CMFs Injury B (All Data)'!S103,1)</f>
        <v>#N/A</v>
      </c>
      <c r="T103" s="404" t="e">
        <f>IF($D103="Yes",'CMFs Injury B (All Data)'!T103,1)</f>
        <v>#N/A</v>
      </c>
      <c r="U103" s="404" t="e">
        <f>IF($D103="Yes",'CMFs Injury B (All Data)'!U103,1)</f>
        <v>#N/A</v>
      </c>
      <c r="V103" s="439" t="e">
        <f>IF($D103="Yes",'CMFs Injury B (All Data)'!V103,1)</f>
        <v>#N/A</v>
      </c>
      <c r="W103" s="625"/>
    </row>
    <row r="104" spans="1:23" x14ac:dyDescent="0.2">
      <c r="A104" s="407" t="str">
        <f>'CMFs Fatal'!A104</f>
        <v>Area Type must be selected on Worksheet 1 (box 14)</v>
      </c>
      <c r="B104" s="403">
        <f>'CMFs Fatal (All Data)'!B104</f>
        <v>20</v>
      </c>
      <c r="C104" s="403" t="str">
        <f>'CMFs Fatal (All Data)'!C104</f>
        <v>All</v>
      </c>
      <c r="D104" s="403" t="e">
        <f>'CMFs Fatal (All Data)'!D104</f>
        <v>#N/A</v>
      </c>
      <c r="E104" s="404" t="e">
        <f>IF($D104="Yes",'CMFs Injury B (All Data)'!E104,1)</f>
        <v>#N/A</v>
      </c>
      <c r="F104" s="404" t="e">
        <f>IF($D104="Yes",'CMFs Injury B (All Data)'!F104,1)</f>
        <v>#N/A</v>
      </c>
      <c r="G104" s="404" t="e">
        <f>IF($D104="Yes",'CMFs Injury B (All Data)'!G104,1)</f>
        <v>#N/A</v>
      </c>
      <c r="H104" s="404" t="e">
        <f>IF($D104="Yes",'CMFs Injury B (All Data)'!H104,1)</f>
        <v>#N/A</v>
      </c>
      <c r="I104" s="404" t="e">
        <f>IF($D104="Yes",'CMFs Injury B (All Data)'!I104,1)</f>
        <v>#N/A</v>
      </c>
      <c r="J104" s="404" t="e">
        <f>IF($D104="Yes",'CMFs Injury B (All Data)'!J104,1)</f>
        <v>#N/A</v>
      </c>
      <c r="K104" s="404" t="e">
        <f>IF($D104="Yes",'CMFs Injury B (All Data)'!K104,1)</f>
        <v>#N/A</v>
      </c>
      <c r="L104" s="404" t="e">
        <f>IF($D104="Yes",'CMFs Injury B (All Data)'!L104,1)</f>
        <v>#N/A</v>
      </c>
      <c r="M104" s="404" t="e">
        <f>IF($D104="Yes",'CMFs Injury B (All Data)'!M104,1)</f>
        <v>#N/A</v>
      </c>
      <c r="N104" s="404" t="e">
        <f>IF($D104="Yes",'CMFs Injury B (All Data)'!N104,1)</f>
        <v>#N/A</v>
      </c>
      <c r="O104" s="404" t="e">
        <f>IF($D104="Yes",'CMFs Injury B (All Data)'!O104,1)</f>
        <v>#N/A</v>
      </c>
      <c r="P104" s="404" t="e">
        <f>IF($D104="Yes",'CMFs Injury B (All Data)'!P104,1)</f>
        <v>#N/A</v>
      </c>
      <c r="Q104" s="404" t="e">
        <f>IF($D104="Yes",'CMFs Injury B (All Data)'!Q104,1)</f>
        <v>#N/A</v>
      </c>
      <c r="R104" s="404" t="e">
        <f>IF($D104="Yes",'CMFs Injury B (All Data)'!R104,1)</f>
        <v>#N/A</v>
      </c>
      <c r="S104" s="404" t="e">
        <f>IF($D104="Yes",'CMFs Injury B (All Data)'!S104,1)</f>
        <v>#N/A</v>
      </c>
      <c r="T104" s="404" t="e">
        <f>IF($D104="Yes",'CMFs Injury B (All Data)'!T104,1)</f>
        <v>#N/A</v>
      </c>
      <c r="U104" s="404" t="e">
        <f>IF($D104="Yes",'CMFs Injury B (All Data)'!U104,1)</f>
        <v>#N/A</v>
      </c>
      <c r="V104" s="439" t="e">
        <f>IF($D104="Yes",'CMFs Injury B (All Data)'!V104,1)</f>
        <v>#N/A</v>
      </c>
      <c r="W104" s="625"/>
    </row>
    <row r="105" spans="1:23" x14ac:dyDescent="0.2">
      <c r="A105" s="407" t="str">
        <f>'CMFs Fatal'!A105</f>
        <v>Area Type must be selected on Worksheet 1 (box 14)</v>
      </c>
      <c r="B105" s="403">
        <f>'CMFs Fatal (All Data)'!B105</f>
        <v>25</v>
      </c>
      <c r="C105" s="403" t="str">
        <f>'CMFs Fatal (All Data)'!C105</f>
        <v>All</v>
      </c>
      <c r="D105" s="403" t="e">
        <f>'CMFs Fatal (All Data)'!D105</f>
        <v>#N/A</v>
      </c>
      <c r="E105" s="404" t="e">
        <f>IF($D105="Yes",'CMFs Injury B (All Data)'!E105,1)</f>
        <v>#N/A</v>
      </c>
      <c r="F105" s="404" t="e">
        <f>IF($D105="Yes",'CMFs Injury B (All Data)'!F105,1)</f>
        <v>#N/A</v>
      </c>
      <c r="G105" s="404" t="e">
        <f>IF($D105="Yes",'CMFs Injury B (All Data)'!G105,1)</f>
        <v>#N/A</v>
      </c>
      <c r="H105" s="404" t="e">
        <f>IF($D105="Yes",'CMFs Injury B (All Data)'!H105,1)</f>
        <v>#N/A</v>
      </c>
      <c r="I105" s="404" t="e">
        <f>IF($D105="Yes",'CMFs Injury B (All Data)'!I105,1)</f>
        <v>#N/A</v>
      </c>
      <c r="J105" s="404" t="e">
        <f>IF($D105="Yes",'CMFs Injury B (All Data)'!J105,1)</f>
        <v>#N/A</v>
      </c>
      <c r="K105" s="404" t="e">
        <f>IF($D105="Yes",'CMFs Injury B (All Data)'!K105,1)</f>
        <v>#N/A</v>
      </c>
      <c r="L105" s="404" t="e">
        <f>IF($D105="Yes",'CMFs Injury B (All Data)'!L105,1)</f>
        <v>#N/A</v>
      </c>
      <c r="M105" s="404" t="e">
        <f>IF($D105="Yes",'CMFs Injury B (All Data)'!M105,1)</f>
        <v>#N/A</v>
      </c>
      <c r="N105" s="404" t="e">
        <f>IF($D105="Yes",'CMFs Injury B (All Data)'!N105,1)</f>
        <v>#N/A</v>
      </c>
      <c r="O105" s="404" t="e">
        <f>IF($D105="Yes",'CMFs Injury B (All Data)'!O105,1)</f>
        <v>#N/A</v>
      </c>
      <c r="P105" s="404" t="e">
        <f>IF($D105="Yes",'CMFs Injury B (All Data)'!P105,1)</f>
        <v>#N/A</v>
      </c>
      <c r="Q105" s="404" t="e">
        <f>IF($D105="Yes",'CMFs Injury B (All Data)'!Q105,1)</f>
        <v>#N/A</v>
      </c>
      <c r="R105" s="404" t="e">
        <f>IF($D105="Yes",'CMFs Injury B (All Data)'!R105,1)</f>
        <v>#N/A</v>
      </c>
      <c r="S105" s="404" t="e">
        <f>IF($D105="Yes",'CMFs Injury B (All Data)'!S105,1)</f>
        <v>#N/A</v>
      </c>
      <c r="T105" s="404" t="e">
        <f>IF($D105="Yes",'CMFs Injury B (All Data)'!T105,1)</f>
        <v>#N/A</v>
      </c>
      <c r="U105" s="404" t="e">
        <f>IF($D105="Yes",'CMFs Injury B (All Data)'!U105,1)</f>
        <v>#N/A</v>
      </c>
      <c r="V105" s="439" t="e">
        <f>IF($D105="Yes",'CMFs Injury B (All Data)'!V105,1)</f>
        <v>#N/A</v>
      </c>
      <c r="W105" s="625"/>
    </row>
    <row r="106" spans="1:23" x14ac:dyDescent="0.2">
      <c r="A106" s="407" t="str">
        <f>'CMFs Fatal'!A106</f>
        <v>Area Type must be selected on Worksheet 1 (box 14)</v>
      </c>
      <c r="B106" s="403">
        <f>'CMFs Fatal (All Data)'!B106</f>
        <v>25</v>
      </c>
      <c r="C106" s="403" t="str">
        <f>'CMFs Fatal (All Data)'!C106</f>
        <v>All</v>
      </c>
      <c r="D106" s="403" t="e">
        <f>'CMFs Fatal (All Data)'!D106</f>
        <v>#N/A</v>
      </c>
      <c r="E106" s="404" t="e">
        <f>IF($D106="Yes",'CMFs Injury B (All Data)'!E106,1)</f>
        <v>#N/A</v>
      </c>
      <c r="F106" s="404" t="e">
        <f>IF($D106="Yes",'CMFs Injury B (All Data)'!F106,1)</f>
        <v>#N/A</v>
      </c>
      <c r="G106" s="404" t="e">
        <f>IF($D106="Yes",'CMFs Injury B (All Data)'!G106,1)</f>
        <v>#N/A</v>
      </c>
      <c r="H106" s="404" t="e">
        <f>IF($D106="Yes",'CMFs Injury B (All Data)'!H106,1)</f>
        <v>#N/A</v>
      </c>
      <c r="I106" s="404" t="e">
        <f>IF($D106="Yes",'CMFs Injury B (All Data)'!I106,1)</f>
        <v>#N/A</v>
      </c>
      <c r="J106" s="404" t="e">
        <f>IF($D106="Yes",'CMFs Injury B (All Data)'!J106,1)</f>
        <v>#N/A</v>
      </c>
      <c r="K106" s="404" t="e">
        <f>IF($D106="Yes",'CMFs Injury B (All Data)'!K106,1)</f>
        <v>#N/A</v>
      </c>
      <c r="L106" s="404" t="e">
        <f>IF($D106="Yes",'CMFs Injury B (All Data)'!L106,1)</f>
        <v>#N/A</v>
      </c>
      <c r="M106" s="404" t="e">
        <f>IF($D106="Yes",'CMFs Injury B (All Data)'!M106,1)</f>
        <v>#N/A</v>
      </c>
      <c r="N106" s="404" t="e">
        <f>IF($D106="Yes",'CMFs Injury B (All Data)'!N106,1)</f>
        <v>#N/A</v>
      </c>
      <c r="O106" s="404" t="e">
        <f>IF($D106="Yes",'CMFs Injury B (All Data)'!O106,1)</f>
        <v>#N/A</v>
      </c>
      <c r="P106" s="404" t="e">
        <f>IF($D106="Yes",'CMFs Injury B (All Data)'!P106,1)</f>
        <v>#N/A</v>
      </c>
      <c r="Q106" s="404" t="e">
        <f>IF($D106="Yes",'CMFs Injury B (All Data)'!Q106,1)</f>
        <v>#N/A</v>
      </c>
      <c r="R106" s="404" t="e">
        <f>IF($D106="Yes",'CMFs Injury B (All Data)'!R106,1)</f>
        <v>#N/A</v>
      </c>
      <c r="S106" s="404" t="e">
        <f>IF($D106="Yes",'CMFs Injury B (All Data)'!S106,1)</f>
        <v>#N/A</v>
      </c>
      <c r="T106" s="404" t="e">
        <f>IF($D106="Yes",'CMFs Injury B (All Data)'!T106,1)</f>
        <v>#N/A</v>
      </c>
      <c r="U106" s="404" t="e">
        <f>IF($D106="Yes",'CMFs Injury B (All Data)'!U106,1)</f>
        <v>#N/A</v>
      </c>
      <c r="V106" s="439" t="e">
        <f>IF($D106="Yes",'CMFs Injury B (All Data)'!V106,1)</f>
        <v>#N/A</v>
      </c>
      <c r="W106" s="625"/>
    </row>
    <row r="107" spans="1:23" x14ac:dyDescent="0.2">
      <c r="A107" s="407" t="str">
        <f>'CMFs Fatal'!A107</f>
        <v>Area Type must be selected on Worksheet 1 (box 14)</v>
      </c>
      <c r="B107" s="403">
        <f>'CMFs Fatal (All Data)'!B107</f>
        <v>25</v>
      </c>
      <c r="C107" s="403" t="str">
        <f>'CMFs Fatal (All Data)'!C107</f>
        <v>All</v>
      </c>
      <c r="D107" s="403" t="e">
        <f>'CMFs Fatal (All Data)'!D107</f>
        <v>#N/A</v>
      </c>
      <c r="E107" s="404" t="e">
        <f>IF($D107="Yes",'CMFs Injury B (All Data)'!E107,1)</f>
        <v>#N/A</v>
      </c>
      <c r="F107" s="404" t="e">
        <f>IF($D107="Yes",'CMFs Injury B (All Data)'!F107,1)</f>
        <v>#N/A</v>
      </c>
      <c r="G107" s="404" t="e">
        <f>IF($D107="Yes",'CMFs Injury B (All Data)'!G107,1)</f>
        <v>#N/A</v>
      </c>
      <c r="H107" s="404" t="e">
        <f>IF($D107="Yes",'CMFs Injury B (All Data)'!H107,1)</f>
        <v>#N/A</v>
      </c>
      <c r="I107" s="404" t="e">
        <f>IF($D107="Yes",'CMFs Injury B (All Data)'!I107,1)</f>
        <v>#N/A</v>
      </c>
      <c r="J107" s="404" t="e">
        <f>IF($D107="Yes",'CMFs Injury B (All Data)'!J107,1)</f>
        <v>#N/A</v>
      </c>
      <c r="K107" s="404" t="e">
        <f>IF($D107="Yes",'CMFs Injury B (All Data)'!K107,1)</f>
        <v>#N/A</v>
      </c>
      <c r="L107" s="404" t="e">
        <f>IF($D107="Yes",'CMFs Injury B (All Data)'!L107,1)</f>
        <v>#N/A</v>
      </c>
      <c r="M107" s="404" t="e">
        <f>IF($D107="Yes",'CMFs Injury B (All Data)'!M107,1)</f>
        <v>#N/A</v>
      </c>
      <c r="N107" s="404" t="e">
        <f>IF($D107="Yes",'CMFs Injury B (All Data)'!N107,1)</f>
        <v>#N/A</v>
      </c>
      <c r="O107" s="404" t="e">
        <f>IF($D107="Yes",'CMFs Injury B (All Data)'!O107,1)</f>
        <v>#N/A</v>
      </c>
      <c r="P107" s="404" t="e">
        <f>IF($D107="Yes",'CMFs Injury B (All Data)'!P107,1)</f>
        <v>#N/A</v>
      </c>
      <c r="Q107" s="404" t="e">
        <f>IF($D107="Yes",'CMFs Injury B (All Data)'!Q107,1)</f>
        <v>#N/A</v>
      </c>
      <c r="R107" s="404" t="e">
        <f>IF($D107="Yes",'CMFs Injury B (All Data)'!R107,1)</f>
        <v>#N/A</v>
      </c>
      <c r="S107" s="404" t="e">
        <f>IF($D107="Yes",'CMFs Injury B (All Data)'!S107,1)</f>
        <v>#N/A</v>
      </c>
      <c r="T107" s="404" t="e">
        <f>IF($D107="Yes",'CMFs Injury B (All Data)'!T107,1)</f>
        <v>#N/A</v>
      </c>
      <c r="U107" s="404" t="e">
        <f>IF($D107="Yes",'CMFs Injury B (All Data)'!U107,1)</f>
        <v>#N/A</v>
      </c>
      <c r="V107" s="439" t="e">
        <f>IF($D107="Yes",'CMFs Injury B (All Data)'!V107,1)</f>
        <v>#N/A</v>
      </c>
      <c r="W107" s="625"/>
    </row>
    <row r="108" spans="1:23" x14ac:dyDescent="0.2">
      <c r="A108" s="407" t="str">
        <f>'CMFs Fatal'!A108</f>
        <v>Area Type must be selected on Worksheet 1 (box 14)</v>
      </c>
      <c r="B108" s="403">
        <f>'CMFs Fatal (All Data)'!B108</f>
        <v>25</v>
      </c>
      <c r="C108" s="403" t="str">
        <f>'CMFs Fatal (All Data)'!C108</f>
        <v>All</v>
      </c>
      <c r="D108" s="403" t="e">
        <f>'CMFs Fatal (All Data)'!D108</f>
        <v>#N/A</v>
      </c>
      <c r="E108" s="404" t="e">
        <f>IF($D108="Yes",'CMFs Injury B (All Data)'!E108,1)</f>
        <v>#N/A</v>
      </c>
      <c r="F108" s="404" t="e">
        <f>IF($D108="Yes",'CMFs Injury B (All Data)'!F108,1)</f>
        <v>#N/A</v>
      </c>
      <c r="G108" s="404" t="e">
        <f>IF($D108="Yes",'CMFs Injury B (All Data)'!G108,1)</f>
        <v>#N/A</v>
      </c>
      <c r="H108" s="404" t="e">
        <f>IF($D108="Yes",'CMFs Injury B (All Data)'!H108,1)</f>
        <v>#N/A</v>
      </c>
      <c r="I108" s="404" t="e">
        <f>IF($D108="Yes",'CMFs Injury B (All Data)'!I108,1)</f>
        <v>#N/A</v>
      </c>
      <c r="J108" s="404" t="e">
        <f>IF($D108="Yes",'CMFs Injury B (All Data)'!J108,1)</f>
        <v>#N/A</v>
      </c>
      <c r="K108" s="404" t="e">
        <f>IF($D108="Yes",'CMFs Injury B (All Data)'!K108,1)</f>
        <v>#N/A</v>
      </c>
      <c r="L108" s="404" t="e">
        <f>IF($D108="Yes",'CMFs Injury B (All Data)'!L108,1)</f>
        <v>#N/A</v>
      </c>
      <c r="M108" s="404" t="e">
        <f>IF($D108="Yes",'CMFs Injury B (All Data)'!M108,1)</f>
        <v>#N/A</v>
      </c>
      <c r="N108" s="404" t="e">
        <f>IF($D108="Yes",'CMFs Injury B (All Data)'!N108,1)</f>
        <v>#N/A</v>
      </c>
      <c r="O108" s="404" t="e">
        <f>IF($D108="Yes",'CMFs Injury B (All Data)'!O108,1)</f>
        <v>#N/A</v>
      </c>
      <c r="P108" s="404" t="e">
        <f>IF($D108="Yes",'CMFs Injury B (All Data)'!P108,1)</f>
        <v>#N/A</v>
      </c>
      <c r="Q108" s="404" t="e">
        <f>IF($D108="Yes",'CMFs Injury B (All Data)'!Q108,1)</f>
        <v>#N/A</v>
      </c>
      <c r="R108" s="404" t="e">
        <f>IF($D108="Yes",'CMFs Injury B (All Data)'!R108,1)</f>
        <v>#N/A</v>
      </c>
      <c r="S108" s="404" t="e">
        <f>IF($D108="Yes",'CMFs Injury B (All Data)'!S108,1)</f>
        <v>#N/A</v>
      </c>
      <c r="T108" s="404" t="e">
        <f>IF($D108="Yes",'CMFs Injury B (All Data)'!T108,1)</f>
        <v>#N/A</v>
      </c>
      <c r="U108" s="404" t="e">
        <f>IF($D108="Yes",'CMFs Injury B (All Data)'!U108,1)</f>
        <v>#N/A</v>
      </c>
      <c r="V108" s="439" t="e">
        <f>IF($D108="Yes",'CMFs Injury B (All Data)'!V108,1)</f>
        <v>#N/A</v>
      </c>
      <c r="W108" s="625"/>
    </row>
    <row r="109" spans="1:23" x14ac:dyDescent="0.2">
      <c r="A109" s="407" t="str">
        <f>'CMFs Fatal'!A109</f>
        <v>Area Type must be selected on Worksheet 1 (box 14)</v>
      </c>
      <c r="B109" s="403">
        <f>'CMFs Fatal (All Data)'!B109</f>
        <v>25</v>
      </c>
      <c r="C109" s="403" t="str">
        <f>'CMFs Fatal (All Data)'!C109</f>
        <v>All</v>
      </c>
      <c r="D109" s="403" t="e">
        <f>'CMFs Fatal (All Data)'!D109</f>
        <v>#N/A</v>
      </c>
      <c r="E109" s="404" t="e">
        <f>IF($D109="Yes",'CMFs Injury B (All Data)'!E109,1)</f>
        <v>#N/A</v>
      </c>
      <c r="F109" s="404" t="e">
        <f>IF($D109="Yes",'CMFs Injury B (All Data)'!F109,1)</f>
        <v>#N/A</v>
      </c>
      <c r="G109" s="404" t="e">
        <f>IF($D109="Yes",'CMFs Injury B (All Data)'!G109,1)</f>
        <v>#N/A</v>
      </c>
      <c r="H109" s="404" t="e">
        <f>IF($D109="Yes",'CMFs Injury B (All Data)'!H109,1)</f>
        <v>#N/A</v>
      </c>
      <c r="I109" s="404" t="e">
        <f>IF($D109="Yes",'CMFs Injury B (All Data)'!I109,1)</f>
        <v>#N/A</v>
      </c>
      <c r="J109" s="404" t="e">
        <f>IF($D109="Yes",'CMFs Injury B (All Data)'!J109,1)</f>
        <v>#N/A</v>
      </c>
      <c r="K109" s="404" t="e">
        <f>IF($D109="Yes",'CMFs Injury B (All Data)'!K109,1)</f>
        <v>#N/A</v>
      </c>
      <c r="L109" s="404" t="e">
        <f>IF($D109="Yes",'CMFs Injury B (All Data)'!L109,1)</f>
        <v>#N/A</v>
      </c>
      <c r="M109" s="404" t="e">
        <f>IF($D109="Yes",'CMFs Injury B (All Data)'!M109,1)</f>
        <v>#N/A</v>
      </c>
      <c r="N109" s="404" t="e">
        <f>IF($D109="Yes",'CMFs Injury B (All Data)'!N109,1)</f>
        <v>#N/A</v>
      </c>
      <c r="O109" s="404" t="e">
        <f>IF($D109="Yes",'CMFs Injury B (All Data)'!O109,1)</f>
        <v>#N/A</v>
      </c>
      <c r="P109" s="404" t="e">
        <f>IF($D109="Yes",'CMFs Injury B (All Data)'!P109,1)</f>
        <v>#N/A</v>
      </c>
      <c r="Q109" s="404" t="e">
        <f>IF($D109="Yes",'CMFs Injury B (All Data)'!Q109,1)</f>
        <v>#N/A</v>
      </c>
      <c r="R109" s="404" t="e">
        <f>IF($D109="Yes",'CMFs Injury B (All Data)'!R109,1)</f>
        <v>#N/A</v>
      </c>
      <c r="S109" s="404" t="e">
        <f>IF($D109="Yes",'CMFs Injury B (All Data)'!S109,1)</f>
        <v>#N/A</v>
      </c>
      <c r="T109" s="404" t="e">
        <f>IF($D109="Yes",'CMFs Injury B (All Data)'!T109,1)</f>
        <v>#N/A</v>
      </c>
      <c r="U109" s="404" t="e">
        <f>IF($D109="Yes",'CMFs Injury B (All Data)'!U109,1)</f>
        <v>#N/A</v>
      </c>
      <c r="V109" s="439" t="e">
        <f>IF($D109="Yes",'CMFs Injury B (All Data)'!V109,1)</f>
        <v>#N/A</v>
      </c>
      <c r="W109" s="625"/>
    </row>
    <row r="110" spans="1:23" x14ac:dyDescent="0.2">
      <c r="A110" s="407" t="str">
        <f>'CMFs Fatal'!A110</f>
        <v>Area Type must be selected on Worksheet 1 (box 14)</v>
      </c>
      <c r="B110" s="403">
        <f>'CMFs Fatal (All Data)'!B110</f>
        <v>25</v>
      </c>
      <c r="C110" s="403" t="str">
        <f>'CMFs Fatal (All Data)'!C110</f>
        <v>All</v>
      </c>
      <c r="D110" s="403" t="e">
        <f>'CMFs Fatal (All Data)'!D110</f>
        <v>#N/A</v>
      </c>
      <c r="E110" s="404" t="e">
        <f>IF($D110="Yes",'CMFs Injury B (All Data)'!E110,1)</f>
        <v>#N/A</v>
      </c>
      <c r="F110" s="404" t="e">
        <f>IF($D110="Yes",'CMFs Injury B (All Data)'!F110,1)</f>
        <v>#N/A</v>
      </c>
      <c r="G110" s="404" t="e">
        <f>IF($D110="Yes",'CMFs Injury B (All Data)'!G110,1)</f>
        <v>#N/A</v>
      </c>
      <c r="H110" s="404" t="e">
        <f>IF($D110="Yes",'CMFs Injury B (All Data)'!H110,1)</f>
        <v>#N/A</v>
      </c>
      <c r="I110" s="404" t="e">
        <f>IF($D110="Yes",'CMFs Injury B (All Data)'!I110,1)</f>
        <v>#N/A</v>
      </c>
      <c r="J110" s="404" t="e">
        <f>IF($D110="Yes",'CMFs Injury B (All Data)'!J110,1)</f>
        <v>#N/A</v>
      </c>
      <c r="K110" s="404" t="e">
        <f>IF($D110="Yes",'CMFs Injury B (All Data)'!K110,1)</f>
        <v>#N/A</v>
      </c>
      <c r="L110" s="404" t="e">
        <f>IF($D110="Yes",'CMFs Injury B (All Data)'!L110,1)</f>
        <v>#N/A</v>
      </c>
      <c r="M110" s="404" t="e">
        <f>IF($D110="Yes",'CMFs Injury B (All Data)'!M110,1)</f>
        <v>#N/A</v>
      </c>
      <c r="N110" s="404" t="e">
        <f>IF($D110="Yes",'CMFs Injury B (All Data)'!N110,1)</f>
        <v>#N/A</v>
      </c>
      <c r="O110" s="404" t="e">
        <f>IF($D110="Yes",'CMFs Injury B (All Data)'!O110,1)</f>
        <v>#N/A</v>
      </c>
      <c r="P110" s="404" t="e">
        <f>IF($D110="Yes",'CMFs Injury B (All Data)'!P110,1)</f>
        <v>#N/A</v>
      </c>
      <c r="Q110" s="404" t="e">
        <f>IF($D110="Yes",'CMFs Injury B (All Data)'!Q110,1)</f>
        <v>#N/A</v>
      </c>
      <c r="R110" s="404" t="e">
        <f>IF($D110="Yes",'CMFs Injury B (All Data)'!R110,1)</f>
        <v>#N/A</v>
      </c>
      <c r="S110" s="404" t="e">
        <f>IF($D110="Yes",'CMFs Injury B (All Data)'!S110,1)</f>
        <v>#N/A</v>
      </c>
      <c r="T110" s="404" t="e">
        <f>IF($D110="Yes",'CMFs Injury B (All Data)'!T110,1)</f>
        <v>#N/A</v>
      </c>
      <c r="U110" s="404" t="e">
        <f>IF($D110="Yes",'CMFs Injury B (All Data)'!U110,1)</f>
        <v>#N/A</v>
      </c>
      <c r="V110" s="439" t="e">
        <f>IF($D110="Yes",'CMFs Injury B (All Data)'!V110,1)</f>
        <v>#N/A</v>
      </c>
      <c r="W110" s="625"/>
    </row>
    <row r="111" spans="1:23" x14ac:dyDescent="0.2">
      <c r="A111" s="407" t="str">
        <f>'CMFs Fatal'!A111</f>
        <v>Area Type must be selected on Worksheet 1 (box 14)</v>
      </c>
      <c r="B111" s="403">
        <f>'CMFs Fatal (All Data)'!B111</f>
        <v>8</v>
      </c>
      <c r="C111" s="403" t="str">
        <f>'CMFs Fatal (All Data)'!C111</f>
        <v>All</v>
      </c>
      <c r="D111" s="403" t="e">
        <f>'CMFs Fatal (All Data)'!D111</f>
        <v>#N/A</v>
      </c>
      <c r="E111" s="404" t="e">
        <f>IF($D111="Yes",'CMFs Injury B (All Data)'!E111,1)</f>
        <v>#N/A</v>
      </c>
      <c r="F111" s="404" t="e">
        <f>IF($D111="Yes",'CMFs Injury B (All Data)'!F111,1)</f>
        <v>#N/A</v>
      </c>
      <c r="G111" s="404" t="e">
        <f>IF($D111="Yes",'CMFs Injury B (All Data)'!G111,1)</f>
        <v>#N/A</v>
      </c>
      <c r="H111" s="404" t="e">
        <f>IF($D111="Yes",'CMFs Injury B (All Data)'!H111,1)</f>
        <v>#N/A</v>
      </c>
      <c r="I111" s="404" t="e">
        <f>IF($D111="Yes",'CMFs Injury B (All Data)'!I111,1)</f>
        <v>#N/A</v>
      </c>
      <c r="J111" s="404" t="e">
        <f>IF($D111="Yes",'CMFs Injury B (All Data)'!J111,1)</f>
        <v>#N/A</v>
      </c>
      <c r="K111" s="404" t="e">
        <f>IF($D111="Yes",'CMFs Injury B (All Data)'!K111,1)</f>
        <v>#N/A</v>
      </c>
      <c r="L111" s="404" t="e">
        <f>IF($D111="Yes",'CMFs Injury B (All Data)'!L111,1)</f>
        <v>#N/A</v>
      </c>
      <c r="M111" s="404" t="e">
        <f>IF($D111="Yes",'CMFs Injury B (All Data)'!M111,1)</f>
        <v>#N/A</v>
      </c>
      <c r="N111" s="404" t="e">
        <f>IF($D111="Yes",'CMFs Injury B (All Data)'!N111,1)</f>
        <v>#N/A</v>
      </c>
      <c r="O111" s="404" t="e">
        <f>IF($D111="Yes",'CMFs Injury B (All Data)'!O111,1)</f>
        <v>#N/A</v>
      </c>
      <c r="P111" s="404" t="e">
        <f>IF($D111="Yes",'CMFs Injury B (All Data)'!P111,1)</f>
        <v>#N/A</v>
      </c>
      <c r="Q111" s="404" t="e">
        <f>IF($D111="Yes",'CMFs Injury B (All Data)'!Q111,1)</f>
        <v>#N/A</v>
      </c>
      <c r="R111" s="404" t="e">
        <f>IF($D111="Yes",'CMFs Injury B (All Data)'!R111,1)</f>
        <v>#N/A</v>
      </c>
      <c r="S111" s="404" t="e">
        <f>IF($D111="Yes",'CMFs Injury B (All Data)'!S111,1)</f>
        <v>#N/A</v>
      </c>
      <c r="T111" s="404" t="e">
        <f>IF($D111="Yes",'CMFs Injury B (All Data)'!T111,1)</f>
        <v>#N/A</v>
      </c>
      <c r="U111" s="404" t="e">
        <f>IF($D111="Yes",'CMFs Injury B (All Data)'!U111,1)</f>
        <v>#N/A</v>
      </c>
      <c r="V111" s="439" t="e">
        <f>IF($D111="Yes",'CMFs Injury B (All Data)'!V111,1)</f>
        <v>#N/A</v>
      </c>
      <c r="W111" s="625"/>
    </row>
    <row r="112" spans="1:23" x14ac:dyDescent="0.2">
      <c r="A112" s="407" t="str">
        <f>'CMFs Fatal'!A112</f>
        <v>Area Type must be selected on Worksheet 1 (box 14)</v>
      </c>
      <c r="B112" s="403">
        <f>'CMFs Fatal (All Data)'!B112</f>
        <v>25</v>
      </c>
      <c r="C112" s="403" t="str">
        <f>'CMFs Fatal (All Data)'!C112</f>
        <v>Rural</v>
      </c>
      <c r="D112" s="403" t="e">
        <f>'CMFs Fatal (All Data)'!D112</f>
        <v>#N/A</v>
      </c>
      <c r="E112" s="404" t="e">
        <f>IF($D112="Yes",'CMFs Injury B (All Data)'!E112,1)</f>
        <v>#N/A</v>
      </c>
      <c r="F112" s="404" t="e">
        <f>IF($D112="Yes",'CMFs Injury B (All Data)'!F112,1)</f>
        <v>#N/A</v>
      </c>
      <c r="G112" s="404" t="e">
        <f>IF($D112="Yes",'CMFs Injury B (All Data)'!G112,1)</f>
        <v>#N/A</v>
      </c>
      <c r="H112" s="404" t="e">
        <f>IF($D112="Yes",'CMFs Injury B (All Data)'!H112,1)</f>
        <v>#N/A</v>
      </c>
      <c r="I112" s="404" t="e">
        <f>IF($D112="Yes",'CMFs Injury B (All Data)'!I112,1)</f>
        <v>#N/A</v>
      </c>
      <c r="J112" s="404" t="e">
        <f>IF($D112="Yes",'CMFs Injury B (All Data)'!J112,1)</f>
        <v>#N/A</v>
      </c>
      <c r="K112" s="404" t="e">
        <f>IF($D112="Yes",'CMFs Injury B (All Data)'!K112,1)</f>
        <v>#N/A</v>
      </c>
      <c r="L112" s="404" t="e">
        <f>IF($D112="Yes",'CMFs Injury B (All Data)'!L112,1)</f>
        <v>#N/A</v>
      </c>
      <c r="M112" s="404" t="e">
        <f>IF($D112="Yes",'CMFs Injury B (All Data)'!M112,1)</f>
        <v>#N/A</v>
      </c>
      <c r="N112" s="404" t="e">
        <f>IF($D112="Yes",'CMFs Injury B (All Data)'!N112,1)</f>
        <v>#N/A</v>
      </c>
      <c r="O112" s="404" t="e">
        <f>IF($D112="Yes",'CMFs Injury B (All Data)'!O112,1)</f>
        <v>#N/A</v>
      </c>
      <c r="P112" s="404" t="e">
        <f>IF($D112="Yes",'CMFs Injury B (All Data)'!P112,1)</f>
        <v>#N/A</v>
      </c>
      <c r="Q112" s="404" t="e">
        <f>IF($D112="Yes",'CMFs Injury B (All Data)'!Q112,1)</f>
        <v>#N/A</v>
      </c>
      <c r="R112" s="404" t="e">
        <f>IF($D112="Yes",'CMFs Injury B (All Data)'!R112,1)</f>
        <v>#N/A</v>
      </c>
      <c r="S112" s="404" t="e">
        <f>IF($D112="Yes",'CMFs Injury B (All Data)'!S112,1)</f>
        <v>#N/A</v>
      </c>
      <c r="T112" s="404" t="e">
        <f>IF($D112="Yes",'CMFs Injury B (All Data)'!T112,1)</f>
        <v>#N/A</v>
      </c>
      <c r="U112" s="404" t="e">
        <f>IF($D112="Yes",'CMFs Injury B (All Data)'!U112,1)</f>
        <v>#N/A</v>
      </c>
      <c r="V112" s="439" t="e">
        <f>IF($D112="Yes",'CMFs Injury B (All Data)'!V112,1)</f>
        <v>#N/A</v>
      </c>
      <c r="W112" s="625"/>
    </row>
    <row r="113" spans="1:23" x14ac:dyDescent="0.2">
      <c r="A113" s="407" t="str">
        <f>'CMFs Fatal'!A113</f>
        <v>Area Type must be selected on Worksheet 1 (box 14)</v>
      </c>
      <c r="B113" s="403">
        <f>'CMFs Fatal (All Data)'!B113</f>
        <v>25</v>
      </c>
      <c r="C113" s="403" t="str">
        <f>'CMFs Fatal (All Data)'!C113</f>
        <v>All</v>
      </c>
      <c r="D113" s="403" t="e">
        <f>'CMFs Fatal (All Data)'!D113</f>
        <v>#N/A</v>
      </c>
      <c r="E113" s="404" t="e">
        <f>IF($D113="Yes",'CMFs Injury B (All Data)'!E113,1)</f>
        <v>#N/A</v>
      </c>
      <c r="F113" s="404" t="e">
        <f>IF($D113="Yes",'CMFs Injury B (All Data)'!F113,1)</f>
        <v>#N/A</v>
      </c>
      <c r="G113" s="404" t="e">
        <f>IF($D113="Yes",'CMFs Injury B (All Data)'!G113,1)</f>
        <v>#N/A</v>
      </c>
      <c r="H113" s="404" t="e">
        <f>IF($D113="Yes",'CMFs Injury B (All Data)'!H113,1)</f>
        <v>#N/A</v>
      </c>
      <c r="I113" s="404" t="e">
        <f>IF($D113="Yes",'CMFs Injury B (All Data)'!I113,1)</f>
        <v>#N/A</v>
      </c>
      <c r="J113" s="404" t="e">
        <f>IF($D113="Yes",'CMFs Injury B (All Data)'!J113,1)</f>
        <v>#N/A</v>
      </c>
      <c r="K113" s="404" t="e">
        <f>IF($D113="Yes",'CMFs Injury B (All Data)'!K113,1)</f>
        <v>#N/A</v>
      </c>
      <c r="L113" s="404" t="e">
        <f>IF($D113="Yes",'CMFs Injury B (All Data)'!L113,1)</f>
        <v>#N/A</v>
      </c>
      <c r="M113" s="404" t="e">
        <f>IF($D113="Yes",'CMFs Injury B (All Data)'!M113,1)</f>
        <v>#N/A</v>
      </c>
      <c r="N113" s="404" t="e">
        <f>IF($D113="Yes",'CMFs Injury B (All Data)'!N113,1)</f>
        <v>#N/A</v>
      </c>
      <c r="O113" s="404" t="e">
        <f>IF($D113="Yes",'CMFs Injury B (All Data)'!O113,1)</f>
        <v>#N/A</v>
      </c>
      <c r="P113" s="404" t="e">
        <f>IF($D113="Yes",'CMFs Injury B (All Data)'!P113,1)</f>
        <v>#N/A</v>
      </c>
      <c r="Q113" s="404" t="e">
        <f>IF($D113="Yes",'CMFs Injury B (All Data)'!Q113,1)</f>
        <v>#N/A</v>
      </c>
      <c r="R113" s="404" t="e">
        <f>IF($D113="Yes",'CMFs Injury B (All Data)'!R113,1)</f>
        <v>#N/A</v>
      </c>
      <c r="S113" s="404" t="e">
        <f>IF($D113="Yes",'CMFs Injury B (All Data)'!S113,1)</f>
        <v>#N/A</v>
      </c>
      <c r="T113" s="404" t="e">
        <f>IF($D113="Yes",'CMFs Injury B (All Data)'!T113,1)</f>
        <v>#N/A</v>
      </c>
      <c r="U113" s="404" t="e">
        <f>IF($D113="Yes",'CMFs Injury B (All Data)'!U113,1)</f>
        <v>#N/A</v>
      </c>
      <c r="V113" s="439" t="e">
        <f>IF($D113="Yes",'CMFs Injury B (All Data)'!V113,1)</f>
        <v>#N/A</v>
      </c>
      <c r="W113" s="625"/>
    </row>
    <row r="114" spans="1:23" x14ac:dyDescent="0.2">
      <c r="A114" s="407" t="str">
        <f>'CMFs Fatal'!A114</f>
        <v>Area Type must be selected on Worksheet 1 (box 14)</v>
      </c>
      <c r="B114" s="403">
        <f>'CMFs Fatal (All Data)'!B114</f>
        <v>25</v>
      </c>
      <c r="C114" s="403" t="str">
        <f>'CMFs Fatal (All Data)'!C114</f>
        <v>Rural</v>
      </c>
      <c r="D114" s="403" t="e">
        <f>'CMFs Fatal (All Data)'!D114</f>
        <v>#N/A</v>
      </c>
      <c r="E114" s="404" t="e">
        <f>IF($D114="Yes",'CMFs Injury B (All Data)'!E114,1)</f>
        <v>#N/A</v>
      </c>
      <c r="F114" s="404" t="e">
        <f>IF($D114="Yes",'CMFs Injury B (All Data)'!F114,1)</f>
        <v>#N/A</v>
      </c>
      <c r="G114" s="404" t="e">
        <f>IF($D114="Yes",'CMFs Injury B (All Data)'!G114,1)</f>
        <v>#N/A</v>
      </c>
      <c r="H114" s="404" t="e">
        <f>IF($D114="Yes",'CMFs Injury B (All Data)'!H114,1)</f>
        <v>#N/A</v>
      </c>
      <c r="I114" s="404" t="e">
        <f>IF($D114="Yes",'CMFs Injury B (All Data)'!I114,1)</f>
        <v>#N/A</v>
      </c>
      <c r="J114" s="404" t="e">
        <f>IF($D114="Yes",'CMFs Injury B (All Data)'!J114,1)</f>
        <v>#N/A</v>
      </c>
      <c r="K114" s="404" t="e">
        <f>IF($D114="Yes",'CMFs Injury B (All Data)'!K114,1)</f>
        <v>#N/A</v>
      </c>
      <c r="L114" s="404" t="e">
        <f>IF($D114="Yes",'CMFs Injury B (All Data)'!L114,1)</f>
        <v>#N/A</v>
      </c>
      <c r="M114" s="404" t="e">
        <f>IF($D114="Yes",'CMFs Injury B (All Data)'!M114,1)</f>
        <v>#N/A</v>
      </c>
      <c r="N114" s="404" t="e">
        <f>IF($D114="Yes",'CMFs Injury B (All Data)'!N114,1)</f>
        <v>#N/A</v>
      </c>
      <c r="O114" s="404" t="e">
        <f>IF($D114="Yes",'CMFs Injury B (All Data)'!O114,1)</f>
        <v>#N/A</v>
      </c>
      <c r="P114" s="404" t="e">
        <f>IF($D114="Yes",'CMFs Injury B (All Data)'!P114,1)</f>
        <v>#N/A</v>
      </c>
      <c r="Q114" s="404" t="e">
        <f>IF($D114="Yes",'CMFs Injury B (All Data)'!Q114,1)</f>
        <v>#N/A</v>
      </c>
      <c r="R114" s="404" t="e">
        <f>IF($D114="Yes",'CMFs Injury B (All Data)'!R114,1)</f>
        <v>#N/A</v>
      </c>
      <c r="S114" s="404" t="e">
        <f>IF($D114="Yes",'CMFs Injury B (All Data)'!S114,1)</f>
        <v>#N/A</v>
      </c>
      <c r="T114" s="404" t="e">
        <f>IF($D114="Yes",'CMFs Injury B (All Data)'!T114,1)</f>
        <v>#N/A</v>
      </c>
      <c r="U114" s="404" t="e">
        <f>IF($D114="Yes",'CMFs Injury B (All Data)'!U114,1)</f>
        <v>#N/A</v>
      </c>
      <c r="V114" s="439" t="e">
        <f>IF($D114="Yes",'CMFs Injury B (All Data)'!V114,1)</f>
        <v>#N/A</v>
      </c>
      <c r="W114" s="625"/>
    </row>
    <row r="115" spans="1:23" x14ac:dyDescent="0.2">
      <c r="A115" s="407" t="str">
        <f>'CMFs Fatal'!A115</f>
        <v>Area Type must be selected on Worksheet 1 (box 14)</v>
      </c>
      <c r="B115" s="403">
        <f>'CMFs Fatal (All Data)'!B115</f>
        <v>10</v>
      </c>
      <c r="C115" s="403" t="str">
        <f>'CMFs Fatal (All Data)'!C115</f>
        <v>All</v>
      </c>
      <c r="D115" s="403" t="e">
        <f>'CMFs Fatal (All Data)'!D115</f>
        <v>#N/A</v>
      </c>
      <c r="E115" s="404" t="e">
        <f>IF($D115="Yes",'CMFs Injury B (All Data)'!E115,1)</f>
        <v>#N/A</v>
      </c>
      <c r="F115" s="404" t="e">
        <f>IF($D115="Yes",'CMFs Injury B (All Data)'!F115,1)</f>
        <v>#N/A</v>
      </c>
      <c r="G115" s="404" t="e">
        <f>IF($D115="Yes",'CMFs Injury B (All Data)'!G115,1)</f>
        <v>#N/A</v>
      </c>
      <c r="H115" s="404" t="e">
        <f>IF($D115="Yes",'CMFs Injury B (All Data)'!H115,1)</f>
        <v>#N/A</v>
      </c>
      <c r="I115" s="404" t="e">
        <f>IF($D115="Yes",'CMFs Injury B (All Data)'!I115,1)</f>
        <v>#N/A</v>
      </c>
      <c r="J115" s="404" t="e">
        <f>IF($D115="Yes",'CMFs Injury B (All Data)'!J115,1)</f>
        <v>#N/A</v>
      </c>
      <c r="K115" s="404" t="e">
        <f>IF($D115="Yes",'CMFs Injury B (All Data)'!K115,1)</f>
        <v>#N/A</v>
      </c>
      <c r="L115" s="404" t="e">
        <f>IF($D115="Yes",'CMFs Injury B (All Data)'!L115,1)</f>
        <v>#N/A</v>
      </c>
      <c r="M115" s="404" t="e">
        <f>IF($D115="Yes",'CMFs Injury B (All Data)'!M115,1)</f>
        <v>#N/A</v>
      </c>
      <c r="N115" s="404" t="e">
        <f>IF($D115="Yes",'CMFs Injury B (All Data)'!N115,1)</f>
        <v>#N/A</v>
      </c>
      <c r="O115" s="404" t="e">
        <f>IF($D115="Yes",'CMFs Injury B (All Data)'!O115,1)</f>
        <v>#N/A</v>
      </c>
      <c r="P115" s="404" t="e">
        <f>IF($D115="Yes",'CMFs Injury B (All Data)'!P115,1)</f>
        <v>#N/A</v>
      </c>
      <c r="Q115" s="404" t="e">
        <f>IF($D115="Yes",'CMFs Injury B (All Data)'!Q115,1)</f>
        <v>#N/A</v>
      </c>
      <c r="R115" s="404" t="e">
        <f>IF($D115="Yes",'CMFs Injury B (All Data)'!R115,1)</f>
        <v>#N/A</v>
      </c>
      <c r="S115" s="404" t="e">
        <f>IF($D115="Yes",'CMFs Injury B (All Data)'!S115,1)</f>
        <v>#N/A</v>
      </c>
      <c r="T115" s="404" t="e">
        <f>IF($D115="Yes",'CMFs Injury B (All Data)'!T115,1)</f>
        <v>#N/A</v>
      </c>
      <c r="U115" s="404" t="e">
        <f>IF($D115="Yes",'CMFs Injury B (All Data)'!U115,1)</f>
        <v>#N/A</v>
      </c>
      <c r="V115" s="439" t="e">
        <f>IF($D115="Yes",'CMFs Injury B (All Data)'!V115,1)</f>
        <v>#N/A</v>
      </c>
      <c r="W115" s="625"/>
    </row>
    <row r="116" spans="1:23" x14ac:dyDescent="0.2">
      <c r="A116" s="407" t="str">
        <f>'CMFs Fatal'!A116</f>
        <v>Area Type must be selected on Worksheet 1 (box 14)</v>
      </c>
      <c r="B116" s="403">
        <f>'CMFs Fatal (All Data)'!B116</f>
        <v>10</v>
      </c>
      <c r="C116" s="403" t="str">
        <f>'CMFs Fatal (All Data)'!C116</f>
        <v>All</v>
      </c>
      <c r="D116" s="403" t="e">
        <f>'CMFs Fatal (All Data)'!D116</f>
        <v>#N/A</v>
      </c>
      <c r="E116" s="404" t="e">
        <f>IF($D116="Yes",'CMFs Injury B (All Data)'!E116,1)</f>
        <v>#N/A</v>
      </c>
      <c r="F116" s="404" t="e">
        <f>IF($D116="Yes",'CMFs Injury B (All Data)'!F116,1)</f>
        <v>#N/A</v>
      </c>
      <c r="G116" s="404" t="e">
        <f>IF($D116="Yes",'CMFs Injury B (All Data)'!G116,1)</f>
        <v>#N/A</v>
      </c>
      <c r="H116" s="404" t="e">
        <f>IF($D116="Yes",'CMFs Injury B (All Data)'!H116,1)</f>
        <v>#N/A</v>
      </c>
      <c r="I116" s="404" t="e">
        <f>IF($D116="Yes",'CMFs Injury B (All Data)'!I116,1)</f>
        <v>#N/A</v>
      </c>
      <c r="J116" s="404" t="e">
        <f>IF($D116="Yes",'CMFs Injury B (All Data)'!J116,1)</f>
        <v>#N/A</v>
      </c>
      <c r="K116" s="404" t="e">
        <f>IF($D116="Yes",'CMFs Injury B (All Data)'!K116,1)</f>
        <v>#N/A</v>
      </c>
      <c r="L116" s="404" t="e">
        <f>IF($D116="Yes",'CMFs Injury B (All Data)'!L116,1)</f>
        <v>#N/A</v>
      </c>
      <c r="M116" s="404" t="e">
        <f>IF($D116="Yes",'CMFs Injury B (All Data)'!M116,1)</f>
        <v>#N/A</v>
      </c>
      <c r="N116" s="404" t="e">
        <f>IF($D116="Yes",'CMFs Injury B (All Data)'!N116,1)</f>
        <v>#N/A</v>
      </c>
      <c r="O116" s="404" t="e">
        <f>IF($D116="Yes",'CMFs Injury B (All Data)'!O116,1)</f>
        <v>#N/A</v>
      </c>
      <c r="P116" s="404" t="e">
        <f>IF($D116="Yes",'CMFs Injury B (All Data)'!P116,1)</f>
        <v>#N/A</v>
      </c>
      <c r="Q116" s="404" t="e">
        <f>IF($D116="Yes",'CMFs Injury B (All Data)'!Q116,1)</f>
        <v>#N/A</v>
      </c>
      <c r="R116" s="404" t="e">
        <f>IF($D116="Yes",'CMFs Injury B (All Data)'!R116,1)</f>
        <v>#N/A</v>
      </c>
      <c r="S116" s="404" t="e">
        <f>IF($D116="Yes",'CMFs Injury B (All Data)'!S116,1)</f>
        <v>#N/A</v>
      </c>
      <c r="T116" s="404" t="e">
        <f>IF($D116="Yes",'CMFs Injury B (All Data)'!T116,1)</f>
        <v>#N/A</v>
      </c>
      <c r="U116" s="404" t="e">
        <f>IF($D116="Yes",'CMFs Injury B (All Data)'!U116,1)</f>
        <v>#N/A</v>
      </c>
      <c r="V116" s="439" t="e">
        <f>IF($D116="Yes",'CMFs Injury B (All Data)'!V116,1)</f>
        <v>#N/A</v>
      </c>
      <c r="W116" s="625"/>
    </row>
    <row r="117" spans="1:23" x14ac:dyDescent="0.2">
      <c r="A117" s="407" t="str">
        <f>'CMFs Fatal'!A117</f>
        <v>Area Type must be selected on Worksheet 1 (box 14)</v>
      </c>
      <c r="B117" s="403">
        <f>'CMFs Fatal (All Data)'!B117</f>
        <v>20</v>
      </c>
      <c r="C117" s="403" t="str">
        <f>'CMFs Fatal (All Data)'!C117</f>
        <v>All</v>
      </c>
      <c r="D117" s="403" t="e">
        <f>'CMFs Fatal (All Data)'!D117</f>
        <v>#N/A</v>
      </c>
      <c r="E117" s="404" t="e">
        <f>IF($D117="Yes",'CMFs Injury B (All Data)'!E117,1)</f>
        <v>#N/A</v>
      </c>
      <c r="F117" s="404" t="e">
        <f>IF($D117="Yes",'CMFs Injury B (All Data)'!F117,1)</f>
        <v>#N/A</v>
      </c>
      <c r="G117" s="404" t="e">
        <f>IF($D117="Yes",'CMFs Injury B (All Data)'!G117,1)</f>
        <v>#N/A</v>
      </c>
      <c r="H117" s="404" t="e">
        <f>IF($D117="Yes",'CMFs Injury B (All Data)'!H117,1)</f>
        <v>#N/A</v>
      </c>
      <c r="I117" s="404" t="e">
        <f>IF($D117="Yes",'CMFs Injury B (All Data)'!I117,1)</f>
        <v>#N/A</v>
      </c>
      <c r="J117" s="404" t="e">
        <f>IF($D117="Yes",'CMFs Injury B (All Data)'!J117,1)</f>
        <v>#N/A</v>
      </c>
      <c r="K117" s="404" t="e">
        <f>IF($D117="Yes",'CMFs Injury B (All Data)'!K117,1)</f>
        <v>#N/A</v>
      </c>
      <c r="L117" s="404" t="e">
        <f>IF($D117="Yes",'CMFs Injury B (All Data)'!L117,1)</f>
        <v>#N/A</v>
      </c>
      <c r="M117" s="404" t="e">
        <f>IF($D117="Yes",'CMFs Injury B (All Data)'!M117,1)</f>
        <v>#N/A</v>
      </c>
      <c r="N117" s="404" t="e">
        <f>IF($D117="Yes",'CMFs Injury B (All Data)'!N117,1)</f>
        <v>#N/A</v>
      </c>
      <c r="O117" s="404" t="e">
        <f>IF($D117="Yes",'CMFs Injury B (All Data)'!O117,1)</f>
        <v>#N/A</v>
      </c>
      <c r="P117" s="404" t="e">
        <f>IF($D117="Yes",'CMFs Injury B (All Data)'!P117,1)</f>
        <v>#N/A</v>
      </c>
      <c r="Q117" s="404" t="e">
        <f>IF($D117="Yes",'CMFs Injury B (All Data)'!Q117,1)</f>
        <v>#N/A</v>
      </c>
      <c r="R117" s="404" t="e">
        <f>IF($D117="Yes",'CMFs Injury B (All Data)'!R117,1)</f>
        <v>#N/A</v>
      </c>
      <c r="S117" s="404" t="e">
        <f>IF($D117="Yes",'CMFs Injury B (All Data)'!S117,1)</f>
        <v>#N/A</v>
      </c>
      <c r="T117" s="404" t="e">
        <f>IF($D117="Yes",'CMFs Injury B (All Data)'!T117,1)</f>
        <v>#N/A</v>
      </c>
      <c r="U117" s="404" t="e">
        <f>IF($D117="Yes",'CMFs Injury B (All Data)'!U117,1)</f>
        <v>#N/A</v>
      </c>
      <c r="V117" s="439" t="e">
        <f>IF($D117="Yes",'CMFs Injury B (All Data)'!V117,1)</f>
        <v>#N/A</v>
      </c>
      <c r="W117" s="625"/>
    </row>
    <row r="118" spans="1:23" x14ac:dyDescent="0.2">
      <c r="A118" s="407" t="str">
        <f>'CMFs Fatal'!A118</f>
        <v>Area Type must be selected on Worksheet 1 (box 14)</v>
      </c>
      <c r="B118" s="403">
        <f>'CMFs Fatal (All Data)'!B118</f>
        <v>20</v>
      </c>
      <c r="C118" s="403" t="str">
        <f>'CMFs Fatal (All Data)'!C118</f>
        <v>Urban and Suburban</v>
      </c>
      <c r="D118" s="403" t="e">
        <f>'CMFs Fatal (All Data)'!D118</f>
        <v>#N/A</v>
      </c>
      <c r="E118" s="404" t="e">
        <f>IF($D118="Yes",'CMFs Injury B (All Data)'!E118,1)</f>
        <v>#N/A</v>
      </c>
      <c r="F118" s="404" t="e">
        <f>IF($D118="Yes",'CMFs Injury B (All Data)'!F118,1)</f>
        <v>#N/A</v>
      </c>
      <c r="G118" s="404" t="e">
        <f>IF($D118="Yes",'CMFs Injury B (All Data)'!G118,1)</f>
        <v>#N/A</v>
      </c>
      <c r="H118" s="404" t="e">
        <f>IF($D118="Yes",'CMFs Injury B (All Data)'!H118,1)</f>
        <v>#N/A</v>
      </c>
      <c r="I118" s="404" t="e">
        <f>IF($D118="Yes",'CMFs Injury B (All Data)'!I118,1)</f>
        <v>#N/A</v>
      </c>
      <c r="J118" s="404" t="e">
        <f>IF($D118="Yes",'CMFs Injury B (All Data)'!J118,1)</f>
        <v>#N/A</v>
      </c>
      <c r="K118" s="404" t="e">
        <f>IF($D118="Yes",'CMFs Injury B (All Data)'!K118,1)</f>
        <v>#N/A</v>
      </c>
      <c r="L118" s="404" t="e">
        <f>IF($D118="Yes",'CMFs Injury B (All Data)'!L118,1)</f>
        <v>#N/A</v>
      </c>
      <c r="M118" s="404" t="e">
        <f>IF($D118="Yes",'CMFs Injury B (All Data)'!M118,1)</f>
        <v>#N/A</v>
      </c>
      <c r="N118" s="404" t="e">
        <f>IF($D118="Yes",'CMFs Injury B (All Data)'!N118,1)</f>
        <v>#N/A</v>
      </c>
      <c r="O118" s="404" t="e">
        <f>IF($D118="Yes",'CMFs Injury B (All Data)'!O118,1)</f>
        <v>#N/A</v>
      </c>
      <c r="P118" s="404" t="e">
        <f>IF($D118="Yes",'CMFs Injury B (All Data)'!P118,1)</f>
        <v>#N/A</v>
      </c>
      <c r="Q118" s="404" t="e">
        <f>IF($D118="Yes",'CMFs Injury B (All Data)'!Q118,1)</f>
        <v>#N/A</v>
      </c>
      <c r="R118" s="404" t="e">
        <f>IF($D118="Yes",'CMFs Injury B (All Data)'!R118,1)</f>
        <v>#N/A</v>
      </c>
      <c r="S118" s="404" t="e">
        <f>IF($D118="Yes",'CMFs Injury B (All Data)'!S118,1)</f>
        <v>#N/A</v>
      </c>
      <c r="T118" s="404" t="e">
        <f>IF($D118="Yes",'CMFs Injury B (All Data)'!T118,1)</f>
        <v>#N/A</v>
      </c>
      <c r="U118" s="404" t="e">
        <f>IF($D118="Yes",'CMFs Injury B (All Data)'!U118,1)</f>
        <v>#N/A</v>
      </c>
      <c r="V118" s="439" t="e">
        <f>IF($D118="Yes",'CMFs Injury B (All Data)'!V118,1)</f>
        <v>#N/A</v>
      </c>
      <c r="W118" s="625"/>
    </row>
    <row r="119" spans="1:23" x14ac:dyDescent="0.2">
      <c r="A119" s="407" t="str">
        <f>'CMFs Fatal'!A119</f>
        <v>Area Type must be selected on Worksheet 1 (box 14)</v>
      </c>
      <c r="B119" s="403">
        <f>'CMFs Fatal (All Data)'!B119</f>
        <v>20</v>
      </c>
      <c r="C119" s="403" t="str">
        <f>'CMFs Fatal (All Data)'!C119</f>
        <v>Urban</v>
      </c>
      <c r="D119" s="403" t="e">
        <f>'CMFs Fatal (All Data)'!D119</f>
        <v>#N/A</v>
      </c>
      <c r="E119" s="404" t="e">
        <f>IF($D119="Yes",'CMFs Injury B (All Data)'!E119,1)</f>
        <v>#N/A</v>
      </c>
      <c r="F119" s="404" t="e">
        <f>IF($D119="Yes",'CMFs Injury B (All Data)'!F119,1)</f>
        <v>#N/A</v>
      </c>
      <c r="G119" s="404" t="e">
        <f>IF($D119="Yes",'CMFs Injury B (All Data)'!G119,1)</f>
        <v>#N/A</v>
      </c>
      <c r="H119" s="404" t="e">
        <f>IF($D119="Yes",'CMFs Injury B (All Data)'!H119,1)</f>
        <v>#N/A</v>
      </c>
      <c r="I119" s="404" t="e">
        <f>IF($D119="Yes",'CMFs Injury B (All Data)'!I119,1)</f>
        <v>#N/A</v>
      </c>
      <c r="J119" s="404" t="e">
        <f>IF($D119="Yes",'CMFs Injury B (All Data)'!J119,1)</f>
        <v>#N/A</v>
      </c>
      <c r="K119" s="404" t="e">
        <f>IF($D119="Yes",'CMFs Injury B (All Data)'!K119,1)</f>
        <v>#N/A</v>
      </c>
      <c r="L119" s="404" t="e">
        <f>IF($D119="Yes",'CMFs Injury B (All Data)'!L119,1)</f>
        <v>#N/A</v>
      </c>
      <c r="M119" s="404" t="e">
        <f>IF($D119="Yes",'CMFs Injury B (All Data)'!M119,1)</f>
        <v>#N/A</v>
      </c>
      <c r="N119" s="404" t="e">
        <f>IF($D119="Yes",'CMFs Injury B (All Data)'!N119,1)</f>
        <v>#N/A</v>
      </c>
      <c r="O119" s="404" t="e">
        <f>IF($D119="Yes",'CMFs Injury B (All Data)'!O119,1)</f>
        <v>#N/A</v>
      </c>
      <c r="P119" s="404" t="e">
        <f>IF($D119="Yes",'CMFs Injury B (All Data)'!P119,1)</f>
        <v>#N/A</v>
      </c>
      <c r="Q119" s="404" t="e">
        <f>IF($D119="Yes",'CMFs Injury B (All Data)'!Q119,1)</f>
        <v>#N/A</v>
      </c>
      <c r="R119" s="404" t="e">
        <f>IF($D119="Yes",'CMFs Injury B (All Data)'!R119,1)</f>
        <v>#N/A</v>
      </c>
      <c r="S119" s="404" t="e">
        <f>IF($D119="Yes",'CMFs Injury B (All Data)'!S119,1)</f>
        <v>#N/A</v>
      </c>
      <c r="T119" s="404" t="e">
        <f>IF($D119="Yes",'CMFs Injury B (All Data)'!T119,1)</f>
        <v>#N/A</v>
      </c>
      <c r="U119" s="404" t="e">
        <f>IF($D119="Yes",'CMFs Injury B (All Data)'!U119,1)</f>
        <v>#N/A</v>
      </c>
      <c r="V119" s="439" t="e">
        <f>IF($D119="Yes",'CMFs Injury B (All Data)'!V119,1)</f>
        <v>#N/A</v>
      </c>
      <c r="W119" s="625"/>
    </row>
    <row r="120" spans="1:23" x14ac:dyDescent="0.2">
      <c r="A120" s="407" t="str">
        <f>'CMFs Fatal'!A120</f>
        <v>Area Type must be selected on Worksheet 1 (box 14)</v>
      </c>
      <c r="B120" s="403">
        <f>'CMFs Fatal (All Data)'!B120</f>
        <v>20</v>
      </c>
      <c r="C120" s="403" t="str">
        <f>'CMFs Fatal (All Data)'!C120</f>
        <v>Urban</v>
      </c>
      <c r="D120" s="403" t="e">
        <f>'CMFs Fatal (All Data)'!D120</f>
        <v>#N/A</v>
      </c>
      <c r="E120" s="404" t="e">
        <f>IF($D120="Yes",'CMFs Injury B (All Data)'!E120,1)</f>
        <v>#N/A</v>
      </c>
      <c r="F120" s="404" t="e">
        <f>IF($D120="Yes",'CMFs Injury B (All Data)'!F120,1)</f>
        <v>#N/A</v>
      </c>
      <c r="G120" s="404" t="e">
        <f>IF($D120="Yes",'CMFs Injury B (All Data)'!G120,1)</f>
        <v>#N/A</v>
      </c>
      <c r="H120" s="404" t="e">
        <f>IF($D120="Yes",'CMFs Injury B (All Data)'!H120,1)</f>
        <v>#N/A</v>
      </c>
      <c r="I120" s="404" t="e">
        <f>IF($D120="Yes",'CMFs Injury B (All Data)'!I120,1)</f>
        <v>#N/A</v>
      </c>
      <c r="J120" s="404" t="e">
        <f>IF($D120="Yes",'CMFs Injury B (All Data)'!J120,1)</f>
        <v>#N/A</v>
      </c>
      <c r="K120" s="404" t="e">
        <f>IF($D120="Yes",'CMFs Injury B (All Data)'!K120,1)</f>
        <v>#N/A</v>
      </c>
      <c r="L120" s="404" t="e">
        <f>IF($D120="Yes",'CMFs Injury B (All Data)'!L120,1)</f>
        <v>#N/A</v>
      </c>
      <c r="M120" s="404" t="e">
        <f>IF($D120="Yes",'CMFs Injury B (All Data)'!M120,1)</f>
        <v>#N/A</v>
      </c>
      <c r="N120" s="404" t="e">
        <f>IF($D120="Yes",'CMFs Injury B (All Data)'!N120,1)</f>
        <v>#N/A</v>
      </c>
      <c r="O120" s="404" t="e">
        <f>IF($D120="Yes",'CMFs Injury B (All Data)'!O120,1)</f>
        <v>#N/A</v>
      </c>
      <c r="P120" s="404" t="e">
        <f>IF($D120="Yes",'CMFs Injury B (All Data)'!P120,1)</f>
        <v>#N/A</v>
      </c>
      <c r="Q120" s="404" t="e">
        <f>IF($D120="Yes",'CMFs Injury B (All Data)'!Q120,1)</f>
        <v>#N/A</v>
      </c>
      <c r="R120" s="404" t="e">
        <f>IF($D120="Yes",'CMFs Injury B (All Data)'!R120,1)</f>
        <v>#N/A</v>
      </c>
      <c r="S120" s="404" t="e">
        <f>IF($D120="Yes",'CMFs Injury B (All Data)'!S120,1)</f>
        <v>#N/A</v>
      </c>
      <c r="T120" s="404" t="e">
        <f>IF($D120="Yes",'CMFs Injury B (All Data)'!T120,1)</f>
        <v>#N/A</v>
      </c>
      <c r="U120" s="404" t="e">
        <f>IF($D120="Yes",'CMFs Injury B (All Data)'!U120,1)</f>
        <v>#N/A</v>
      </c>
      <c r="V120" s="439" t="e">
        <f>IF($D120="Yes",'CMFs Injury B (All Data)'!V120,1)</f>
        <v>#N/A</v>
      </c>
      <c r="W120" s="625"/>
    </row>
    <row r="121" spans="1:23" x14ac:dyDescent="0.2">
      <c r="A121" s="407" t="str">
        <f>'CMFs Fatal'!A121</f>
        <v>Area Type must be selected on Worksheet 1 (box 14)</v>
      </c>
      <c r="B121" s="403">
        <f>'CMFs Fatal (All Data)'!B121</f>
        <v>20</v>
      </c>
      <c r="C121" s="403" t="str">
        <f>'CMFs Fatal (All Data)'!C121</f>
        <v>Urban</v>
      </c>
      <c r="D121" s="403" t="e">
        <f>'CMFs Fatal (All Data)'!D121</f>
        <v>#N/A</v>
      </c>
      <c r="E121" s="404" t="e">
        <f>IF($D121="Yes",'CMFs Injury B (All Data)'!E121,1)</f>
        <v>#N/A</v>
      </c>
      <c r="F121" s="404" t="e">
        <f>IF($D121="Yes",'CMFs Injury B (All Data)'!F121,1)</f>
        <v>#N/A</v>
      </c>
      <c r="G121" s="404" t="e">
        <f>IF($D121="Yes",'CMFs Injury B (All Data)'!G121,1)</f>
        <v>#N/A</v>
      </c>
      <c r="H121" s="404" t="e">
        <f>IF($D121="Yes",'CMFs Injury B (All Data)'!H121,1)</f>
        <v>#N/A</v>
      </c>
      <c r="I121" s="404" t="e">
        <f>IF($D121="Yes",'CMFs Injury B (All Data)'!I121,1)</f>
        <v>#N/A</v>
      </c>
      <c r="J121" s="404" t="e">
        <f>IF($D121="Yes",'CMFs Injury B (All Data)'!J121,1)</f>
        <v>#N/A</v>
      </c>
      <c r="K121" s="404" t="e">
        <f>IF($D121="Yes",'CMFs Injury B (All Data)'!K121,1)</f>
        <v>#N/A</v>
      </c>
      <c r="L121" s="404" t="e">
        <f>IF($D121="Yes",'CMFs Injury B (All Data)'!L121,1)</f>
        <v>#N/A</v>
      </c>
      <c r="M121" s="404" t="e">
        <f>IF($D121="Yes",'CMFs Injury B (All Data)'!M121,1)</f>
        <v>#N/A</v>
      </c>
      <c r="N121" s="404" t="e">
        <f>IF($D121="Yes",'CMFs Injury B (All Data)'!N121,1)</f>
        <v>#N/A</v>
      </c>
      <c r="O121" s="404" t="e">
        <f>IF($D121="Yes",'CMFs Injury B (All Data)'!O121,1)</f>
        <v>#N/A</v>
      </c>
      <c r="P121" s="404" t="e">
        <f>IF($D121="Yes",'CMFs Injury B (All Data)'!P121,1)</f>
        <v>#N/A</v>
      </c>
      <c r="Q121" s="404" t="e">
        <f>IF($D121="Yes",'CMFs Injury B (All Data)'!Q121,1)</f>
        <v>#N/A</v>
      </c>
      <c r="R121" s="404" t="e">
        <f>IF($D121="Yes",'CMFs Injury B (All Data)'!R121,1)</f>
        <v>#N/A</v>
      </c>
      <c r="S121" s="404" t="e">
        <f>IF($D121="Yes",'CMFs Injury B (All Data)'!S121,1)</f>
        <v>#N/A</v>
      </c>
      <c r="T121" s="404" t="e">
        <f>IF($D121="Yes",'CMFs Injury B (All Data)'!T121,1)</f>
        <v>#N/A</v>
      </c>
      <c r="U121" s="404" t="e">
        <f>IF($D121="Yes",'CMFs Injury B (All Data)'!U121,1)</f>
        <v>#N/A</v>
      </c>
      <c r="V121" s="439" t="e">
        <f>IF($D121="Yes",'CMFs Injury B (All Data)'!V121,1)</f>
        <v>#N/A</v>
      </c>
      <c r="W121" s="625"/>
    </row>
    <row r="122" spans="1:23" x14ac:dyDescent="0.2">
      <c r="A122" s="407" t="str">
        <f>'CMFs Fatal'!A122</f>
        <v>Area Type must be selected on Worksheet 1 (box 14)</v>
      </c>
      <c r="B122" s="403">
        <f>'CMFs Fatal (All Data)'!B122</f>
        <v>20</v>
      </c>
      <c r="C122" s="403" t="str">
        <f>'CMFs Fatal (All Data)'!C122</f>
        <v>All</v>
      </c>
      <c r="D122" s="403" t="e">
        <f>'CMFs Fatal (All Data)'!D122</f>
        <v>#N/A</v>
      </c>
      <c r="E122" s="404" t="e">
        <f>IF($D122="Yes",'CMFs Injury B (All Data)'!E122,1)</f>
        <v>#N/A</v>
      </c>
      <c r="F122" s="404" t="e">
        <f>IF($D122="Yes",'CMFs Injury B (All Data)'!F122,1)</f>
        <v>#N/A</v>
      </c>
      <c r="G122" s="404" t="e">
        <f>IF($D122="Yes",'CMFs Injury B (All Data)'!G122,1)</f>
        <v>#N/A</v>
      </c>
      <c r="H122" s="404" t="e">
        <f>IF($D122="Yes",'CMFs Injury B (All Data)'!H122,1)</f>
        <v>#N/A</v>
      </c>
      <c r="I122" s="404" t="e">
        <f>IF($D122="Yes",'CMFs Injury B (All Data)'!I122,1)</f>
        <v>#N/A</v>
      </c>
      <c r="J122" s="404" t="e">
        <f>IF($D122="Yes",'CMFs Injury B (All Data)'!J122,1)</f>
        <v>#N/A</v>
      </c>
      <c r="K122" s="404" t="e">
        <f>IF($D122="Yes",'CMFs Injury B (All Data)'!K122,1)</f>
        <v>#N/A</v>
      </c>
      <c r="L122" s="404" t="e">
        <f>IF($D122="Yes",'CMFs Injury B (All Data)'!L122,1)</f>
        <v>#N/A</v>
      </c>
      <c r="M122" s="404" t="e">
        <f>IF($D122="Yes",'CMFs Injury B (All Data)'!M122,1)</f>
        <v>#N/A</v>
      </c>
      <c r="N122" s="404" t="e">
        <f>IF($D122="Yes",'CMFs Injury B (All Data)'!N122,1)</f>
        <v>#N/A</v>
      </c>
      <c r="O122" s="404" t="e">
        <f>IF($D122="Yes",'CMFs Injury B (All Data)'!O122,1)</f>
        <v>#N/A</v>
      </c>
      <c r="P122" s="404" t="e">
        <f>IF($D122="Yes",'CMFs Injury B (All Data)'!P122,1)</f>
        <v>#N/A</v>
      </c>
      <c r="Q122" s="404" t="e">
        <f>IF($D122="Yes",'CMFs Injury B (All Data)'!Q122,1)</f>
        <v>#N/A</v>
      </c>
      <c r="R122" s="404" t="e">
        <f>IF($D122="Yes",'CMFs Injury B (All Data)'!R122,1)</f>
        <v>#N/A</v>
      </c>
      <c r="S122" s="404" t="e">
        <f>IF($D122="Yes",'CMFs Injury B (All Data)'!S122,1)</f>
        <v>#N/A</v>
      </c>
      <c r="T122" s="404" t="e">
        <f>IF($D122="Yes",'CMFs Injury B (All Data)'!T122,1)</f>
        <v>#N/A</v>
      </c>
      <c r="U122" s="404" t="e">
        <f>IF($D122="Yes",'CMFs Injury B (All Data)'!U122,1)</f>
        <v>#N/A</v>
      </c>
      <c r="V122" s="439" t="e">
        <f>IF($D122="Yes",'CMFs Injury B (All Data)'!V122,1)</f>
        <v>#N/A</v>
      </c>
      <c r="W122" s="625"/>
    </row>
    <row r="123" spans="1:23" x14ac:dyDescent="0.2">
      <c r="A123" s="407" t="str">
        <f>'CMFs Fatal'!A123</f>
        <v>Area Type must be selected on Worksheet 1 (box 14)</v>
      </c>
      <c r="B123" s="403">
        <f>'CMFs Fatal (All Data)'!B123</f>
        <v>20</v>
      </c>
      <c r="C123" s="403" t="str">
        <f>'CMFs Fatal (All Data)'!C123</f>
        <v>All</v>
      </c>
      <c r="D123" s="403" t="e">
        <f>'CMFs Fatal (All Data)'!D123</f>
        <v>#N/A</v>
      </c>
      <c r="E123" s="404" t="e">
        <f>IF($D123="Yes",'CMFs Injury B (All Data)'!E123,1)</f>
        <v>#N/A</v>
      </c>
      <c r="F123" s="404" t="e">
        <f>IF($D123="Yes",'CMFs Injury B (All Data)'!F123,1)</f>
        <v>#N/A</v>
      </c>
      <c r="G123" s="404" t="e">
        <f>IF($D123="Yes",'CMFs Injury B (All Data)'!G123,1)</f>
        <v>#N/A</v>
      </c>
      <c r="H123" s="404" t="e">
        <f>IF($D123="Yes",'CMFs Injury B (All Data)'!H123,1)</f>
        <v>#N/A</v>
      </c>
      <c r="I123" s="404" t="e">
        <f>IF($D123="Yes",'CMFs Injury B (All Data)'!I123,1)</f>
        <v>#N/A</v>
      </c>
      <c r="J123" s="404" t="e">
        <f>IF($D123="Yes",'CMFs Injury B (All Data)'!J123,1)</f>
        <v>#N/A</v>
      </c>
      <c r="K123" s="404" t="e">
        <f>IF($D123="Yes",'CMFs Injury B (All Data)'!K123,1)</f>
        <v>#N/A</v>
      </c>
      <c r="L123" s="404" t="e">
        <f>IF($D123="Yes",'CMFs Injury B (All Data)'!L123,1)</f>
        <v>#N/A</v>
      </c>
      <c r="M123" s="404" t="e">
        <f>IF($D123="Yes",'CMFs Injury B (All Data)'!M123,1)</f>
        <v>#N/A</v>
      </c>
      <c r="N123" s="404" t="e">
        <f>IF($D123="Yes",'CMFs Injury B (All Data)'!N123,1)</f>
        <v>#N/A</v>
      </c>
      <c r="O123" s="404" t="e">
        <f>IF($D123="Yes",'CMFs Injury B (All Data)'!O123,1)</f>
        <v>#N/A</v>
      </c>
      <c r="P123" s="404" t="e">
        <f>IF($D123="Yes",'CMFs Injury B (All Data)'!P123,1)</f>
        <v>#N/A</v>
      </c>
      <c r="Q123" s="404" t="e">
        <f>IF($D123="Yes",'CMFs Injury B (All Data)'!Q123,1)</f>
        <v>#N/A</v>
      </c>
      <c r="R123" s="404" t="e">
        <f>IF($D123="Yes",'CMFs Injury B (All Data)'!R123,1)</f>
        <v>#N/A</v>
      </c>
      <c r="S123" s="404" t="e">
        <f>IF($D123="Yes",'CMFs Injury B (All Data)'!S123,1)</f>
        <v>#N/A</v>
      </c>
      <c r="T123" s="404" t="e">
        <f>IF($D123="Yes",'CMFs Injury B (All Data)'!T123,1)</f>
        <v>#N/A</v>
      </c>
      <c r="U123" s="404" t="e">
        <f>IF($D123="Yes",'CMFs Injury B (All Data)'!U123,1)</f>
        <v>#N/A</v>
      </c>
      <c r="V123" s="439" t="e">
        <f>IF($D123="Yes",'CMFs Injury B (All Data)'!V123,1)</f>
        <v>#N/A</v>
      </c>
      <c r="W123" s="625"/>
    </row>
    <row r="124" spans="1:23" x14ac:dyDescent="0.2">
      <c r="A124" s="407" t="str">
        <f>'CMFs Fatal'!A124</f>
        <v>Area Type must be selected on Worksheet 1 (box 14)</v>
      </c>
      <c r="B124" s="403">
        <f>'CMFs Fatal (All Data)'!B124</f>
        <v>20</v>
      </c>
      <c r="C124" s="403" t="str">
        <f>'CMFs Fatal (All Data)'!C124</f>
        <v>All</v>
      </c>
      <c r="D124" s="403" t="e">
        <f>'CMFs Fatal (All Data)'!D124</f>
        <v>#N/A</v>
      </c>
      <c r="E124" s="404" t="e">
        <f>IF($D124="Yes",'CMFs Injury B (All Data)'!E124,1)</f>
        <v>#N/A</v>
      </c>
      <c r="F124" s="404" t="e">
        <f>IF($D124="Yes",'CMFs Injury B (All Data)'!F124,1)</f>
        <v>#N/A</v>
      </c>
      <c r="G124" s="404" t="e">
        <f>IF($D124="Yes",'CMFs Injury B (All Data)'!G124,1)</f>
        <v>#N/A</v>
      </c>
      <c r="H124" s="404" t="e">
        <f>IF($D124="Yes",'CMFs Injury B (All Data)'!H124,1)</f>
        <v>#N/A</v>
      </c>
      <c r="I124" s="404" t="e">
        <f>IF($D124="Yes",'CMFs Injury B (All Data)'!I124,1)</f>
        <v>#N/A</v>
      </c>
      <c r="J124" s="404" t="e">
        <f>IF($D124="Yes",'CMFs Injury B (All Data)'!J124,1)</f>
        <v>#N/A</v>
      </c>
      <c r="K124" s="404" t="e">
        <f>IF($D124="Yes",'CMFs Injury B (All Data)'!K124,1)</f>
        <v>#N/A</v>
      </c>
      <c r="L124" s="404" t="e">
        <f>IF($D124="Yes",'CMFs Injury B (All Data)'!L124,1)</f>
        <v>#N/A</v>
      </c>
      <c r="M124" s="404" t="e">
        <f>IF($D124="Yes",'CMFs Injury B (All Data)'!M124,1)</f>
        <v>#N/A</v>
      </c>
      <c r="N124" s="404" t="e">
        <f>IF($D124="Yes",'CMFs Injury B (All Data)'!N124,1)</f>
        <v>#N/A</v>
      </c>
      <c r="O124" s="404" t="e">
        <f>IF($D124="Yes",'CMFs Injury B (All Data)'!O124,1)</f>
        <v>#N/A</v>
      </c>
      <c r="P124" s="404" t="e">
        <f>IF($D124="Yes",'CMFs Injury B (All Data)'!P124,1)</f>
        <v>#N/A</v>
      </c>
      <c r="Q124" s="404" t="e">
        <f>IF($D124="Yes",'CMFs Injury B (All Data)'!Q124,1)</f>
        <v>#N/A</v>
      </c>
      <c r="R124" s="404" t="e">
        <f>IF($D124="Yes",'CMFs Injury B (All Data)'!R124,1)</f>
        <v>#N/A</v>
      </c>
      <c r="S124" s="404" t="e">
        <f>IF($D124="Yes",'CMFs Injury B (All Data)'!S124,1)</f>
        <v>#N/A</v>
      </c>
      <c r="T124" s="404" t="e">
        <f>IF($D124="Yes",'CMFs Injury B (All Data)'!T124,1)</f>
        <v>#N/A</v>
      </c>
      <c r="U124" s="404" t="e">
        <f>IF($D124="Yes",'CMFs Injury B (All Data)'!U124,1)</f>
        <v>#N/A</v>
      </c>
      <c r="V124" s="439" t="e">
        <f>IF($D124="Yes",'CMFs Injury B (All Data)'!V124,1)</f>
        <v>#N/A</v>
      </c>
      <c r="W124" s="625"/>
    </row>
    <row r="125" spans="1:23" x14ac:dyDescent="0.2">
      <c r="A125" s="407" t="str">
        <f>'CMFs Fatal'!A125</f>
        <v>Area Type must be selected on Worksheet 1 (box 14)</v>
      </c>
      <c r="B125" s="403">
        <f>'CMFs Fatal (All Data)'!B125</f>
        <v>20</v>
      </c>
      <c r="C125" s="403" t="str">
        <f>'CMFs Fatal (All Data)'!C125</f>
        <v>All</v>
      </c>
      <c r="D125" s="403" t="e">
        <f>'CMFs Fatal (All Data)'!D125</f>
        <v>#N/A</v>
      </c>
      <c r="E125" s="404" t="e">
        <f>IF($D125="Yes",'CMFs Injury B (All Data)'!E125,1)</f>
        <v>#N/A</v>
      </c>
      <c r="F125" s="404" t="e">
        <f>IF($D125="Yes",'CMFs Injury B (All Data)'!F125,1)</f>
        <v>#N/A</v>
      </c>
      <c r="G125" s="404" t="e">
        <f>IF($D125="Yes",'CMFs Injury B (All Data)'!G125,1)</f>
        <v>#N/A</v>
      </c>
      <c r="H125" s="404" t="e">
        <f>IF($D125="Yes",'CMFs Injury B (All Data)'!H125,1)</f>
        <v>#N/A</v>
      </c>
      <c r="I125" s="404" t="e">
        <f>IF($D125="Yes",'CMFs Injury B (All Data)'!I125,1)</f>
        <v>#N/A</v>
      </c>
      <c r="J125" s="404" t="e">
        <f>IF($D125="Yes",'CMFs Injury B (All Data)'!J125,1)</f>
        <v>#N/A</v>
      </c>
      <c r="K125" s="404" t="e">
        <f>IF($D125="Yes",'CMFs Injury B (All Data)'!K125,1)</f>
        <v>#N/A</v>
      </c>
      <c r="L125" s="404" t="e">
        <f>IF($D125="Yes",'CMFs Injury B (All Data)'!L125,1)</f>
        <v>#N/A</v>
      </c>
      <c r="M125" s="404" t="e">
        <f>IF($D125="Yes",'CMFs Injury B (All Data)'!M125,1)</f>
        <v>#N/A</v>
      </c>
      <c r="N125" s="404" t="e">
        <f>IF($D125="Yes",'CMFs Injury B (All Data)'!N125,1)</f>
        <v>#N/A</v>
      </c>
      <c r="O125" s="404" t="e">
        <f>IF($D125="Yes",'CMFs Injury B (All Data)'!O125,1)</f>
        <v>#N/A</v>
      </c>
      <c r="P125" s="404" t="e">
        <f>IF($D125="Yes",'CMFs Injury B (All Data)'!P125,1)</f>
        <v>#N/A</v>
      </c>
      <c r="Q125" s="404" t="e">
        <f>IF($D125="Yes",'CMFs Injury B (All Data)'!Q125,1)</f>
        <v>#N/A</v>
      </c>
      <c r="R125" s="404" t="e">
        <f>IF($D125="Yes",'CMFs Injury B (All Data)'!R125,1)</f>
        <v>#N/A</v>
      </c>
      <c r="S125" s="404" t="e">
        <f>IF($D125="Yes",'CMFs Injury B (All Data)'!S125,1)</f>
        <v>#N/A</v>
      </c>
      <c r="T125" s="404" t="e">
        <f>IF($D125="Yes",'CMFs Injury B (All Data)'!T125,1)</f>
        <v>#N/A</v>
      </c>
      <c r="U125" s="404" t="e">
        <f>IF($D125="Yes",'CMFs Injury B (All Data)'!U125,1)</f>
        <v>#N/A</v>
      </c>
      <c r="V125" s="439" t="e">
        <f>IF($D125="Yes",'CMFs Injury B (All Data)'!V125,1)</f>
        <v>#N/A</v>
      </c>
      <c r="W125" s="625"/>
    </row>
    <row r="126" spans="1:23" x14ac:dyDescent="0.2">
      <c r="A126" s="407" t="str">
        <f>'CMFs Fatal'!A126</f>
        <v>Area Type must be selected on Worksheet 1 (box 14)</v>
      </c>
      <c r="B126" s="403">
        <f>'CMFs Fatal (All Data)'!B126</f>
        <v>20</v>
      </c>
      <c r="C126" s="403" t="str">
        <f>'CMFs Fatal (All Data)'!C126</f>
        <v>All</v>
      </c>
      <c r="D126" s="403" t="e">
        <f>'CMFs Fatal (All Data)'!D126</f>
        <v>#N/A</v>
      </c>
      <c r="E126" s="404" t="e">
        <f>IF($D126="Yes",'CMFs Injury B (All Data)'!E126,1)</f>
        <v>#N/A</v>
      </c>
      <c r="F126" s="404" t="e">
        <f>IF($D126="Yes",'CMFs Injury B (All Data)'!F126,1)</f>
        <v>#N/A</v>
      </c>
      <c r="G126" s="404" t="e">
        <f>IF($D126="Yes",'CMFs Injury B (All Data)'!G126,1)</f>
        <v>#N/A</v>
      </c>
      <c r="H126" s="404" t="e">
        <f>IF($D126="Yes",'CMFs Injury B (All Data)'!H126,1)</f>
        <v>#N/A</v>
      </c>
      <c r="I126" s="404" t="e">
        <f>IF($D126="Yes",'CMFs Injury B (All Data)'!I126,1)</f>
        <v>#N/A</v>
      </c>
      <c r="J126" s="404" t="e">
        <f>IF($D126="Yes",'CMFs Injury B (All Data)'!J126,1)</f>
        <v>#N/A</v>
      </c>
      <c r="K126" s="404" t="e">
        <f>IF($D126="Yes",'CMFs Injury B (All Data)'!K126,1)</f>
        <v>#N/A</v>
      </c>
      <c r="L126" s="404" t="e">
        <f>IF($D126="Yes",'CMFs Injury B (All Data)'!L126,1)</f>
        <v>#N/A</v>
      </c>
      <c r="M126" s="404" t="e">
        <f>IF($D126="Yes",'CMFs Injury B (All Data)'!M126,1)</f>
        <v>#N/A</v>
      </c>
      <c r="N126" s="404" t="e">
        <f>IF($D126="Yes",'CMFs Injury B (All Data)'!N126,1)</f>
        <v>#N/A</v>
      </c>
      <c r="O126" s="404" t="e">
        <f>IF($D126="Yes",'CMFs Injury B (All Data)'!O126,1)</f>
        <v>#N/A</v>
      </c>
      <c r="P126" s="404" t="e">
        <f>IF($D126="Yes",'CMFs Injury B (All Data)'!P126,1)</f>
        <v>#N/A</v>
      </c>
      <c r="Q126" s="404" t="e">
        <f>IF($D126="Yes",'CMFs Injury B (All Data)'!Q126,1)</f>
        <v>#N/A</v>
      </c>
      <c r="R126" s="404" t="e">
        <f>IF($D126="Yes",'CMFs Injury B (All Data)'!R126,1)</f>
        <v>#N/A</v>
      </c>
      <c r="S126" s="404" t="e">
        <f>IF($D126="Yes",'CMFs Injury B (All Data)'!S126,1)</f>
        <v>#N/A</v>
      </c>
      <c r="T126" s="404" t="e">
        <f>IF($D126="Yes",'CMFs Injury B (All Data)'!T126,1)</f>
        <v>#N/A</v>
      </c>
      <c r="U126" s="404" t="e">
        <f>IF($D126="Yes",'CMFs Injury B (All Data)'!U126,1)</f>
        <v>#N/A</v>
      </c>
      <c r="V126" s="439" t="e">
        <f>IF($D126="Yes",'CMFs Injury B (All Data)'!V126,1)</f>
        <v>#N/A</v>
      </c>
      <c r="W126" s="625"/>
    </row>
    <row r="127" spans="1:23" x14ac:dyDescent="0.2">
      <c r="A127" s="407" t="str">
        <f>'CMFs Fatal'!A127</f>
        <v>Area Type must be selected on Worksheet 1 (box 14)</v>
      </c>
      <c r="B127" s="403">
        <f>'CMFs Fatal (All Data)'!B127</f>
        <v>20</v>
      </c>
      <c r="C127" s="403" t="str">
        <f>'CMFs Fatal (All Data)'!C127</f>
        <v>All</v>
      </c>
      <c r="D127" s="403" t="e">
        <f>'CMFs Fatal (All Data)'!D127</f>
        <v>#N/A</v>
      </c>
      <c r="E127" s="404" t="e">
        <f>IF($D127="Yes",'CMFs Injury B (All Data)'!E127,1)</f>
        <v>#N/A</v>
      </c>
      <c r="F127" s="404" t="e">
        <f>IF($D127="Yes",'CMFs Injury B (All Data)'!F127,1)</f>
        <v>#N/A</v>
      </c>
      <c r="G127" s="404" t="e">
        <f>IF($D127="Yes",'CMFs Injury B (All Data)'!G127,1)</f>
        <v>#N/A</v>
      </c>
      <c r="H127" s="404" t="e">
        <f>IF($D127="Yes",'CMFs Injury B (All Data)'!H127,1)</f>
        <v>#N/A</v>
      </c>
      <c r="I127" s="404" t="e">
        <f>IF($D127="Yes",'CMFs Injury B (All Data)'!I127,1)</f>
        <v>#N/A</v>
      </c>
      <c r="J127" s="404" t="e">
        <f>IF($D127="Yes",'CMFs Injury B (All Data)'!J127,1)</f>
        <v>#N/A</v>
      </c>
      <c r="K127" s="404" t="e">
        <f>IF($D127="Yes",'CMFs Injury B (All Data)'!K127,1)</f>
        <v>#N/A</v>
      </c>
      <c r="L127" s="404" t="e">
        <f>IF($D127="Yes",'CMFs Injury B (All Data)'!L127,1)</f>
        <v>#N/A</v>
      </c>
      <c r="M127" s="404" t="e">
        <f>IF($D127="Yes",'CMFs Injury B (All Data)'!M127,1)</f>
        <v>#N/A</v>
      </c>
      <c r="N127" s="404" t="e">
        <f>IF($D127="Yes",'CMFs Injury B (All Data)'!N127,1)</f>
        <v>#N/A</v>
      </c>
      <c r="O127" s="404" t="e">
        <f>IF($D127="Yes",'CMFs Injury B (All Data)'!O127,1)</f>
        <v>#N/A</v>
      </c>
      <c r="P127" s="404" t="e">
        <f>IF($D127="Yes",'CMFs Injury B (All Data)'!P127,1)</f>
        <v>#N/A</v>
      </c>
      <c r="Q127" s="404" t="e">
        <f>IF($D127="Yes",'CMFs Injury B (All Data)'!Q127,1)</f>
        <v>#N/A</v>
      </c>
      <c r="R127" s="404" t="e">
        <f>IF($D127="Yes",'CMFs Injury B (All Data)'!R127,1)</f>
        <v>#N/A</v>
      </c>
      <c r="S127" s="404" t="e">
        <f>IF($D127="Yes",'CMFs Injury B (All Data)'!S127,1)</f>
        <v>#N/A</v>
      </c>
      <c r="T127" s="404" t="e">
        <f>IF($D127="Yes",'CMFs Injury B (All Data)'!T127,1)</f>
        <v>#N/A</v>
      </c>
      <c r="U127" s="404" t="e">
        <f>IF($D127="Yes",'CMFs Injury B (All Data)'!U127,1)</f>
        <v>#N/A</v>
      </c>
      <c r="V127" s="439" t="e">
        <f>IF($D127="Yes",'CMFs Injury B (All Data)'!V127,1)</f>
        <v>#N/A</v>
      </c>
      <c r="W127" s="625"/>
    </row>
    <row r="128" spans="1:23" x14ac:dyDescent="0.2">
      <c r="A128" s="407" t="str">
        <f>'CMFs Fatal'!A128</f>
        <v>Area Type must be selected on Worksheet 1 (box 14)</v>
      </c>
      <c r="B128" s="403">
        <f>'CMFs Fatal (All Data)'!B128</f>
        <v>20</v>
      </c>
      <c r="C128" s="403" t="str">
        <f>'CMFs Fatal (All Data)'!C128</f>
        <v>Rural</v>
      </c>
      <c r="D128" s="403" t="e">
        <f>'CMFs Fatal (All Data)'!D128</f>
        <v>#N/A</v>
      </c>
      <c r="E128" s="404" t="e">
        <f>IF($D128="Yes",'CMFs Injury B (All Data)'!E128,1)</f>
        <v>#N/A</v>
      </c>
      <c r="F128" s="404" t="e">
        <f>IF($D128="Yes",'CMFs Injury B (All Data)'!F128,1)</f>
        <v>#N/A</v>
      </c>
      <c r="G128" s="404" t="e">
        <f>IF($D128="Yes",'CMFs Injury B (All Data)'!G128,1)</f>
        <v>#N/A</v>
      </c>
      <c r="H128" s="404" t="e">
        <f>IF($D128="Yes",'CMFs Injury B (All Data)'!H128,1)</f>
        <v>#N/A</v>
      </c>
      <c r="I128" s="404" t="e">
        <f>IF($D128="Yes",'CMFs Injury B (All Data)'!I128,1)</f>
        <v>#N/A</v>
      </c>
      <c r="J128" s="404" t="e">
        <f>IF($D128="Yes",'CMFs Injury B (All Data)'!J128,1)</f>
        <v>#N/A</v>
      </c>
      <c r="K128" s="404" t="e">
        <f>IF($D128="Yes",'CMFs Injury B (All Data)'!K128,1)</f>
        <v>#N/A</v>
      </c>
      <c r="L128" s="404" t="e">
        <f>IF($D128="Yes",'CMFs Injury B (All Data)'!L128,1)</f>
        <v>#N/A</v>
      </c>
      <c r="M128" s="404" t="e">
        <f>IF($D128="Yes",'CMFs Injury B (All Data)'!M128,1)</f>
        <v>#N/A</v>
      </c>
      <c r="N128" s="404" t="e">
        <f>IF($D128="Yes",'CMFs Injury B (All Data)'!N128,1)</f>
        <v>#N/A</v>
      </c>
      <c r="O128" s="404" t="e">
        <f>IF($D128="Yes",'CMFs Injury B (All Data)'!O128,1)</f>
        <v>#N/A</v>
      </c>
      <c r="P128" s="404" t="e">
        <f>IF($D128="Yes",'CMFs Injury B (All Data)'!P128,1)</f>
        <v>#N/A</v>
      </c>
      <c r="Q128" s="404" t="e">
        <f>IF($D128="Yes",'CMFs Injury B (All Data)'!Q128,1)</f>
        <v>#N/A</v>
      </c>
      <c r="R128" s="404" t="e">
        <f>IF($D128="Yes",'CMFs Injury B (All Data)'!R128,1)</f>
        <v>#N/A</v>
      </c>
      <c r="S128" s="404" t="e">
        <f>IF($D128="Yes",'CMFs Injury B (All Data)'!S128,1)</f>
        <v>#N/A</v>
      </c>
      <c r="T128" s="404" t="e">
        <f>IF($D128="Yes",'CMFs Injury B (All Data)'!T128,1)</f>
        <v>#N/A</v>
      </c>
      <c r="U128" s="404" t="e">
        <f>IF($D128="Yes",'CMFs Injury B (All Data)'!U128,1)</f>
        <v>#N/A</v>
      </c>
      <c r="V128" s="439" t="e">
        <f>IF($D128="Yes",'CMFs Injury B (All Data)'!V128,1)</f>
        <v>#N/A</v>
      </c>
      <c r="W128" s="625"/>
    </row>
    <row r="129" spans="1:23" x14ac:dyDescent="0.2">
      <c r="A129" s="407" t="str">
        <f>'CMFs Fatal'!A129</f>
        <v>Area Type must be selected on Worksheet 1 (box 14)</v>
      </c>
      <c r="B129" s="403">
        <f>'CMFs Fatal (All Data)'!B129</f>
        <v>10</v>
      </c>
      <c r="C129" s="403" t="str">
        <f>'CMFs Fatal (All Data)'!C129</f>
        <v>All</v>
      </c>
      <c r="D129" s="403" t="e">
        <f>'CMFs Fatal (All Data)'!D129</f>
        <v>#N/A</v>
      </c>
      <c r="E129" s="404" t="e">
        <f>IF($D129="Yes",'CMFs Injury B (All Data)'!E129,1)</f>
        <v>#N/A</v>
      </c>
      <c r="F129" s="404" t="e">
        <f>IF($D129="Yes",'CMFs Injury B (All Data)'!F129,1)</f>
        <v>#N/A</v>
      </c>
      <c r="G129" s="404" t="e">
        <f>IF($D129="Yes",'CMFs Injury B (All Data)'!G129,1)</f>
        <v>#N/A</v>
      </c>
      <c r="H129" s="404" t="e">
        <f>IF($D129="Yes",'CMFs Injury B (All Data)'!H129,1)</f>
        <v>#N/A</v>
      </c>
      <c r="I129" s="404" t="e">
        <f>IF($D129="Yes",'CMFs Injury B (All Data)'!I129,1)</f>
        <v>#N/A</v>
      </c>
      <c r="J129" s="404" t="e">
        <f>IF($D129="Yes",'CMFs Injury B (All Data)'!J129,1)</f>
        <v>#N/A</v>
      </c>
      <c r="K129" s="404" t="e">
        <f>IF($D129="Yes",'CMFs Injury B (All Data)'!K129,1)</f>
        <v>#N/A</v>
      </c>
      <c r="L129" s="404" t="e">
        <f>IF($D129="Yes",'CMFs Injury B (All Data)'!L129,1)</f>
        <v>#N/A</v>
      </c>
      <c r="M129" s="404" t="e">
        <f>IF($D129="Yes",'CMFs Injury B (All Data)'!M129,1)</f>
        <v>#N/A</v>
      </c>
      <c r="N129" s="404" t="e">
        <f>IF($D129="Yes",'CMFs Injury B (All Data)'!N129,1)</f>
        <v>#N/A</v>
      </c>
      <c r="O129" s="404" t="e">
        <f>IF($D129="Yes",'CMFs Injury B (All Data)'!O129,1)</f>
        <v>#N/A</v>
      </c>
      <c r="P129" s="404" t="e">
        <f>IF($D129="Yes",'CMFs Injury B (All Data)'!P129,1)</f>
        <v>#N/A</v>
      </c>
      <c r="Q129" s="404" t="e">
        <f>IF($D129="Yes",'CMFs Injury B (All Data)'!Q129,1)</f>
        <v>#N/A</v>
      </c>
      <c r="R129" s="404" t="e">
        <f>IF($D129="Yes",'CMFs Injury B (All Data)'!R129,1)</f>
        <v>#N/A</v>
      </c>
      <c r="S129" s="404" t="e">
        <f>IF($D129="Yes",'CMFs Injury B (All Data)'!S129,1)</f>
        <v>#N/A</v>
      </c>
      <c r="T129" s="404" t="e">
        <f>IF($D129="Yes",'CMFs Injury B (All Data)'!T129,1)</f>
        <v>#N/A</v>
      </c>
      <c r="U129" s="404" t="e">
        <f>IF($D129="Yes",'CMFs Injury B (All Data)'!U129,1)</f>
        <v>#N/A</v>
      </c>
      <c r="V129" s="439" t="e">
        <f>IF($D129="Yes",'CMFs Injury B (All Data)'!V129,1)</f>
        <v>#N/A</v>
      </c>
      <c r="W129" s="625"/>
    </row>
    <row r="130" spans="1:23" x14ac:dyDescent="0.2">
      <c r="A130" s="407" t="str">
        <f>'CMFs Fatal'!A130</f>
        <v>Area Type must be selected on Worksheet 1 (box 14)</v>
      </c>
      <c r="B130" s="403">
        <f>'CMFs Fatal (All Data)'!B130</f>
        <v>8</v>
      </c>
      <c r="C130" s="403" t="str">
        <f>'CMFs Fatal (All Data)'!C130</f>
        <v>Rural</v>
      </c>
      <c r="D130" s="403" t="e">
        <f>'CMFs Fatal (All Data)'!D130</f>
        <v>#N/A</v>
      </c>
      <c r="E130" s="404" t="e">
        <f>IF($D130="Yes",'CMFs Injury B (All Data)'!E130,1)</f>
        <v>#N/A</v>
      </c>
      <c r="F130" s="404" t="e">
        <f>IF($D130="Yes",'CMFs Injury B (All Data)'!F130,1)</f>
        <v>#N/A</v>
      </c>
      <c r="G130" s="404" t="e">
        <f>IF($D130="Yes",'CMFs Injury B (All Data)'!G130,1)</f>
        <v>#N/A</v>
      </c>
      <c r="H130" s="404" t="e">
        <f>IF($D130="Yes",'CMFs Injury B (All Data)'!H130,1)</f>
        <v>#N/A</v>
      </c>
      <c r="I130" s="404" t="e">
        <f>IF($D130="Yes",'CMFs Injury B (All Data)'!I130,1)</f>
        <v>#N/A</v>
      </c>
      <c r="J130" s="404" t="e">
        <f>IF($D130="Yes",'CMFs Injury B (All Data)'!J130,1)</f>
        <v>#N/A</v>
      </c>
      <c r="K130" s="404" t="e">
        <f>IF($D130="Yes",'CMFs Injury B (All Data)'!K130,1)</f>
        <v>#N/A</v>
      </c>
      <c r="L130" s="404" t="e">
        <f>IF($D130="Yes",'CMFs Injury B (All Data)'!L130,1)</f>
        <v>#N/A</v>
      </c>
      <c r="M130" s="404" t="e">
        <f>IF($D130="Yes",'CMFs Injury B (All Data)'!M130,1)</f>
        <v>#N/A</v>
      </c>
      <c r="N130" s="404" t="e">
        <f>IF($D130="Yes",'CMFs Injury B (All Data)'!N130,1)</f>
        <v>#N/A</v>
      </c>
      <c r="O130" s="404" t="e">
        <f>IF($D130="Yes",'CMFs Injury B (All Data)'!O130,1)</f>
        <v>#N/A</v>
      </c>
      <c r="P130" s="404" t="e">
        <f>IF($D130="Yes",'CMFs Injury B (All Data)'!P130,1)</f>
        <v>#N/A</v>
      </c>
      <c r="Q130" s="404" t="e">
        <f>IF($D130="Yes",'CMFs Injury B (All Data)'!Q130,1)</f>
        <v>#N/A</v>
      </c>
      <c r="R130" s="404" t="e">
        <f>IF($D130="Yes",'CMFs Injury B (All Data)'!R130,1)</f>
        <v>#N/A</v>
      </c>
      <c r="S130" s="404" t="e">
        <f>IF($D130="Yes",'CMFs Injury B (All Data)'!S130,1)</f>
        <v>#N/A</v>
      </c>
      <c r="T130" s="404" t="e">
        <f>IF($D130="Yes",'CMFs Injury B (All Data)'!T130,1)</f>
        <v>#N/A</v>
      </c>
      <c r="U130" s="404" t="e">
        <f>IF($D130="Yes",'CMFs Injury B (All Data)'!U130,1)</f>
        <v>#N/A</v>
      </c>
      <c r="V130" s="439" t="e">
        <f>IF($D130="Yes",'CMFs Injury B (All Data)'!V130,1)</f>
        <v>#N/A</v>
      </c>
      <c r="W130" s="625"/>
    </row>
    <row r="131" spans="1:23" x14ac:dyDescent="0.2">
      <c r="A131" s="407" t="str">
        <f>'CMFs Fatal'!A131</f>
        <v>Area Type must be selected on Worksheet 1 (box 14)</v>
      </c>
      <c r="B131" s="403">
        <f>'CMFs Fatal (All Data)'!B131</f>
        <v>8</v>
      </c>
      <c r="C131" s="403" t="str">
        <f>'CMFs Fatal (All Data)'!C131</f>
        <v>All</v>
      </c>
      <c r="D131" s="403" t="e">
        <f>'CMFs Fatal (All Data)'!D131</f>
        <v>#N/A</v>
      </c>
      <c r="E131" s="404" t="e">
        <f>IF($D131="Yes",'CMFs Injury B (All Data)'!E131,1)</f>
        <v>#N/A</v>
      </c>
      <c r="F131" s="404" t="e">
        <f>IF($D131="Yes",'CMFs Injury B (All Data)'!F131,1)</f>
        <v>#N/A</v>
      </c>
      <c r="G131" s="404" t="e">
        <f>IF($D131="Yes",'CMFs Injury B (All Data)'!G131,1)</f>
        <v>#N/A</v>
      </c>
      <c r="H131" s="404" t="e">
        <f>IF($D131="Yes",'CMFs Injury B (All Data)'!H131,1)</f>
        <v>#N/A</v>
      </c>
      <c r="I131" s="404" t="e">
        <f>IF($D131="Yes",'CMFs Injury B (All Data)'!I131,1)</f>
        <v>#N/A</v>
      </c>
      <c r="J131" s="404" t="e">
        <f>IF($D131="Yes",'CMFs Injury B (All Data)'!J131,1)</f>
        <v>#N/A</v>
      </c>
      <c r="K131" s="404" t="e">
        <f>IF($D131="Yes",'CMFs Injury B (All Data)'!K131,1)</f>
        <v>#N/A</v>
      </c>
      <c r="L131" s="404" t="e">
        <f>IF($D131="Yes",'CMFs Injury B (All Data)'!L131,1)</f>
        <v>#N/A</v>
      </c>
      <c r="M131" s="404" t="e">
        <f>IF($D131="Yes",'CMFs Injury B (All Data)'!M131,1)</f>
        <v>#N/A</v>
      </c>
      <c r="N131" s="404" t="e">
        <f>IF($D131="Yes",'CMFs Injury B (All Data)'!N131,1)</f>
        <v>#N/A</v>
      </c>
      <c r="O131" s="404" t="e">
        <f>IF($D131="Yes",'CMFs Injury B (All Data)'!O131,1)</f>
        <v>#N/A</v>
      </c>
      <c r="P131" s="404" t="e">
        <f>IF($D131="Yes",'CMFs Injury B (All Data)'!P131,1)</f>
        <v>#N/A</v>
      </c>
      <c r="Q131" s="404" t="e">
        <f>IF($D131="Yes",'CMFs Injury B (All Data)'!Q131,1)</f>
        <v>#N/A</v>
      </c>
      <c r="R131" s="404" t="e">
        <f>IF($D131="Yes",'CMFs Injury B (All Data)'!R131,1)</f>
        <v>#N/A</v>
      </c>
      <c r="S131" s="404" t="e">
        <f>IF($D131="Yes",'CMFs Injury B (All Data)'!S131,1)</f>
        <v>#N/A</v>
      </c>
      <c r="T131" s="404" t="e">
        <f>IF($D131="Yes",'CMFs Injury B (All Data)'!T131,1)</f>
        <v>#N/A</v>
      </c>
      <c r="U131" s="404" t="e">
        <f>IF($D131="Yes",'CMFs Injury B (All Data)'!U131,1)</f>
        <v>#N/A</v>
      </c>
      <c r="V131" s="439" t="e">
        <f>IF($D131="Yes",'CMFs Injury B (All Data)'!V131,1)</f>
        <v>#N/A</v>
      </c>
      <c r="W131" s="625"/>
    </row>
    <row r="132" spans="1:23" x14ac:dyDescent="0.2">
      <c r="A132" s="407" t="str">
        <f>'CMFs Fatal'!A132</f>
        <v>Area Type must be selected on Worksheet 1 (box 14)</v>
      </c>
      <c r="B132" s="403">
        <f>'CMFs Fatal (All Data)'!B132</f>
        <v>8</v>
      </c>
      <c r="C132" s="403" t="str">
        <f>'CMFs Fatal (All Data)'!C132</f>
        <v>All</v>
      </c>
      <c r="D132" s="403" t="e">
        <f>'CMFs Fatal (All Data)'!D132</f>
        <v>#N/A</v>
      </c>
      <c r="E132" s="404" t="e">
        <f>IF($D132="Yes",'CMFs Injury B (All Data)'!E132,1)</f>
        <v>#N/A</v>
      </c>
      <c r="F132" s="404" t="e">
        <f>IF($D132="Yes",'CMFs Injury B (All Data)'!F132,1)</f>
        <v>#N/A</v>
      </c>
      <c r="G132" s="404" t="e">
        <f>IF($D132="Yes",'CMFs Injury B (All Data)'!G132,1)</f>
        <v>#N/A</v>
      </c>
      <c r="H132" s="404" t="e">
        <f>IF($D132="Yes",'CMFs Injury B (All Data)'!H132,1)</f>
        <v>#N/A</v>
      </c>
      <c r="I132" s="404" t="e">
        <f>IF($D132="Yes",'CMFs Injury B (All Data)'!I132,1)</f>
        <v>#N/A</v>
      </c>
      <c r="J132" s="404" t="e">
        <f>IF($D132="Yes",'CMFs Injury B (All Data)'!J132,1)</f>
        <v>#N/A</v>
      </c>
      <c r="K132" s="404" t="e">
        <f>IF($D132="Yes",'CMFs Injury B (All Data)'!K132,1)</f>
        <v>#N/A</v>
      </c>
      <c r="L132" s="404" t="e">
        <f>IF($D132="Yes",'CMFs Injury B (All Data)'!L132,1)</f>
        <v>#N/A</v>
      </c>
      <c r="M132" s="404" t="e">
        <f>IF($D132="Yes",'CMFs Injury B (All Data)'!M132,1)</f>
        <v>#N/A</v>
      </c>
      <c r="N132" s="404" t="e">
        <f>IF($D132="Yes",'CMFs Injury B (All Data)'!N132,1)</f>
        <v>#N/A</v>
      </c>
      <c r="O132" s="404" t="e">
        <f>IF($D132="Yes",'CMFs Injury B (All Data)'!O132,1)</f>
        <v>#N/A</v>
      </c>
      <c r="P132" s="404" t="e">
        <f>IF($D132="Yes",'CMFs Injury B (All Data)'!P132,1)</f>
        <v>#N/A</v>
      </c>
      <c r="Q132" s="404" t="e">
        <f>IF($D132="Yes",'CMFs Injury B (All Data)'!Q132,1)</f>
        <v>#N/A</v>
      </c>
      <c r="R132" s="404" t="e">
        <f>IF($D132="Yes",'CMFs Injury B (All Data)'!R132,1)</f>
        <v>#N/A</v>
      </c>
      <c r="S132" s="404" t="e">
        <f>IF($D132="Yes",'CMFs Injury B (All Data)'!S132,1)</f>
        <v>#N/A</v>
      </c>
      <c r="T132" s="404" t="e">
        <f>IF($D132="Yes",'CMFs Injury B (All Data)'!T132,1)</f>
        <v>#N/A</v>
      </c>
      <c r="U132" s="404" t="e">
        <f>IF($D132="Yes",'CMFs Injury B (All Data)'!U132,1)</f>
        <v>#N/A</v>
      </c>
      <c r="V132" s="439" t="e">
        <f>IF($D132="Yes",'CMFs Injury B (All Data)'!V132,1)</f>
        <v>#N/A</v>
      </c>
      <c r="W132" s="625"/>
    </row>
    <row r="133" spans="1:23" x14ac:dyDescent="0.2">
      <c r="A133" s="407" t="str">
        <f>'CMFs Fatal'!A133</f>
        <v>Area Type must be selected on Worksheet 1 (box 14)</v>
      </c>
      <c r="B133" s="403">
        <f>'CMFs Fatal (All Data)'!B133</f>
        <v>8</v>
      </c>
      <c r="C133" s="403" t="str">
        <f>'CMFs Fatal (All Data)'!C133</f>
        <v>Rural</v>
      </c>
      <c r="D133" s="403" t="e">
        <f>'CMFs Fatal (All Data)'!D133</f>
        <v>#N/A</v>
      </c>
      <c r="E133" s="404" t="e">
        <f>IF($D133="Yes",'CMFs Injury B (All Data)'!E133,1)</f>
        <v>#N/A</v>
      </c>
      <c r="F133" s="404" t="e">
        <f>IF($D133="Yes",'CMFs Injury B (All Data)'!F133,1)</f>
        <v>#N/A</v>
      </c>
      <c r="G133" s="404" t="e">
        <f>IF($D133="Yes",'CMFs Injury B (All Data)'!G133,1)</f>
        <v>#N/A</v>
      </c>
      <c r="H133" s="404" t="e">
        <f>IF($D133="Yes",'CMFs Injury B (All Data)'!H133,1)</f>
        <v>#N/A</v>
      </c>
      <c r="I133" s="404" t="e">
        <f>IF($D133="Yes",'CMFs Injury B (All Data)'!I133,1)</f>
        <v>#N/A</v>
      </c>
      <c r="J133" s="404" t="e">
        <f>IF($D133="Yes",'CMFs Injury B (All Data)'!J133,1)</f>
        <v>#N/A</v>
      </c>
      <c r="K133" s="404" t="e">
        <f>IF($D133="Yes",'CMFs Injury B (All Data)'!K133,1)</f>
        <v>#N/A</v>
      </c>
      <c r="L133" s="404" t="e">
        <f>IF($D133="Yes",'CMFs Injury B (All Data)'!L133,1)</f>
        <v>#N/A</v>
      </c>
      <c r="M133" s="404" t="e">
        <f>IF($D133="Yes",'CMFs Injury B (All Data)'!M133,1)</f>
        <v>#N/A</v>
      </c>
      <c r="N133" s="404" t="e">
        <f>IF($D133="Yes",'CMFs Injury B (All Data)'!N133,1)</f>
        <v>#N/A</v>
      </c>
      <c r="O133" s="404" t="e">
        <f>IF($D133="Yes",'CMFs Injury B (All Data)'!O133,1)</f>
        <v>#N/A</v>
      </c>
      <c r="P133" s="404" t="e">
        <f>IF($D133="Yes",'CMFs Injury B (All Data)'!P133,1)</f>
        <v>#N/A</v>
      </c>
      <c r="Q133" s="404" t="e">
        <f>IF($D133="Yes",'CMFs Injury B (All Data)'!Q133,1)</f>
        <v>#N/A</v>
      </c>
      <c r="R133" s="404" t="e">
        <f>IF($D133="Yes",'CMFs Injury B (All Data)'!R133,1)</f>
        <v>#N/A</v>
      </c>
      <c r="S133" s="404" t="e">
        <f>IF($D133="Yes",'CMFs Injury B (All Data)'!S133,1)</f>
        <v>#N/A</v>
      </c>
      <c r="T133" s="404" t="e">
        <f>IF($D133="Yes",'CMFs Injury B (All Data)'!T133,1)</f>
        <v>#N/A</v>
      </c>
      <c r="U133" s="404" t="e">
        <f>IF($D133="Yes",'CMFs Injury B (All Data)'!U133,1)</f>
        <v>#N/A</v>
      </c>
      <c r="V133" s="439" t="e">
        <f>IF($D133="Yes",'CMFs Injury B (All Data)'!V133,1)</f>
        <v>#N/A</v>
      </c>
      <c r="W133" s="625"/>
    </row>
    <row r="134" spans="1:23" x14ac:dyDescent="0.2">
      <c r="A134" s="407" t="str">
        <f>'CMFs Fatal'!A134</f>
        <v>Area Type must be selected on Worksheet 1 (box 14)</v>
      </c>
      <c r="B134" s="403">
        <f>'CMFs Fatal (All Data)'!B134</f>
        <v>12</v>
      </c>
      <c r="C134" s="403" t="str">
        <f>'CMFs Fatal (All Data)'!C134</f>
        <v>Urban</v>
      </c>
      <c r="D134" s="403" t="e">
        <f>'CMFs Fatal (All Data)'!D134</f>
        <v>#N/A</v>
      </c>
      <c r="E134" s="404" t="e">
        <f>IF($D134="Yes",'CMFs Injury B (All Data)'!E134,1)</f>
        <v>#N/A</v>
      </c>
      <c r="F134" s="404" t="e">
        <f>IF($D134="Yes",'CMFs Injury B (All Data)'!F134,1)</f>
        <v>#N/A</v>
      </c>
      <c r="G134" s="404" t="e">
        <f>IF($D134="Yes",'CMFs Injury B (All Data)'!G134,1)</f>
        <v>#N/A</v>
      </c>
      <c r="H134" s="404" t="e">
        <f>IF($D134="Yes",'CMFs Injury B (All Data)'!H134,1)</f>
        <v>#N/A</v>
      </c>
      <c r="I134" s="404" t="e">
        <f>IF($D134="Yes",'CMFs Injury B (All Data)'!I134,1)</f>
        <v>#N/A</v>
      </c>
      <c r="J134" s="404" t="e">
        <f>IF($D134="Yes",'CMFs Injury B (All Data)'!J134,1)</f>
        <v>#N/A</v>
      </c>
      <c r="K134" s="404" t="e">
        <f>IF($D134="Yes",'CMFs Injury B (All Data)'!K134,1)</f>
        <v>#N/A</v>
      </c>
      <c r="L134" s="404" t="e">
        <f>IF($D134="Yes",'CMFs Injury B (All Data)'!L134,1)</f>
        <v>#N/A</v>
      </c>
      <c r="M134" s="404" t="e">
        <f>IF($D134="Yes",'CMFs Injury B (All Data)'!M134,1)</f>
        <v>#N/A</v>
      </c>
      <c r="N134" s="404" t="e">
        <f>IF($D134="Yes",'CMFs Injury B (All Data)'!N134,1)</f>
        <v>#N/A</v>
      </c>
      <c r="O134" s="404" t="e">
        <f>IF($D134="Yes",'CMFs Injury B (All Data)'!O134,1)</f>
        <v>#N/A</v>
      </c>
      <c r="P134" s="404" t="e">
        <f>IF($D134="Yes",'CMFs Injury B (All Data)'!P134,1)</f>
        <v>#N/A</v>
      </c>
      <c r="Q134" s="404" t="e">
        <f>IF($D134="Yes",'CMFs Injury B (All Data)'!Q134,1)</f>
        <v>#N/A</v>
      </c>
      <c r="R134" s="404" t="e">
        <f>IF($D134="Yes",'CMFs Injury B (All Data)'!R134,1)</f>
        <v>#N/A</v>
      </c>
      <c r="S134" s="404" t="e">
        <f>IF($D134="Yes",'CMFs Injury B (All Data)'!S134,1)</f>
        <v>#N/A</v>
      </c>
      <c r="T134" s="404" t="e">
        <f>IF($D134="Yes",'CMFs Injury B (All Data)'!T134,1)</f>
        <v>#N/A</v>
      </c>
      <c r="U134" s="404" t="e">
        <f>IF($D134="Yes",'CMFs Injury B (All Data)'!U134,1)</f>
        <v>#N/A</v>
      </c>
      <c r="V134" s="439" t="e">
        <f>IF($D134="Yes",'CMFs Injury B (All Data)'!V134,1)</f>
        <v>#N/A</v>
      </c>
      <c r="W134" s="625"/>
    </row>
    <row r="135" spans="1:23" x14ac:dyDescent="0.2">
      <c r="A135" s="407" t="str">
        <f>'CMFs Fatal'!A135</f>
        <v>Area Type must be selected on Worksheet 1 (box 14)</v>
      </c>
      <c r="B135" s="403">
        <f>'CMFs Fatal (All Data)'!B135</f>
        <v>12</v>
      </c>
      <c r="C135" s="403" t="str">
        <f>'CMFs Fatal (All Data)'!C135</f>
        <v>Suburban</v>
      </c>
      <c r="D135" s="403" t="e">
        <f>'CMFs Fatal (All Data)'!D135</f>
        <v>#N/A</v>
      </c>
      <c r="E135" s="404" t="e">
        <f>IF($D135="Yes",'CMFs Injury B (All Data)'!E135,1)</f>
        <v>#N/A</v>
      </c>
      <c r="F135" s="404" t="e">
        <f>IF($D135="Yes",'CMFs Injury B (All Data)'!F135,1)</f>
        <v>#N/A</v>
      </c>
      <c r="G135" s="404" t="e">
        <f>IF($D135="Yes",'CMFs Injury B (All Data)'!G135,1)</f>
        <v>#N/A</v>
      </c>
      <c r="H135" s="404" t="e">
        <f>IF($D135="Yes",'CMFs Injury B (All Data)'!H135,1)</f>
        <v>#N/A</v>
      </c>
      <c r="I135" s="404" t="e">
        <f>IF($D135="Yes",'CMFs Injury B (All Data)'!I135,1)</f>
        <v>#N/A</v>
      </c>
      <c r="J135" s="404" t="e">
        <f>IF($D135="Yes",'CMFs Injury B (All Data)'!J135,1)</f>
        <v>#N/A</v>
      </c>
      <c r="K135" s="404" t="e">
        <f>IF($D135="Yes",'CMFs Injury B (All Data)'!K135,1)</f>
        <v>#N/A</v>
      </c>
      <c r="L135" s="404" t="e">
        <f>IF($D135="Yes",'CMFs Injury B (All Data)'!L135,1)</f>
        <v>#N/A</v>
      </c>
      <c r="M135" s="404" t="e">
        <f>IF($D135="Yes",'CMFs Injury B (All Data)'!M135,1)</f>
        <v>#N/A</v>
      </c>
      <c r="N135" s="404" t="e">
        <f>IF($D135="Yes",'CMFs Injury B (All Data)'!N135,1)</f>
        <v>#N/A</v>
      </c>
      <c r="O135" s="404" t="e">
        <f>IF($D135="Yes",'CMFs Injury B (All Data)'!O135,1)</f>
        <v>#N/A</v>
      </c>
      <c r="P135" s="404" t="e">
        <f>IF($D135="Yes",'CMFs Injury B (All Data)'!P135,1)</f>
        <v>#N/A</v>
      </c>
      <c r="Q135" s="404" t="e">
        <f>IF($D135="Yes",'CMFs Injury B (All Data)'!Q135,1)</f>
        <v>#N/A</v>
      </c>
      <c r="R135" s="404" t="e">
        <f>IF($D135="Yes",'CMFs Injury B (All Data)'!R135,1)</f>
        <v>#N/A</v>
      </c>
      <c r="S135" s="404" t="e">
        <f>IF($D135="Yes",'CMFs Injury B (All Data)'!S135,1)</f>
        <v>#N/A</v>
      </c>
      <c r="T135" s="404" t="e">
        <f>IF($D135="Yes",'CMFs Injury B (All Data)'!T135,1)</f>
        <v>#N/A</v>
      </c>
      <c r="U135" s="404" t="e">
        <f>IF($D135="Yes",'CMFs Injury B (All Data)'!U135,1)</f>
        <v>#N/A</v>
      </c>
      <c r="V135" s="439" t="e">
        <f>IF($D135="Yes",'CMFs Injury B (All Data)'!V135,1)</f>
        <v>#N/A</v>
      </c>
      <c r="W135" s="625"/>
    </row>
    <row r="136" spans="1:23" x14ac:dyDescent="0.2">
      <c r="A136" s="407" t="str">
        <f>'CMFs Fatal'!A136</f>
        <v>Area Type must be selected on Worksheet 1 (box 14)</v>
      </c>
      <c r="B136" s="403">
        <f>'CMFs Fatal (All Data)'!B136</f>
        <v>12</v>
      </c>
      <c r="C136" s="403" t="str">
        <f>'CMFs Fatal (All Data)'!C136</f>
        <v>Rural</v>
      </c>
      <c r="D136" s="403" t="e">
        <f>'CMFs Fatal (All Data)'!D136</f>
        <v>#N/A</v>
      </c>
      <c r="E136" s="404" t="e">
        <f>IF($D136="Yes",'CMFs Injury B (All Data)'!E136,1)</f>
        <v>#N/A</v>
      </c>
      <c r="F136" s="404" t="e">
        <f>IF($D136="Yes",'CMFs Injury B (All Data)'!F136,1)</f>
        <v>#N/A</v>
      </c>
      <c r="G136" s="404" t="e">
        <f>IF($D136="Yes",'CMFs Injury B (All Data)'!G136,1)</f>
        <v>#N/A</v>
      </c>
      <c r="H136" s="404" t="e">
        <f>IF($D136="Yes",'CMFs Injury B (All Data)'!H136,1)</f>
        <v>#N/A</v>
      </c>
      <c r="I136" s="404" t="e">
        <f>IF($D136="Yes",'CMFs Injury B (All Data)'!I136,1)</f>
        <v>#N/A</v>
      </c>
      <c r="J136" s="404" t="e">
        <f>IF($D136="Yes",'CMFs Injury B (All Data)'!J136,1)</f>
        <v>#N/A</v>
      </c>
      <c r="K136" s="404" t="e">
        <f>IF($D136="Yes",'CMFs Injury B (All Data)'!K136,1)</f>
        <v>#N/A</v>
      </c>
      <c r="L136" s="404" t="e">
        <f>IF($D136="Yes",'CMFs Injury B (All Data)'!L136,1)</f>
        <v>#N/A</v>
      </c>
      <c r="M136" s="404" t="e">
        <f>IF($D136="Yes",'CMFs Injury B (All Data)'!M136,1)</f>
        <v>#N/A</v>
      </c>
      <c r="N136" s="404" t="e">
        <f>IF($D136="Yes",'CMFs Injury B (All Data)'!N136,1)</f>
        <v>#N/A</v>
      </c>
      <c r="O136" s="404" t="e">
        <f>IF($D136="Yes",'CMFs Injury B (All Data)'!O136,1)</f>
        <v>#N/A</v>
      </c>
      <c r="P136" s="404" t="e">
        <f>IF($D136="Yes",'CMFs Injury B (All Data)'!P136,1)</f>
        <v>#N/A</v>
      </c>
      <c r="Q136" s="404" t="e">
        <f>IF($D136="Yes",'CMFs Injury B (All Data)'!Q136,1)</f>
        <v>#N/A</v>
      </c>
      <c r="R136" s="404" t="e">
        <f>IF($D136="Yes",'CMFs Injury B (All Data)'!R136,1)</f>
        <v>#N/A</v>
      </c>
      <c r="S136" s="404" t="e">
        <f>IF($D136="Yes",'CMFs Injury B (All Data)'!S136,1)</f>
        <v>#N/A</v>
      </c>
      <c r="T136" s="404" t="e">
        <f>IF($D136="Yes",'CMFs Injury B (All Data)'!T136,1)</f>
        <v>#N/A</v>
      </c>
      <c r="U136" s="404" t="e">
        <f>IF($D136="Yes",'CMFs Injury B (All Data)'!U136,1)</f>
        <v>#N/A</v>
      </c>
      <c r="V136" s="439" t="e">
        <f>IF($D136="Yes",'CMFs Injury B (All Data)'!V136,1)</f>
        <v>#N/A</v>
      </c>
      <c r="W136" s="625"/>
    </row>
    <row r="137" spans="1:23" x14ac:dyDescent="0.2">
      <c r="A137" s="407" t="str">
        <f>'CMFs Fatal'!A137</f>
        <v>Area Type must be selected on Worksheet 1 (box 14)</v>
      </c>
      <c r="B137" s="403">
        <f>'CMFs Fatal (All Data)'!B137</f>
        <v>12</v>
      </c>
      <c r="C137" s="403" t="str">
        <f>'CMFs Fatal (All Data)'!C137</f>
        <v>All</v>
      </c>
      <c r="D137" s="403" t="e">
        <f>'CMFs Fatal (All Data)'!D137</f>
        <v>#N/A</v>
      </c>
      <c r="E137" s="404" t="e">
        <f>IF($D137="Yes",'CMFs Injury B (All Data)'!E137,1)</f>
        <v>#N/A</v>
      </c>
      <c r="F137" s="404" t="e">
        <f>IF($D137="Yes",'CMFs Injury B (All Data)'!F137,1)</f>
        <v>#N/A</v>
      </c>
      <c r="G137" s="404" t="e">
        <f>IF($D137="Yes",'CMFs Injury B (All Data)'!G137,1)</f>
        <v>#N/A</v>
      </c>
      <c r="H137" s="404" t="e">
        <f>IF($D137="Yes",'CMFs Injury B (All Data)'!H137,1)</f>
        <v>#N/A</v>
      </c>
      <c r="I137" s="404" t="e">
        <f>IF($D137="Yes",'CMFs Injury B (All Data)'!I137,1)</f>
        <v>#N/A</v>
      </c>
      <c r="J137" s="404" t="e">
        <f>IF($D137="Yes",'CMFs Injury B (All Data)'!J137,1)</f>
        <v>#N/A</v>
      </c>
      <c r="K137" s="404" t="e">
        <f>IF($D137="Yes",'CMFs Injury B (All Data)'!K137,1)</f>
        <v>#N/A</v>
      </c>
      <c r="L137" s="404" t="e">
        <f>IF($D137="Yes",'CMFs Injury B (All Data)'!L137,1)</f>
        <v>#N/A</v>
      </c>
      <c r="M137" s="404" t="e">
        <f>IF($D137="Yes",'CMFs Injury B (All Data)'!M137,1)</f>
        <v>#N/A</v>
      </c>
      <c r="N137" s="404" t="e">
        <f>IF($D137="Yes",'CMFs Injury B (All Data)'!N137,1)</f>
        <v>#N/A</v>
      </c>
      <c r="O137" s="404" t="e">
        <f>IF($D137="Yes",'CMFs Injury B (All Data)'!O137,1)</f>
        <v>#N/A</v>
      </c>
      <c r="P137" s="404" t="e">
        <f>IF($D137="Yes",'CMFs Injury B (All Data)'!P137,1)</f>
        <v>#N/A</v>
      </c>
      <c r="Q137" s="404" t="e">
        <f>IF($D137="Yes",'CMFs Injury B (All Data)'!Q137,1)</f>
        <v>#N/A</v>
      </c>
      <c r="R137" s="404" t="e">
        <f>IF($D137="Yes",'CMFs Injury B (All Data)'!R137,1)</f>
        <v>#N/A</v>
      </c>
      <c r="S137" s="404" t="e">
        <f>IF($D137="Yes",'CMFs Injury B (All Data)'!S137,1)</f>
        <v>#N/A</v>
      </c>
      <c r="T137" s="404" t="e">
        <f>IF($D137="Yes",'CMFs Injury B (All Data)'!T137,1)</f>
        <v>#N/A</v>
      </c>
      <c r="U137" s="404" t="e">
        <f>IF($D137="Yes",'CMFs Injury B (All Data)'!U137,1)</f>
        <v>#N/A</v>
      </c>
      <c r="V137" s="439" t="e">
        <f>IF($D137="Yes",'CMFs Injury B (All Data)'!V137,1)</f>
        <v>#N/A</v>
      </c>
      <c r="W137" s="625"/>
    </row>
    <row r="138" spans="1:23" x14ac:dyDescent="0.2">
      <c r="A138" s="407" t="str">
        <f>'CMFs Fatal'!A138</f>
        <v>Area Type must be selected on Worksheet 1 (box 14)</v>
      </c>
      <c r="B138" s="403">
        <f>'CMFs Fatal (All Data)'!B138</f>
        <v>12</v>
      </c>
      <c r="C138" s="403" t="str">
        <f>'CMFs Fatal (All Data)'!C138</f>
        <v>Rural</v>
      </c>
      <c r="D138" s="403" t="e">
        <f>'CMFs Fatal (All Data)'!D138</f>
        <v>#N/A</v>
      </c>
      <c r="E138" s="404" t="e">
        <f>IF($D138="Yes",'CMFs Injury B (All Data)'!E138,1)</f>
        <v>#N/A</v>
      </c>
      <c r="F138" s="404" t="e">
        <f>IF($D138="Yes",'CMFs Injury B (All Data)'!F138,1)</f>
        <v>#N/A</v>
      </c>
      <c r="G138" s="404" t="e">
        <f>IF($D138="Yes",'CMFs Injury B (All Data)'!G138,1)</f>
        <v>#N/A</v>
      </c>
      <c r="H138" s="404" t="e">
        <f>IF($D138="Yes",'CMFs Injury B (All Data)'!H138,1)</f>
        <v>#N/A</v>
      </c>
      <c r="I138" s="404" t="e">
        <f>IF($D138="Yes",'CMFs Injury B (All Data)'!I138,1)</f>
        <v>#N/A</v>
      </c>
      <c r="J138" s="404" t="e">
        <f>IF($D138="Yes",'CMFs Injury B (All Data)'!J138,1)</f>
        <v>#N/A</v>
      </c>
      <c r="K138" s="404" t="e">
        <f>IF($D138="Yes",'CMFs Injury B (All Data)'!K138,1)</f>
        <v>#N/A</v>
      </c>
      <c r="L138" s="404" t="e">
        <f>IF($D138="Yes",'CMFs Injury B (All Data)'!L138,1)</f>
        <v>#N/A</v>
      </c>
      <c r="M138" s="404" t="e">
        <f>IF($D138="Yes",'CMFs Injury B (All Data)'!M138,1)</f>
        <v>#N/A</v>
      </c>
      <c r="N138" s="404" t="e">
        <f>IF($D138="Yes",'CMFs Injury B (All Data)'!N138,1)</f>
        <v>#N/A</v>
      </c>
      <c r="O138" s="404" t="e">
        <f>IF($D138="Yes",'CMFs Injury B (All Data)'!O138,1)</f>
        <v>#N/A</v>
      </c>
      <c r="P138" s="404" t="e">
        <f>IF($D138="Yes",'CMFs Injury B (All Data)'!P138,1)</f>
        <v>#N/A</v>
      </c>
      <c r="Q138" s="404" t="e">
        <f>IF($D138="Yes",'CMFs Injury B (All Data)'!Q138,1)</f>
        <v>#N/A</v>
      </c>
      <c r="R138" s="404" t="e">
        <f>IF($D138="Yes",'CMFs Injury B (All Data)'!R138,1)</f>
        <v>#N/A</v>
      </c>
      <c r="S138" s="404" t="e">
        <f>IF($D138="Yes",'CMFs Injury B (All Data)'!S138,1)</f>
        <v>#N/A</v>
      </c>
      <c r="T138" s="404" t="e">
        <f>IF($D138="Yes",'CMFs Injury B (All Data)'!T138,1)</f>
        <v>#N/A</v>
      </c>
      <c r="U138" s="404" t="e">
        <f>IF($D138="Yes",'CMFs Injury B (All Data)'!U138,1)</f>
        <v>#N/A</v>
      </c>
      <c r="V138" s="439" t="e">
        <f>IF($D138="Yes",'CMFs Injury B (All Data)'!V138,1)</f>
        <v>#N/A</v>
      </c>
      <c r="W138" s="625"/>
    </row>
    <row r="139" spans="1:23" x14ac:dyDescent="0.2">
      <c r="A139" s="407" t="str">
        <f>'CMFs Fatal'!A139</f>
        <v>Area Type must be selected on Worksheet 1 (box 14)</v>
      </c>
      <c r="B139" s="403">
        <f>'CMFs Fatal (All Data)'!B139</f>
        <v>12</v>
      </c>
      <c r="C139" s="403" t="str">
        <f>'CMFs Fatal (All Data)'!C139</f>
        <v>Rural</v>
      </c>
      <c r="D139" s="403" t="e">
        <f>'CMFs Fatal (All Data)'!D139</f>
        <v>#N/A</v>
      </c>
      <c r="E139" s="404" t="e">
        <f>IF($D139="Yes",'CMFs Injury B (All Data)'!E139,1)</f>
        <v>#N/A</v>
      </c>
      <c r="F139" s="404" t="e">
        <f>IF($D139="Yes",'CMFs Injury B (All Data)'!F139,1)</f>
        <v>#N/A</v>
      </c>
      <c r="G139" s="404" t="e">
        <f>IF($D139="Yes",'CMFs Injury B (All Data)'!G139,1)</f>
        <v>#N/A</v>
      </c>
      <c r="H139" s="404" t="e">
        <f>IF($D139="Yes",'CMFs Injury B (All Data)'!H139,1)</f>
        <v>#N/A</v>
      </c>
      <c r="I139" s="404" t="e">
        <f>IF($D139="Yes",'CMFs Injury B (All Data)'!I139,1)</f>
        <v>#N/A</v>
      </c>
      <c r="J139" s="404" t="e">
        <f>IF($D139="Yes",'CMFs Injury B (All Data)'!J139,1)</f>
        <v>#N/A</v>
      </c>
      <c r="K139" s="404" t="e">
        <f>IF($D139="Yes",'CMFs Injury B (All Data)'!K139,1)</f>
        <v>#N/A</v>
      </c>
      <c r="L139" s="404" t="e">
        <f>IF($D139="Yes",'CMFs Injury B (All Data)'!L139,1)</f>
        <v>#N/A</v>
      </c>
      <c r="M139" s="404" t="e">
        <f>IF($D139="Yes",'CMFs Injury B (All Data)'!M139,1)</f>
        <v>#N/A</v>
      </c>
      <c r="N139" s="404" t="e">
        <f>IF($D139="Yes",'CMFs Injury B (All Data)'!N139,1)</f>
        <v>#N/A</v>
      </c>
      <c r="O139" s="404" t="e">
        <f>IF($D139="Yes",'CMFs Injury B (All Data)'!O139,1)</f>
        <v>#N/A</v>
      </c>
      <c r="P139" s="404" t="e">
        <f>IF($D139="Yes",'CMFs Injury B (All Data)'!P139,1)</f>
        <v>#N/A</v>
      </c>
      <c r="Q139" s="404" t="e">
        <f>IF($D139="Yes",'CMFs Injury B (All Data)'!Q139,1)</f>
        <v>#N/A</v>
      </c>
      <c r="R139" s="404" t="e">
        <f>IF($D139="Yes",'CMFs Injury B (All Data)'!R139,1)</f>
        <v>#N/A</v>
      </c>
      <c r="S139" s="404" t="e">
        <f>IF($D139="Yes",'CMFs Injury B (All Data)'!S139,1)</f>
        <v>#N/A</v>
      </c>
      <c r="T139" s="404" t="e">
        <f>IF($D139="Yes",'CMFs Injury B (All Data)'!T139,1)</f>
        <v>#N/A</v>
      </c>
      <c r="U139" s="404" t="e">
        <f>IF($D139="Yes",'CMFs Injury B (All Data)'!U139,1)</f>
        <v>#N/A</v>
      </c>
      <c r="V139" s="439" t="e">
        <f>IF($D139="Yes",'CMFs Injury B (All Data)'!V139,1)</f>
        <v>#N/A</v>
      </c>
      <c r="W139" s="625"/>
    </row>
    <row r="140" spans="1:23" x14ac:dyDescent="0.2">
      <c r="A140" s="407" t="str">
        <f>'CMFs Fatal'!A140</f>
        <v>Area Type must be selected on Worksheet 1 (box 14)</v>
      </c>
      <c r="B140" s="403">
        <f>'CMFs Fatal (All Data)'!B140</f>
        <v>12</v>
      </c>
      <c r="C140" s="403" t="str">
        <f>'CMFs Fatal (All Data)'!C140</f>
        <v>Urban</v>
      </c>
      <c r="D140" s="403" t="e">
        <f>'CMFs Fatal (All Data)'!D140</f>
        <v>#N/A</v>
      </c>
      <c r="E140" s="404" t="e">
        <f>IF($D140="Yes",'CMFs Injury B (All Data)'!E140,1)</f>
        <v>#N/A</v>
      </c>
      <c r="F140" s="404" t="e">
        <f>IF($D140="Yes",'CMFs Injury B (All Data)'!F140,1)</f>
        <v>#N/A</v>
      </c>
      <c r="G140" s="404" t="e">
        <f>IF($D140="Yes",'CMFs Injury B (All Data)'!G140,1)</f>
        <v>#N/A</v>
      </c>
      <c r="H140" s="404" t="e">
        <f>IF($D140="Yes",'CMFs Injury B (All Data)'!H140,1)</f>
        <v>#N/A</v>
      </c>
      <c r="I140" s="404" t="e">
        <f>IF($D140="Yes",'CMFs Injury B (All Data)'!I140,1)</f>
        <v>#N/A</v>
      </c>
      <c r="J140" s="404" t="e">
        <f>IF($D140="Yes",'CMFs Injury B (All Data)'!J140,1)</f>
        <v>#N/A</v>
      </c>
      <c r="K140" s="404" t="e">
        <f>IF($D140="Yes",'CMFs Injury B (All Data)'!K140,1)</f>
        <v>#N/A</v>
      </c>
      <c r="L140" s="404" t="e">
        <f>IF($D140="Yes",'CMFs Injury B (All Data)'!L140,1)</f>
        <v>#N/A</v>
      </c>
      <c r="M140" s="404" t="e">
        <f>IF($D140="Yes",'CMFs Injury B (All Data)'!M140,1)</f>
        <v>#N/A</v>
      </c>
      <c r="N140" s="404" t="e">
        <f>IF($D140="Yes",'CMFs Injury B (All Data)'!N140,1)</f>
        <v>#N/A</v>
      </c>
      <c r="O140" s="404" t="e">
        <f>IF($D140="Yes",'CMFs Injury B (All Data)'!O140,1)</f>
        <v>#N/A</v>
      </c>
      <c r="P140" s="404" t="e">
        <f>IF($D140="Yes",'CMFs Injury B (All Data)'!P140,1)</f>
        <v>#N/A</v>
      </c>
      <c r="Q140" s="404" t="e">
        <f>IF($D140="Yes",'CMFs Injury B (All Data)'!Q140,1)</f>
        <v>#N/A</v>
      </c>
      <c r="R140" s="404" t="e">
        <f>IF($D140="Yes",'CMFs Injury B (All Data)'!R140,1)</f>
        <v>#N/A</v>
      </c>
      <c r="S140" s="404" t="e">
        <f>IF($D140="Yes",'CMFs Injury B (All Data)'!S140,1)</f>
        <v>#N/A</v>
      </c>
      <c r="T140" s="404" t="e">
        <f>IF($D140="Yes",'CMFs Injury B (All Data)'!T140,1)</f>
        <v>#N/A</v>
      </c>
      <c r="U140" s="404" t="e">
        <f>IF($D140="Yes",'CMFs Injury B (All Data)'!U140,1)</f>
        <v>#N/A</v>
      </c>
      <c r="V140" s="439" t="e">
        <f>IF($D140="Yes",'CMFs Injury B (All Data)'!V140,1)</f>
        <v>#N/A</v>
      </c>
      <c r="W140" s="625"/>
    </row>
    <row r="141" spans="1:23" x14ac:dyDescent="0.2">
      <c r="A141" s="407" t="str">
        <f>'CMFs Fatal'!A141</f>
        <v>Area Type must be selected on Worksheet 1 (box 14)</v>
      </c>
      <c r="B141" s="403">
        <f>'CMFs Fatal (All Data)'!B141</f>
        <v>12</v>
      </c>
      <c r="C141" s="403" t="str">
        <f>'CMFs Fatal (All Data)'!C141</f>
        <v>All</v>
      </c>
      <c r="D141" s="403" t="e">
        <f>'CMFs Fatal (All Data)'!D141</f>
        <v>#N/A</v>
      </c>
      <c r="E141" s="404" t="e">
        <f>IF($D141="Yes",'CMFs Injury B (All Data)'!E141,1)</f>
        <v>#N/A</v>
      </c>
      <c r="F141" s="404" t="e">
        <f>IF($D141="Yes",'CMFs Injury B (All Data)'!F141,1)</f>
        <v>#N/A</v>
      </c>
      <c r="G141" s="404" t="e">
        <f>IF($D141="Yes",'CMFs Injury B (All Data)'!G141,1)</f>
        <v>#N/A</v>
      </c>
      <c r="H141" s="404" t="e">
        <f>IF($D141="Yes",'CMFs Injury B (All Data)'!H141,1)</f>
        <v>#N/A</v>
      </c>
      <c r="I141" s="404" t="e">
        <f>IF($D141="Yes",'CMFs Injury B (All Data)'!I141,1)</f>
        <v>#N/A</v>
      </c>
      <c r="J141" s="404" t="e">
        <f>IF($D141="Yes",'CMFs Injury B (All Data)'!J141,1)</f>
        <v>#N/A</v>
      </c>
      <c r="K141" s="404" t="e">
        <f>IF($D141="Yes",'CMFs Injury B (All Data)'!K141,1)</f>
        <v>#N/A</v>
      </c>
      <c r="L141" s="404" t="e">
        <f>IF($D141="Yes",'CMFs Injury B (All Data)'!L141,1)</f>
        <v>#N/A</v>
      </c>
      <c r="M141" s="404" t="e">
        <f>IF($D141="Yes",'CMFs Injury B (All Data)'!M141,1)</f>
        <v>#N/A</v>
      </c>
      <c r="N141" s="404" t="e">
        <f>IF($D141="Yes",'CMFs Injury B (All Data)'!N141,1)</f>
        <v>#N/A</v>
      </c>
      <c r="O141" s="404" t="e">
        <f>IF($D141="Yes",'CMFs Injury B (All Data)'!O141,1)</f>
        <v>#N/A</v>
      </c>
      <c r="P141" s="404" t="e">
        <f>IF($D141="Yes",'CMFs Injury B (All Data)'!P141,1)</f>
        <v>#N/A</v>
      </c>
      <c r="Q141" s="404" t="e">
        <f>IF($D141="Yes",'CMFs Injury B (All Data)'!Q141,1)</f>
        <v>#N/A</v>
      </c>
      <c r="R141" s="404" t="e">
        <f>IF($D141="Yes",'CMFs Injury B (All Data)'!R141,1)</f>
        <v>#N/A</v>
      </c>
      <c r="S141" s="404" t="e">
        <f>IF($D141="Yes",'CMFs Injury B (All Data)'!S141,1)</f>
        <v>#N/A</v>
      </c>
      <c r="T141" s="404" t="e">
        <f>IF($D141="Yes",'CMFs Injury B (All Data)'!T141,1)</f>
        <v>#N/A</v>
      </c>
      <c r="U141" s="404" t="e">
        <f>IF($D141="Yes",'CMFs Injury B (All Data)'!U141,1)</f>
        <v>#N/A</v>
      </c>
      <c r="V141" s="439" t="e">
        <f>IF($D141="Yes",'CMFs Injury B (All Data)'!V141,1)</f>
        <v>#N/A</v>
      </c>
      <c r="W141" s="625"/>
    </row>
    <row r="142" spans="1:23" x14ac:dyDescent="0.2">
      <c r="A142" s="407" t="str">
        <f>'CMFs Fatal'!A142</f>
        <v>Area Type must be selected on Worksheet 1 (box 14)</v>
      </c>
      <c r="B142" s="403">
        <f>'CMFs Fatal (All Data)'!B142</f>
        <v>12</v>
      </c>
      <c r="C142" s="403" t="str">
        <f>'CMFs Fatal (All Data)'!C142</f>
        <v>Rural</v>
      </c>
      <c r="D142" s="403" t="e">
        <f>'CMFs Fatal (All Data)'!D142</f>
        <v>#N/A</v>
      </c>
      <c r="E142" s="404" t="e">
        <f>IF($D142="Yes",'CMFs Injury B (All Data)'!E142,1)</f>
        <v>#N/A</v>
      </c>
      <c r="F142" s="404" t="e">
        <f>IF($D142="Yes",'CMFs Injury B (All Data)'!F142,1)</f>
        <v>#N/A</v>
      </c>
      <c r="G142" s="404" t="e">
        <f>IF($D142="Yes",'CMFs Injury B (All Data)'!G142,1)</f>
        <v>#N/A</v>
      </c>
      <c r="H142" s="404" t="e">
        <f>IF($D142="Yes",'CMFs Injury B (All Data)'!H142,1)</f>
        <v>#N/A</v>
      </c>
      <c r="I142" s="404" t="e">
        <f>IF($D142="Yes",'CMFs Injury B (All Data)'!I142,1)</f>
        <v>#N/A</v>
      </c>
      <c r="J142" s="404" t="e">
        <f>IF($D142="Yes",'CMFs Injury B (All Data)'!J142,1)</f>
        <v>#N/A</v>
      </c>
      <c r="K142" s="404" t="e">
        <f>IF($D142="Yes",'CMFs Injury B (All Data)'!K142,1)</f>
        <v>#N/A</v>
      </c>
      <c r="L142" s="404" t="e">
        <f>IF($D142="Yes",'CMFs Injury B (All Data)'!L142,1)</f>
        <v>#N/A</v>
      </c>
      <c r="M142" s="404" t="e">
        <f>IF($D142="Yes",'CMFs Injury B (All Data)'!M142,1)</f>
        <v>#N/A</v>
      </c>
      <c r="N142" s="404" t="e">
        <f>IF($D142="Yes",'CMFs Injury B (All Data)'!N142,1)</f>
        <v>#N/A</v>
      </c>
      <c r="O142" s="404" t="e">
        <f>IF($D142="Yes",'CMFs Injury B (All Data)'!O142,1)</f>
        <v>#N/A</v>
      </c>
      <c r="P142" s="404" t="e">
        <f>IF($D142="Yes",'CMFs Injury B (All Data)'!P142,1)</f>
        <v>#N/A</v>
      </c>
      <c r="Q142" s="404" t="e">
        <f>IF($D142="Yes",'CMFs Injury B (All Data)'!Q142,1)</f>
        <v>#N/A</v>
      </c>
      <c r="R142" s="404" t="e">
        <f>IF($D142="Yes",'CMFs Injury B (All Data)'!R142,1)</f>
        <v>#N/A</v>
      </c>
      <c r="S142" s="404" t="e">
        <f>IF($D142="Yes",'CMFs Injury B (All Data)'!S142,1)</f>
        <v>#N/A</v>
      </c>
      <c r="T142" s="404" t="e">
        <f>IF($D142="Yes",'CMFs Injury B (All Data)'!T142,1)</f>
        <v>#N/A</v>
      </c>
      <c r="U142" s="404" t="e">
        <f>IF($D142="Yes",'CMFs Injury B (All Data)'!U142,1)</f>
        <v>#N/A</v>
      </c>
      <c r="V142" s="439" t="e">
        <f>IF($D142="Yes",'CMFs Injury B (All Data)'!V142,1)</f>
        <v>#N/A</v>
      </c>
      <c r="W142" s="625"/>
    </row>
    <row r="143" spans="1:23" x14ac:dyDescent="0.2">
      <c r="A143" s="407" t="str">
        <f>'CMFs Fatal'!A143</f>
        <v>Area Type must be selected on Worksheet 1 (box 14)</v>
      </c>
      <c r="B143" s="403">
        <f>'CMFs Fatal (All Data)'!B143</f>
        <v>12</v>
      </c>
      <c r="C143" s="403" t="str">
        <f>'CMFs Fatal (All Data)'!C143</f>
        <v>Rural</v>
      </c>
      <c r="D143" s="403" t="e">
        <f>'CMFs Fatal (All Data)'!D143</f>
        <v>#N/A</v>
      </c>
      <c r="E143" s="404" t="e">
        <f>IF($D143="Yes",'CMFs Injury B (All Data)'!E143,1)</f>
        <v>#N/A</v>
      </c>
      <c r="F143" s="404" t="e">
        <f>IF($D143="Yes",'CMFs Injury B (All Data)'!F143,1)</f>
        <v>#N/A</v>
      </c>
      <c r="G143" s="404" t="e">
        <f>IF($D143="Yes",'CMFs Injury B (All Data)'!G143,1)</f>
        <v>#N/A</v>
      </c>
      <c r="H143" s="404" t="e">
        <f>IF($D143="Yes",'CMFs Injury B (All Data)'!H143,1)</f>
        <v>#N/A</v>
      </c>
      <c r="I143" s="404" t="e">
        <f>IF($D143="Yes",'CMFs Injury B (All Data)'!I143,1)</f>
        <v>#N/A</v>
      </c>
      <c r="J143" s="404" t="e">
        <f>IF($D143="Yes",'CMFs Injury B (All Data)'!J143,1)</f>
        <v>#N/A</v>
      </c>
      <c r="K143" s="404" t="e">
        <f>IF($D143="Yes",'CMFs Injury B (All Data)'!K143,1)</f>
        <v>#N/A</v>
      </c>
      <c r="L143" s="404" t="e">
        <f>IF($D143="Yes",'CMFs Injury B (All Data)'!L143,1)</f>
        <v>#N/A</v>
      </c>
      <c r="M143" s="404" t="e">
        <f>IF($D143="Yes",'CMFs Injury B (All Data)'!M143,1)</f>
        <v>#N/A</v>
      </c>
      <c r="N143" s="404" t="e">
        <f>IF($D143="Yes",'CMFs Injury B (All Data)'!N143,1)</f>
        <v>#N/A</v>
      </c>
      <c r="O143" s="404" t="e">
        <f>IF($D143="Yes",'CMFs Injury B (All Data)'!O143,1)</f>
        <v>#N/A</v>
      </c>
      <c r="P143" s="404" t="e">
        <f>IF($D143="Yes",'CMFs Injury B (All Data)'!P143,1)</f>
        <v>#N/A</v>
      </c>
      <c r="Q143" s="404" t="e">
        <f>IF($D143="Yes",'CMFs Injury B (All Data)'!Q143,1)</f>
        <v>#N/A</v>
      </c>
      <c r="R143" s="404" t="e">
        <f>IF($D143="Yes",'CMFs Injury B (All Data)'!R143,1)</f>
        <v>#N/A</v>
      </c>
      <c r="S143" s="404" t="e">
        <f>IF($D143="Yes",'CMFs Injury B (All Data)'!S143,1)</f>
        <v>#N/A</v>
      </c>
      <c r="T143" s="404" t="e">
        <f>IF($D143="Yes",'CMFs Injury B (All Data)'!T143,1)</f>
        <v>#N/A</v>
      </c>
      <c r="U143" s="404" t="e">
        <f>IF($D143="Yes",'CMFs Injury B (All Data)'!U143,1)</f>
        <v>#N/A</v>
      </c>
      <c r="V143" s="439" t="e">
        <f>IF($D143="Yes",'CMFs Injury B (All Data)'!V143,1)</f>
        <v>#N/A</v>
      </c>
      <c r="W143" s="625"/>
    </row>
    <row r="144" spans="1:23" x14ac:dyDescent="0.2">
      <c r="A144" s="407" t="str">
        <f>'CMFs Fatal'!A144</f>
        <v>Area Type must be selected on Worksheet 1 (box 14)</v>
      </c>
      <c r="B144" s="403">
        <f>'CMFs Fatal (All Data)'!B144</f>
        <v>12</v>
      </c>
      <c r="C144" s="403" t="str">
        <f>'CMFs Fatal (All Data)'!C144</f>
        <v>Rural</v>
      </c>
      <c r="D144" s="403" t="e">
        <f>'CMFs Fatal (All Data)'!D144</f>
        <v>#N/A</v>
      </c>
      <c r="E144" s="404" t="e">
        <f>IF($D144="Yes",'CMFs Injury B (All Data)'!E144,1)</f>
        <v>#N/A</v>
      </c>
      <c r="F144" s="404" t="e">
        <f>IF($D144="Yes",'CMFs Injury B (All Data)'!F144,1)</f>
        <v>#N/A</v>
      </c>
      <c r="G144" s="404" t="e">
        <f>IF($D144="Yes",'CMFs Injury B (All Data)'!G144,1)</f>
        <v>#N/A</v>
      </c>
      <c r="H144" s="404" t="e">
        <f>IF($D144="Yes",'CMFs Injury B (All Data)'!H144,1)</f>
        <v>#N/A</v>
      </c>
      <c r="I144" s="404" t="e">
        <f>IF($D144="Yes",'CMFs Injury B (All Data)'!I144,1)</f>
        <v>#N/A</v>
      </c>
      <c r="J144" s="404" t="e">
        <f>IF($D144="Yes",'CMFs Injury B (All Data)'!J144,1)</f>
        <v>#N/A</v>
      </c>
      <c r="K144" s="404" t="e">
        <f>IF($D144="Yes",'CMFs Injury B (All Data)'!K144,1)</f>
        <v>#N/A</v>
      </c>
      <c r="L144" s="404" t="e">
        <f>IF($D144="Yes",'CMFs Injury B (All Data)'!L144,1)</f>
        <v>#N/A</v>
      </c>
      <c r="M144" s="404" t="e">
        <f>IF($D144="Yes",'CMFs Injury B (All Data)'!M144,1)</f>
        <v>#N/A</v>
      </c>
      <c r="N144" s="404" t="e">
        <f>IF($D144="Yes",'CMFs Injury B (All Data)'!N144,1)</f>
        <v>#N/A</v>
      </c>
      <c r="O144" s="404" t="e">
        <f>IF($D144="Yes",'CMFs Injury B (All Data)'!O144,1)</f>
        <v>#N/A</v>
      </c>
      <c r="P144" s="404" t="e">
        <f>IF($D144="Yes",'CMFs Injury B (All Data)'!P144,1)</f>
        <v>#N/A</v>
      </c>
      <c r="Q144" s="404" t="e">
        <f>IF($D144="Yes",'CMFs Injury B (All Data)'!Q144,1)</f>
        <v>#N/A</v>
      </c>
      <c r="R144" s="404" t="e">
        <f>IF($D144="Yes",'CMFs Injury B (All Data)'!R144,1)</f>
        <v>#N/A</v>
      </c>
      <c r="S144" s="404" t="e">
        <f>IF($D144="Yes",'CMFs Injury B (All Data)'!S144,1)</f>
        <v>#N/A</v>
      </c>
      <c r="T144" s="404" t="e">
        <f>IF($D144="Yes",'CMFs Injury B (All Data)'!T144,1)</f>
        <v>#N/A</v>
      </c>
      <c r="U144" s="404" t="e">
        <f>IF($D144="Yes",'CMFs Injury B (All Data)'!U144,1)</f>
        <v>#N/A</v>
      </c>
      <c r="V144" s="439" t="e">
        <f>IF($D144="Yes",'CMFs Injury B (All Data)'!V144,1)</f>
        <v>#N/A</v>
      </c>
      <c r="W144" s="625"/>
    </row>
    <row r="145" spans="1:23" x14ac:dyDescent="0.2">
      <c r="A145" s="407" t="str">
        <f>'CMFs Fatal'!A145</f>
        <v>Area Type must be selected on Worksheet 1 (box 14)</v>
      </c>
      <c r="B145" s="403">
        <f>'CMFs Fatal (All Data)'!B145</f>
        <v>12</v>
      </c>
      <c r="C145" s="403" t="str">
        <f>'CMFs Fatal (All Data)'!C145</f>
        <v>Rural</v>
      </c>
      <c r="D145" s="403" t="e">
        <f>'CMFs Fatal (All Data)'!D145</f>
        <v>#N/A</v>
      </c>
      <c r="E145" s="404" t="e">
        <f>IF($D145="Yes",'CMFs Injury B (All Data)'!E145,1)</f>
        <v>#N/A</v>
      </c>
      <c r="F145" s="404" t="e">
        <f>IF($D145="Yes",'CMFs Injury B (All Data)'!F145,1)</f>
        <v>#N/A</v>
      </c>
      <c r="G145" s="404" t="e">
        <f>IF($D145="Yes",'CMFs Injury B (All Data)'!G145,1)</f>
        <v>#N/A</v>
      </c>
      <c r="H145" s="404" t="e">
        <f>IF($D145="Yes",'CMFs Injury B (All Data)'!H145,1)</f>
        <v>#N/A</v>
      </c>
      <c r="I145" s="404" t="e">
        <f>IF($D145="Yes",'CMFs Injury B (All Data)'!I145,1)</f>
        <v>#N/A</v>
      </c>
      <c r="J145" s="404" t="e">
        <f>IF($D145="Yes",'CMFs Injury B (All Data)'!J145,1)</f>
        <v>#N/A</v>
      </c>
      <c r="K145" s="404" t="e">
        <f>IF($D145="Yes",'CMFs Injury B (All Data)'!K145,1)</f>
        <v>#N/A</v>
      </c>
      <c r="L145" s="404" t="e">
        <f>IF($D145="Yes",'CMFs Injury B (All Data)'!L145,1)</f>
        <v>#N/A</v>
      </c>
      <c r="M145" s="404" t="e">
        <f>IF($D145="Yes",'CMFs Injury B (All Data)'!M145,1)</f>
        <v>#N/A</v>
      </c>
      <c r="N145" s="404" t="e">
        <f>IF($D145="Yes",'CMFs Injury B (All Data)'!N145,1)</f>
        <v>#N/A</v>
      </c>
      <c r="O145" s="404" t="e">
        <f>IF($D145="Yes",'CMFs Injury B (All Data)'!O145,1)</f>
        <v>#N/A</v>
      </c>
      <c r="P145" s="404" t="e">
        <f>IF($D145="Yes",'CMFs Injury B (All Data)'!P145,1)</f>
        <v>#N/A</v>
      </c>
      <c r="Q145" s="404" t="e">
        <f>IF($D145="Yes",'CMFs Injury B (All Data)'!Q145,1)</f>
        <v>#N/A</v>
      </c>
      <c r="R145" s="404" t="e">
        <f>IF($D145="Yes",'CMFs Injury B (All Data)'!R145,1)</f>
        <v>#N/A</v>
      </c>
      <c r="S145" s="404" t="e">
        <f>IF($D145="Yes",'CMFs Injury B (All Data)'!S145,1)</f>
        <v>#N/A</v>
      </c>
      <c r="T145" s="404" t="e">
        <f>IF($D145="Yes",'CMFs Injury B (All Data)'!T145,1)</f>
        <v>#N/A</v>
      </c>
      <c r="U145" s="404" t="e">
        <f>IF($D145="Yes",'CMFs Injury B (All Data)'!U145,1)</f>
        <v>#N/A</v>
      </c>
      <c r="V145" s="439" t="e">
        <f>IF($D145="Yes",'CMFs Injury B (All Data)'!V145,1)</f>
        <v>#N/A</v>
      </c>
      <c r="W145" s="625"/>
    </row>
    <row r="146" spans="1:23" x14ac:dyDescent="0.2">
      <c r="A146" s="407" t="str">
        <f>'CMFs Fatal'!A146</f>
        <v>Area Type must be selected on Worksheet 1 (box 14)</v>
      </c>
      <c r="B146" s="403">
        <f>'CMFs Fatal (All Data)'!B146</f>
        <v>12</v>
      </c>
      <c r="C146" s="403" t="str">
        <f>'CMFs Fatal (All Data)'!C146</f>
        <v>Rural</v>
      </c>
      <c r="D146" s="403" t="e">
        <f>'CMFs Fatal (All Data)'!D146</f>
        <v>#N/A</v>
      </c>
      <c r="E146" s="404" t="e">
        <f>IF($D146="Yes",'CMFs Injury B (All Data)'!E146,1)</f>
        <v>#N/A</v>
      </c>
      <c r="F146" s="404" t="e">
        <f>IF($D146="Yes",'CMFs Injury B (All Data)'!F146,1)</f>
        <v>#N/A</v>
      </c>
      <c r="G146" s="404" t="e">
        <f>IF($D146="Yes",'CMFs Injury B (All Data)'!G146,1)</f>
        <v>#N/A</v>
      </c>
      <c r="H146" s="404" t="e">
        <f>IF($D146="Yes",'CMFs Injury B (All Data)'!H146,1)</f>
        <v>#N/A</v>
      </c>
      <c r="I146" s="404" t="e">
        <f>IF($D146="Yes",'CMFs Injury B (All Data)'!I146,1)</f>
        <v>#N/A</v>
      </c>
      <c r="J146" s="404" t="e">
        <f>IF($D146="Yes",'CMFs Injury B (All Data)'!J146,1)</f>
        <v>#N/A</v>
      </c>
      <c r="K146" s="404" t="e">
        <f>IF($D146="Yes",'CMFs Injury B (All Data)'!K146,1)</f>
        <v>#N/A</v>
      </c>
      <c r="L146" s="404" t="e">
        <f>IF($D146="Yes",'CMFs Injury B (All Data)'!L146,1)</f>
        <v>#N/A</v>
      </c>
      <c r="M146" s="404" t="e">
        <f>IF($D146="Yes",'CMFs Injury B (All Data)'!M146,1)</f>
        <v>#N/A</v>
      </c>
      <c r="N146" s="404" t="e">
        <f>IF($D146="Yes",'CMFs Injury B (All Data)'!N146,1)</f>
        <v>#N/A</v>
      </c>
      <c r="O146" s="404" t="e">
        <f>IF($D146="Yes",'CMFs Injury B (All Data)'!O146,1)</f>
        <v>#N/A</v>
      </c>
      <c r="P146" s="404" t="e">
        <f>IF($D146="Yes",'CMFs Injury B (All Data)'!P146,1)</f>
        <v>#N/A</v>
      </c>
      <c r="Q146" s="404" t="e">
        <f>IF($D146="Yes",'CMFs Injury B (All Data)'!Q146,1)</f>
        <v>#N/A</v>
      </c>
      <c r="R146" s="404" t="e">
        <f>IF($D146="Yes",'CMFs Injury B (All Data)'!R146,1)</f>
        <v>#N/A</v>
      </c>
      <c r="S146" s="404" t="e">
        <f>IF($D146="Yes",'CMFs Injury B (All Data)'!S146,1)</f>
        <v>#N/A</v>
      </c>
      <c r="T146" s="404" t="e">
        <f>IF($D146="Yes",'CMFs Injury B (All Data)'!T146,1)</f>
        <v>#N/A</v>
      </c>
      <c r="U146" s="404" t="e">
        <f>IF($D146="Yes",'CMFs Injury B (All Data)'!U146,1)</f>
        <v>#N/A</v>
      </c>
      <c r="V146" s="439" t="e">
        <f>IF($D146="Yes",'CMFs Injury B (All Data)'!V146,1)</f>
        <v>#N/A</v>
      </c>
      <c r="W146" s="625"/>
    </row>
    <row r="147" spans="1:23" x14ac:dyDescent="0.2">
      <c r="A147" s="407" t="str">
        <f>'CMFs Fatal'!A147</f>
        <v>Area Type must be selected on Worksheet 1 (box 14)</v>
      </c>
      <c r="B147" s="403">
        <f>'CMFs Fatal (All Data)'!B147</f>
        <v>12</v>
      </c>
      <c r="C147" s="403" t="str">
        <f>'CMFs Fatal (All Data)'!C147</f>
        <v>Rural</v>
      </c>
      <c r="D147" s="403" t="e">
        <f>'CMFs Fatal (All Data)'!D147</f>
        <v>#N/A</v>
      </c>
      <c r="E147" s="404" t="e">
        <f>IF($D147="Yes",'CMFs Injury B (All Data)'!E147,1)</f>
        <v>#N/A</v>
      </c>
      <c r="F147" s="404" t="e">
        <f>IF($D147="Yes",'CMFs Injury B (All Data)'!F147,1)</f>
        <v>#N/A</v>
      </c>
      <c r="G147" s="404" t="e">
        <f>IF($D147="Yes",'CMFs Injury B (All Data)'!G147,1)</f>
        <v>#N/A</v>
      </c>
      <c r="H147" s="404" t="e">
        <f>IF($D147="Yes",'CMFs Injury B (All Data)'!H147,1)</f>
        <v>#N/A</v>
      </c>
      <c r="I147" s="404" t="e">
        <f>IF($D147="Yes",'CMFs Injury B (All Data)'!I147,1)</f>
        <v>#N/A</v>
      </c>
      <c r="J147" s="404" t="e">
        <f>IF($D147="Yes",'CMFs Injury B (All Data)'!J147,1)</f>
        <v>#N/A</v>
      </c>
      <c r="K147" s="404" t="e">
        <f>IF($D147="Yes",'CMFs Injury B (All Data)'!K147,1)</f>
        <v>#N/A</v>
      </c>
      <c r="L147" s="404" t="e">
        <f>IF($D147="Yes",'CMFs Injury B (All Data)'!L147,1)</f>
        <v>#N/A</v>
      </c>
      <c r="M147" s="404" t="e">
        <f>IF($D147="Yes",'CMFs Injury B (All Data)'!M147,1)</f>
        <v>#N/A</v>
      </c>
      <c r="N147" s="404" t="e">
        <f>IF($D147="Yes",'CMFs Injury B (All Data)'!N147,1)</f>
        <v>#N/A</v>
      </c>
      <c r="O147" s="404" t="e">
        <f>IF($D147="Yes",'CMFs Injury B (All Data)'!O147,1)</f>
        <v>#N/A</v>
      </c>
      <c r="P147" s="404" t="e">
        <f>IF($D147="Yes",'CMFs Injury B (All Data)'!P147,1)</f>
        <v>#N/A</v>
      </c>
      <c r="Q147" s="404" t="e">
        <f>IF($D147="Yes",'CMFs Injury B (All Data)'!Q147,1)</f>
        <v>#N/A</v>
      </c>
      <c r="R147" s="404" t="e">
        <f>IF($D147="Yes",'CMFs Injury B (All Data)'!R147,1)</f>
        <v>#N/A</v>
      </c>
      <c r="S147" s="404" t="e">
        <f>IF($D147="Yes",'CMFs Injury B (All Data)'!S147,1)</f>
        <v>#N/A</v>
      </c>
      <c r="T147" s="404" t="e">
        <f>IF($D147="Yes",'CMFs Injury B (All Data)'!T147,1)</f>
        <v>#N/A</v>
      </c>
      <c r="U147" s="404" t="e">
        <f>IF($D147="Yes",'CMFs Injury B (All Data)'!U147,1)</f>
        <v>#N/A</v>
      </c>
      <c r="V147" s="439" t="e">
        <f>IF($D147="Yes",'CMFs Injury B (All Data)'!V147,1)</f>
        <v>#N/A</v>
      </c>
      <c r="W147" s="625"/>
    </row>
    <row r="148" spans="1:23" x14ac:dyDescent="0.2">
      <c r="A148" s="407" t="str">
        <f>'CMFs Fatal'!A148</f>
        <v>Area Type must be selected on Worksheet 1 (box 14)</v>
      </c>
      <c r="B148" s="403">
        <f>'CMFs Fatal (All Data)'!B148</f>
        <v>12</v>
      </c>
      <c r="C148" s="403" t="str">
        <f>'CMFs Fatal (All Data)'!C148</f>
        <v>Rural</v>
      </c>
      <c r="D148" s="403" t="e">
        <f>'CMFs Fatal (All Data)'!D148</f>
        <v>#N/A</v>
      </c>
      <c r="E148" s="404" t="e">
        <f>IF($D148="Yes",'CMFs Injury B (All Data)'!E148,1)</f>
        <v>#N/A</v>
      </c>
      <c r="F148" s="404" t="e">
        <f>IF($D148="Yes",'CMFs Injury B (All Data)'!F148,1)</f>
        <v>#N/A</v>
      </c>
      <c r="G148" s="404" t="e">
        <f>IF($D148="Yes",'CMFs Injury B (All Data)'!G148,1)</f>
        <v>#N/A</v>
      </c>
      <c r="H148" s="404" t="e">
        <f>IF($D148="Yes",'CMFs Injury B (All Data)'!H148,1)</f>
        <v>#N/A</v>
      </c>
      <c r="I148" s="404" t="e">
        <f>IF($D148="Yes",'CMFs Injury B (All Data)'!I148,1)</f>
        <v>#N/A</v>
      </c>
      <c r="J148" s="404" t="e">
        <f>IF($D148="Yes",'CMFs Injury B (All Data)'!J148,1)</f>
        <v>#N/A</v>
      </c>
      <c r="K148" s="404" t="e">
        <f>IF($D148="Yes",'CMFs Injury B (All Data)'!K148,1)</f>
        <v>#N/A</v>
      </c>
      <c r="L148" s="404" t="e">
        <f>IF($D148="Yes",'CMFs Injury B (All Data)'!L148,1)</f>
        <v>#N/A</v>
      </c>
      <c r="M148" s="404" t="e">
        <f>IF($D148="Yes",'CMFs Injury B (All Data)'!M148,1)</f>
        <v>#N/A</v>
      </c>
      <c r="N148" s="404" t="e">
        <f>IF($D148="Yes",'CMFs Injury B (All Data)'!N148,1)</f>
        <v>#N/A</v>
      </c>
      <c r="O148" s="404" t="e">
        <f>IF($D148="Yes",'CMFs Injury B (All Data)'!O148,1)</f>
        <v>#N/A</v>
      </c>
      <c r="P148" s="404" t="e">
        <f>IF($D148="Yes",'CMFs Injury B (All Data)'!P148,1)</f>
        <v>#N/A</v>
      </c>
      <c r="Q148" s="404" t="e">
        <f>IF($D148="Yes",'CMFs Injury B (All Data)'!Q148,1)</f>
        <v>#N/A</v>
      </c>
      <c r="R148" s="404" t="e">
        <f>IF($D148="Yes",'CMFs Injury B (All Data)'!R148,1)</f>
        <v>#N/A</v>
      </c>
      <c r="S148" s="404" t="e">
        <f>IF($D148="Yes",'CMFs Injury B (All Data)'!S148,1)</f>
        <v>#N/A</v>
      </c>
      <c r="T148" s="404" t="e">
        <f>IF($D148="Yes",'CMFs Injury B (All Data)'!T148,1)</f>
        <v>#N/A</v>
      </c>
      <c r="U148" s="404" t="e">
        <f>IF($D148="Yes",'CMFs Injury B (All Data)'!U148,1)</f>
        <v>#N/A</v>
      </c>
      <c r="V148" s="439" t="e">
        <f>IF($D148="Yes",'CMFs Injury B (All Data)'!V148,1)</f>
        <v>#N/A</v>
      </c>
      <c r="W148" s="625"/>
    </row>
    <row r="149" spans="1:23" x14ac:dyDescent="0.2">
      <c r="A149" s="407" t="str">
        <f>'CMFs Fatal'!A149</f>
        <v>Area Type must be selected on Worksheet 1 (box 14)</v>
      </c>
      <c r="B149" s="403">
        <f>'CMFs Fatal (All Data)'!B149</f>
        <v>12</v>
      </c>
      <c r="C149" s="403" t="str">
        <f>'CMFs Fatal (All Data)'!C149</f>
        <v>Rural</v>
      </c>
      <c r="D149" s="403" t="e">
        <f>'CMFs Fatal (All Data)'!D149</f>
        <v>#N/A</v>
      </c>
      <c r="E149" s="404" t="e">
        <f>IF($D149="Yes",'CMFs Injury B (All Data)'!E149,1)</f>
        <v>#N/A</v>
      </c>
      <c r="F149" s="404" t="e">
        <f>IF($D149="Yes",'CMFs Injury B (All Data)'!F149,1)</f>
        <v>#N/A</v>
      </c>
      <c r="G149" s="404" t="e">
        <f>IF($D149="Yes",'CMFs Injury B (All Data)'!G149,1)</f>
        <v>#N/A</v>
      </c>
      <c r="H149" s="404" t="e">
        <f>IF($D149="Yes",'CMFs Injury B (All Data)'!H149,1)</f>
        <v>#N/A</v>
      </c>
      <c r="I149" s="404" t="e">
        <f>IF($D149="Yes",'CMFs Injury B (All Data)'!I149,1)</f>
        <v>#N/A</v>
      </c>
      <c r="J149" s="404" t="e">
        <f>IF($D149="Yes",'CMFs Injury B (All Data)'!J149,1)</f>
        <v>#N/A</v>
      </c>
      <c r="K149" s="404" t="e">
        <f>IF($D149="Yes",'CMFs Injury B (All Data)'!K149,1)</f>
        <v>#N/A</v>
      </c>
      <c r="L149" s="404" t="e">
        <f>IF($D149="Yes",'CMFs Injury B (All Data)'!L149,1)</f>
        <v>#N/A</v>
      </c>
      <c r="M149" s="404" t="e">
        <f>IF($D149="Yes",'CMFs Injury B (All Data)'!M149,1)</f>
        <v>#N/A</v>
      </c>
      <c r="N149" s="404" t="e">
        <f>IF($D149="Yes",'CMFs Injury B (All Data)'!N149,1)</f>
        <v>#N/A</v>
      </c>
      <c r="O149" s="404" t="e">
        <f>IF($D149="Yes",'CMFs Injury B (All Data)'!O149,1)</f>
        <v>#N/A</v>
      </c>
      <c r="P149" s="404" t="e">
        <f>IF($D149="Yes",'CMFs Injury B (All Data)'!P149,1)</f>
        <v>#N/A</v>
      </c>
      <c r="Q149" s="404" t="e">
        <f>IF($D149="Yes",'CMFs Injury B (All Data)'!Q149,1)</f>
        <v>#N/A</v>
      </c>
      <c r="R149" s="404" t="e">
        <f>IF($D149="Yes",'CMFs Injury B (All Data)'!R149,1)</f>
        <v>#N/A</v>
      </c>
      <c r="S149" s="404" t="e">
        <f>IF($D149="Yes",'CMFs Injury B (All Data)'!S149,1)</f>
        <v>#N/A</v>
      </c>
      <c r="T149" s="404" t="e">
        <f>IF($D149="Yes",'CMFs Injury B (All Data)'!T149,1)</f>
        <v>#N/A</v>
      </c>
      <c r="U149" s="404" t="e">
        <f>IF($D149="Yes",'CMFs Injury B (All Data)'!U149,1)</f>
        <v>#N/A</v>
      </c>
      <c r="V149" s="439" t="e">
        <f>IF($D149="Yes",'CMFs Injury B (All Data)'!V149,1)</f>
        <v>#N/A</v>
      </c>
      <c r="W149" s="625"/>
    </row>
    <row r="150" spans="1:23" x14ac:dyDescent="0.2">
      <c r="A150" s="407" t="str">
        <f>'CMFs Fatal'!A150</f>
        <v>Area Type must be selected on Worksheet 1 (box 14)</v>
      </c>
      <c r="B150" s="403">
        <f>'CMFs Fatal (All Data)'!B150</f>
        <v>12</v>
      </c>
      <c r="C150" s="403" t="str">
        <f>'CMFs Fatal (All Data)'!C150</f>
        <v>Urban</v>
      </c>
      <c r="D150" s="403" t="e">
        <f>'CMFs Fatal (All Data)'!D150</f>
        <v>#N/A</v>
      </c>
      <c r="E150" s="404" t="e">
        <f>IF($D150="Yes",'CMFs Injury B (All Data)'!E150,1)</f>
        <v>#N/A</v>
      </c>
      <c r="F150" s="404" t="e">
        <f>IF($D150="Yes",'CMFs Injury B (All Data)'!F150,1)</f>
        <v>#N/A</v>
      </c>
      <c r="G150" s="404" t="e">
        <f>IF($D150="Yes",'CMFs Injury B (All Data)'!G150,1)</f>
        <v>#N/A</v>
      </c>
      <c r="H150" s="404" t="e">
        <f>IF($D150="Yes",'CMFs Injury B (All Data)'!H150,1)</f>
        <v>#N/A</v>
      </c>
      <c r="I150" s="404" t="e">
        <f>IF($D150="Yes",'CMFs Injury B (All Data)'!I150,1)</f>
        <v>#N/A</v>
      </c>
      <c r="J150" s="404" t="e">
        <f>IF($D150="Yes",'CMFs Injury B (All Data)'!J150,1)</f>
        <v>#N/A</v>
      </c>
      <c r="K150" s="404" t="e">
        <f>IF($D150="Yes",'CMFs Injury B (All Data)'!K150,1)</f>
        <v>#N/A</v>
      </c>
      <c r="L150" s="404" t="e">
        <f>IF($D150="Yes",'CMFs Injury B (All Data)'!L150,1)</f>
        <v>#N/A</v>
      </c>
      <c r="M150" s="404" t="e">
        <f>IF($D150="Yes",'CMFs Injury B (All Data)'!M150,1)</f>
        <v>#N/A</v>
      </c>
      <c r="N150" s="404" t="e">
        <f>IF($D150="Yes",'CMFs Injury B (All Data)'!N150,1)</f>
        <v>#N/A</v>
      </c>
      <c r="O150" s="404" t="e">
        <f>IF($D150="Yes",'CMFs Injury B (All Data)'!O150,1)</f>
        <v>#N/A</v>
      </c>
      <c r="P150" s="404" t="e">
        <f>IF($D150="Yes",'CMFs Injury B (All Data)'!P150,1)</f>
        <v>#N/A</v>
      </c>
      <c r="Q150" s="404" t="e">
        <f>IF($D150="Yes",'CMFs Injury B (All Data)'!Q150,1)</f>
        <v>#N/A</v>
      </c>
      <c r="R150" s="404" t="e">
        <f>IF($D150="Yes",'CMFs Injury B (All Data)'!R150,1)</f>
        <v>#N/A</v>
      </c>
      <c r="S150" s="404" t="e">
        <f>IF($D150="Yes",'CMFs Injury B (All Data)'!S150,1)</f>
        <v>#N/A</v>
      </c>
      <c r="T150" s="404" t="e">
        <f>IF($D150="Yes",'CMFs Injury B (All Data)'!T150,1)</f>
        <v>#N/A</v>
      </c>
      <c r="U150" s="404" t="e">
        <f>IF($D150="Yes",'CMFs Injury B (All Data)'!U150,1)</f>
        <v>#N/A</v>
      </c>
      <c r="V150" s="439" t="e">
        <f>IF($D150="Yes",'CMFs Injury B (All Data)'!V150,1)</f>
        <v>#N/A</v>
      </c>
      <c r="W150" s="625"/>
    </row>
    <row r="151" spans="1:23" x14ac:dyDescent="0.2">
      <c r="A151" s="407" t="str">
        <f>'CMFs Fatal'!A151</f>
        <v>Area Type must be selected on Worksheet 1 (box 14)</v>
      </c>
      <c r="B151" s="403">
        <f>'CMFs Fatal (All Data)'!B151</f>
        <v>12</v>
      </c>
      <c r="C151" s="403" t="str">
        <f>'CMFs Fatal (All Data)'!C151</f>
        <v>Urban</v>
      </c>
      <c r="D151" s="403" t="e">
        <f>'CMFs Fatal (All Data)'!D151</f>
        <v>#N/A</v>
      </c>
      <c r="E151" s="404" t="e">
        <f>IF($D151="Yes",'CMFs Injury B (All Data)'!E151,1)</f>
        <v>#N/A</v>
      </c>
      <c r="F151" s="404" t="e">
        <f>IF($D151="Yes",'CMFs Injury B (All Data)'!F151,1)</f>
        <v>#N/A</v>
      </c>
      <c r="G151" s="404" t="e">
        <f>IF($D151="Yes",'CMFs Injury B (All Data)'!G151,1)</f>
        <v>#N/A</v>
      </c>
      <c r="H151" s="404" t="e">
        <f>IF($D151="Yes",'CMFs Injury B (All Data)'!H151,1)</f>
        <v>#N/A</v>
      </c>
      <c r="I151" s="404" t="e">
        <f>IF($D151="Yes",'CMFs Injury B (All Data)'!I151,1)</f>
        <v>#N/A</v>
      </c>
      <c r="J151" s="404" t="e">
        <f>IF($D151="Yes",'CMFs Injury B (All Data)'!J151,1)</f>
        <v>#N/A</v>
      </c>
      <c r="K151" s="404" t="e">
        <f>IF($D151="Yes",'CMFs Injury B (All Data)'!K151,1)</f>
        <v>#N/A</v>
      </c>
      <c r="L151" s="404" t="e">
        <f>IF($D151="Yes",'CMFs Injury B (All Data)'!L151,1)</f>
        <v>#N/A</v>
      </c>
      <c r="M151" s="404" t="e">
        <f>IF($D151="Yes",'CMFs Injury B (All Data)'!M151,1)</f>
        <v>#N/A</v>
      </c>
      <c r="N151" s="404" t="e">
        <f>IF($D151="Yes",'CMFs Injury B (All Data)'!N151,1)</f>
        <v>#N/A</v>
      </c>
      <c r="O151" s="404" t="e">
        <f>IF($D151="Yes",'CMFs Injury B (All Data)'!O151,1)</f>
        <v>#N/A</v>
      </c>
      <c r="P151" s="404" t="e">
        <f>IF($D151="Yes",'CMFs Injury B (All Data)'!P151,1)</f>
        <v>#N/A</v>
      </c>
      <c r="Q151" s="404" t="e">
        <f>IF($D151="Yes",'CMFs Injury B (All Data)'!Q151,1)</f>
        <v>#N/A</v>
      </c>
      <c r="R151" s="404" t="e">
        <f>IF($D151="Yes",'CMFs Injury B (All Data)'!R151,1)</f>
        <v>#N/A</v>
      </c>
      <c r="S151" s="404" t="e">
        <f>IF($D151="Yes",'CMFs Injury B (All Data)'!S151,1)</f>
        <v>#N/A</v>
      </c>
      <c r="T151" s="404" t="e">
        <f>IF($D151="Yes",'CMFs Injury B (All Data)'!T151,1)</f>
        <v>#N/A</v>
      </c>
      <c r="U151" s="404" t="e">
        <f>IF($D151="Yes",'CMFs Injury B (All Data)'!U151,1)</f>
        <v>#N/A</v>
      </c>
      <c r="V151" s="439" t="e">
        <f>IF($D151="Yes",'CMFs Injury B (All Data)'!V151,1)</f>
        <v>#N/A</v>
      </c>
      <c r="W151" s="625"/>
    </row>
    <row r="152" spans="1:23" x14ac:dyDescent="0.2">
      <c r="A152" s="407" t="str">
        <f>'CMFs Fatal'!A152</f>
        <v>Area Type must be selected on Worksheet 1 (box 14)</v>
      </c>
      <c r="B152" s="403">
        <f>'CMFs Fatal (All Data)'!B152</f>
        <v>12</v>
      </c>
      <c r="C152" s="403" t="str">
        <f>'CMFs Fatal (All Data)'!C152</f>
        <v>All</v>
      </c>
      <c r="D152" s="403" t="e">
        <f>'CMFs Fatal (All Data)'!D152</f>
        <v>#N/A</v>
      </c>
      <c r="E152" s="404" t="e">
        <f>IF($D152="Yes",'CMFs Injury B (All Data)'!E152,1)</f>
        <v>#N/A</v>
      </c>
      <c r="F152" s="404" t="e">
        <f>IF($D152="Yes",'CMFs Injury B (All Data)'!F152,1)</f>
        <v>#N/A</v>
      </c>
      <c r="G152" s="404" t="e">
        <f>IF($D152="Yes",'CMFs Injury B (All Data)'!G152,1)</f>
        <v>#N/A</v>
      </c>
      <c r="H152" s="404" t="e">
        <f>IF($D152="Yes",'CMFs Injury B (All Data)'!H152,1)</f>
        <v>#N/A</v>
      </c>
      <c r="I152" s="404" t="e">
        <f>IF($D152="Yes",'CMFs Injury B (All Data)'!I152,1)</f>
        <v>#N/A</v>
      </c>
      <c r="J152" s="404" t="e">
        <f>IF($D152="Yes",'CMFs Injury B (All Data)'!J152,1)</f>
        <v>#N/A</v>
      </c>
      <c r="K152" s="404" t="e">
        <f>IF($D152="Yes",'CMFs Injury B (All Data)'!K152,1)</f>
        <v>#N/A</v>
      </c>
      <c r="L152" s="404" t="e">
        <f>IF($D152="Yes",'CMFs Injury B (All Data)'!L152,1)</f>
        <v>#N/A</v>
      </c>
      <c r="M152" s="404" t="e">
        <f>IF($D152="Yes",'CMFs Injury B (All Data)'!M152,1)</f>
        <v>#N/A</v>
      </c>
      <c r="N152" s="404" t="e">
        <f>IF($D152="Yes",'CMFs Injury B (All Data)'!N152,1)</f>
        <v>#N/A</v>
      </c>
      <c r="O152" s="404" t="e">
        <f>IF($D152="Yes",'CMFs Injury B (All Data)'!O152,1)</f>
        <v>#N/A</v>
      </c>
      <c r="P152" s="404" t="e">
        <f>IF($D152="Yes",'CMFs Injury B (All Data)'!P152,1)</f>
        <v>#N/A</v>
      </c>
      <c r="Q152" s="404" t="e">
        <f>IF($D152="Yes",'CMFs Injury B (All Data)'!Q152,1)</f>
        <v>#N/A</v>
      </c>
      <c r="R152" s="404" t="e">
        <f>IF($D152="Yes",'CMFs Injury B (All Data)'!R152,1)</f>
        <v>#N/A</v>
      </c>
      <c r="S152" s="404" t="e">
        <f>IF($D152="Yes",'CMFs Injury B (All Data)'!S152,1)</f>
        <v>#N/A</v>
      </c>
      <c r="T152" s="404" t="e">
        <f>IF($D152="Yes",'CMFs Injury B (All Data)'!T152,1)</f>
        <v>#N/A</v>
      </c>
      <c r="U152" s="404" t="e">
        <f>IF($D152="Yes",'CMFs Injury B (All Data)'!U152,1)</f>
        <v>#N/A</v>
      </c>
      <c r="V152" s="439" t="e">
        <f>IF($D152="Yes",'CMFs Injury B (All Data)'!V152,1)</f>
        <v>#N/A</v>
      </c>
      <c r="W152" s="625"/>
    </row>
    <row r="153" spans="1:23" x14ac:dyDescent="0.2">
      <c r="A153" s="407" t="str">
        <f>'CMFs Fatal'!A153</f>
        <v>Area Type must be selected on Worksheet 1 (box 14)</v>
      </c>
      <c r="B153" s="403">
        <f>'CMFs Fatal (All Data)'!B153</f>
        <v>12</v>
      </c>
      <c r="C153" s="403" t="str">
        <f>'CMFs Fatal (All Data)'!C153</f>
        <v>All</v>
      </c>
      <c r="D153" s="403" t="e">
        <f>'CMFs Fatal (All Data)'!D153</f>
        <v>#N/A</v>
      </c>
      <c r="E153" s="404" t="e">
        <f>IF($D153="Yes",'CMFs Injury B (All Data)'!E153,1)</f>
        <v>#N/A</v>
      </c>
      <c r="F153" s="404" t="e">
        <f>IF($D153="Yes",'CMFs Injury B (All Data)'!F153,1)</f>
        <v>#N/A</v>
      </c>
      <c r="G153" s="404" t="e">
        <f>IF($D153="Yes",'CMFs Injury B (All Data)'!G153,1)</f>
        <v>#N/A</v>
      </c>
      <c r="H153" s="404" t="e">
        <f>IF($D153="Yes",'CMFs Injury B (All Data)'!H153,1)</f>
        <v>#N/A</v>
      </c>
      <c r="I153" s="404" t="e">
        <f>IF($D153="Yes",'CMFs Injury B (All Data)'!I153,1)</f>
        <v>#N/A</v>
      </c>
      <c r="J153" s="404" t="e">
        <f>IF($D153="Yes",'CMFs Injury B (All Data)'!J153,1)</f>
        <v>#N/A</v>
      </c>
      <c r="K153" s="404" t="e">
        <f>IF($D153="Yes",'CMFs Injury B (All Data)'!K153,1)</f>
        <v>#N/A</v>
      </c>
      <c r="L153" s="404" t="e">
        <f>IF($D153="Yes",'CMFs Injury B (All Data)'!L153,1)</f>
        <v>#N/A</v>
      </c>
      <c r="M153" s="404" t="e">
        <f>IF($D153="Yes",'CMFs Injury B (All Data)'!M153,1)</f>
        <v>#N/A</v>
      </c>
      <c r="N153" s="404" t="e">
        <f>IF($D153="Yes",'CMFs Injury B (All Data)'!N153,1)</f>
        <v>#N/A</v>
      </c>
      <c r="O153" s="404" t="e">
        <f>IF($D153="Yes",'CMFs Injury B (All Data)'!O153,1)</f>
        <v>#N/A</v>
      </c>
      <c r="P153" s="404" t="e">
        <f>IF($D153="Yes",'CMFs Injury B (All Data)'!P153,1)</f>
        <v>#N/A</v>
      </c>
      <c r="Q153" s="404" t="e">
        <f>IF($D153="Yes",'CMFs Injury B (All Data)'!Q153,1)</f>
        <v>#N/A</v>
      </c>
      <c r="R153" s="404" t="e">
        <f>IF($D153="Yes",'CMFs Injury B (All Data)'!R153,1)</f>
        <v>#N/A</v>
      </c>
      <c r="S153" s="404" t="e">
        <f>IF($D153="Yes",'CMFs Injury B (All Data)'!S153,1)</f>
        <v>#N/A</v>
      </c>
      <c r="T153" s="404" t="e">
        <f>IF($D153="Yes",'CMFs Injury B (All Data)'!T153,1)</f>
        <v>#N/A</v>
      </c>
      <c r="U153" s="404" t="e">
        <f>IF($D153="Yes",'CMFs Injury B (All Data)'!U153,1)</f>
        <v>#N/A</v>
      </c>
      <c r="V153" s="439" t="e">
        <f>IF($D153="Yes",'CMFs Injury B (All Data)'!V153,1)</f>
        <v>#N/A</v>
      </c>
      <c r="W153" s="625"/>
    </row>
    <row r="154" spans="1:23" x14ac:dyDescent="0.2">
      <c r="A154" s="407" t="str">
        <f>'CMFs Fatal'!A154</f>
        <v>Area Type must be selected on Worksheet 1 (box 14)</v>
      </c>
      <c r="B154" s="403">
        <f>'CMFs Fatal (All Data)'!B154</f>
        <v>12</v>
      </c>
      <c r="C154" s="403" t="str">
        <f>'CMFs Fatal (All Data)'!C154</f>
        <v>All</v>
      </c>
      <c r="D154" s="403" t="e">
        <f>'CMFs Fatal (All Data)'!D154</f>
        <v>#N/A</v>
      </c>
      <c r="E154" s="404" t="e">
        <f>IF($D154="Yes",'CMFs Injury B (All Data)'!E154,1)</f>
        <v>#N/A</v>
      </c>
      <c r="F154" s="404" t="e">
        <f>IF($D154="Yes",'CMFs Injury B (All Data)'!F154,1)</f>
        <v>#N/A</v>
      </c>
      <c r="G154" s="404" t="e">
        <f>IF($D154="Yes",'CMFs Injury B (All Data)'!G154,1)</f>
        <v>#N/A</v>
      </c>
      <c r="H154" s="404" t="e">
        <f>IF($D154="Yes",'CMFs Injury B (All Data)'!H154,1)</f>
        <v>#N/A</v>
      </c>
      <c r="I154" s="404" t="e">
        <f>IF($D154="Yes",'CMFs Injury B (All Data)'!I154,1)</f>
        <v>#N/A</v>
      </c>
      <c r="J154" s="404" t="e">
        <f>IF($D154="Yes",'CMFs Injury B (All Data)'!J154,1)</f>
        <v>#N/A</v>
      </c>
      <c r="K154" s="404" t="e">
        <f>IF($D154="Yes",'CMFs Injury B (All Data)'!K154,1)</f>
        <v>#N/A</v>
      </c>
      <c r="L154" s="404" t="e">
        <f>IF($D154="Yes",'CMFs Injury B (All Data)'!L154,1)</f>
        <v>#N/A</v>
      </c>
      <c r="M154" s="404" t="e">
        <f>IF($D154="Yes",'CMFs Injury B (All Data)'!M154,1)</f>
        <v>#N/A</v>
      </c>
      <c r="N154" s="404" t="e">
        <f>IF($D154="Yes",'CMFs Injury B (All Data)'!N154,1)</f>
        <v>#N/A</v>
      </c>
      <c r="O154" s="404" t="e">
        <f>IF($D154="Yes",'CMFs Injury B (All Data)'!O154,1)</f>
        <v>#N/A</v>
      </c>
      <c r="P154" s="404" t="e">
        <f>IF($D154="Yes",'CMFs Injury B (All Data)'!P154,1)</f>
        <v>#N/A</v>
      </c>
      <c r="Q154" s="404" t="e">
        <f>IF($D154="Yes",'CMFs Injury B (All Data)'!Q154,1)</f>
        <v>#N/A</v>
      </c>
      <c r="R154" s="404" t="e">
        <f>IF($D154="Yes",'CMFs Injury B (All Data)'!R154,1)</f>
        <v>#N/A</v>
      </c>
      <c r="S154" s="404" t="e">
        <f>IF($D154="Yes",'CMFs Injury B (All Data)'!S154,1)</f>
        <v>#N/A</v>
      </c>
      <c r="T154" s="404" t="e">
        <f>IF($D154="Yes",'CMFs Injury B (All Data)'!T154,1)</f>
        <v>#N/A</v>
      </c>
      <c r="U154" s="404" t="e">
        <f>IF($D154="Yes",'CMFs Injury B (All Data)'!U154,1)</f>
        <v>#N/A</v>
      </c>
      <c r="V154" s="439" t="e">
        <f>IF($D154="Yes",'CMFs Injury B (All Data)'!V154,1)</f>
        <v>#N/A</v>
      </c>
      <c r="W154" s="625"/>
    </row>
    <row r="155" spans="1:23" x14ac:dyDescent="0.2">
      <c r="A155" s="407" t="str">
        <f>'CMFs Fatal'!A155</f>
        <v>Area Type must be selected on Worksheet 1 (box 14)</v>
      </c>
      <c r="B155" s="403">
        <f>'CMFs Fatal (All Data)'!B155</f>
        <v>12</v>
      </c>
      <c r="C155" s="403" t="str">
        <f>'CMFs Fatal (All Data)'!C155</f>
        <v>Urban</v>
      </c>
      <c r="D155" s="403" t="e">
        <f>'CMFs Fatal (All Data)'!D155</f>
        <v>#N/A</v>
      </c>
      <c r="E155" s="404" t="e">
        <f>IF($D155="Yes",'CMFs Injury B (All Data)'!E155,1)</f>
        <v>#N/A</v>
      </c>
      <c r="F155" s="404" t="e">
        <f>IF($D155="Yes",'CMFs Injury B (All Data)'!F155,1)</f>
        <v>#N/A</v>
      </c>
      <c r="G155" s="404" t="e">
        <f>IF($D155="Yes",'CMFs Injury B (All Data)'!G155,1)</f>
        <v>#N/A</v>
      </c>
      <c r="H155" s="404" t="e">
        <f>IF($D155="Yes",'CMFs Injury B (All Data)'!H155,1)</f>
        <v>#N/A</v>
      </c>
      <c r="I155" s="404" t="e">
        <f>IF($D155="Yes",'CMFs Injury B (All Data)'!I155,1)</f>
        <v>#N/A</v>
      </c>
      <c r="J155" s="404" t="e">
        <f>IF($D155="Yes",'CMFs Injury B (All Data)'!J155,1)</f>
        <v>#N/A</v>
      </c>
      <c r="K155" s="404" t="e">
        <f>IF($D155="Yes",'CMFs Injury B (All Data)'!K155,1)</f>
        <v>#N/A</v>
      </c>
      <c r="L155" s="404" t="e">
        <f>IF($D155="Yes",'CMFs Injury B (All Data)'!L155,1)</f>
        <v>#N/A</v>
      </c>
      <c r="M155" s="404" t="e">
        <f>IF($D155="Yes",'CMFs Injury B (All Data)'!M155,1)</f>
        <v>#N/A</v>
      </c>
      <c r="N155" s="404" t="e">
        <f>IF($D155="Yes",'CMFs Injury B (All Data)'!N155,1)</f>
        <v>#N/A</v>
      </c>
      <c r="O155" s="404" t="e">
        <f>IF($D155="Yes",'CMFs Injury B (All Data)'!O155,1)</f>
        <v>#N/A</v>
      </c>
      <c r="P155" s="404" t="e">
        <f>IF($D155="Yes",'CMFs Injury B (All Data)'!P155,1)</f>
        <v>#N/A</v>
      </c>
      <c r="Q155" s="404" t="e">
        <f>IF($D155="Yes",'CMFs Injury B (All Data)'!Q155,1)</f>
        <v>#N/A</v>
      </c>
      <c r="R155" s="404" t="e">
        <f>IF($D155="Yes",'CMFs Injury B (All Data)'!R155,1)</f>
        <v>#N/A</v>
      </c>
      <c r="S155" s="404" t="e">
        <f>IF($D155="Yes",'CMFs Injury B (All Data)'!S155,1)</f>
        <v>#N/A</v>
      </c>
      <c r="T155" s="404" t="e">
        <f>IF($D155="Yes",'CMFs Injury B (All Data)'!T155,1)</f>
        <v>#N/A</v>
      </c>
      <c r="U155" s="404" t="e">
        <f>IF($D155="Yes",'CMFs Injury B (All Data)'!U155,1)</f>
        <v>#N/A</v>
      </c>
      <c r="V155" s="439" t="e">
        <f>IF($D155="Yes",'CMFs Injury B (All Data)'!V155,1)</f>
        <v>#N/A</v>
      </c>
      <c r="W155" s="625"/>
    </row>
    <row r="156" spans="1:23" x14ac:dyDescent="0.2">
      <c r="A156" s="407" t="str">
        <f>'CMFs Fatal'!A156</f>
        <v>Area Type must be selected on Worksheet 1 (box 14)</v>
      </c>
      <c r="B156" s="403">
        <f>'CMFs Fatal (All Data)'!B156</f>
        <v>12</v>
      </c>
      <c r="C156" s="403" t="str">
        <f>'CMFs Fatal (All Data)'!C156</f>
        <v>All</v>
      </c>
      <c r="D156" s="403" t="e">
        <f>'CMFs Fatal (All Data)'!D156</f>
        <v>#N/A</v>
      </c>
      <c r="E156" s="404" t="e">
        <f>IF($D156="Yes",'CMFs Injury B (All Data)'!E156,1)</f>
        <v>#N/A</v>
      </c>
      <c r="F156" s="404" t="e">
        <f>IF($D156="Yes",'CMFs Injury B (All Data)'!F156,1)</f>
        <v>#N/A</v>
      </c>
      <c r="G156" s="404" t="e">
        <f>IF($D156="Yes",'CMFs Injury B (All Data)'!G156,1)</f>
        <v>#N/A</v>
      </c>
      <c r="H156" s="404" t="e">
        <f>IF($D156="Yes",'CMFs Injury B (All Data)'!H156,1)</f>
        <v>#N/A</v>
      </c>
      <c r="I156" s="404" t="e">
        <f>IF($D156="Yes",'CMFs Injury B (All Data)'!I156,1)</f>
        <v>#N/A</v>
      </c>
      <c r="J156" s="404" t="e">
        <f>IF($D156="Yes",'CMFs Injury B (All Data)'!J156,1)</f>
        <v>#N/A</v>
      </c>
      <c r="K156" s="404" t="e">
        <f>IF($D156="Yes",'CMFs Injury B (All Data)'!K156,1)</f>
        <v>#N/A</v>
      </c>
      <c r="L156" s="404" t="e">
        <f>IF($D156="Yes",'CMFs Injury B (All Data)'!L156,1)</f>
        <v>#N/A</v>
      </c>
      <c r="M156" s="404" t="e">
        <f>IF($D156="Yes",'CMFs Injury B (All Data)'!M156,1)</f>
        <v>#N/A</v>
      </c>
      <c r="N156" s="404" t="e">
        <f>IF($D156="Yes",'CMFs Injury B (All Data)'!N156,1)</f>
        <v>#N/A</v>
      </c>
      <c r="O156" s="404" t="e">
        <f>IF($D156="Yes",'CMFs Injury B (All Data)'!O156,1)</f>
        <v>#N/A</v>
      </c>
      <c r="P156" s="404" t="e">
        <f>IF($D156="Yes",'CMFs Injury B (All Data)'!P156,1)</f>
        <v>#N/A</v>
      </c>
      <c r="Q156" s="404" t="e">
        <f>IF($D156="Yes",'CMFs Injury B (All Data)'!Q156,1)</f>
        <v>#N/A</v>
      </c>
      <c r="R156" s="404" t="e">
        <f>IF($D156="Yes",'CMFs Injury B (All Data)'!R156,1)</f>
        <v>#N/A</v>
      </c>
      <c r="S156" s="404" t="e">
        <f>IF($D156="Yes",'CMFs Injury B (All Data)'!S156,1)</f>
        <v>#N/A</v>
      </c>
      <c r="T156" s="404" t="e">
        <f>IF($D156="Yes",'CMFs Injury B (All Data)'!T156,1)</f>
        <v>#N/A</v>
      </c>
      <c r="U156" s="404" t="e">
        <f>IF($D156="Yes",'CMFs Injury B (All Data)'!U156,1)</f>
        <v>#N/A</v>
      </c>
      <c r="V156" s="439" t="e">
        <f>IF($D156="Yes",'CMFs Injury B (All Data)'!V156,1)</f>
        <v>#N/A</v>
      </c>
      <c r="W156" s="625"/>
    </row>
    <row r="157" spans="1:23" x14ac:dyDescent="0.2">
      <c r="A157" s="407" t="str">
        <f>'CMFs Fatal'!A157</f>
        <v>Area Type must be selected on Worksheet 1 (box 14)</v>
      </c>
      <c r="B157" s="403">
        <f>'CMFs Fatal (All Data)'!B157</f>
        <v>12</v>
      </c>
      <c r="C157" s="403" t="str">
        <f>'CMFs Fatal (All Data)'!C157</f>
        <v>All</v>
      </c>
      <c r="D157" s="403" t="e">
        <f>'CMFs Fatal (All Data)'!D157</f>
        <v>#N/A</v>
      </c>
      <c r="E157" s="404" t="e">
        <f>IF($D157="Yes",'CMFs Injury B (All Data)'!E157,1)</f>
        <v>#N/A</v>
      </c>
      <c r="F157" s="404" t="e">
        <f>IF($D157="Yes",'CMFs Injury B (All Data)'!F157,1)</f>
        <v>#N/A</v>
      </c>
      <c r="G157" s="404" t="e">
        <f>IF($D157="Yes",'CMFs Injury B (All Data)'!G157,1)</f>
        <v>#N/A</v>
      </c>
      <c r="H157" s="404" t="e">
        <f>IF($D157="Yes",'CMFs Injury B (All Data)'!H157,1)</f>
        <v>#N/A</v>
      </c>
      <c r="I157" s="404" t="e">
        <f>IF($D157="Yes",'CMFs Injury B (All Data)'!I157,1)</f>
        <v>#N/A</v>
      </c>
      <c r="J157" s="404" t="e">
        <f>IF($D157="Yes",'CMFs Injury B (All Data)'!J157,1)</f>
        <v>#N/A</v>
      </c>
      <c r="K157" s="404" t="e">
        <f>IF($D157="Yes",'CMFs Injury B (All Data)'!K157,1)</f>
        <v>#N/A</v>
      </c>
      <c r="L157" s="404" t="e">
        <f>IF($D157="Yes",'CMFs Injury B (All Data)'!L157,1)</f>
        <v>#N/A</v>
      </c>
      <c r="M157" s="404" t="e">
        <f>IF($D157="Yes",'CMFs Injury B (All Data)'!M157,1)</f>
        <v>#N/A</v>
      </c>
      <c r="N157" s="404" t="e">
        <f>IF($D157="Yes",'CMFs Injury B (All Data)'!N157,1)</f>
        <v>#N/A</v>
      </c>
      <c r="O157" s="404" t="e">
        <f>IF($D157="Yes",'CMFs Injury B (All Data)'!O157,1)</f>
        <v>#N/A</v>
      </c>
      <c r="P157" s="404" t="e">
        <f>IF($D157="Yes",'CMFs Injury B (All Data)'!P157,1)</f>
        <v>#N/A</v>
      </c>
      <c r="Q157" s="404" t="e">
        <f>IF($D157="Yes",'CMFs Injury B (All Data)'!Q157,1)</f>
        <v>#N/A</v>
      </c>
      <c r="R157" s="404" t="e">
        <f>IF($D157="Yes",'CMFs Injury B (All Data)'!R157,1)</f>
        <v>#N/A</v>
      </c>
      <c r="S157" s="404" t="e">
        <f>IF($D157="Yes",'CMFs Injury B (All Data)'!S157,1)</f>
        <v>#N/A</v>
      </c>
      <c r="T157" s="404" t="e">
        <f>IF($D157="Yes",'CMFs Injury B (All Data)'!T157,1)</f>
        <v>#N/A</v>
      </c>
      <c r="U157" s="404" t="e">
        <f>IF($D157="Yes",'CMFs Injury B (All Data)'!U157,1)</f>
        <v>#N/A</v>
      </c>
      <c r="V157" s="439" t="e">
        <f>IF($D157="Yes",'CMFs Injury B (All Data)'!V157,1)</f>
        <v>#N/A</v>
      </c>
      <c r="W157" s="625"/>
    </row>
    <row r="158" spans="1:23" x14ac:dyDescent="0.2">
      <c r="A158" s="407" t="str">
        <f>'CMFs Fatal'!A158</f>
        <v>Area Type must be selected on Worksheet 1 (box 14)</v>
      </c>
      <c r="B158" s="403">
        <f>'CMFs Fatal (All Data)'!B158</f>
        <v>12</v>
      </c>
      <c r="C158" s="403" t="str">
        <f>'CMFs Fatal (All Data)'!C158</f>
        <v>All</v>
      </c>
      <c r="D158" s="403" t="e">
        <f>'CMFs Fatal (All Data)'!D158</f>
        <v>#N/A</v>
      </c>
      <c r="E158" s="404" t="e">
        <f>IF($D158="Yes",'CMFs Injury B (All Data)'!E158,1)</f>
        <v>#N/A</v>
      </c>
      <c r="F158" s="404" t="e">
        <f>IF($D158="Yes",'CMFs Injury B (All Data)'!F158,1)</f>
        <v>#N/A</v>
      </c>
      <c r="G158" s="404" t="e">
        <f>IF($D158="Yes",'CMFs Injury B (All Data)'!G158,1)</f>
        <v>#N/A</v>
      </c>
      <c r="H158" s="404" t="e">
        <f>IF($D158="Yes",'CMFs Injury B (All Data)'!H158,1)</f>
        <v>#N/A</v>
      </c>
      <c r="I158" s="404" t="e">
        <f>IF($D158="Yes",'CMFs Injury B (All Data)'!I158,1)</f>
        <v>#N/A</v>
      </c>
      <c r="J158" s="404" t="e">
        <f>IF($D158="Yes",'CMFs Injury B (All Data)'!J158,1)</f>
        <v>#N/A</v>
      </c>
      <c r="K158" s="404" t="e">
        <f>IF($D158="Yes",'CMFs Injury B (All Data)'!K158,1)</f>
        <v>#N/A</v>
      </c>
      <c r="L158" s="404" t="e">
        <f>IF($D158="Yes",'CMFs Injury B (All Data)'!L158,1)</f>
        <v>#N/A</v>
      </c>
      <c r="M158" s="404" t="e">
        <f>IF($D158="Yes",'CMFs Injury B (All Data)'!M158,1)</f>
        <v>#N/A</v>
      </c>
      <c r="N158" s="404" t="e">
        <f>IF($D158="Yes",'CMFs Injury B (All Data)'!N158,1)</f>
        <v>#N/A</v>
      </c>
      <c r="O158" s="404" t="e">
        <f>IF($D158="Yes",'CMFs Injury B (All Data)'!O158,1)</f>
        <v>#N/A</v>
      </c>
      <c r="P158" s="404" t="e">
        <f>IF($D158="Yes",'CMFs Injury B (All Data)'!P158,1)</f>
        <v>#N/A</v>
      </c>
      <c r="Q158" s="404" t="e">
        <f>IF($D158="Yes",'CMFs Injury B (All Data)'!Q158,1)</f>
        <v>#N/A</v>
      </c>
      <c r="R158" s="404" t="e">
        <f>IF($D158="Yes",'CMFs Injury B (All Data)'!R158,1)</f>
        <v>#N/A</v>
      </c>
      <c r="S158" s="404" t="e">
        <f>IF($D158="Yes",'CMFs Injury B (All Data)'!S158,1)</f>
        <v>#N/A</v>
      </c>
      <c r="T158" s="404" t="e">
        <f>IF($D158="Yes",'CMFs Injury B (All Data)'!T158,1)</f>
        <v>#N/A</v>
      </c>
      <c r="U158" s="404" t="e">
        <f>IF($D158="Yes",'CMFs Injury B (All Data)'!U158,1)</f>
        <v>#N/A</v>
      </c>
      <c r="V158" s="439" t="e">
        <f>IF($D158="Yes",'CMFs Injury B (All Data)'!V158,1)</f>
        <v>#N/A</v>
      </c>
      <c r="W158" s="625"/>
    </row>
    <row r="159" spans="1:23" x14ac:dyDescent="0.2">
      <c r="A159" s="407" t="str">
        <f>'CMFs Fatal'!A159</f>
        <v>Area Type must be selected on Worksheet 1 (box 14)</v>
      </c>
      <c r="B159" s="403">
        <f>'CMFs Fatal (All Data)'!B159</f>
        <v>12</v>
      </c>
      <c r="C159" s="403" t="str">
        <f>'CMFs Fatal (All Data)'!C159</f>
        <v>All</v>
      </c>
      <c r="D159" s="403" t="e">
        <f>'CMFs Fatal (All Data)'!D159</f>
        <v>#N/A</v>
      </c>
      <c r="E159" s="404" t="e">
        <f>IF($D159="Yes",'CMFs Injury B (All Data)'!E159,1)</f>
        <v>#N/A</v>
      </c>
      <c r="F159" s="404" t="e">
        <f>IF($D159="Yes",'CMFs Injury B (All Data)'!F159,1)</f>
        <v>#N/A</v>
      </c>
      <c r="G159" s="404" t="e">
        <f>IF($D159="Yes",'CMFs Injury B (All Data)'!G159,1)</f>
        <v>#N/A</v>
      </c>
      <c r="H159" s="404" t="e">
        <f>IF($D159="Yes",'CMFs Injury B (All Data)'!H159,1)</f>
        <v>#N/A</v>
      </c>
      <c r="I159" s="404" t="e">
        <f>IF($D159="Yes",'CMFs Injury B (All Data)'!I159,1)</f>
        <v>#N/A</v>
      </c>
      <c r="J159" s="404" t="e">
        <f>IF($D159="Yes",'CMFs Injury B (All Data)'!J159,1)</f>
        <v>#N/A</v>
      </c>
      <c r="K159" s="404" t="e">
        <f>IF($D159="Yes",'CMFs Injury B (All Data)'!K159,1)</f>
        <v>#N/A</v>
      </c>
      <c r="L159" s="404" t="e">
        <f>IF($D159="Yes",'CMFs Injury B (All Data)'!L159,1)</f>
        <v>#N/A</v>
      </c>
      <c r="M159" s="404" t="e">
        <f>IF($D159="Yes",'CMFs Injury B (All Data)'!M159,1)</f>
        <v>#N/A</v>
      </c>
      <c r="N159" s="404" t="e">
        <f>IF($D159="Yes",'CMFs Injury B (All Data)'!N159,1)</f>
        <v>#N/A</v>
      </c>
      <c r="O159" s="404" t="e">
        <f>IF($D159="Yes",'CMFs Injury B (All Data)'!O159,1)</f>
        <v>#N/A</v>
      </c>
      <c r="P159" s="404" t="e">
        <f>IF($D159="Yes",'CMFs Injury B (All Data)'!P159,1)</f>
        <v>#N/A</v>
      </c>
      <c r="Q159" s="404" t="e">
        <f>IF($D159="Yes",'CMFs Injury B (All Data)'!Q159,1)</f>
        <v>#N/A</v>
      </c>
      <c r="R159" s="404" t="e">
        <f>IF($D159="Yes",'CMFs Injury B (All Data)'!R159,1)</f>
        <v>#N/A</v>
      </c>
      <c r="S159" s="404" t="e">
        <f>IF($D159="Yes",'CMFs Injury B (All Data)'!S159,1)</f>
        <v>#N/A</v>
      </c>
      <c r="T159" s="404" t="e">
        <f>IF($D159="Yes",'CMFs Injury B (All Data)'!T159,1)</f>
        <v>#N/A</v>
      </c>
      <c r="U159" s="404" t="e">
        <f>IF($D159="Yes",'CMFs Injury B (All Data)'!U159,1)</f>
        <v>#N/A</v>
      </c>
      <c r="V159" s="439" t="e">
        <f>IF($D159="Yes",'CMFs Injury B (All Data)'!V159,1)</f>
        <v>#N/A</v>
      </c>
      <c r="W159" s="625"/>
    </row>
    <row r="160" spans="1:23" x14ac:dyDescent="0.2">
      <c r="A160" s="407" t="str">
        <f>'CMFs Fatal'!A160</f>
        <v>Area Type must be selected on Worksheet 1 (box 14)</v>
      </c>
      <c r="B160" s="403">
        <f>'CMFs Fatal (All Data)'!B160</f>
        <v>12</v>
      </c>
      <c r="C160" s="403" t="str">
        <f>'CMFs Fatal (All Data)'!C160</f>
        <v>All</v>
      </c>
      <c r="D160" s="403" t="e">
        <f>'CMFs Fatal (All Data)'!D160</f>
        <v>#N/A</v>
      </c>
      <c r="E160" s="404" t="e">
        <f>IF($D160="Yes",'CMFs Injury B (All Data)'!E160,1)</f>
        <v>#N/A</v>
      </c>
      <c r="F160" s="404" t="e">
        <f>IF($D160="Yes",'CMFs Injury B (All Data)'!F160,1)</f>
        <v>#N/A</v>
      </c>
      <c r="G160" s="404" t="e">
        <f>IF($D160="Yes",'CMFs Injury B (All Data)'!G160,1)</f>
        <v>#N/A</v>
      </c>
      <c r="H160" s="404" t="e">
        <f>IF($D160="Yes",'CMFs Injury B (All Data)'!H160,1)</f>
        <v>#N/A</v>
      </c>
      <c r="I160" s="404" t="e">
        <f>IF($D160="Yes",'CMFs Injury B (All Data)'!I160,1)</f>
        <v>#N/A</v>
      </c>
      <c r="J160" s="404" t="e">
        <f>IF($D160="Yes",'CMFs Injury B (All Data)'!J160,1)</f>
        <v>#N/A</v>
      </c>
      <c r="K160" s="404" t="e">
        <f>IF($D160="Yes",'CMFs Injury B (All Data)'!K160,1)</f>
        <v>#N/A</v>
      </c>
      <c r="L160" s="404" t="e">
        <f>IF($D160="Yes",'CMFs Injury B (All Data)'!L160,1)</f>
        <v>#N/A</v>
      </c>
      <c r="M160" s="404" t="e">
        <f>IF($D160="Yes",'CMFs Injury B (All Data)'!M160,1)</f>
        <v>#N/A</v>
      </c>
      <c r="N160" s="404" t="e">
        <f>IF($D160="Yes",'CMFs Injury B (All Data)'!N160,1)</f>
        <v>#N/A</v>
      </c>
      <c r="O160" s="404" t="e">
        <f>IF($D160="Yes",'CMFs Injury B (All Data)'!O160,1)</f>
        <v>#N/A</v>
      </c>
      <c r="P160" s="404" t="e">
        <f>IF($D160="Yes",'CMFs Injury B (All Data)'!P160,1)</f>
        <v>#N/A</v>
      </c>
      <c r="Q160" s="404" t="e">
        <f>IF($D160="Yes",'CMFs Injury B (All Data)'!Q160,1)</f>
        <v>#N/A</v>
      </c>
      <c r="R160" s="404" t="e">
        <f>IF($D160="Yes",'CMFs Injury B (All Data)'!R160,1)</f>
        <v>#N/A</v>
      </c>
      <c r="S160" s="404" t="e">
        <f>IF($D160="Yes",'CMFs Injury B (All Data)'!S160,1)</f>
        <v>#N/A</v>
      </c>
      <c r="T160" s="404" t="e">
        <f>IF($D160="Yes",'CMFs Injury B (All Data)'!T160,1)</f>
        <v>#N/A</v>
      </c>
      <c r="U160" s="404" t="e">
        <f>IF($D160="Yes",'CMFs Injury B (All Data)'!U160,1)</f>
        <v>#N/A</v>
      </c>
      <c r="V160" s="439" t="e">
        <f>IF($D160="Yes",'CMFs Injury B (All Data)'!V160,1)</f>
        <v>#N/A</v>
      </c>
      <c r="W160" s="625"/>
    </row>
    <row r="161" spans="1:23" x14ac:dyDescent="0.2">
      <c r="A161" s="407" t="str">
        <f>'CMFs Fatal'!A161</f>
        <v>Area Type must be selected on Worksheet 1 (box 14)</v>
      </c>
      <c r="B161" s="403">
        <f>'CMFs Fatal (All Data)'!B161</f>
        <v>12</v>
      </c>
      <c r="C161" s="403" t="str">
        <f>'CMFs Fatal (All Data)'!C161</f>
        <v>All</v>
      </c>
      <c r="D161" s="403" t="e">
        <f>'CMFs Fatal (All Data)'!D161</f>
        <v>#N/A</v>
      </c>
      <c r="E161" s="404" t="e">
        <f>IF($D161="Yes",'CMFs Injury B (All Data)'!E161,1)</f>
        <v>#N/A</v>
      </c>
      <c r="F161" s="404" t="e">
        <f>IF($D161="Yes",'CMFs Injury B (All Data)'!F161,1)</f>
        <v>#N/A</v>
      </c>
      <c r="G161" s="404" t="e">
        <f>IF($D161="Yes",'CMFs Injury B (All Data)'!G161,1)</f>
        <v>#N/A</v>
      </c>
      <c r="H161" s="404" t="e">
        <f>IF($D161="Yes",'CMFs Injury B (All Data)'!H161,1)</f>
        <v>#N/A</v>
      </c>
      <c r="I161" s="404" t="e">
        <f>IF($D161="Yes",'CMFs Injury B (All Data)'!I161,1)</f>
        <v>#N/A</v>
      </c>
      <c r="J161" s="404" t="e">
        <f>IF($D161="Yes",'CMFs Injury B (All Data)'!J161,1)</f>
        <v>#N/A</v>
      </c>
      <c r="K161" s="404" t="e">
        <f>IF($D161="Yes",'CMFs Injury B (All Data)'!K161,1)</f>
        <v>#N/A</v>
      </c>
      <c r="L161" s="404" t="e">
        <f>IF($D161="Yes",'CMFs Injury B (All Data)'!L161,1)</f>
        <v>#N/A</v>
      </c>
      <c r="M161" s="404" t="e">
        <f>IF($D161="Yes",'CMFs Injury B (All Data)'!M161,1)</f>
        <v>#N/A</v>
      </c>
      <c r="N161" s="404" t="e">
        <f>IF($D161="Yes",'CMFs Injury B (All Data)'!N161,1)</f>
        <v>#N/A</v>
      </c>
      <c r="O161" s="404" t="e">
        <f>IF($D161="Yes",'CMFs Injury B (All Data)'!O161,1)</f>
        <v>#N/A</v>
      </c>
      <c r="P161" s="404" t="e">
        <f>IF($D161="Yes",'CMFs Injury B (All Data)'!P161,1)</f>
        <v>#N/A</v>
      </c>
      <c r="Q161" s="404" t="e">
        <f>IF($D161="Yes",'CMFs Injury B (All Data)'!Q161,1)</f>
        <v>#N/A</v>
      </c>
      <c r="R161" s="404" t="e">
        <f>IF($D161="Yes",'CMFs Injury B (All Data)'!R161,1)</f>
        <v>#N/A</v>
      </c>
      <c r="S161" s="404" t="e">
        <f>IF($D161="Yes",'CMFs Injury B (All Data)'!S161,1)</f>
        <v>#N/A</v>
      </c>
      <c r="T161" s="404" t="e">
        <f>IF($D161="Yes",'CMFs Injury B (All Data)'!T161,1)</f>
        <v>#N/A</v>
      </c>
      <c r="U161" s="404" t="e">
        <f>IF($D161="Yes",'CMFs Injury B (All Data)'!U161,1)</f>
        <v>#N/A</v>
      </c>
      <c r="V161" s="439" t="e">
        <f>IF($D161="Yes",'CMFs Injury B (All Data)'!V161,1)</f>
        <v>#N/A</v>
      </c>
      <c r="W161" s="625"/>
    </row>
    <row r="162" spans="1:23" x14ac:dyDescent="0.2">
      <c r="A162" s="407" t="str">
        <f>'CMFs Fatal'!A162</f>
        <v>Area Type must be selected on Worksheet 1 (box 14)</v>
      </c>
      <c r="B162" s="403">
        <f>'CMFs Fatal (All Data)'!B162</f>
        <v>12</v>
      </c>
      <c r="C162" s="403" t="str">
        <f>'CMFs Fatal (All Data)'!C162</f>
        <v>All</v>
      </c>
      <c r="D162" s="403" t="e">
        <f>'CMFs Fatal (All Data)'!D162</f>
        <v>#N/A</v>
      </c>
      <c r="E162" s="404" t="e">
        <f>IF($D162="Yes",'CMFs Injury B (All Data)'!E162,1)</f>
        <v>#N/A</v>
      </c>
      <c r="F162" s="404" t="e">
        <f>IF($D162="Yes",'CMFs Injury B (All Data)'!F162,1)</f>
        <v>#N/A</v>
      </c>
      <c r="G162" s="404" t="e">
        <f>IF($D162="Yes",'CMFs Injury B (All Data)'!G162,1)</f>
        <v>#N/A</v>
      </c>
      <c r="H162" s="404" t="e">
        <f>IF($D162="Yes",'CMFs Injury B (All Data)'!H162,1)</f>
        <v>#N/A</v>
      </c>
      <c r="I162" s="404" t="e">
        <f>IF($D162="Yes",'CMFs Injury B (All Data)'!I162,1)</f>
        <v>#N/A</v>
      </c>
      <c r="J162" s="404" t="e">
        <f>IF($D162="Yes",'CMFs Injury B (All Data)'!J162,1)</f>
        <v>#N/A</v>
      </c>
      <c r="K162" s="404" t="e">
        <f>IF($D162="Yes",'CMFs Injury B (All Data)'!K162,1)</f>
        <v>#N/A</v>
      </c>
      <c r="L162" s="404" t="e">
        <f>IF($D162="Yes",'CMFs Injury B (All Data)'!L162,1)</f>
        <v>#N/A</v>
      </c>
      <c r="M162" s="404" t="e">
        <f>IF($D162="Yes",'CMFs Injury B (All Data)'!M162,1)</f>
        <v>#N/A</v>
      </c>
      <c r="N162" s="404" t="e">
        <f>IF($D162="Yes",'CMFs Injury B (All Data)'!N162,1)</f>
        <v>#N/A</v>
      </c>
      <c r="O162" s="404" t="e">
        <f>IF($D162="Yes",'CMFs Injury B (All Data)'!O162,1)</f>
        <v>#N/A</v>
      </c>
      <c r="P162" s="404" t="e">
        <f>IF($D162="Yes",'CMFs Injury B (All Data)'!P162,1)</f>
        <v>#N/A</v>
      </c>
      <c r="Q162" s="404" t="e">
        <f>IF($D162="Yes",'CMFs Injury B (All Data)'!Q162,1)</f>
        <v>#N/A</v>
      </c>
      <c r="R162" s="404" t="e">
        <f>IF($D162="Yes",'CMFs Injury B (All Data)'!R162,1)</f>
        <v>#N/A</v>
      </c>
      <c r="S162" s="404" t="e">
        <f>IF($D162="Yes",'CMFs Injury B (All Data)'!S162,1)</f>
        <v>#N/A</v>
      </c>
      <c r="T162" s="404" t="e">
        <f>IF($D162="Yes",'CMFs Injury B (All Data)'!T162,1)</f>
        <v>#N/A</v>
      </c>
      <c r="U162" s="404" t="e">
        <f>IF($D162="Yes",'CMFs Injury B (All Data)'!U162,1)</f>
        <v>#N/A</v>
      </c>
      <c r="V162" s="439" t="e">
        <f>IF($D162="Yes",'CMFs Injury B (All Data)'!V162,1)</f>
        <v>#N/A</v>
      </c>
      <c r="W162" s="625"/>
    </row>
    <row r="163" spans="1:23" x14ac:dyDescent="0.2">
      <c r="A163" s="407" t="str">
        <f>'CMFs Fatal'!A163</f>
        <v>Area Type must be selected on Worksheet 1 (box 14)</v>
      </c>
      <c r="B163" s="403">
        <f>'CMFs Fatal (All Data)'!B163</f>
        <v>12</v>
      </c>
      <c r="C163" s="403" t="str">
        <f>'CMFs Fatal (All Data)'!C163</f>
        <v>All</v>
      </c>
      <c r="D163" s="403" t="e">
        <f>'CMFs Fatal (All Data)'!D163</f>
        <v>#N/A</v>
      </c>
      <c r="E163" s="404" t="e">
        <f>IF($D163="Yes",'CMFs Injury B (All Data)'!E163,1)</f>
        <v>#N/A</v>
      </c>
      <c r="F163" s="404" t="e">
        <f>IF($D163="Yes",'CMFs Injury B (All Data)'!F163,1)</f>
        <v>#N/A</v>
      </c>
      <c r="G163" s="404" t="e">
        <f>IF($D163="Yes",'CMFs Injury B (All Data)'!G163,1)</f>
        <v>#N/A</v>
      </c>
      <c r="H163" s="404" t="e">
        <f>IF($D163="Yes",'CMFs Injury B (All Data)'!H163,1)</f>
        <v>#N/A</v>
      </c>
      <c r="I163" s="404" t="e">
        <f>IF($D163="Yes",'CMFs Injury B (All Data)'!I163,1)</f>
        <v>#N/A</v>
      </c>
      <c r="J163" s="404" t="e">
        <f>IF($D163="Yes",'CMFs Injury B (All Data)'!J163,1)</f>
        <v>#N/A</v>
      </c>
      <c r="K163" s="404" t="e">
        <f>IF($D163="Yes",'CMFs Injury B (All Data)'!K163,1)</f>
        <v>#N/A</v>
      </c>
      <c r="L163" s="404" t="e">
        <f>IF($D163="Yes",'CMFs Injury B (All Data)'!L163,1)</f>
        <v>#N/A</v>
      </c>
      <c r="M163" s="404" t="e">
        <f>IF($D163="Yes",'CMFs Injury B (All Data)'!M163,1)</f>
        <v>#N/A</v>
      </c>
      <c r="N163" s="404" t="e">
        <f>IF($D163="Yes",'CMFs Injury B (All Data)'!N163,1)</f>
        <v>#N/A</v>
      </c>
      <c r="O163" s="404" t="e">
        <f>IF($D163="Yes",'CMFs Injury B (All Data)'!O163,1)</f>
        <v>#N/A</v>
      </c>
      <c r="P163" s="404" t="e">
        <f>IF($D163="Yes",'CMFs Injury B (All Data)'!P163,1)</f>
        <v>#N/A</v>
      </c>
      <c r="Q163" s="404" t="e">
        <f>IF($D163="Yes",'CMFs Injury B (All Data)'!Q163,1)</f>
        <v>#N/A</v>
      </c>
      <c r="R163" s="404" t="e">
        <f>IF($D163="Yes",'CMFs Injury B (All Data)'!R163,1)</f>
        <v>#N/A</v>
      </c>
      <c r="S163" s="404" t="e">
        <f>IF($D163="Yes",'CMFs Injury B (All Data)'!S163,1)</f>
        <v>#N/A</v>
      </c>
      <c r="T163" s="404" t="e">
        <f>IF($D163="Yes",'CMFs Injury B (All Data)'!T163,1)</f>
        <v>#N/A</v>
      </c>
      <c r="U163" s="404" t="e">
        <f>IF($D163="Yes",'CMFs Injury B (All Data)'!U163,1)</f>
        <v>#N/A</v>
      </c>
      <c r="V163" s="439" t="e">
        <f>IF($D163="Yes",'CMFs Injury B (All Data)'!V163,1)</f>
        <v>#N/A</v>
      </c>
      <c r="W163" s="625"/>
    </row>
    <row r="164" spans="1:23" x14ac:dyDescent="0.2">
      <c r="A164" s="407" t="str">
        <f>'CMFs Fatal'!A164</f>
        <v>Area Type must be selected on Worksheet 1 (box 14)</v>
      </c>
      <c r="B164" s="403">
        <f>'CMFs Fatal (All Data)'!B164</f>
        <v>12</v>
      </c>
      <c r="C164" s="403" t="str">
        <f>'CMFs Fatal (All Data)'!C164</f>
        <v>All</v>
      </c>
      <c r="D164" s="403" t="e">
        <f>'CMFs Fatal (All Data)'!D164</f>
        <v>#N/A</v>
      </c>
      <c r="E164" s="404" t="e">
        <f>IF($D164="Yes",'CMFs Injury B (All Data)'!E164,1)</f>
        <v>#N/A</v>
      </c>
      <c r="F164" s="404" t="e">
        <f>IF($D164="Yes",'CMFs Injury B (All Data)'!F164,1)</f>
        <v>#N/A</v>
      </c>
      <c r="G164" s="404" t="e">
        <f>IF($D164="Yes",'CMFs Injury B (All Data)'!G164,1)</f>
        <v>#N/A</v>
      </c>
      <c r="H164" s="404" t="e">
        <f>IF($D164="Yes",'CMFs Injury B (All Data)'!H164,1)</f>
        <v>#N/A</v>
      </c>
      <c r="I164" s="404" t="e">
        <f>IF($D164="Yes",'CMFs Injury B (All Data)'!I164,1)</f>
        <v>#N/A</v>
      </c>
      <c r="J164" s="404" t="e">
        <f>IF($D164="Yes",'CMFs Injury B (All Data)'!J164,1)</f>
        <v>#N/A</v>
      </c>
      <c r="K164" s="404" t="e">
        <f>IF($D164="Yes",'CMFs Injury B (All Data)'!K164,1)</f>
        <v>#N/A</v>
      </c>
      <c r="L164" s="404" t="e">
        <f>IF($D164="Yes",'CMFs Injury B (All Data)'!L164,1)</f>
        <v>#N/A</v>
      </c>
      <c r="M164" s="404" t="e">
        <f>IF($D164="Yes",'CMFs Injury B (All Data)'!M164,1)</f>
        <v>#N/A</v>
      </c>
      <c r="N164" s="404" t="e">
        <f>IF($D164="Yes",'CMFs Injury B (All Data)'!N164,1)</f>
        <v>#N/A</v>
      </c>
      <c r="O164" s="404" t="e">
        <f>IF($D164="Yes",'CMFs Injury B (All Data)'!O164,1)</f>
        <v>#N/A</v>
      </c>
      <c r="P164" s="404" t="e">
        <f>IF($D164="Yes",'CMFs Injury B (All Data)'!P164,1)</f>
        <v>#N/A</v>
      </c>
      <c r="Q164" s="404" t="e">
        <f>IF($D164="Yes",'CMFs Injury B (All Data)'!Q164,1)</f>
        <v>#N/A</v>
      </c>
      <c r="R164" s="404" t="e">
        <f>IF($D164="Yes",'CMFs Injury B (All Data)'!R164,1)</f>
        <v>#N/A</v>
      </c>
      <c r="S164" s="404" t="e">
        <f>IF($D164="Yes",'CMFs Injury B (All Data)'!S164,1)</f>
        <v>#N/A</v>
      </c>
      <c r="T164" s="404" t="e">
        <f>IF($D164="Yes",'CMFs Injury B (All Data)'!T164,1)</f>
        <v>#N/A</v>
      </c>
      <c r="U164" s="404" t="e">
        <f>IF($D164="Yes",'CMFs Injury B (All Data)'!U164,1)</f>
        <v>#N/A</v>
      </c>
      <c r="V164" s="439" t="e">
        <f>IF($D164="Yes",'CMFs Injury B (All Data)'!V164,1)</f>
        <v>#N/A</v>
      </c>
      <c r="W164" s="625"/>
    </row>
    <row r="165" spans="1:23" x14ac:dyDescent="0.2">
      <c r="A165" s="407" t="str">
        <f>'CMFs Fatal'!A165</f>
        <v>Area Type must be selected on Worksheet 1 (box 14)</v>
      </c>
      <c r="B165" s="403">
        <f>'CMFs Fatal (All Data)'!B165</f>
        <v>12</v>
      </c>
      <c r="C165" s="403" t="str">
        <f>'CMFs Fatal (All Data)'!C165</f>
        <v>Urban</v>
      </c>
      <c r="D165" s="403" t="e">
        <f>'CMFs Fatal (All Data)'!D165</f>
        <v>#N/A</v>
      </c>
      <c r="E165" s="404" t="e">
        <f>IF($D165="Yes",'CMFs Injury B (All Data)'!E165,1)</f>
        <v>#N/A</v>
      </c>
      <c r="F165" s="404" t="e">
        <f>IF($D165="Yes",'CMFs Injury B (All Data)'!F165,1)</f>
        <v>#N/A</v>
      </c>
      <c r="G165" s="404" t="e">
        <f>IF($D165="Yes",'CMFs Injury B (All Data)'!G165,1)</f>
        <v>#N/A</v>
      </c>
      <c r="H165" s="404" t="e">
        <f>IF($D165="Yes",'CMFs Injury B (All Data)'!H165,1)</f>
        <v>#N/A</v>
      </c>
      <c r="I165" s="404" t="e">
        <f>IF($D165="Yes",'CMFs Injury B (All Data)'!I165,1)</f>
        <v>#N/A</v>
      </c>
      <c r="J165" s="404" t="e">
        <f>IF($D165="Yes",'CMFs Injury B (All Data)'!J165,1)</f>
        <v>#N/A</v>
      </c>
      <c r="K165" s="404" t="e">
        <f>IF($D165="Yes",'CMFs Injury B (All Data)'!K165,1)</f>
        <v>#N/A</v>
      </c>
      <c r="L165" s="404" t="e">
        <f>IF($D165="Yes",'CMFs Injury B (All Data)'!L165,1)</f>
        <v>#N/A</v>
      </c>
      <c r="M165" s="404" t="e">
        <f>IF($D165="Yes",'CMFs Injury B (All Data)'!M165,1)</f>
        <v>#N/A</v>
      </c>
      <c r="N165" s="404" t="e">
        <f>IF($D165="Yes",'CMFs Injury B (All Data)'!N165,1)</f>
        <v>#N/A</v>
      </c>
      <c r="O165" s="404" t="e">
        <f>IF($D165="Yes",'CMFs Injury B (All Data)'!O165,1)</f>
        <v>#N/A</v>
      </c>
      <c r="P165" s="404" t="e">
        <f>IF($D165="Yes",'CMFs Injury B (All Data)'!P165,1)</f>
        <v>#N/A</v>
      </c>
      <c r="Q165" s="404" t="e">
        <f>IF($D165="Yes",'CMFs Injury B (All Data)'!Q165,1)</f>
        <v>#N/A</v>
      </c>
      <c r="R165" s="404" t="e">
        <f>IF($D165="Yes",'CMFs Injury B (All Data)'!R165,1)</f>
        <v>#N/A</v>
      </c>
      <c r="S165" s="404" t="e">
        <f>IF($D165="Yes",'CMFs Injury B (All Data)'!S165,1)</f>
        <v>#N/A</v>
      </c>
      <c r="T165" s="404" t="e">
        <f>IF($D165="Yes",'CMFs Injury B (All Data)'!T165,1)</f>
        <v>#N/A</v>
      </c>
      <c r="U165" s="404" t="e">
        <f>IF($D165="Yes",'CMFs Injury B (All Data)'!U165,1)</f>
        <v>#N/A</v>
      </c>
      <c r="V165" s="439" t="e">
        <f>IF($D165="Yes",'CMFs Injury B (All Data)'!V165,1)</f>
        <v>#N/A</v>
      </c>
      <c r="W165" s="625"/>
    </row>
    <row r="166" spans="1:23" x14ac:dyDescent="0.2">
      <c r="A166" s="407" t="str">
        <f>'CMFs Fatal'!A166</f>
        <v>Area Type must be selected on Worksheet 1 (box 14)</v>
      </c>
      <c r="B166" s="403">
        <f>'CMFs Fatal (All Data)'!B166</f>
        <v>12</v>
      </c>
      <c r="C166" s="403" t="str">
        <f>'CMFs Fatal (All Data)'!C166</f>
        <v>Urban</v>
      </c>
      <c r="D166" s="403" t="e">
        <f>'CMFs Fatal (All Data)'!D166</f>
        <v>#N/A</v>
      </c>
      <c r="E166" s="404" t="e">
        <f>IF($D166="Yes",'CMFs Injury B (All Data)'!E166,1)</f>
        <v>#N/A</v>
      </c>
      <c r="F166" s="404" t="e">
        <f>IF($D166="Yes",'CMFs Injury B (All Data)'!F166,1)</f>
        <v>#N/A</v>
      </c>
      <c r="G166" s="404" t="e">
        <f>IF($D166="Yes",'CMFs Injury B (All Data)'!G166,1)</f>
        <v>#N/A</v>
      </c>
      <c r="H166" s="404" t="e">
        <f>IF($D166="Yes",'CMFs Injury B (All Data)'!H166,1)</f>
        <v>#N/A</v>
      </c>
      <c r="I166" s="404" t="e">
        <f>IF($D166="Yes",'CMFs Injury B (All Data)'!I166,1)</f>
        <v>#N/A</v>
      </c>
      <c r="J166" s="404" t="e">
        <f>IF($D166="Yes",'CMFs Injury B (All Data)'!J166,1)</f>
        <v>#N/A</v>
      </c>
      <c r="K166" s="404" t="e">
        <f>IF($D166="Yes",'CMFs Injury B (All Data)'!K166,1)</f>
        <v>#N/A</v>
      </c>
      <c r="L166" s="404" t="e">
        <f>IF($D166="Yes",'CMFs Injury B (All Data)'!L166,1)</f>
        <v>#N/A</v>
      </c>
      <c r="M166" s="404" t="e">
        <f>IF($D166="Yes",'CMFs Injury B (All Data)'!M166,1)</f>
        <v>#N/A</v>
      </c>
      <c r="N166" s="404" t="e">
        <f>IF($D166="Yes",'CMFs Injury B (All Data)'!N166,1)</f>
        <v>#N/A</v>
      </c>
      <c r="O166" s="404" t="e">
        <f>IF($D166="Yes",'CMFs Injury B (All Data)'!O166,1)</f>
        <v>#N/A</v>
      </c>
      <c r="P166" s="404" t="e">
        <f>IF($D166="Yes",'CMFs Injury B (All Data)'!P166,1)</f>
        <v>#N/A</v>
      </c>
      <c r="Q166" s="404" t="e">
        <f>IF($D166="Yes",'CMFs Injury B (All Data)'!Q166,1)</f>
        <v>#N/A</v>
      </c>
      <c r="R166" s="404" t="e">
        <f>IF($D166="Yes",'CMFs Injury B (All Data)'!R166,1)</f>
        <v>#N/A</v>
      </c>
      <c r="S166" s="404" t="e">
        <f>IF($D166="Yes",'CMFs Injury B (All Data)'!S166,1)</f>
        <v>#N/A</v>
      </c>
      <c r="T166" s="404" t="e">
        <f>IF($D166="Yes",'CMFs Injury B (All Data)'!T166,1)</f>
        <v>#N/A</v>
      </c>
      <c r="U166" s="404" t="e">
        <f>IF($D166="Yes",'CMFs Injury B (All Data)'!U166,1)</f>
        <v>#N/A</v>
      </c>
      <c r="V166" s="439" t="e">
        <f>IF($D166="Yes",'CMFs Injury B (All Data)'!V166,1)</f>
        <v>#N/A</v>
      </c>
      <c r="W166" s="625"/>
    </row>
    <row r="167" spans="1:23" x14ac:dyDescent="0.2">
      <c r="A167" s="407" t="str">
        <f>'CMFs Fatal'!A167</f>
        <v>Area Type must be selected on Worksheet 1 (box 14)</v>
      </c>
      <c r="B167" s="403">
        <f>'CMFs Fatal (All Data)'!B167</f>
        <v>12</v>
      </c>
      <c r="C167" s="403" t="str">
        <f>'CMFs Fatal (All Data)'!C167</f>
        <v>Urban</v>
      </c>
      <c r="D167" s="403" t="e">
        <f>'CMFs Fatal (All Data)'!D167</f>
        <v>#N/A</v>
      </c>
      <c r="E167" s="404" t="e">
        <f>IF($D167="Yes",'CMFs Injury B (All Data)'!E167,1)</f>
        <v>#N/A</v>
      </c>
      <c r="F167" s="404" t="e">
        <f>IF($D167="Yes",'CMFs Injury B (All Data)'!F167,1)</f>
        <v>#N/A</v>
      </c>
      <c r="G167" s="404" t="e">
        <f>IF($D167="Yes",'CMFs Injury B (All Data)'!G167,1)</f>
        <v>#N/A</v>
      </c>
      <c r="H167" s="404" t="e">
        <f>IF($D167="Yes",'CMFs Injury B (All Data)'!H167,1)</f>
        <v>#N/A</v>
      </c>
      <c r="I167" s="404" t="e">
        <f>IF($D167="Yes",'CMFs Injury B (All Data)'!I167,1)</f>
        <v>#N/A</v>
      </c>
      <c r="J167" s="404" t="e">
        <f>IF($D167="Yes",'CMFs Injury B (All Data)'!J167,1)</f>
        <v>#N/A</v>
      </c>
      <c r="K167" s="404" t="e">
        <f>IF($D167="Yes",'CMFs Injury B (All Data)'!K167,1)</f>
        <v>#N/A</v>
      </c>
      <c r="L167" s="404" t="e">
        <f>IF($D167="Yes",'CMFs Injury B (All Data)'!L167,1)</f>
        <v>#N/A</v>
      </c>
      <c r="M167" s="404" t="e">
        <f>IF($D167="Yes",'CMFs Injury B (All Data)'!M167,1)</f>
        <v>#N/A</v>
      </c>
      <c r="N167" s="404" t="e">
        <f>IF($D167="Yes",'CMFs Injury B (All Data)'!N167,1)</f>
        <v>#N/A</v>
      </c>
      <c r="O167" s="404" t="e">
        <f>IF($D167="Yes",'CMFs Injury B (All Data)'!O167,1)</f>
        <v>#N/A</v>
      </c>
      <c r="P167" s="404" t="e">
        <f>IF($D167="Yes",'CMFs Injury B (All Data)'!P167,1)</f>
        <v>#N/A</v>
      </c>
      <c r="Q167" s="404" t="e">
        <f>IF($D167="Yes",'CMFs Injury B (All Data)'!Q167,1)</f>
        <v>#N/A</v>
      </c>
      <c r="R167" s="404" t="e">
        <f>IF($D167="Yes",'CMFs Injury B (All Data)'!R167,1)</f>
        <v>#N/A</v>
      </c>
      <c r="S167" s="404" t="e">
        <f>IF($D167="Yes",'CMFs Injury B (All Data)'!S167,1)</f>
        <v>#N/A</v>
      </c>
      <c r="T167" s="404" t="e">
        <f>IF($D167="Yes",'CMFs Injury B (All Data)'!T167,1)</f>
        <v>#N/A</v>
      </c>
      <c r="U167" s="404" t="e">
        <f>IF($D167="Yes",'CMFs Injury B (All Data)'!U167,1)</f>
        <v>#N/A</v>
      </c>
      <c r="V167" s="439" t="e">
        <f>IF($D167="Yes",'CMFs Injury B (All Data)'!V167,1)</f>
        <v>#N/A</v>
      </c>
      <c r="W167" s="625"/>
    </row>
    <row r="168" spans="1:23" x14ac:dyDescent="0.2">
      <c r="A168" s="407" t="str">
        <f>'CMFs Fatal'!A168</f>
        <v>Area Type must be selected on Worksheet 1 (box 14)</v>
      </c>
      <c r="B168" s="403">
        <f>'CMFs Fatal (All Data)'!B168</f>
        <v>12</v>
      </c>
      <c r="C168" s="403" t="str">
        <f>'CMFs Fatal (All Data)'!C168</f>
        <v>Rural</v>
      </c>
      <c r="D168" s="403" t="e">
        <f>'CMFs Fatal (All Data)'!D168</f>
        <v>#N/A</v>
      </c>
      <c r="E168" s="404" t="e">
        <f>IF($D168="Yes",'CMFs Injury B (All Data)'!E168,1)</f>
        <v>#N/A</v>
      </c>
      <c r="F168" s="404" t="e">
        <f>IF($D168="Yes",'CMFs Injury B (All Data)'!F168,1)</f>
        <v>#N/A</v>
      </c>
      <c r="G168" s="404" t="e">
        <f>IF($D168="Yes",'CMFs Injury B (All Data)'!G168,1)</f>
        <v>#N/A</v>
      </c>
      <c r="H168" s="404" t="e">
        <f>IF($D168="Yes",'CMFs Injury B (All Data)'!H168,1)</f>
        <v>#N/A</v>
      </c>
      <c r="I168" s="404" t="e">
        <f>IF($D168="Yes",'CMFs Injury B (All Data)'!I168,1)</f>
        <v>#N/A</v>
      </c>
      <c r="J168" s="404" t="e">
        <f>IF($D168="Yes",'CMFs Injury B (All Data)'!J168,1)</f>
        <v>#N/A</v>
      </c>
      <c r="K168" s="404" t="e">
        <f>IF($D168="Yes",'CMFs Injury B (All Data)'!K168,1)</f>
        <v>#N/A</v>
      </c>
      <c r="L168" s="404" t="e">
        <f>IF($D168="Yes",'CMFs Injury B (All Data)'!L168,1)</f>
        <v>#N/A</v>
      </c>
      <c r="M168" s="404" t="e">
        <f>IF($D168="Yes",'CMFs Injury B (All Data)'!M168,1)</f>
        <v>#N/A</v>
      </c>
      <c r="N168" s="404" t="e">
        <f>IF($D168="Yes",'CMFs Injury B (All Data)'!N168,1)</f>
        <v>#N/A</v>
      </c>
      <c r="O168" s="404" t="e">
        <f>IF($D168="Yes",'CMFs Injury B (All Data)'!O168,1)</f>
        <v>#N/A</v>
      </c>
      <c r="P168" s="404" t="e">
        <f>IF($D168="Yes",'CMFs Injury B (All Data)'!P168,1)</f>
        <v>#N/A</v>
      </c>
      <c r="Q168" s="404" t="e">
        <f>IF($D168="Yes",'CMFs Injury B (All Data)'!Q168,1)</f>
        <v>#N/A</v>
      </c>
      <c r="R168" s="404" t="e">
        <f>IF($D168="Yes",'CMFs Injury B (All Data)'!R168,1)</f>
        <v>#N/A</v>
      </c>
      <c r="S168" s="404" t="e">
        <f>IF($D168="Yes",'CMFs Injury B (All Data)'!S168,1)</f>
        <v>#N/A</v>
      </c>
      <c r="T168" s="404" t="e">
        <f>IF($D168="Yes",'CMFs Injury B (All Data)'!T168,1)</f>
        <v>#N/A</v>
      </c>
      <c r="U168" s="404" t="e">
        <f>IF($D168="Yes",'CMFs Injury B (All Data)'!U168,1)</f>
        <v>#N/A</v>
      </c>
      <c r="V168" s="439" t="e">
        <f>IF($D168="Yes",'CMFs Injury B (All Data)'!V168,1)</f>
        <v>#N/A</v>
      </c>
      <c r="W168" s="625"/>
    </row>
    <row r="169" spans="1:23" x14ac:dyDescent="0.2">
      <c r="A169" s="407" t="str">
        <f>'CMFs Fatal'!A169</f>
        <v>Area Type must be selected on Worksheet 1 (box 14)</v>
      </c>
      <c r="B169" s="403">
        <f>'CMFs Fatal (All Data)'!B169</f>
        <v>12</v>
      </c>
      <c r="C169" s="403" t="str">
        <f>'CMFs Fatal (All Data)'!C169</f>
        <v>Rural</v>
      </c>
      <c r="D169" s="403" t="e">
        <f>'CMFs Fatal (All Data)'!D169</f>
        <v>#N/A</v>
      </c>
      <c r="E169" s="404" t="e">
        <f>IF($D169="Yes",'CMFs Injury B (All Data)'!E169,1)</f>
        <v>#N/A</v>
      </c>
      <c r="F169" s="404" t="e">
        <f>IF($D169="Yes",'CMFs Injury B (All Data)'!F169,1)</f>
        <v>#N/A</v>
      </c>
      <c r="G169" s="404" t="e">
        <f>IF($D169="Yes",'CMFs Injury B (All Data)'!G169,1)</f>
        <v>#N/A</v>
      </c>
      <c r="H169" s="404" t="e">
        <f>IF($D169="Yes",'CMFs Injury B (All Data)'!H169,1)</f>
        <v>#N/A</v>
      </c>
      <c r="I169" s="404" t="e">
        <f>IF($D169="Yes",'CMFs Injury B (All Data)'!I169,1)</f>
        <v>#N/A</v>
      </c>
      <c r="J169" s="404" t="e">
        <f>IF($D169="Yes",'CMFs Injury B (All Data)'!J169,1)</f>
        <v>#N/A</v>
      </c>
      <c r="K169" s="404" t="e">
        <f>IF($D169="Yes",'CMFs Injury B (All Data)'!K169,1)</f>
        <v>#N/A</v>
      </c>
      <c r="L169" s="404" t="e">
        <f>IF($D169="Yes",'CMFs Injury B (All Data)'!L169,1)</f>
        <v>#N/A</v>
      </c>
      <c r="M169" s="404" t="e">
        <f>IF($D169="Yes",'CMFs Injury B (All Data)'!M169,1)</f>
        <v>#N/A</v>
      </c>
      <c r="N169" s="404" t="e">
        <f>IF($D169="Yes",'CMFs Injury B (All Data)'!N169,1)</f>
        <v>#N/A</v>
      </c>
      <c r="O169" s="404" t="e">
        <f>IF($D169="Yes",'CMFs Injury B (All Data)'!O169,1)</f>
        <v>#N/A</v>
      </c>
      <c r="P169" s="404" t="e">
        <f>IF($D169="Yes",'CMFs Injury B (All Data)'!P169,1)</f>
        <v>#N/A</v>
      </c>
      <c r="Q169" s="404" t="e">
        <f>IF($D169="Yes",'CMFs Injury B (All Data)'!Q169,1)</f>
        <v>#N/A</v>
      </c>
      <c r="R169" s="404" t="e">
        <f>IF($D169="Yes",'CMFs Injury B (All Data)'!R169,1)</f>
        <v>#N/A</v>
      </c>
      <c r="S169" s="404" t="e">
        <f>IF($D169="Yes",'CMFs Injury B (All Data)'!S169,1)</f>
        <v>#N/A</v>
      </c>
      <c r="T169" s="404" t="e">
        <f>IF($D169="Yes",'CMFs Injury B (All Data)'!T169,1)</f>
        <v>#N/A</v>
      </c>
      <c r="U169" s="404" t="e">
        <f>IF($D169="Yes",'CMFs Injury B (All Data)'!U169,1)</f>
        <v>#N/A</v>
      </c>
      <c r="V169" s="439" t="e">
        <f>IF($D169="Yes",'CMFs Injury B (All Data)'!V169,1)</f>
        <v>#N/A</v>
      </c>
      <c r="W169" s="625"/>
    </row>
    <row r="170" spans="1:23" x14ac:dyDescent="0.2">
      <c r="A170" s="407" t="str">
        <f>'CMFs Fatal'!A170</f>
        <v>Area Type must be selected on Worksheet 1 (box 14)</v>
      </c>
      <c r="B170" s="403">
        <f>'CMFs Fatal (All Data)'!B170</f>
        <v>12</v>
      </c>
      <c r="C170" s="403" t="str">
        <f>'CMFs Fatal (All Data)'!C170</f>
        <v>Rural</v>
      </c>
      <c r="D170" s="403" t="e">
        <f>'CMFs Fatal (All Data)'!D170</f>
        <v>#N/A</v>
      </c>
      <c r="E170" s="404" t="e">
        <f>IF($D170="Yes",'CMFs Injury B (All Data)'!E170,1)</f>
        <v>#N/A</v>
      </c>
      <c r="F170" s="404" t="e">
        <f>IF($D170="Yes",'CMFs Injury B (All Data)'!F170,1)</f>
        <v>#N/A</v>
      </c>
      <c r="G170" s="404" t="e">
        <f>IF($D170="Yes",'CMFs Injury B (All Data)'!G170,1)</f>
        <v>#N/A</v>
      </c>
      <c r="H170" s="404" t="e">
        <f>IF($D170="Yes",'CMFs Injury B (All Data)'!H170,1)</f>
        <v>#N/A</v>
      </c>
      <c r="I170" s="404" t="e">
        <f>IF($D170="Yes",'CMFs Injury B (All Data)'!I170,1)</f>
        <v>#N/A</v>
      </c>
      <c r="J170" s="404" t="e">
        <f>IF($D170="Yes",'CMFs Injury B (All Data)'!J170,1)</f>
        <v>#N/A</v>
      </c>
      <c r="K170" s="404" t="e">
        <f>IF($D170="Yes",'CMFs Injury B (All Data)'!K170,1)</f>
        <v>#N/A</v>
      </c>
      <c r="L170" s="404" t="e">
        <f>IF($D170="Yes",'CMFs Injury B (All Data)'!L170,1)</f>
        <v>#N/A</v>
      </c>
      <c r="M170" s="404" t="e">
        <f>IF($D170="Yes",'CMFs Injury B (All Data)'!M170,1)</f>
        <v>#N/A</v>
      </c>
      <c r="N170" s="404" t="e">
        <f>IF($D170="Yes",'CMFs Injury B (All Data)'!N170,1)</f>
        <v>#N/A</v>
      </c>
      <c r="O170" s="404" t="e">
        <f>IF($D170="Yes",'CMFs Injury B (All Data)'!O170,1)</f>
        <v>#N/A</v>
      </c>
      <c r="P170" s="404" t="e">
        <f>IF($D170="Yes",'CMFs Injury B (All Data)'!P170,1)</f>
        <v>#N/A</v>
      </c>
      <c r="Q170" s="404" t="e">
        <f>IF($D170="Yes",'CMFs Injury B (All Data)'!Q170,1)</f>
        <v>#N/A</v>
      </c>
      <c r="R170" s="404" t="e">
        <f>IF($D170="Yes",'CMFs Injury B (All Data)'!R170,1)</f>
        <v>#N/A</v>
      </c>
      <c r="S170" s="404" t="e">
        <f>IF($D170="Yes",'CMFs Injury B (All Data)'!S170,1)</f>
        <v>#N/A</v>
      </c>
      <c r="T170" s="404" t="e">
        <f>IF($D170="Yes",'CMFs Injury B (All Data)'!T170,1)</f>
        <v>#N/A</v>
      </c>
      <c r="U170" s="404" t="e">
        <f>IF($D170="Yes",'CMFs Injury B (All Data)'!U170,1)</f>
        <v>#N/A</v>
      </c>
      <c r="V170" s="439" t="e">
        <f>IF($D170="Yes",'CMFs Injury B (All Data)'!V170,1)</f>
        <v>#N/A</v>
      </c>
      <c r="W170" s="625"/>
    </row>
    <row r="171" spans="1:23" x14ac:dyDescent="0.2">
      <c r="A171" s="407" t="str">
        <f>'CMFs Fatal'!A171</f>
        <v>Area Type must be selected on Worksheet 1 (box 14)</v>
      </c>
      <c r="B171" s="403">
        <f>'CMFs Fatal (All Data)'!B171</f>
        <v>12</v>
      </c>
      <c r="C171" s="403" t="str">
        <f>'CMFs Fatal (All Data)'!C171</f>
        <v>Rural</v>
      </c>
      <c r="D171" s="403" t="e">
        <f>'CMFs Fatal (All Data)'!D171</f>
        <v>#N/A</v>
      </c>
      <c r="E171" s="404" t="e">
        <f>IF($D171="Yes",'CMFs Injury B (All Data)'!E171,1)</f>
        <v>#N/A</v>
      </c>
      <c r="F171" s="404" t="e">
        <f>IF($D171="Yes",'CMFs Injury B (All Data)'!F171,1)</f>
        <v>#N/A</v>
      </c>
      <c r="G171" s="404" t="e">
        <f>IF($D171="Yes",'CMFs Injury B (All Data)'!G171,1)</f>
        <v>#N/A</v>
      </c>
      <c r="H171" s="404" t="e">
        <f>IF($D171="Yes",'CMFs Injury B (All Data)'!H171,1)</f>
        <v>#N/A</v>
      </c>
      <c r="I171" s="404" t="e">
        <f>IF($D171="Yes",'CMFs Injury B (All Data)'!I171,1)</f>
        <v>#N/A</v>
      </c>
      <c r="J171" s="404" t="e">
        <f>IF($D171="Yes",'CMFs Injury B (All Data)'!J171,1)</f>
        <v>#N/A</v>
      </c>
      <c r="K171" s="404" t="e">
        <f>IF($D171="Yes",'CMFs Injury B (All Data)'!K171,1)</f>
        <v>#N/A</v>
      </c>
      <c r="L171" s="404" t="e">
        <f>IF($D171="Yes",'CMFs Injury B (All Data)'!L171,1)</f>
        <v>#N/A</v>
      </c>
      <c r="M171" s="404" t="e">
        <f>IF($D171="Yes",'CMFs Injury B (All Data)'!M171,1)</f>
        <v>#N/A</v>
      </c>
      <c r="N171" s="404" t="e">
        <f>IF($D171="Yes",'CMFs Injury B (All Data)'!N171,1)</f>
        <v>#N/A</v>
      </c>
      <c r="O171" s="404" t="e">
        <f>IF($D171="Yes",'CMFs Injury B (All Data)'!O171,1)</f>
        <v>#N/A</v>
      </c>
      <c r="P171" s="404" t="e">
        <f>IF($D171="Yes",'CMFs Injury B (All Data)'!P171,1)</f>
        <v>#N/A</v>
      </c>
      <c r="Q171" s="404" t="e">
        <f>IF($D171="Yes",'CMFs Injury B (All Data)'!Q171,1)</f>
        <v>#N/A</v>
      </c>
      <c r="R171" s="404" t="e">
        <f>IF($D171="Yes",'CMFs Injury B (All Data)'!R171,1)</f>
        <v>#N/A</v>
      </c>
      <c r="S171" s="404" t="e">
        <f>IF($D171="Yes",'CMFs Injury B (All Data)'!S171,1)</f>
        <v>#N/A</v>
      </c>
      <c r="T171" s="404" t="e">
        <f>IF($D171="Yes",'CMFs Injury B (All Data)'!T171,1)</f>
        <v>#N/A</v>
      </c>
      <c r="U171" s="404" t="e">
        <f>IF($D171="Yes",'CMFs Injury B (All Data)'!U171,1)</f>
        <v>#N/A</v>
      </c>
      <c r="V171" s="439" t="e">
        <f>IF($D171="Yes",'CMFs Injury B (All Data)'!V171,1)</f>
        <v>#N/A</v>
      </c>
      <c r="W171" s="625"/>
    </row>
    <row r="172" spans="1:23" x14ac:dyDescent="0.2">
      <c r="A172" s="407" t="str">
        <f>'CMFs Fatal'!A172</f>
        <v>Area Type must be selected on Worksheet 1 (box 14)</v>
      </c>
      <c r="B172" s="403">
        <f>'CMFs Fatal (All Data)'!B172</f>
        <v>12</v>
      </c>
      <c r="C172" s="403" t="str">
        <f>'CMFs Fatal (All Data)'!C172</f>
        <v>Rural</v>
      </c>
      <c r="D172" s="403" t="e">
        <f>'CMFs Fatal (All Data)'!D172</f>
        <v>#N/A</v>
      </c>
      <c r="E172" s="404" t="e">
        <f>IF($D172="Yes",'CMFs Injury B (All Data)'!E172,1)</f>
        <v>#N/A</v>
      </c>
      <c r="F172" s="404" t="e">
        <f>IF($D172="Yes",'CMFs Injury B (All Data)'!F172,1)</f>
        <v>#N/A</v>
      </c>
      <c r="G172" s="404" t="e">
        <f>IF($D172="Yes",'CMFs Injury B (All Data)'!G172,1)</f>
        <v>#N/A</v>
      </c>
      <c r="H172" s="404" t="e">
        <f>IF($D172="Yes",'CMFs Injury B (All Data)'!H172,1)</f>
        <v>#N/A</v>
      </c>
      <c r="I172" s="404" t="e">
        <f>IF($D172="Yes",'CMFs Injury B (All Data)'!I172,1)</f>
        <v>#N/A</v>
      </c>
      <c r="J172" s="404" t="e">
        <f>IF($D172="Yes",'CMFs Injury B (All Data)'!J172,1)</f>
        <v>#N/A</v>
      </c>
      <c r="K172" s="404" t="e">
        <f>IF($D172="Yes",'CMFs Injury B (All Data)'!K172,1)</f>
        <v>#N/A</v>
      </c>
      <c r="L172" s="404" t="e">
        <f>IF($D172="Yes",'CMFs Injury B (All Data)'!L172,1)</f>
        <v>#N/A</v>
      </c>
      <c r="M172" s="404" t="e">
        <f>IF($D172="Yes",'CMFs Injury B (All Data)'!M172,1)</f>
        <v>#N/A</v>
      </c>
      <c r="N172" s="404" t="e">
        <f>IF($D172="Yes",'CMFs Injury B (All Data)'!N172,1)</f>
        <v>#N/A</v>
      </c>
      <c r="O172" s="404" t="e">
        <f>IF($D172="Yes",'CMFs Injury B (All Data)'!O172,1)</f>
        <v>#N/A</v>
      </c>
      <c r="P172" s="404" t="e">
        <f>IF($D172="Yes",'CMFs Injury B (All Data)'!P172,1)</f>
        <v>#N/A</v>
      </c>
      <c r="Q172" s="404" t="e">
        <f>IF($D172="Yes",'CMFs Injury B (All Data)'!Q172,1)</f>
        <v>#N/A</v>
      </c>
      <c r="R172" s="404" t="e">
        <f>IF($D172="Yes",'CMFs Injury B (All Data)'!R172,1)</f>
        <v>#N/A</v>
      </c>
      <c r="S172" s="404" t="e">
        <f>IF($D172="Yes",'CMFs Injury B (All Data)'!S172,1)</f>
        <v>#N/A</v>
      </c>
      <c r="T172" s="404" t="e">
        <f>IF($D172="Yes",'CMFs Injury B (All Data)'!T172,1)</f>
        <v>#N/A</v>
      </c>
      <c r="U172" s="404" t="e">
        <f>IF($D172="Yes",'CMFs Injury B (All Data)'!U172,1)</f>
        <v>#N/A</v>
      </c>
      <c r="V172" s="439" t="e">
        <f>IF($D172="Yes",'CMFs Injury B (All Data)'!V172,1)</f>
        <v>#N/A</v>
      </c>
      <c r="W172" s="625"/>
    </row>
    <row r="173" spans="1:23" x14ac:dyDescent="0.2">
      <c r="A173" s="407" t="str">
        <f>'CMFs Fatal'!A173</f>
        <v>Area Type must be selected on Worksheet 1 (box 14)</v>
      </c>
      <c r="B173" s="403">
        <f>'CMFs Fatal (All Data)'!B173</f>
        <v>10</v>
      </c>
      <c r="C173" s="403" t="str">
        <f>'CMFs Fatal (All Data)'!C173</f>
        <v>Rural</v>
      </c>
      <c r="D173" s="403" t="e">
        <f>'CMFs Fatal (All Data)'!D173</f>
        <v>#N/A</v>
      </c>
      <c r="E173" s="404" t="e">
        <f>IF($D173="Yes",'CMFs Injury B (All Data)'!E173,1)</f>
        <v>#N/A</v>
      </c>
      <c r="F173" s="404" t="e">
        <f>IF($D173="Yes",'CMFs Injury B (All Data)'!F173,1)</f>
        <v>#N/A</v>
      </c>
      <c r="G173" s="404" t="e">
        <f>IF($D173="Yes",'CMFs Injury B (All Data)'!G173,1)</f>
        <v>#N/A</v>
      </c>
      <c r="H173" s="404" t="e">
        <f>IF($D173="Yes",'CMFs Injury B (All Data)'!H173,1)</f>
        <v>#N/A</v>
      </c>
      <c r="I173" s="404" t="e">
        <f>IF($D173="Yes",'CMFs Injury B (All Data)'!I173,1)</f>
        <v>#N/A</v>
      </c>
      <c r="J173" s="404" t="e">
        <f>IF($D173="Yes",'CMFs Injury B (All Data)'!J173,1)</f>
        <v>#N/A</v>
      </c>
      <c r="K173" s="404" t="e">
        <f>IF($D173="Yes",'CMFs Injury B (All Data)'!K173,1)</f>
        <v>#N/A</v>
      </c>
      <c r="L173" s="404" t="e">
        <f>IF($D173="Yes",'CMFs Injury B (All Data)'!L173,1)</f>
        <v>#N/A</v>
      </c>
      <c r="M173" s="404" t="e">
        <f>IF($D173="Yes",'CMFs Injury B (All Data)'!M173,1)</f>
        <v>#N/A</v>
      </c>
      <c r="N173" s="404" t="e">
        <f>IF($D173="Yes",'CMFs Injury B (All Data)'!N173,1)</f>
        <v>#N/A</v>
      </c>
      <c r="O173" s="404" t="e">
        <f>IF($D173="Yes",'CMFs Injury B (All Data)'!O173,1)</f>
        <v>#N/A</v>
      </c>
      <c r="P173" s="404" t="e">
        <f>IF($D173="Yes",'CMFs Injury B (All Data)'!P173,1)</f>
        <v>#N/A</v>
      </c>
      <c r="Q173" s="404" t="e">
        <f>IF($D173="Yes",'CMFs Injury B (All Data)'!Q173,1)</f>
        <v>#N/A</v>
      </c>
      <c r="R173" s="404" t="e">
        <f>IF($D173="Yes",'CMFs Injury B (All Data)'!R173,1)</f>
        <v>#N/A</v>
      </c>
      <c r="S173" s="404" t="e">
        <f>IF($D173="Yes",'CMFs Injury B (All Data)'!S173,1)</f>
        <v>#N/A</v>
      </c>
      <c r="T173" s="404" t="e">
        <f>IF($D173="Yes",'CMFs Injury B (All Data)'!T173,1)</f>
        <v>#N/A</v>
      </c>
      <c r="U173" s="404" t="e">
        <f>IF($D173="Yes",'CMFs Injury B (All Data)'!U173,1)</f>
        <v>#N/A</v>
      </c>
      <c r="V173" s="439" t="e">
        <f>IF($D173="Yes",'CMFs Injury B (All Data)'!V173,1)</f>
        <v>#N/A</v>
      </c>
      <c r="W173" s="625"/>
    </row>
    <row r="174" spans="1:23" x14ac:dyDescent="0.2">
      <c r="A174" s="407" t="str">
        <f>'CMFs Fatal'!A174</f>
        <v>Area Type must be selected on Worksheet 1 (box 14)</v>
      </c>
      <c r="B174" s="403">
        <f>'CMFs Fatal (All Data)'!B174</f>
        <v>10</v>
      </c>
      <c r="C174" s="403" t="str">
        <f>'CMFs Fatal (All Data)'!C174</f>
        <v>All</v>
      </c>
      <c r="D174" s="403" t="e">
        <f>'CMFs Fatal (All Data)'!D174</f>
        <v>#N/A</v>
      </c>
      <c r="E174" s="404" t="e">
        <f>IF($D174="Yes",'CMFs Injury B (All Data)'!E174,1)</f>
        <v>#N/A</v>
      </c>
      <c r="F174" s="404" t="e">
        <f>IF($D174="Yes",'CMFs Injury B (All Data)'!F174,1)</f>
        <v>#N/A</v>
      </c>
      <c r="G174" s="404" t="e">
        <f>IF($D174="Yes",'CMFs Injury B (All Data)'!G174,1)</f>
        <v>#N/A</v>
      </c>
      <c r="H174" s="404" t="e">
        <f>IF($D174="Yes",'CMFs Injury B (All Data)'!H174,1)</f>
        <v>#N/A</v>
      </c>
      <c r="I174" s="404" t="e">
        <f>IF($D174="Yes",'CMFs Injury B (All Data)'!I174,1)</f>
        <v>#N/A</v>
      </c>
      <c r="J174" s="404" t="e">
        <f>IF($D174="Yes",'CMFs Injury B (All Data)'!J174,1)</f>
        <v>#N/A</v>
      </c>
      <c r="K174" s="404" t="e">
        <f>IF($D174="Yes",'CMFs Injury B (All Data)'!K174,1)</f>
        <v>#N/A</v>
      </c>
      <c r="L174" s="404" t="e">
        <f>IF($D174="Yes",'CMFs Injury B (All Data)'!L174,1)</f>
        <v>#N/A</v>
      </c>
      <c r="M174" s="404" t="e">
        <f>IF($D174="Yes",'CMFs Injury B (All Data)'!M174,1)</f>
        <v>#N/A</v>
      </c>
      <c r="N174" s="404" t="e">
        <f>IF($D174="Yes",'CMFs Injury B (All Data)'!N174,1)</f>
        <v>#N/A</v>
      </c>
      <c r="O174" s="404" t="e">
        <f>IF($D174="Yes",'CMFs Injury B (All Data)'!O174,1)</f>
        <v>#N/A</v>
      </c>
      <c r="P174" s="404" t="e">
        <f>IF($D174="Yes",'CMFs Injury B (All Data)'!P174,1)</f>
        <v>#N/A</v>
      </c>
      <c r="Q174" s="404" t="e">
        <f>IF($D174="Yes",'CMFs Injury B (All Data)'!Q174,1)</f>
        <v>#N/A</v>
      </c>
      <c r="R174" s="404" t="e">
        <f>IF($D174="Yes",'CMFs Injury B (All Data)'!R174,1)</f>
        <v>#N/A</v>
      </c>
      <c r="S174" s="404" t="e">
        <f>IF($D174="Yes",'CMFs Injury B (All Data)'!S174,1)</f>
        <v>#N/A</v>
      </c>
      <c r="T174" s="404" t="e">
        <f>IF($D174="Yes",'CMFs Injury B (All Data)'!T174,1)</f>
        <v>#N/A</v>
      </c>
      <c r="U174" s="404" t="e">
        <f>IF($D174="Yes",'CMFs Injury B (All Data)'!U174,1)</f>
        <v>#N/A</v>
      </c>
      <c r="V174" s="439" t="e">
        <f>IF($D174="Yes",'CMFs Injury B (All Data)'!V174,1)</f>
        <v>#N/A</v>
      </c>
      <c r="W174" s="625"/>
    </row>
    <row r="175" spans="1:23" x14ac:dyDescent="0.2">
      <c r="A175" s="407" t="str">
        <f>'CMFs Fatal'!A175</f>
        <v>Area Type must be selected on Worksheet 1 (box 14)</v>
      </c>
      <c r="B175" s="403">
        <f>'CMFs Fatal (All Data)'!B175</f>
        <v>10</v>
      </c>
      <c r="C175" s="403" t="str">
        <f>'CMFs Fatal (All Data)'!C175</f>
        <v>All</v>
      </c>
      <c r="D175" s="403" t="e">
        <f>'CMFs Fatal (All Data)'!D175</f>
        <v>#N/A</v>
      </c>
      <c r="E175" s="404" t="e">
        <f>IF($D175="Yes",'CMFs Injury B (All Data)'!E175,1)</f>
        <v>#N/A</v>
      </c>
      <c r="F175" s="404" t="e">
        <f>IF($D175="Yes",'CMFs Injury B (All Data)'!F175,1)</f>
        <v>#N/A</v>
      </c>
      <c r="G175" s="404" t="e">
        <f>IF($D175="Yes",'CMFs Injury B (All Data)'!G175,1)</f>
        <v>#N/A</v>
      </c>
      <c r="H175" s="404" t="e">
        <f>IF($D175="Yes",'CMFs Injury B (All Data)'!H175,1)</f>
        <v>#N/A</v>
      </c>
      <c r="I175" s="404" t="e">
        <f>IF($D175="Yes",'CMFs Injury B (All Data)'!I175,1)</f>
        <v>#N/A</v>
      </c>
      <c r="J175" s="404" t="e">
        <f>IF($D175="Yes",'CMFs Injury B (All Data)'!J175,1)</f>
        <v>#N/A</v>
      </c>
      <c r="K175" s="404" t="e">
        <f>IF($D175="Yes",'CMFs Injury B (All Data)'!K175,1)</f>
        <v>#N/A</v>
      </c>
      <c r="L175" s="404" t="e">
        <f>IF($D175="Yes",'CMFs Injury B (All Data)'!L175,1)</f>
        <v>#N/A</v>
      </c>
      <c r="M175" s="404" t="e">
        <f>IF($D175="Yes",'CMFs Injury B (All Data)'!M175,1)</f>
        <v>#N/A</v>
      </c>
      <c r="N175" s="404" t="e">
        <f>IF($D175="Yes",'CMFs Injury B (All Data)'!N175,1)</f>
        <v>#N/A</v>
      </c>
      <c r="O175" s="404" t="e">
        <f>IF($D175="Yes",'CMFs Injury B (All Data)'!O175,1)</f>
        <v>#N/A</v>
      </c>
      <c r="P175" s="404" t="e">
        <f>IF($D175="Yes",'CMFs Injury B (All Data)'!P175,1)</f>
        <v>#N/A</v>
      </c>
      <c r="Q175" s="404" t="e">
        <f>IF($D175="Yes",'CMFs Injury B (All Data)'!Q175,1)</f>
        <v>#N/A</v>
      </c>
      <c r="R175" s="404" t="e">
        <f>IF($D175="Yes",'CMFs Injury B (All Data)'!R175,1)</f>
        <v>#N/A</v>
      </c>
      <c r="S175" s="404" t="e">
        <f>IF($D175="Yes",'CMFs Injury B (All Data)'!S175,1)</f>
        <v>#N/A</v>
      </c>
      <c r="T175" s="404" t="e">
        <f>IF($D175="Yes",'CMFs Injury B (All Data)'!T175,1)</f>
        <v>#N/A</v>
      </c>
      <c r="U175" s="404" t="e">
        <f>IF($D175="Yes",'CMFs Injury B (All Data)'!U175,1)</f>
        <v>#N/A</v>
      </c>
      <c r="V175" s="439" t="e">
        <f>IF($D175="Yes",'CMFs Injury B (All Data)'!V175,1)</f>
        <v>#N/A</v>
      </c>
      <c r="W175" s="625"/>
    </row>
    <row r="176" spans="1:23" x14ac:dyDescent="0.2">
      <c r="A176" s="407" t="str">
        <f>'CMFs Fatal'!A176</f>
        <v>Area Type must be selected on Worksheet 1 (box 14)</v>
      </c>
      <c r="B176" s="403">
        <f>'CMFs Fatal (All Data)'!B176</f>
        <v>10</v>
      </c>
      <c r="C176" s="403" t="str">
        <f>'CMFs Fatal (All Data)'!C176</f>
        <v>Urban</v>
      </c>
      <c r="D176" s="403" t="e">
        <f>'CMFs Fatal (All Data)'!D176</f>
        <v>#N/A</v>
      </c>
      <c r="E176" s="404" t="e">
        <f>IF($D176="Yes",'CMFs Injury B (All Data)'!E176,1)</f>
        <v>#N/A</v>
      </c>
      <c r="F176" s="404" t="e">
        <f>IF($D176="Yes",'CMFs Injury B (All Data)'!F176,1)</f>
        <v>#N/A</v>
      </c>
      <c r="G176" s="404" t="e">
        <f>IF($D176="Yes",'CMFs Injury B (All Data)'!G176,1)</f>
        <v>#N/A</v>
      </c>
      <c r="H176" s="404" t="e">
        <f>IF($D176="Yes",'CMFs Injury B (All Data)'!H176,1)</f>
        <v>#N/A</v>
      </c>
      <c r="I176" s="404" t="e">
        <f>IF($D176="Yes",'CMFs Injury B (All Data)'!I176,1)</f>
        <v>#N/A</v>
      </c>
      <c r="J176" s="404" t="e">
        <f>IF($D176="Yes",'CMFs Injury B (All Data)'!J176,1)</f>
        <v>#N/A</v>
      </c>
      <c r="K176" s="404" t="e">
        <f>IF($D176="Yes",'CMFs Injury B (All Data)'!K176,1)</f>
        <v>#N/A</v>
      </c>
      <c r="L176" s="404" t="e">
        <f>IF($D176="Yes",'CMFs Injury B (All Data)'!L176,1)</f>
        <v>#N/A</v>
      </c>
      <c r="M176" s="404" t="e">
        <f>IF($D176="Yes",'CMFs Injury B (All Data)'!M176,1)</f>
        <v>#N/A</v>
      </c>
      <c r="N176" s="404" t="e">
        <f>IF($D176="Yes",'CMFs Injury B (All Data)'!N176,1)</f>
        <v>#N/A</v>
      </c>
      <c r="O176" s="404" t="e">
        <f>IF($D176="Yes",'CMFs Injury B (All Data)'!O176,1)</f>
        <v>#N/A</v>
      </c>
      <c r="P176" s="404" t="e">
        <f>IF($D176="Yes",'CMFs Injury B (All Data)'!P176,1)</f>
        <v>#N/A</v>
      </c>
      <c r="Q176" s="404" t="e">
        <f>IF($D176="Yes",'CMFs Injury B (All Data)'!Q176,1)</f>
        <v>#N/A</v>
      </c>
      <c r="R176" s="404" t="e">
        <f>IF($D176="Yes",'CMFs Injury B (All Data)'!R176,1)</f>
        <v>#N/A</v>
      </c>
      <c r="S176" s="404" t="e">
        <f>IF($D176="Yes",'CMFs Injury B (All Data)'!S176,1)</f>
        <v>#N/A</v>
      </c>
      <c r="T176" s="404" t="e">
        <f>IF($D176="Yes",'CMFs Injury B (All Data)'!T176,1)</f>
        <v>#N/A</v>
      </c>
      <c r="U176" s="404" t="e">
        <f>IF($D176="Yes",'CMFs Injury B (All Data)'!U176,1)</f>
        <v>#N/A</v>
      </c>
      <c r="V176" s="439" t="e">
        <f>IF($D176="Yes",'CMFs Injury B (All Data)'!V176,1)</f>
        <v>#N/A</v>
      </c>
      <c r="W176" s="625"/>
    </row>
    <row r="177" spans="1:23" x14ac:dyDescent="0.2">
      <c r="A177" s="407" t="str">
        <f>'CMFs Fatal'!A177</f>
        <v>Area Type must be selected on Worksheet 1 (box 14)</v>
      </c>
      <c r="B177" s="403">
        <f>'CMFs Fatal (All Data)'!B177</f>
        <v>10</v>
      </c>
      <c r="C177" s="403" t="str">
        <f>'CMFs Fatal (All Data)'!C177</f>
        <v>All</v>
      </c>
      <c r="D177" s="403" t="e">
        <f>'CMFs Fatal (All Data)'!D177</f>
        <v>#N/A</v>
      </c>
      <c r="E177" s="404" t="e">
        <f>IF($D177="Yes",'CMFs Injury B (All Data)'!E177,1)</f>
        <v>#N/A</v>
      </c>
      <c r="F177" s="404" t="e">
        <f>IF($D177="Yes",'CMFs Injury B (All Data)'!F177,1)</f>
        <v>#N/A</v>
      </c>
      <c r="G177" s="404" t="e">
        <f>IF($D177="Yes",'CMFs Injury B (All Data)'!G177,1)</f>
        <v>#N/A</v>
      </c>
      <c r="H177" s="404" t="e">
        <f>IF($D177="Yes",'CMFs Injury B (All Data)'!H177,1)</f>
        <v>#N/A</v>
      </c>
      <c r="I177" s="404" t="e">
        <f>IF($D177="Yes",'CMFs Injury B (All Data)'!I177,1)</f>
        <v>#N/A</v>
      </c>
      <c r="J177" s="404" t="e">
        <f>IF($D177="Yes",'CMFs Injury B (All Data)'!J177,1)</f>
        <v>#N/A</v>
      </c>
      <c r="K177" s="404" t="e">
        <f>IF($D177="Yes",'CMFs Injury B (All Data)'!K177,1)</f>
        <v>#N/A</v>
      </c>
      <c r="L177" s="404" t="e">
        <f>IF($D177="Yes",'CMFs Injury B (All Data)'!L177,1)</f>
        <v>#N/A</v>
      </c>
      <c r="M177" s="404" t="e">
        <f>IF($D177="Yes",'CMFs Injury B (All Data)'!M177,1)</f>
        <v>#N/A</v>
      </c>
      <c r="N177" s="404" t="e">
        <f>IF($D177="Yes",'CMFs Injury B (All Data)'!N177,1)</f>
        <v>#N/A</v>
      </c>
      <c r="O177" s="404" t="e">
        <f>IF($D177="Yes",'CMFs Injury B (All Data)'!O177,1)</f>
        <v>#N/A</v>
      </c>
      <c r="P177" s="404" t="e">
        <f>IF($D177="Yes",'CMFs Injury B (All Data)'!P177,1)</f>
        <v>#N/A</v>
      </c>
      <c r="Q177" s="404" t="e">
        <f>IF($D177="Yes",'CMFs Injury B (All Data)'!Q177,1)</f>
        <v>#N/A</v>
      </c>
      <c r="R177" s="404" t="e">
        <f>IF($D177="Yes",'CMFs Injury B (All Data)'!R177,1)</f>
        <v>#N/A</v>
      </c>
      <c r="S177" s="404" t="e">
        <f>IF($D177="Yes",'CMFs Injury B (All Data)'!S177,1)</f>
        <v>#N/A</v>
      </c>
      <c r="T177" s="404" t="e">
        <f>IF($D177="Yes",'CMFs Injury B (All Data)'!T177,1)</f>
        <v>#N/A</v>
      </c>
      <c r="U177" s="404" t="e">
        <f>IF($D177="Yes",'CMFs Injury B (All Data)'!U177,1)</f>
        <v>#N/A</v>
      </c>
      <c r="V177" s="439" t="e">
        <f>IF($D177="Yes",'CMFs Injury B (All Data)'!V177,1)</f>
        <v>#N/A</v>
      </c>
      <c r="W177" s="625"/>
    </row>
    <row r="178" spans="1:23" x14ac:dyDescent="0.2">
      <c r="A178" s="407" t="str">
        <f>'CMFs Fatal'!A178</f>
        <v>Area Type must be selected on Worksheet 1 (box 14)</v>
      </c>
      <c r="B178" s="403">
        <f>'CMFs Fatal (All Data)'!B178</f>
        <v>10</v>
      </c>
      <c r="C178" s="403" t="str">
        <f>'CMFs Fatal (All Data)'!C178</f>
        <v>All</v>
      </c>
      <c r="D178" s="403" t="e">
        <f>'CMFs Fatal (All Data)'!D178</f>
        <v>#N/A</v>
      </c>
      <c r="E178" s="404" t="e">
        <f>IF($D178="Yes",'CMFs Injury B (All Data)'!E178,1)</f>
        <v>#N/A</v>
      </c>
      <c r="F178" s="404" t="e">
        <f>IF($D178="Yes",'CMFs Injury B (All Data)'!F178,1)</f>
        <v>#N/A</v>
      </c>
      <c r="G178" s="404" t="e">
        <f>IF($D178="Yes",'CMFs Injury B (All Data)'!G178,1)</f>
        <v>#N/A</v>
      </c>
      <c r="H178" s="404" t="e">
        <f>IF($D178="Yes",'CMFs Injury B (All Data)'!H178,1)</f>
        <v>#N/A</v>
      </c>
      <c r="I178" s="404" t="e">
        <f>IF($D178="Yes",'CMFs Injury B (All Data)'!I178,1)</f>
        <v>#N/A</v>
      </c>
      <c r="J178" s="404" t="e">
        <f>IF($D178="Yes",'CMFs Injury B (All Data)'!J178,1)</f>
        <v>#N/A</v>
      </c>
      <c r="K178" s="404" t="e">
        <f>IF($D178="Yes",'CMFs Injury B (All Data)'!K178,1)</f>
        <v>#N/A</v>
      </c>
      <c r="L178" s="404" t="e">
        <f>IF($D178="Yes",'CMFs Injury B (All Data)'!L178,1)</f>
        <v>#N/A</v>
      </c>
      <c r="M178" s="404" t="e">
        <f>IF($D178="Yes",'CMFs Injury B (All Data)'!M178,1)</f>
        <v>#N/A</v>
      </c>
      <c r="N178" s="404" t="e">
        <f>IF($D178="Yes",'CMFs Injury B (All Data)'!N178,1)</f>
        <v>#N/A</v>
      </c>
      <c r="O178" s="404" t="e">
        <f>IF($D178="Yes",'CMFs Injury B (All Data)'!O178,1)</f>
        <v>#N/A</v>
      </c>
      <c r="P178" s="404" t="e">
        <f>IF($D178="Yes",'CMFs Injury B (All Data)'!P178,1)</f>
        <v>#N/A</v>
      </c>
      <c r="Q178" s="404" t="e">
        <f>IF($D178="Yes",'CMFs Injury B (All Data)'!Q178,1)</f>
        <v>#N/A</v>
      </c>
      <c r="R178" s="404" t="e">
        <f>IF($D178="Yes",'CMFs Injury B (All Data)'!R178,1)</f>
        <v>#N/A</v>
      </c>
      <c r="S178" s="404" t="e">
        <f>IF($D178="Yes",'CMFs Injury B (All Data)'!S178,1)</f>
        <v>#N/A</v>
      </c>
      <c r="T178" s="404" t="e">
        <f>IF($D178="Yes",'CMFs Injury B (All Data)'!T178,1)</f>
        <v>#N/A</v>
      </c>
      <c r="U178" s="404" t="e">
        <f>IF($D178="Yes",'CMFs Injury B (All Data)'!U178,1)</f>
        <v>#N/A</v>
      </c>
      <c r="V178" s="439" t="e">
        <f>IF($D178="Yes",'CMFs Injury B (All Data)'!V178,1)</f>
        <v>#N/A</v>
      </c>
      <c r="W178" s="625"/>
    </row>
    <row r="179" spans="1:23" x14ac:dyDescent="0.2">
      <c r="A179" s="407" t="str">
        <f>'CMFs Fatal'!A179</f>
        <v>Area Type must be selected on Worksheet 1 (box 14)</v>
      </c>
      <c r="B179" s="403">
        <f>'CMFs Fatal (All Data)'!B179</f>
        <v>10</v>
      </c>
      <c r="C179" s="403" t="str">
        <f>'CMFs Fatal (All Data)'!C179</f>
        <v>All</v>
      </c>
      <c r="D179" s="403" t="e">
        <f>'CMFs Fatal (All Data)'!D179</f>
        <v>#N/A</v>
      </c>
      <c r="E179" s="404" t="e">
        <f>IF($D179="Yes",'CMFs Injury B (All Data)'!E179,1)</f>
        <v>#N/A</v>
      </c>
      <c r="F179" s="404" t="e">
        <f>IF($D179="Yes",'CMFs Injury B (All Data)'!F179,1)</f>
        <v>#N/A</v>
      </c>
      <c r="G179" s="404" t="e">
        <f>IF($D179="Yes",'CMFs Injury B (All Data)'!G179,1)</f>
        <v>#N/A</v>
      </c>
      <c r="H179" s="404" t="e">
        <f>IF($D179="Yes",'CMFs Injury B (All Data)'!H179,1)</f>
        <v>#N/A</v>
      </c>
      <c r="I179" s="404" t="e">
        <f>IF($D179="Yes",'CMFs Injury B (All Data)'!I179,1)</f>
        <v>#N/A</v>
      </c>
      <c r="J179" s="404" t="e">
        <f>IF($D179="Yes",'CMFs Injury B (All Data)'!J179,1)</f>
        <v>#N/A</v>
      </c>
      <c r="K179" s="404" t="e">
        <f>IF($D179="Yes",'CMFs Injury B (All Data)'!K179,1)</f>
        <v>#N/A</v>
      </c>
      <c r="L179" s="404" t="e">
        <f>IF($D179="Yes",'CMFs Injury B (All Data)'!L179,1)</f>
        <v>#N/A</v>
      </c>
      <c r="M179" s="404" t="e">
        <f>IF($D179="Yes",'CMFs Injury B (All Data)'!M179,1)</f>
        <v>#N/A</v>
      </c>
      <c r="N179" s="404" t="e">
        <f>IF($D179="Yes",'CMFs Injury B (All Data)'!N179,1)</f>
        <v>#N/A</v>
      </c>
      <c r="O179" s="404" t="e">
        <f>IF($D179="Yes",'CMFs Injury B (All Data)'!O179,1)</f>
        <v>#N/A</v>
      </c>
      <c r="P179" s="404" t="e">
        <f>IF($D179="Yes",'CMFs Injury B (All Data)'!P179,1)</f>
        <v>#N/A</v>
      </c>
      <c r="Q179" s="404" t="e">
        <f>IF($D179="Yes",'CMFs Injury B (All Data)'!Q179,1)</f>
        <v>#N/A</v>
      </c>
      <c r="R179" s="404" t="e">
        <f>IF($D179="Yes",'CMFs Injury B (All Data)'!R179,1)</f>
        <v>#N/A</v>
      </c>
      <c r="S179" s="404" t="e">
        <f>IF($D179="Yes",'CMFs Injury B (All Data)'!S179,1)</f>
        <v>#N/A</v>
      </c>
      <c r="T179" s="404" t="e">
        <f>IF($D179="Yes",'CMFs Injury B (All Data)'!T179,1)</f>
        <v>#N/A</v>
      </c>
      <c r="U179" s="404" t="e">
        <f>IF($D179="Yes",'CMFs Injury B (All Data)'!U179,1)</f>
        <v>#N/A</v>
      </c>
      <c r="V179" s="439" t="e">
        <f>IF($D179="Yes",'CMFs Injury B (All Data)'!V179,1)</f>
        <v>#N/A</v>
      </c>
      <c r="W179" s="625"/>
    </row>
    <row r="180" spans="1:23" x14ac:dyDescent="0.2">
      <c r="A180" s="407" t="str">
        <f>'CMFs Fatal'!A180</f>
        <v>Area Type must be selected on Worksheet 1 (box 14)</v>
      </c>
      <c r="B180" s="403">
        <f>'CMFs Fatal (All Data)'!B180</f>
        <v>10</v>
      </c>
      <c r="C180" s="403" t="str">
        <f>'CMFs Fatal (All Data)'!C180</f>
        <v>All</v>
      </c>
      <c r="D180" s="403" t="e">
        <f>'CMFs Fatal (All Data)'!D180</f>
        <v>#N/A</v>
      </c>
      <c r="E180" s="404" t="e">
        <f>IF($D180="Yes",'CMFs Injury B (All Data)'!E180,1)</f>
        <v>#N/A</v>
      </c>
      <c r="F180" s="404" t="e">
        <f>IF($D180="Yes",'CMFs Injury B (All Data)'!F180,1)</f>
        <v>#N/A</v>
      </c>
      <c r="G180" s="404" t="e">
        <f>IF($D180="Yes",'CMFs Injury B (All Data)'!G180,1)</f>
        <v>#N/A</v>
      </c>
      <c r="H180" s="404" t="e">
        <f>IF($D180="Yes",'CMFs Injury B (All Data)'!H180,1)</f>
        <v>#N/A</v>
      </c>
      <c r="I180" s="404" t="e">
        <f>IF($D180="Yes",'CMFs Injury B (All Data)'!I180,1)</f>
        <v>#N/A</v>
      </c>
      <c r="J180" s="404" t="e">
        <f>IF($D180="Yes",'CMFs Injury B (All Data)'!J180,1)</f>
        <v>#N/A</v>
      </c>
      <c r="K180" s="404" t="e">
        <f>IF($D180="Yes",'CMFs Injury B (All Data)'!K180,1)</f>
        <v>#N/A</v>
      </c>
      <c r="L180" s="404" t="e">
        <f>IF($D180="Yes",'CMFs Injury B (All Data)'!L180,1)</f>
        <v>#N/A</v>
      </c>
      <c r="M180" s="404" t="e">
        <f>IF($D180="Yes",'CMFs Injury B (All Data)'!M180,1)</f>
        <v>#N/A</v>
      </c>
      <c r="N180" s="404" t="e">
        <f>IF($D180="Yes",'CMFs Injury B (All Data)'!N180,1)</f>
        <v>#N/A</v>
      </c>
      <c r="O180" s="404" t="e">
        <f>IF($D180="Yes",'CMFs Injury B (All Data)'!O180,1)</f>
        <v>#N/A</v>
      </c>
      <c r="P180" s="404" t="e">
        <f>IF($D180="Yes",'CMFs Injury B (All Data)'!P180,1)</f>
        <v>#N/A</v>
      </c>
      <c r="Q180" s="404" t="e">
        <f>IF($D180="Yes",'CMFs Injury B (All Data)'!Q180,1)</f>
        <v>#N/A</v>
      </c>
      <c r="R180" s="404" t="e">
        <f>IF($D180="Yes",'CMFs Injury B (All Data)'!R180,1)</f>
        <v>#N/A</v>
      </c>
      <c r="S180" s="404" t="e">
        <f>IF($D180="Yes",'CMFs Injury B (All Data)'!S180,1)</f>
        <v>#N/A</v>
      </c>
      <c r="T180" s="404" t="e">
        <f>IF($D180="Yes",'CMFs Injury B (All Data)'!T180,1)</f>
        <v>#N/A</v>
      </c>
      <c r="U180" s="404" t="e">
        <f>IF($D180="Yes",'CMFs Injury B (All Data)'!U180,1)</f>
        <v>#N/A</v>
      </c>
      <c r="V180" s="439" t="e">
        <f>IF($D180="Yes",'CMFs Injury B (All Data)'!V180,1)</f>
        <v>#N/A</v>
      </c>
      <c r="W180" s="625"/>
    </row>
    <row r="181" spans="1:23" x14ac:dyDescent="0.2">
      <c r="A181" s="407" t="str">
        <f>'CMFs Fatal'!A181</f>
        <v>Area Type must be selected on Worksheet 1 (box 14)</v>
      </c>
      <c r="B181" s="403">
        <f>'CMFs Fatal (All Data)'!B181</f>
        <v>10</v>
      </c>
      <c r="C181" s="403" t="str">
        <f>'CMFs Fatal (All Data)'!C181</f>
        <v>All</v>
      </c>
      <c r="D181" s="403" t="e">
        <f>'CMFs Fatal (All Data)'!D181</f>
        <v>#N/A</v>
      </c>
      <c r="E181" s="404" t="e">
        <f>IF($D181="Yes",'CMFs Injury B (All Data)'!E181,1)</f>
        <v>#N/A</v>
      </c>
      <c r="F181" s="404" t="e">
        <f>IF($D181="Yes",'CMFs Injury B (All Data)'!F181,1)</f>
        <v>#N/A</v>
      </c>
      <c r="G181" s="404" t="e">
        <f>IF($D181="Yes",'CMFs Injury B (All Data)'!G181,1)</f>
        <v>#N/A</v>
      </c>
      <c r="H181" s="404" t="e">
        <f>IF($D181="Yes",'CMFs Injury B (All Data)'!H181,1)</f>
        <v>#N/A</v>
      </c>
      <c r="I181" s="404" t="e">
        <f>IF($D181="Yes",'CMFs Injury B (All Data)'!I181,1)</f>
        <v>#N/A</v>
      </c>
      <c r="J181" s="404" t="e">
        <f>IF($D181="Yes",'CMFs Injury B (All Data)'!J181,1)</f>
        <v>#N/A</v>
      </c>
      <c r="K181" s="404" t="e">
        <f>IF($D181="Yes",'CMFs Injury B (All Data)'!K181,1)</f>
        <v>#N/A</v>
      </c>
      <c r="L181" s="404" t="e">
        <f>IF($D181="Yes",'CMFs Injury B (All Data)'!L181,1)</f>
        <v>#N/A</v>
      </c>
      <c r="M181" s="404" t="e">
        <f>IF($D181="Yes",'CMFs Injury B (All Data)'!M181,1)</f>
        <v>#N/A</v>
      </c>
      <c r="N181" s="404" t="e">
        <f>IF($D181="Yes",'CMFs Injury B (All Data)'!N181,1)</f>
        <v>#N/A</v>
      </c>
      <c r="O181" s="404" t="e">
        <f>IF($D181="Yes",'CMFs Injury B (All Data)'!O181,1)</f>
        <v>#N/A</v>
      </c>
      <c r="P181" s="404" t="e">
        <f>IF($D181="Yes",'CMFs Injury B (All Data)'!P181,1)</f>
        <v>#N/A</v>
      </c>
      <c r="Q181" s="404" t="e">
        <f>IF($D181="Yes",'CMFs Injury B (All Data)'!Q181,1)</f>
        <v>#N/A</v>
      </c>
      <c r="R181" s="404" t="e">
        <f>IF($D181="Yes",'CMFs Injury B (All Data)'!R181,1)</f>
        <v>#N/A</v>
      </c>
      <c r="S181" s="404" t="e">
        <f>IF($D181="Yes",'CMFs Injury B (All Data)'!S181,1)</f>
        <v>#N/A</v>
      </c>
      <c r="T181" s="404" t="e">
        <f>IF($D181="Yes",'CMFs Injury B (All Data)'!T181,1)</f>
        <v>#N/A</v>
      </c>
      <c r="U181" s="404" t="e">
        <f>IF($D181="Yes",'CMFs Injury B (All Data)'!U181,1)</f>
        <v>#N/A</v>
      </c>
      <c r="V181" s="439" t="e">
        <f>IF($D181="Yes",'CMFs Injury B (All Data)'!V181,1)</f>
        <v>#N/A</v>
      </c>
      <c r="W181" s="625"/>
    </row>
    <row r="182" spans="1:23" x14ac:dyDescent="0.2">
      <c r="A182" s="407" t="str">
        <f>'CMFs Fatal'!A182</f>
        <v>Area Type must be selected on Worksheet 1 (box 14)</v>
      </c>
      <c r="B182" s="403">
        <f>'CMFs Fatal (All Data)'!B182</f>
        <v>10</v>
      </c>
      <c r="C182" s="403" t="str">
        <f>'CMFs Fatal (All Data)'!C182</f>
        <v>Urban and Suburban</v>
      </c>
      <c r="D182" s="403" t="e">
        <f>'CMFs Fatal (All Data)'!D182</f>
        <v>#N/A</v>
      </c>
      <c r="E182" s="404" t="e">
        <f>IF($D182="Yes",'CMFs Injury B (All Data)'!E182,1)</f>
        <v>#N/A</v>
      </c>
      <c r="F182" s="404" t="e">
        <f>IF($D182="Yes",'CMFs Injury B (All Data)'!F182,1)</f>
        <v>#N/A</v>
      </c>
      <c r="G182" s="404" t="e">
        <f>IF($D182="Yes",'CMFs Injury B (All Data)'!G182,1)</f>
        <v>#N/A</v>
      </c>
      <c r="H182" s="404" t="e">
        <f>IF($D182="Yes",'CMFs Injury B (All Data)'!H182,1)</f>
        <v>#N/A</v>
      </c>
      <c r="I182" s="404" t="e">
        <f>IF($D182="Yes",'CMFs Injury B (All Data)'!I182,1)</f>
        <v>#N/A</v>
      </c>
      <c r="J182" s="404" t="e">
        <f>IF($D182="Yes",'CMFs Injury B (All Data)'!J182,1)</f>
        <v>#N/A</v>
      </c>
      <c r="K182" s="404" t="e">
        <f>IF($D182="Yes",'CMFs Injury B (All Data)'!K182,1)</f>
        <v>#N/A</v>
      </c>
      <c r="L182" s="404" t="e">
        <f>IF($D182="Yes",'CMFs Injury B (All Data)'!L182,1)</f>
        <v>#N/A</v>
      </c>
      <c r="M182" s="404" t="e">
        <f>IF($D182="Yes",'CMFs Injury B (All Data)'!M182,1)</f>
        <v>#N/A</v>
      </c>
      <c r="N182" s="404" t="e">
        <f>IF($D182="Yes",'CMFs Injury B (All Data)'!N182,1)</f>
        <v>#N/A</v>
      </c>
      <c r="O182" s="404" t="e">
        <f>IF($D182="Yes",'CMFs Injury B (All Data)'!O182,1)</f>
        <v>#N/A</v>
      </c>
      <c r="P182" s="404" t="e">
        <f>IF($D182="Yes",'CMFs Injury B (All Data)'!P182,1)</f>
        <v>#N/A</v>
      </c>
      <c r="Q182" s="404" t="e">
        <f>IF($D182="Yes",'CMFs Injury B (All Data)'!Q182,1)</f>
        <v>#N/A</v>
      </c>
      <c r="R182" s="404" t="e">
        <f>IF($D182="Yes",'CMFs Injury B (All Data)'!R182,1)</f>
        <v>#N/A</v>
      </c>
      <c r="S182" s="404" t="e">
        <f>IF($D182="Yes",'CMFs Injury B (All Data)'!S182,1)</f>
        <v>#N/A</v>
      </c>
      <c r="T182" s="404" t="e">
        <f>IF($D182="Yes",'CMFs Injury B (All Data)'!T182,1)</f>
        <v>#N/A</v>
      </c>
      <c r="U182" s="404" t="e">
        <f>IF($D182="Yes",'CMFs Injury B (All Data)'!U182,1)</f>
        <v>#N/A</v>
      </c>
      <c r="V182" s="439" t="e">
        <f>IF($D182="Yes",'CMFs Injury B (All Data)'!V182,1)</f>
        <v>#N/A</v>
      </c>
      <c r="W182" s="625"/>
    </row>
    <row r="183" spans="1:23" x14ac:dyDescent="0.2">
      <c r="A183" s="407" t="str">
        <f>'CMFs Fatal'!A183</f>
        <v>Area Type must be selected on Worksheet 1 (box 14)</v>
      </c>
      <c r="B183" s="403">
        <f>'CMFs Fatal (All Data)'!B183</f>
        <v>10</v>
      </c>
      <c r="C183" s="403" t="str">
        <f>'CMFs Fatal (All Data)'!C183</f>
        <v>Urban</v>
      </c>
      <c r="D183" s="403" t="e">
        <f>'CMFs Fatal (All Data)'!D183</f>
        <v>#N/A</v>
      </c>
      <c r="E183" s="404" t="e">
        <f>IF($D183="Yes",'CMFs Injury B (All Data)'!E183,1)</f>
        <v>#N/A</v>
      </c>
      <c r="F183" s="404" t="e">
        <f>IF($D183="Yes",'CMFs Injury B (All Data)'!F183,1)</f>
        <v>#N/A</v>
      </c>
      <c r="G183" s="404" t="e">
        <f>IF($D183="Yes",'CMFs Injury B (All Data)'!G183,1)</f>
        <v>#N/A</v>
      </c>
      <c r="H183" s="404" t="e">
        <f>IF($D183="Yes",'CMFs Injury B (All Data)'!H183,1)</f>
        <v>#N/A</v>
      </c>
      <c r="I183" s="404" t="e">
        <f>IF($D183="Yes",'CMFs Injury B (All Data)'!I183,1)</f>
        <v>#N/A</v>
      </c>
      <c r="J183" s="404" t="e">
        <f>IF($D183="Yes",'CMFs Injury B (All Data)'!J183,1)</f>
        <v>#N/A</v>
      </c>
      <c r="K183" s="404" t="e">
        <f>IF($D183="Yes",'CMFs Injury B (All Data)'!K183,1)</f>
        <v>#N/A</v>
      </c>
      <c r="L183" s="404" t="e">
        <f>IF($D183="Yes",'CMFs Injury B (All Data)'!L183,1)</f>
        <v>#N/A</v>
      </c>
      <c r="M183" s="404" t="e">
        <f>IF($D183="Yes",'CMFs Injury B (All Data)'!M183,1)</f>
        <v>#N/A</v>
      </c>
      <c r="N183" s="404" t="e">
        <f>IF($D183="Yes",'CMFs Injury B (All Data)'!N183,1)</f>
        <v>#N/A</v>
      </c>
      <c r="O183" s="404" t="e">
        <f>IF($D183="Yes",'CMFs Injury B (All Data)'!O183,1)</f>
        <v>#N/A</v>
      </c>
      <c r="P183" s="404" t="e">
        <f>IF($D183="Yes",'CMFs Injury B (All Data)'!P183,1)</f>
        <v>#N/A</v>
      </c>
      <c r="Q183" s="404" t="e">
        <f>IF($D183="Yes",'CMFs Injury B (All Data)'!Q183,1)</f>
        <v>#N/A</v>
      </c>
      <c r="R183" s="404" t="e">
        <f>IF($D183="Yes",'CMFs Injury B (All Data)'!R183,1)</f>
        <v>#N/A</v>
      </c>
      <c r="S183" s="404" t="e">
        <f>IF($D183="Yes",'CMFs Injury B (All Data)'!S183,1)</f>
        <v>#N/A</v>
      </c>
      <c r="T183" s="404" t="e">
        <f>IF($D183="Yes",'CMFs Injury B (All Data)'!T183,1)</f>
        <v>#N/A</v>
      </c>
      <c r="U183" s="404" t="e">
        <f>IF($D183="Yes",'CMFs Injury B (All Data)'!U183,1)</f>
        <v>#N/A</v>
      </c>
      <c r="V183" s="439" t="e">
        <f>IF($D183="Yes",'CMFs Injury B (All Data)'!V183,1)</f>
        <v>#N/A</v>
      </c>
      <c r="W183" s="625"/>
    </row>
    <row r="184" spans="1:23" x14ac:dyDescent="0.2">
      <c r="A184" s="407" t="str">
        <f>'CMFs Fatal'!A184</f>
        <v>Area Type must be selected on Worksheet 1 (box 14)</v>
      </c>
      <c r="B184" s="403">
        <f>'CMFs Fatal (All Data)'!B184</f>
        <v>10</v>
      </c>
      <c r="C184" s="403" t="str">
        <f>'CMFs Fatal (All Data)'!C184</f>
        <v>All</v>
      </c>
      <c r="D184" s="403" t="e">
        <f>'CMFs Fatal (All Data)'!D184</f>
        <v>#N/A</v>
      </c>
      <c r="E184" s="404" t="e">
        <f>IF($D184="Yes",'CMFs Injury B (All Data)'!E184,1)</f>
        <v>#N/A</v>
      </c>
      <c r="F184" s="404" t="e">
        <f>IF($D184="Yes",'CMFs Injury B (All Data)'!F184,1)</f>
        <v>#N/A</v>
      </c>
      <c r="G184" s="404" t="e">
        <f>IF($D184="Yes",'CMFs Injury B (All Data)'!G184,1)</f>
        <v>#N/A</v>
      </c>
      <c r="H184" s="404" t="e">
        <f>IF($D184="Yes",'CMFs Injury B (All Data)'!H184,1)</f>
        <v>#N/A</v>
      </c>
      <c r="I184" s="404" t="e">
        <f>IF($D184="Yes",'CMFs Injury B (All Data)'!I184,1)</f>
        <v>#N/A</v>
      </c>
      <c r="J184" s="404" t="e">
        <f>IF($D184="Yes",'CMFs Injury B (All Data)'!J184,1)</f>
        <v>#N/A</v>
      </c>
      <c r="K184" s="404" t="e">
        <f>IF($D184="Yes",'CMFs Injury B (All Data)'!K184,1)</f>
        <v>#N/A</v>
      </c>
      <c r="L184" s="404" t="e">
        <f>IF($D184="Yes",'CMFs Injury B (All Data)'!L184,1)</f>
        <v>#N/A</v>
      </c>
      <c r="M184" s="404" t="e">
        <f>IF($D184="Yes",'CMFs Injury B (All Data)'!M184,1)</f>
        <v>#N/A</v>
      </c>
      <c r="N184" s="404" t="e">
        <f>IF($D184="Yes",'CMFs Injury B (All Data)'!N184,1)</f>
        <v>#N/A</v>
      </c>
      <c r="O184" s="404" t="e">
        <f>IF($D184="Yes",'CMFs Injury B (All Data)'!O184,1)</f>
        <v>#N/A</v>
      </c>
      <c r="P184" s="404" t="e">
        <f>IF($D184="Yes",'CMFs Injury B (All Data)'!P184,1)</f>
        <v>#N/A</v>
      </c>
      <c r="Q184" s="404" t="e">
        <f>IF($D184="Yes",'CMFs Injury B (All Data)'!Q184,1)</f>
        <v>#N/A</v>
      </c>
      <c r="R184" s="404" t="e">
        <f>IF($D184="Yes",'CMFs Injury B (All Data)'!R184,1)</f>
        <v>#N/A</v>
      </c>
      <c r="S184" s="404" t="e">
        <f>IF($D184="Yes",'CMFs Injury B (All Data)'!S184,1)</f>
        <v>#N/A</v>
      </c>
      <c r="T184" s="404" t="e">
        <f>IF($D184="Yes",'CMFs Injury B (All Data)'!T184,1)</f>
        <v>#N/A</v>
      </c>
      <c r="U184" s="404" t="e">
        <f>IF($D184="Yes",'CMFs Injury B (All Data)'!U184,1)</f>
        <v>#N/A</v>
      </c>
      <c r="V184" s="439" t="e">
        <f>IF($D184="Yes",'CMFs Injury B (All Data)'!V184,1)</f>
        <v>#N/A</v>
      </c>
      <c r="W184" s="625"/>
    </row>
    <row r="185" spans="1:23" x14ac:dyDescent="0.2">
      <c r="A185" s="407" t="str">
        <f>'CMFs Fatal'!A185</f>
        <v>Area Type must be selected on Worksheet 1 (box 14)</v>
      </c>
      <c r="B185" s="403">
        <f>'CMFs Fatal (All Data)'!B185</f>
        <v>10</v>
      </c>
      <c r="C185" s="403" t="str">
        <f>'CMFs Fatal (All Data)'!C185</f>
        <v>All</v>
      </c>
      <c r="D185" s="403" t="e">
        <f>'CMFs Fatal (All Data)'!D185</f>
        <v>#N/A</v>
      </c>
      <c r="E185" s="404" t="e">
        <f>IF($D185="Yes",'CMFs Injury B (All Data)'!E185,1)</f>
        <v>#N/A</v>
      </c>
      <c r="F185" s="404" t="e">
        <f>IF($D185="Yes",'CMFs Injury B (All Data)'!F185,1)</f>
        <v>#N/A</v>
      </c>
      <c r="G185" s="404" t="e">
        <f>IF($D185="Yes",'CMFs Injury B (All Data)'!G185,1)</f>
        <v>#N/A</v>
      </c>
      <c r="H185" s="404" t="e">
        <f>IF($D185="Yes",'CMFs Injury B (All Data)'!H185,1)</f>
        <v>#N/A</v>
      </c>
      <c r="I185" s="404" t="e">
        <f>IF($D185="Yes",'CMFs Injury B (All Data)'!I185,1)</f>
        <v>#N/A</v>
      </c>
      <c r="J185" s="404" t="e">
        <f>IF($D185="Yes",'CMFs Injury B (All Data)'!J185,1)</f>
        <v>#N/A</v>
      </c>
      <c r="K185" s="404" t="e">
        <f>IF($D185="Yes",'CMFs Injury B (All Data)'!K185,1)</f>
        <v>#N/A</v>
      </c>
      <c r="L185" s="404" t="e">
        <f>IF($D185="Yes",'CMFs Injury B (All Data)'!L185,1)</f>
        <v>#N/A</v>
      </c>
      <c r="M185" s="404" t="e">
        <f>IF($D185="Yes",'CMFs Injury B (All Data)'!M185,1)</f>
        <v>#N/A</v>
      </c>
      <c r="N185" s="404" t="e">
        <f>IF($D185="Yes",'CMFs Injury B (All Data)'!N185,1)</f>
        <v>#N/A</v>
      </c>
      <c r="O185" s="404" t="e">
        <f>IF($D185="Yes",'CMFs Injury B (All Data)'!O185,1)</f>
        <v>#N/A</v>
      </c>
      <c r="P185" s="404" t="e">
        <f>IF($D185="Yes",'CMFs Injury B (All Data)'!P185,1)</f>
        <v>#N/A</v>
      </c>
      <c r="Q185" s="404" t="e">
        <f>IF($D185="Yes",'CMFs Injury B (All Data)'!Q185,1)</f>
        <v>#N/A</v>
      </c>
      <c r="R185" s="404" t="e">
        <f>IF($D185="Yes",'CMFs Injury B (All Data)'!R185,1)</f>
        <v>#N/A</v>
      </c>
      <c r="S185" s="404" t="e">
        <f>IF($D185="Yes",'CMFs Injury B (All Data)'!S185,1)</f>
        <v>#N/A</v>
      </c>
      <c r="T185" s="404" t="e">
        <f>IF($D185="Yes",'CMFs Injury B (All Data)'!T185,1)</f>
        <v>#N/A</v>
      </c>
      <c r="U185" s="404" t="e">
        <f>IF($D185="Yes",'CMFs Injury B (All Data)'!U185,1)</f>
        <v>#N/A</v>
      </c>
      <c r="V185" s="439" t="e">
        <f>IF($D185="Yes",'CMFs Injury B (All Data)'!V185,1)</f>
        <v>#N/A</v>
      </c>
      <c r="W185" s="625"/>
    </row>
    <row r="186" spans="1:23" x14ac:dyDescent="0.2">
      <c r="A186" s="407" t="str">
        <f>'CMFs Fatal'!A186</f>
        <v>Area Type must be selected on Worksheet 1 (box 14)</v>
      </c>
      <c r="B186" s="403">
        <f>'CMFs Fatal (All Data)'!B186</f>
        <v>10</v>
      </c>
      <c r="C186" s="403" t="str">
        <f>'CMFs Fatal (All Data)'!C186</f>
        <v>All</v>
      </c>
      <c r="D186" s="403" t="e">
        <f>'CMFs Fatal (All Data)'!D186</f>
        <v>#N/A</v>
      </c>
      <c r="E186" s="404" t="e">
        <f>IF($D186="Yes",'CMFs Injury B (All Data)'!E186,1)</f>
        <v>#N/A</v>
      </c>
      <c r="F186" s="404" t="e">
        <f>IF($D186="Yes",'CMFs Injury B (All Data)'!F186,1)</f>
        <v>#N/A</v>
      </c>
      <c r="G186" s="404" t="e">
        <f>IF($D186="Yes",'CMFs Injury B (All Data)'!G186,1)</f>
        <v>#N/A</v>
      </c>
      <c r="H186" s="404" t="e">
        <f>IF($D186="Yes",'CMFs Injury B (All Data)'!H186,1)</f>
        <v>#N/A</v>
      </c>
      <c r="I186" s="404" t="e">
        <f>IF($D186="Yes",'CMFs Injury B (All Data)'!I186,1)</f>
        <v>#N/A</v>
      </c>
      <c r="J186" s="404" t="e">
        <f>IF($D186="Yes",'CMFs Injury B (All Data)'!J186,1)</f>
        <v>#N/A</v>
      </c>
      <c r="K186" s="404" t="e">
        <f>IF($D186="Yes",'CMFs Injury B (All Data)'!K186,1)</f>
        <v>#N/A</v>
      </c>
      <c r="L186" s="404" t="e">
        <f>IF($D186="Yes",'CMFs Injury B (All Data)'!L186,1)</f>
        <v>#N/A</v>
      </c>
      <c r="M186" s="404" t="e">
        <f>IF($D186="Yes",'CMFs Injury B (All Data)'!M186,1)</f>
        <v>#N/A</v>
      </c>
      <c r="N186" s="404" t="e">
        <f>IF($D186="Yes",'CMFs Injury B (All Data)'!N186,1)</f>
        <v>#N/A</v>
      </c>
      <c r="O186" s="404" t="e">
        <f>IF($D186="Yes",'CMFs Injury B (All Data)'!O186,1)</f>
        <v>#N/A</v>
      </c>
      <c r="P186" s="404" t="e">
        <f>IF($D186="Yes",'CMFs Injury B (All Data)'!P186,1)</f>
        <v>#N/A</v>
      </c>
      <c r="Q186" s="404" t="e">
        <f>IF($D186="Yes",'CMFs Injury B (All Data)'!Q186,1)</f>
        <v>#N/A</v>
      </c>
      <c r="R186" s="404" t="e">
        <f>IF($D186="Yes",'CMFs Injury B (All Data)'!R186,1)</f>
        <v>#N/A</v>
      </c>
      <c r="S186" s="404" t="e">
        <f>IF($D186="Yes",'CMFs Injury B (All Data)'!S186,1)</f>
        <v>#N/A</v>
      </c>
      <c r="T186" s="404" t="e">
        <f>IF($D186="Yes",'CMFs Injury B (All Data)'!T186,1)</f>
        <v>#N/A</v>
      </c>
      <c r="U186" s="404" t="e">
        <f>IF($D186="Yes",'CMFs Injury B (All Data)'!U186,1)</f>
        <v>#N/A</v>
      </c>
      <c r="V186" s="439" t="e">
        <f>IF($D186="Yes",'CMFs Injury B (All Data)'!V186,1)</f>
        <v>#N/A</v>
      </c>
      <c r="W186" s="625"/>
    </row>
    <row r="187" spans="1:23" x14ac:dyDescent="0.2">
      <c r="A187" s="407" t="str">
        <f>'CMFs Fatal'!A187</f>
        <v>Area Type must be selected on Worksheet 1 (box 14)</v>
      </c>
      <c r="B187" s="403">
        <f>'CMFs Fatal (All Data)'!B187</f>
        <v>10</v>
      </c>
      <c r="C187" s="403" t="str">
        <f>'CMFs Fatal (All Data)'!C187</f>
        <v>All</v>
      </c>
      <c r="D187" s="403" t="e">
        <f>'CMFs Fatal (All Data)'!D187</f>
        <v>#N/A</v>
      </c>
      <c r="E187" s="404" t="e">
        <f>IF($D187="Yes",'CMFs Injury B (All Data)'!E187,1)</f>
        <v>#N/A</v>
      </c>
      <c r="F187" s="404" t="e">
        <f>IF($D187="Yes",'CMFs Injury B (All Data)'!F187,1)</f>
        <v>#N/A</v>
      </c>
      <c r="G187" s="404" t="e">
        <f>IF($D187="Yes",'CMFs Injury B (All Data)'!G187,1)</f>
        <v>#N/A</v>
      </c>
      <c r="H187" s="404" t="e">
        <f>IF($D187="Yes",'CMFs Injury B (All Data)'!H187,1)</f>
        <v>#N/A</v>
      </c>
      <c r="I187" s="404" t="e">
        <f>IF($D187="Yes",'CMFs Injury B (All Data)'!I187,1)</f>
        <v>#N/A</v>
      </c>
      <c r="J187" s="404" t="e">
        <f>IF($D187="Yes",'CMFs Injury B (All Data)'!J187,1)</f>
        <v>#N/A</v>
      </c>
      <c r="K187" s="404" t="e">
        <f>IF($D187="Yes",'CMFs Injury B (All Data)'!K187,1)</f>
        <v>#N/A</v>
      </c>
      <c r="L187" s="404" t="e">
        <f>IF($D187="Yes",'CMFs Injury B (All Data)'!L187,1)</f>
        <v>#N/A</v>
      </c>
      <c r="M187" s="404" t="e">
        <f>IF($D187="Yes",'CMFs Injury B (All Data)'!M187,1)</f>
        <v>#N/A</v>
      </c>
      <c r="N187" s="404" t="e">
        <f>IF($D187="Yes",'CMFs Injury B (All Data)'!N187,1)</f>
        <v>#N/A</v>
      </c>
      <c r="O187" s="404" t="e">
        <f>IF($D187="Yes",'CMFs Injury B (All Data)'!O187,1)</f>
        <v>#N/A</v>
      </c>
      <c r="P187" s="404" t="e">
        <f>IF($D187="Yes",'CMFs Injury B (All Data)'!P187,1)</f>
        <v>#N/A</v>
      </c>
      <c r="Q187" s="404" t="e">
        <f>IF($D187="Yes",'CMFs Injury B (All Data)'!Q187,1)</f>
        <v>#N/A</v>
      </c>
      <c r="R187" s="404" t="e">
        <f>IF($D187="Yes",'CMFs Injury B (All Data)'!R187,1)</f>
        <v>#N/A</v>
      </c>
      <c r="S187" s="404" t="e">
        <f>IF($D187="Yes",'CMFs Injury B (All Data)'!S187,1)</f>
        <v>#N/A</v>
      </c>
      <c r="T187" s="404" t="e">
        <f>IF($D187="Yes",'CMFs Injury B (All Data)'!T187,1)</f>
        <v>#N/A</v>
      </c>
      <c r="U187" s="404" t="e">
        <f>IF($D187="Yes",'CMFs Injury B (All Data)'!U187,1)</f>
        <v>#N/A</v>
      </c>
      <c r="V187" s="439" t="e">
        <f>IF($D187="Yes",'CMFs Injury B (All Data)'!V187,1)</f>
        <v>#N/A</v>
      </c>
      <c r="W187" s="625"/>
    </row>
    <row r="188" spans="1:23" x14ac:dyDescent="0.2">
      <c r="A188" s="407" t="str">
        <f>'CMFs Fatal'!A188</f>
        <v>Area Type must be selected on Worksheet 1 (box 14)</v>
      </c>
      <c r="B188" s="403">
        <f>'CMFs Fatal (All Data)'!B188</f>
        <v>10</v>
      </c>
      <c r="C188" s="403" t="str">
        <f>'CMFs Fatal (All Data)'!C188</f>
        <v>All</v>
      </c>
      <c r="D188" s="403" t="e">
        <f>'CMFs Fatal (All Data)'!D188</f>
        <v>#N/A</v>
      </c>
      <c r="E188" s="404" t="e">
        <f>IF($D188="Yes",'CMFs Injury B (All Data)'!E188,1)</f>
        <v>#N/A</v>
      </c>
      <c r="F188" s="404" t="e">
        <f>IF($D188="Yes",'CMFs Injury B (All Data)'!F188,1)</f>
        <v>#N/A</v>
      </c>
      <c r="G188" s="404" t="e">
        <f>IF($D188="Yes",'CMFs Injury B (All Data)'!G188,1)</f>
        <v>#N/A</v>
      </c>
      <c r="H188" s="404" t="e">
        <f>IF($D188="Yes",'CMFs Injury B (All Data)'!H188,1)</f>
        <v>#N/A</v>
      </c>
      <c r="I188" s="404" t="e">
        <f>IF($D188="Yes",'CMFs Injury B (All Data)'!I188,1)</f>
        <v>#N/A</v>
      </c>
      <c r="J188" s="404" t="e">
        <f>IF($D188="Yes",'CMFs Injury B (All Data)'!J188,1)</f>
        <v>#N/A</v>
      </c>
      <c r="K188" s="404" t="e">
        <f>IF($D188="Yes",'CMFs Injury B (All Data)'!K188,1)</f>
        <v>#N/A</v>
      </c>
      <c r="L188" s="404" t="e">
        <f>IF($D188="Yes",'CMFs Injury B (All Data)'!L188,1)</f>
        <v>#N/A</v>
      </c>
      <c r="M188" s="404" t="e">
        <f>IF($D188="Yes",'CMFs Injury B (All Data)'!M188,1)</f>
        <v>#N/A</v>
      </c>
      <c r="N188" s="404" t="e">
        <f>IF($D188="Yes",'CMFs Injury B (All Data)'!N188,1)</f>
        <v>#N/A</v>
      </c>
      <c r="O188" s="404" t="e">
        <f>IF($D188="Yes",'CMFs Injury B (All Data)'!O188,1)</f>
        <v>#N/A</v>
      </c>
      <c r="P188" s="404" t="e">
        <f>IF($D188="Yes",'CMFs Injury B (All Data)'!P188,1)</f>
        <v>#N/A</v>
      </c>
      <c r="Q188" s="404" t="e">
        <f>IF($D188="Yes",'CMFs Injury B (All Data)'!Q188,1)</f>
        <v>#N/A</v>
      </c>
      <c r="R188" s="404" t="e">
        <f>IF($D188="Yes",'CMFs Injury B (All Data)'!R188,1)</f>
        <v>#N/A</v>
      </c>
      <c r="S188" s="404" t="e">
        <f>IF($D188="Yes",'CMFs Injury B (All Data)'!S188,1)</f>
        <v>#N/A</v>
      </c>
      <c r="T188" s="404" t="e">
        <f>IF($D188="Yes",'CMFs Injury B (All Data)'!T188,1)</f>
        <v>#N/A</v>
      </c>
      <c r="U188" s="404" t="e">
        <f>IF($D188="Yes",'CMFs Injury B (All Data)'!U188,1)</f>
        <v>#N/A</v>
      </c>
      <c r="V188" s="439" t="e">
        <f>IF($D188="Yes",'CMFs Injury B (All Data)'!V188,1)</f>
        <v>#N/A</v>
      </c>
      <c r="W188" s="625"/>
    </row>
    <row r="189" spans="1:23" x14ac:dyDescent="0.2">
      <c r="A189" s="407" t="str">
        <f>'CMFs Fatal'!A189</f>
        <v>Area Type must be selected on Worksheet 1 (box 14)</v>
      </c>
      <c r="B189" s="403">
        <f>'CMFs Fatal (All Data)'!B189</f>
        <v>10</v>
      </c>
      <c r="C189" s="403" t="str">
        <f>'CMFs Fatal (All Data)'!C189</f>
        <v>Urban</v>
      </c>
      <c r="D189" s="403" t="e">
        <f>'CMFs Fatal (All Data)'!D189</f>
        <v>#N/A</v>
      </c>
      <c r="E189" s="404" t="e">
        <f>IF($D189="Yes",'CMFs Injury B (All Data)'!E189,1)</f>
        <v>#N/A</v>
      </c>
      <c r="F189" s="404" t="e">
        <f>IF($D189="Yes",'CMFs Injury B (All Data)'!F189,1)</f>
        <v>#N/A</v>
      </c>
      <c r="G189" s="404" t="e">
        <f>IF($D189="Yes",'CMFs Injury B (All Data)'!G189,1)</f>
        <v>#N/A</v>
      </c>
      <c r="H189" s="404" t="e">
        <f>IF($D189="Yes",'CMFs Injury B (All Data)'!H189,1)</f>
        <v>#N/A</v>
      </c>
      <c r="I189" s="404" t="e">
        <f>IF($D189="Yes",'CMFs Injury B (All Data)'!I189,1)</f>
        <v>#N/A</v>
      </c>
      <c r="J189" s="404" t="e">
        <f>IF($D189="Yes",'CMFs Injury B (All Data)'!J189,1)</f>
        <v>#N/A</v>
      </c>
      <c r="K189" s="404" t="e">
        <f>IF($D189="Yes",'CMFs Injury B (All Data)'!K189,1)</f>
        <v>#N/A</v>
      </c>
      <c r="L189" s="404" t="e">
        <f>IF($D189="Yes",'CMFs Injury B (All Data)'!L189,1)</f>
        <v>#N/A</v>
      </c>
      <c r="M189" s="404" t="e">
        <f>IF($D189="Yes",'CMFs Injury B (All Data)'!M189,1)</f>
        <v>#N/A</v>
      </c>
      <c r="N189" s="404" t="e">
        <f>IF($D189="Yes",'CMFs Injury B (All Data)'!N189,1)</f>
        <v>#N/A</v>
      </c>
      <c r="O189" s="404" t="e">
        <f>IF($D189="Yes",'CMFs Injury B (All Data)'!O189,1)</f>
        <v>#N/A</v>
      </c>
      <c r="P189" s="404" t="e">
        <f>IF($D189="Yes",'CMFs Injury B (All Data)'!P189,1)</f>
        <v>#N/A</v>
      </c>
      <c r="Q189" s="404" t="e">
        <f>IF($D189="Yes",'CMFs Injury B (All Data)'!Q189,1)</f>
        <v>#N/A</v>
      </c>
      <c r="R189" s="404" t="e">
        <f>IF($D189="Yes",'CMFs Injury B (All Data)'!R189,1)</f>
        <v>#N/A</v>
      </c>
      <c r="S189" s="404" t="e">
        <f>IF($D189="Yes",'CMFs Injury B (All Data)'!S189,1)</f>
        <v>#N/A</v>
      </c>
      <c r="T189" s="404" t="e">
        <f>IF($D189="Yes",'CMFs Injury B (All Data)'!T189,1)</f>
        <v>#N/A</v>
      </c>
      <c r="U189" s="404" t="e">
        <f>IF($D189="Yes",'CMFs Injury B (All Data)'!U189,1)</f>
        <v>#N/A</v>
      </c>
      <c r="V189" s="439" t="e">
        <f>IF($D189="Yes",'CMFs Injury B (All Data)'!V189,1)</f>
        <v>#N/A</v>
      </c>
      <c r="W189" s="625"/>
    </row>
    <row r="190" spans="1:23" x14ac:dyDescent="0.2">
      <c r="A190" s="407" t="str">
        <f>'CMFs Fatal'!A190</f>
        <v>Area Type must be selected on Worksheet 1 (box 14)</v>
      </c>
      <c r="B190" s="403">
        <f>'CMFs Fatal (All Data)'!B190</f>
        <v>10</v>
      </c>
      <c r="C190" s="403" t="str">
        <f>'CMFs Fatal (All Data)'!C190</f>
        <v>All</v>
      </c>
      <c r="D190" s="403" t="e">
        <f>'CMFs Fatal (All Data)'!D190</f>
        <v>#N/A</v>
      </c>
      <c r="E190" s="404" t="e">
        <f>IF($D190="Yes",'CMFs Injury B (All Data)'!E190,1)</f>
        <v>#N/A</v>
      </c>
      <c r="F190" s="404" t="e">
        <f>IF($D190="Yes",'CMFs Injury B (All Data)'!F190,1)</f>
        <v>#N/A</v>
      </c>
      <c r="G190" s="404" t="e">
        <f>IF($D190="Yes",'CMFs Injury B (All Data)'!G190,1)</f>
        <v>#N/A</v>
      </c>
      <c r="H190" s="404" t="e">
        <f>IF($D190="Yes",'CMFs Injury B (All Data)'!H190,1)</f>
        <v>#N/A</v>
      </c>
      <c r="I190" s="404" t="e">
        <f>IF($D190="Yes",'CMFs Injury B (All Data)'!I190,1)</f>
        <v>#N/A</v>
      </c>
      <c r="J190" s="404" t="e">
        <f>IF($D190="Yes",'CMFs Injury B (All Data)'!J190,1)</f>
        <v>#N/A</v>
      </c>
      <c r="K190" s="404" t="e">
        <f>IF($D190="Yes",'CMFs Injury B (All Data)'!K190,1)</f>
        <v>#N/A</v>
      </c>
      <c r="L190" s="404" t="e">
        <f>IF($D190="Yes",'CMFs Injury B (All Data)'!L190,1)</f>
        <v>#N/A</v>
      </c>
      <c r="M190" s="404" t="e">
        <f>IF($D190="Yes",'CMFs Injury B (All Data)'!M190,1)</f>
        <v>#N/A</v>
      </c>
      <c r="N190" s="404" t="e">
        <f>IF($D190="Yes",'CMFs Injury B (All Data)'!N190,1)</f>
        <v>#N/A</v>
      </c>
      <c r="O190" s="404" t="e">
        <f>IF($D190="Yes",'CMFs Injury B (All Data)'!O190,1)</f>
        <v>#N/A</v>
      </c>
      <c r="P190" s="404" t="e">
        <f>IF($D190="Yes",'CMFs Injury B (All Data)'!P190,1)</f>
        <v>#N/A</v>
      </c>
      <c r="Q190" s="404" t="e">
        <f>IF($D190="Yes",'CMFs Injury B (All Data)'!Q190,1)</f>
        <v>#N/A</v>
      </c>
      <c r="R190" s="404" t="e">
        <f>IF($D190="Yes",'CMFs Injury B (All Data)'!R190,1)</f>
        <v>#N/A</v>
      </c>
      <c r="S190" s="404" t="e">
        <f>IF($D190="Yes",'CMFs Injury B (All Data)'!S190,1)</f>
        <v>#N/A</v>
      </c>
      <c r="T190" s="404" t="e">
        <f>IF($D190="Yes",'CMFs Injury B (All Data)'!T190,1)</f>
        <v>#N/A</v>
      </c>
      <c r="U190" s="404" t="e">
        <f>IF($D190="Yes",'CMFs Injury B (All Data)'!U190,1)</f>
        <v>#N/A</v>
      </c>
      <c r="V190" s="439" t="e">
        <f>IF($D190="Yes",'CMFs Injury B (All Data)'!V190,1)</f>
        <v>#N/A</v>
      </c>
      <c r="W190" s="625"/>
    </row>
    <row r="191" spans="1:23" x14ac:dyDescent="0.2">
      <c r="A191" s="407" t="str">
        <f>'CMFs Fatal'!A191</f>
        <v>Area Type must be selected on Worksheet 1 (box 14)</v>
      </c>
      <c r="B191" s="403">
        <f>'CMFs Fatal (All Data)'!B191</f>
        <v>10</v>
      </c>
      <c r="C191" s="403" t="str">
        <f>'CMFs Fatal (All Data)'!C191</f>
        <v>All</v>
      </c>
      <c r="D191" s="403" t="e">
        <f>'CMFs Fatal (All Data)'!D191</f>
        <v>#N/A</v>
      </c>
      <c r="E191" s="404" t="e">
        <f>IF($D191="Yes",'CMFs Injury B (All Data)'!E191,1)</f>
        <v>#N/A</v>
      </c>
      <c r="F191" s="404" t="e">
        <f>IF($D191="Yes",'CMFs Injury B (All Data)'!F191,1)</f>
        <v>#N/A</v>
      </c>
      <c r="G191" s="404" t="e">
        <f>IF($D191="Yes",'CMFs Injury B (All Data)'!G191,1)</f>
        <v>#N/A</v>
      </c>
      <c r="H191" s="404" t="e">
        <f>IF($D191="Yes",'CMFs Injury B (All Data)'!H191,1)</f>
        <v>#N/A</v>
      </c>
      <c r="I191" s="404" t="e">
        <f>IF($D191="Yes",'CMFs Injury B (All Data)'!I191,1)</f>
        <v>#N/A</v>
      </c>
      <c r="J191" s="404" t="e">
        <f>IF($D191="Yes",'CMFs Injury B (All Data)'!J191,1)</f>
        <v>#N/A</v>
      </c>
      <c r="K191" s="404" t="e">
        <f>IF($D191="Yes",'CMFs Injury B (All Data)'!K191,1)</f>
        <v>#N/A</v>
      </c>
      <c r="L191" s="404" t="e">
        <f>IF($D191="Yes",'CMFs Injury B (All Data)'!L191,1)</f>
        <v>#N/A</v>
      </c>
      <c r="M191" s="404" t="e">
        <f>IF($D191="Yes",'CMFs Injury B (All Data)'!M191,1)</f>
        <v>#N/A</v>
      </c>
      <c r="N191" s="404" t="e">
        <f>IF($D191="Yes",'CMFs Injury B (All Data)'!N191,1)</f>
        <v>#N/A</v>
      </c>
      <c r="O191" s="404" t="e">
        <f>IF($D191="Yes",'CMFs Injury B (All Data)'!O191,1)</f>
        <v>#N/A</v>
      </c>
      <c r="P191" s="404" t="e">
        <f>IF($D191="Yes",'CMFs Injury B (All Data)'!P191,1)</f>
        <v>#N/A</v>
      </c>
      <c r="Q191" s="404" t="e">
        <f>IF($D191="Yes",'CMFs Injury B (All Data)'!Q191,1)</f>
        <v>#N/A</v>
      </c>
      <c r="R191" s="404" t="e">
        <f>IF($D191="Yes",'CMFs Injury B (All Data)'!R191,1)</f>
        <v>#N/A</v>
      </c>
      <c r="S191" s="404" t="e">
        <f>IF($D191="Yes",'CMFs Injury B (All Data)'!S191,1)</f>
        <v>#N/A</v>
      </c>
      <c r="T191" s="404" t="e">
        <f>IF($D191="Yes",'CMFs Injury B (All Data)'!T191,1)</f>
        <v>#N/A</v>
      </c>
      <c r="U191" s="404" t="e">
        <f>IF($D191="Yes",'CMFs Injury B (All Data)'!U191,1)</f>
        <v>#N/A</v>
      </c>
      <c r="V191" s="439" t="e">
        <f>IF($D191="Yes",'CMFs Injury B (All Data)'!V191,1)</f>
        <v>#N/A</v>
      </c>
      <c r="W191" s="625"/>
    </row>
    <row r="192" spans="1:23" x14ac:dyDescent="0.2">
      <c r="A192" s="407" t="str">
        <f>'CMFs Fatal'!A192</f>
        <v>Area Type must be selected on Worksheet 1 (box 14)</v>
      </c>
      <c r="B192" s="403">
        <f>'CMFs Fatal (All Data)'!B192</f>
        <v>10</v>
      </c>
      <c r="C192" s="403" t="str">
        <f>'CMFs Fatal (All Data)'!C192</f>
        <v>All</v>
      </c>
      <c r="D192" s="403" t="e">
        <f>'CMFs Fatal (All Data)'!D192</f>
        <v>#N/A</v>
      </c>
      <c r="E192" s="404" t="e">
        <f>IF($D192="Yes",'CMFs Injury B (All Data)'!E192,1)</f>
        <v>#N/A</v>
      </c>
      <c r="F192" s="404" t="e">
        <f>IF($D192="Yes",'CMFs Injury B (All Data)'!F192,1)</f>
        <v>#N/A</v>
      </c>
      <c r="G192" s="404" t="e">
        <f>IF($D192="Yes",'CMFs Injury B (All Data)'!G192,1)</f>
        <v>#N/A</v>
      </c>
      <c r="H192" s="404" t="e">
        <f>IF($D192="Yes",'CMFs Injury B (All Data)'!H192,1)</f>
        <v>#N/A</v>
      </c>
      <c r="I192" s="404" t="e">
        <f>IF($D192="Yes",'CMFs Injury B (All Data)'!I192,1)</f>
        <v>#N/A</v>
      </c>
      <c r="J192" s="404" t="e">
        <f>IF($D192="Yes",'CMFs Injury B (All Data)'!J192,1)</f>
        <v>#N/A</v>
      </c>
      <c r="K192" s="404" t="e">
        <f>IF($D192="Yes",'CMFs Injury B (All Data)'!K192,1)</f>
        <v>#N/A</v>
      </c>
      <c r="L192" s="404" t="e">
        <f>IF($D192="Yes",'CMFs Injury B (All Data)'!L192,1)</f>
        <v>#N/A</v>
      </c>
      <c r="M192" s="404" t="e">
        <f>IF($D192="Yes",'CMFs Injury B (All Data)'!M192,1)</f>
        <v>#N/A</v>
      </c>
      <c r="N192" s="404" t="e">
        <f>IF($D192="Yes",'CMFs Injury B (All Data)'!N192,1)</f>
        <v>#N/A</v>
      </c>
      <c r="O192" s="404" t="e">
        <f>IF($D192="Yes",'CMFs Injury B (All Data)'!O192,1)</f>
        <v>#N/A</v>
      </c>
      <c r="P192" s="404" t="e">
        <f>IF($D192="Yes",'CMFs Injury B (All Data)'!P192,1)</f>
        <v>#N/A</v>
      </c>
      <c r="Q192" s="404" t="e">
        <f>IF($D192="Yes",'CMFs Injury B (All Data)'!Q192,1)</f>
        <v>#N/A</v>
      </c>
      <c r="R192" s="404" t="e">
        <f>IF($D192="Yes",'CMFs Injury B (All Data)'!R192,1)</f>
        <v>#N/A</v>
      </c>
      <c r="S192" s="404" t="e">
        <f>IF($D192="Yes",'CMFs Injury B (All Data)'!S192,1)</f>
        <v>#N/A</v>
      </c>
      <c r="T192" s="404" t="e">
        <f>IF($D192="Yes",'CMFs Injury B (All Data)'!T192,1)</f>
        <v>#N/A</v>
      </c>
      <c r="U192" s="404" t="e">
        <f>IF($D192="Yes",'CMFs Injury B (All Data)'!U192,1)</f>
        <v>#N/A</v>
      </c>
      <c r="V192" s="439" t="e">
        <f>IF($D192="Yes",'CMFs Injury B (All Data)'!V192,1)</f>
        <v>#N/A</v>
      </c>
      <c r="W192" s="625"/>
    </row>
    <row r="193" spans="1:23" x14ac:dyDescent="0.2">
      <c r="A193" s="407" t="str">
        <f>'CMFs Fatal'!A193</f>
        <v>Area Type must be selected on Worksheet 1 (box 14)</v>
      </c>
      <c r="B193" s="403">
        <f>'CMFs Fatal (All Data)'!B193</f>
        <v>10</v>
      </c>
      <c r="C193" s="403" t="str">
        <f>'CMFs Fatal (All Data)'!C193</f>
        <v>Rural</v>
      </c>
      <c r="D193" s="403" t="e">
        <f>'CMFs Fatal (All Data)'!D193</f>
        <v>#N/A</v>
      </c>
      <c r="E193" s="404" t="e">
        <f>IF($D193="Yes",'CMFs Injury B (All Data)'!E193,1)</f>
        <v>#N/A</v>
      </c>
      <c r="F193" s="404" t="e">
        <f>IF($D193="Yes",'CMFs Injury B (All Data)'!F193,1)</f>
        <v>#N/A</v>
      </c>
      <c r="G193" s="404" t="e">
        <f>IF($D193="Yes",'CMFs Injury B (All Data)'!G193,1)</f>
        <v>#N/A</v>
      </c>
      <c r="H193" s="404" t="e">
        <f>IF($D193="Yes",'CMFs Injury B (All Data)'!H193,1)</f>
        <v>#N/A</v>
      </c>
      <c r="I193" s="404" t="e">
        <f>IF($D193="Yes",'CMFs Injury B (All Data)'!I193,1)</f>
        <v>#N/A</v>
      </c>
      <c r="J193" s="404" t="e">
        <f>IF($D193="Yes",'CMFs Injury B (All Data)'!J193,1)</f>
        <v>#N/A</v>
      </c>
      <c r="K193" s="404" t="e">
        <f>IF($D193="Yes",'CMFs Injury B (All Data)'!K193,1)</f>
        <v>#N/A</v>
      </c>
      <c r="L193" s="404" t="e">
        <f>IF($D193="Yes",'CMFs Injury B (All Data)'!L193,1)</f>
        <v>#N/A</v>
      </c>
      <c r="M193" s="404" t="e">
        <f>IF($D193="Yes",'CMFs Injury B (All Data)'!M193,1)</f>
        <v>#N/A</v>
      </c>
      <c r="N193" s="404" t="e">
        <f>IF($D193="Yes",'CMFs Injury B (All Data)'!N193,1)</f>
        <v>#N/A</v>
      </c>
      <c r="O193" s="404" t="e">
        <f>IF($D193="Yes",'CMFs Injury B (All Data)'!O193,1)</f>
        <v>#N/A</v>
      </c>
      <c r="P193" s="404" t="e">
        <f>IF($D193="Yes",'CMFs Injury B (All Data)'!P193,1)</f>
        <v>#N/A</v>
      </c>
      <c r="Q193" s="404" t="e">
        <f>IF($D193="Yes",'CMFs Injury B (All Data)'!Q193,1)</f>
        <v>#N/A</v>
      </c>
      <c r="R193" s="404" t="e">
        <f>IF($D193="Yes",'CMFs Injury B (All Data)'!R193,1)</f>
        <v>#N/A</v>
      </c>
      <c r="S193" s="404" t="e">
        <f>IF($D193="Yes",'CMFs Injury B (All Data)'!S193,1)</f>
        <v>#N/A</v>
      </c>
      <c r="T193" s="404" t="e">
        <f>IF($D193="Yes",'CMFs Injury B (All Data)'!T193,1)</f>
        <v>#N/A</v>
      </c>
      <c r="U193" s="404" t="e">
        <f>IF($D193="Yes",'CMFs Injury B (All Data)'!U193,1)</f>
        <v>#N/A</v>
      </c>
      <c r="V193" s="439" t="e">
        <f>IF($D193="Yes",'CMFs Injury B (All Data)'!V193,1)</f>
        <v>#N/A</v>
      </c>
      <c r="W193" s="625"/>
    </row>
    <row r="194" spans="1:23" x14ac:dyDescent="0.2">
      <c r="A194" s="407" t="str">
        <f>'CMFs Fatal'!A194</f>
        <v>Area Type must be selected on Worksheet 1 (box 14)</v>
      </c>
      <c r="B194" s="403">
        <f>'CMFs Fatal (All Data)'!B194</f>
        <v>5</v>
      </c>
      <c r="C194" s="403" t="str">
        <f>'CMFs Fatal (All Data)'!C194</f>
        <v>All</v>
      </c>
      <c r="D194" s="403" t="e">
        <f>'CMFs Fatal (All Data)'!D194</f>
        <v>#N/A</v>
      </c>
      <c r="E194" s="404" t="e">
        <f>IF($D194="Yes",'CMFs Injury B (All Data)'!E194,1)</f>
        <v>#N/A</v>
      </c>
      <c r="F194" s="404" t="e">
        <f>IF($D194="Yes",'CMFs Injury B (All Data)'!F194,1)</f>
        <v>#N/A</v>
      </c>
      <c r="G194" s="404" t="e">
        <f>IF($D194="Yes",'CMFs Injury B (All Data)'!G194,1)</f>
        <v>#N/A</v>
      </c>
      <c r="H194" s="404" t="e">
        <f>IF($D194="Yes",'CMFs Injury B (All Data)'!H194,1)</f>
        <v>#N/A</v>
      </c>
      <c r="I194" s="404" t="e">
        <f>IF($D194="Yes",'CMFs Injury B (All Data)'!I194,1)</f>
        <v>#N/A</v>
      </c>
      <c r="J194" s="404" t="e">
        <f>IF($D194="Yes",'CMFs Injury B (All Data)'!J194,1)</f>
        <v>#N/A</v>
      </c>
      <c r="K194" s="404" t="e">
        <f>IF($D194="Yes",'CMFs Injury B (All Data)'!K194,1)</f>
        <v>#N/A</v>
      </c>
      <c r="L194" s="404" t="e">
        <f>IF($D194="Yes",'CMFs Injury B (All Data)'!L194,1)</f>
        <v>#N/A</v>
      </c>
      <c r="M194" s="404" t="e">
        <f>IF($D194="Yes",'CMFs Injury B (All Data)'!M194,1)</f>
        <v>#N/A</v>
      </c>
      <c r="N194" s="404" t="e">
        <f>IF($D194="Yes",'CMFs Injury B (All Data)'!N194,1)</f>
        <v>#N/A</v>
      </c>
      <c r="O194" s="404" t="e">
        <f>IF($D194="Yes",'CMFs Injury B (All Data)'!O194,1)</f>
        <v>#N/A</v>
      </c>
      <c r="P194" s="404" t="e">
        <f>IF($D194="Yes",'CMFs Injury B (All Data)'!P194,1)</f>
        <v>#N/A</v>
      </c>
      <c r="Q194" s="404" t="e">
        <f>IF($D194="Yes",'CMFs Injury B (All Data)'!Q194,1)</f>
        <v>#N/A</v>
      </c>
      <c r="R194" s="404" t="e">
        <f>IF($D194="Yes",'CMFs Injury B (All Data)'!R194,1)</f>
        <v>#N/A</v>
      </c>
      <c r="S194" s="404" t="e">
        <f>IF($D194="Yes",'CMFs Injury B (All Data)'!S194,1)</f>
        <v>#N/A</v>
      </c>
      <c r="T194" s="404" t="e">
        <f>IF($D194="Yes",'CMFs Injury B (All Data)'!T194,1)</f>
        <v>#N/A</v>
      </c>
      <c r="U194" s="404" t="e">
        <f>IF($D194="Yes",'CMFs Injury B (All Data)'!U194,1)</f>
        <v>#N/A</v>
      </c>
      <c r="V194" s="439" t="e">
        <f>IF($D194="Yes",'CMFs Injury B (All Data)'!V194,1)</f>
        <v>#N/A</v>
      </c>
      <c r="W194" s="625"/>
    </row>
    <row r="195" spans="1:23" x14ac:dyDescent="0.2">
      <c r="A195" s="407" t="str">
        <f>'CMFs Fatal'!A195</f>
        <v>Area Type must be selected on Worksheet 1 (box 14)</v>
      </c>
      <c r="B195" s="403">
        <f>'CMFs Fatal (All Data)'!B195</f>
        <v>5</v>
      </c>
      <c r="C195" s="403" t="str">
        <f>'CMFs Fatal (All Data)'!C195</f>
        <v>All</v>
      </c>
      <c r="D195" s="403" t="e">
        <f>'CMFs Fatal (All Data)'!D195</f>
        <v>#N/A</v>
      </c>
      <c r="E195" s="404" t="e">
        <f>IF($D195="Yes",'CMFs Injury B (All Data)'!E195,1)</f>
        <v>#N/A</v>
      </c>
      <c r="F195" s="404" t="e">
        <f>IF($D195="Yes",'CMFs Injury B (All Data)'!F195,1)</f>
        <v>#N/A</v>
      </c>
      <c r="G195" s="404" t="e">
        <f>IF($D195="Yes",'CMFs Injury B (All Data)'!G195,1)</f>
        <v>#N/A</v>
      </c>
      <c r="H195" s="404" t="e">
        <f>IF($D195="Yes",'CMFs Injury B (All Data)'!H195,1)</f>
        <v>#N/A</v>
      </c>
      <c r="I195" s="404" t="e">
        <f>IF($D195="Yes",'CMFs Injury B (All Data)'!I195,1)</f>
        <v>#N/A</v>
      </c>
      <c r="J195" s="404" t="e">
        <f>IF($D195="Yes",'CMFs Injury B (All Data)'!J195,1)</f>
        <v>#N/A</v>
      </c>
      <c r="K195" s="404" t="e">
        <f>IF($D195="Yes",'CMFs Injury B (All Data)'!K195,1)</f>
        <v>#N/A</v>
      </c>
      <c r="L195" s="404" t="e">
        <f>IF($D195="Yes",'CMFs Injury B (All Data)'!L195,1)</f>
        <v>#N/A</v>
      </c>
      <c r="M195" s="404" t="e">
        <f>IF($D195="Yes",'CMFs Injury B (All Data)'!M195,1)</f>
        <v>#N/A</v>
      </c>
      <c r="N195" s="404" t="e">
        <f>IF($D195="Yes",'CMFs Injury B (All Data)'!N195,1)</f>
        <v>#N/A</v>
      </c>
      <c r="O195" s="404" t="e">
        <f>IF($D195="Yes",'CMFs Injury B (All Data)'!O195,1)</f>
        <v>#N/A</v>
      </c>
      <c r="P195" s="404" t="e">
        <f>IF($D195="Yes",'CMFs Injury B (All Data)'!P195,1)</f>
        <v>#N/A</v>
      </c>
      <c r="Q195" s="404" t="e">
        <f>IF($D195="Yes",'CMFs Injury B (All Data)'!Q195,1)</f>
        <v>#N/A</v>
      </c>
      <c r="R195" s="404" t="e">
        <f>IF($D195="Yes",'CMFs Injury B (All Data)'!R195,1)</f>
        <v>#N/A</v>
      </c>
      <c r="S195" s="404" t="e">
        <f>IF($D195="Yes",'CMFs Injury B (All Data)'!S195,1)</f>
        <v>#N/A</v>
      </c>
      <c r="T195" s="404" t="e">
        <f>IF($D195="Yes",'CMFs Injury B (All Data)'!T195,1)</f>
        <v>#N/A</v>
      </c>
      <c r="U195" s="404" t="e">
        <f>IF($D195="Yes",'CMFs Injury B (All Data)'!U195,1)</f>
        <v>#N/A</v>
      </c>
      <c r="V195" s="439" t="e">
        <f>IF($D195="Yes",'CMFs Injury B (All Data)'!V195,1)</f>
        <v>#N/A</v>
      </c>
      <c r="W195" s="625"/>
    </row>
    <row r="196" spans="1:23" ht="13.5" thickBot="1" x14ac:dyDescent="0.25">
      <c r="A196" s="630" t="str">
        <f>'CMFs Fatal'!A196</f>
        <v>Area Type must be selected on Worksheet 1 (box 14)</v>
      </c>
      <c r="B196" s="437">
        <f>'CMFs Fatal (All Data)'!B196</f>
        <v>5</v>
      </c>
      <c r="C196" s="437" t="str">
        <f>'CMFs Fatal (All Data)'!C196</f>
        <v>All</v>
      </c>
      <c r="D196" s="437" t="e">
        <f>'CMFs Fatal (All Data)'!D196</f>
        <v>#N/A</v>
      </c>
      <c r="E196" s="438" t="e">
        <f>IF($D196="Yes",'CMFs Injury B (All Data)'!E196,1)</f>
        <v>#N/A</v>
      </c>
      <c r="F196" s="438" t="e">
        <f>IF($D196="Yes",'CMFs Injury B (All Data)'!F196,1)</f>
        <v>#N/A</v>
      </c>
      <c r="G196" s="438" t="e">
        <f>IF($D196="Yes",'CMFs Injury B (All Data)'!G196,1)</f>
        <v>#N/A</v>
      </c>
      <c r="H196" s="438" t="e">
        <f>IF($D196="Yes",'CMFs Injury B (All Data)'!H196,1)</f>
        <v>#N/A</v>
      </c>
      <c r="I196" s="438" t="e">
        <f>IF($D196="Yes",'CMFs Injury B (All Data)'!I196,1)</f>
        <v>#N/A</v>
      </c>
      <c r="J196" s="438" t="e">
        <f>IF($D196="Yes",'CMFs Injury B (All Data)'!J196,1)</f>
        <v>#N/A</v>
      </c>
      <c r="K196" s="438" t="e">
        <f>IF($D196="Yes",'CMFs Injury B (All Data)'!K196,1)</f>
        <v>#N/A</v>
      </c>
      <c r="L196" s="438" t="e">
        <f>IF($D196="Yes",'CMFs Injury B (All Data)'!L196,1)</f>
        <v>#N/A</v>
      </c>
      <c r="M196" s="438" t="e">
        <f>IF($D196="Yes",'CMFs Injury B (All Data)'!M196,1)</f>
        <v>#N/A</v>
      </c>
      <c r="N196" s="438" t="e">
        <f>IF($D196="Yes",'CMFs Injury B (All Data)'!N196,1)</f>
        <v>#N/A</v>
      </c>
      <c r="O196" s="438" t="e">
        <f>IF($D196="Yes",'CMFs Injury B (All Data)'!O196,1)</f>
        <v>#N/A</v>
      </c>
      <c r="P196" s="438" t="e">
        <f>IF($D196="Yes",'CMFs Injury B (All Data)'!P196,1)</f>
        <v>#N/A</v>
      </c>
      <c r="Q196" s="438" t="e">
        <f>IF($D196="Yes",'CMFs Injury B (All Data)'!Q196,1)</f>
        <v>#N/A</v>
      </c>
      <c r="R196" s="438" t="e">
        <f>IF($D196="Yes",'CMFs Injury B (All Data)'!R196,1)</f>
        <v>#N/A</v>
      </c>
      <c r="S196" s="438" t="e">
        <f>IF($D196="Yes",'CMFs Injury B (All Data)'!S196,1)</f>
        <v>#N/A</v>
      </c>
      <c r="T196" s="438" t="e">
        <f>IF($D196="Yes",'CMFs Injury B (All Data)'!T196,1)</f>
        <v>#N/A</v>
      </c>
      <c r="U196" s="438" t="e">
        <f>IF($D196="Yes",'CMFs Injury B (All Data)'!U196,1)</f>
        <v>#N/A</v>
      </c>
      <c r="V196" s="440" t="e">
        <f>IF($D196="Yes",'CMFs Injury B (All Data)'!V196,1)</f>
        <v>#N/A</v>
      </c>
      <c r="W196" s="625"/>
    </row>
    <row r="197" spans="1:23" x14ac:dyDescent="0.2">
      <c r="A197" s="631" t="str">
        <f>'CMFs Fatal'!A197</f>
        <v/>
      </c>
      <c r="B197" s="436">
        <f>'CMFs Fatal (All Data)'!B197</f>
        <v>0</v>
      </c>
      <c r="C197" s="436">
        <f>'CMFs Fatal (All Data)'!C197</f>
        <v>0</v>
      </c>
      <c r="D197" s="436" t="str">
        <f>'CMFs Fatal (All Data)'!D197</f>
        <v/>
      </c>
      <c r="E197" s="441">
        <f>IF($D197="Yes",'CMFs Injury B (All Data)'!E197,1)</f>
        <v>1</v>
      </c>
      <c r="F197" s="441">
        <f>IF($D197="Yes",'CMFs Injury B (All Data)'!F197,1)</f>
        <v>1</v>
      </c>
      <c r="G197" s="441">
        <f>IF($D197="Yes",'CMFs Injury B (All Data)'!G197,1)</f>
        <v>1</v>
      </c>
      <c r="H197" s="441">
        <f>IF($D197="Yes",'CMFs Injury B (All Data)'!H197,1)</f>
        <v>1</v>
      </c>
      <c r="I197" s="441">
        <f>IF($D197="Yes",'CMFs Injury B (All Data)'!I197,1)</f>
        <v>1</v>
      </c>
      <c r="J197" s="441">
        <f>IF($D197="Yes",'CMFs Injury B (All Data)'!J197,1)</f>
        <v>1</v>
      </c>
      <c r="K197" s="441">
        <f>IF($D197="Yes",'CMFs Injury B (All Data)'!K197,1)</f>
        <v>1</v>
      </c>
      <c r="L197" s="441">
        <f>IF($D197="Yes",'CMFs Injury B (All Data)'!L197,1)</f>
        <v>1</v>
      </c>
      <c r="M197" s="441">
        <f>IF($D197="Yes",'CMFs Injury B (All Data)'!M197,1)</f>
        <v>1</v>
      </c>
      <c r="N197" s="441">
        <f>IF($D197="Yes",'CMFs Injury B (All Data)'!N197,1)</f>
        <v>1</v>
      </c>
      <c r="O197" s="441">
        <f>IF($D197="Yes",'CMFs Injury B (All Data)'!O197,1)</f>
        <v>1</v>
      </c>
      <c r="P197" s="441">
        <f>IF($D197="Yes",'CMFs Injury B (All Data)'!P197,1)</f>
        <v>1</v>
      </c>
      <c r="Q197" s="441">
        <f>IF($D197="Yes",'CMFs Injury B (All Data)'!Q197,1)</f>
        <v>1</v>
      </c>
      <c r="R197" s="441">
        <f>IF($D197="Yes",'CMFs Injury B (All Data)'!R197,1)</f>
        <v>1</v>
      </c>
      <c r="S197" s="441">
        <f>IF($D197="Yes",'CMFs Injury B (All Data)'!S197,1)</f>
        <v>1</v>
      </c>
      <c r="T197" s="441">
        <f>IF($D197="Yes",'CMFs Injury B (All Data)'!T197,1)</f>
        <v>1</v>
      </c>
      <c r="U197" s="441">
        <f>IF($D197="Yes",'CMFs Injury B (All Data)'!U197,1)</f>
        <v>1</v>
      </c>
      <c r="V197" s="444">
        <f>IF($D197="Yes",'CMFs Injury B (All Data)'!V197,1)</f>
        <v>1</v>
      </c>
      <c r="W197" s="625"/>
    </row>
    <row r="198" spans="1:23" x14ac:dyDescent="0.2">
      <c r="A198" s="632" t="str">
        <f>'CMFs Fatal'!A198</f>
        <v/>
      </c>
      <c r="B198" s="434">
        <f>'CMFs Fatal (All Data)'!B198</f>
        <v>0</v>
      </c>
      <c r="C198" s="434">
        <f>'CMFs Fatal (All Data)'!C198</f>
        <v>0</v>
      </c>
      <c r="D198" s="434" t="str">
        <f>'CMFs Fatal (All Data)'!D198</f>
        <v/>
      </c>
      <c r="E198" s="442">
        <f>IF($D198="Yes",'CMFs Injury B (All Data)'!E198,1)</f>
        <v>1</v>
      </c>
      <c r="F198" s="442">
        <f>IF($D198="Yes",'CMFs Injury B (All Data)'!F198,1)</f>
        <v>1</v>
      </c>
      <c r="G198" s="442">
        <f>IF($D198="Yes",'CMFs Injury B (All Data)'!G198,1)</f>
        <v>1</v>
      </c>
      <c r="H198" s="442">
        <f>IF($D198="Yes",'CMFs Injury B (All Data)'!H198,1)</f>
        <v>1</v>
      </c>
      <c r="I198" s="442">
        <f>IF($D198="Yes",'CMFs Injury B (All Data)'!I198,1)</f>
        <v>1</v>
      </c>
      <c r="J198" s="442">
        <f>IF($D198="Yes",'CMFs Injury B (All Data)'!J198,1)</f>
        <v>1</v>
      </c>
      <c r="K198" s="442">
        <f>IF($D198="Yes",'CMFs Injury B (All Data)'!K198,1)</f>
        <v>1</v>
      </c>
      <c r="L198" s="442">
        <f>IF($D198="Yes",'CMFs Injury B (All Data)'!L198,1)</f>
        <v>1</v>
      </c>
      <c r="M198" s="442">
        <f>IF($D198="Yes",'CMFs Injury B (All Data)'!M198,1)</f>
        <v>1</v>
      </c>
      <c r="N198" s="442">
        <f>IF($D198="Yes",'CMFs Injury B (All Data)'!N198,1)</f>
        <v>1</v>
      </c>
      <c r="O198" s="442">
        <f>IF($D198="Yes",'CMFs Injury B (All Data)'!O198,1)</f>
        <v>1</v>
      </c>
      <c r="P198" s="442">
        <f>IF($D198="Yes",'CMFs Injury B (All Data)'!P198,1)</f>
        <v>1</v>
      </c>
      <c r="Q198" s="442">
        <f>IF($D198="Yes",'CMFs Injury B (All Data)'!Q198,1)</f>
        <v>1</v>
      </c>
      <c r="R198" s="442">
        <f>IF($D198="Yes",'CMFs Injury B (All Data)'!R198,1)</f>
        <v>1</v>
      </c>
      <c r="S198" s="442">
        <f>IF($D198="Yes",'CMFs Injury B (All Data)'!S198,1)</f>
        <v>1</v>
      </c>
      <c r="T198" s="442">
        <f>IF($D198="Yes",'CMFs Injury B (All Data)'!T198,1)</f>
        <v>1</v>
      </c>
      <c r="U198" s="442">
        <f>IF($D198="Yes",'CMFs Injury B (All Data)'!U198,1)</f>
        <v>1</v>
      </c>
      <c r="V198" s="445">
        <f>IF($D198="Yes",'CMFs Injury B (All Data)'!V198,1)</f>
        <v>1</v>
      </c>
      <c r="W198" s="625"/>
    </row>
    <row r="199" spans="1:23" x14ac:dyDescent="0.2">
      <c r="A199" s="632" t="str">
        <f>'CMFs Fatal'!A199</f>
        <v/>
      </c>
      <c r="B199" s="434">
        <f>'CMFs Fatal (All Data)'!B199</f>
        <v>0</v>
      </c>
      <c r="C199" s="434">
        <f>'CMFs Fatal (All Data)'!C199</f>
        <v>0</v>
      </c>
      <c r="D199" s="434" t="str">
        <f>'CMFs Fatal (All Data)'!D199</f>
        <v/>
      </c>
      <c r="E199" s="442">
        <f>IF($D199="Yes",'CMFs Injury B (All Data)'!E199,1)</f>
        <v>1</v>
      </c>
      <c r="F199" s="442">
        <f>IF($D199="Yes",'CMFs Injury B (All Data)'!F199,1)</f>
        <v>1</v>
      </c>
      <c r="G199" s="442">
        <f>IF($D199="Yes",'CMFs Injury B (All Data)'!G199,1)</f>
        <v>1</v>
      </c>
      <c r="H199" s="442">
        <f>IF($D199="Yes",'CMFs Injury B (All Data)'!H199,1)</f>
        <v>1</v>
      </c>
      <c r="I199" s="442">
        <f>IF($D199="Yes",'CMFs Injury B (All Data)'!I199,1)</f>
        <v>1</v>
      </c>
      <c r="J199" s="442">
        <f>IF($D199="Yes",'CMFs Injury B (All Data)'!J199,1)</f>
        <v>1</v>
      </c>
      <c r="K199" s="442">
        <f>IF($D199="Yes",'CMFs Injury B (All Data)'!K199,1)</f>
        <v>1</v>
      </c>
      <c r="L199" s="442">
        <f>IF($D199="Yes",'CMFs Injury B (All Data)'!L199,1)</f>
        <v>1</v>
      </c>
      <c r="M199" s="442">
        <f>IF($D199="Yes",'CMFs Injury B (All Data)'!M199,1)</f>
        <v>1</v>
      </c>
      <c r="N199" s="442">
        <f>IF($D199="Yes",'CMFs Injury B (All Data)'!N199,1)</f>
        <v>1</v>
      </c>
      <c r="O199" s="442">
        <f>IF($D199="Yes",'CMFs Injury B (All Data)'!O199,1)</f>
        <v>1</v>
      </c>
      <c r="P199" s="442">
        <f>IF($D199="Yes",'CMFs Injury B (All Data)'!P199,1)</f>
        <v>1</v>
      </c>
      <c r="Q199" s="442">
        <f>IF($D199="Yes",'CMFs Injury B (All Data)'!Q199,1)</f>
        <v>1</v>
      </c>
      <c r="R199" s="442">
        <f>IF($D199="Yes",'CMFs Injury B (All Data)'!R199,1)</f>
        <v>1</v>
      </c>
      <c r="S199" s="442">
        <f>IF($D199="Yes",'CMFs Injury B (All Data)'!S199,1)</f>
        <v>1</v>
      </c>
      <c r="T199" s="442">
        <f>IF($D199="Yes",'CMFs Injury B (All Data)'!T199,1)</f>
        <v>1</v>
      </c>
      <c r="U199" s="442">
        <f>IF($D199="Yes",'CMFs Injury B (All Data)'!U199,1)</f>
        <v>1</v>
      </c>
      <c r="V199" s="445">
        <f>IF($D199="Yes",'CMFs Injury B (All Data)'!V199,1)</f>
        <v>1</v>
      </c>
      <c r="W199" s="625"/>
    </row>
    <row r="200" spans="1:23" x14ac:dyDescent="0.2">
      <c r="A200" s="632" t="str">
        <f>'CMFs Fatal'!A200</f>
        <v/>
      </c>
      <c r="B200" s="434">
        <f>'CMFs Fatal (All Data)'!B200</f>
        <v>0</v>
      </c>
      <c r="C200" s="434">
        <f>'CMFs Fatal (All Data)'!C200</f>
        <v>0</v>
      </c>
      <c r="D200" s="434" t="str">
        <f>'CMFs Fatal (All Data)'!D200</f>
        <v/>
      </c>
      <c r="E200" s="442">
        <f>IF($D200="Yes",'CMFs Injury B (All Data)'!E200,1)</f>
        <v>1</v>
      </c>
      <c r="F200" s="442">
        <f>IF($D200="Yes",'CMFs Injury B (All Data)'!F200,1)</f>
        <v>1</v>
      </c>
      <c r="G200" s="442">
        <f>IF($D200="Yes",'CMFs Injury B (All Data)'!G200,1)</f>
        <v>1</v>
      </c>
      <c r="H200" s="442">
        <f>IF($D200="Yes",'CMFs Injury B (All Data)'!H200,1)</f>
        <v>1</v>
      </c>
      <c r="I200" s="442">
        <f>IF($D200="Yes",'CMFs Injury B (All Data)'!I200,1)</f>
        <v>1</v>
      </c>
      <c r="J200" s="442">
        <f>IF($D200="Yes",'CMFs Injury B (All Data)'!J200,1)</f>
        <v>1</v>
      </c>
      <c r="K200" s="442">
        <f>IF($D200="Yes",'CMFs Injury B (All Data)'!K200,1)</f>
        <v>1</v>
      </c>
      <c r="L200" s="442">
        <f>IF($D200="Yes",'CMFs Injury B (All Data)'!L200,1)</f>
        <v>1</v>
      </c>
      <c r="M200" s="442">
        <f>IF($D200="Yes",'CMFs Injury B (All Data)'!M200,1)</f>
        <v>1</v>
      </c>
      <c r="N200" s="442">
        <f>IF($D200="Yes",'CMFs Injury B (All Data)'!N200,1)</f>
        <v>1</v>
      </c>
      <c r="O200" s="442">
        <f>IF($D200="Yes",'CMFs Injury B (All Data)'!O200,1)</f>
        <v>1</v>
      </c>
      <c r="P200" s="442">
        <f>IF($D200="Yes",'CMFs Injury B (All Data)'!P200,1)</f>
        <v>1</v>
      </c>
      <c r="Q200" s="442">
        <f>IF($D200="Yes",'CMFs Injury B (All Data)'!Q200,1)</f>
        <v>1</v>
      </c>
      <c r="R200" s="442">
        <f>IF($D200="Yes",'CMFs Injury B (All Data)'!R200,1)</f>
        <v>1</v>
      </c>
      <c r="S200" s="442">
        <f>IF($D200="Yes",'CMFs Injury B (All Data)'!S200,1)</f>
        <v>1</v>
      </c>
      <c r="T200" s="442">
        <f>IF($D200="Yes",'CMFs Injury B (All Data)'!T200,1)</f>
        <v>1</v>
      </c>
      <c r="U200" s="442">
        <f>IF($D200="Yes",'CMFs Injury B (All Data)'!U200,1)</f>
        <v>1</v>
      </c>
      <c r="V200" s="445">
        <f>IF($D200="Yes",'CMFs Injury B (All Data)'!V200,1)</f>
        <v>1</v>
      </c>
      <c r="W200" s="625"/>
    </row>
    <row r="201" spans="1:23" x14ac:dyDescent="0.2">
      <c r="A201" s="632" t="str">
        <f>'CMFs Fatal'!A201</f>
        <v/>
      </c>
      <c r="B201" s="434">
        <f>'CMFs Fatal (All Data)'!B201</f>
        <v>0</v>
      </c>
      <c r="C201" s="434">
        <f>'CMFs Fatal (All Data)'!C201</f>
        <v>0</v>
      </c>
      <c r="D201" s="434" t="str">
        <f>'CMFs Fatal (All Data)'!D201</f>
        <v/>
      </c>
      <c r="E201" s="442">
        <f>IF($D201="Yes",'CMFs Injury B (All Data)'!E201,1)</f>
        <v>1</v>
      </c>
      <c r="F201" s="442">
        <f>IF($D201="Yes",'CMFs Injury B (All Data)'!F201,1)</f>
        <v>1</v>
      </c>
      <c r="G201" s="442">
        <f>IF($D201="Yes",'CMFs Injury B (All Data)'!G201,1)</f>
        <v>1</v>
      </c>
      <c r="H201" s="442">
        <f>IF($D201="Yes",'CMFs Injury B (All Data)'!H201,1)</f>
        <v>1</v>
      </c>
      <c r="I201" s="442">
        <f>IF($D201="Yes",'CMFs Injury B (All Data)'!I201,1)</f>
        <v>1</v>
      </c>
      <c r="J201" s="442">
        <f>IF($D201="Yes",'CMFs Injury B (All Data)'!J201,1)</f>
        <v>1</v>
      </c>
      <c r="K201" s="442">
        <f>IF($D201="Yes",'CMFs Injury B (All Data)'!K201,1)</f>
        <v>1</v>
      </c>
      <c r="L201" s="442">
        <f>IF($D201="Yes",'CMFs Injury B (All Data)'!L201,1)</f>
        <v>1</v>
      </c>
      <c r="M201" s="442">
        <f>IF($D201="Yes",'CMFs Injury B (All Data)'!M201,1)</f>
        <v>1</v>
      </c>
      <c r="N201" s="442">
        <f>IF($D201="Yes",'CMFs Injury B (All Data)'!N201,1)</f>
        <v>1</v>
      </c>
      <c r="O201" s="442">
        <f>IF($D201="Yes",'CMFs Injury B (All Data)'!O201,1)</f>
        <v>1</v>
      </c>
      <c r="P201" s="442">
        <f>IF($D201="Yes",'CMFs Injury B (All Data)'!P201,1)</f>
        <v>1</v>
      </c>
      <c r="Q201" s="442">
        <f>IF($D201="Yes",'CMFs Injury B (All Data)'!Q201,1)</f>
        <v>1</v>
      </c>
      <c r="R201" s="442">
        <f>IF($D201="Yes",'CMFs Injury B (All Data)'!R201,1)</f>
        <v>1</v>
      </c>
      <c r="S201" s="442">
        <f>IF($D201="Yes",'CMFs Injury B (All Data)'!S201,1)</f>
        <v>1</v>
      </c>
      <c r="T201" s="442">
        <f>IF($D201="Yes",'CMFs Injury B (All Data)'!T201,1)</f>
        <v>1</v>
      </c>
      <c r="U201" s="442">
        <f>IF($D201="Yes",'CMFs Injury B (All Data)'!U201,1)</f>
        <v>1</v>
      </c>
      <c r="V201" s="445">
        <f>IF($D201="Yes",'CMFs Injury B (All Data)'!V201,1)</f>
        <v>1</v>
      </c>
      <c r="W201" s="625"/>
    </row>
    <row r="202" spans="1:23" ht="13.5" thickBot="1" x14ac:dyDescent="0.25">
      <c r="A202" s="633" t="str">
        <f>'CMFs Fatal'!A202</f>
        <v/>
      </c>
      <c r="B202" s="435">
        <f>'CMFs Fatal (All Data)'!B202</f>
        <v>0</v>
      </c>
      <c r="C202" s="435">
        <f>'CMFs Fatal (All Data)'!C202</f>
        <v>0</v>
      </c>
      <c r="D202" s="435" t="str">
        <f>'CMFs Fatal (All Data)'!D202</f>
        <v/>
      </c>
      <c r="E202" s="443">
        <f>IF($D202="Yes",'CMFs Injury B (All Data)'!E202,1)</f>
        <v>1</v>
      </c>
      <c r="F202" s="443">
        <f>IF($D202="Yes",'CMFs Injury B (All Data)'!F202,1)</f>
        <v>1</v>
      </c>
      <c r="G202" s="443">
        <f>IF($D202="Yes",'CMFs Injury B (All Data)'!G202,1)</f>
        <v>1</v>
      </c>
      <c r="H202" s="443">
        <f>IF($D202="Yes",'CMFs Injury B (All Data)'!H202,1)</f>
        <v>1</v>
      </c>
      <c r="I202" s="443">
        <f>IF($D202="Yes",'CMFs Injury B (All Data)'!I202,1)</f>
        <v>1</v>
      </c>
      <c r="J202" s="443">
        <f>IF($D202="Yes",'CMFs Injury B (All Data)'!J202,1)</f>
        <v>1</v>
      </c>
      <c r="K202" s="443">
        <f>IF($D202="Yes",'CMFs Injury B (All Data)'!K202,1)</f>
        <v>1</v>
      </c>
      <c r="L202" s="443">
        <f>IF($D202="Yes",'CMFs Injury B (All Data)'!L202,1)</f>
        <v>1</v>
      </c>
      <c r="M202" s="443">
        <f>IF($D202="Yes",'CMFs Injury B (All Data)'!M202,1)</f>
        <v>1</v>
      </c>
      <c r="N202" s="443">
        <f>IF($D202="Yes",'CMFs Injury B (All Data)'!N202,1)</f>
        <v>1</v>
      </c>
      <c r="O202" s="443">
        <f>IF($D202="Yes",'CMFs Injury B (All Data)'!O202,1)</f>
        <v>1</v>
      </c>
      <c r="P202" s="443">
        <f>IF($D202="Yes",'CMFs Injury B (All Data)'!P202,1)</f>
        <v>1</v>
      </c>
      <c r="Q202" s="443">
        <f>IF($D202="Yes",'CMFs Injury B (All Data)'!Q202,1)</f>
        <v>1</v>
      </c>
      <c r="R202" s="443">
        <f>IF($D202="Yes",'CMFs Injury B (All Data)'!R202,1)</f>
        <v>1</v>
      </c>
      <c r="S202" s="443">
        <f>IF($D202="Yes",'CMFs Injury B (All Data)'!S202,1)</f>
        <v>1</v>
      </c>
      <c r="T202" s="443">
        <f>IF($D202="Yes",'CMFs Injury B (All Data)'!T202,1)</f>
        <v>1</v>
      </c>
      <c r="U202" s="443">
        <f>IF($D202="Yes",'CMFs Injury B (All Data)'!U202,1)</f>
        <v>1</v>
      </c>
      <c r="V202" s="446">
        <f>IF($D202="Yes",'CMFs Injury B (All Data)'!V202,1)</f>
        <v>1</v>
      </c>
      <c r="W202" s="625"/>
    </row>
  </sheetData>
  <sheetProtection algorithmName="SHA-512" hashValue="ZHbfQXHJ6wsyS/0UqUnahZi8LNOTg3hQSPxXmplwaeHowz3956/mp7s8oIooasWVCChhNX3gRNjE4iSRwiHudQ==" saltValue="P/xzlKsc9Mz+KUb4Ejyfbg==" spinCount="100000" sheet="1" objects="1" scenarios="1"/>
  <conditionalFormatting sqref="E2:V202">
    <cfRule type="cellIs" dxfId="21" priority="2" operator="equal">
      <formula>1</formula>
    </cfRule>
  </conditionalFormatting>
  <conditionalFormatting sqref="A2:V202">
    <cfRule type="expression" dxfId="20" priority="1">
      <formula>$D2="No"</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6D00-0D78-4857-AA85-3AB72548314D}">
  <sheetPr>
    <tabColor theme="9" tint="0.39997558519241921"/>
  </sheetPr>
  <dimension ref="A1:W202"/>
  <sheetViews>
    <sheetView workbookViewId="0">
      <selection activeCell="M44" sqref="M44"/>
    </sheetView>
  </sheetViews>
  <sheetFormatPr defaultRowHeight="12.75" x14ac:dyDescent="0.2"/>
  <cols>
    <col min="1" max="1" width="80.7109375" style="634" bestFit="1" customWidth="1"/>
    <col min="2" max="2" width="12.7109375" style="44" bestFit="1" customWidth="1"/>
    <col min="3" max="3" width="17" style="624" bestFit="1" customWidth="1"/>
    <col min="4" max="4" width="16.28515625" style="4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 min="23" max="23" width="9.85546875" style="623" customWidth="1"/>
  </cols>
  <sheetData>
    <row r="1" spans="1:23"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Fatal'!T1</f>
        <v>0</v>
      </c>
      <c r="U1" s="565">
        <f>'CMFs Fatal'!U1</f>
        <v>0</v>
      </c>
      <c r="V1" s="566">
        <f>'CMFs Fatal'!V1</f>
        <v>0</v>
      </c>
      <c r="W1" s="622"/>
    </row>
    <row r="2" spans="1:23" ht="13.5" thickBot="1" x14ac:dyDescent="0.25">
      <c r="A2" s="629"/>
      <c r="B2" s="463">
        <f>'CMFs Fatal (All Data)'!B2</f>
        <v>0</v>
      </c>
      <c r="C2" s="463" t="str">
        <f>'CMFs Fatal (All Data)'!C2</f>
        <v>All</v>
      </c>
      <c r="D2" s="463" t="str">
        <f>'CMFs Fatal (All Data)'!D2</f>
        <v/>
      </c>
      <c r="E2" s="464">
        <f>IF($D2="Yes",'CMFs Injury C (All Data)'!E2,1)</f>
        <v>1</v>
      </c>
      <c r="F2" s="464">
        <f>IF($D2="Yes",'CMFs Injury C (All Data)'!F2,1)</f>
        <v>1</v>
      </c>
      <c r="G2" s="464">
        <f>IF($D2="Yes",'CMFs Injury C (All Data)'!G2,1)</f>
        <v>1</v>
      </c>
      <c r="H2" s="464">
        <f>IF($D2="Yes",'CMFs Injury C (All Data)'!H2,1)</f>
        <v>1</v>
      </c>
      <c r="I2" s="464">
        <f>IF($D2="Yes",'CMFs Injury C (All Data)'!I2,1)</f>
        <v>1</v>
      </c>
      <c r="J2" s="464">
        <f>IF($D2="Yes",'CMFs Injury C (All Data)'!J2,1)</f>
        <v>1</v>
      </c>
      <c r="K2" s="464">
        <f>IF($D2="Yes",'CMFs Injury C (All Data)'!K2,1)</f>
        <v>1</v>
      </c>
      <c r="L2" s="464">
        <f>IF($D2="Yes",'CMFs Injury C (All Data)'!L2,1)</f>
        <v>1</v>
      </c>
      <c r="M2" s="464">
        <f>IF($D2="Yes",'CMFs Injury C (All Data)'!M2,1)</f>
        <v>1</v>
      </c>
      <c r="N2" s="464">
        <f>IF($D2="Yes",'CMFs Injury C (All Data)'!N2,1)</f>
        <v>1</v>
      </c>
      <c r="O2" s="464">
        <f>IF($D2="Yes",'CMFs Injury C (All Data)'!O2,1)</f>
        <v>1</v>
      </c>
      <c r="P2" s="464">
        <f>IF($D2="Yes",'CMFs Injury C (All Data)'!P2,1)</f>
        <v>1</v>
      </c>
      <c r="Q2" s="464">
        <f>IF($D2="Yes",'CMFs Injury C (All Data)'!Q2,1)</f>
        <v>1</v>
      </c>
      <c r="R2" s="464">
        <f>IF($D2="Yes",'CMFs Injury C (All Data)'!R2,1)</f>
        <v>1</v>
      </c>
      <c r="S2" s="464">
        <f>IF($D2="Yes",'CMFs Injury C (All Data)'!S2,1)</f>
        <v>1</v>
      </c>
      <c r="T2" s="464">
        <f>IF($D2="Yes",'CMFs Injury C (All Data)'!T2,1)</f>
        <v>1</v>
      </c>
      <c r="U2" s="464">
        <f>IF($D2="Yes",'CMFs Injury C (All Data)'!U2,1)</f>
        <v>1</v>
      </c>
      <c r="V2" s="465">
        <f>IF($D2="Yes",'CMFs Injury C (All Data)'!V2,1)</f>
        <v>1</v>
      </c>
      <c r="W2" s="625"/>
    </row>
    <row r="3" spans="1:23" x14ac:dyDescent="0.2">
      <c r="A3" s="407" t="str">
        <f>'CMFs Fatal'!A3</f>
        <v>Area Type must be selected on Worksheet 1 (box 14)</v>
      </c>
      <c r="B3" s="460">
        <f>'CMFs Fatal (All Data)'!B3</f>
        <v>0</v>
      </c>
      <c r="C3" s="460" t="str">
        <f>'CMFs Fatal (All Data)'!C3</f>
        <v>All</v>
      </c>
      <c r="D3" s="460" t="e">
        <f>'CMFs Fatal (All Data)'!D3</f>
        <v>#N/A</v>
      </c>
      <c r="E3" s="461" t="e">
        <f>IF($D3="Yes",'CMFs Injury C (All Data)'!E3,1)</f>
        <v>#N/A</v>
      </c>
      <c r="F3" s="461" t="e">
        <f>IF($D3="Yes",'CMFs Injury C (All Data)'!F3,1)</f>
        <v>#N/A</v>
      </c>
      <c r="G3" s="461" t="e">
        <f>IF($D3="Yes",'CMFs Injury C (All Data)'!G3,1)</f>
        <v>#N/A</v>
      </c>
      <c r="H3" s="461" t="e">
        <f>IF($D3="Yes",'CMFs Injury C (All Data)'!H3,1)</f>
        <v>#N/A</v>
      </c>
      <c r="I3" s="461" t="e">
        <f>IF($D3="Yes",'CMFs Injury C (All Data)'!I3,1)</f>
        <v>#N/A</v>
      </c>
      <c r="J3" s="461" t="e">
        <f>IF($D3="Yes",'CMFs Injury C (All Data)'!J3,1)</f>
        <v>#N/A</v>
      </c>
      <c r="K3" s="461" t="e">
        <f>IF($D3="Yes",'CMFs Injury C (All Data)'!K3,1)</f>
        <v>#N/A</v>
      </c>
      <c r="L3" s="461" t="e">
        <f>IF($D3="Yes",'CMFs Injury C (All Data)'!L3,1)</f>
        <v>#N/A</v>
      </c>
      <c r="M3" s="461" t="e">
        <f>IF($D3="Yes",'CMFs Injury C (All Data)'!M3,1)</f>
        <v>#N/A</v>
      </c>
      <c r="N3" s="461" t="e">
        <f>IF($D3="Yes",'CMFs Injury C (All Data)'!N3,1)</f>
        <v>#N/A</v>
      </c>
      <c r="O3" s="461" t="e">
        <f>IF($D3="Yes",'CMFs Injury C (All Data)'!O3,1)</f>
        <v>#N/A</v>
      </c>
      <c r="P3" s="461" t="e">
        <f>IF($D3="Yes",'CMFs Injury C (All Data)'!P3,1)</f>
        <v>#N/A</v>
      </c>
      <c r="Q3" s="461" t="e">
        <f>IF($D3="Yes",'CMFs Injury C (All Data)'!Q3,1)</f>
        <v>#N/A</v>
      </c>
      <c r="R3" s="461" t="e">
        <f>IF($D3="Yes",'CMFs Injury C (All Data)'!R3,1)</f>
        <v>#N/A</v>
      </c>
      <c r="S3" s="461" t="e">
        <f>IF($D3="Yes",'CMFs Injury C (All Data)'!S3,1)</f>
        <v>#N/A</v>
      </c>
      <c r="T3" s="461" t="e">
        <f>IF($D3="Yes",'CMFs Injury C (All Data)'!T3,1)</f>
        <v>#N/A</v>
      </c>
      <c r="U3" s="461" t="e">
        <f>IF($D3="Yes",'CMFs Injury C (All Data)'!U3,1)</f>
        <v>#N/A</v>
      </c>
      <c r="V3" s="462" t="e">
        <f>IF($D3="Yes",'CMFs Injury C (All Data)'!V3,1)</f>
        <v>#N/A</v>
      </c>
      <c r="W3" s="625"/>
    </row>
    <row r="4" spans="1:23" x14ac:dyDescent="0.2">
      <c r="A4" s="407" t="str">
        <f>'CMFs Fatal'!A4</f>
        <v>Area Type must be selected on Worksheet 1 (box 14)</v>
      </c>
      <c r="B4" s="403">
        <f>'CMFs Fatal (All Data)'!B4</f>
        <v>20</v>
      </c>
      <c r="C4" s="403" t="str">
        <f>'CMFs Fatal (All Data)'!C4</f>
        <v>Urban</v>
      </c>
      <c r="D4" s="403" t="e">
        <f>'CMFs Fatal (All Data)'!D4</f>
        <v>#N/A</v>
      </c>
      <c r="E4" s="404" t="e">
        <f>IF($D4="Yes",'CMFs Injury C (All Data)'!E4,1)</f>
        <v>#N/A</v>
      </c>
      <c r="F4" s="404" t="e">
        <f>IF($D4="Yes",'CMFs Injury C (All Data)'!F4,1)</f>
        <v>#N/A</v>
      </c>
      <c r="G4" s="404" t="e">
        <f>IF($D4="Yes",'CMFs Injury C (All Data)'!G4,1)</f>
        <v>#N/A</v>
      </c>
      <c r="H4" s="404" t="e">
        <f>IF($D4="Yes",'CMFs Injury C (All Data)'!H4,1)</f>
        <v>#N/A</v>
      </c>
      <c r="I4" s="404" t="e">
        <f>IF($D4="Yes",'CMFs Injury C (All Data)'!I4,1)</f>
        <v>#N/A</v>
      </c>
      <c r="J4" s="404" t="e">
        <f>IF($D4="Yes",'CMFs Injury C (All Data)'!J4,1)</f>
        <v>#N/A</v>
      </c>
      <c r="K4" s="404" t="e">
        <f>IF($D4="Yes",'CMFs Injury C (All Data)'!K4,1)</f>
        <v>#N/A</v>
      </c>
      <c r="L4" s="404" t="e">
        <f>IF($D4="Yes",'CMFs Injury C (All Data)'!L4,1)</f>
        <v>#N/A</v>
      </c>
      <c r="M4" s="404" t="e">
        <f>IF($D4="Yes",'CMFs Injury C (All Data)'!M4,1)</f>
        <v>#N/A</v>
      </c>
      <c r="N4" s="404" t="e">
        <f>IF($D4="Yes",'CMFs Injury C (All Data)'!N4,1)</f>
        <v>#N/A</v>
      </c>
      <c r="O4" s="404" t="e">
        <f>IF($D4="Yes",'CMFs Injury C (All Data)'!O4,1)</f>
        <v>#N/A</v>
      </c>
      <c r="P4" s="404" t="e">
        <f>IF($D4="Yes",'CMFs Injury C (All Data)'!P4,1)</f>
        <v>#N/A</v>
      </c>
      <c r="Q4" s="404" t="e">
        <f>IF($D4="Yes",'CMFs Injury C (All Data)'!Q4,1)</f>
        <v>#N/A</v>
      </c>
      <c r="R4" s="404" t="e">
        <f>IF($D4="Yes",'CMFs Injury C (All Data)'!R4,1)</f>
        <v>#N/A</v>
      </c>
      <c r="S4" s="404" t="e">
        <f>IF($D4="Yes",'CMFs Injury C (All Data)'!S4,1)</f>
        <v>#N/A</v>
      </c>
      <c r="T4" s="404" t="e">
        <f>IF($D4="Yes",'CMFs Injury C (All Data)'!T4,1)</f>
        <v>#N/A</v>
      </c>
      <c r="U4" s="404" t="e">
        <f>IF($D4="Yes",'CMFs Injury C (All Data)'!U4,1)</f>
        <v>#N/A</v>
      </c>
      <c r="V4" s="439" t="e">
        <f>IF($D4="Yes",'CMFs Injury C (All Data)'!V4,1)</f>
        <v>#N/A</v>
      </c>
      <c r="W4" s="625"/>
    </row>
    <row r="5" spans="1:23" x14ac:dyDescent="0.2">
      <c r="A5" s="407" t="str">
        <f>'CMFs Fatal'!A5</f>
        <v>Area Type must be selected on Worksheet 1 (box 14)</v>
      </c>
      <c r="B5" s="403">
        <f>'CMFs Fatal (All Data)'!B5</f>
        <v>20</v>
      </c>
      <c r="C5" s="403" t="str">
        <f>'CMFs Fatal (All Data)'!C5</f>
        <v>All</v>
      </c>
      <c r="D5" s="403" t="e">
        <f>'CMFs Fatal (All Data)'!D5</f>
        <v>#N/A</v>
      </c>
      <c r="E5" s="404" t="e">
        <f>IF($D5="Yes",'CMFs Injury C (All Data)'!E5,1)</f>
        <v>#N/A</v>
      </c>
      <c r="F5" s="404" t="e">
        <f>IF($D5="Yes",'CMFs Injury C (All Data)'!F5,1)</f>
        <v>#N/A</v>
      </c>
      <c r="G5" s="404" t="e">
        <f>IF($D5="Yes",'CMFs Injury C (All Data)'!G5,1)</f>
        <v>#N/A</v>
      </c>
      <c r="H5" s="404" t="e">
        <f>IF($D5="Yes",'CMFs Injury C (All Data)'!H5,1)</f>
        <v>#N/A</v>
      </c>
      <c r="I5" s="404" t="e">
        <f>IF($D5="Yes",'CMFs Injury C (All Data)'!I5,1)</f>
        <v>#N/A</v>
      </c>
      <c r="J5" s="404" t="e">
        <f>IF($D5="Yes",'CMFs Injury C (All Data)'!J5,1)</f>
        <v>#N/A</v>
      </c>
      <c r="K5" s="404" t="e">
        <f>IF($D5="Yes",'CMFs Injury C (All Data)'!K5,1)</f>
        <v>#N/A</v>
      </c>
      <c r="L5" s="404" t="e">
        <f>IF($D5="Yes",'CMFs Injury C (All Data)'!L5,1)</f>
        <v>#N/A</v>
      </c>
      <c r="M5" s="404" t="e">
        <f>IF($D5="Yes",'CMFs Injury C (All Data)'!M5,1)</f>
        <v>#N/A</v>
      </c>
      <c r="N5" s="404" t="e">
        <f>IF($D5="Yes",'CMFs Injury C (All Data)'!N5,1)</f>
        <v>#N/A</v>
      </c>
      <c r="O5" s="404" t="e">
        <f>IF($D5="Yes",'CMFs Injury C (All Data)'!O5,1)</f>
        <v>#N/A</v>
      </c>
      <c r="P5" s="404" t="e">
        <f>IF($D5="Yes",'CMFs Injury C (All Data)'!P5,1)</f>
        <v>#N/A</v>
      </c>
      <c r="Q5" s="404" t="e">
        <f>IF($D5="Yes",'CMFs Injury C (All Data)'!Q5,1)</f>
        <v>#N/A</v>
      </c>
      <c r="R5" s="404" t="e">
        <f>IF($D5="Yes",'CMFs Injury C (All Data)'!R5,1)</f>
        <v>#N/A</v>
      </c>
      <c r="S5" s="404" t="e">
        <f>IF($D5="Yes",'CMFs Injury C (All Data)'!S5,1)</f>
        <v>#N/A</v>
      </c>
      <c r="T5" s="404" t="e">
        <f>IF($D5="Yes",'CMFs Injury C (All Data)'!T5,1)</f>
        <v>#N/A</v>
      </c>
      <c r="U5" s="404" t="e">
        <f>IF($D5="Yes",'CMFs Injury C (All Data)'!U5,1)</f>
        <v>#N/A</v>
      </c>
      <c r="V5" s="439" t="e">
        <f>IF($D5="Yes",'CMFs Injury C (All Data)'!V5,1)</f>
        <v>#N/A</v>
      </c>
      <c r="W5" s="625"/>
    </row>
    <row r="6" spans="1:23" x14ac:dyDescent="0.2">
      <c r="A6" s="407" t="str">
        <f>'CMFs Fatal'!A6</f>
        <v>Area Type must be selected on Worksheet 1 (box 14)</v>
      </c>
      <c r="B6" s="403">
        <f>'CMFs Fatal (All Data)'!B6</f>
        <v>20</v>
      </c>
      <c r="C6" s="403" t="str">
        <f>'CMFs Fatal (All Data)'!C6</f>
        <v>All</v>
      </c>
      <c r="D6" s="403" t="e">
        <f>'CMFs Fatal (All Data)'!D6</f>
        <v>#N/A</v>
      </c>
      <c r="E6" s="404" t="e">
        <f>IF($D6="Yes",'CMFs Injury C (All Data)'!E6,1)</f>
        <v>#N/A</v>
      </c>
      <c r="F6" s="404" t="e">
        <f>IF($D6="Yes",'CMFs Injury C (All Data)'!F6,1)</f>
        <v>#N/A</v>
      </c>
      <c r="G6" s="404" t="e">
        <f>IF($D6="Yes",'CMFs Injury C (All Data)'!G6,1)</f>
        <v>#N/A</v>
      </c>
      <c r="H6" s="404" t="e">
        <f>IF($D6="Yes",'CMFs Injury C (All Data)'!H6,1)</f>
        <v>#N/A</v>
      </c>
      <c r="I6" s="404" t="e">
        <f>IF($D6="Yes",'CMFs Injury C (All Data)'!I6,1)</f>
        <v>#N/A</v>
      </c>
      <c r="J6" s="404" t="e">
        <f>IF($D6="Yes",'CMFs Injury C (All Data)'!J6,1)</f>
        <v>#N/A</v>
      </c>
      <c r="K6" s="404" t="e">
        <f>IF($D6="Yes",'CMFs Injury C (All Data)'!K6,1)</f>
        <v>#N/A</v>
      </c>
      <c r="L6" s="404" t="e">
        <f>IF($D6="Yes",'CMFs Injury C (All Data)'!L6,1)</f>
        <v>#N/A</v>
      </c>
      <c r="M6" s="404" t="e">
        <f>IF($D6="Yes",'CMFs Injury C (All Data)'!M6,1)</f>
        <v>#N/A</v>
      </c>
      <c r="N6" s="404" t="e">
        <f>IF($D6="Yes",'CMFs Injury C (All Data)'!N6,1)</f>
        <v>#N/A</v>
      </c>
      <c r="O6" s="404" t="e">
        <f>IF($D6="Yes",'CMFs Injury C (All Data)'!O6,1)</f>
        <v>#N/A</v>
      </c>
      <c r="P6" s="404" t="e">
        <f>IF($D6="Yes",'CMFs Injury C (All Data)'!P6,1)</f>
        <v>#N/A</v>
      </c>
      <c r="Q6" s="404" t="e">
        <f>IF($D6="Yes",'CMFs Injury C (All Data)'!Q6,1)</f>
        <v>#N/A</v>
      </c>
      <c r="R6" s="404" t="e">
        <f>IF($D6="Yes",'CMFs Injury C (All Data)'!R6,1)</f>
        <v>#N/A</v>
      </c>
      <c r="S6" s="404" t="e">
        <f>IF($D6="Yes",'CMFs Injury C (All Data)'!S6,1)</f>
        <v>#N/A</v>
      </c>
      <c r="T6" s="404" t="e">
        <f>IF($D6="Yes",'CMFs Injury C (All Data)'!T6,1)</f>
        <v>#N/A</v>
      </c>
      <c r="U6" s="404" t="e">
        <f>IF($D6="Yes",'CMFs Injury C (All Data)'!U6,1)</f>
        <v>#N/A</v>
      </c>
      <c r="V6" s="439" t="e">
        <f>IF($D6="Yes",'CMFs Injury C (All Data)'!V6,1)</f>
        <v>#N/A</v>
      </c>
      <c r="W6" s="625"/>
    </row>
    <row r="7" spans="1:23" x14ac:dyDescent="0.2">
      <c r="A7" s="407" t="str">
        <f>'CMFs Fatal'!A7</f>
        <v>Area Type must be selected on Worksheet 1 (box 14)</v>
      </c>
      <c r="B7" s="403">
        <f>'CMFs Fatal (All Data)'!B7</f>
        <v>20</v>
      </c>
      <c r="C7" s="403" t="str">
        <f>'CMFs Fatal (All Data)'!C7</f>
        <v>Urban and Suburban</v>
      </c>
      <c r="D7" s="403" t="e">
        <f>'CMFs Fatal (All Data)'!D7</f>
        <v>#N/A</v>
      </c>
      <c r="E7" s="404" t="e">
        <f>IF($D7="Yes",'CMFs Injury C (All Data)'!E7,1)</f>
        <v>#N/A</v>
      </c>
      <c r="F7" s="404" t="e">
        <f>IF($D7="Yes",'CMFs Injury C (All Data)'!F7,1)</f>
        <v>#N/A</v>
      </c>
      <c r="G7" s="404" t="e">
        <f>IF($D7="Yes",'CMFs Injury C (All Data)'!G7,1)</f>
        <v>#N/A</v>
      </c>
      <c r="H7" s="404" t="e">
        <f>IF($D7="Yes",'CMFs Injury C (All Data)'!H7,1)</f>
        <v>#N/A</v>
      </c>
      <c r="I7" s="404" t="e">
        <f>IF($D7="Yes",'CMFs Injury C (All Data)'!I7,1)</f>
        <v>#N/A</v>
      </c>
      <c r="J7" s="404" t="e">
        <f>IF($D7="Yes",'CMFs Injury C (All Data)'!J7,1)</f>
        <v>#N/A</v>
      </c>
      <c r="K7" s="404" t="e">
        <f>IF($D7="Yes",'CMFs Injury C (All Data)'!K7,1)</f>
        <v>#N/A</v>
      </c>
      <c r="L7" s="404" t="e">
        <f>IF($D7="Yes",'CMFs Injury C (All Data)'!L7,1)</f>
        <v>#N/A</v>
      </c>
      <c r="M7" s="404" t="e">
        <f>IF($D7="Yes",'CMFs Injury C (All Data)'!M7,1)</f>
        <v>#N/A</v>
      </c>
      <c r="N7" s="404" t="e">
        <f>IF($D7="Yes",'CMFs Injury C (All Data)'!N7,1)</f>
        <v>#N/A</v>
      </c>
      <c r="O7" s="404" t="e">
        <f>IF($D7="Yes",'CMFs Injury C (All Data)'!O7,1)</f>
        <v>#N/A</v>
      </c>
      <c r="P7" s="404" t="e">
        <f>IF($D7="Yes",'CMFs Injury C (All Data)'!P7,1)</f>
        <v>#N/A</v>
      </c>
      <c r="Q7" s="404" t="e">
        <f>IF($D7="Yes",'CMFs Injury C (All Data)'!Q7,1)</f>
        <v>#N/A</v>
      </c>
      <c r="R7" s="404" t="e">
        <f>IF($D7="Yes",'CMFs Injury C (All Data)'!R7,1)</f>
        <v>#N/A</v>
      </c>
      <c r="S7" s="404" t="e">
        <f>IF($D7="Yes",'CMFs Injury C (All Data)'!S7,1)</f>
        <v>#N/A</v>
      </c>
      <c r="T7" s="404" t="e">
        <f>IF($D7="Yes",'CMFs Injury C (All Data)'!T7,1)</f>
        <v>#N/A</v>
      </c>
      <c r="U7" s="404" t="e">
        <f>IF($D7="Yes",'CMFs Injury C (All Data)'!U7,1)</f>
        <v>#N/A</v>
      </c>
      <c r="V7" s="439" t="e">
        <f>IF($D7="Yes",'CMFs Injury C (All Data)'!V7,1)</f>
        <v>#N/A</v>
      </c>
      <c r="W7" s="625"/>
    </row>
    <row r="8" spans="1:23" x14ac:dyDescent="0.2">
      <c r="A8" s="407" t="str">
        <f>'CMFs Fatal'!A8</f>
        <v>Area Type must be selected on Worksheet 1 (box 14)</v>
      </c>
      <c r="B8" s="403">
        <f>'CMFs Fatal (All Data)'!B8</f>
        <v>20</v>
      </c>
      <c r="C8" s="403" t="str">
        <f>'CMFs Fatal (All Data)'!C8</f>
        <v>All</v>
      </c>
      <c r="D8" s="403" t="e">
        <f>'CMFs Fatal (All Data)'!D8</f>
        <v>#N/A</v>
      </c>
      <c r="E8" s="404" t="e">
        <f>IF($D8="Yes",'CMFs Injury C (All Data)'!E8,1)</f>
        <v>#N/A</v>
      </c>
      <c r="F8" s="404" t="e">
        <f>IF($D8="Yes",'CMFs Injury C (All Data)'!F8,1)</f>
        <v>#N/A</v>
      </c>
      <c r="G8" s="404" t="e">
        <f>IF($D8="Yes",'CMFs Injury C (All Data)'!G8,1)</f>
        <v>#N/A</v>
      </c>
      <c r="H8" s="404" t="e">
        <f>IF($D8="Yes",'CMFs Injury C (All Data)'!H8,1)</f>
        <v>#N/A</v>
      </c>
      <c r="I8" s="404" t="e">
        <f>IF($D8="Yes",'CMFs Injury C (All Data)'!I8,1)</f>
        <v>#N/A</v>
      </c>
      <c r="J8" s="404" t="e">
        <f>IF($D8="Yes",'CMFs Injury C (All Data)'!J8,1)</f>
        <v>#N/A</v>
      </c>
      <c r="K8" s="404" t="e">
        <f>IF($D8="Yes",'CMFs Injury C (All Data)'!K8,1)</f>
        <v>#N/A</v>
      </c>
      <c r="L8" s="404" t="e">
        <f>IF($D8="Yes",'CMFs Injury C (All Data)'!L8,1)</f>
        <v>#N/A</v>
      </c>
      <c r="M8" s="404" t="e">
        <f>IF($D8="Yes",'CMFs Injury C (All Data)'!M8,1)</f>
        <v>#N/A</v>
      </c>
      <c r="N8" s="404" t="e">
        <f>IF($D8="Yes",'CMFs Injury C (All Data)'!N8,1)</f>
        <v>#N/A</v>
      </c>
      <c r="O8" s="404" t="e">
        <f>IF($D8="Yes",'CMFs Injury C (All Data)'!O8,1)</f>
        <v>#N/A</v>
      </c>
      <c r="P8" s="404" t="e">
        <f>IF($D8="Yes",'CMFs Injury C (All Data)'!P8,1)</f>
        <v>#N/A</v>
      </c>
      <c r="Q8" s="404" t="e">
        <f>IF($D8="Yes",'CMFs Injury C (All Data)'!Q8,1)</f>
        <v>#N/A</v>
      </c>
      <c r="R8" s="404" t="e">
        <f>IF($D8="Yes",'CMFs Injury C (All Data)'!R8,1)</f>
        <v>#N/A</v>
      </c>
      <c r="S8" s="404" t="e">
        <f>IF($D8="Yes",'CMFs Injury C (All Data)'!S8,1)</f>
        <v>#N/A</v>
      </c>
      <c r="T8" s="404" t="e">
        <f>IF($D8="Yes",'CMFs Injury C (All Data)'!T8,1)</f>
        <v>#N/A</v>
      </c>
      <c r="U8" s="404" t="e">
        <f>IF($D8="Yes",'CMFs Injury C (All Data)'!U8,1)</f>
        <v>#N/A</v>
      </c>
      <c r="V8" s="439" t="e">
        <f>IF($D8="Yes",'CMFs Injury C (All Data)'!V8,1)</f>
        <v>#N/A</v>
      </c>
      <c r="W8" s="625"/>
    </row>
    <row r="9" spans="1:23" x14ac:dyDescent="0.2">
      <c r="A9" s="407" t="str">
        <f>'CMFs Fatal'!A9</f>
        <v>Area Type must be selected on Worksheet 1 (box 14)</v>
      </c>
      <c r="B9" s="403">
        <f>'CMFs Fatal (All Data)'!B9</f>
        <v>20</v>
      </c>
      <c r="C9" s="403" t="str">
        <f>'CMFs Fatal (All Data)'!C9</f>
        <v>All</v>
      </c>
      <c r="D9" s="403" t="e">
        <f>'CMFs Fatal (All Data)'!D9</f>
        <v>#N/A</v>
      </c>
      <c r="E9" s="404" t="e">
        <f>IF($D9="Yes",'CMFs Injury C (All Data)'!E9,1)</f>
        <v>#N/A</v>
      </c>
      <c r="F9" s="404" t="e">
        <f>IF($D9="Yes",'CMFs Injury C (All Data)'!F9,1)</f>
        <v>#N/A</v>
      </c>
      <c r="G9" s="404" t="e">
        <f>IF($D9="Yes",'CMFs Injury C (All Data)'!G9,1)</f>
        <v>#N/A</v>
      </c>
      <c r="H9" s="404" t="e">
        <f>IF($D9="Yes",'CMFs Injury C (All Data)'!H9,1)</f>
        <v>#N/A</v>
      </c>
      <c r="I9" s="404" t="e">
        <f>IF($D9="Yes",'CMFs Injury C (All Data)'!I9,1)</f>
        <v>#N/A</v>
      </c>
      <c r="J9" s="404" t="e">
        <f>IF($D9="Yes",'CMFs Injury C (All Data)'!J9,1)</f>
        <v>#N/A</v>
      </c>
      <c r="K9" s="404" t="e">
        <f>IF($D9="Yes",'CMFs Injury C (All Data)'!K9,1)</f>
        <v>#N/A</v>
      </c>
      <c r="L9" s="404" t="e">
        <f>IF($D9="Yes",'CMFs Injury C (All Data)'!L9,1)</f>
        <v>#N/A</v>
      </c>
      <c r="M9" s="404" t="e">
        <f>IF($D9="Yes",'CMFs Injury C (All Data)'!M9,1)</f>
        <v>#N/A</v>
      </c>
      <c r="N9" s="404" t="e">
        <f>IF($D9="Yes",'CMFs Injury C (All Data)'!N9,1)</f>
        <v>#N/A</v>
      </c>
      <c r="O9" s="404" t="e">
        <f>IF($D9="Yes",'CMFs Injury C (All Data)'!O9,1)</f>
        <v>#N/A</v>
      </c>
      <c r="P9" s="404" t="e">
        <f>IF($D9="Yes",'CMFs Injury C (All Data)'!P9,1)</f>
        <v>#N/A</v>
      </c>
      <c r="Q9" s="404" t="e">
        <f>IF($D9="Yes",'CMFs Injury C (All Data)'!Q9,1)</f>
        <v>#N/A</v>
      </c>
      <c r="R9" s="404" t="e">
        <f>IF($D9="Yes",'CMFs Injury C (All Data)'!R9,1)</f>
        <v>#N/A</v>
      </c>
      <c r="S9" s="404" t="e">
        <f>IF($D9="Yes",'CMFs Injury C (All Data)'!S9,1)</f>
        <v>#N/A</v>
      </c>
      <c r="T9" s="404" t="e">
        <f>IF($D9="Yes",'CMFs Injury C (All Data)'!T9,1)</f>
        <v>#N/A</v>
      </c>
      <c r="U9" s="404" t="e">
        <f>IF($D9="Yes",'CMFs Injury C (All Data)'!U9,1)</f>
        <v>#N/A</v>
      </c>
      <c r="V9" s="439" t="e">
        <f>IF($D9="Yes",'CMFs Injury C (All Data)'!V9,1)</f>
        <v>#N/A</v>
      </c>
      <c r="W9" s="625"/>
    </row>
    <row r="10" spans="1:23" x14ac:dyDescent="0.2">
      <c r="A10" s="407" t="str">
        <f>'CMFs Fatal'!A10</f>
        <v>Area Type must be selected on Worksheet 1 (box 14)</v>
      </c>
      <c r="B10" s="403">
        <f>'CMFs Fatal (All Data)'!B10</f>
        <v>20</v>
      </c>
      <c r="C10" s="403" t="str">
        <f>'CMFs Fatal (All Data)'!C10</f>
        <v>All</v>
      </c>
      <c r="D10" s="403" t="e">
        <f>'CMFs Fatal (All Data)'!D10</f>
        <v>#N/A</v>
      </c>
      <c r="E10" s="404" t="e">
        <f>IF($D10="Yes",'CMFs Injury C (All Data)'!E10,1)</f>
        <v>#N/A</v>
      </c>
      <c r="F10" s="404" t="e">
        <f>IF($D10="Yes",'CMFs Injury C (All Data)'!F10,1)</f>
        <v>#N/A</v>
      </c>
      <c r="G10" s="404" t="e">
        <f>IF($D10="Yes",'CMFs Injury C (All Data)'!G10,1)</f>
        <v>#N/A</v>
      </c>
      <c r="H10" s="404" t="e">
        <f>IF($D10="Yes",'CMFs Injury C (All Data)'!H10,1)</f>
        <v>#N/A</v>
      </c>
      <c r="I10" s="404" t="e">
        <f>IF($D10="Yes",'CMFs Injury C (All Data)'!I10,1)</f>
        <v>#N/A</v>
      </c>
      <c r="J10" s="404" t="e">
        <f>IF($D10="Yes",'CMFs Injury C (All Data)'!J10,1)</f>
        <v>#N/A</v>
      </c>
      <c r="K10" s="404" t="e">
        <f>IF($D10="Yes",'CMFs Injury C (All Data)'!K10,1)</f>
        <v>#N/A</v>
      </c>
      <c r="L10" s="404" t="e">
        <f>IF($D10="Yes",'CMFs Injury C (All Data)'!L10,1)</f>
        <v>#N/A</v>
      </c>
      <c r="M10" s="404" t="e">
        <f>IF($D10="Yes",'CMFs Injury C (All Data)'!M10,1)</f>
        <v>#N/A</v>
      </c>
      <c r="N10" s="404" t="e">
        <f>IF($D10="Yes",'CMFs Injury C (All Data)'!N10,1)</f>
        <v>#N/A</v>
      </c>
      <c r="O10" s="404" t="e">
        <f>IF($D10="Yes",'CMFs Injury C (All Data)'!O10,1)</f>
        <v>#N/A</v>
      </c>
      <c r="P10" s="404" t="e">
        <f>IF($D10="Yes",'CMFs Injury C (All Data)'!P10,1)</f>
        <v>#N/A</v>
      </c>
      <c r="Q10" s="404" t="e">
        <f>IF($D10="Yes",'CMFs Injury C (All Data)'!Q10,1)</f>
        <v>#N/A</v>
      </c>
      <c r="R10" s="404" t="e">
        <f>IF($D10="Yes",'CMFs Injury C (All Data)'!R10,1)</f>
        <v>#N/A</v>
      </c>
      <c r="S10" s="404" t="e">
        <f>IF($D10="Yes",'CMFs Injury C (All Data)'!S10,1)</f>
        <v>#N/A</v>
      </c>
      <c r="T10" s="404" t="e">
        <f>IF($D10="Yes",'CMFs Injury C (All Data)'!T10,1)</f>
        <v>#N/A</v>
      </c>
      <c r="U10" s="404" t="e">
        <f>IF($D10="Yes",'CMFs Injury C (All Data)'!U10,1)</f>
        <v>#N/A</v>
      </c>
      <c r="V10" s="439" t="e">
        <f>IF($D10="Yes",'CMFs Injury C (All Data)'!V10,1)</f>
        <v>#N/A</v>
      </c>
      <c r="W10" s="625"/>
    </row>
    <row r="11" spans="1:23" x14ac:dyDescent="0.2">
      <c r="A11" s="536" t="str">
        <f>'CMFs Fatal'!A11</f>
        <v>Area Type must be selected on Worksheet 1 (box 14)</v>
      </c>
      <c r="B11" s="403">
        <f>'CMFs Fatal (All Data)'!B11</f>
        <v>20</v>
      </c>
      <c r="C11" s="403" t="str">
        <f>'CMFs Fatal (All Data)'!C11</f>
        <v>All</v>
      </c>
      <c r="D11" s="403" t="e">
        <f>'CMFs Fatal (All Data)'!D11</f>
        <v>#N/A</v>
      </c>
      <c r="E11" s="404" t="e">
        <f>IF($D11="Yes",'CMFs Injury C (All Data)'!E11,1)</f>
        <v>#N/A</v>
      </c>
      <c r="F11" s="404" t="e">
        <f>IF($D11="Yes",'CMFs Injury C (All Data)'!F11,1)</f>
        <v>#N/A</v>
      </c>
      <c r="G11" s="404" t="e">
        <f>IF($D11="Yes",'CMFs Injury C (All Data)'!G11,1)</f>
        <v>#N/A</v>
      </c>
      <c r="H11" s="404" t="e">
        <f>IF($D11="Yes",'CMFs Injury C (All Data)'!H11,1)</f>
        <v>#N/A</v>
      </c>
      <c r="I11" s="404" t="e">
        <f>IF($D11="Yes",'CMFs Injury C (All Data)'!I11,1)</f>
        <v>#N/A</v>
      </c>
      <c r="J11" s="404" t="e">
        <f>IF($D11="Yes",'CMFs Injury C (All Data)'!J11,1)</f>
        <v>#N/A</v>
      </c>
      <c r="K11" s="404" t="e">
        <f>IF($D11="Yes",'CMFs Injury C (All Data)'!K11,1)</f>
        <v>#N/A</v>
      </c>
      <c r="L11" s="404" t="e">
        <f>IF($D11="Yes",'CMFs Injury C (All Data)'!L11,1)</f>
        <v>#N/A</v>
      </c>
      <c r="M11" s="404" t="e">
        <f>IF($D11="Yes",'CMFs Injury C (All Data)'!M11,1)</f>
        <v>#N/A</v>
      </c>
      <c r="N11" s="404" t="e">
        <f>IF($D11="Yes",'CMFs Injury C (All Data)'!N11,1)</f>
        <v>#N/A</v>
      </c>
      <c r="O11" s="404" t="e">
        <f>IF($D11="Yes",'CMFs Injury C (All Data)'!O11,1)</f>
        <v>#N/A</v>
      </c>
      <c r="P11" s="404" t="e">
        <f>IF($D11="Yes",'CMFs Injury C (All Data)'!P11,1)</f>
        <v>#N/A</v>
      </c>
      <c r="Q11" s="404" t="e">
        <f>IF($D11="Yes",'CMFs Injury C (All Data)'!Q11,1)</f>
        <v>#N/A</v>
      </c>
      <c r="R11" s="404" t="e">
        <f>IF($D11="Yes",'CMFs Injury C (All Data)'!R11,1)</f>
        <v>#N/A</v>
      </c>
      <c r="S11" s="404" t="e">
        <f>IF($D11="Yes",'CMFs Injury C (All Data)'!S11,1)</f>
        <v>#N/A</v>
      </c>
      <c r="T11" s="404" t="e">
        <f>IF($D11="Yes",'CMFs Injury C (All Data)'!T11,1)</f>
        <v>#N/A</v>
      </c>
      <c r="U11" s="404" t="e">
        <f>IF($D11="Yes",'CMFs Injury C (All Data)'!U11,1)</f>
        <v>#N/A</v>
      </c>
      <c r="V11" s="439" t="e">
        <f>IF($D11="Yes",'CMFs Injury C (All Data)'!V11,1)</f>
        <v>#N/A</v>
      </c>
      <c r="W11" s="625"/>
    </row>
    <row r="12" spans="1:23" x14ac:dyDescent="0.2">
      <c r="A12" s="407" t="str">
        <f>'CMFs Fatal'!A12</f>
        <v>Area Type must be selected on Worksheet 1 (box 14)</v>
      </c>
      <c r="B12" s="405">
        <f>'CMFs Fatal (All Data)'!B12</f>
        <v>20</v>
      </c>
      <c r="C12" s="405" t="str">
        <f>'CMFs Fatal (All Data)'!C12</f>
        <v>All</v>
      </c>
      <c r="D12" s="405" t="e">
        <f>'CMFs Fatal (All Data)'!D12</f>
        <v>#N/A</v>
      </c>
      <c r="E12" s="404" t="e">
        <f>IF($D12="Yes",'CMFs Injury C (All Data)'!E12,1)</f>
        <v>#N/A</v>
      </c>
      <c r="F12" s="404" t="e">
        <f>IF($D12="Yes",'CMFs Injury C (All Data)'!F12,1)</f>
        <v>#N/A</v>
      </c>
      <c r="G12" s="404" t="e">
        <f>IF($D12="Yes",'CMFs Injury C (All Data)'!G12,1)</f>
        <v>#N/A</v>
      </c>
      <c r="H12" s="404" t="e">
        <f>IF($D12="Yes",'CMFs Injury C (All Data)'!H12,1)</f>
        <v>#N/A</v>
      </c>
      <c r="I12" s="404" t="e">
        <f>IF($D12="Yes",'CMFs Injury C (All Data)'!I12,1)</f>
        <v>#N/A</v>
      </c>
      <c r="J12" s="404" t="e">
        <f>IF($D12="Yes",'CMFs Injury C (All Data)'!J12,1)</f>
        <v>#N/A</v>
      </c>
      <c r="K12" s="404" t="e">
        <f>IF($D12="Yes",'CMFs Injury C (All Data)'!K12,1)</f>
        <v>#N/A</v>
      </c>
      <c r="L12" s="404" t="e">
        <f>IF($D12="Yes",'CMFs Injury C (All Data)'!L12,1)</f>
        <v>#N/A</v>
      </c>
      <c r="M12" s="404" t="e">
        <f>IF($D12="Yes",'CMFs Injury C (All Data)'!M12,1)</f>
        <v>#N/A</v>
      </c>
      <c r="N12" s="404" t="e">
        <f>IF($D12="Yes",'CMFs Injury C (All Data)'!N12,1)</f>
        <v>#N/A</v>
      </c>
      <c r="O12" s="404" t="e">
        <f>IF($D12="Yes",'CMFs Injury C (All Data)'!O12,1)</f>
        <v>#N/A</v>
      </c>
      <c r="P12" s="404" t="e">
        <f>IF($D12="Yes",'CMFs Injury C (All Data)'!P12,1)</f>
        <v>#N/A</v>
      </c>
      <c r="Q12" s="404" t="e">
        <f>IF($D12="Yes",'CMFs Injury C (All Data)'!Q12,1)</f>
        <v>#N/A</v>
      </c>
      <c r="R12" s="404" t="e">
        <f>IF($D12="Yes",'CMFs Injury C (All Data)'!R12,1)</f>
        <v>#N/A</v>
      </c>
      <c r="S12" s="404" t="e">
        <f>IF($D12="Yes",'CMFs Injury C (All Data)'!S12,1)</f>
        <v>#N/A</v>
      </c>
      <c r="T12" s="404" t="e">
        <f>IF($D12="Yes",'CMFs Injury C (All Data)'!T12,1)</f>
        <v>#N/A</v>
      </c>
      <c r="U12" s="404" t="e">
        <f>IF($D12="Yes",'CMFs Injury C (All Data)'!U12,1)</f>
        <v>#N/A</v>
      </c>
      <c r="V12" s="439" t="e">
        <f>IF($D12="Yes",'CMFs Injury C (All Data)'!V12,1)</f>
        <v>#N/A</v>
      </c>
      <c r="W12" s="625"/>
    </row>
    <row r="13" spans="1:23" x14ac:dyDescent="0.2">
      <c r="A13" s="407" t="str">
        <f>'CMFs Fatal'!A13</f>
        <v>Area Type must be selected on Worksheet 1 (box 14)</v>
      </c>
      <c r="B13" s="403">
        <f>'CMFs Fatal (All Data)'!B13</f>
        <v>20</v>
      </c>
      <c r="C13" s="403" t="str">
        <f>'CMFs Fatal (All Data)'!C13</f>
        <v>All</v>
      </c>
      <c r="D13" s="403" t="e">
        <f>'CMFs Fatal (All Data)'!D13</f>
        <v>#N/A</v>
      </c>
      <c r="E13" s="404" t="e">
        <f>IF($D13="Yes",'CMFs Injury C (All Data)'!E13,1)</f>
        <v>#N/A</v>
      </c>
      <c r="F13" s="404" t="e">
        <f>IF($D13="Yes",'CMFs Injury C (All Data)'!F13,1)</f>
        <v>#N/A</v>
      </c>
      <c r="G13" s="404" t="e">
        <f>IF($D13="Yes",'CMFs Injury C (All Data)'!G13,1)</f>
        <v>#N/A</v>
      </c>
      <c r="H13" s="404" t="e">
        <f>IF($D13="Yes",'CMFs Injury C (All Data)'!H13,1)</f>
        <v>#N/A</v>
      </c>
      <c r="I13" s="404" t="e">
        <f>IF($D13="Yes",'CMFs Injury C (All Data)'!I13,1)</f>
        <v>#N/A</v>
      </c>
      <c r="J13" s="404" t="e">
        <f>IF($D13="Yes",'CMFs Injury C (All Data)'!J13,1)</f>
        <v>#N/A</v>
      </c>
      <c r="K13" s="404" t="e">
        <f>IF($D13="Yes",'CMFs Injury C (All Data)'!K13,1)</f>
        <v>#N/A</v>
      </c>
      <c r="L13" s="404" t="e">
        <f>IF($D13="Yes",'CMFs Injury C (All Data)'!L13,1)</f>
        <v>#N/A</v>
      </c>
      <c r="M13" s="404" t="e">
        <f>IF($D13="Yes",'CMFs Injury C (All Data)'!M13,1)</f>
        <v>#N/A</v>
      </c>
      <c r="N13" s="404" t="e">
        <f>IF($D13="Yes",'CMFs Injury C (All Data)'!N13,1)</f>
        <v>#N/A</v>
      </c>
      <c r="O13" s="404" t="e">
        <f>IF($D13="Yes",'CMFs Injury C (All Data)'!O13,1)</f>
        <v>#N/A</v>
      </c>
      <c r="P13" s="404" t="e">
        <f>IF($D13="Yes",'CMFs Injury C (All Data)'!P13,1)</f>
        <v>#N/A</v>
      </c>
      <c r="Q13" s="404" t="e">
        <f>IF($D13="Yes",'CMFs Injury C (All Data)'!Q13,1)</f>
        <v>#N/A</v>
      </c>
      <c r="R13" s="404" t="e">
        <f>IF($D13="Yes",'CMFs Injury C (All Data)'!R13,1)</f>
        <v>#N/A</v>
      </c>
      <c r="S13" s="404" t="e">
        <f>IF($D13="Yes",'CMFs Injury C (All Data)'!S13,1)</f>
        <v>#N/A</v>
      </c>
      <c r="T13" s="404" t="e">
        <f>IF($D13="Yes",'CMFs Injury C (All Data)'!T13,1)</f>
        <v>#N/A</v>
      </c>
      <c r="U13" s="404" t="e">
        <f>IF($D13="Yes",'CMFs Injury C (All Data)'!U13,1)</f>
        <v>#N/A</v>
      </c>
      <c r="V13" s="439" t="e">
        <f>IF($D13="Yes",'CMFs Injury C (All Data)'!V13,1)</f>
        <v>#N/A</v>
      </c>
      <c r="W13" s="625"/>
    </row>
    <row r="14" spans="1:23" x14ac:dyDescent="0.2">
      <c r="A14" s="407" t="str">
        <f>'CMFs Fatal'!A14</f>
        <v>Area Type must be selected on Worksheet 1 (box 14)</v>
      </c>
      <c r="B14" s="403">
        <f>'CMFs Fatal (All Data)'!B14</f>
        <v>20</v>
      </c>
      <c r="C14" s="403" t="str">
        <f>'CMFs Fatal (All Data)'!C14</f>
        <v>All</v>
      </c>
      <c r="D14" s="403" t="e">
        <f>'CMFs Fatal (All Data)'!D14</f>
        <v>#N/A</v>
      </c>
      <c r="E14" s="404" t="e">
        <f>IF($D14="Yes",'CMFs Injury C (All Data)'!E14,1)</f>
        <v>#N/A</v>
      </c>
      <c r="F14" s="404" t="e">
        <f>IF($D14="Yes",'CMFs Injury C (All Data)'!F14,1)</f>
        <v>#N/A</v>
      </c>
      <c r="G14" s="404" t="e">
        <f>IF($D14="Yes",'CMFs Injury C (All Data)'!G14,1)</f>
        <v>#N/A</v>
      </c>
      <c r="H14" s="404" t="e">
        <f>IF($D14="Yes",'CMFs Injury C (All Data)'!H14,1)</f>
        <v>#N/A</v>
      </c>
      <c r="I14" s="404" t="e">
        <f>IF($D14="Yes",'CMFs Injury C (All Data)'!I14,1)</f>
        <v>#N/A</v>
      </c>
      <c r="J14" s="404" t="e">
        <f>IF($D14="Yes",'CMFs Injury C (All Data)'!J14,1)</f>
        <v>#N/A</v>
      </c>
      <c r="K14" s="404" t="e">
        <f>IF($D14="Yes",'CMFs Injury C (All Data)'!K14,1)</f>
        <v>#N/A</v>
      </c>
      <c r="L14" s="404" t="e">
        <f>IF($D14="Yes",'CMFs Injury C (All Data)'!L14,1)</f>
        <v>#N/A</v>
      </c>
      <c r="M14" s="404" t="e">
        <f>IF($D14="Yes",'CMFs Injury C (All Data)'!M14,1)</f>
        <v>#N/A</v>
      </c>
      <c r="N14" s="404" t="e">
        <f>IF($D14="Yes",'CMFs Injury C (All Data)'!N14,1)</f>
        <v>#N/A</v>
      </c>
      <c r="O14" s="404" t="e">
        <f>IF($D14="Yes",'CMFs Injury C (All Data)'!O14,1)</f>
        <v>#N/A</v>
      </c>
      <c r="P14" s="404" t="e">
        <f>IF($D14="Yes",'CMFs Injury C (All Data)'!P14,1)</f>
        <v>#N/A</v>
      </c>
      <c r="Q14" s="404" t="e">
        <f>IF($D14="Yes",'CMFs Injury C (All Data)'!Q14,1)</f>
        <v>#N/A</v>
      </c>
      <c r="R14" s="404" t="e">
        <f>IF($D14="Yes",'CMFs Injury C (All Data)'!R14,1)</f>
        <v>#N/A</v>
      </c>
      <c r="S14" s="404" t="e">
        <f>IF($D14="Yes",'CMFs Injury C (All Data)'!S14,1)</f>
        <v>#N/A</v>
      </c>
      <c r="T14" s="404" t="e">
        <f>IF($D14="Yes",'CMFs Injury C (All Data)'!T14,1)</f>
        <v>#N/A</v>
      </c>
      <c r="U14" s="404" t="e">
        <f>IF($D14="Yes",'CMFs Injury C (All Data)'!U14,1)</f>
        <v>#N/A</v>
      </c>
      <c r="V14" s="439" t="e">
        <f>IF($D14="Yes",'CMFs Injury C (All Data)'!V14,1)</f>
        <v>#N/A</v>
      </c>
      <c r="W14" s="625"/>
    </row>
    <row r="15" spans="1:23" x14ac:dyDescent="0.2">
      <c r="A15" s="407" t="str">
        <f>'CMFs Fatal'!A15</f>
        <v>Area Type must be selected on Worksheet 1 (box 14)</v>
      </c>
      <c r="B15" s="403">
        <f>'CMFs Fatal (All Data)'!B15</f>
        <v>20</v>
      </c>
      <c r="C15" s="403" t="str">
        <f>'CMFs Fatal (All Data)'!C15</f>
        <v>All</v>
      </c>
      <c r="D15" s="403" t="e">
        <f>'CMFs Fatal (All Data)'!D15</f>
        <v>#N/A</v>
      </c>
      <c r="E15" s="404" t="e">
        <f>IF($D15="Yes",'CMFs Injury C (All Data)'!E15,1)</f>
        <v>#N/A</v>
      </c>
      <c r="F15" s="404" t="e">
        <f>IF($D15="Yes",'CMFs Injury C (All Data)'!F15,1)</f>
        <v>#N/A</v>
      </c>
      <c r="G15" s="404" t="e">
        <f>IF($D15="Yes",'CMFs Injury C (All Data)'!G15,1)</f>
        <v>#N/A</v>
      </c>
      <c r="H15" s="404" t="e">
        <f>IF($D15="Yes",'CMFs Injury C (All Data)'!H15,1)</f>
        <v>#N/A</v>
      </c>
      <c r="I15" s="404" t="e">
        <f>IF($D15="Yes",'CMFs Injury C (All Data)'!I15,1)</f>
        <v>#N/A</v>
      </c>
      <c r="J15" s="404" t="e">
        <f>IF($D15="Yes",'CMFs Injury C (All Data)'!J15,1)</f>
        <v>#N/A</v>
      </c>
      <c r="K15" s="404" t="e">
        <f>IF($D15="Yes",'CMFs Injury C (All Data)'!K15,1)</f>
        <v>#N/A</v>
      </c>
      <c r="L15" s="404" t="e">
        <f>IF($D15="Yes",'CMFs Injury C (All Data)'!L15,1)</f>
        <v>#N/A</v>
      </c>
      <c r="M15" s="404" t="e">
        <f>IF($D15="Yes",'CMFs Injury C (All Data)'!M15,1)</f>
        <v>#N/A</v>
      </c>
      <c r="N15" s="404" t="e">
        <f>IF($D15="Yes",'CMFs Injury C (All Data)'!N15,1)</f>
        <v>#N/A</v>
      </c>
      <c r="O15" s="404" t="e">
        <f>IF($D15="Yes",'CMFs Injury C (All Data)'!O15,1)</f>
        <v>#N/A</v>
      </c>
      <c r="P15" s="404" t="e">
        <f>IF($D15="Yes",'CMFs Injury C (All Data)'!P15,1)</f>
        <v>#N/A</v>
      </c>
      <c r="Q15" s="404" t="e">
        <f>IF($D15="Yes",'CMFs Injury C (All Data)'!Q15,1)</f>
        <v>#N/A</v>
      </c>
      <c r="R15" s="404" t="e">
        <f>IF($D15="Yes",'CMFs Injury C (All Data)'!R15,1)</f>
        <v>#N/A</v>
      </c>
      <c r="S15" s="404" t="e">
        <f>IF($D15="Yes",'CMFs Injury C (All Data)'!S15,1)</f>
        <v>#N/A</v>
      </c>
      <c r="T15" s="404" t="e">
        <f>IF($D15="Yes",'CMFs Injury C (All Data)'!T15,1)</f>
        <v>#N/A</v>
      </c>
      <c r="U15" s="404" t="e">
        <f>IF($D15="Yes",'CMFs Injury C (All Data)'!U15,1)</f>
        <v>#N/A</v>
      </c>
      <c r="V15" s="439" t="e">
        <f>IF($D15="Yes",'CMFs Injury C (All Data)'!V15,1)</f>
        <v>#N/A</v>
      </c>
      <c r="W15" s="625"/>
    </row>
    <row r="16" spans="1:23" x14ac:dyDescent="0.2">
      <c r="A16" s="407" t="str">
        <f>'CMFs Fatal'!A16</f>
        <v>Area Type must be selected on Worksheet 1 (box 14)</v>
      </c>
      <c r="B16" s="403">
        <f>'CMFs Fatal (All Data)'!B16</f>
        <v>20</v>
      </c>
      <c r="C16" s="403" t="str">
        <f>'CMFs Fatal (All Data)'!C16</f>
        <v>All</v>
      </c>
      <c r="D16" s="403" t="e">
        <f>'CMFs Fatal (All Data)'!D16</f>
        <v>#N/A</v>
      </c>
      <c r="E16" s="404" t="e">
        <f>IF($D16="Yes",'CMFs Injury C (All Data)'!E16,1)</f>
        <v>#N/A</v>
      </c>
      <c r="F16" s="404" t="e">
        <f>IF($D16="Yes",'CMFs Injury C (All Data)'!F16,1)</f>
        <v>#N/A</v>
      </c>
      <c r="G16" s="404" t="e">
        <f>IF($D16="Yes",'CMFs Injury C (All Data)'!G16,1)</f>
        <v>#N/A</v>
      </c>
      <c r="H16" s="404" t="e">
        <f>IF($D16="Yes",'CMFs Injury C (All Data)'!H16,1)</f>
        <v>#N/A</v>
      </c>
      <c r="I16" s="404" t="e">
        <f>IF($D16="Yes",'CMFs Injury C (All Data)'!I16,1)</f>
        <v>#N/A</v>
      </c>
      <c r="J16" s="404" t="e">
        <f>IF($D16="Yes",'CMFs Injury C (All Data)'!J16,1)</f>
        <v>#N/A</v>
      </c>
      <c r="K16" s="404" t="e">
        <f>IF($D16="Yes",'CMFs Injury C (All Data)'!K16,1)</f>
        <v>#N/A</v>
      </c>
      <c r="L16" s="404" t="e">
        <f>IF($D16="Yes",'CMFs Injury C (All Data)'!L16,1)</f>
        <v>#N/A</v>
      </c>
      <c r="M16" s="404" t="e">
        <f>IF($D16="Yes",'CMFs Injury C (All Data)'!M16,1)</f>
        <v>#N/A</v>
      </c>
      <c r="N16" s="404" t="e">
        <f>IF($D16="Yes",'CMFs Injury C (All Data)'!N16,1)</f>
        <v>#N/A</v>
      </c>
      <c r="O16" s="404" t="e">
        <f>IF($D16="Yes",'CMFs Injury C (All Data)'!O16,1)</f>
        <v>#N/A</v>
      </c>
      <c r="P16" s="404" t="e">
        <f>IF($D16="Yes",'CMFs Injury C (All Data)'!P16,1)</f>
        <v>#N/A</v>
      </c>
      <c r="Q16" s="404" t="e">
        <f>IF($D16="Yes",'CMFs Injury C (All Data)'!Q16,1)</f>
        <v>#N/A</v>
      </c>
      <c r="R16" s="404" t="e">
        <f>IF($D16="Yes",'CMFs Injury C (All Data)'!R16,1)</f>
        <v>#N/A</v>
      </c>
      <c r="S16" s="404" t="e">
        <f>IF($D16="Yes",'CMFs Injury C (All Data)'!S16,1)</f>
        <v>#N/A</v>
      </c>
      <c r="T16" s="404" t="e">
        <f>IF($D16="Yes",'CMFs Injury C (All Data)'!T16,1)</f>
        <v>#N/A</v>
      </c>
      <c r="U16" s="404" t="e">
        <f>IF($D16="Yes",'CMFs Injury C (All Data)'!U16,1)</f>
        <v>#N/A</v>
      </c>
      <c r="V16" s="439" t="e">
        <f>IF($D16="Yes",'CMFs Injury C (All Data)'!V16,1)</f>
        <v>#N/A</v>
      </c>
      <c r="W16" s="625"/>
    </row>
    <row r="17" spans="1:23" x14ac:dyDescent="0.2">
      <c r="A17" s="536" t="str">
        <f>'CMFs Fatal'!A17</f>
        <v>Area Type must be selected on Worksheet 1 (box 14)</v>
      </c>
      <c r="B17" s="403">
        <f>'CMFs Fatal (All Data)'!B17</f>
        <v>20</v>
      </c>
      <c r="C17" s="403" t="str">
        <f>'CMFs Fatal (All Data)'!C17</f>
        <v>Rural</v>
      </c>
      <c r="D17" s="403" t="e">
        <f>'CMFs Fatal (All Data)'!D17</f>
        <v>#N/A</v>
      </c>
      <c r="E17" s="404" t="e">
        <f>IF($D17="Yes",'CMFs Injury C (All Data)'!E17,1)</f>
        <v>#N/A</v>
      </c>
      <c r="F17" s="404" t="e">
        <f>IF($D17="Yes",'CMFs Injury C (All Data)'!F17,1)</f>
        <v>#N/A</v>
      </c>
      <c r="G17" s="404" t="e">
        <f>IF($D17="Yes",'CMFs Injury C (All Data)'!G17,1)</f>
        <v>#N/A</v>
      </c>
      <c r="H17" s="404" t="e">
        <f>IF($D17="Yes",'CMFs Injury C (All Data)'!H17,1)</f>
        <v>#N/A</v>
      </c>
      <c r="I17" s="404" t="e">
        <f>IF($D17="Yes",'CMFs Injury C (All Data)'!I17,1)</f>
        <v>#N/A</v>
      </c>
      <c r="J17" s="404" t="e">
        <f>IF($D17="Yes",'CMFs Injury C (All Data)'!J17,1)</f>
        <v>#N/A</v>
      </c>
      <c r="K17" s="404" t="e">
        <f>IF($D17="Yes",'CMFs Injury C (All Data)'!K17,1)</f>
        <v>#N/A</v>
      </c>
      <c r="L17" s="404" t="e">
        <f>IF($D17="Yes",'CMFs Injury C (All Data)'!L17,1)</f>
        <v>#N/A</v>
      </c>
      <c r="M17" s="404" t="e">
        <f>IF($D17="Yes",'CMFs Injury C (All Data)'!M17,1)</f>
        <v>#N/A</v>
      </c>
      <c r="N17" s="404" t="e">
        <f>IF($D17="Yes",'CMFs Injury C (All Data)'!N17,1)</f>
        <v>#N/A</v>
      </c>
      <c r="O17" s="404" t="e">
        <f>IF($D17="Yes",'CMFs Injury C (All Data)'!O17,1)</f>
        <v>#N/A</v>
      </c>
      <c r="P17" s="404" t="e">
        <f>IF($D17="Yes",'CMFs Injury C (All Data)'!P17,1)</f>
        <v>#N/A</v>
      </c>
      <c r="Q17" s="404" t="e">
        <f>IF($D17="Yes",'CMFs Injury C (All Data)'!Q17,1)</f>
        <v>#N/A</v>
      </c>
      <c r="R17" s="404" t="e">
        <f>IF($D17="Yes",'CMFs Injury C (All Data)'!R17,1)</f>
        <v>#N/A</v>
      </c>
      <c r="S17" s="404" t="e">
        <f>IF($D17="Yes",'CMFs Injury C (All Data)'!S17,1)</f>
        <v>#N/A</v>
      </c>
      <c r="T17" s="404" t="e">
        <f>IF($D17="Yes",'CMFs Injury C (All Data)'!T17,1)</f>
        <v>#N/A</v>
      </c>
      <c r="U17" s="404" t="e">
        <f>IF($D17="Yes",'CMFs Injury C (All Data)'!U17,1)</f>
        <v>#N/A</v>
      </c>
      <c r="V17" s="439" t="e">
        <f>IF($D17="Yes",'CMFs Injury C (All Data)'!V17,1)</f>
        <v>#N/A</v>
      </c>
      <c r="W17" s="625"/>
    </row>
    <row r="18" spans="1:23" x14ac:dyDescent="0.2">
      <c r="A18" s="536" t="str">
        <f>'CMFs Fatal'!A18</f>
        <v>Area Type must be selected on Worksheet 1 (box 14)</v>
      </c>
      <c r="B18" s="403">
        <f>'CMFs Fatal (All Data)'!B18</f>
        <v>20</v>
      </c>
      <c r="C18" s="403" t="str">
        <f>'CMFs Fatal (All Data)'!C18</f>
        <v>All</v>
      </c>
      <c r="D18" s="403" t="e">
        <f>'CMFs Fatal (All Data)'!D18</f>
        <v>#N/A</v>
      </c>
      <c r="E18" s="404" t="e">
        <f>IF($D18="Yes",'CMFs Injury C (All Data)'!E18,1)</f>
        <v>#N/A</v>
      </c>
      <c r="F18" s="404" t="e">
        <f>IF($D18="Yes",'CMFs Injury C (All Data)'!F18,1)</f>
        <v>#N/A</v>
      </c>
      <c r="G18" s="404" t="e">
        <f>IF($D18="Yes",'CMFs Injury C (All Data)'!G18,1)</f>
        <v>#N/A</v>
      </c>
      <c r="H18" s="404" t="e">
        <f>IF($D18="Yes",'CMFs Injury C (All Data)'!H18,1)</f>
        <v>#N/A</v>
      </c>
      <c r="I18" s="404" t="e">
        <f>IF($D18="Yes",'CMFs Injury C (All Data)'!I18,1)</f>
        <v>#N/A</v>
      </c>
      <c r="J18" s="404" t="e">
        <f>IF($D18="Yes",'CMFs Injury C (All Data)'!J18,1)</f>
        <v>#N/A</v>
      </c>
      <c r="K18" s="404" t="e">
        <f>IF($D18="Yes",'CMFs Injury C (All Data)'!K18,1)</f>
        <v>#N/A</v>
      </c>
      <c r="L18" s="404" t="e">
        <f>IF($D18="Yes",'CMFs Injury C (All Data)'!L18,1)</f>
        <v>#N/A</v>
      </c>
      <c r="M18" s="404" t="e">
        <f>IF($D18="Yes",'CMFs Injury C (All Data)'!M18,1)</f>
        <v>#N/A</v>
      </c>
      <c r="N18" s="404" t="e">
        <f>IF($D18="Yes",'CMFs Injury C (All Data)'!N18,1)</f>
        <v>#N/A</v>
      </c>
      <c r="O18" s="404" t="e">
        <f>IF($D18="Yes",'CMFs Injury C (All Data)'!O18,1)</f>
        <v>#N/A</v>
      </c>
      <c r="P18" s="404" t="e">
        <f>IF($D18="Yes",'CMFs Injury C (All Data)'!P18,1)</f>
        <v>#N/A</v>
      </c>
      <c r="Q18" s="404" t="e">
        <f>IF($D18="Yes",'CMFs Injury C (All Data)'!Q18,1)</f>
        <v>#N/A</v>
      </c>
      <c r="R18" s="404" t="e">
        <f>IF($D18="Yes",'CMFs Injury C (All Data)'!R18,1)</f>
        <v>#N/A</v>
      </c>
      <c r="S18" s="404" t="e">
        <f>IF($D18="Yes",'CMFs Injury C (All Data)'!S18,1)</f>
        <v>#N/A</v>
      </c>
      <c r="T18" s="404" t="e">
        <f>IF($D18="Yes",'CMFs Injury C (All Data)'!T18,1)</f>
        <v>#N/A</v>
      </c>
      <c r="U18" s="404" t="e">
        <f>IF($D18="Yes",'CMFs Injury C (All Data)'!U18,1)</f>
        <v>#N/A</v>
      </c>
      <c r="V18" s="439" t="e">
        <f>IF($D18="Yes",'CMFs Injury C (All Data)'!V18,1)</f>
        <v>#N/A</v>
      </c>
      <c r="W18" s="625"/>
    </row>
    <row r="19" spans="1:23" x14ac:dyDescent="0.2">
      <c r="A19" s="407" t="str">
        <f>'CMFs Fatal'!A19</f>
        <v>Area Type must be selected on Worksheet 1 (box 14)</v>
      </c>
      <c r="B19" s="403">
        <f>'CMFs Fatal (All Data)'!B19</f>
        <v>20</v>
      </c>
      <c r="C19" s="403" t="str">
        <f>'CMFs Fatal (All Data)'!C19</f>
        <v>All</v>
      </c>
      <c r="D19" s="403" t="e">
        <f>'CMFs Fatal (All Data)'!D19</f>
        <v>#N/A</v>
      </c>
      <c r="E19" s="404" t="e">
        <f>IF($D19="Yes",'CMFs Injury C (All Data)'!E19,1)</f>
        <v>#N/A</v>
      </c>
      <c r="F19" s="404" t="e">
        <f>IF($D19="Yes",'CMFs Injury C (All Data)'!F19,1)</f>
        <v>#N/A</v>
      </c>
      <c r="G19" s="404" t="e">
        <f>IF($D19="Yes",'CMFs Injury C (All Data)'!G19,1)</f>
        <v>#N/A</v>
      </c>
      <c r="H19" s="404" t="e">
        <f>IF($D19="Yes",'CMFs Injury C (All Data)'!H19,1)</f>
        <v>#N/A</v>
      </c>
      <c r="I19" s="404" t="e">
        <f>IF($D19="Yes",'CMFs Injury C (All Data)'!I19,1)</f>
        <v>#N/A</v>
      </c>
      <c r="J19" s="404" t="e">
        <f>IF($D19="Yes",'CMFs Injury C (All Data)'!J19,1)</f>
        <v>#N/A</v>
      </c>
      <c r="K19" s="404" t="e">
        <f>IF($D19="Yes",'CMFs Injury C (All Data)'!K19,1)</f>
        <v>#N/A</v>
      </c>
      <c r="L19" s="404" t="e">
        <f>IF($D19="Yes",'CMFs Injury C (All Data)'!L19,1)</f>
        <v>#N/A</v>
      </c>
      <c r="M19" s="404" t="e">
        <f>IF($D19="Yes",'CMFs Injury C (All Data)'!M19,1)</f>
        <v>#N/A</v>
      </c>
      <c r="N19" s="404" t="e">
        <f>IF($D19="Yes",'CMFs Injury C (All Data)'!N19,1)</f>
        <v>#N/A</v>
      </c>
      <c r="O19" s="404" t="e">
        <f>IF($D19="Yes",'CMFs Injury C (All Data)'!O19,1)</f>
        <v>#N/A</v>
      </c>
      <c r="P19" s="404" t="e">
        <f>IF($D19="Yes",'CMFs Injury C (All Data)'!P19,1)</f>
        <v>#N/A</v>
      </c>
      <c r="Q19" s="404" t="e">
        <f>IF($D19="Yes",'CMFs Injury C (All Data)'!Q19,1)</f>
        <v>#N/A</v>
      </c>
      <c r="R19" s="404" t="e">
        <f>IF($D19="Yes",'CMFs Injury C (All Data)'!R19,1)</f>
        <v>#N/A</v>
      </c>
      <c r="S19" s="404" t="e">
        <f>IF($D19="Yes",'CMFs Injury C (All Data)'!S19,1)</f>
        <v>#N/A</v>
      </c>
      <c r="T19" s="404" t="e">
        <f>IF($D19="Yes",'CMFs Injury C (All Data)'!T19,1)</f>
        <v>#N/A</v>
      </c>
      <c r="U19" s="404" t="e">
        <f>IF($D19="Yes",'CMFs Injury C (All Data)'!U19,1)</f>
        <v>#N/A</v>
      </c>
      <c r="V19" s="439" t="e">
        <f>IF($D19="Yes",'CMFs Injury C (All Data)'!V19,1)</f>
        <v>#N/A</v>
      </c>
      <c r="W19" s="625"/>
    </row>
    <row r="20" spans="1:23" x14ac:dyDescent="0.2">
      <c r="A20" s="407" t="str">
        <f>'CMFs Fatal'!A20</f>
        <v>Area Type must be selected on Worksheet 1 (box 14)</v>
      </c>
      <c r="B20" s="403">
        <f>'CMFs Fatal (All Data)'!B20</f>
        <v>20</v>
      </c>
      <c r="C20" s="403" t="str">
        <f>'CMFs Fatal (All Data)'!C20</f>
        <v>All</v>
      </c>
      <c r="D20" s="403" t="e">
        <f>'CMFs Fatal (All Data)'!D20</f>
        <v>#N/A</v>
      </c>
      <c r="E20" s="404" t="e">
        <f>IF($D20="Yes",'CMFs Injury C (All Data)'!E20,1)</f>
        <v>#N/A</v>
      </c>
      <c r="F20" s="404" t="e">
        <f>IF($D20="Yes",'CMFs Injury C (All Data)'!F20,1)</f>
        <v>#N/A</v>
      </c>
      <c r="G20" s="404" t="e">
        <f>IF($D20="Yes",'CMFs Injury C (All Data)'!G20,1)</f>
        <v>#N/A</v>
      </c>
      <c r="H20" s="404" t="e">
        <f>IF($D20="Yes",'CMFs Injury C (All Data)'!H20,1)</f>
        <v>#N/A</v>
      </c>
      <c r="I20" s="404" t="e">
        <f>IF($D20="Yes",'CMFs Injury C (All Data)'!I20,1)</f>
        <v>#N/A</v>
      </c>
      <c r="J20" s="404" t="e">
        <f>IF($D20="Yes",'CMFs Injury C (All Data)'!J20,1)</f>
        <v>#N/A</v>
      </c>
      <c r="K20" s="404" t="e">
        <f>IF($D20="Yes",'CMFs Injury C (All Data)'!K20,1)</f>
        <v>#N/A</v>
      </c>
      <c r="L20" s="404" t="e">
        <f>IF($D20="Yes",'CMFs Injury C (All Data)'!L20,1)</f>
        <v>#N/A</v>
      </c>
      <c r="M20" s="404" t="e">
        <f>IF($D20="Yes",'CMFs Injury C (All Data)'!M20,1)</f>
        <v>#N/A</v>
      </c>
      <c r="N20" s="404" t="e">
        <f>IF($D20="Yes",'CMFs Injury C (All Data)'!N20,1)</f>
        <v>#N/A</v>
      </c>
      <c r="O20" s="404" t="e">
        <f>IF($D20="Yes",'CMFs Injury C (All Data)'!O20,1)</f>
        <v>#N/A</v>
      </c>
      <c r="P20" s="404" t="e">
        <f>IF($D20="Yes",'CMFs Injury C (All Data)'!P20,1)</f>
        <v>#N/A</v>
      </c>
      <c r="Q20" s="404" t="e">
        <f>IF($D20="Yes",'CMFs Injury C (All Data)'!Q20,1)</f>
        <v>#N/A</v>
      </c>
      <c r="R20" s="404" t="e">
        <f>IF($D20="Yes",'CMFs Injury C (All Data)'!R20,1)</f>
        <v>#N/A</v>
      </c>
      <c r="S20" s="404" t="e">
        <f>IF($D20="Yes",'CMFs Injury C (All Data)'!S20,1)</f>
        <v>#N/A</v>
      </c>
      <c r="T20" s="404" t="e">
        <f>IF($D20="Yes",'CMFs Injury C (All Data)'!T20,1)</f>
        <v>#N/A</v>
      </c>
      <c r="U20" s="404" t="e">
        <f>IF($D20="Yes",'CMFs Injury C (All Data)'!U20,1)</f>
        <v>#N/A</v>
      </c>
      <c r="V20" s="439" t="e">
        <f>IF($D20="Yes",'CMFs Injury C (All Data)'!V20,1)</f>
        <v>#N/A</v>
      </c>
      <c r="W20" s="625"/>
    </row>
    <row r="21" spans="1:23" x14ac:dyDescent="0.2">
      <c r="A21" s="407" t="str">
        <f>'CMFs Fatal'!A21</f>
        <v>Area Type must be selected on Worksheet 1 (box 14)</v>
      </c>
      <c r="B21" s="403">
        <f>'CMFs Fatal (All Data)'!B21</f>
        <v>20</v>
      </c>
      <c r="C21" s="403" t="str">
        <f>'CMFs Fatal (All Data)'!C21</f>
        <v>All</v>
      </c>
      <c r="D21" s="403" t="e">
        <f>'CMFs Fatal (All Data)'!D21</f>
        <v>#N/A</v>
      </c>
      <c r="E21" s="404" t="e">
        <f>IF($D21="Yes",'CMFs Injury C (All Data)'!E21,1)</f>
        <v>#N/A</v>
      </c>
      <c r="F21" s="404" t="e">
        <f>IF($D21="Yes",'CMFs Injury C (All Data)'!F21,1)</f>
        <v>#N/A</v>
      </c>
      <c r="G21" s="404" t="e">
        <f>IF($D21="Yes",'CMFs Injury C (All Data)'!G21,1)</f>
        <v>#N/A</v>
      </c>
      <c r="H21" s="404" t="e">
        <f>IF($D21="Yes",'CMFs Injury C (All Data)'!H21,1)</f>
        <v>#N/A</v>
      </c>
      <c r="I21" s="404" t="e">
        <f>IF($D21="Yes",'CMFs Injury C (All Data)'!I21,1)</f>
        <v>#N/A</v>
      </c>
      <c r="J21" s="404" t="e">
        <f>IF($D21="Yes",'CMFs Injury C (All Data)'!J21,1)</f>
        <v>#N/A</v>
      </c>
      <c r="K21" s="404" t="e">
        <f>IF($D21="Yes",'CMFs Injury C (All Data)'!K21,1)</f>
        <v>#N/A</v>
      </c>
      <c r="L21" s="404" t="e">
        <f>IF($D21="Yes",'CMFs Injury C (All Data)'!L21,1)</f>
        <v>#N/A</v>
      </c>
      <c r="M21" s="404" t="e">
        <f>IF($D21="Yes",'CMFs Injury C (All Data)'!M21,1)</f>
        <v>#N/A</v>
      </c>
      <c r="N21" s="404" t="e">
        <f>IF($D21="Yes",'CMFs Injury C (All Data)'!N21,1)</f>
        <v>#N/A</v>
      </c>
      <c r="O21" s="404" t="e">
        <f>IF($D21="Yes",'CMFs Injury C (All Data)'!O21,1)</f>
        <v>#N/A</v>
      </c>
      <c r="P21" s="404" t="e">
        <f>IF($D21="Yes",'CMFs Injury C (All Data)'!P21,1)</f>
        <v>#N/A</v>
      </c>
      <c r="Q21" s="404" t="e">
        <f>IF($D21="Yes",'CMFs Injury C (All Data)'!Q21,1)</f>
        <v>#N/A</v>
      </c>
      <c r="R21" s="404" t="e">
        <f>IF($D21="Yes",'CMFs Injury C (All Data)'!R21,1)</f>
        <v>#N/A</v>
      </c>
      <c r="S21" s="404" t="e">
        <f>IF($D21="Yes",'CMFs Injury C (All Data)'!S21,1)</f>
        <v>#N/A</v>
      </c>
      <c r="T21" s="404" t="e">
        <f>IF($D21="Yes",'CMFs Injury C (All Data)'!T21,1)</f>
        <v>#N/A</v>
      </c>
      <c r="U21" s="404" t="e">
        <f>IF($D21="Yes",'CMFs Injury C (All Data)'!U21,1)</f>
        <v>#N/A</v>
      </c>
      <c r="V21" s="439" t="e">
        <f>IF($D21="Yes",'CMFs Injury C (All Data)'!V21,1)</f>
        <v>#N/A</v>
      </c>
      <c r="W21" s="625"/>
    </row>
    <row r="22" spans="1:23" x14ac:dyDescent="0.2">
      <c r="A22" s="407" t="str">
        <f>'CMFs Fatal'!A22</f>
        <v>Area Type must be selected on Worksheet 1 (box 14)</v>
      </c>
      <c r="B22" s="403">
        <f>'CMFs Fatal (All Data)'!B22</f>
        <v>20</v>
      </c>
      <c r="C22" s="403" t="str">
        <f>'CMFs Fatal (All Data)'!C22</f>
        <v>All</v>
      </c>
      <c r="D22" s="403" t="e">
        <f>'CMFs Fatal (All Data)'!D22</f>
        <v>#N/A</v>
      </c>
      <c r="E22" s="404" t="e">
        <f>IF($D22="Yes",'CMFs Injury C (All Data)'!E22,1)</f>
        <v>#N/A</v>
      </c>
      <c r="F22" s="404" t="e">
        <f>IF($D22="Yes",'CMFs Injury C (All Data)'!F22,1)</f>
        <v>#N/A</v>
      </c>
      <c r="G22" s="404" t="e">
        <f>IF($D22="Yes",'CMFs Injury C (All Data)'!G22,1)</f>
        <v>#N/A</v>
      </c>
      <c r="H22" s="404" t="e">
        <f>IF($D22="Yes",'CMFs Injury C (All Data)'!H22,1)</f>
        <v>#N/A</v>
      </c>
      <c r="I22" s="404" t="e">
        <f>IF($D22="Yes",'CMFs Injury C (All Data)'!I22,1)</f>
        <v>#N/A</v>
      </c>
      <c r="J22" s="404" t="e">
        <f>IF($D22="Yes",'CMFs Injury C (All Data)'!J22,1)</f>
        <v>#N/A</v>
      </c>
      <c r="K22" s="404" t="e">
        <f>IF($D22="Yes",'CMFs Injury C (All Data)'!K22,1)</f>
        <v>#N/A</v>
      </c>
      <c r="L22" s="404" t="e">
        <f>IF($D22="Yes",'CMFs Injury C (All Data)'!L22,1)</f>
        <v>#N/A</v>
      </c>
      <c r="M22" s="404" t="e">
        <f>IF($D22="Yes",'CMFs Injury C (All Data)'!M22,1)</f>
        <v>#N/A</v>
      </c>
      <c r="N22" s="404" t="e">
        <f>IF($D22="Yes",'CMFs Injury C (All Data)'!N22,1)</f>
        <v>#N/A</v>
      </c>
      <c r="O22" s="404" t="e">
        <f>IF($D22="Yes",'CMFs Injury C (All Data)'!O22,1)</f>
        <v>#N/A</v>
      </c>
      <c r="P22" s="404" t="e">
        <f>IF($D22="Yes",'CMFs Injury C (All Data)'!P22,1)</f>
        <v>#N/A</v>
      </c>
      <c r="Q22" s="404" t="e">
        <f>IF($D22="Yes",'CMFs Injury C (All Data)'!Q22,1)</f>
        <v>#N/A</v>
      </c>
      <c r="R22" s="404" t="e">
        <f>IF($D22="Yes",'CMFs Injury C (All Data)'!R22,1)</f>
        <v>#N/A</v>
      </c>
      <c r="S22" s="404" t="e">
        <f>IF($D22="Yes",'CMFs Injury C (All Data)'!S22,1)</f>
        <v>#N/A</v>
      </c>
      <c r="T22" s="404" t="e">
        <f>IF($D22="Yes",'CMFs Injury C (All Data)'!T22,1)</f>
        <v>#N/A</v>
      </c>
      <c r="U22" s="404" t="e">
        <f>IF($D22="Yes",'CMFs Injury C (All Data)'!U22,1)</f>
        <v>#N/A</v>
      </c>
      <c r="V22" s="439" t="e">
        <f>IF($D22="Yes",'CMFs Injury C (All Data)'!V22,1)</f>
        <v>#N/A</v>
      </c>
      <c r="W22" s="625"/>
    </row>
    <row r="23" spans="1:23" x14ac:dyDescent="0.2">
      <c r="A23" s="407" t="str">
        <f>'CMFs Fatal'!A23</f>
        <v>Area Type must be selected on Worksheet 1 (box 14)</v>
      </c>
      <c r="B23" s="403">
        <f>'CMFs Fatal (All Data)'!B23</f>
        <v>20</v>
      </c>
      <c r="C23" s="403" t="str">
        <f>'CMFs Fatal (All Data)'!C23</f>
        <v>Urban and Suburban</v>
      </c>
      <c r="D23" s="403" t="e">
        <f>'CMFs Fatal (All Data)'!D23</f>
        <v>#N/A</v>
      </c>
      <c r="E23" s="404" t="e">
        <f>IF($D23="Yes",'CMFs Injury C (All Data)'!E23,1)</f>
        <v>#N/A</v>
      </c>
      <c r="F23" s="404" t="e">
        <f>IF($D23="Yes",'CMFs Injury C (All Data)'!F23,1)</f>
        <v>#N/A</v>
      </c>
      <c r="G23" s="404" t="e">
        <f>IF($D23="Yes",'CMFs Injury C (All Data)'!G23,1)</f>
        <v>#N/A</v>
      </c>
      <c r="H23" s="404" t="e">
        <f>IF($D23="Yes",'CMFs Injury C (All Data)'!H23,1)</f>
        <v>#N/A</v>
      </c>
      <c r="I23" s="404" t="e">
        <f>IF($D23="Yes",'CMFs Injury C (All Data)'!I23,1)</f>
        <v>#N/A</v>
      </c>
      <c r="J23" s="404" t="e">
        <f>IF($D23="Yes",'CMFs Injury C (All Data)'!J23,1)</f>
        <v>#N/A</v>
      </c>
      <c r="K23" s="404" t="e">
        <f>IF($D23="Yes",'CMFs Injury C (All Data)'!K23,1)</f>
        <v>#N/A</v>
      </c>
      <c r="L23" s="404" t="e">
        <f>IF($D23="Yes",'CMFs Injury C (All Data)'!L23,1)</f>
        <v>#N/A</v>
      </c>
      <c r="M23" s="404" t="e">
        <f>IF($D23="Yes",'CMFs Injury C (All Data)'!M23,1)</f>
        <v>#N/A</v>
      </c>
      <c r="N23" s="404" t="e">
        <f>IF($D23="Yes",'CMFs Injury C (All Data)'!N23,1)</f>
        <v>#N/A</v>
      </c>
      <c r="O23" s="404" t="e">
        <f>IF($D23="Yes",'CMFs Injury C (All Data)'!O23,1)</f>
        <v>#N/A</v>
      </c>
      <c r="P23" s="404" t="e">
        <f>IF($D23="Yes",'CMFs Injury C (All Data)'!P23,1)</f>
        <v>#N/A</v>
      </c>
      <c r="Q23" s="404" t="e">
        <f>IF($D23="Yes",'CMFs Injury C (All Data)'!Q23,1)</f>
        <v>#N/A</v>
      </c>
      <c r="R23" s="404" t="e">
        <f>IF($D23="Yes",'CMFs Injury C (All Data)'!R23,1)</f>
        <v>#N/A</v>
      </c>
      <c r="S23" s="404" t="e">
        <f>IF($D23="Yes",'CMFs Injury C (All Data)'!S23,1)</f>
        <v>#N/A</v>
      </c>
      <c r="T23" s="404" t="e">
        <f>IF($D23="Yes",'CMFs Injury C (All Data)'!T23,1)</f>
        <v>#N/A</v>
      </c>
      <c r="U23" s="404" t="e">
        <f>IF($D23="Yes",'CMFs Injury C (All Data)'!U23,1)</f>
        <v>#N/A</v>
      </c>
      <c r="V23" s="439" t="e">
        <f>IF($D23="Yes",'CMFs Injury C (All Data)'!V23,1)</f>
        <v>#N/A</v>
      </c>
      <c r="W23" s="625"/>
    </row>
    <row r="24" spans="1:23" x14ac:dyDescent="0.2">
      <c r="A24" s="407" t="str">
        <f>'CMFs Fatal'!A24</f>
        <v>Area Type must be selected on Worksheet 1 (box 14)</v>
      </c>
      <c r="B24" s="403">
        <f>'CMFs Fatal (All Data)'!B24</f>
        <v>20</v>
      </c>
      <c r="C24" s="403" t="str">
        <f>'CMFs Fatal (All Data)'!C24</f>
        <v>All</v>
      </c>
      <c r="D24" s="403" t="e">
        <f>'CMFs Fatal (All Data)'!D24</f>
        <v>#N/A</v>
      </c>
      <c r="E24" s="404" t="e">
        <f>IF($D24="Yes",'CMFs Injury C (All Data)'!E24,1)</f>
        <v>#N/A</v>
      </c>
      <c r="F24" s="404" t="e">
        <f>IF($D24="Yes",'CMFs Injury C (All Data)'!F24,1)</f>
        <v>#N/A</v>
      </c>
      <c r="G24" s="404" t="e">
        <f>IF($D24="Yes",'CMFs Injury C (All Data)'!G24,1)</f>
        <v>#N/A</v>
      </c>
      <c r="H24" s="404" t="e">
        <f>IF($D24="Yes",'CMFs Injury C (All Data)'!H24,1)</f>
        <v>#N/A</v>
      </c>
      <c r="I24" s="404" t="e">
        <f>IF($D24="Yes",'CMFs Injury C (All Data)'!I24,1)</f>
        <v>#N/A</v>
      </c>
      <c r="J24" s="404" t="e">
        <f>IF($D24="Yes",'CMFs Injury C (All Data)'!J24,1)</f>
        <v>#N/A</v>
      </c>
      <c r="K24" s="404" t="e">
        <f>IF($D24="Yes",'CMFs Injury C (All Data)'!K24,1)</f>
        <v>#N/A</v>
      </c>
      <c r="L24" s="404" t="e">
        <f>IF($D24="Yes",'CMFs Injury C (All Data)'!L24,1)</f>
        <v>#N/A</v>
      </c>
      <c r="M24" s="404" t="e">
        <f>IF($D24="Yes",'CMFs Injury C (All Data)'!M24,1)</f>
        <v>#N/A</v>
      </c>
      <c r="N24" s="404" t="e">
        <f>IF($D24="Yes",'CMFs Injury C (All Data)'!N24,1)</f>
        <v>#N/A</v>
      </c>
      <c r="O24" s="404" t="e">
        <f>IF($D24="Yes",'CMFs Injury C (All Data)'!O24,1)</f>
        <v>#N/A</v>
      </c>
      <c r="P24" s="404" t="e">
        <f>IF($D24="Yes",'CMFs Injury C (All Data)'!P24,1)</f>
        <v>#N/A</v>
      </c>
      <c r="Q24" s="404" t="e">
        <f>IF($D24="Yes",'CMFs Injury C (All Data)'!Q24,1)</f>
        <v>#N/A</v>
      </c>
      <c r="R24" s="404" t="e">
        <f>IF($D24="Yes",'CMFs Injury C (All Data)'!R24,1)</f>
        <v>#N/A</v>
      </c>
      <c r="S24" s="404" t="e">
        <f>IF($D24="Yes",'CMFs Injury C (All Data)'!S24,1)</f>
        <v>#N/A</v>
      </c>
      <c r="T24" s="404" t="e">
        <f>IF($D24="Yes",'CMFs Injury C (All Data)'!T24,1)</f>
        <v>#N/A</v>
      </c>
      <c r="U24" s="404" t="e">
        <f>IF($D24="Yes",'CMFs Injury C (All Data)'!U24,1)</f>
        <v>#N/A</v>
      </c>
      <c r="V24" s="439" t="e">
        <f>IF($D24="Yes",'CMFs Injury C (All Data)'!V24,1)</f>
        <v>#N/A</v>
      </c>
      <c r="W24" s="625"/>
    </row>
    <row r="25" spans="1:23" x14ac:dyDescent="0.2">
      <c r="A25" s="407" t="str">
        <f>'CMFs Fatal'!A25</f>
        <v>Area Type must be selected on Worksheet 1 (box 14)</v>
      </c>
      <c r="B25" s="403">
        <f>'CMFs Fatal (All Data)'!B25</f>
        <v>20</v>
      </c>
      <c r="C25" s="403" t="str">
        <f>'CMFs Fatal (All Data)'!C25</f>
        <v>All</v>
      </c>
      <c r="D25" s="403" t="e">
        <f>'CMFs Fatal (All Data)'!D25</f>
        <v>#N/A</v>
      </c>
      <c r="E25" s="404" t="e">
        <f>IF($D25="Yes",'CMFs Injury C (All Data)'!E25,1)</f>
        <v>#N/A</v>
      </c>
      <c r="F25" s="404" t="e">
        <f>IF($D25="Yes",'CMFs Injury C (All Data)'!F25,1)</f>
        <v>#N/A</v>
      </c>
      <c r="G25" s="404" t="e">
        <f>IF($D25="Yes",'CMFs Injury C (All Data)'!G25,1)</f>
        <v>#N/A</v>
      </c>
      <c r="H25" s="404" t="e">
        <f>IF($D25="Yes",'CMFs Injury C (All Data)'!H25,1)</f>
        <v>#N/A</v>
      </c>
      <c r="I25" s="404" t="e">
        <f>IF($D25="Yes",'CMFs Injury C (All Data)'!I25,1)</f>
        <v>#N/A</v>
      </c>
      <c r="J25" s="404" t="e">
        <f>IF($D25="Yes",'CMFs Injury C (All Data)'!J25,1)</f>
        <v>#N/A</v>
      </c>
      <c r="K25" s="404" t="e">
        <f>IF($D25="Yes",'CMFs Injury C (All Data)'!K25,1)</f>
        <v>#N/A</v>
      </c>
      <c r="L25" s="404" t="e">
        <f>IF($D25="Yes",'CMFs Injury C (All Data)'!L25,1)</f>
        <v>#N/A</v>
      </c>
      <c r="M25" s="404" t="e">
        <f>IF($D25="Yes",'CMFs Injury C (All Data)'!M25,1)</f>
        <v>#N/A</v>
      </c>
      <c r="N25" s="404" t="e">
        <f>IF($D25="Yes",'CMFs Injury C (All Data)'!N25,1)</f>
        <v>#N/A</v>
      </c>
      <c r="O25" s="404" t="e">
        <f>IF($D25="Yes",'CMFs Injury C (All Data)'!O25,1)</f>
        <v>#N/A</v>
      </c>
      <c r="P25" s="404" t="e">
        <f>IF($D25="Yes",'CMFs Injury C (All Data)'!P25,1)</f>
        <v>#N/A</v>
      </c>
      <c r="Q25" s="404" t="e">
        <f>IF($D25="Yes",'CMFs Injury C (All Data)'!Q25,1)</f>
        <v>#N/A</v>
      </c>
      <c r="R25" s="404" t="e">
        <f>IF($D25="Yes",'CMFs Injury C (All Data)'!R25,1)</f>
        <v>#N/A</v>
      </c>
      <c r="S25" s="404" t="e">
        <f>IF($D25="Yes",'CMFs Injury C (All Data)'!S25,1)</f>
        <v>#N/A</v>
      </c>
      <c r="T25" s="404" t="e">
        <f>IF($D25="Yes",'CMFs Injury C (All Data)'!T25,1)</f>
        <v>#N/A</v>
      </c>
      <c r="U25" s="404" t="e">
        <f>IF($D25="Yes",'CMFs Injury C (All Data)'!U25,1)</f>
        <v>#N/A</v>
      </c>
      <c r="V25" s="439" t="e">
        <f>IF($D25="Yes",'CMFs Injury C (All Data)'!V25,1)</f>
        <v>#N/A</v>
      </c>
      <c r="W25" s="625"/>
    </row>
    <row r="26" spans="1:23" x14ac:dyDescent="0.2">
      <c r="A26" s="407" t="str">
        <f>'CMFs Fatal'!A26</f>
        <v>Area Type must be selected on Worksheet 1 (box 14)</v>
      </c>
      <c r="B26" s="403">
        <f>'CMFs Fatal (All Data)'!B26</f>
        <v>20</v>
      </c>
      <c r="C26" s="403" t="str">
        <f>'CMFs Fatal (All Data)'!C26</f>
        <v>All</v>
      </c>
      <c r="D26" s="403" t="e">
        <f>'CMFs Fatal (All Data)'!D26</f>
        <v>#N/A</v>
      </c>
      <c r="E26" s="404" t="e">
        <f>IF($D26="Yes",'CMFs Injury C (All Data)'!E26,1)</f>
        <v>#N/A</v>
      </c>
      <c r="F26" s="404" t="e">
        <f>IF($D26="Yes",'CMFs Injury C (All Data)'!F26,1)</f>
        <v>#N/A</v>
      </c>
      <c r="G26" s="404" t="e">
        <f>IF($D26="Yes",'CMFs Injury C (All Data)'!G26,1)</f>
        <v>#N/A</v>
      </c>
      <c r="H26" s="404" t="e">
        <f>IF($D26="Yes",'CMFs Injury C (All Data)'!H26,1)</f>
        <v>#N/A</v>
      </c>
      <c r="I26" s="404" t="e">
        <f>IF($D26="Yes",'CMFs Injury C (All Data)'!I26,1)</f>
        <v>#N/A</v>
      </c>
      <c r="J26" s="404" t="e">
        <f>IF($D26="Yes",'CMFs Injury C (All Data)'!J26,1)</f>
        <v>#N/A</v>
      </c>
      <c r="K26" s="404" t="e">
        <f>IF($D26="Yes",'CMFs Injury C (All Data)'!K26,1)</f>
        <v>#N/A</v>
      </c>
      <c r="L26" s="404" t="e">
        <f>IF($D26="Yes",'CMFs Injury C (All Data)'!L26,1)</f>
        <v>#N/A</v>
      </c>
      <c r="M26" s="404" t="e">
        <f>IF($D26="Yes",'CMFs Injury C (All Data)'!M26,1)</f>
        <v>#N/A</v>
      </c>
      <c r="N26" s="404" t="e">
        <f>IF($D26="Yes",'CMFs Injury C (All Data)'!N26,1)</f>
        <v>#N/A</v>
      </c>
      <c r="O26" s="404" t="e">
        <f>IF($D26="Yes",'CMFs Injury C (All Data)'!O26,1)</f>
        <v>#N/A</v>
      </c>
      <c r="P26" s="404" t="e">
        <f>IF($D26="Yes",'CMFs Injury C (All Data)'!P26,1)</f>
        <v>#N/A</v>
      </c>
      <c r="Q26" s="404" t="e">
        <f>IF($D26="Yes",'CMFs Injury C (All Data)'!Q26,1)</f>
        <v>#N/A</v>
      </c>
      <c r="R26" s="404" t="e">
        <f>IF($D26="Yes",'CMFs Injury C (All Data)'!R26,1)</f>
        <v>#N/A</v>
      </c>
      <c r="S26" s="404" t="e">
        <f>IF($D26="Yes",'CMFs Injury C (All Data)'!S26,1)</f>
        <v>#N/A</v>
      </c>
      <c r="T26" s="404" t="e">
        <f>IF($D26="Yes",'CMFs Injury C (All Data)'!T26,1)</f>
        <v>#N/A</v>
      </c>
      <c r="U26" s="404" t="e">
        <f>IF($D26="Yes",'CMFs Injury C (All Data)'!U26,1)</f>
        <v>#N/A</v>
      </c>
      <c r="V26" s="439" t="e">
        <f>IF($D26="Yes",'CMFs Injury C (All Data)'!V26,1)</f>
        <v>#N/A</v>
      </c>
      <c r="W26" s="625"/>
    </row>
    <row r="27" spans="1:23" x14ac:dyDescent="0.2">
      <c r="A27" s="407" t="str">
        <f>'CMFs Fatal'!A27</f>
        <v>Area Type must be selected on Worksheet 1 (box 14)</v>
      </c>
      <c r="B27" s="403">
        <f>'CMFs Fatal (All Data)'!B27</f>
        <v>20</v>
      </c>
      <c r="C27" s="403" t="str">
        <f>'CMFs Fatal (All Data)'!C27</f>
        <v>All</v>
      </c>
      <c r="D27" s="403" t="e">
        <f>'CMFs Fatal (All Data)'!D27</f>
        <v>#N/A</v>
      </c>
      <c r="E27" s="404" t="e">
        <f>IF($D27="Yes",'CMFs Injury C (All Data)'!E27,1)</f>
        <v>#N/A</v>
      </c>
      <c r="F27" s="404" t="e">
        <f>IF($D27="Yes",'CMFs Injury C (All Data)'!F27,1)</f>
        <v>#N/A</v>
      </c>
      <c r="G27" s="404" t="e">
        <f>IF($D27="Yes",'CMFs Injury C (All Data)'!G27,1)</f>
        <v>#N/A</v>
      </c>
      <c r="H27" s="404" t="e">
        <f>IF($D27="Yes",'CMFs Injury C (All Data)'!H27,1)</f>
        <v>#N/A</v>
      </c>
      <c r="I27" s="404" t="e">
        <f>IF($D27="Yes",'CMFs Injury C (All Data)'!I27,1)</f>
        <v>#N/A</v>
      </c>
      <c r="J27" s="404" t="e">
        <f>IF($D27="Yes",'CMFs Injury C (All Data)'!J27,1)</f>
        <v>#N/A</v>
      </c>
      <c r="K27" s="404" t="e">
        <f>IF($D27="Yes",'CMFs Injury C (All Data)'!K27,1)</f>
        <v>#N/A</v>
      </c>
      <c r="L27" s="404" t="e">
        <f>IF($D27="Yes",'CMFs Injury C (All Data)'!L27,1)</f>
        <v>#N/A</v>
      </c>
      <c r="M27" s="404" t="e">
        <f>IF($D27="Yes",'CMFs Injury C (All Data)'!M27,1)</f>
        <v>#N/A</v>
      </c>
      <c r="N27" s="404" t="e">
        <f>IF($D27="Yes",'CMFs Injury C (All Data)'!N27,1)</f>
        <v>#N/A</v>
      </c>
      <c r="O27" s="404" t="e">
        <f>IF($D27="Yes",'CMFs Injury C (All Data)'!O27,1)</f>
        <v>#N/A</v>
      </c>
      <c r="P27" s="404" t="e">
        <f>IF($D27="Yes",'CMFs Injury C (All Data)'!P27,1)</f>
        <v>#N/A</v>
      </c>
      <c r="Q27" s="404" t="e">
        <f>IF($D27="Yes",'CMFs Injury C (All Data)'!Q27,1)</f>
        <v>#N/A</v>
      </c>
      <c r="R27" s="404" t="e">
        <f>IF($D27="Yes",'CMFs Injury C (All Data)'!R27,1)</f>
        <v>#N/A</v>
      </c>
      <c r="S27" s="404" t="e">
        <f>IF($D27="Yes",'CMFs Injury C (All Data)'!S27,1)</f>
        <v>#N/A</v>
      </c>
      <c r="T27" s="404" t="e">
        <f>IF($D27="Yes",'CMFs Injury C (All Data)'!T27,1)</f>
        <v>#N/A</v>
      </c>
      <c r="U27" s="404" t="e">
        <f>IF($D27="Yes",'CMFs Injury C (All Data)'!U27,1)</f>
        <v>#N/A</v>
      </c>
      <c r="V27" s="439" t="e">
        <f>IF($D27="Yes",'CMFs Injury C (All Data)'!V27,1)</f>
        <v>#N/A</v>
      </c>
      <c r="W27" s="625"/>
    </row>
    <row r="28" spans="1:23" x14ac:dyDescent="0.2">
      <c r="A28" s="407" t="str">
        <f>'CMFs Fatal'!A28</f>
        <v>Area Type must be selected on Worksheet 1 (box 14)</v>
      </c>
      <c r="B28" s="403">
        <f>'CMFs Fatal (All Data)'!B28</f>
        <v>20</v>
      </c>
      <c r="C28" s="403" t="str">
        <f>'CMFs Fatal (All Data)'!C28</f>
        <v>Urban</v>
      </c>
      <c r="D28" s="403" t="e">
        <f>'CMFs Fatal (All Data)'!D28</f>
        <v>#N/A</v>
      </c>
      <c r="E28" s="404" t="e">
        <f>IF($D28="Yes",'CMFs Injury C (All Data)'!E28,1)</f>
        <v>#N/A</v>
      </c>
      <c r="F28" s="404" t="e">
        <f>IF($D28="Yes",'CMFs Injury C (All Data)'!F28,1)</f>
        <v>#N/A</v>
      </c>
      <c r="G28" s="404" t="e">
        <f>IF($D28="Yes",'CMFs Injury C (All Data)'!G28,1)</f>
        <v>#N/A</v>
      </c>
      <c r="H28" s="404" t="e">
        <f>IF($D28="Yes",'CMFs Injury C (All Data)'!H28,1)</f>
        <v>#N/A</v>
      </c>
      <c r="I28" s="404" t="e">
        <f>IF($D28="Yes",'CMFs Injury C (All Data)'!I28,1)</f>
        <v>#N/A</v>
      </c>
      <c r="J28" s="404" t="e">
        <f>IF($D28="Yes",'CMFs Injury C (All Data)'!J28,1)</f>
        <v>#N/A</v>
      </c>
      <c r="K28" s="404" t="e">
        <f>IF($D28="Yes",'CMFs Injury C (All Data)'!K28,1)</f>
        <v>#N/A</v>
      </c>
      <c r="L28" s="404" t="e">
        <f>IF($D28="Yes",'CMFs Injury C (All Data)'!L28,1)</f>
        <v>#N/A</v>
      </c>
      <c r="M28" s="404" t="e">
        <f>IF($D28="Yes",'CMFs Injury C (All Data)'!M28,1)</f>
        <v>#N/A</v>
      </c>
      <c r="N28" s="404" t="e">
        <f>IF($D28="Yes",'CMFs Injury C (All Data)'!N28,1)</f>
        <v>#N/A</v>
      </c>
      <c r="O28" s="404" t="e">
        <f>IF($D28="Yes",'CMFs Injury C (All Data)'!O28,1)</f>
        <v>#N/A</v>
      </c>
      <c r="P28" s="404" t="e">
        <f>IF($D28="Yes",'CMFs Injury C (All Data)'!P28,1)</f>
        <v>#N/A</v>
      </c>
      <c r="Q28" s="404" t="e">
        <f>IF($D28="Yes",'CMFs Injury C (All Data)'!Q28,1)</f>
        <v>#N/A</v>
      </c>
      <c r="R28" s="404" t="e">
        <f>IF($D28="Yes",'CMFs Injury C (All Data)'!R28,1)</f>
        <v>#N/A</v>
      </c>
      <c r="S28" s="404" t="e">
        <f>IF($D28="Yes",'CMFs Injury C (All Data)'!S28,1)</f>
        <v>#N/A</v>
      </c>
      <c r="T28" s="404" t="e">
        <f>IF($D28="Yes",'CMFs Injury C (All Data)'!T28,1)</f>
        <v>#N/A</v>
      </c>
      <c r="U28" s="404" t="e">
        <f>IF($D28="Yes",'CMFs Injury C (All Data)'!U28,1)</f>
        <v>#N/A</v>
      </c>
      <c r="V28" s="439" t="e">
        <f>IF($D28="Yes",'CMFs Injury C (All Data)'!V28,1)</f>
        <v>#N/A</v>
      </c>
      <c r="W28" s="625"/>
    </row>
    <row r="29" spans="1:23" x14ac:dyDescent="0.2">
      <c r="A29" s="407" t="str">
        <f>'CMFs Fatal'!A29</f>
        <v>Area Type must be selected on Worksheet 1 (box 14)</v>
      </c>
      <c r="B29" s="403">
        <f>'CMFs Fatal (All Data)'!B29</f>
        <v>20</v>
      </c>
      <c r="C29" s="403" t="str">
        <f>'CMFs Fatal (All Data)'!C29</f>
        <v>All</v>
      </c>
      <c r="D29" s="403" t="e">
        <f>'CMFs Fatal (All Data)'!D29</f>
        <v>#N/A</v>
      </c>
      <c r="E29" s="404" t="e">
        <f>IF($D29="Yes",'CMFs Injury C (All Data)'!E29,1)</f>
        <v>#N/A</v>
      </c>
      <c r="F29" s="404" t="e">
        <f>IF($D29="Yes",'CMFs Injury C (All Data)'!F29,1)</f>
        <v>#N/A</v>
      </c>
      <c r="G29" s="404" t="e">
        <f>IF($D29="Yes",'CMFs Injury C (All Data)'!G29,1)</f>
        <v>#N/A</v>
      </c>
      <c r="H29" s="404" t="e">
        <f>IF($D29="Yes",'CMFs Injury C (All Data)'!H29,1)</f>
        <v>#N/A</v>
      </c>
      <c r="I29" s="404" t="e">
        <f>IF($D29="Yes",'CMFs Injury C (All Data)'!I29,1)</f>
        <v>#N/A</v>
      </c>
      <c r="J29" s="404" t="e">
        <f>IF($D29="Yes",'CMFs Injury C (All Data)'!J29,1)</f>
        <v>#N/A</v>
      </c>
      <c r="K29" s="404" t="e">
        <f>IF($D29="Yes",'CMFs Injury C (All Data)'!K29,1)</f>
        <v>#N/A</v>
      </c>
      <c r="L29" s="404" t="e">
        <f>IF($D29="Yes",'CMFs Injury C (All Data)'!L29,1)</f>
        <v>#N/A</v>
      </c>
      <c r="M29" s="404" t="e">
        <f>IF($D29="Yes",'CMFs Injury C (All Data)'!M29,1)</f>
        <v>#N/A</v>
      </c>
      <c r="N29" s="404" t="e">
        <f>IF($D29="Yes",'CMFs Injury C (All Data)'!N29,1)</f>
        <v>#N/A</v>
      </c>
      <c r="O29" s="404" t="e">
        <f>IF($D29="Yes",'CMFs Injury C (All Data)'!O29,1)</f>
        <v>#N/A</v>
      </c>
      <c r="P29" s="404" t="e">
        <f>IF($D29="Yes",'CMFs Injury C (All Data)'!P29,1)</f>
        <v>#N/A</v>
      </c>
      <c r="Q29" s="404" t="e">
        <f>IF($D29="Yes",'CMFs Injury C (All Data)'!Q29,1)</f>
        <v>#N/A</v>
      </c>
      <c r="R29" s="404" t="e">
        <f>IF($D29="Yes",'CMFs Injury C (All Data)'!R29,1)</f>
        <v>#N/A</v>
      </c>
      <c r="S29" s="404" t="e">
        <f>IF($D29="Yes",'CMFs Injury C (All Data)'!S29,1)</f>
        <v>#N/A</v>
      </c>
      <c r="T29" s="404" t="e">
        <f>IF($D29="Yes",'CMFs Injury C (All Data)'!T29,1)</f>
        <v>#N/A</v>
      </c>
      <c r="U29" s="404" t="e">
        <f>IF($D29="Yes",'CMFs Injury C (All Data)'!U29,1)</f>
        <v>#N/A</v>
      </c>
      <c r="V29" s="439" t="e">
        <f>IF($D29="Yes",'CMFs Injury C (All Data)'!V29,1)</f>
        <v>#N/A</v>
      </c>
      <c r="W29" s="625"/>
    </row>
    <row r="30" spans="1:23" x14ac:dyDescent="0.2">
      <c r="A30" s="407" t="str">
        <f>'CMFs Fatal'!A30</f>
        <v>Area Type must be selected on Worksheet 1 (box 14)</v>
      </c>
      <c r="B30" s="403">
        <f>'CMFs Fatal (All Data)'!B30</f>
        <v>20</v>
      </c>
      <c r="C30" s="403" t="str">
        <f>'CMFs Fatal (All Data)'!C30</f>
        <v>Urban</v>
      </c>
      <c r="D30" s="403" t="e">
        <f>'CMFs Fatal (All Data)'!D30</f>
        <v>#N/A</v>
      </c>
      <c r="E30" s="404" t="e">
        <f>IF($D30="Yes",'CMFs Injury C (All Data)'!E30,1)</f>
        <v>#N/A</v>
      </c>
      <c r="F30" s="404" t="e">
        <f>IF($D30="Yes",'CMFs Injury C (All Data)'!F30,1)</f>
        <v>#N/A</v>
      </c>
      <c r="G30" s="404" t="e">
        <f>IF($D30="Yes",'CMFs Injury C (All Data)'!G30,1)</f>
        <v>#N/A</v>
      </c>
      <c r="H30" s="404" t="e">
        <f>IF($D30="Yes",'CMFs Injury C (All Data)'!H30,1)</f>
        <v>#N/A</v>
      </c>
      <c r="I30" s="404" t="e">
        <f>IF($D30="Yes",'CMFs Injury C (All Data)'!I30,1)</f>
        <v>#N/A</v>
      </c>
      <c r="J30" s="404" t="e">
        <f>IF($D30="Yes",'CMFs Injury C (All Data)'!J30,1)</f>
        <v>#N/A</v>
      </c>
      <c r="K30" s="404" t="e">
        <f>IF($D30="Yes",'CMFs Injury C (All Data)'!K30,1)</f>
        <v>#N/A</v>
      </c>
      <c r="L30" s="404" t="e">
        <f>IF($D30="Yes",'CMFs Injury C (All Data)'!L30,1)</f>
        <v>#N/A</v>
      </c>
      <c r="M30" s="404" t="e">
        <f>IF($D30="Yes",'CMFs Injury C (All Data)'!M30,1)</f>
        <v>#N/A</v>
      </c>
      <c r="N30" s="404" t="e">
        <f>IF($D30="Yes",'CMFs Injury C (All Data)'!N30,1)</f>
        <v>#N/A</v>
      </c>
      <c r="O30" s="404" t="e">
        <f>IF($D30="Yes",'CMFs Injury C (All Data)'!O30,1)</f>
        <v>#N/A</v>
      </c>
      <c r="P30" s="404" t="e">
        <f>IF($D30="Yes",'CMFs Injury C (All Data)'!P30,1)</f>
        <v>#N/A</v>
      </c>
      <c r="Q30" s="404" t="e">
        <f>IF($D30="Yes",'CMFs Injury C (All Data)'!Q30,1)</f>
        <v>#N/A</v>
      </c>
      <c r="R30" s="404" t="e">
        <f>IF($D30="Yes",'CMFs Injury C (All Data)'!R30,1)</f>
        <v>#N/A</v>
      </c>
      <c r="S30" s="404" t="e">
        <f>IF($D30="Yes",'CMFs Injury C (All Data)'!S30,1)</f>
        <v>#N/A</v>
      </c>
      <c r="T30" s="404" t="e">
        <f>IF($D30="Yes",'CMFs Injury C (All Data)'!T30,1)</f>
        <v>#N/A</v>
      </c>
      <c r="U30" s="404" t="e">
        <f>IF($D30="Yes",'CMFs Injury C (All Data)'!U30,1)</f>
        <v>#N/A</v>
      </c>
      <c r="V30" s="439" t="e">
        <f>IF($D30="Yes",'CMFs Injury C (All Data)'!V30,1)</f>
        <v>#N/A</v>
      </c>
      <c r="W30" s="625"/>
    </row>
    <row r="31" spans="1:23" x14ac:dyDescent="0.2">
      <c r="A31" s="407" t="str">
        <f>'CMFs Fatal'!A31</f>
        <v>Area Type must be selected on Worksheet 1 (box 14)</v>
      </c>
      <c r="B31" s="403">
        <f>'CMFs Fatal (All Data)'!B31</f>
        <v>20</v>
      </c>
      <c r="C31" s="403" t="str">
        <f>'CMFs Fatal (All Data)'!C31</f>
        <v>All</v>
      </c>
      <c r="D31" s="403" t="e">
        <f>'CMFs Fatal (All Data)'!D31</f>
        <v>#N/A</v>
      </c>
      <c r="E31" s="404" t="e">
        <f>IF($D31="Yes",'CMFs Injury C (All Data)'!E31,1)</f>
        <v>#N/A</v>
      </c>
      <c r="F31" s="404" t="e">
        <f>IF($D31="Yes",'CMFs Injury C (All Data)'!F31,1)</f>
        <v>#N/A</v>
      </c>
      <c r="G31" s="404" t="e">
        <f>IF($D31="Yes",'CMFs Injury C (All Data)'!G31,1)</f>
        <v>#N/A</v>
      </c>
      <c r="H31" s="404" t="e">
        <f>IF($D31="Yes",'CMFs Injury C (All Data)'!H31,1)</f>
        <v>#N/A</v>
      </c>
      <c r="I31" s="404" t="e">
        <f>IF($D31="Yes",'CMFs Injury C (All Data)'!I31,1)</f>
        <v>#N/A</v>
      </c>
      <c r="J31" s="404" t="e">
        <f>IF($D31="Yes",'CMFs Injury C (All Data)'!J31,1)</f>
        <v>#N/A</v>
      </c>
      <c r="K31" s="404" t="e">
        <f>IF($D31="Yes",'CMFs Injury C (All Data)'!K31,1)</f>
        <v>#N/A</v>
      </c>
      <c r="L31" s="404" t="e">
        <f>IF($D31="Yes",'CMFs Injury C (All Data)'!L31,1)</f>
        <v>#N/A</v>
      </c>
      <c r="M31" s="404" t="e">
        <f>IF($D31="Yes",'CMFs Injury C (All Data)'!M31,1)</f>
        <v>#N/A</v>
      </c>
      <c r="N31" s="404" t="e">
        <f>IF($D31="Yes",'CMFs Injury C (All Data)'!N31,1)</f>
        <v>#N/A</v>
      </c>
      <c r="O31" s="404" t="e">
        <f>IF($D31="Yes",'CMFs Injury C (All Data)'!O31,1)</f>
        <v>#N/A</v>
      </c>
      <c r="P31" s="404" t="e">
        <f>IF($D31="Yes",'CMFs Injury C (All Data)'!P31,1)</f>
        <v>#N/A</v>
      </c>
      <c r="Q31" s="404" t="e">
        <f>IF($D31="Yes",'CMFs Injury C (All Data)'!Q31,1)</f>
        <v>#N/A</v>
      </c>
      <c r="R31" s="404" t="e">
        <f>IF($D31="Yes",'CMFs Injury C (All Data)'!R31,1)</f>
        <v>#N/A</v>
      </c>
      <c r="S31" s="404" t="e">
        <f>IF($D31="Yes",'CMFs Injury C (All Data)'!S31,1)</f>
        <v>#N/A</v>
      </c>
      <c r="T31" s="404" t="e">
        <f>IF($D31="Yes",'CMFs Injury C (All Data)'!T31,1)</f>
        <v>#N/A</v>
      </c>
      <c r="U31" s="404" t="e">
        <f>IF($D31="Yes",'CMFs Injury C (All Data)'!U31,1)</f>
        <v>#N/A</v>
      </c>
      <c r="V31" s="439" t="e">
        <f>IF($D31="Yes",'CMFs Injury C (All Data)'!V31,1)</f>
        <v>#N/A</v>
      </c>
      <c r="W31" s="625"/>
    </row>
    <row r="32" spans="1:23" x14ac:dyDescent="0.2">
      <c r="A32" s="407" t="str">
        <f>'CMFs Fatal'!A32</f>
        <v>Area Type must be selected on Worksheet 1 (box 14)</v>
      </c>
      <c r="B32" s="403">
        <f>'CMFs Fatal (All Data)'!B32</f>
        <v>20</v>
      </c>
      <c r="C32" s="403" t="str">
        <f>'CMFs Fatal (All Data)'!C32</f>
        <v>All</v>
      </c>
      <c r="D32" s="403" t="e">
        <f>'CMFs Fatal (All Data)'!D32</f>
        <v>#N/A</v>
      </c>
      <c r="E32" s="404" t="e">
        <f>IF($D32="Yes",'CMFs Injury C (All Data)'!E32,1)</f>
        <v>#N/A</v>
      </c>
      <c r="F32" s="404" t="e">
        <f>IF($D32="Yes",'CMFs Injury C (All Data)'!F32,1)</f>
        <v>#N/A</v>
      </c>
      <c r="G32" s="404" t="e">
        <f>IF($D32="Yes",'CMFs Injury C (All Data)'!G32,1)</f>
        <v>#N/A</v>
      </c>
      <c r="H32" s="404" t="e">
        <f>IF($D32="Yes",'CMFs Injury C (All Data)'!H32,1)</f>
        <v>#N/A</v>
      </c>
      <c r="I32" s="404" t="e">
        <f>IF($D32="Yes",'CMFs Injury C (All Data)'!I32,1)</f>
        <v>#N/A</v>
      </c>
      <c r="J32" s="404" t="e">
        <f>IF($D32="Yes",'CMFs Injury C (All Data)'!J32,1)</f>
        <v>#N/A</v>
      </c>
      <c r="K32" s="404" t="e">
        <f>IF($D32="Yes",'CMFs Injury C (All Data)'!K32,1)</f>
        <v>#N/A</v>
      </c>
      <c r="L32" s="404" t="e">
        <f>IF($D32="Yes",'CMFs Injury C (All Data)'!L32,1)</f>
        <v>#N/A</v>
      </c>
      <c r="M32" s="404" t="e">
        <f>IF($D32="Yes",'CMFs Injury C (All Data)'!M32,1)</f>
        <v>#N/A</v>
      </c>
      <c r="N32" s="404" t="e">
        <f>IF($D32="Yes",'CMFs Injury C (All Data)'!N32,1)</f>
        <v>#N/A</v>
      </c>
      <c r="O32" s="404" t="e">
        <f>IF($D32="Yes",'CMFs Injury C (All Data)'!O32,1)</f>
        <v>#N/A</v>
      </c>
      <c r="P32" s="404" t="e">
        <f>IF($D32="Yes",'CMFs Injury C (All Data)'!P32,1)</f>
        <v>#N/A</v>
      </c>
      <c r="Q32" s="404" t="e">
        <f>IF($D32="Yes",'CMFs Injury C (All Data)'!Q32,1)</f>
        <v>#N/A</v>
      </c>
      <c r="R32" s="404" t="e">
        <f>IF($D32="Yes",'CMFs Injury C (All Data)'!R32,1)</f>
        <v>#N/A</v>
      </c>
      <c r="S32" s="404" t="e">
        <f>IF($D32="Yes",'CMFs Injury C (All Data)'!S32,1)</f>
        <v>#N/A</v>
      </c>
      <c r="T32" s="404" t="e">
        <f>IF($D32="Yes",'CMFs Injury C (All Data)'!T32,1)</f>
        <v>#N/A</v>
      </c>
      <c r="U32" s="404" t="e">
        <f>IF($D32="Yes",'CMFs Injury C (All Data)'!U32,1)</f>
        <v>#N/A</v>
      </c>
      <c r="V32" s="439" t="e">
        <f>IF($D32="Yes",'CMFs Injury C (All Data)'!V32,1)</f>
        <v>#N/A</v>
      </c>
      <c r="W32" s="625"/>
    </row>
    <row r="33" spans="1:23" x14ac:dyDescent="0.2">
      <c r="A33" s="407" t="str">
        <f>'CMFs Fatal'!A33</f>
        <v>Area Type must be selected on Worksheet 1 (box 14)</v>
      </c>
      <c r="B33" s="403">
        <f>'CMFs Fatal (All Data)'!B33</f>
        <v>8</v>
      </c>
      <c r="C33" s="403" t="str">
        <f>'CMFs Fatal (All Data)'!C33</f>
        <v>All</v>
      </c>
      <c r="D33" s="403" t="e">
        <f>'CMFs Fatal (All Data)'!D33</f>
        <v>#N/A</v>
      </c>
      <c r="E33" s="404" t="e">
        <f>IF($D33="Yes",'CMFs Injury C (All Data)'!E33,1)</f>
        <v>#N/A</v>
      </c>
      <c r="F33" s="404" t="e">
        <f>IF($D33="Yes",'CMFs Injury C (All Data)'!F33,1)</f>
        <v>#N/A</v>
      </c>
      <c r="G33" s="404" t="e">
        <f>IF($D33="Yes",'CMFs Injury C (All Data)'!G33,1)</f>
        <v>#N/A</v>
      </c>
      <c r="H33" s="404" t="e">
        <f>IF($D33="Yes",'CMFs Injury C (All Data)'!H33,1)</f>
        <v>#N/A</v>
      </c>
      <c r="I33" s="404" t="e">
        <f>IF($D33="Yes",'CMFs Injury C (All Data)'!I33,1)</f>
        <v>#N/A</v>
      </c>
      <c r="J33" s="404" t="e">
        <f>IF($D33="Yes",'CMFs Injury C (All Data)'!J33,1)</f>
        <v>#N/A</v>
      </c>
      <c r="K33" s="404" t="e">
        <f>IF($D33="Yes",'CMFs Injury C (All Data)'!K33,1)</f>
        <v>#N/A</v>
      </c>
      <c r="L33" s="404" t="e">
        <f>IF($D33="Yes",'CMFs Injury C (All Data)'!L33,1)</f>
        <v>#N/A</v>
      </c>
      <c r="M33" s="404" t="e">
        <f>IF($D33="Yes",'CMFs Injury C (All Data)'!M33,1)</f>
        <v>#N/A</v>
      </c>
      <c r="N33" s="404" t="e">
        <f>IF($D33="Yes",'CMFs Injury C (All Data)'!N33,1)</f>
        <v>#N/A</v>
      </c>
      <c r="O33" s="404" t="e">
        <f>IF($D33="Yes",'CMFs Injury C (All Data)'!O33,1)</f>
        <v>#N/A</v>
      </c>
      <c r="P33" s="404" t="e">
        <f>IF($D33="Yes",'CMFs Injury C (All Data)'!P33,1)</f>
        <v>#N/A</v>
      </c>
      <c r="Q33" s="404" t="e">
        <f>IF($D33="Yes",'CMFs Injury C (All Data)'!Q33,1)</f>
        <v>#N/A</v>
      </c>
      <c r="R33" s="404" t="e">
        <f>IF($D33="Yes",'CMFs Injury C (All Data)'!R33,1)</f>
        <v>#N/A</v>
      </c>
      <c r="S33" s="404" t="e">
        <f>IF($D33="Yes",'CMFs Injury C (All Data)'!S33,1)</f>
        <v>#N/A</v>
      </c>
      <c r="T33" s="404" t="e">
        <f>IF($D33="Yes",'CMFs Injury C (All Data)'!T33,1)</f>
        <v>#N/A</v>
      </c>
      <c r="U33" s="404" t="e">
        <f>IF($D33="Yes",'CMFs Injury C (All Data)'!U33,1)</f>
        <v>#N/A</v>
      </c>
      <c r="V33" s="439" t="e">
        <f>IF($D33="Yes",'CMFs Injury C (All Data)'!V33,1)</f>
        <v>#N/A</v>
      </c>
      <c r="W33" s="625"/>
    </row>
    <row r="34" spans="1:23" x14ac:dyDescent="0.2">
      <c r="A34" s="407" t="str">
        <f>'CMFs Fatal'!A34</f>
        <v>Area Type must be selected on Worksheet 1 (box 14)</v>
      </c>
      <c r="B34" s="403">
        <f>'CMFs Fatal (All Data)'!B34</f>
        <v>20</v>
      </c>
      <c r="C34" s="403" t="str">
        <f>'CMFs Fatal (All Data)'!C34</f>
        <v>All</v>
      </c>
      <c r="D34" s="403" t="e">
        <f>'CMFs Fatal (All Data)'!D34</f>
        <v>#N/A</v>
      </c>
      <c r="E34" s="404" t="e">
        <f>IF($D34="Yes",'CMFs Injury C (All Data)'!E34,1)</f>
        <v>#N/A</v>
      </c>
      <c r="F34" s="404" t="e">
        <f>IF($D34="Yes",'CMFs Injury C (All Data)'!F34,1)</f>
        <v>#N/A</v>
      </c>
      <c r="G34" s="404" t="e">
        <f>IF($D34="Yes",'CMFs Injury C (All Data)'!G34,1)</f>
        <v>#N/A</v>
      </c>
      <c r="H34" s="404" t="e">
        <f>IF($D34="Yes",'CMFs Injury C (All Data)'!H34,1)</f>
        <v>#N/A</v>
      </c>
      <c r="I34" s="404" t="e">
        <f>IF($D34="Yes",'CMFs Injury C (All Data)'!I34,1)</f>
        <v>#N/A</v>
      </c>
      <c r="J34" s="404" t="e">
        <f>IF($D34="Yes",'CMFs Injury C (All Data)'!J34,1)</f>
        <v>#N/A</v>
      </c>
      <c r="K34" s="404" t="e">
        <f>IF($D34="Yes",'CMFs Injury C (All Data)'!K34,1)</f>
        <v>#N/A</v>
      </c>
      <c r="L34" s="404" t="e">
        <f>IF($D34="Yes",'CMFs Injury C (All Data)'!L34,1)</f>
        <v>#N/A</v>
      </c>
      <c r="M34" s="404" t="e">
        <f>IF($D34="Yes",'CMFs Injury C (All Data)'!M34,1)</f>
        <v>#N/A</v>
      </c>
      <c r="N34" s="404" t="e">
        <f>IF($D34="Yes",'CMFs Injury C (All Data)'!N34,1)</f>
        <v>#N/A</v>
      </c>
      <c r="O34" s="404" t="e">
        <f>IF($D34="Yes",'CMFs Injury C (All Data)'!O34,1)</f>
        <v>#N/A</v>
      </c>
      <c r="P34" s="404" t="e">
        <f>IF($D34="Yes",'CMFs Injury C (All Data)'!P34,1)</f>
        <v>#N/A</v>
      </c>
      <c r="Q34" s="404" t="e">
        <f>IF($D34="Yes",'CMFs Injury C (All Data)'!Q34,1)</f>
        <v>#N/A</v>
      </c>
      <c r="R34" s="404" t="e">
        <f>IF($D34="Yes",'CMFs Injury C (All Data)'!R34,1)</f>
        <v>#N/A</v>
      </c>
      <c r="S34" s="404" t="e">
        <f>IF($D34="Yes",'CMFs Injury C (All Data)'!S34,1)</f>
        <v>#N/A</v>
      </c>
      <c r="T34" s="404" t="e">
        <f>IF($D34="Yes",'CMFs Injury C (All Data)'!T34,1)</f>
        <v>#N/A</v>
      </c>
      <c r="U34" s="404" t="e">
        <f>IF($D34="Yes",'CMFs Injury C (All Data)'!U34,1)</f>
        <v>#N/A</v>
      </c>
      <c r="V34" s="439" t="e">
        <f>IF($D34="Yes",'CMFs Injury C (All Data)'!V34,1)</f>
        <v>#N/A</v>
      </c>
      <c r="W34" s="625"/>
    </row>
    <row r="35" spans="1:23" x14ac:dyDescent="0.2">
      <c r="A35" s="407" t="str">
        <f>'CMFs Fatal'!A35</f>
        <v>Area Type must be selected on Worksheet 1 (box 14)</v>
      </c>
      <c r="B35" s="403">
        <f>'CMFs Fatal (All Data)'!B35</f>
        <v>20</v>
      </c>
      <c r="C35" s="403" t="str">
        <f>'CMFs Fatal (All Data)'!C35</f>
        <v>All</v>
      </c>
      <c r="D35" s="403" t="e">
        <f>'CMFs Fatal (All Data)'!D35</f>
        <v>#N/A</v>
      </c>
      <c r="E35" s="404" t="e">
        <f>IF($D35="Yes",'CMFs Injury C (All Data)'!E35,1)</f>
        <v>#N/A</v>
      </c>
      <c r="F35" s="404" t="e">
        <f>IF($D35="Yes",'CMFs Injury C (All Data)'!F35,1)</f>
        <v>#N/A</v>
      </c>
      <c r="G35" s="404" t="e">
        <f>IF($D35="Yes",'CMFs Injury C (All Data)'!G35,1)</f>
        <v>#N/A</v>
      </c>
      <c r="H35" s="404" t="e">
        <f>IF($D35="Yes",'CMFs Injury C (All Data)'!H35,1)</f>
        <v>#N/A</v>
      </c>
      <c r="I35" s="404" t="e">
        <f>IF($D35="Yes",'CMFs Injury C (All Data)'!I35,1)</f>
        <v>#N/A</v>
      </c>
      <c r="J35" s="404" t="e">
        <f>IF($D35="Yes",'CMFs Injury C (All Data)'!J35,1)</f>
        <v>#N/A</v>
      </c>
      <c r="K35" s="404" t="e">
        <f>IF($D35="Yes",'CMFs Injury C (All Data)'!K35,1)</f>
        <v>#N/A</v>
      </c>
      <c r="L35" s="404" t="e">
        <f>IF($D35="Yes",'CMFs Injury C (All Data)'!L35,1)</f>
        <v>#N/A</v>
      </c>
      <c r="M35" s="404" t="e">
        <f>IF($D35="Yes",'CMFs Injury C (All Data)'!M35,1)</f>
        <v>#N/A</v>
      </c>
      <c r="N35" s="404" t="e">
        <f>IF($D35="Yes",'CMFs Injury C (All Data)'!N35,1)</f>
        <v>#N/A</v>
      </c>
      <c r="O35" s="404" t="e">
        <f>IF($D35="Yes",'CMFs Injury C (All Data)'!O35,1)</f>
        <v>#N/A</v>
      </c>
      <c r="P35" s="404" t="e">
        <f>IF($D35="Yes",'CMFs Injury C (All Data)'!P35,1)</f>
        <v>#N/A</v>
      </c>
      <c r="Q35" s="404" t="e">
        <f>IF($D35="Yes",'CMFs Injury C (All Data)'!Q35,1)</f>
        <v>#N/A</v>
      </c>
      <c r="R35" s="404" t="e">
        <f>IF($D35="Yes",'CMFs Injury C (All Data)'!R35,1)</f>
        <v>#N/A</v>
      </c>
      <c r="S35" s="404" t="e">
        <f>IF($D35="Yes",'CMFs Injury C (All Data)'!S35,1)</f>
        <v>#N/A</v>
      </c>
      <c r="T35" s="404" t="e">
        <f>IF($D35="Yes",'CMFs Injury C (All Data)'!T35,1)</f>
        <v>#N/A</v>
      </c>
      <c r="U35" s="404" t="e">
        <f>IF($D35="Yes",'CMFs Injury C (All Data)'!U35,1)</f>
        <v>#N/A</v>
      </c>
      <c r="V35" s="439" t="e">
        <f>IF($D35="Yes",'CMFs Injury C (All Data)'!V35,1)</f>
        <v>#N/A</v>
      </c>
      <c r="W35" s="625"/>
    </row>
    <row r="36" spans="1:23" x14ac:dyDescent="0.2">
      <c r="A36" s="407" t="str">
        <f>'CMFs Fatal'!A36</f>
        <v>Area Type must be selected on Worksheet 1 (box 14)</v>
      </c>
      <c r="B36" s="403">
        <f>'CMFs Fatal (All Data)'!B36</f>
        <v>8</v>
      </c>
      <c r="C36" s="403" t="str">
        <f>'CMFs Fatal (All Data)'!C36</f>
        <v>All</v>
      </c>
      <c r="D36" s="403" t="e">
        <f>'CMFs Fatal (All Data)'!D36</f>
        <v>#N/A</v>
      </c>
      <c r="E36" s="404" t="e">
        <f>IF($D36="Yes",'CMFs Injury C (All Data)'!E36,1)</f>
        <v>#N/A</v>
      </c>
      <c r="F36" s="404" t="e">
        <f>IF($D36="Yes",'CMFs Injury C (All Data)'!F36,1)</f>
        <v>#N/A</v>
      </c>
      <c r="G36" s="404" t="e">
        <f>IF($D36="Yes",'CMFs Injury C (All Data)'!G36,1)</f>
        <v>#N/A</v>
      </c>
      <c r="H36" s="404" t="e">
        <f>IF($D36="Yes",'CMFs Injury C (All Data)'!H36,1)</f>
        <v>#N/A</v>
      </c>
      <c r="I36" s="404" t="e">
        <f>IF($D36="Yes",'CMFs Injury C (All Data)'!I36,1)</f>
        <v>#N/A</v>
      </c>
      <c r="J36" s="404" t="e">
        <f>IF($D36="Yes",'CMFs Injury C (All Data)'!J36,1)</f>
        <v>#N/A</v>
      </c>
      <c r="K36" s="404" t="e">
        <f>IF($D36="Yes",'CMFs Injury C (All Data)'!K36,1)</f>
        <v>#N/A</v>
      </c>
      <c r="L36" s="404" t="e">
        <f>IF($D36="Yes",'CMFs Injury C (All Data)'!L36,1)</f>
        <v>#N/A</v>
      </c>
      <c r="M36" s="404" t="e">
        <f>IF($D36="Yes",'CMFs Injury C (All Data)'!M36,1)</f>
        <v>#N/A</v>
      </c>
      <c r="N36" s="404" t="e">
        <f>IF($D36="Yes",'CMFs Injury C (All Data)'!N36,1)</f>
        <v>#N/A</v>
      </c>
      <c r="O36" s="404" t="e">
        <f>IF($D36="Yes",'CMFs Injury C (All Data)'!O36,1)</f>
        <v>#N/A</v>
      </c>
      <c r="P36" s="404" t="e">
        <f>IF($D36="Yes",'CMFs Injury C (All Data)'!P36,1)</f>
        <v>#N/A</v>
      </c>
      <c r="Q36" s="404" t="e">
        <f>IF($D36="Yes",'CMFs Injury C (All Data)'!Q36,1)</f>
        <v>#N/A</v>
      </c>
      <c r="R36" s="404" t="e">
        <f>IF($D36="Yes",'CMFs Injury C (All Data)'!R36,1)</f>
        <v>#N/A</v>
      </c>
      <c r="S36" s="404" t="e">
        <f>IF($D36="Yes",'CMFs Injury C (All Data)'!S36,1)</f>
        <v>#N/A</v>
      </c>
      <c r="T36" s="404" t="e">
        <f>IF($D36="Yes",'CMFs Injury C (All Data)'!T36,1)</f>
        <v>#N/A</v>
      </c>
      <c r="U36" s="404" t="e">
        <f>IF($D36="Yes",'CMFs Injury C (All Data)'!U36,1)</f>
        <v>#N/A</v>
      </c>
      <c r="V36" s="439" t="e">
        <f>IF($D36="Yes",'CMFs Injury C (All Data)'!V36,1)</f>
        <v>#N/A</v>
      </c>
      <c r="W36" s="625"/>
    </row>
    <row r="37" spans="1:23" x14ac:dyDescent="0.2">
      <c r="A37" s="407" t="str">
        <f>'CMFs Fatal'!A37</f>
        <v>Area Type must be selected on Worksheet 1 (box 14)</v>
      </c>
      <c r="B37" s="403">
        <f>'CMFs Fatal (All Data)'!B37</f>
        <v>25</v>
      </c>
      <c r="C37" s="403" t="str">
        <f>'CMFs Fatal (All Data)'!C37</f>
        <v>All</v>
      </c>
      <c r="D37" s="403" t="e">
        <f>'CMFs Fatal (All Data)'!D37</f>
        <v>#N/A</v>
      </c>
      <c r="E37" s="404" t="e">
        <f>IF($D37="Yes",'CMFs Injury C (All Data)'!E37,1)</f>
        <v>#N/A</v>
      </c>
      <c r="F37" s="404" t="e">
        <f>IF($D37="Yes",'CMFs Injury C (All Data)'!F37,1)</f>
        <v>#N/A</v>
      </c>
      <c r="G37" s="404" t="e">
        <f>IF($D37="Yes",'CMFs Injury C (All Data)'!G37,1)</f>
        <v>#N/A</v>
      </c>
      <c r="H37" s="404" t="e">
        <f>IF($D37="Yes",'CMFs Injury C (All Data)'!H37,1)</f>
        <v>#N/A</v>
      </c>
      <c r="I37" s="404" t="e">
        <f>IF($D37="Yes",'CMFs Injury C (All Data)'!I37,1)</f>
        <v>#N/A</v>
      </c>
      <c r="J37" s="404" t="e">
        <f>IF($D37="Yes",'CMFs Injury C (All Data)'!J37,1)</f>
        <v>#N/A</v>
      </c>
      <c r="K37" s="404" t="e">
        <f>IF($D37="Yes",'CMFs Injury C (All Data)'!K37,1)</f>
        <v>#N/A</v>
      </c>
      <c r="L37" s="404" t="e">
        <f>IF($D37="Yes",'CMFs Injury C (All Data)'!L37,1)</f>
        <v>#N/A</v>
      </c>
      <c r="M37" s="404" t="e">
        <f>IF($D37="Yes",'CMFs Injury C (All Data)'!M37,1)</f>
        <v>#N/A</v>
      </c>
      <c r="N37" s="404" t="e">
        <f>IF($D37="Yes",'CMFs Injury C (All Data)'!N37,1)</f>
        <v>#N/A</v>
      </c>
      <c r="O37" s="404" t="e">
        <f>IF($D37="Yes",'CMFs Injury C (All Data)'!O37,1)</f>
        <v>#N/A</v>
      </c>
      <c r="P37" s="404" t="e">
        <f>IF($D37="Yes",'CMFs Injury C (All Data)'!P37,1)</f>
        <v>#N/A</v>
      </c>
      <c r="Q37" s="404" t="e">
        <f>IF($D37="Yes",'CMFs Injury C (All Data)'!Q37,1)</f>
        <v>#N/A</v>
      </c>
      <c r="R37" s="404" t="e">
        <f>IF($D37="Yes",'CMFs Injury C (All Data)'!R37,1)</f>
        <v>#N/A</v>
      </c>
      <c r="S37" s="404" t="e">
        <f>IF($D37="Yes",'CMFs Injury C (All Data)'!S37,1)</f>
        <v>#N/A</v>
      </c>
      <c r="T37" s="404" t="e">
        <f>IF($D37="Yes",'CMFs Injury C (All Data)'!T37,1)</f>
        <v>#N/A</v>
      </c>
      <c r="U37" s="404" t="e">
        <f>IF($D37="Yes",'CMFs Injury C (All Data)'!U37,1)</f>
        <v>#N/A</v>
      </c>
      <c r="V37" s="439" t="e">
        <f>IF($D37="Yes",'CMFs Injury C (All Data)'!V37,1)</f>
        <v>#N/A</v>
      </c>
      <c r="W37" s="625"/>
    </row>
    <row r="38" spans="1:23" x14ac:dyDescent="0.2">
      <c r="A38" s="407" t="str">
        <f>'CMFs Fatal'!A38</f>
        <v>Area Type must be selected on Worksheet 1 (box 14)</v>
      </c>
      <c r="B38" s="403">
        <f>'CMFs Fatal (All Data)'!B38</f>
        <v>20</v>
      </c>
      <c r="C38" s="403" t="str">
        <f>'CMFs Fatal (All Data)'!C38</f>
        <v>All</v>
      </c>
      <c r="D38" s="403" t="e">
        <f>'CMFs Fatal (All Data)'!D38</f>
        <v>#N/A</v>
      </c>
      <c r="E38" s="404" t="e">
        <f>IF($D38="Yes",'CMFs Injury C (All Data)'!E38,1)</f>
        <v>#N/A</v>
      </c>
      <c r="F38" s="404" t="e">
        <f>IF($D38="Yes",'CMFs Injury C (All Data)'!F38,1)</f>
        <v>#N/A</v>
      </c>
      <c r="G38" s="404" t="e">
        <f>IF($D38="Yes",'CMFs Injury C (All Data)'!G38,1)</f>
        <v>#N/A</v>
      </c>
      <c r="H38" s="404" t="e">
        <f>IF($D38="Yes",'CMFs Injury C (All Data)'!H38,1)</f>
        <v>#N/A</v>
      </c>
      <c r="I38" s="404" t="e">
        <f>IF($D38="Yes",'CMFs Injury C (All Data)'!I38,1)</f>
        <v>#N/A</v>
      </c>
      <c r="J38" s="404" t="e">
        <f>IF($D38="Yes",'CMFs Injury C (All Data)'!J38,1)</f>
        <v>#N/A</v>
      </c>
      <c r="K38" s="404" t="e">
        <f>IF($D38="Yes",'CMFs Injury C (All Data)'!K38,1)</f>
        <v>#N/A</v>
      </c>
      <c r="L38" s="404" t="e">
        <f>IF($D38="Yes",'CMFs Injury C (All Data)'!L38,1)</f>
        <v>#N/A</v>
      </c>
      <c r="M38" s="404" t="e">
        <f>IF($D38="Yes",'CMFs Injury C (All Data)'!M38,1)</f>
        <v>#N/A</v>
      </c>
      <c r="N38" s="404" t="e">
        <f>IF($D38="Yes",'CMFs Injury C (All Data)'!N38,1)</f>
        <v>#N/A</v>
      </c>
      <c r="O38" s="404" t="e">
        <f>IF($D38="Yes",'CMFs Injury C (All Data)'!O38,1)</f>
        <v>#N/A</v>
      </c>
      <c r="P38" s="404" t="e">
        <f>IF($D38="Yes",'CMFs Injury C (All Data)'!P38,1)</f>
        <v>#N/A</v>
      </c>
      <c r="Q38" s="404" t="e">
        <f>IF($D38="Yes",'CMFs Injury C (All Data)'!Q38,1)</f>
        <v>#N/A</v>
      </c>
      <c r="R38" s="404" t="e">
        <f>IF($D38="Yes",'CMFs Injury C (All Data)'!R38,1)</f>
        <v>#N/A</v>
      </c>
      <c r="S38" s="404" t="e">
        <f>IF($D38="Yes",'CMFs Injury C (All Data)'!S38,1)</f>
        <v>#N/A</v>
      </c>
      <c r="T38" s="404" t="e">
        <f>IF($D38="Yes",'CMFs Injury C (All Data)'!T38,1)</f>
        <v>#N/A</v>
      </c>
      <c r="U38" s="404" t="e">
        <f>IF($D38="Yes",'CMFs Injury C (All Data)'!U38,1)</f>
        <v>#N/A</v>
      </c>
      <c r="V38" s="439" t="e">
        <f>IF($D38="Yes",'CMFs Injury C (All Data)'!V38,1)</f>
        <v>#N/A</v>
      </c>
      <c r="W38" s="625"/>
    </row>
    <row r="39" spans="1:23" x14ac:dyDescent="0.2">
      <c r="A39" s="407" t="str">
        <f>'CMFs Fatal'!A39</f>
        <v>Area Type must be selected on Worksheet 1 (box 14)</v>
      </c>
      <c r="B39" s="403">
        <f>'CMFs Fatal (All Data)'!B39</f>
        <v>20</v>
      </c>
      <c r="C39" s="403" t="str">
        <f>'CMFs Fatal (All Data)'!C39</f>
        <v>All</v>
      </c>
      <c r="D39" s="403" t="e">
        <f>'CMFs Fatal (All Data)'!D39</f>
        <v>#N/A</v>
      </c>
      <c r="E39" s="404" t="e">
        <f>IF($D39="Yes",'CMFs Injury C (All Data)'!E39,1)</f>
        <v>#N/A</v>
      </c>
      <c r="F39" s="404" t="e">
        <f>IF($D39="Yes",'CMFs Injury C (All Data)'!F39,1)</f>
        <v>#N/A</v>
      </c>
      <c r="G39" s="404" t="e">
        <f>IF($D39="Yes",'CMFs Injury C (All Data)'!G39,1)</f>
        <v>#N/A</v>
      </c>
      <c r="H39" s="404" t="e">
        <f>IF($D39="Yes",'CMFs Injury C (All Data)'!H39,1)</f>
        <v>#N/A</v>
      </c>
      <c r="I39" s="404" t="e">
        <f>IF($D39="Yes",'CMFs Injury C (All Data)'!I39,1)</f>
        <v>#N/A</v>
      </c>
      <c r="J39" s="404" t="e">
        <f>IF($D39="Yes",'CMFs Injury C (All Data)'!J39,1)</f>
        <v>#N/A</v>
      </c>
      <c r="K39" s="404" t="e">
        <f>IF($D39="Yes",'CMFs Injury C (All Data)'!K39,1)</f>
        <v>#N/A</v>
      </c>
      <c r="L39" s="404" t="e">
        <f>IF($D39="Yes",'CMFs Injury C (All Data)'!L39,1)</f>
        <v>#N/A</v>
      </c>
      <c r="M39" s="404" t="e">
        <f>IF($D39="Yes",'CMFs Injury C (All Data)'!M39,1)</f>
        <v>#N/A</v>
      </c>
      <c r="N39" s="404" t="e">
        <f>IF($D39="Yes",'CMFs Injury C (All Data)'!N39,1)</f>
        <v>#N/A</v>
      </c>
      <c r="O39" s="404" t="e">
        <f>IF($D39="Yes",'CMFs Injury C (All Data)'!O39,1)</f>
        <v>#N/A</v>
      </c>
      <c r="P39" s="404" t="e">
        <f>IF($D39="Yes",'CMFs Injury C (All Data)'!P39,1)</f>
        <v>#N/A</v>
      </c>
      <c r="Q39" s="404" t="e">
        <f>IF($D39="Yes",'CMFs Injury C (All Data)'!Q39,1)</f>
        <v>#N/A</v>
      </c>
      <c r="R39" s="404" t="e">
        <f>IF($D39="Yes",'CMFs Injury C (All Data)'!R39,1)</f>
        <v>#N/A</v>
      </c>
      <c r="S39" s="404" t="e">
        <f>IF($D39="Yes",'CMFs Injury C (All Data)'!S39,1)</f>
        <v>#N/A</v>
      </c>
      <c r="T39" s="404" t="e">
        <f>IF($D39="Yes",'CMFs Injury C (All Data)'!T39,1)</f>
        <v>#N/A</v>
      </c>
      <c r="U39" s="404" t="e">
        <f>IF($D39="Yes",'CMFs Injury C (All Data)'!U39,1)</f>
        <v>#N/A</v>
      </c>
      <c r="V39" s="439" t="e">
        <f>IF($D39="Yes",'CMFs Injury C (All Data)'!V39,1)</f>
        <v>#N/A</v>
      </c>
      <c r="W39" s="625"/>
    </row>
    <row r="40" spans="1:23" x14ac:dyDescent="0.2">
      <c r="A40" s="407" t="str">
        <f>'CMFs Fatal'!A40</f>
        <v>Area Type must be selected on Worksheet 1 (box 14)</v>
      </c>
      <c r="B40" s="403">
        <f>'CMFs Fatal (All Data)'!B40</f>
        <v>20</v>
      </c>
      <c r="C40" s="403" t="str">
        <f>'CMFs Fatal (All Data)'!C40</f>
        <v>All</v>
      </c>
      <c r="D40" s="403" t="e">
        <f>'CMFs Fatal (All Data)'!D40</f>
        <v>#N/A</v>
      </c>
      <c r="E40" s="404" t="e">
        <f>IF($D40="Yes",'CMFs Injury C (All Data)'!E40,1)</f>
        <v>#N/A</v>
      </c>
      <c r="F40" s="404" t="e">
        <f>IF($D40="Yes",'CMFs Injury C (All Data)'!F40,1)</f>
        <v>#N/A</v>
      </c>
      <c r="G40" s="404" t="e">
        <f>IF($D40="Yes",'CMFs Injury C (All Data)'!G40,1)</f>
        <v>#N/A</v>
      </c>
      <c r="H40" s="404" t="e">
        <f>IF($D40="Yes",'CMFs Injury C (All Data)'!H40,1)</f>
        <v>#N/A</v>
      </c>
      <c r="I40" s="404" t="e">
        <f>IF($D40="Yes",'CMFs Injury C (All Data)'!I40,1)</f>
        <v>#N/A</v>
      </c>
      <c r="J40" s="404" t="e">
        <f>IF($D40="Yes",'CMFs Injury C (All Data)'!J40,1)</f>
        <v>#N/A</v>
      </c>
      <c r="K40" s="404" t="e">
        <f>IF($D40="Yes",'CMFs Injury C (All Data)'!K40,1)</f>
        <v>#N/A</v>
      </c>
      <c r="L40" s="404" t="e">
        <f>IF($D40="Yes",'CMFs Injury C (All Data)'!L40,1)</f>
        <v>#N/A</v>
      </c>
      <c r="M40" s="404" t="e">
        <f>IF($D40="Yes",'CMFs Injury C (All Data)'!M40,1)</f>
        <v>#N/A</v>
      </c>
      <c r="N40" s="404" t="e">
        <f>IF($D40="Yes",'CMFs Injury C (All Data)'!N40,1)</f>
        <v>#N/A</v>
      </c>
      <c r="O40" s="404" t="e">
        <f>IF($D40="Yes",'CMFs Injury C (All Data)'!O40,1)</f>
        <v>#N/A</v>
      </c>
      <c r="P40" s="404" t="e">
        <f>IF($D40="Yes",'CMFs Injury C (All Data)'!P40,1)</f>
        <v>#N/A</v>
      </c>
      <c r="Q40" s="404" t="e">
        <f>IF($D40="Yes",'CMFs Injury C (All Data)'!Q40,1)</f>
        <v>#N/A</v>
      </c>
      <c r="R40" s="404" t="e">
        <f>IF($D40="Yes",'CMFs Injury C (All Data)'!R40,1)</f>
        <v>#N/A</v>
      </c>
      <c r="S40" s="404" t="e">
        <f>IF($D40="Yes",'CMFs Injury C (All Data)'!S40,1)</f>
        <v>#N/A</v>
      </c>
      <c r="T40" s="404" t="e">
        <f>IF($D40="Yes",'CMFs Injury C (All Data)'!T40,1)</f>
        <v>#N/A</v>
      </c>
      <c r="U40" s="404" t="e">
        <f>IF($D40="Yes",'CMFs Injury C (All Data)'!U40,1)</f>
        <v>#N/A</v>
      </c>
      <c r="V40" s="439" t="e">
        <f>IF($D40="Yes",'CMFs Injury C (All Data)'!V40,1)</f>
        <v>#N/A</v>
      </c>
      <c r="W40" s="625"/>
    </row>
    <row r="41" spans="1:23" x14ac:dyDescent="0.2">
      <c r="A41" s="407" t="str">
        <f>'CMFs Fatal'!A41</f>
        <v>Area Type must be selected on Worksheet 1 (box 14)</v>
      </c>
      <c r="B41" s="403">
        <f>'CMFs Fatal (All Data)'!B41</f>
        <v>20</v>
      </c>
      <c r="C41" s="403" t="str">
        <f>'CMFs Fatal (All Data)'!C41</f>
        <v>All</v>
      </c>
      <c r="D41" s="403" t="e">
        <f>'CMFs Fatal (All Data)'!D41</f>
        <v>#N/A</v>
      </c>
      <c r="E41" s="404" t="e">
        <f>IF($D41="Yes",'CMFs Injury C (All Data)'!E41,1)</f>
        <v>#N/A</v>
      </c>
      <c r="F41" s="404" t="e">
        <f>IF($D41="Yes",'CMFs Injury C (All Data)'!F41,1)</f>
        <v>#N/A</v>
      </c>
      <c r="G41" s="404" t="e">
        <f>IF($D41="Yes",'CMFs Injury C (All Data)'!G41,1)</f>
        <v>#N/A</v>
      </c>
      <c r="H41" s="404" t="e">
        <f>IF($D41="Yes",'CMFs Injury C (All Data)'!H41,1)</f>
        <v>#N/A</v>
      </c>
      <c r="I41" s="404" t="e">
        <f>IF($D41="Yes",'CMFs Injury C (All Data)'!I41,1)</f>
        <v>#N/A</v>
      </c>
      <c r="J41" s="404" t="e">
        <f>IF($D41="Yes",'CMFs Injury C (All Data)'!J41,1)</f>
        <v>#N/A</v>
      </c>
      <c r="K41" s="404" t="e">
        <f>IF($D41="Yes",'CMFs Injury C (All Data)'!K41,1)</f>
        <v>#N/A</v>
      </c>
      <c r="L41" s="404" t="e">
        <f>IF($D41="Yes",'CMFs Injury C (All Data)'!L41,1)</f>
        <v>#N/A</v>
      </c>
      <c r="M41" s="404" t="e">
        <f>IF($D41="Yes",'CMFs Injury C (All Data)'!M41,1)</f>
        <v>#N/A</v>
      </c>
      <c r="N41" s="404" t="e">
        <f>IF($D41="Yes",'CMFs Injury C (All Data)'!N41,1)</f>
        <v>#N/A</v>
      </c>
      <c r="O41" s="404" t="e">
        <f>IF($D41="Yes",'CMFs Injury C (All Data)'!O41,1)</f>
        <v>#N/A</v>
      </c>
      <c r="P41" s="404" t="e">
        <f>IF($D41="Yes",'CMFs Injury C (All Data)'!P41,1)</f>
        <v>#N/A</v>
      </c>
      <c r="Q41" s="404" t="e">
        <f>IF($D41="Yes",'CMFs Injury C (All Data)'!Q41,1)</f>
        <v>#N/A</v>
      </c>
      <c r="R41" s="404" t="e">
        <f>IF($D41="Yes",'CMFs Injury C (All Data)'!R41,1)</f>
        <v>#N/A</v>
      </c>
      <c r="S41" s="404" t="e">
        <f>IF($D41="Yes",'CMFs Injury C (All Data)'!S41,1)</f>
        <v>#N/A</v>
      </c>
      <c r="T41" s="404" t="e">
        <f>IF($D41="Yes",'CMFs Injury C (All Data)'!T41,1)</f>
        <v>#N/A</v>
      </c>
      <c r="U41" s="404" t="e">
        <f>IF($D41="Yes",'CMFs Injury C (All Data)'!U41,1)</f>
        <v>#N/A</v>
      </c>
      <c r="V41" s="439" t="e">
        <f>IF($D41="Yes",'CMFs Injury C (All Data)'!V41,1)</f>
        <v>#N/A</v>
      </c>
      <c r="W41" s="625"/>
    </row>
    <row r="42" spans="1:23" x14ac:dyDescent="0.2">
      <c r="A42" s="407" t="str">
        <f>'CMFs Fatal'!A42</f>
        <v>Area Type must be selected on Worksheet 1 (box 14)</v>
      </c>
      <c r="B42" s="403">
        <f>'CMFs Fatal (All Data)'!B42</f>
        <v>20</v>
      </c>
      <c r="C42" s="403" t="str">
        <f>'CMFs Fatal (All Data)'!C42</f>
        <v>Rural</v>
      </c>
      <c r="D42" s="403" t="e">
        <f>'CMFs Fatal (All Data)'!D42</f>
        <v>#N/A</v>
      </c>
      <c r="E42" s="404" t="e">
        <f>IF($D42="Yes",'CMFs Injury C (All Data)'!E42,1)</f>
        <v>#N/A</v>
      </c>
      <c r="F42" s="404" t="e">
        <f>IF($D42="Yes",'CMFs Injury C (All Data)'!F42,1)</f>
        <v>#N/A</v>
      </c>
      <c r="G42" s="404" t="e">
        <f>IF($D42="Yes",'CMFs Injury C (All Data)'!G42,1)</f>
        <v>#N/A</v>
      </c>
      <c r="H42" s="404" t="e">
        <f>IF($D42="Yes",'CMFs Injury C (All Data)'!H42,1)</f>
        <v>#N/A</v>
      </c>
      <c r="I42" s="404" t="e">
        <f>IF($D42="Yes",'CMFs Injury C (All Data)'!I42,1)</f>
        <v>#N/A</v>
      </c>
      <c r="J42" s="404" t="e">
        <f>IF($D42="Yes",'CMFs Injury C (All Data)'!J42,1)</f>
        <v>#N/A</v>
      </c>
      <c r="K42" s="404" t="e">
        <f>IF($D42="Yes",'CMFs Injury C (All Data)'!K42,1)</f>
        <v>#N/A</v>
      </c>
      <c r="L42" s="404" t="e">
        <f>IF($D42="Yes",'CMFs Injury C (All Data)'!L42,1)</f>
        <v>#N/A</v>
      </c>
      <c r="M42" s="404" t="e">
        <f>IF($D42="Yes",'CMFs Injury C (All Data)'!M42,1)</f>
        <v>#N/A</v>
      </c>
      <c r="N42" s="404" t="e">
        <f>IF($D42="Yes",'CMFs Injury C (All Data)'!N42,1)</f>
        <v>#N/A</v>
      </c>
      <c r="O42" s="404" t="e">
        <f>IF($D42="Yes",'CMFs Injury C (All Data)'!O42,1)</f>
        <v>#N/A</v>
      </c>
      <c r="P42" s="404" t="e">
        <f>IF($D42="Yes",'CMFs Injury C (All Data)'!P42,1)</f>
        <v>#N/A</v>
      </c>
      <c r="Q42" s="404" t="e">
        <f>IF($D42="Yes",'CMFs Injury C (All Data)'!Q42,1)</f>
        <v>#N/A</v>
      </c>
      <c r="R42" s="404" t="e">
        <f>IF($D42="Yes",'CMFs Injury C (All Data)'!R42,1)</f>
        <v>#N/A</v>
      </c>
      <c r="S42" s="404" t="e">
        <f>IF($D42="Yes",'CMFs Injury C (All Data)'!S42,1)</f>
        <v>#N/A</v>
      </c>
      <c r="T42" s="404" t="e">
        <f>IF($D42="Yes",'CMFs Injury C (All Data)'!T42,1)</f>
        <v>#N/A</v>
      </c>
      <c r="U42" s="404" t="e">
        <f>IF($D42="Yes",'CMFs Injury C (All Data)'!U42,1)</f>
        <v>#N/A</v>
      </c>
      <c r="V42" s="439" t="e">
        <f>IF($D42="Yes",'CMFs Injury C (All Data)'!V42,1)</f>
        <v>#N/A</v>
      </c>
      <c r="W42" s="625"/>
    </row>
    <row r="43" spans="1:23" x14ac:dyDescent="0.2">
      <c r="A43" s="407" t="str">
        <f>'CMFs Fatal'!A43</f>
        <v>Area Type must be selected on Worksheet 1 (box 14)</v>
      </c>
      <c r="B43" s="403">
        <f>'CMFs Fatal (All Data)'!B43</f>
        <v>20</v>
      </c>
      <c r="C43" s="403" t="str">
        <f>'CMFs Fatal (All Data)'!C43</f>
        <v>All</v>
      </c>
      <c r="D43" s="403" t="e">
        <f>'CMFs Fatal (All Data)'!D43</f>
        <v>#N/A</v>
      </c>
      <c r="E43" s="404" t="e">
        <f>IF($D43="Yes",'CMFs Injury C (All Data)'!E43,1)</f>
        <v>#N/A</v>
      </c>
      <c r="F43" s="404" t="e">
        <f>IF($D43="Yes",'CMFs Injury C (All Data)'!F43,1)</f>
        <v>#N/A</v>
      </c>
      <c r="G43" s="404" t="e">
        <f>IF($D43="Yes",'CMFs Injury C (All Data)'!G43,1)</f>
        <v>#N/A</v>
      </c>
      <c r="H43" s="404" t="e">
        <f>IF($D43="Yes",'CMFs Injury C (All Data)'!H43,1)</f>
        <v>#N/A</v>
      </c>
      <c r="I43" s="404" t="e">
        <f>IF($D43="Yes",'CMFs Injury C (All Data)'!I43,1)</f>
        <v>#N/A</v>
      </c>
      <c r="J43" s="404" t="e">
        <f>IF($D43="Yes",'CMFs Injury C (All Data)'!J43,1)</f>
        <v>#N/A</v>
      </c>
      <c r="K43" s="404" t="e">
        <f>IF($D43="Yes",'CMFs Injury C (All Data)'!K43,1)</f>
        <v>#N/A</v>
      </c>
      <c r="L43" s="404" t="e">
        <f>IF($D43="Yes",'CMFs Injury C (All Data)'!L43,1)</f>
        <v>#N/A</v>
      </c>
      <c r="M43" s="404" t="e">
        <f>IF($D43="Yes",'CMFs Injury C (All Data)'!M43,1)</f>
        <v>#N/A</v>
      </c>
      <c r="N43" s="404" t="e">
        <f>IF($D43="Yes",'CMFs Injury C (All Data)'!N43,1)</f>
        <v>#N/A</v>
      </c>
      <c r="O43" s="404" t="e">
        <f>IF($D43="Yes",'CMFs Injury C (All Data)'!O43,1)</f>
        <v>#N/A</v>
      </c>
      <c r="P43" s="404" t="e">
        <f>IF($D43="Yes",'CMFs Injury C (All Data)'!P43,1)</f>
        <v>#N/A</v>
      </c>
      <c r="Q43" s="404" t="e">
        <f>IF($D43="Yes",'CMFs Injury C (All Data)'!Q43,1)</f>
        <v>#N/A</v>
      </c>
      <c r="R43" s="404" t="e">
        <f>IF($D43="Yes",'CMFs Injury C (All Data)'!R43,1)</f>
        <v>#N/A</v>
      </c>
      <c r="S43" s="404" t="e">
        <f>IF($D43="Yes",'CMFs Injury C (All Data)'!S43,1)</f>
        <v>#N/A</v>
      </c>
      <c r="T43" s="404" t="e">
        <f>IF($D43="Yes",'CMFs Injury C (All Data)'!T43,1)</f>
        <v>#N/A</v>
      </c>
      <c r="U43" s="404" t="e">
        <f>IF($D43="Yes",'CMFs Injury C (All Data)'!U43,1)</f>
        <v>#N/A</v>
      </c>
      <c r="V43" s="439" t="e">
        <f>IF($D43="Yes",'CMFs Injury C (All Data)'!V43,1)</f>
        <v>#N/A</v>
      </c>
      <c r="W43" s="625"/>
    </row>
    <row r="44" spans="1:23" x14ac:dyDescent="0.2">
      <c r="A44" s="536" t="str">
        <f>'CMFs Fatal'!A44</f>
        <v>Area Type must be selected on Worksheet 1 (box 14)</v>
      </c>
      <c r="B44" s="403">
        <f>'CMFs Fatal (All Data)'!B44</f>
        <v>20</v>
      </c>
      <c r="C44" s="403" t="str">
        <f>'CMFs Fatal (All Data)'!C44</f>
        <v>Rural</v>
      </c>
      <c r="D44" s="403" t="e">
        <f>'CMFs Fatal (All Data)'!D44</f>
        <v>#N/A</v>
      </c>
      <c r="E44" s="404" t="e">
        <f>IF($D44="Yes",'CMFs Injury C (All Data)'!E44,1)</f>
        <v>#N/A</v>
      </c>
      <c r="F44" s="404" t="e">
        <f>IF($D44="Yes",'CMFs Injury C (All Data)'!F44,1)</f>
        <v>#N/A</v>
      </c>
      <c r="G44" s="404" t="e">
        <f>IF($D44="Yes",'CMFs Injury C (All Data)'!G44,1)</f>
        <v>#N/A</v>
      </c>
      <c r="H44" s="404" t="e">
        <f>IF($D44="Yes",'CMFs Injury C (All Data)'!H44,1)</f>
        <v>#N/A</v>
      </c>
      <c r="I44" s="404" t="e">
        <f>IF($D44="Yes",'CMFs Injury C (All Data)'!I44,1)</f>
        <v>#N/A</v>
      </c>
      <c r="J44" s="404" t="e">
        <f>IF($D44="Yes",'CMFs Injury C (All Data)'!J44,1)</f>
        <v>#N/A</v>
      </c>
      <c r="K44" s="404" t="e">
        <f>IF($D44="Yes",'CMFs Injury C (All Data)'!K44,1)</f>
        <v>#N/A</v>
      </c>
      <c r="L44" s="404" t="e">
        <f>IF($D44="Yes",'CMFs Injury C (All Data)'!L44,1)</f>
        <v>#N/A</v>
      </c>
      <c r="M44" s="404" t="e">
        <f>IF($D44="Yes",'CMFs Injury C (All Data)'!M44,1)</f>
        <v>#N/A</v>
      </c>
      <c r="N44" s="404" t="e">
        <f>IF($D44="Yes",'CMFs Injury C (All Data)'!N44,1)</f>
        <v>#N/A</v>
      </c>
      <c r="O44" s="404" t="e">
        <f>IF($D44="Yes",'CMFs Injury C (All Data)'!O44,1)</f>
        <v>#N/A</v>
      </c>
      <c r="P44" s="404" t="e">
        <f>IF($D44="Yes",'CMFs Injury C (All Data)'!P44,1)</f>
        <v>#N/A</v>
      </c>
      <c r="Q44" s="404" t="e">
        <f>IF($D44="Yes",'CMFs Injury C (All Data)'!Q44,1)</f>
        <v>#N/A</v>
      </c>
      <c r="R44" s="404" t="e">
        <f>IF($D44="Yes",'CMFs Injury C (All Data)'!R44,1)</f>
        <v>#N/A</v>
      </c>
      <c r="S44" s="404" t="e">
        <f>IF($D44="Yes",'CMFs Injury C (All Data)'!S44,1)</f>
        <v>#N/A</v>
      </c>
      <c r="T44" s="404" t="e">
        <f>IF($D44="Yes",'CMFs Injury C (All Data)'!T44,1)</f>
        <v>#N/A</v>
      </c>
      <c r="U44" s="404" t="e">
        <f>IF($D44="Yes",'CMFs Injury C (All Data)'!U44,1)</f>
        <v>#N/A</v>
      </c>
      <c r="V44" s="439" t="e">
        <f>IF($D44="Yes",'CMFs Injury C (All Data)'!V44,1)</f>
        <v>#N/A</v>
      </c>
      <c r="W44" s="625"/>
    </row>
    <row r="45" spans="1:23" x14ac:dyDescent="0.2">
      <c r="A45" s="536" t="str">
        <f>'CMFs Fatal'!A45</f>
        <v>Area Type must be selected on Worksheet 1 (box 14)</v>
      </c>
      <c r="B45" s="403">
        <f>'CMFs Fatal (All Data)'!B45</f>
        <v>8</v>
      </c>
      <c r="C45" s="403" t="str">
        <f>'CMFs Fatal (All Data)'!C45</f>
        <v>All</v>
      </c>
      <c r="D45" s="403" t="e">
        <f>'CMFs Fatal (All Data)'!D45</f>
        <v>#N/A</v>
      </c>
      <c r="E45" s="404" t="e">
        <f>IF($D45="Yes",'CMFs Injury C (All Data)'!E45,1)</f>
        <v>#N/A</v>
      </c>
      <c r="F45" s="404" t="e">
        <f>IF($D45="Yes",'CMFs Injury C (All Data)'!F45,1)</f>
        <v>#N/A</v>
      </c>
      <c r="G45" s="404" t="e">
        <f>IF($D45="Yes",'CMFs Injury C (All Data)'!G45,1)</f>
        <v>#N/A</v>
      </c>
      <c r="H45" s="404" t="e">
        <f>IF($D45="Yes",'CMFs Injury C (All Data)'!H45,1)</f>
        <v>#N/A</v>
      </c>
      <c r="I45" s="404" t="e">
        <f>IF($D45="Yes",'CMFs Injury C (All Data)'!I45,1)</f>
        <v>#N/A</v>
      </c>
      <c r="J45" s="404" t="e">
        <f>IF($D45="Yes",'CMFs Injury C (All Data)'!J45,1)</f>
        <v>#N/A</v>
      </c>
      <c r="K45" s="404" t="e">
        <f>IF($D45="Yes",'CMFs Injury C (All Data)'!K45,1)</f>
        <v>#N/A</v>
      </c>
      <c r="L45" s="404" t="e">
        <f>IF($D45="Yes",'CMFs Injury C (All Data)'!L45,1)</f>
        <v>#N/A</v>
      </c>
      <c r="M45" s="404" t="e">
        <f>IF($D45="Yes",'CMFs Injury C (All Data)'!M45,1)</f>
        <v>#N/A</v>
      </c>
      <c r="N45" s="404" t="e">
        <f>IF($D45="Yes",'CMFs Injury C (All Data)'!N45,1)</f>
        <v>#N/A</v>
      </c>
      <c r="O45" s="404" t="e">
        <f>IF($D45="Yes",'CMFs Injury C (All Data)'!O45,1)</f>
        <v>#N/A</v>
      </c>
      <c r="P45" s="404" t="e">
        <f>IF($D45="Yes",'CMFs Injury C (All Data)'!P45,1)</f>
        <v>#N/A</v>
      </c>
      <c r="Q45" s="404" t="e">
        <f>IF($D45="Yes",'CMFs Injury C (All Data)'!Q45,1)</f>
        <v>#N/A</v>
      </c>
      <c r="R45" s="404" t="e">
        <f>IF($D45="Yes",'CMFs Injury C (All Data)'!R45,1)</f>
        <v>#N/A</v>
      </c>
      <c r="S45" s="404" t="e">
        <f>IF($D45="Yes",'CMFs Injury C (All Data)'!S45,1)</f>
        <v>#N/A</v>
      </c>
      <c r="T45" s="404" t="e">
        <f>IF($D45="Yes",'CMFs Injury C (All Data)'!T45,1)</f>
        <v>#N/A</v>
      </c>
      <c r="U45" s="404" t="e">
        <f>IF($D45="Yes",'CMFs Injury C (All Data)'!U45,1)</f>
        <v>#N/A</v>
      </c>
      <c r="V45" s="439" t="e">
        <f>IF($D45="Yes",'CMFs Injury C (All Data)'!V45,1)</f>
        <v>#N/A</v>
      </c>
      <c r="W45" s="625"/>
    </row>
    <row r="46" spans="1:23" x14ac:dyDescent="0.2">
      <c r="A46" s="536" t="str">
        <f>'CMFs Fatal'!A46</f>
        <v>Area Type must be selected on Worksheet 1 (box 14)</v>
      </c>
      <c r="B46" s="403">
        <f>'CMFs Fatal (All Data)'!B46</f>
        <v>8</v>
      </c>
      <c r="C46" s="403" t="str">
        <f>'CMFs Fatal (All Data)'!C46</f>
        <v>Rural</v>
      </c>
      <c r="D46" s="403" t="e">
        <f>'CMFs Fatal (All Data)'!D46</f>
        <v>#N/A</v>
      </c>
      <c r="E46" s="404" t="e">
        <f>IF($D46="Yes",'CMFs Injury C (All Data)'!E46,1)</f>
        <v>#N/A</v>
      </c>
      <c r="F46" s="404" t="e">
        <f>IF($D46="Yes",'CMFs Injury C (All Data)'!F46,1)</f>
        <v>#N/A</v>
      </c>
      <c r="G46" s="404" t="e">
        <f>IF($D46="Yes",'CMFs Injury C (All Data)'!G46,1)</f>
        <v>#N/A</v>
      </c>
      <c r="H46" s="404" t="e">
        <f>IF($D46="Yes",'CMFs Injury C (All Data)'!H46,1)</f>
        <v>#N/A</v>
      </c>
      <c r="I46" s="404" t="e">
        <f>IF($D46="Yes",'CMFs Injury C (All Data)'!I46,1)</f>
        <v>#N/A</v>
      </c>
      <c r="J46" s="404" t="e">
        <f>IF($D46="Yes",'CMFs Injury C (All Data)'!J46,1)</f>
        <v>#N/A</v>
      </c>
      <c r="K46" s="404" t="e">
        <f>IF($D46="Yes",'CMFs Injury C (All Data)'!K46,1)</f>
        <v>#N/A</v>
      </c>
      <c r="L46" s="404" t="e">
        <f>IF($D46="Yes",'CMFs Injury C (All Data)'!L46,1)</f>
        <v>#N/A</v>
      </c>
      <c r="M46" s="404" t="e">
        <f>IF($D46="Yes",'CMFs Injury C (All Data)'!M46,1)</f>
        <v>#N/A</v>
      </c>
      <c r="N46" s="404" t="e">
        <f>IF($D46="Yes",'CMFs Injury C (All Data)'!N46,1)</f>
        <v>#N/A</v>
      </c>
      <c r="O46" s="404" t="e">
        <f>IF($D46="Yes",'CMFs Injury C (All Data)'!O46,1)</f>
        <v>#N/A</v>
      </c>
      <c r="P46" s="404" t="e">
        <f>IF($D46="Yes",'CMFs Injury C (All Data)'!P46,1)</f>
        <v>#N/A</v>
      </c>
      <c r="Q46" s="404" t="e">
        <f>IF($D46="Yes",'CMFs Injury C (All Data)'!Q46,1)</f>
        <v>#N/A</v>
      </c>
      <c r="R46" s="404" t="e">
        <f>IF($D46="Yes",'CMFs Injury C (All Data)'!R46,1)</f>
        <v>#N/A</v>
      </c>
      <c r="S46" s="404" t="e">
        <f>IF($D46="Yes",'CMFs Injury C (All Data)'!S46,1)</f>
        <v>#N/A</v>
      </c>
      <c r="T46" s="404" t="e">
        <f>IF($D46="Yes",'CMFs Injury C (All Data)'!T46,1)</f>
        <v>#N/A</v>
      </c>
      <c r="U46" s="404" t="e">
        <f>IF($D46="Yes",'CMFs Injury C (All Data)'!U46,1)</f>
        <v>#N/A</v>
      </c>
      <c r="V46" s="439" t="e">
        <f>IF($D46="Yes",'CMFs Injury C (All Data)'!V46,1)</f>
        <v>#N/A</v>
      </c>
      <c r="W46" s="625"/>
    </row>
    <row r="47" spans="1:23" x14ac:dyDescent="0.2">
      <c r="A47" s="536" t="str">
        <f>'CMFs Fatal'!A47</f>
        <v>Area Type must be selected on Worksheet 1 (box 14)</v>
      </c>
      <c r="B47" s="403">
        <f>'CMFs Fatal (All Data)'!B47</f>
        <v>8</v>
      </c>
      <c r="C47" s="403" t="str">
        <f>'CMFs Fatal (All Data)'!C47</f>
        <v>Rural</v>
      </c>
      <c r="D47" s="403" t="e">
        <f>'CMFs Fatal (All Data)'!D47</f>
        <v>#N/A</v>
      </c>
      <c r="E47" s="404" t="e">
        <f>IF($D47="Yes",'CMFs Injury C (All Data)'!E47,1)</f>
        <v>#N/A</v>
      </c>
      <c r="F47" s="404" t="e">
        <f>IF($D47="Yes",'CMFs Injury C (All Data)'!F47,1)</f>
        <v>#N/A</v>
      </c>
      <c r="G47" s="404" t="e">
        <f>IF($D47="Yes",'CMFs Injury C (All Data)'!G47,1)</f>
        <v>#N/A</v>
      </c>
      <c r="H47" s="404" t="e">
        <f>IF($D47="Yes",'CMFs Injury C (All Data)'!H47,1)</f>
        <v>#N/A</v>
      </c>
      <c r="I47" s="404" t="e">
        <f>IF($D47="Yes",'CMFs Injury C (All Data)'!I47,1)</f>
        <v>#N/A</v>
      </c>
      <c r="J47" s="404" t="e">
        <f>IF($D47="Yes",'CMFs Injury C (All Data)'!J47,1)</f>
        <v>#N/A</v>
      </c>
      <c r="K47" s="404" t="e">
        <f>IF($D47="Yes",'CMFs Injury C (All Data)'!K47,1)</f>
        <v>#N/A</v>
      </c>
      <c r="L47" s="404" t="e">
        <f>IF($D47="Yes",'CMFs Injury C (All Data)'!L47,1)</f>
        <v>#N/A</v>
      </c>
      <c r="M47" s="404" t="e">
        <f>IF($D47="Yes",'CMFs Injury C (All Data)'!M47,1)</f>
        <v>#N/A</v>
      </c>
      <c r="N47" s="404" t="e">
        <f>IF($D47="Yes",'CMFs Injury C (All Data)'!N47,1)</f>
        <v>#N/A</v>
      </c>
      <c r="O47" s="404" t="e">
        <f>IF($D47="Yes",'CMFs Injury C (All Data)'!O47,1)</f>
        <v>#N/A</v>
      </c>
      <c r="P47" s="404" t="e">
        <f>IF($D47="Yes",'CMFs Injury C (All Data)'!P47,1)</f>
        <v>#N/A</v>
      </c>
      <c r="Q47" s="404" t="e">
        <f>IF($D47="Yes",'CMFs Injury C (All Data)'!Q47,1)</f>
        <v>#N/A</v>
      </c>
      <c r="R47" s="404" t="e">
        <f>IF($D47="Yes",'CMFs Injury C (All Data)'!R47,1)</f>
        <v>#N/A</v>
      </c>
      <c r="S47" s="404" t="e">
        <f>IF($D47="Yes",'CMFs Injury C (All Data)'!S47,1)</f>
        <v>#N/A</v>
      </c>
      <c r="T47" s="404" t="e">
        <f>IF($D47="Yes",'CMFs Injury C (All Data)'!T47,1)</f>
        <v>#N/A</v>
      </c>
      <c r="U47" s="404" t="e">
        <f>IF($D47="Yes",'CMFs Injury C (All Data)'!U47,1)</f>
        <v>#N/A</v>
      </c>
      <c r="V47" s="439" t="e">
        <f>IF($D47="Yes",'CMFs Injury C (All Data)'!V47,1)</f>
        <v>#N/A</v>
      </c>
      <c r="W47" s="625"/>
    </row>
    <row r="48" spans="1:23" x14ac:dyDescent="0.2">
      <c r="A48" s="407" t="str">
        <f>'CMFs Fatal'!A48</f>
        <v>Area Type must be selected on Worksheet 1 (box 14)</v>
      </c>
      <c r="B48" s="403">
        <f>'CMFs Fatal (All Data)'!B48</f>
        <v>8</v>
      </c>
      <c r="C48" s="403" t="str">
        <f>'CMFs Fatal (All Data)'!C48</f>
        <v>All</v>
      </c>
      <c r="D48" s="403" t="e">
        <f>'CMFs Fatal (All Data)'!D48</f>
        <v>#N/A</v>
      </c>
      <c r="E48" s="404" t="e">
        <f>IF($D48="Yes",'CMFs Injury C (All Data)'!E48,1)</f>
        <v>#N/A</v>
      </c>
      <c r="F48" s="404" t="e">
        <f>IF($D48="Yes",'CMFs Injury C (All Data)'!F48,1)</f>
        <v>#N/A</v>
      </c>
      <c r="G48" s="404" t="e">
        <f>IF($D48="Yes",'CMFs Injury C (All Data)'!G48,1)</f>
        <v>#N/A</v>
      </c>
      <c r="H48" s="404" t="e">
        <f>IF($D48="Yes",'CMFs Injury C (All Data)'!H48,1)</f>
        <v>#N/A</v>
      </c>
      <c r="I48" s="404" t="e">
        <f>IF($D48="Yes",'CMFs Injury C (All Data)'!I48,1)</f>
        <v>#N/A</v>
      </c>
      <c r="J48" s="404" t="e">
        <f>IF($D48="Yes",'CMFs Injury C (All Data)'!J48,1)</f>
        <v>#N/A</v>
      </c>
      <c r="K48" s="404" t="e">
        <f>IF($D48="Yes",'CMFs Injury C (All Data)'!K48,1)</f>
        <v>#N/A</v>
      </c>
      <c r="L48" s="404" t="e">
        <f>IF($D48="Yes",'CMFs Injury C (All Data)'!L48,1)</f>
        <v>#N/A</v>
      </c>
      <c r="M48" s="404" t="e">
        <f>IF($D48="Yes",'CMFs Injury C (All Data)'!M48,1)</f>
        <v>#N/A</v>
      </c>
      <c r="N48" s="404" t="e">
        <f>IF($D48="Yes",'CMFs Injury C (All Data)'!N48,1)</f>
        <v>#N/A</v>
      </c>
      <c r="O48" s="404" t="e">
        <f>IF($D48="Yes",'CMFs Injury C (All Data)'!O48,1)</f>
        <v>#N/A</v>
      </c>
      <c r="P48" s="404" t="e">
        <f>IF($D48="Yes",'CMFs Injury C (All Data)'!P48,1)</f>
        <v>#N/A</v>
      </c>
      <c r="Q48" s="404" t="e">
        <f>IF($D48="Yes",'CMFs Injury C (All Data)'!Q48,1)</f>
        <v>#N/A</v>
      </c>
      <c r="R48" s="404" t="e">
        <f>IF($D48="Yes",'CMFs Injury C (All Data)'!R48,1)</f>
        <v>#N/A</v>
      </c>
      <c r="S48" s="404" t="e">
        <f>IF($D48="Yes",'CMFs Injury C (All Data)'!S48,1)</f>
        <v>#N/A</v>
      </c>
      <c r="T48" s="404" t="e">
        <f>IF($D48="Yes",'CMFs Injury C (All Data)'!T48,1)</f>
        <v>#N/A</v>
      </c>
      <c r="U48" s="404" t="e">
        <f>IF($D48="Yes",'CMFs Injury C (All Data)'!U48,1)</f>
        <v>#N/A</v>
      </c>
      <c r="V48" s="439" t="e">
        <f>IF($D48="Yes",'CMFs Injury C (All Data)'!V48,1)</f>
        <v>#N/A</v>
      </c>
      <c r="W48" s="625"/>
    </row>
    <row r="49" spans="1:23" x14ac:dyDescent="0.2">
      <c r="A49" s="407" t="str">
        <f>'CMFs Fatal'!A49</f>
        <v>Area Type must be selected on Worksheet 1 (box 14)</v>
      </c>
      <c r="B49" s="403">
        <f>'CMFs Fatal (All Data)'!B49</f>
        <v>20</v>
      </c>
      <c r="C49" s="403" t="str">
        <f>'CMFs Fatal (All Data)'!C49</f>
        <v>All</v>
      </c>
      <c r="D49" s="403" t="e">
        <f>'CMFs Fatal (All Data)'!D49</f>
        <v>#N/A</v>
      </c>
      <c r="E49" s="404" t="e">
        <f>IF($D49="Yes",'CMFs Injury C (All Data)'!E49,1)</f>
        <v>#N/A</v>
      </c>
      <c r="F49" s="404" t="e">
        <f>IF($D49="Yes",'CMFs Injury C (All Data)'!F49,1)</f>
        <v>#N/A</v>
      </c>
      <c r="G49" s="404" t="e">
        <f>IF($D49="Yes",'CMFs Injury C (All Data)'!G49,1)</f>
        <v>#N/A</v>
      </c>
      <c r="H49" s="404" t="e">
        <f>IF($D49="Yes",'CMFs Injury C (All Data)'!H49,1)</f>
        <v>#N/A</v>
      </c>
      <c r="I49" s="404" t="e">
        <f>IF($D49="Yes",'CMFs Injury C (All Data)'!I49,1)</f>
        <v>#N/A</v>
      </c>
      <c r="J49" s="404" t="e">
        <f>IF($D49="Yes",'CMFs Injury C (All Data)'!J49,1)</f>
        <v>#N/A</v>
      </c>
      <c r="K49" s="404" t="e">
        <f>IF($D49="Yes",'CMFs Injury C (All Data)'!K49,1)</f>
        <v>#N/A</v>
      </c>
      <c r="L49" s="404" t="e">
        <f>IF($D49="Yes",'CMFs Injury C (All Data)'!L49,1)</f>
        <v>#N/A</v>
      </c>
      <c r="M49" s="404" t="e">
        <f>IF($D49="Yes",'CMFs Injury C (All Data)'!M49,1)</f>
        <v>#N/A</v>
      </c>
      <c r="N49" s="404" t="e">
        <f>IF($D49="Yes",'CMFs Injury C (All Data)'!N49,1)</f>
        <v>#N/A</v>
      </c>
      <c r="O49" s="404" t="e">
        <f>IF($D49="Yes",'CMFs Injury C (All Data)'!O49,1)</f>
        <v>#N/A</v>
      </c>
      <c r="P49" s="404" t="e">
        <f>IF($D49="Yes",'CMFs Injury C (All Data)'!P49,1)</f>
        <v>#N/A</v>
      </c>
      <c r="Q49" s="404" t="e">
        <f>IF($D49="Yes",'CMFs Injury C (All Data)'!Q49,1)</f>
        <v>#N/A</v>
      </c>
      <c r="R49" s="404" t="e">
        <f>IF($D49="Yes",'CMFs Injury C (All Data)'!R49,1)</f>
        <v>#N/A</v>
      </c>
      <c r="S49" s="404" t="e">
        <f>IF($D49="Yes",'CMFs Injury C (All Data)'!S49,1)</f>
        <v>#N/A</v>
      </c>
      <c r="T49" s="404" t="e">
        <f>IF($D49="Yes",'CMFs Injury C (All Data)'!T49,1)</f>
        <v>#N/A</v>
      </c>
      <c r="U49" s="404" t="e">
        <f>IF($D49="Yes",'CMFs Injury C (All Data)'!U49,1)</f>
        <v>#N/A</v>
      </c>
      <c r="V49" s="439" t="e">
        <f>IF($D49="Yes",'CMFs Injury C (All Data)'!V49,1)</f>
        <v>#N/A</v>
      </c>
      <c r="W49" s="625"/>
    </row>
    <row r="50" spans="1:23" x14ac:dyDescent="0.2">
      <c r="A50" s="407" t="str">
        <f>'CMFs Fatal'!A50</f>
        <v>Area Type must be selected on Worksheet 1 (box 14)</v>
      </c>
      <c r="B50" s="403">
        <f>'CMFs Fatal (All Data)'!B50</f>
        <v>20</v>
      </c>
      <c r="C50" s="403" t="str">
        <f>'CMFs Fatal (All Data)'!C50</f>
        <v>All</v>
      </c>
      <c r="D50" s="403" t="e">
        <f>'CMFs Fatal (All Data)'!D50</f>
        <v>#N/A</v>
      </c>
      <c r="E50" s="404" t="e">
        <f>IF($D50="Yes",'CMFs Injury C (All Data)'!E50,1)</f>
        <v>#N/A</v>
      </c>
      <c r="F50" s="404" t="e">
        <f>IF($D50="Yes",'CMFs Injury C (All Data)'!F50,1)</f>
        <v>#N/A</v>
      </c>
      <c r="G50" s="404" t="e">
        <f>IF($D50="Yes",'CMFs Injury C (All Data)'!G50,1)</f>
        <v>#N/A</v>
      </c>
      <c r="H50" s="404" t="e">
        <f>IF($D50="Yes",'CMFs Injury C (All Data)'!H50,1)</f>
        <v>#N/A</v>
      </c>
      <c r="I50" s="404" t="e">
        <f>IF($D50="Yes",'CMFs Injury C (All Data)'!I50,1)</f>
        <v>#N/A</v>
      </c>
      <c r="J50" s="404" t="e">
        <f>IF($D50="Yes",'CMFs Injury C (All Data)'!J50,1)</f>
        <v>#N/A</v>
      </c>
      <c r="K50" s="404" t="e">
        <f>IF($D50="Yes",'CMFs Injury C (All Data)'!K50,1)</f>
        <v>#N/A</v>
      </c>
      <c r="L50" s="404" t="e">
        <f>IF($D50="Yes",'CMFs Injury C (All Data)'!L50,1)</f>
        <v>#N/A</v>
      </c>
      <c r="M50" s="404" t="e">
        <f>IF($D50="Yes",'CMFs Injury C (All Data)'!M50,1)</f>
        <v>#N/A</v>
      </c>
      <c r="N50" s="404" t="e">
        <f>IF($D50="Yes",'CMFs Injury C (All Data)'!N50,1)</f>
        <v>#N/A</v>
      </c>
      <c r="O50" s="404" t="e">
        <f>IF($D50="Yes",'CMFs Injury C (All Data)'!O50,1)</f>
        <v>#N/A</v>
      </c>
      <c r="P50" s="404" t="e">
        <f>IF($D50="Yes",'CMFs Injury C (All Data)'!P50,1)</f>
        <v>#N/A</v>
      </c>
      <c r="Q50" s="404" t="e">
        <f>IF($D50="Yes",'CMFs Injury C (All Data)'!Q50,1)</f>
        <v>#N/A</v>
      </c>
      <c r="R50" s="404" t="e">
        <f>IF($D50="Yes",'CMFs Injury C (All Data)'!R50,1)</f>
        <v>#N/A</v>
      </c>
      <c r="S50" s="404" t="e">
        <f>IF($D50="Yes",'CMFs Injury C (All Data)'!S50,1)</f>
        <v>#N/A</v>
      </c>
      <c r="T50" s="404" t="e">
        <f>IF($D50="Yes",'CMFs Injury C (All Data)'!T50,1)</f>
        <v>#N/A</v>
      </c>
      <c r="U50" s="404" t="e">
        <f>IF($D50="Yes",'CMFs Injury C (All Data)'!U50,1)</f>
        <v>#N/A</v>
      </c>
      <c r="V50" s="439" t="e">
        <f>IF($D50="Yes",'CMFs Injury C (All Data)'!V50,1)</f>
        <v>#N/A</v>
      </c>
      <c r="W50" s="625"/>
    </row>
    <row r="51" spans="1:23" x14ac:dyDescent="0.2">
      <c r="A51" s="407" t="str">
        <f>'CMFs Fatal'!A51</f>
        <v>Area Type must be selected on Worksheet 1 (box 14)</v>
      </c>
      <c r="B51" s="403">
        <f>'CMFs Fatal (All Data)'!B51</f>
        <v>10</v>
      </c>
      <c r="C51" s="403" t="str">
        <f>'CMFs Fatal (All Data)'!C51</f>
        <v>All</v>
      </c>
      <c r="D51" s="403" t="e">
        <f>'CMFs Fatal (All Data)'!D51</f>
        <v>#N/A</v>
      </c>
      <c r="E51" s="404" t="e">
        <f>IF($D51="Yes",'CMFs Injury C (All Data)'!E51,1)</f>
        <v>#N/A</v>
      </c>
      <c r="F51" s="404" t="e">
        <f>IF($D51="Yes",'CMFs Injury C (All Data)'!F51,1)</f>
        <v>#N/A</v>
      </c>
      <c r="G51" s="404" t="e">
        <f>IF($D51="Yes",'CMFs Injury C (All Data)'!G51,1)</f>
        <v>#N/A</v>
      </c>
      <c r="H51" s="404" t="e">
        <f>IF($D51="Yes",'CMFs Injury C (All Data)'!H51,1)</f>
        <v>#N/A</v>
      </c>
      <c r="I51" s="404" t="e">
        <f>IF($D51="Yes",'CMFs Injury C (All Data)'!I51,1)</f>
        <v>#N/A</v>
      </c>
      <c r="J51" s="404" t="e">
        <f>IF($D51="Yes",'CMFs Injury C (All Data)'!J51,1)</f>
        <v>#N/A</v>
      </c>
      <c r="K51" s="404" t="e">
        <f>IF($D51="Yes",'CMFs Injury C (All Data)'!K51,1)</f>
        <v>#N/A</v>
      </c>
      <c r="L51" s="404" t="e">
        <f>IF($D51="Yes",'CMFs Injury C (All Data)'!L51,1)</f>
        <v>#N/A</v>
      </c>
      <c r="M51" s="404" t="e">
        <f>IF($D51="Yes",'CMFs Injury C (All Data)'!M51,1)</f>
        <v>#N/A</v>
      </c>
      <c r="N51" s="404" t="e">
        <f>IF($D51="Yes",'CMFs Injury C (All Data)'!N51,1)</f>
        <v>#N/A</v>
      </c>
      <c r="O51" s="404" t="e">
        <f>IF($D51="Yes",'CMFs Injury C (All Data)'!O51,1)</f>
        <v>#N/A</v>
      </c>
      <c r="P51" s="404" t="e">
        <f>IF($D51="Yes",'CMFs Injury C (All Data)'!P51,1)</f>
        <v>#N/A</v>
      </c>
      <c r="Q51" s="404" t="e">
        <f>IF($D51="Yes",'CMFs Injury C (All Data)'!Q51,1)</f>
        <v>#N/A</v>
      </c>
      <c r="R51" s="404" t="e">
        <f>IF($D51="Yes",'CMFs Injury C (All Data)'!R51,1)</f>
        <v>#N/A</v>
      </c>
      <c r="S51" s="404" t="e">
        <f>IF($D51="Yes",'CMFs Injury C (All Data)'!S51,1)</f>
        <v>#N/A</v>
      </c>
      <c r="T51" s="404" t="e">
        <f>IF($D51="Yes",'CMFs Injury C (All Data)'!T51,1)</f>
        <v>#N/A</v>
      </c>
      <c r="U51" s="404" t="e">
        <f>IF($D51="Yes",'CMFs Injury C (All Data)'!U51,1)</f>
        <v>#N/A</v>
      </c>
      <c r="V51" s="439" t="e">
        <f>IF($D51="Yes",'CMFs Injury C (All Data)'!V51,1)</f>
        <v>#N/A</v>
      </c>
      <c r="W51" s="625"/>
    </row>
    <row r="52" spans="1:23" x14ac:dyDescent="0.2">
      <c r="A52" s="407" t="str">
        <f>'CMFs Fatal'!A52</f>
        <v>Area Type must be selected on Worksheet 1 (box 14)</v>
      </c>
      <c r="B52" s="403">
        <f>'CMFs Fatal (All Data)'!B52</f>
        <v>10</v>
      </c>
      <c r="C52" s="403" t="str">
        <f>'CMFs Fatal (All Data)'!C52</f>
        <v>All</v>
      </c>
      <c r="D52" s="403" t="e">
        <f>'CMFs Fatal (All Data)'!D52</f>
        <v>#N/A</v>
      </c>
      <c r="E52" s="404" t="e">
        <f>IF($D52="Yes",'CMFs Injury C (All Data)'!E52,1)</f>
        <v>#N/A</v>
      </c>
      <c r="F52" s="404" t="e">
        <f>IF($D52="Yes",'CMFs Injury C (All Data)'!F52,1)</f>
        <v>#N/A</v>
      </c>
      <c r="G52" s="404" t="e">
        <f>IF($D52="Yes",'CMFs Injury C (All Data)'!G52,1)</f>
        <v>#N/A</v>
      </c>
      <c r="H52" s="404" t="e">
        <f>IF($D52="Yes",'CMFs Injury C (All Data)'!H52,1)</f>
        <v>#N/A</v>
      </c>
      <c r="I52" s="404" t="e">
        <f>IF($D52="Yes",'CMFs Injury C (All Data)'!I52,1)</f>
        <v>#N/A</v>
      </c>
      <c r="J52" s="404" t="e">
        <f>IF($D52="Yes",'CMFs Injury C (All Data)'!J52,1)</f>
        <v>#N/A</v>
      </c>
      <c r="K52" s="404" t="e">
        <f>IF($D52="Yes",'CMFs Injury C (All Data)'!K52,1)</f>
        <v>#N/A</v>
      </c>
      <c r="L52" s="404" t="e">
        <f>IF($D52="Yes",'CMFs Injury C (All Data)'!L52,1)</f>
        <v>#N/A</v>
      </c>
      <c r="M52" s="404" t="e">
        <f>IF($D52="Yes",'CMFs Injury C (All Data)'!M52,1)</f>
        <v>#N/A</v>
      </c>
      <c r="N52" s="404" t="e">
        <f>IF($D52="Yes",'CMFs Injury C (All Data)'!N52,1)</f>
        <v>#N/A</v>
      </c>
      <c r="O52" s="404" t="e">
        <f>IF($D52="Yes",'CMFs Injury C (All Data)'!O52,1)</f>
        <v>#N/A</v>
      </c>
      <c r="P52" s="404" t="e">
        <f>IF($D52="Yes",'CMFs Injury C (All Data)'!P52,1)</f>
        <v>#N/A</v>
      </c>
      <c r="Q52" s="404" t="e">
        <f>IF($D52="Yes",'CMFs Injury C (All Data)'!Q52,1)</f>
        <v>#N/A</v>
      </c>
      <c r="R52" s="404" t="e">
        <f>IF($D52="Yes",'CMFs Injury C (All Data)'!R52,1)</f>
        <v>#N/A</v>
      </c>
      <c r="S52" s="404" t="e">
        <f>IF($D52="Yes",'CMFs Injury C (All Data)'!S52,1)</f>
        <v>#N/A</v>
      </c>
      <c r="T52" s="404" t="e">
        <f>IF($D52="Yes",'CMFs Injury C (All Data)'!T52,1)</f>
        <v>#N/A</v>
      </c>
      <c r="U52" s="404" t="e">
        <f>IF($D52="Yes",'CMFs Injury C (All Data)'!U52,1)</f>
        <v>#N/A</v>
      </c>
      <c r="V52" s="439" t="e">
        <f>IF($D52="Yes",'CMFs Injury C (All Data)'!V52,1)</f>
        <v>#N/A</v>
      </c>
      <c r="W52" s="625"/>
    </row>
    <row r="53" spans="1:23" x14ac:dyDescent="0.2">
      <c r="A53" s="407" t="str">
        <f>'CMFs Fatal'!A53</f>
        <v>Area Type must be selected on Worksheet 1 (box 14)</v>
      </c>
      <c r="B53" s="403">
        <f>'CMFs Fatal (All Data)'!B53</f>
        <v>10</v>
      </c>
      <c r="C53" s="403" t="str">
        <f>'CMFs Fatal (All Data)'!C53</f>
        <v>All</v>
      </c>
      <c r="D53" s="403" t="e">
        <f>'CMFs Fatal (All Data)'!D53</f>
        <v>#N/A</v>
      </c>
      <c r="E53" s="404" t="e">
        <f>IF($D53="Yes",'CMFs Injury C (All Data)'!E53,1)</f>
        <v>#N/A</v>
      </c>
      <c r="F53" s="404" t="e">
        <f>IF($D53="Yes",'CMFs Injury C (All Data)'!F53,1)</f>
        <v>#N/A</v>
      </c>
      <c r="G53" s="404" t="e">
        <f>IF($D53="Yes",'CMFs Injury C (All Data)'!G53,1)</f>
        <v>#N/A</v>
      </c>
      <c r="H53" s="404" t="e">
        <f>IF($D53="Yes",'CMFs Injury C (All Data)'!H53,1)</f>
        <v>#N/A</v>
      </c>
      <c r="I53" s="404" t="e">
        <f>IF($D53="Yes",'CMFs Injury C (All Data)'!I53,1)</f>
        <v>#N/A</v>
      </c>
      <c r="J53" s="404" t="e">
        <f>IF($D53="Yes",'CMFs Injury C (All Data)'!J53,1)</f>
        <v>#N/A</v>
      </c>
      <c r="K53" s="404" t="e">
        <f>IF($D53="Yes",'CMFs Injury C (All Data)'!K53,1)</f>
        <v>#N/A</v>
      </c>
      <c r="L53" s="404" t="e">
        <f>IF($D53="Yes",'CMFs Injury C (All Data)'!L53,1)</f>
        <v>#N/A</v>
      </c>
      <c r="M53" s="404" t="e">
        <f>IF($D53="Yes",'CMFs Injury C (All Data)'!M53,1)</f>
        <v>#N/A</v>
      </c>
      <c r="N53" s="404" t="e">
        <f>IF($D53="Yes",'CMFs Injury C (All Data)'!N53,1)</f>
        <v>#N/A</v>
      </c>
      <c r="O53" s="404" t="e">
        <f>IF($D53="Yes",'CMFs Injury C (All Data)'!O53,1)</f>
        <v>#N/A</v>
      </c>
      <c r="P53" s="404" t="e">
        <f>IF($D53="Yes",'CMFs Injury C (All Data)'!P53,1)</f>
        <v>#N/A</v>
      </c>
      <c r="Q53" s="404" t="e">
        <f>IF($D53="Yes",'CMFs Injury C (All Data)'!Q53,1)</f>
        <v>#N/A</v>
      </c>
      <c r="R53" s="404" t="e">
        <f>IF($D53="Yes",'CMFs Injury C (All Data)'!R53,1)</f>
        <v>#N/A</v>
      </c>
      <c r="S53" s="404" t="e">
        <f>IF($D53="Yes",'CMFs Injury C (All Data)'!S53,1)</f>
        <v>#N/A</v>
      </c>
      <c r="T53" s="404" t="e">
        <f>IF($D53="Yes",'CMFs Injury C (All Data)'!T53,1)</f>
        <v>#N/A</v>
      </c>
      <c r="U53" s="404" t="e">
        <f>IF($D53="Yes",'CMFs Injury C (All Data)'!U53,1)</f>
        <v>#N/A</v>
      </c>
      <c r="V53" s="439" t="e">
        <f>IF($D53="Yes",'CMFs Injury C (All Data)'!V53,1)</f>
        <v>#N/A</v>
      </c>
      <c r="W53" s="625"/>
    </row>
    <row r="54" spans="1:23" x14ac:dyDescent="0.2">
      <c r="A54" s="407" t="str">
        <f>'CMFs Fatal'!A54</f>
        <v>Area Type must be selected on Worksheet 1 (box 14)</v>
      </c>
      <c r="B54" s="403">
        <f>'CMFs Fatal (All Data)'!B54</f>
        <v>10</v>
      </c>
      <c r="C54" s="403" t="str">
        <f>'CMFs Fatal (All Data)'!C54</f>
        <v>All</v>
      </c>
      <c r="D54" s="403" t="e">
        <f>'CMFs Fatal (All Data)'!D54</f>
        <v>#N/A</v>
      </c>
      <c r="E54" s="404" t="e">
        <f>IF($D54="Yes",'CMFs Injury C (All Data)'!E54,1)</f>
        <v>#N/A</v>
      </c>
      <c r="F54" s="404" t="e">
        <f>IF($D54="Yes",'CMFs Injury C (All Data)'!F54,1)</f>
        <v>#N/A</v>
      </c>
      <c r="G54" s="404" t="e">
        <f>IF($D54="Yes",'CMFs Injury C (All Data)'!G54,1)</f>
        <v>#N/A</v>
      </c>
      <c r="H54" s="404" t="e">
        <f>IF($D54="Yes",'CMFs Injury C (All Data)'!H54,1)</f>
        <v>#N/A</v>
      </c>
      <c r="I54" s="404" t="e">
        <f>IF($D54="Yes",'CMFs Injury C (All Data)'!I54,1)</f>
        <v>#N/A</v>
      </c>
      <c r="J54" s="404" t="e">
        <f>IF($D54="Yes",'CMFs Injury C (All Data)'!J54,1)</f>
        <v>#N/A</v>
      </c>
      <c r="K54" s="404" t="e">
        <f>IF($D54="Yes",'CMFs Injury C (All Data)'!K54,1)</f>
        <v>#N/A</v>
      </c>
      <c r="L54" s="404" t="e">
        <f>IF($D54="Yes",'CMFs Injury C (All Data)'!L54,1)</f>
        <v>#N/A</v>
      </c>
      <c r="M54" s="404" t="e">
        <f>IF($D54="Yes",'CMFs Injury C (All Data)'!M54,1)</f>
        <v>#N/A</v>
      </c>
      <c r="N54" s="404" t="e">
        <f>IF($D54="Yes",'CMFs Injury C (All Data)'!N54,1)</f>
        <v>#N/A</v>
      </c>
      <c r="O54" s="404" t="e">
        <f>IF($D54="Yes",'CMFs Injury C (All Data)'!O54,1)</f>
        <v>#N/A</v>
      </c>
      <c r="P54" s="404" t="e">
        <f>IF($D54="Yes",'CMFs Injury C (All Data)'!P54,1)</f>
        <v>#N/A</v>
      </c>
      <c r="Q54" s="404" t="e">
        <f>IF($D54="Yes",'CMFs Injury C (All Data)'!Q54,1)</f>
        <v>#N/A</v>
      </c>
      <c r="R54" s="404" t="e">
        <f>IF($D54="Yes",'CMFs Injury C (All Data)'!R54,1)</f>
        <v>#N/A</v>
      </c>
      <c r="S54" s="404" t="e">
        <f>IF($D54="Yes",'CMFs Injury C (All Data)'!S54,1)</f>
        <v>#N/A</v>
      </c>
      <c r="T54" s="404" t="e">
        <f>IF($D54="Yes",'CMFs Injury C (All Data)'!T54,1)</f>
        <v>#N/A</v>
      </c>
      <c r="U54" s="404" t="e">
        <f>IF($D54="Yes",'CMFs Injury C (All Data)'!U54,1)</f>
        <v>#N/A</v>
      </c>
      <c r="V54" s="439" t="e">
        <f>IF($D54="Yes",'CMFs Injury C (All Data)'!V54,1)</f>
        <v>#N/A</v>
      </c>
      <c r="W54" s="625"/>
    </row>
    <row r="55" spans="1:23" x14ac:dyDescent="0.2">
      <c r="A55" s="407" t="str">
        <f>'CMFs Fatal'!A55</f>
        <v>Area Type must be selected on Worksheet 1 (box 14)</v>
      </c>
      <c r="B55" s="403">
        <f>'CMFs Fatal (All Data)'!B55</f>
        <v>10</v>
      </c>
      <c r="C55" s="403" t="str">
        <f>'CMFs Fatal (All Data)'!C55</f>
        <v>Urban</v>
      </c>
      <c r="D55" s="403" t="e">
        <f>'CMFs Fatal (All Data)'!D55</f>
        <v>#N/A</v>
      </c>
      <c r="E55" s="404" t="e">
        <f>IF($D55="Yes",'CMFs Injury C (All Data)'!E55,1)</f>
        <v>#N/A</v>
      </c>
      <c r="F55" s="404" t="e">
        <f>IF($D55="Yes",'CMFs Injury C (All Data)'!F55,1)</f>
        <v>#N/A</v>
      </c>
      <c r="G55" s="404" t="e">
        <f>IF($D55="Yes",'CMFs Injury C (All Data)'!G55,1)</f>
        <v>#N/A</v>
      </c>
      <c r="H55" s="404" t="e">
        <f>IF($D55="Yes",'CMFs Injury C (All Data)'!H55,1)</f>
        <v>#N/A</v>
      </c>
      <c r="I55" s="404" t="e">
        <f>IF($D55="Yes",'CMFs Injury C (All Data)'!I55,1)</f>
        <v>#N/A</v>
      </c>
      <c r="J55" s="404" t="e">
        <f>IF($D55="Yes",'CMFs Injury C (All Data)'!J55,1)</f>
        <v>#N/A</v>
      </c>
      <c r="K55" s="404" t="e">
        <f>IF($D55="Yes",'CMFs Injury C (All Data)'!K55,1)</f>
        <v>#N/A</v>
      </c>
      <c r="L55" s="404" t="e">
        <f>IF($D55="Yes",'CMFs Injury C (All Data)'!L55,1)</f>
        <v>#N/A</v>
      </c>
      <c r="M55" s="404" t="e">
        <f>IF($D55="Yes",'CMFs Injury C (All Data)'!M55,1)</f>
        <v>#N/A</v>
      </c>
      <c r="N55" s="404" t="e">
        <f>IF($D55="Yes",'CMFs Injury C (All Data)'!N55,1)</f>
        <v>#N/A</v>
      </c>
      <c r="O55" s="404" t="e">
        <f>IF($D55="Yes",'CMFs Injury C (All Data)'!O55,1)</f>
        <v>#N/A</v>
      </c>
      <c r="P55" s="404" t="e">
        <f>IF($D55="Yes",'CMFs Injury C (All Data)'!P55,1)</f>
        <v>#N/A</v>
      </c>
      <c r="Q55" s="404" t="e">
        <f>IF($D55="Yes",'CMFs Injury C (All Data)'!Q55,1)</f>
        <v>#N/A</v>
      </c>
      <c r="R55" s="404" t="e">
        <f>IF($D55="Yes",'CMFs Injury C (All Data)'!R55,1)</f>
        <v>#N/A</v>
      </c>
      <c r="S55" s="404" t="e">
        <f>IF($D55="Yes",'CMFs Injury C (All Data)'!S55,1)</f>
        <v>#N/A</v>
      </c>
      <c r="T55" s="404" t="e">
        <f>IF($D55="Yes",'CMFs Injury C (All Data)'!T55,1)</f>
        <v>#N/A</v>
      </c>
      <c r="U55" s="404" t="e">
        <f>IF($D55="Yes",'CMFs Injury C (All Data)'!U55,1)</f>
        <v>#N/A</v>
      </c>
      <c r="V55" s="439" t="e">
        <f>IF($D55="Yes",'CMFs Injury C (All Data)'!V55,1)</f>
        <v>#N/A</v>
      </c>
      <c r="W55" s="625"/>
    </row>
    <row r="56" spans="1:23" x14ac:dyDescent="0.2">
      <c r="A56" s="407" t="str">
        <f>'CMFs Fatal'!A56</f>
        <v>Area Type must be selected on Worksheet 1 (box 14)</v>
      </c>
      <c r="B56" s="403">
        <f>'CMFs Fatal (All Data)'!B56</f>
        <v>10</v>
      </c>
      <c r="C56" s="403" t="str">
        <f>'CMFs Fatal (All Data)'!C56</f>
        <v>Urban</v>
      </c>
      <c r="D56" s="403" t="e">
        <f>'CMFs Fatal (All Data)'!D56</f>
        <v>#N/A</v>
      </c>
      <c r="E56" s="404" t="e">
        <f>IF($D56="Yes",'CMFs Injury C (All Data)'!E56,1)</f>
        <v>#N/A</v>
      </c>
      <c r="F56" s="404" t="e">
        <f>IF($D56="Yes",'CMFs Injury C (All Data)'!F56,1)</f>
        <v>#N/A</v>
      </c>
      <c r="G56" s="404" t="e">
        <f>IF($D56="Yes",'CMFs Injury C (All Data)'!G56,1)</f>
        <v>#N/A</v>
      </c>
      <c r="H56" s="404" t="e">
        <f>IF($D56="Yes",'CMFs Injury C (All Data)'!H56,1)</f>
        <v>#N/A</v>
      </c>
      <c r="I56" s="404" t="e">
        <f>IF($D56="Yes",'CMFs Injury C (All Data)'!I56,1)</f>
        <v>#N/A</v>
      </c>
      <c r="J56" s="404" t="e">
        <f>IF($D56="Yes",'CMFs Injury C (All Data)'!J56,1)</f>
        <v>#N/A</v>
      </c>
      <c r="K56" s="404" t="e">
        <f>IF($D56="Yes",'CMFs Injury C (All Data)'!K56,1)</f>
        <v>#N/A</v>
      </c>
      <c r="L56" s="404" t="e">
        <f>IF($D56="Yes",'CMFs Injury C (All Data)'!L56,1)</f>
        <v>#N/A</v>
      </c>
      <c r="M56" s="404" t="e">
        <f>IF($D56="Yes",'CMFs Injury C (All Data)'!M56,1)</f>
        <v>#N/A</v>
      </c>
      <c r="N56" s="404" t="e">
        <f>IF($D56="Yes",'CMFs Injury C (All Data)'!N56,1)</f>
        <v>#N/A</v>
      </c>
      <c r="O56" s="404" t="e">
        <f>IF($D56="Yes",'CMFs Injury C (All Data)'!O56,1)</f>
        <v>#N/A</v>
      </c>
      <c r="P56" s="404" t="e">
        <f>IF($D56="Yes",'CMFs Injury C (All Data)'!P56,1)</f>
        <v>#N/A</v>
      </c>
      <c r="Q56" s="404" t="e">
        <f>IF($D56="Yes",'CMFs Injury C (All Data)'!Q56,1)</f>
        <v>#N/A</v>
      </c>
      <c r="R56" s="404" t="e">
        <f>IF($D56="Yes",'CMFs Injury C (All Data)'!R56,1)</f>
        <v>#N/A</v>
      </c>
      <c r="S56" s="404" t="e">
        <f>IF($D56="Yes",'CMFs Injury C (All Data)'!S56,1)</f>
        <v>#N/A</v>
      </c>
      <c r="T56" s="404" t="e">
        <f>IF($D56="Yes",'CMFs Injury C (All Data)'!T56,1)</f>
        <v>#N/A</v>
      </c>
      <c r="U56" s="404" t="e">
        <f>IF($D56="Yes",'CMFs Injury C (All Data)'!U56,1)</f>
        <v>#N/A</v>
      </c>
      <c r="V56" s="439" t="e">
        <f>IF($D56="Yes",'CMFs Injury C (All Data)'!V56,1)</f>
        <v>#N/A</v>
      </c>
      <c r="W56" s="625"/>
    </row>
    <row r="57" spans="1:23" x14ac:dyDescent="0.2">
      <c r="A57" s="407" t="str">
        <f>'CMFs Fatal'!A57</f>
        <v>Area Type must be selected on Worksheet 1 (box 14)</v>
      </c>
      <c r="B57" s="403">
        <f>'CMFs Fatal (All Data)'!B57</f>
        <v>10</v>
      </c>
      <c r="C57" s="403" t="str">
        <f>'CMFs Fatal (All Data)'!C57</f>
        <v>Urban and Suburban</v>
      </c>
      <c r="D57" s="403" t="e">
        <f>'CMFs Fatal (All Data)'!D57</f>
        <v>#N/A</v>
      </c>
      <c r="E57" s="404" t="e">
        <f>IF($D57="Yes",'CMFs Injury C (All Data)'!E57,1)</f>
        <v>#N/A</v>
      </c>
      <c r="F57" s="404" t="e">
        <f>IF($D57="Yes",'CMFs Injury C (All Data)'!F57,1)</f>
        <v>#N/A</v>
      </c>
      <c r="G57" s="404" t="e">
        <f>IF($D57="Yes",'CMFs Injury C (All Data)'!G57,1)</f>
        <v>#N/A</v>
      </c>
      <c r="H57" s="404" t="e">
        <f>IF($D57="Yes",'CMFs Injury C (All Data)'!H57,1)</f>
        <v>#N/A</v>
      </c>
      <c r="I57" s="404" t="e">
        <f>IF($D57="Yes",'CMFs Injury C (All Data)'!I57,1)</f>
        <v>#N/A</v>
      </c>
      <c r="J57" s="404" t="e">
        <f>IF($D57="Yes",'CMFs Injury C (All Data)'!J57,1)</f>
        <v>#N/A</v>
      </c>
      <c r="K57" s="404" t="e">
        <f>IF($D57="Yes",'CMFs Injury C (All Data)'!K57,1)</f>
        <v>#N/A</v>
      </c>
      <c r="L57" s="404" t="e">
        <f>IF($D57="Yes",'CMFs Injury C (All Data)'!L57,1)</f>
        <v>#N/A</v>
      </c>
      <c r="M57" s="404" t="e">
        <f>IF($D57="Yes",'CMFs Injury C (All Data)'!M57,1)</f>
        <v>#N/A</v>
      </c>
      <c r="N57" s="404" t="e">
        <f>IF($D57="Yes",'CMFs Injury C (All Data)'!N57,1)</f>
        <v>#N/A</v>
      </c>
      <c r="O57" s="404" t="e">
        <f>IF($D57="Yes",'CMFs Injury C (All Data)'!O57,1)</f>
        <v>#N/A</v>
      </c>
      <c r="P57" s="404" t="e">
        <f>IF($D57="Yes",'CMFs Injury C (All Data)'!P57,1)</f>
        <v>#N/A</v>
      </c>
      <c r="Q57" s="404" t="e">
        <f>IF($D57="Yes",'CMFs Injury C (All Data)'!Q57,1)</f>
        <v>#N/A</v>
      </c>
      <c r="R57" s="404" t="e">
        <f>IF($D57="Yes",'CMFs Injury C (All Data)'!R57,1)</f>
        <v>#N/A</v>
      </c>
      <c r="S57" s="404" t="e">
        <f>IF($D57="Yes",'CMFs Injury C (All Data)'!S57,1)</f>
        <v>#N/A</v>
      </c>
      <c r="T57" s="404" t="e">
        <f>IF($D57="Yes",'CMFs Injury C (All Data)'!T57,1)</f>
        <v>#N/A</v>
      </c>
      <c r="U57" s="404" t="e">
        <f>IF($D57="Yes",'CMFs Injury C (All Data)'!U57,1)</f>
        <v>#N/A</v>
      </c>
      <c r="V57" s="439" t="e">
        <f>IF($D57="Yes",'CMFs Injury C (All Data)'!V57,1)</f>
        <v>#N/A</v>
      </c>
      <c r="W57" s="625"/>
    </row>
    <row r="58" spans="1:23" x14ac:dyDescent="0.2">
      <c r="A58" s="407" t="str">
        <f>'CMFs Fatal'!A58</f>
        <v>Area Type must be selected on Worksheet 1 (box 14)</v>
      </c>
      <c r="B58" s="403">
        <f>'CMFs Fatal (All Data)'!B58</f>
        <v>10</v>
      </c>
      <c r="C58" s="403" t="str">
        <f>'CMFs Fatal (All Data)'!C58</f>
        <v>All</v>
      </c>
      <c r="D58" s="403" t="e">
        <f>'CMFs Fatal (All Data)'!D58</f>
        <v>#N/A</v>
      </c>
      <c r="E58" s="404" t="e">
        <f>IF($D58="Yes",'CMFs Injury C (All Data)'!E58,1)</f>
        <v>#N/A</v>
      </c>
      <c r="F58" s="404" t="e">
        <f>IF($D58="Yes",'CMFs Injury C (All Data)'!F58,1)</f>
        <v>#N/A</v>
      </c>
      <c r="G58" s="404" t="e">
        <f>IF($D58="Yes",'CMFs Injury C (All Data)'!G58,1)</f>
        <v>#N/A</v>
      </c>
      <c r="H58" s="404" t="e">
        <f>IF($D58="Yes",'CMFs Injury C (All Data)'!H58,1)</f>
        <v>#N/A</v>
      </c>
      <c r="I58" s="404" t="e">
        <f>IF($D58="Yes",'CMFs Injury C (All Data)'!I58,1)</f>
        <v>#N/A</v>
      </c>
      <c r="J58" s="404" t="e">
        <f>IF($D58="Yes",'CMFs Injury C (All Data)'!J58,1)</f>
        <v>#N/A</v>
      </c>
      <c r="K58" s="404" t="e">
        <f>IF($D58="Yes",'CMFs Injury C (All Data)'!K58,1)</f>
        <v>#N/A</v>
      </c>
      <c r="L58" s="404" t="e">
        <f>IF($D58="Yes",'CMFs Injury C (All Data)'!L58,1)</f>
        <v>#N/A</v>
      </c>
      <c r="M58" s="404" t="e">
        <f>IF($D58="Yes",'CMFs Injury C (All Data)'!M58,1)</f>
        <v>#N/A</v>
      </c>
      <c r="N58" s="404" t="e">
        <f>IF($D58="Yes",'CMFs Injury C (All Data)'!N58,1)</f>
        <v>#N/A</v>
      </c>
      <c r="O58" s="404" t="e">
        <f>IF($D58="Yes",'CMFs Injury C (All Data)'!O58,1)</f>
        <v>#N/A</v>
      </c>
      <c r="P58" s="404" t="e">
        <f>IF($D58="Yes",'CMFs Injury C (All Data)'!P58,1)</f>
        <v>#N/A</v>
      </c>
      <c r="Q58" s="404" t="e">
        <f>IF($D58="Yes",'CMFs Injury C (All Data)'!Q58,1)</f>
        <v>#N/A</v>
      </c>
      <c r="R58" s="404" t="e">
        <f>IF($D58="Yes",'CMFs Injury C (All Data)'!R58,1)</f>
        <v>#N/A</v>
      </c>
      <c r="S58" s="404" t="e">
        <f>IF($D58="Yes",'CMFs Injury C (All Data)'!S58,1)</f>
        <v>#N/A</v>
      </c>
      <c r="T58" s="404" t="e">
        <f>IF($D58="Yes",'CMFs Injury C (All Data)'!T58,1)</f>
        <v>#N/A</v>
      </c>
      <c r="U58" s="404" t="e">
        <f>IF($D58="Yes",'CMFs Injury C (All Data)'!U58,1)</f>
        <v>#N/A</v>
      </c>
      <c r="V58" s="439" t="e">
        <f>IF($D58="Yes",'CMFs Injury C (All Data)'!V58,1)</f>
        <v>#N/A</v>
      </c>
      <c r="W58" s="625"/>
    </row>
    <row r="59" spans="1:23" x14ac:dyDescent="0.2">
      <c r="A59" s="407" t="str">
        <f>'CMFs Fatal'!A59</f>
        <v>Area Type must be selected on Worksheet 1 (box 14)</v>
      </c>
      <c r="B59" s="403">
        <f>'CMFs Fatal (All Data)'!B59</f>
        <v>10</v>
      </c>
      <c r="C59" s="403" t="str">
        <f>'CMFs Fatal (All Data)'!C59</f>
        <v>All</v>
      </c>
      <c r="D59" s="403" t="e">
        <f>'CMFs Fatal (All Data)'!D59</f>
        <v>#N/A</v>
      </c>
      <c r="E59" s="404" t="e">
        <f>IF($D59="Yes",'CMFs Injury C (All Data)'!E59,1)</f>
        <v>#N/A</v>
      </c>
      <c r="F59" s="404" t="e">
        <f>IF($D59="Yes",'CMFs Injury C (All Data)'!F59,1)</f>
        <v>#N/A</v>
      </c>
      <c r="G59" s="404" t="e">
        <f>IF($D59="Yes",'CMFs Injury C (All Data)'!G59,1)</f>
        <v>#N/A</v>
      </c>
      <c r="H59" s="404" t="e">
        <f>IF($D59="Yes",'CMFs Injury C (All Data)'!H59,1)</f>
        <v>#N/A</v>
      </c>
      <c r="I59" s="404" t="e">
        <f>IF($D59="Yes",'CMFs Injury C (All Data)'!I59,1)</f>
        <v>#N/A</v>
      </c>
      <c r="J59" s="404" t="e">
        <f>IF($D59="Yes",'CMFs Injury C (All Data)'!J59,1)</f>
        <v>#N/A</v>
      </c>
      <c r="K59" s="404" t="e">
        <f>IF($D59="Yes",'CMFs Injury C (All Data)'!K59,1)</f>
        <v>#N/A</v>
      </c>
      <c r="L59" s="404" t="e">
        <f>IF($D59="Yes",'CMFs Injury C (All Data)'!L59,1)</f>
        <v>#N/A</v>
      </c>
      <c r="M59" s="404" t="e">
        <f>IF($D59="Yes",'CMFs Injury C (All Data)'!M59,1)</f>
        <v>#N/A</v>
      </c>
      <c r="N59" s="404" t="e">
        <f>IF($D59="Yes",'CMFs Injury C (All Data)'!N59,1)</f>
        <v>#N/A</v>
      </c>
      <c r="O59" s="404" t="e">
        <f>IF($D59="Yes",'CMFs Injury C (All Data)'!O59,1)</f>
        <v>#N/A</v>
      </c>
      <c r="P59" s="404" t="e">
        <f>IF($D59="Yes",'CMFs Injury C (All Data)'!P59,1)</f>
        <v>#N/A</v>
      </c>
      <c r="Q59" s="404" t="e">
        <f>IF($D59="Yes",'CMFs Injury C (All Data)'!Q59,1)</f>
        <v>#N/A</v>
      </c>
      <c r="R59" s="404" t="e">
        <f>IF($D59="Yes",'CMFs Injury C (All Data)'!R59,1)</f>
        <v>#N/A</v>
      </c>
      <c r="S59" s="404" t="e">
        <f>IF($D59="Yes",'CMFs Injury C (All Data)'!S59,1)</f>
        <v>#N/A</v>
      </c>
      <c r="T59" s="404" t="e">
        <f>IF($D59="Yes",'CMFs Injury C (All Data)'!T59,1)</f>
        <v>#N/A</v>
      </c>
      <c r="U59" s="404" t="e">
        <f>IF($D59="Yes",'CMFs Injury C (All Data)'!U59,1)</f>
        <v>#N/A</v>
      </c>
      <c r="V59" s="439" t="e">
        <f>IF($D59="Yes",'CMFs Injury C (All Data)'!V59,1)</f>
        <v>#N/A</v>
      </c>
      <c r="W59" s="625"/>
    </row>
    <row r="60" spans="1:23" x14ac:dyDescent="0.2">
      <c r="A60" s="407" t="str">
        <f>'CMFs Fatal'!A60</f>
        <v>Area Type must be selected on Worksheet 1 (box 14)</v>
      </c>
      <c r="B60" s="403">
        <f>'CMFs Fatal (All Data)'!B60</f>
        <v>10</v>
      </c>
      <c r="C60" s="403" t="str">
        <f>'CMFs Fatal (All Data)'!C60</f>
        <v>All</v>
      </c>
      <c r="D60" s="403" t="e">
        <f>'CMFs Fatal (All Data)'!D60</f>
        <v>#N/A</v>
      </c>
      <c r="E60" s="404" t="e">
        <f>IF($D60="Yes",'CMFs Injury C (All Data)'!E60,1)</f>
        <v>#N/A</v>
      </c>
      <c r="F60" s="404" t="e">
        <f>IF($D60="Yes",'CMFs Injury C (All Data)'!F60,1)</f>
        <v>#N/A</v>
      </c>
      <c r="G60" s="404" t="e">
        <f>IF($D60="Yes",'CMFs Injury C (All Data)'!G60,1)</f>
        <v>#N/A</v>
      </c>
      <c r="H60" s="404" t="e">
        <f>IF($D60="Yes",'CMFs Injury C (All Data)'!H60,1)</f>
        <v>#N/A</v>
      </c>
      <c r="I60" s="404" t="e">
        <f>IF($D60="Yes",'CMFs Injury C (All Data)'!I60,1)</f>
        <v>#N/A</v>
      </c>
      <c r="J60" s="404" t="e">
        <f>IF($D60="Yes",'CMFs Injury C (All Data)'!J60,1)</f>
        <v>#N/A</v>
      </c>
      <c r="K60" s="404" t="e">
        <f>IF($D60="Yes",'CMFs Injury C (All Data)'!K60,1)</f>
        <v>#N/A</v>
      </c>
      <c r="L60" s="404" t="e">
        <f>IF($D60="Yes",'CMFs Injury C (All Data)'!L60,1)</f>
        <v>#N/A</v>
      </c>
      <c r="M60" s="404" t="e">
        <f>IF($D60="Yes",'CMFs Injury C (All Data)'!M60,1)</f>
        <v>#N/A</v>
      </c>
      <c r="N60" s="404" t="e">
        <f>IF($D60="Yes",'CMFs Injury C (All Data)'!N60,1)</f>
        <v>#N/A</v>
      </c>
      <c r="O60" s="404" t="e">
        <f>IF($D60="Yes",'CMFs Injury C (All Data)'!O60,1)</f>
        <v>#N/A</v>
      </c>
      <c r="P60" s="404" t="e">
        <f>IF($D60="Yes",'CMFs Injury C (All Data)'!P60,1)</f>
        <v>#N/A</v>
      </c>
      <c r="Q60" s="404" t="e">
        <f>IF($D60="Yes",'CMFs Injury C (All Data)'!Q60,1)</f>
        <v>#N/A</v>
      </c>
      <c r="R60" s="404" t="e">
        <f>IF($D60="Yes",'CMFs Injury C (All Data)'!R60,1)</f>
        <v>#N/A</v>
      </c>
      <c r="S60" s="404" t="e">
        <f>IF($D60="Yes",'CMFs Injury C (All Data)'!S60,1)</f>
        <v>#N/A</v>
      </c>
      <c r="T60" s="404" t="e">
        <f>IF($D60="Yes",'CMFs Injury C (All Data)'!T60,1)</f>
        <v>#N/A</v>
      </c>
      <c r="U60" s="404" t="e">
        <f>IF($D60="Yes",'CMFs Injury C (All Data)'!U60,1)</f>
        <v>#N/A</v>
      </c>
      <c r="V60" s="439" t="e">
        <f>IF($D60="Yes",'CMFs Injury C (All Data)'!V60,1)</f>
        <v>#N/A</v>
      </c>
      <c r="W60" s="625"/>
    </row>
    <row r="61" spans="1:23" x14ac:dyDescent="0.2">
      <c r="A61" s="407" t="str">
        <f>'CMFs Fatal'!A61</f>
        <v>Area Type must be selected on Worksheet 1 (box 14)</v>
      </c>
      <c r="B61" s="403">
        <f>'CMFs Fatal (All Data)'!B61</f>
        <v>20</v>
      </c>
      <c r="C61" s="403" t="str">
        <f>'CMFs Fatal (All Data)'!C61</f>
        <v>All</v>
      </c>
      <c r="D61" s="403" t="e">
        <f>'CMFs Fatal (All Data)'!D61</f>
        <v>#N/A</v>
      </c>
      <c r="E61" s="404" t="e">
        <f>IF($D61="Yes",'CMFs Injury C (All Data)'!E61,1)</f>
        <v>#N/A</v>
      </c>
      <c r="F61" s="404" t="e">
        <f>IF($D61="Yes",'CMFs Injury C (All Data)'!F61,1)</f>
        <v>#N/A</v>
      </c>
      <c r="G61" s="404" t="e">
        <f>IF($D61="Yes",'CMFs Injury C (All Data)'!G61,1)</f>
        <v>#N/A</v>
      </c>
      <c r="H61" s="404" t="e">
        <f>IF($D61="Yes",'CMFs Injury C (All Data)'!H61,1)</f>
        <v>#N/A</v>
      </c>
      <c r="I61" s="404" t="e">
        <f>IF($D61="Yes",'CMFs Injury C (All Data)'!I61,1)</f>
        <v>#N/A</v>
      </c>
      <c r="J61" s="404" t="e">
        <f>IF($D61="Yes",'CMFs Injury C (All Data)'!J61,1)</f>
        <v>#N/A</v>
      </c>
      <c r="K61" s="404" t="e">
        <f>IF($D61="Yes",'CMFs Injury C (All Data)'!K61,1)</f>
        <v>#N/A</v>
      </c>
      <c r="L61" s="404" t="e">
        <f>IF($D61="Yes",'CMFs Injury C (All Data)'!L61,1)</f>
        <v>#N/A</v>
      </c>
      <c r="M61" s="404" t="e">
        <f>IF($D61="Yes",'CMFs Injury C (All Data)'!M61,1)</f>
        <v>#N/A</v>
      </c>
      <c r="N61" s="404" t="e">
        <f>IF($D61="Yes",'CMFs Injury C (All Data)'!N61,1)</f>
        <v>#N/A</v>
      </c>
      <c r="O61" s="404" t="e">
        <f>IF($D61="Yes",'CMFs Injury C (All Data)'!O61,1)</f>
        <v>#N/A</v>
      </c>
      <c r="P61" s="404" t="e">
        <f>IF($D61="Yes",'CMFs Injury C (All Data)'!P61,1)</f>
        <v>#N/A</v>
      </c>
      <c r="Q61" s="404" t="e">
        <f>IF($D61="Yes",'CMFs Injury C (All Data)'!Q61,1)</f>
        <v>#N/A</v>
      </c>
      <c r="R61" s="404" t="e">
        <f>IF($D61="Yes",'CMFs Injury C (All Data)'!R61,1)</f>
        <v>#N/A</v>
      </c>
      <c r="S61" s="404" t="e">
        <f>IF($D61="Yes",'CMFs Injury C (All Data)'!S61,1)</f>
        <v>#N/A</v>
      </c>
      <c r="T61" s="404" t="e">
        <f>IF($D61="Yes",'CMFs Injury C (All Data)'!T61,1)</f>
        <v>#N/A</v>
      </c>
      <c r="U61" s="404" t="e">
        <f>IF($D61="Yes",'CMFs Injury C (All Data)'!U61,1)</f>
        <v>#N/A</v>
      </c>
      <c r="V61" s="439" t="e">
        <f>IF($D61="Yes",'CMFs Injury C (All Data)'!V61,1)</f>
        <v>#N/A</v>
      </c>
      <c r="W61" s="625"/>
    </row>
    <row r="62" spans="1:23" x14ac:dyDescent="0.2">
      <c r="A62" s="407" t="str">
        <f>'CMFs Fatal'!A62</f>
        <v>Area Type must be selected on Worksheet 1 (box 14)</v>
      </c>
      <c r="B62" s="403">
        <f>'CMFs Fatal (All Data)'!B62</f>
        <v>20</v>
      </c>
      <c r="C62" s="403" t="str">
        <f>'CMFs Fatal (All Data)'!C62</f>
        <v>All</v>
      </c>
      <c r="D62" s="403" t="e">
        <f>'CMFs Fatal (All Data)'!D62</f>
        <v>#N/A</v>
      </c>
      <c r="E62" s="404" t="e">
        <f>IF($D62="Yes",'CMFs Injury C (All Data)'!E62,1)</f>
        <v>#N/A</v>
      </c>
      <c r="F62" s="404" t="e">
        <f>IF($D62="Yes",'CMFs Injury C (All Data)'!F62,1)</f>
        <v>#N/A</v>
      </c>
      <c r="G62" s="404" t="e">
        <f>IF($D62="Yes",'CMFs Injury C (All Data)'!G62,1)</f>
        <v>#N/A</v>
      </c>
      <c r="H62" s="404" t="e">
        <f>IF($D62="Yes",'CMFs Injury C (All Data)'!H62,1)</f>
        <v>#N/A</v>
      </c>
      <c r="I62" s="404" t="e">
        <f>IF($D62="Yes",'CMFs Injury C (All Data)'!I62,1)</f>
        <v>#N/A</v>
      </c>
      <c r="J62" s="404" t="e">
        <f>IF($D62="Yes",'CMFs Injury C (All Data)'!J62,1)</f>
        <v>#N/A</v>
      </c>
      <c r="K62" s="404" t="e">
        <f>IF($D62="Yes",'CMFs Injury C (All Data)'!K62,1)</f>
        <v>#N/A</v>
      </c>
      <c r="L62" s="404" t="e">
        <f>IF($D62="Yes",'CMFs Injury C (All Data)'!L62,1)</f>
        <v>#N/A</v>
      </c>
      <c r="M62" s="404" t="e">
        <f>IF($D62="Yes",'CMFs Injury C (All Data)'!M62,1)</f>
        <v>#N/A</v>
      </c>
      <c r="N62" s="404" t="e">
        <f>IF($D62="Yes",'CMFs Injury C (All Data)'!N62,1)</f>
        <v>#N/A</v>
      </c>
      <c r="O62" s="404" t="e">
        <f>IF($D62="Yes",'CMFs Injury C (All Data)'!O62,1)</f>
        <v>#N/A</v>
      </c>
      <c r="P62" s="404" t="e">
        <f>IF($D62="Yes",'CMFs Injury C (All Data)'!P62,1)</f>
        <v>#N/A</v>
      </c>
      <c r="Q62" s="404" t="e">
        <f>IF($D62="Yes",'CMFs Injury C (All Data)'!Q62,1)</f>
        <v>#N/A</v>
      </c>
      <c r="R62" s="404" t="e">
        <f>IF($D62="Yes",'CMFs Injury C (All Data)'!R62,1)</f>
        <v>#N/A</v>
      </c>
      <c r="S62" s="404" t="e">
        <f>IF($D62="Yes",'CMFs Injury C (All Data)'!S62,1)</f>
        <v>#N/A</v>
      </c>
      <c r="T62" s="404" t="e">
        <f>IF($D62="Yes",'CMFs Injury C (All Data)'!T62,1)</f>
        <v>#N/A</v>
      </c>
      <c r="U62" s="404" t="e">
        <f>IF($D62="Yes",'CMFs Injury C (All Data)'!U62,1)</f>
        <v>#N/A</v>
      </c>
      <c r="V62" s="439" t="e">
        <f>IF($D62="Yes",'CMFs Injury C (All Data)'!V62,1)</f>
        <v>#N/A</v>
      </c>
      <c r="W62" s="625"/>
    </row>
    <row r="63" spans="1:23" x14ac:dyDescent="0.2">
      <c r="A63" s="407" t="str">
        <f>'CMFs Fatal'!A63</f>
        <v>Area Type must be selected on Worksheet 1 (box 14)</v>
      </c>
      <c r="B63" s="403">
        <f>'CMFs Fatal (All Data)'!B63</f>
        <v>20</v>
      </c>
      <c r="C63" s="403" t="str">
        <f>'CMFs Fatal (All Data)'!C63</f>
        <v>All</v>
      </c>
      <c r="D63" s="403" t="e">
        <f>'CMFs Fatal (All Data)'!D63</f>
        <v>#N/A</v>
      </c>
      <c r="E63" s="404" t="e">
        <f>IF($D63="Yes",'CMFs Injury C (All Data)'!E63,1)</f>
        <v>#N/A</v>
      </c>
      <c r="F63" s="404" t="e">
        <f>IF($D63="Yes",'CMFs Injury C (All Data)'!F63,1)</f>
        <v>#N/A</v>
      </c>
      <c r="G63" s="404" t="e">
        <f>IF($D63="Yes",'CMFs Injury C (All Data)'!G63,1)</f>
        <v>#N/A</v>
      </c>
      <c r="H63" s="404" t="e">
        <f>IF($D63="Yes",'CMFs Injury C (All Data)'!H63,1)</f>
        <v>#N/A</v>
      </c>
      <c r="I63" s="404" t="e">
        <f>IF($D63="Yes",'CMFs Injury C (All Data)'!I63,1)</f>
        <v>#N/A</v>
      </c>
      <c r="J63" s="404" t="e">
        <f>IF($D63="Yes",'CMFs Injury C (All Data)'!J63,1)</f>
        <v>#N/A</v>
      </c>
      <c r="K63" s="404" t="e">
        <f>IF($D63="Yes",'CMFs Injury C (All Data)'!K63,1)</f>
        <v>#N/A</v>
      </c>
      <c r="L63" s="404" t="e">
        <f>IF($D63="Yes",'CMFs Injury C (All Data)'!L63,1)</f>
        <v>#N/A</v>
      </c>
      <c r="M63" s="404" t="e">
        <f>IF($D63="Yes",'CMFs Injury C (All Data)'!M63,1)</f>
        <v>#N/A</v>
      </c>
      <c r="N63" s="404" t="e">
        <f>IF($D63="Yes",'CMFs Injury C (All Data)'!N63,1)</f>
        <v>#N/A</v>
      </c>
      <c r="O63" s="404" t="e">
        <f>IF($D63="Yes",'CMFs Injury C (All Data)'!O63,1)</f>
        <v>#N/A</v>
      </c>
      <c r="P63" s="404" t="e">
        <f>IF($D63="Yes",'CMFs Injury C (All Data)'!P63,1)</f>
        <v>#N/A</v>
      </c>
      <c r="Q63" s="404" t="e">
        <f>IF($D63="Yes",'CMFs Injury C (All Data)'!Q63,1)</f>
        <v>#N/A</v>
      </c>
      <c r="R63" s="404" t="e">
        <f>IF($D63="Yes",'CMFs Injury C (All Data)'!R63,1)</f>
        <v>#N/A</v>
      </c>
      <c r="S63" s="404" t="e">
        <f>IF($D63="Yes",'CMFs Injury C (All Data)'!S63,1)</f>
        <v>#N/A</v>
      </c>
      <c r="T63" s="404" t="e">
        <f>IF($D63="Yes",'CMFs Injury C (All Data)'!T63,1)</f>
        <v>#N/A</v>
      </c>
      <c r="U63" s="404" t="e">
        <f>IF($D63="Yes",'CMFs Injury C (All Data)'!U63,1)</f>
        <v>#N/A</v>
      </c>
      <c r="V63" s="439" t="e">
        <f>IF($D63="Yes",'CMFs Injury C (All Data)'!V63,1)</f>
        <v>#N/A</v>
      </c>
      <c r="W63" s="625"/>
    </row>
    <row r="64" spans="1:23" x14ac:dyDescent="0.2">
      <c r="A64" s="407" t="str">
        <f>'CMFs Fatal'!A64</f>
        <v>Area Type must be selected on Worksheet 1 (box 14)</v>
      </c>
      <c r="B64" s="403">
        <f>'CMFs Fatal (All Data)'!B64</f>
        <v>10</v>
      </c>
      <c r="C64" s="403" t="str">
        <f>'CMFs Fatal (All Data)'!C64</f>
        <v>All</v>
      </c>
      <c r="D64" s="403" t="e">
        <f>'CMFs Fatal (All Data)'!D64</f>
        <v>#N/A</v>
      </c>
      <c r="E64" s="404" t="e">
        <f>IF($D64="Yes",'CMFs Injury C (All Data)'!E64,1)</f>
        <v>#N/A</v>
      </c>
      <c r="F64" s="404" t="e">
        <f>IF($D64="Yes",'CMFs Injury C (All Data)'!F64,1)</f>
        <v>#N/A</v>
      </c>
      <c r="G64" s="404" t="e">
        <f>IF($D64="Yes",'CMFs Injury C (All Data)'!G64,1)</f>
        <v>#N/A</v>
      </c>
      <c r="H64" s="404" t="e">
        <f>IF($D64="Yes",'CMFs Injury C (All Data)'!H64,1)</f>
        <v>#N/A</v>
      </c>
      <c r="I64" s="404" t="e">
        <f>IF($D64="Yes",'CMFs Injury C (All Data)'!I64,1)</f>
        <v>#N/A</v>
      </c>
      <c r="J64" s="404" t="e">
        <f>IF($D64="Yes",'CMFs Injury C (All Data)'!J64,1)</f>
        <v>#N/A</v>
      </c>
      <c r="K64" s="404" t="e">
        <f>IF($D64="Yes",'CMFs Injury C (All Data)'!K64,1)</f>
        <v>#N/A</v>
      </c>
      <c r="L64" s="404" t="e">
        <f>IF($D64="Yes",'CMFs Injury C (All Data)'!L64,1)</f>
        <v>#N/A</v>
      </c>
      <c r="M64" s="404" t="e">
        <f>IF($D64="Yes",'CMFs Injury C (All Data)'!M64,1)</f>
        <v>#N/A</v>
      </c>
      <c r="N64" s="404" t="e">
        <f>IF($D64="Yes",'CMFs Injury C (All Data)'!N64,1)</f>
        <v>#N/A</v>
      </c>
      <c r="O64" s="404" t="e">
        <f>IF($D64="Yes",'CMFs Injury C (All Data)'!O64,1)</f>
        <v>#N/A</v>
      </c>
      <c r="P64" s="404" t="e">
        <f>IF($D64="Yes",'CMFs Injury C (All Data)'!P64,1)</f>
        <v>#N/A</v>
      </c>
      <c r="Q64" s="404" t="e">
        <f>IF($D64="Yes",'CMFs Injury C (All Data)'!Q64,1)</f>
        <v>#N/A</v>
      </c>
      <c r="R64" s="404" t="e">
        <f>IF($D64="Yes",'CMFs Injury C (All Data)'!R64,1)</f>
        <v>#N/A</v>
      </c>
      <c r="S64" s="404" t="e">
        <f>IF($D64="Yes",'CMFs Injury C (All Data)'!S64,1)</f>
        <v>#N/A</v>
      </c>
      <c r="T64" s="404" t="e">
        <f>IF($D64="Yes",'CMFs Injury C (All Data)'!T64,1)</f>
        <v>#N/A</v>
      </c>
      <c r="U64" s="404" t="e">
        <f>IF($D64="Yes",'CMFs Injury C (All Data)'!U64,1)</f>
        <v>#N/A</v>
      </c>
      <c r="V64" s="439" t="e">
        <f>IF($D64="Yes",'CMFs Injury C (All Data)'!V64,1)</f>
        <v>#N/A</v>
      </c>
      <c r="W64" s="625"/>
    </row>
    <row r="65" spans="1:23" x14ac:dyDescent="0.2">
      <c r="A65" s="407" t="str">
        <f>'CMFs Fatal'!A65</f>
        <v>Area Type must be selected on Worksheet 1 (box 14)</v>
      </c>
      <c r="B65" s="403">
        <f>'CMFs Fatal (All Data)'!B65</f>
        <v>20</v>
      </c>
      <c r="C65" s="403" t="str">
        <f>'CMFs Fatal (All Data)'!C65</f>
        <v>All</v>
      </c>
      <c r="D65" s="403" t="e">
        <f>'CMFs Fatal (All Data)'!D65</f>
        <v>#N/A</v>
      </c>
      <c r="E65" s="404" t="e">
        <f>IF($D65="Yes",'CMFs Injury C (All Data)'!E65,1)</f>
        <v>#N/A</v>
      </c>
      <c r="F65" s="404" t="e">
        <f>IF($D65="Yes",'CMFs Injury C (All Data)'!F65,1)</f>
        <v>#N/A</v>
      </c>
      <c r="G65" s="404" t="e">
        <f>IF($D65="Yes",'CMFs Injury C (All Data)'!G65,1)</f>
        <v>#N/A</v>
      </c>
      <c r="H65" s="404" t="e">
        <f>IF($D65="Yes",'CMFs Injury C (All Data)'!H65,1)</f>
        <v>#N/A</v>
      </c>
      <c r="I65" s="404" t="e">
        <f>IF($D65="Yes",'CMFs Injury C (All Data)'!I65,1)</f>
        <v>#N/A</v>
      </c>
      <c r="J65" s="404" t="e">
        <f>IF($D65="Yes",'CMFs Injury C (All Data)'!J65,1)</f>
        <v>#N/A</v>
      </c>
      <c r="K65" s="404" t="e">
        <f>IF($D65="Yes",'CMFs Injury C (All Data)'!K65,1)</f>
        <v>#N/A</v>
      </c>
      <c r="L65" s="404" t="e">
        <f>IF($D65="Yes",'CMFs Injury C (All Data)'!L65,1)</f>
        <v>#N/A</v>
      </c>
      <c r="M65" s="404" t="e">
        <f>IF($D65="Yes",'CMFs Injury C (All Data)'!M65,1)</f>
        <v>#N/A</v>
      </c>
      <c r="N65" s="404" t="e">
        <f>IF($D65="Yes",'CMFs Injury C (All Data)'!N65,1)</f>
        <v>#N/A</v>
      </c>
      <c r="O65" s="404" t="e">
        <f>IF($D65="Yes",'CMFs Injury C (All Data)'!O65,1)</f>
        <v>#N/A</v>
      </c>
      <c r="P65" s="404" t="e">
        <f>IF($D65="Yes",'CMFs Injury C (All Data)'!P65,1)</f>
        <v>#N/A</v>
      </c>
      <c r="Q65" s="404" t="e">
        <f>IF($D65="Yes",'CMFs Injury C (All Data)'!Q65,1)</f>
        <v>#N/A</v>
      </c>
      <c r="R65" s="404" t="e">
        <f>IF($D65="Yes",'CMFs Injury C (All Data)'!R65,1)</f>
        <v>#N/A</v>
      </c>
      <c r="S65" s="404" t="e">
        <f>IF($D65="Yes",'CMFs Injury C (All Data)'!S65,1)</f>
        <v>#N/A</v>
      </c>
      <c r="T65" s="404" t="e">
        <f>IF($D65="Yes",'CMFs Injury C (All Data)'!T65,1)</f>
        <v>#N/A</v>
      </c>
      <c r="U65" s="404" t="e">
        <f>IF($D65="Yes",'CMFs Injury C (All Data)'!U65,1)</f>
        <v>#N/A</v>
      </c>
      <c r="V65" s="439" t="e">
        <f>IF($D65="Yes",'CMFs Injury C (All Data)'!V65,1)</f>
        <v>#N/A</v>
      </c>
      <c r="W65" s="625"/>
    </row>
    <row r="66" spans="1:23" x14ac:dyDescent="0.2">
      <c r="A66" s="407" t="str">
        <f>'CMFs Fatal'!A66</f>
        <v>Area Type must be selected on Worksheet 1 (box 14)</v>
      </c>
      <c r="B66" s="405">
        <f>'CMFs Fatal (All Data)'!B66</f>
        <v>20</v>
      </c>
      <c r="C66" s="405" t="str">
        <f>'CMFs Fatal (All Data)'!C66</f>
        <v>All</v>
      </c>
      <c r="D66" s="405" t="e">
        <f>'CMFs Fatal (All Data)'!D66</f>
        <v>#N/A</v>
      </c>
      <c r="E66" s="404" t="e">
        <f>IF($D66="Yes",'CMFs Injury C (All Data)'!E66,1)</f>
        <v>#N/A</v>
      </c>
      <c r="F66" s="404" t="e">
        <f>IF($D66="Yes",'CMFs Injury C (All Data)'!F66,1)</f>
        <v>#N/A</v>
      </c>
      <c r="G66" s="404" t="e">
        <f>IF($D66="Yes",'CMFs Injury C (All Data)'!G66,1)</f>
        <v>#N/A</v>
      </c>
      <c r="H66" s="404" t="e">
        <f>IF($D66="Yes",'CMFs Injury C (All Data)'!H66,1)</f>
        <v>#N/A</v>
      </c>
      <c r="I66" s="404" t="e">
        <f>IF($D66="Yes",'CMFs Injury C (All Data)'!I66,1)</f>
        <v>#N/A</v>
      </c>
      <c r="J66" s="404" t="e">
        <f>IF($D66="Yes",'CMFs Injury C (All Data)'!J66,1)</f>
        <v>#N/A</v>
      </c>
      <c r="K66" s="404" t="e">
        <f>IF($D66="Yes",'CMFs Injury C (All Data)'!K66,1)</f>
        <v>#N/A</v>
      </c>
      <c r="L66" s="404" t="e">
        <f>IF($D66="Yes",'CMFs Injury C (All Data)'!L66,1)</f>
        <v>#N/A</v>
      </c>
      <c r="M66" s="404" t="e">
        <f>IF($D66="Yes",'CMFs Injury C (All Data)'!M66,1)</f>
        <v>#N/A</v>
      </c>
      <c r="N66" s="404" t="e">
        <f>IF($D66="Yes",'CMFs Injury C (All Data)'!N66,1)</f>
        <v>#N/A</v>
      </c>
      <c r="O66" s="404" t="e">
        <f>IF($D66="Yes",'CMFs Injury C (All Data)'!O66,1)</f>
        <v>#N/A</v>
      </c>
      <c r="P66" s="404" t="e">
        <f>IF($D66="Yes",'CMFs Injury C (All Data)'!P66,1)</f>
        <v>#N/A</v>
      </c>
      <c r="Q66" s="404" t="e">
        <f>IF($D66="Yes",'CMFs Injury C (All Data)'!Q66,1)</f>
        <v>#N/A</v>
      </c>
      <c r="R66" s="404" t="e">
        <f>IF($D66="Yes",'CMFs Injury C (All Data)'!R66,1)</f>
        <v>#N/A</v>
      </c>
      <c r="S66" s="404" t="e">
        <f>IF($D66="Yes",'CMFs Injury C (All Data)'!S66,1)</f>
        <v>#N/A</v>
      </c>
      <c r="T66" s="404" t="e">
        <f>IF($D66="Yes",'CMFs Injury C (All Data)'!T66,1)</f>
        <v>#N/A</v>
      </c>
      <c r="U66" s="404" t="e">
        <f>IF($D66="Yes",'CMFs Injury C (All Data)'!U66,1)</f>
        <v>#N/A</v>
      </c>
      <c r="V66" s="439" t="e">
        <f>IF($D66="Yes",'CMFs Injury C (All Data)'!V66,1)</f>
        <v>#N/A</v>
      </c>
      <c r="W66" s="625"/>
    </row>
    <row r="67" spans="1:23" x14ac:dyDescent="0.2">
      <c r="A67" s="407" t="str">
        <f>'CMFs Fatal'!A67</f>
        <v>Area Type must be selected on Worksheet 1 (box 14)</v>
      </c>
      <c r="B67" s="403">
        <f>'CMFs Fatal (All Data)'!B67</f>
        <v>10</v>
      </c>
      <c r="C67" s="403" t="str">
        <f>'CMFs Fatal (All Data)'!C67</f>
        <v>Urban</v>
      </c>
      <c r="D67" s="403" t="e">
        <f>'CMFs Fatal (All Data)'!D67</f>
        <v>#N/A</v>
      </c>
      <c r="E67" s="404" t="e">
        <f>IF($D67="Yes",'CMFs Injury C (All Data)'!E67,1)</f>
        <v>#N/A</v>
      </c>
      <c r="F67" s="404" t="e">
        <f>IF($D67="Yes",'CMFs Injury C (All Data)'!F67,1)</f>
        <v>#N/A</v>
      </c>
      <c r="G67" s="404" t="e">
        <f>IF($D67="Yes",'CMFs Injury C (All Data)'!G67,1)</f>
        <v>#N/A</v>
      </c>
      <c r="H67" s="404" t="e">
        <f>IF($D67="Yes",'CMFs Injury C (All Data)'!H67,1)</f>
        <v>#N/A</v>
      </c>
      <c r="I67" s="404" t="e">
        <f>IF($D67="Yes",'CMFs Injury C (All Data)'!I67,1)</f>
        <v>#N/A</v>
      </c>
      <c r="J67" s="404" t="e">
        <f>IF($D67="Yes",'CMFs Injury C (All Data)'!J67,1)</f>
        <v>#N/A</v>
      </c>
      <c r="K67" s="404" t="e">
        <f>IF($D67="Yes",'CMFs Injury C (All Data)'!K67,1)</f>
        <v>#N/A</v>
      </c>
      <c r="L67" s="404" t="e">
        <f>IF($D67="Yes",'CMFs Injury C (All Data)'!L67,1)</f>
        <v>#N/A</v>
      </c>
      <c r="M67" s="404" t="e">
        <f>IF($D67="Yes",'CMFs Injury C (All Data)'!M67,1)</f>
        <v>#N/A</v>
      </c>
      <c r="N67" s="404" t="e">
        <f>IF($D67="Yes",'CMFs Injury C (All Data)'!N67,1)</f>
        <v>#N/A</v>
      </c>
      <c r="O67" s="404" t="e">
        <f>IF($D67="Yes",'CMFs Injury C (All Data)'!O67,1)</f>
        <v>#N/A</v>
      </c>
      <c r="P67" s="404" t="e">
        <f>IF($D67="Yes",'CMFs Injury C (All Data)'!P67,1)</f>
        <v>#N/A</v>
      </c>
      <c r="Q67" s="404" t="e">
        <f>IF($D67="Yes",'CMFs Injury C (All Data)'!Q67,1)</f>
        <v>#N/A</v>
      </c>
      <c r="R67" s="404" t="e">
        <f>IF($D67="Yes",'CMFs Injury C (All Data)'!R67,1)</f>
        <v>#N/A</v>
      </c>
      <c r="S67" s="404" t="e">
        <f>IF($D67="Yes",'CMFs Injury C (All Data)'!S67,1)</f>
        <v>#N/A</v>
      </c>
      <c r="T67" s="404" t="e">
        <f>IF($D67="Yes",'CMFs Injury C (All Data)'!T67,1)</f>
        <v>#N/A</v>
      </c>
      <c r="U67" s="404" t="e">
        <f>IF($D67="Yes",'CMFs Injury C (All Data)'!U67,1)</f>
        <v>#N/A</v>
      </c>
      <c r="V67" s="439" t="e">
        <f>IF($D67="Yes",'CMFs Injury C (All Data)'!V67,1)</f>
        <v>#N/A</v>
      </c>
      <c r="W67" s="625"/>
    </row>
    <row r="68" spans="1:23" x14ac:dyDescent="0.2">
      <c r="A68" s="407" t="str">
        <f>'CMFs Fatal'!A68</f>
        <v>Area Type must be selected on Worksheet 1 (box 14)</v>
      </c>
      <c r="B68" s="403">
        <f>'CMFs Fatal (All Data)'!B68</f>
        <v>50</v>
      </c>
      <c r="C68" s="403" t="str">
        <f>'CMFs Fatal (All Data)'!C68</f>
        <v>Urban</v>
      </c>
      <c r="D68" s="403" t="e">
        <f>'CMFs Fatal (All Data)'!D68</f>
        <v>#N/A</v>
      </c>
      <c r="E68" s="404" t="e">
        <f>IF($D68="Yes",'CMFs Injury C (All Data)'!E68,1)</f>
        <v>#N/A</v>
      </c>
      <c r="F68" s="404" t="e">
        <f>IF($D68="Yes",'CMFs Injury C (All Data)'!F68,1)</f>
        <v>#N/A</v>
      </c>
      <c r="G68" s="404" t="e">
        <f>IF($D68="Yes",'CMFs Injury C (All Data)'!G68,1)</f>
        <v>#N/A</v>
      </c>
      <c r="H68" s="404" t="e">
        <f>IF($D68="Yes",'CMFs Injury C (All Data)'!H68,1)</f>
        <v>#N/A</v>
      </c>
      <c r="I68" s="404" t="e">
        <f>IF($D68="Yes",'CMFs Injury C (All Data)'!I68,1)</f>
        <v>#N/A</v>
      </c>
      <c r="J68" s="404" t="e">
        <f>IF($D68="Yes",'CMFs Injury C (All Data)'!J68,1)</f>
        <v>#N/A</v>
      </c>
      <c r="K68" s="404" t="e">
        <f>IF($D68="Yes",'CMFs Injury C (All Data)'!K68,1)</f>
        <v>#N/A</v>
      </c>
      <c r="L68" s="404" t="e">
        <f>IF($D68="Yes",'CMFs Injury C (All Data)'!L68,1)</f>
        <v>#N/A</v>
      </c>
      <c r="M68" s="404" t="e">
        <f>IF($D68="Yes",'CMFs Injury C (All Data)'!M68,1)</f>
        <v>#N/A</v>
      </c>
      <c r="N68" s="404" t="e">
        <f>IF($D68="Yes",'CMFs Injury C (All Data)'!N68,1)</f>
        <v>#N/A</v>
      </c>
      <c r="O68" s="404" t="e">
        <f>IF($D68="Yes",'CMFs Injury C (All Data)'!O68,1)</f>
        <v>#N/A</v>
      </c>
      <c r="P68" s="404" t="e">
        <f>IF($D68="Yes",'CMFs Injury C (All Data)'!P68,1)</f>
        <v>#N/A</v>
      </c>
      <c r="Q68" s="404" t="e">
        <f>IF($D68="Yes",'CMFs Injury C (All Data)'!Q68,1)</f>
        <v>#N/A</v>
      </c>
      <c r="R68" s="404" t="e">
        <f>IF($D68="Yes",'CMFs Injury C (All Data)'!R68,1)</f>
        <v>#N/A</v>
      </c>
      <c r="S68" s="404" t="e">
        <f>IF($D68="Yes",'CMFs Injury C (All Data)'!S68,1)</f>
        <v>#N/A</v>
      </c>
      <c r="T68" s="404" t="e">
        <f>IF($D68="Yes",'CMFs Injury C (All Data)'!T68,1)</f>
        <v>#N/A</v>
      </c>
      <c r="U68" s="404" t="e">
        <f>IF($D68="Yes",'CMFs Injury C (All Data)'!U68,1)</f>
        <v>#N/A</v>
      </c>
      <c r="V68" s="439" t="e">
        <f>IF($D68="Yes",'CMFs Injury C (All Data)'!V68,1)</f>
        <v>#N/A</v>
      </c>
      <c r="W68" s="625"/>
    </row>
    <row r="69" spans="1:23" x14ac:dyDescent="0.2">
      <c r="A69" s="407" t="str">
        <f>'CMFs Fatal'!A69</f>
        <v>Area Type must be selected on Worksheet 1 (box 14)</v>
      </c>
      <c r="B69" s="403">
        <f>'CMFs Fatal (All Data)'!B69</f>
        <v>20</v>
      </c>
      <c r="C69" s="403" t="str">
        <f>'CMFs Fatal (All Data)'!C69</f>
        <v>All</v>
      </c>
      <c r="D69" s="403" t="e">
        <f>'CMFs Fatal (All Data)'!D69</f>
        <v>#N/A</v>
      </c>
      <c r="E69" s="404" t="e">
        <f>IF($D69="Yes",'CMFs Injury C (All Data)'!E69,1)</f>
        <v>#N/A</v>
      </c>
      <c r="F69" s="404" t="e">
        <f>IF($D69="Yes",'CMFs Injury C (All Data)'!F69,1)</f>
        <v>#N/A</v>
      </c>
      <c r="G69" s="404" t="e">
        <f>IF($D69="Yes",'CMFs Injury C (All Data)'!G69,1)</f>
        <v>#N/A</v>
      </c>
      <c r="H69" s="404" t="e">
        <f>IF($D69="Yes",'CMFs Injury C (All Data)'!H69,1)</f>
        <v>#N/A</v>
      </c>
      <c r="I69" s="404" t="e">
        <f>IF($D69="Yes",'CMFs Injury C (All Data)'!I69,1)</f>
        <v>#N/A</v>
      </c>
      <c r="J69" s="404" t="e">
        <f>IF($D69="Yes",'CMFs Injury C (All Data)'!J69,1)</f>
        <v>#N/A</v>
      </c>
      <c r="K69" s="404" t="e">
        <f>IF($D69="Yes",'CMFs Injury C (All Data)'!K69,1)</f>
        <v>#N/A</v>
      </c>
      <c r="L69" s="404" t="e">
        <f>IF($D69="Yes",'CMFs Injury C (All Data)'!L69,1)</f>
        <v>#N/A</v>
      </c>
      <c r="M69" s="404" t="e">
        <f>IF($D69="Yes",'CMFs Injury C (All Data)'!M69,1)</f>
        <v>#N/A</v>
      </c>
      <c r="N69" s="404" t="e">
        <f>IF($D69="Yes",'CMFs Injury C (All Data)'!N69,1)</f>
        <v>#N/A</v>
      </c>
      <c r="O69" s="404" t="e">
        <f>IF($D69="Yes",'CMFs Injury C (All Data)'!O69,1)</f>
        <v>#N/A</v>
      </c>
      <c r="P69" s="404" t="e">
        <f>IF($D69="Yes",'CMFs Injury C (All Data)'!P69,1)</f>
        <v>#N/A</v>
      </c>
      <c r="Q69" s="404" t="e">
        <f>IF($D69="Yes",'CMFs Injury C (All Data)'!Q69,1)</f>
        <v>#N/A</v>
      </c>
      <c r="R69" s="404" t="e">
        <f>IF($D69="Yes",'CMFs Injury C (All Data)'!R69,1)</f>
        <v>#N/A</v>
      </c>
      <c r="S69" s="404" t="e">
        <f>IF($D69="Yes",'CMFs Injury C (All Data)'!S69,1)</f>
        <v>#N/A</v>
      </c>
      <c r="T69" s="404" t="e">
        <f>IF($D69="Yes",'CMFs Injury C (All Data)'!T69,1)</f>
        <v>#N/A</v>
      </c>
      <c r="U69" s="404" t="e">
        <f>IF($D69="Yes",'CMFs Injury C (All Data)'!U69,1)</f>
        <v>#N/A</v>
      </c>
      <c r="V69" s="439" t="e">
        <f>IF($D69="Yes",'CMFs Injury C (All Data)'!V69,1)</f>
        <v>#N/A</v>
      </c>
      <c r="W69" s="625"/>
    </row>
    <row r="70" spans="1:23" x14ac:dyDescent="0.2">
      <c r="A70" s="407" t="str">
        <f>'CMFs Fatal'!A70</f>
        <v>Area Type must be selected on Worksheet 1 (box 14)</v>
      </c>
      <c r="B70" s="403">
        <f>'CMFs Fatal (All Data)'!B70</f>
        <v>25</v>
      </c>
      <c r="C70" s="403" t="str">
        <f>'CMFs Fatal (All Data)'!C70</f>
        <v>All</v>
      </c>
      <c r="D70" s="403" t="e">
        <f>'CMFs Fatal (All Data)'!D70</f>
        <v>#N/A</v>
      </c>
      <c r="E70" s="404" t="e">
        <f>IF($D70="Yes",'CMFs Injury C (All Data)'!E70,1)</f>
        <v>#N/A</v>
      </c>
      <c r="F70" s="404" t="e">
        <f>IF($D70="Yes",'CMFs Injury C (All Data)'!F70,1)</f>
        <v>#N/A</v>
      </c>
      <c r="G70" s="404" t="e">
        <f>IF($D70="Yes",'CMFs Injury C (All Data)'!G70,1)</f>
        <v>#N/A</v>
      </c>
      <c r="H70" s="404" t="e">
        <f>IF($D70="Yes",'CMFs Injury C (All Data)'!H70,1)</f>
        <v>#N/A</v>
      </c>
      <c r="I70" s="404" t="e">
        <f>IF($D70="Yes",'CMFs Injury C (All Data)'!I70,1)</f>
        <v>#N/A</v>
      </c>
      <c r="J70" s="404" t="e">
        <f>IF($D70="Yes",'CMFs Injury C (All Data)'!J70,1)</f>
        <v>#N/A</v>
      </c>
      <c r="K70" s="404" t="e">
        <f>IF($D70="Yes",'CMFs Injury C (All Data)'!K70,1)</f>
        <v>#N/A</v>
      </c>
      <c r="L70" s="404" t="e">
        <f>IF($D70="Yes",'CMFs Injury C (All Data)'!L70,1)</f>
        <v>#N/A</v>
      </c>
      <c r="M70" s="404" t="e">
        <f>IF($D70="Yes",'CMFs Injury C (All Data)'!M70,1)</f>
        <v>#N/A</v>
      </c>
      <c r="N70" s="404" t="e">
        <f>IF($D70="Yes",'CMFs Injury C (All Data)'!N70,1)</f>
        <v>#N/A</v>
      </c>
      <c r="O70" s="404" t="e">
        <f>IF($D70="Yes",'CMFs Injury C (All Data)'!O70,1)</f>
        <v>#N/A</v>
      </c>
      <c r="P70" s="404" t="e">
        <f>IF($D70="Yes",'CMFs Injury C (All Data)'!P70,1)</f>
        <v>#N/A</v>
      </c>
      <c r="Q70" s="404" t="e">
        <f>IF($D70="Yes",'CMFs Injury C (All Data)'!Q70,1)</f>
        <v>#N/A</v>
      </c>
      <c r="R70" s="404" t="e">
        <f>IF($D70="Yes",'CMFs Injury C (All Data)'!R70,1)</f>
        <v>#N/A</v>
      </c>
      <c r="S70" s="404" t="e">
        <f>IF($D70="Yes",'CMFs Injury C (All Data)'!S70,1)</f>
        <v>#N/A</v>
      </c>
      <c r="T70" s="404" t="e">
        <f>IF($D70="Yes",'CMFs Injury C (All Data)'!T70,1)</f>
        <v>#N/A</v>
      </c>
      <c r="U70" s="404" t="e">
        <f>IF($D70="Yes",'CMFs Injury C (All Data)'!U70,1)</f>
        <v>#N/A</v>
      </c>
      <c r="V70" s="439" t="e">
        <f>IF($D70="Yes",'CMFs Injury C (All Data)'!V70,1)</f>
        <v>#N/A</v>
      </c>
      <c r="W70" s="625"/>
    </row>
    <row r="71" spans="1:23" x14ac:dyDescent="0.2">
      <c r="A71" s="407" t="str">
        <f>'CMFs Fatal'!A71</f>
        <v>Area Type must be selected on Worksheet 1 (box 14)</v>
      </c>
      <c r="B71" s="403">
        <f>'CMFs Fatal (All Data)'!B71</f>
        <v>25</v>
      </c>
      <c r="C71" s="403" t="str">
        <f>'CMFs Fatal (All Data)'!C71</f>
        <v>All</v>
      </c>
      <c r="D71" s="403" t="e">
        <f>'CMFs Fatal (All Data)'!D71</f>
        <v>#N/A</v>
      </c>
      <c r="E71" s="404" t="e">
        <f>IF($D71="Yes",'CMFs Injury C (All Data)'!E71,1)</f>
        <v>#N/A</v>
      </c>
      <c r="F71" s="404" t="e">
        <f>IF($D71="Yes",'CMFs Injury C (All Data)'!F71,1)</f>
        <v>#N/A</v>
      </c>
      <c r="G71" s="404" t="e">
        <f>IF($D71="Yes",'CMFs Injury C (All Data)'!G71,1)</f>
        <v>#N/A</v>
      </c>
      <c r="H71" s="404" t="e">
        <f>IF($D71="Yes",'CMFs Injury C (All Data)'!H71,1)</f>
        <v>#N/A</v>
      </c>
      <c r="I71" s="404" t="e">
        <f>IF($D71="Yes",'CMFs Injury C (All Data)'!I71,1)</f>
        <v>#N/A</v>
      </c>
      <c r="J71" s="404" t="e">
        <f>IF($D71="Yes",'CMFs Injury C (All Data)'!J71,1)</f>
        <v>#N/A</v>
      </c>
      <c r="K71" s="404" t="e">
        <f>IF($D71="Yes",'CMFs Injury C (All Data)'!K71,1)</f>
        <v>#N/A</v>
      </c>
      <c r="L71" s="404" t="e">
        <f>IF($D71="Yes",'CMFs Injury C (All Data)'!L71,1)</f>
        <v>#N/A</v>
      </c>
      <c r="M71" s="404" t="e">
        <f>IF($D71="Yes",'CMFs Injury C (All Data)'!M71,1)</f>
        <v>#N/A</v>
      </c>
      <c r="N71" s="404" t="e">
        <f>IF($D71="Yes",'CMFs Injury C (All Data)'!N71,1)</f>
        <v>#N/A</v>
      </c>
      <c r="O71" s="404" t="e">
        <f>IF($D71="Yes",'CMFs Injury C (All Data)'!O71,1)</f>
        <v>#N/A</v>
      </c>
      <c r="P71" s="404" t="e">
        <f>IF($D71="Yes",'CMFs Injury C (All Data)'!P71,1)</f>
        <v>#N/A</v>
      </c>
      <c r="Q71" s="404" t="e">
        <f>IF($D71="Yes",'CMFs Injury C (All Data)'!Q71,1)</f>
        <v>#N/A</v>
      </c>
      <c r="R71" s="404" t="e">
        <f>IF($D71="Yes",'CMFs Injury C (All Data)'!R71,1)</f>
        <v>#N/A</v>
      </c>
      <c r="S71" s="404" t="e">
        <f>IF($D71="Yes",'CMFs Injury C (All Data)'!S71,1)</f>
        <v>#N/A</v>
      </c>
      <c r="T71" s="404" t="e">
        <f>IF($D71="Yes",'CMFs Injury C (All Data)'!T71,1)</f>
        <v>#N/A</v>
      </c>
      <c r="U71" s="404" t="e">
        <f>IF($D71="Yes",'CMFs Injury C (All Data)'!U71,1)</f>
        <v>#N/A</v>
      </c>
      <c r="V71" s="439" t="e">
        <f>IF($D71="Yes",'CMFs Injury C (All Data)'!V71,1)</f>
        <v>#N/A</v>
      </c>
      <c r="W71" s="625"/>
    </row>
    <row r="72" spans="1:23" x14ac:dyDescent="0.2">
      <c r="A72" s="407" t="str">
        <f>'CMFs Fatal'!A72</f>
        <v>Area Type must be selected on Worksheet 1 (box 14)</v>
      </c>
      <c r="B72" s="403">
        <f>'CMFs Fatal (All Data)'!B72</f>
        <v>25</v>
      </c>
      <c r="C72" s="403" t="str">
        <f>'CMFs Fatal (All Data)'!C72</f>
        <v>All</v>
      </c>
      <c r="D72" s="403" t="e">
        <f>'CMFs Fatal (All Data)'!D72</f>
        <v>#N/A</v>
      </c>
      <c r="E72" s="404" t="e">
        <f>IF($D72="Yes",'CMFs Injury C (All Data)'!E72,1)</f>
        <v>#N/A</v>
      </c>
      <c r="F72" s="404" t="e">
        <f>IF($D72="Yes",'CMFs Injury C (All Data)'!F72,1)</f>
        <v>#N/A</v>
      </c>
      <c r="G72" s="404" t="e">
        <f>IF($D72="Yes",'CMFs Injury C (All Data)'!G72,1)</f>
        <v>#N/A</v>
      </c>
      <c r="H72" s="404" t="e">
        <f>IF($D72="Yes",'CMFs Injury C (All Data)'!H72,1)</f>
        <v>#N/A</v>
      </c>
      <c r="I72" s="404" t="e">
        <f>IF($D72="Yes",'CMFs Injury C (All Data)'!I72,1)</f>
        <v>#N/A</v>
      </c>
      <c r="J72" s="404" t="e">
        <f>IF($D72="Yes",'CMFs Injury C (All Data)'!J72,1)</f>
        <v>#N/A</v>
      </c>
      <c r="K72" s="404" t="e">
        <f>IF($D72="Yes",'CMFs Injury C (All Data)'!K72,1)</f>
        <v>#N/A</v>
      </c>
      <c r="L72" s="404" t="e">
        <f>IF($D72="Yes",'CMFs Injury C (All Data)'!L72,1)</f>
        <v>#N/A</v>
      </c>
      <c r="M72" s="404" t="e">
        <f>IF($D72="Yes",'CMFs Injury C (All Data)'!M72,1)</f>
        <v>#N/A</v>
      </c>
      <c r="N72" s="404" t="e">
        <f>IF($D72="Yes",'CMFs Injury C (All Data)'!N72,1)</f>
        <v>#N/A</v>
      </c>
      <c r="O72" s="404" t="e">
        <f>IF($D72="Yes",'CMFs Injury C (All Data)'!O72,1)</f>
        <v>#N/A</v>
      </c>
      <c r="P72" s="404" t="e">
        <f>IF($D72="Yes",'CMFs Injury C (All Data)'!P72,1)</f>
        <v>#N/A</v>
      </c>
      <c r="Q72" s="404" t="e">
        <f>IF($D72="Yes",'CMFs Injury C (All Data)'!Q72,1)</f>
        <v>#N/A</v>
      </c>
      <c r="R72" s="404" t="e">
        <f>IF($D72="Yes",'CMFs Injury C (All Data)'!R72,1)</f>
        <v>#N/A</v>
      </c>
      <c r="S72" s="404" t="e">
        <f>IF($D72="Yes",'CMFs Injury C (All Data)'!S72,1)</f>
        <v>#N/A</v>
      </c>
      <c r="T72" s="404" t="e">
        <f>IF($D72="Yes",'CMFs Injury C (All Data)'!T72,1)</f>
        <v>#N/A</v>
      </c>
      <c r="U72" s="404" t="e">
        <f>IF($D72="Yes",'CMFs Injury C (All Data)'!U72,1)</f>
        <v>#N/A</v>
      </c>
      <c r="V72" s="439" t="e">
        <f>IF($D72="Yes",'CMFs Injury C (All Data)'!V72,1)</f>
        <v>#N/A</v>
      </c>
      <c r="W72" s="625"/>
    </row>
    <row r="73" spans="1:23" x14ac:dyDescent="0.2">
      <c r="A73" s="407" t="str">
        <f>'CMFs Fatal'!A73</f>
        <v>Area Type must be selected on Worksheet 1 (box 14)</v>
      </c>
      <c r="B73" s="403">
        <f>'CMFs Fatal (All Data)'!B73</f>
        <v>5</v>
      </c>
      <c r="C73" s="403" t="str">
        <f>'CMFs Fatal (All Data)'!C73</f>
        <v>Urban and Suburban</v>
      </c>
      <c r="D73" s="403" t="e">
        <f>'CMFs Fatal (All Data)'!D73</f>
        <v>#N/A</v>
      </c>
      <c r="E73" s="404" t="e">
        <f>IF($D73="Yes",'CMFs Injury C (All Data)'!E73,1)</f>
        <v>#N/A</v>
      </c>
      <c r="F73" s="404" t="e">
        <f>IF($D73="Yes",'CMFs Injury C (All Data)'!F73,1)</f>
        <v>#N/A</v>
      </c>
      <c r="G73" s="404" t="e">
        <f>IF($D73="Yes",'CMFs Injury C (All Data)'!G73,1)</f>
        <v>#N/A</v>
      </c>
      <c r="H73" s="404" t="e">
        <f>IF($D73="Yes",'CMFs Injury C (All Data)'!H73,1)</f>
        <v>#N/A</v>
      </c>
      <c r="I73" s="404" t="e">
        <f>IF($D73="Yes",'CMFs Injury C (All Data)'!I73,1)</f>
        <v>#N/A</v>
      </c>
      <c r="J73" s="404" t="e">
        <f>IF($D73="Yes",'CMFs Injury C (All Data)'!J73,1)</f>
        <v>#N/A</v>
      </c>
      <c r="K73" s="404" t="e">
        <f>IF($D73="Yes",'CMFs Injury C (All Data)'!K73,1)</f>
        <v>#N/A</v>
      </c>
      <c r="L73" s="404" t="e">
        <f>IF($D73="Yes",'CMFs Injury C (All Data)'!L73,1)</f>
        <v>#N/A</v>
      </c>
      <c r="M73" s="404" t="e">
        <f>IF($D73="Yes",'CMFs Injury C (All Data)'!M73,1)</f>
        <v>#N/A</v>
      </c>
      <c r="N73" s="404" t="e">
        <f>IF($D73="Yes",'CMFs Injury C (All Data)'!N73,1)</f>
        <v>#N/A</v>
      </c>
      <c r="O73" s="404" t="e">
        <f>IF($D73="Yes",'CMFs Injury C (All Data)'!O73,1)</f>
        <v>#N/A</v>
      </c>
      <c r="P73" s="404" t="e">
        <f>IF($D73="Yes",'CMFs Injury C (All Data)'!P73,1)</f>
        <v>#N/A</v>
      </c>
      <c r="Q73" s="404" t="e">
        <f>IF($D73="Yes",'CMFs Injury C (All Data)'!Q73,1)</f>
        <v>#N/A</v>
      </c>
      <c r="R73" s="404" t="e">
        <f>IF($D73="Yes",'CMFs Injury C (All Data)'!R73,1)</f>
        <v>#N/A</v>
      </c>
      <c r="S73" s="404" t="e">
        <f>IF($D73="Yes",'CMFs Injury C (All Data)'!S73,1)</f>
        <v>#N/A</v>
      </c>
      <c r="T73" s="404" t="e">
        <f>IF($D73="Yes",'CMFs Injury C (All Data)'!T73,1)</f>
        <v>#N/A</v>
      </c>
      <c r="U73" s="404" t="e">
        <f>IF($D73="Yes",'CMFs Injury C (All Data)'!U73,1)</f>
        <v>#N/A</v>
      </c>
      <c r="V73" s="439" t="e">
        <f>IF($D73="Yes",'CMFs Injury C (All Data)'!V73,1)</f>
        <v>#N/A</v>
      </c>
      <c r="W73" s="625"/>
    </row>
    <row r="74" spans="1:23" x14ac:dyDescent="0.2">
      <c r="A74" s="407" t="str">
        <f>'CMFs Fatal'!A74</f>
        <v>Area Type must be selected on Worksheet 1 (box 14)</v>
      </c>
      <c r="B74" s="403">
        <f>'CMFs Fatal (All Data)'!B74</f>
        <v>10</v>
      </c>
      <c r="C74" s="403" t="str">
        <f>'CMFs Fatal (All Data)'!C74</f>
        <v>All</v>
      </c>
      <c r="D74" s="403" t="e">
        <f>'CMFs Fatal (All Data)'!D74</f>
        <v>#N/A</v>
      </c>
      <c r="E74" s="404" t="e">
        <f>IF($D74="Yes",'CMFs Injury C (All Data)'!E74,1)</f>
        <v>#N/A</v>
      </c>
      <c r="F74" s="404" t="e">
        <f>IF($D74="Yes",'CMFs Injury C (All Data)'!F74,1)</f>
        <v>#N/A</v>
      </c>
      <c r="G74" s="404" t="e">
        <f>IF($D74="Yes",'CMFs Injury C (All Data)'!G74,1)</f>
        <v>#N/A</v>
      </c>
      <c r="H74" s="404" t="e">
        <f>IF($D74="Yes",'CMFs Injury C (All Data)'!H74,1)</f>
        <v>#N/A</v>
      </c>
      <c r="I74" s="404" t="e">
        <f>IF($D74="Yes",'CMFs Injury C (All Data)'!I74,1)</f>
        <v>#N/A</v>
      </c>
      <c r="J74" s="404" t="e">
        <f>IF($D74="Yes",'CMFs Injury C (All Data)'!J74,1)</f>
        <v>#N/A</v>
      </c>
      <c r="K74" s="404" t="e">
        <f>IF($D74="Yes",'CMFs Injury C (All Data)'!K74,1)</f>
        <v>#N/A</v>
      </c>
      <c r="L74" s="404" t="e">
        <f>IF($D74="Yes",'CMFs Injury C (All Data)'!L74,1)</f>
        <v>#N/A</v>
      </c>
      <c r="M74" s="404" t="e">
        <f>IF($D74="Yes",'CMFs Injury C (All Data)'!M74,1)</f>
        <v>#N/A</v>
      </c>
      <c r="N74" s="404" t="e">
        <f>IF($D74="Yes",'CMFs Injury C (All Data)'!N74,1)</f>
        <v>#N/A</v>
      </c>
      <c r="O74" s="404" t="e">
        <f>IF($D74="Yes",'CMFs Injury C (All Data)'!O74,1)</f>
        <v>#N/A</v>
      </c>
      <c r="P74" s="404" t="e">
        <f>IF($D74="Yes",'CMFs Injury C (All Data)'!P74,1)</f>
        <v>#N/A</v>
      </c>
      <c r="Q74" s="404" t="e">
        <f>IF($D74="Yes",'CMFs Injury C (All Data)'!Q74,1)</f>
        <v>#N/A</v>
      </c>
      <c r="R74" s="404" t="e">
        <f>IF($D74="Yes",'CMFs Injury C (All Data)'!R74,1)</f>
        <v>#N/A</v>
      </c>
      <c r="S74" s="404" t="e">
        <f>IF($D74="Yes",'CMFs Injury C (All Data)'!S74,1)</f>
        <v>#N/A</v>
      </c>
      <c r="T74" s="404" t="e">
        <f>IF($D74="Yes",'CMFs Injury C (All Data)'!T74,1)</f>
        <v>#N/A</v>
      </c>
      <c r="U74" s="404" t="e">
        <f>IF($D74="Yes",'CMFs Injury C (All Data)'!U74,1)</f>
        <v>#N/A</v>
      </c>
      <c r="V74" s="439" t="e">
        <f>IF($D74="Yes",'CMFs Injury C (All Data)'!V74,1)</f>
        <v>#N/A</v>
      </c>
      <c r="W74" s="625"/>
    </row>
    <row r="75" spans="1:23" x14ac:dyDescent="0.2">
      <c r="A75" s="407" t="str">
        <f>'CMFs Fatal'!A75</f>
        <v>Area Type must be selected on Worksheet 1 (box 14)</v>
      </c>
      <c r="B75" s="403">
        <f>'CMFs Fatal (All Data)'!B75</f>
        <v>20</v>
      </c>
      <c r="C75" s="403" t="str">
        <f>'CMFs Fatal (All Data)'!C75</f>
        <v>All</v>
      </c>
      <c r="D75" s="403" t="e">
        <f>'CMFs Fatal (All Data)'!D75</f>
        <v>#N/A</v>
      </c>
      <c r="E75" s="404" t="e">
        <f>IF($D75="Yes",'CMFs Injury C (All Data)'!E75,1)</f>
        <v>#N/A</v>
      </c>
      <c r="F75" s="404" t="e">
        <f>IF($D75="Yes",'CMFs Injury C (All Data)'!F75,1)</f>
        <v>#N/A</v>
      </c>
      <c r="G75" s="404" t="e">
        <f>IF($D75="Yes",'CMFs Injury C (All Data)'!G75,1)</f>
        <v>#N/A</v>
      </c>
      <c r="H75" s="404" t="e">
        <f>IF($D75="Yes",'CMFs Injury C (All Data)'!H75,1)</f>
        <v>#N/A</v>
      </c>
      <c r="I75" s="404" t="e">
        <f>IF($D75="Yes",'CMFs Injury C (All Data)'!I75,1)</f>
        <v>#N/A</v>
      </c>
      <c r="J75" s="404" t="e">
        <f>IF($D75="Yes",'CMFs Injury C (All Data)'!J75,1)</f>
        <v>#N/A</v>
      </c>
      <c r="K75" s="404" t="e">
        <f>IF($D75="Yes",'CMFs Injury C (All Data)'!K75,1)</f>
        <v>#N/A</v>
      </c>
      <c r="L75" s="404" t="e">
        <f>IF($D75="Yes",'CMFs Injury C (All Data)'!L75,1)</f>
        <v>#N/A</v>
      </c>
      <c r="M75" s="404" t="e">
        <f>IF($D75="Yes",'CMFs Injury C (All Data)'!M75,1)</f>
        <v>#N/A</v>
      </c>
      <c r="N75" s="404" t="e">
        <f>IF($D75="Yes",'CMFs Injury C (All Data)'!N75,1)</f>
        <v>#N/A</v>
      </c>
      <c r="O75" s="404" t="e">
        <f>IF($D75="Yes",'CMFs Injury C (All Data)'!O75,1)</f>
        <v>#N/A</v>
      </c>
      <c r="P75" s="404" t="e">
        <f>IF($D75="Yes",'CMFs Injury C (All Data)'!P75,1)</f>
        <v>#N/A</v>
      </c>
      <c r="Q75" s="404" t="e">
        <f>IF($D75="Yes",'CMFs Injury C (All Data)'!Q75,1)</f>
        <v>#N/A</v>
      </c>
      <c r="R75" s="404" t="e">
        <f>IF($D75="Yes",'CMFs Injury C (All Data)'!R75,1)</f>
        <v>#N/A</v>
      </c>
      <c r="S75" s="404" t="e">
        <f>IF($D75="Yes",'CMFs Injury C (All Data)'!S75,1)</f>
        <v>#N/A</v>
      </c>
      <c r="T75" s="404" t="e">
        <f>IF($D75="Yes",'CMFs Injury C (All Data)'!T75,1)</f>
        <v>#N/A</v>
      </c>
      <c r="U75" s="404" t="e">
        <f>IF($D75="Yes",'CMFs Injury C (All Data)'!U75,1)</f>
        <v>#N/A</v>
      </c>
      <c r="V75" s="439" t="e">
        <f>IF($D75="Yes",'CMFs Injury C (All Data)'!V75,1)</f>
        <v>#N/A</v>
      </c>
      <c r="W75" s="625"/>
    </row>
    <row r="76" spans="1:23" x14ac:dyDescent="0.2">
      <c r="A76" s="407" t="str">
        <f>'CMFs Fatal'!A76</f>
        <v>Area Type must be selected on Worksheet 1 (box 14)</v>
      </c>
      <c r="B76" s="403">
        <f>'CMFs Fatal (All Data)'!B76</f>
        <v>10</v>
      </c>
      <c r="C76" s="403" t="str">
        <f>'CMFs Fatal (All Data)'!C76</f>
        <v>All</v>
      </c>
      <c r="D76" s="403" t="e">
        <f>'CMFs Fatal (All Data)'!D76</f>
        <v>#N/A</v>
      </c>
      <c r="E76" s="404" t="e">
        <f>IF($D76="Yes",'CMFs Injury C (All Data)'!E76,1)</f>
        <v>#N/A</v>
      </c>
      <c r="F76" s="404" t="e">
        <f>IF($D76="Yes",'CMFs Injury C (All Data)'!F76,1)</f>
        <v>#N/A</v>
      </c>
      <c r="G76" s="404" t="e">
        <f>IF($D76="Yes",'CMFs Injury C (All Data)'!G76,1)</f>
        <v>#N/A</v>
      </c>
      <c r="H76" s="404" t="e">
        <f>IF($D76="Yes",'CMFs Injury C (All Data)'!H76,1)</f>
        <v>#N/A</v>
      </c>
      <c r="I76" s="404" t="e">
        <f>IF($D76="Yes",'CMFs Injury C (All Data)'!I76,1)</f>
        <v>#N/A</v>
      </c>
      <c r="J76" s="404" t="e">
        <f>IF($D76="Yes",'CMFs Injury C (All Data)'!J76,1)</f>
        <v>#N/A</v>
      </c>
      <c r="K76" s="404" t="e">
        <f>IF($D76="Yes",'CMFs Injury C (All Data)'!K76,1)</f>
        <v>#N/A</v>
      </c>
      <c r="L76" s="404" t="e">
        <f>IF($D76="Yes",'CMFs Injury C (All Data)'!L76,1)</f>
        <v>#N/A</v>
      </c>
      <c r="M76" s="404" t="e">
        <f>IF($D76="Yes",'CMFs Injury C (All Data)'!M76,1)</f>
        <v>#N/A</v>
      </c>
      <c r="N76" s="404" t="e">
        <f>IF($D76="Yes",'CMFs Injury C (All Data)'!N76,1)</f>
        <v>#N/A</v>
      </c>
      <c r="O76" s="404" t="e">
        <f>IF($D76="Yes",'CMFs Injury C (All Data)'!O76,1)</f>
        <v>#N/A</v>
      </c>
      <c r="P76" s="404" t="e">
        <f>IF($D76="Yes",'CMFs Injury C (All Data)'!P76,1)</f>
        <v>#N/A</v>
      </c>
      <c r="Q76" s="404" t="e">
        <f>IF($D76="Yes",'CMFs Injury C (All Data)'!Q76,1)</f>
        <v>#N/A</v>
      </c>
      <c r="R76" s="404" t="e">
        <f>IF($D76="Yes",'CMFs Injury C (All Data)'!R76,1)</f>
        <v>#N/A</v>
      </c>
      <c r="S76" s="404" t="e">
        <f>IF($D76="Yes",'CMFs Injury C (All Data)'!S76,1)</f>
        <v>#N/A</v>
      </c>
      <c r="T76" s="404" t="e">
        <f>IF($D76="Yes",'CMFs Injury C (All Data)'!T76,1)</f>
        <v>#N/A</v>
      </c>
      <c r="U76" s="404" t="e">
        <f>IF($D76="Yes",'CMFs Injury C (All Data)'!U76,1)</f>
        <v>#N/A</v>
      </c>
      <c r="V76" s="439" t="e">
        <f>IF($D76="Yes",'CMFs Injury C (All Data)'!V76,1)</f>
        <v>#N/A</v>
      </c>
      <c r="W76" s="625"/>
    </row>
    <row r="77" spans="1:23" x14ac:dyDescent="0.2">
      <c r="A77" s="407" t="str">
        <f>'CMFs Fatal'!A77</f>
        <v>Area Type must be selected on Worksheet 1 (box 14)</v>
      </c>
      <c r="B77" s="403">
        <f>'CMFs Fatal (All Data)'!B77</f>
        <v>20</v>
      </c>
      <c r="C77" s="403" t="str">
        <f>'CMFs Fatal (All Data)'!C77</f>
        <v>All</v>
      </c>
      <c r="D77" s="403" t="e">
        <f>'CMFs Fatal (All Data)'!D77</f>
        <v>#N/A</v>
      </c>
      <c r="E77" s="404" t="e">
        <f>IF($D77="Yes",'CMFs Injury C (All Data)'!E77,1)</f>
        <v>#N/A</v>
      </c>
      <c r="F77" s="404" t="e">
        <f>IF($D77="Yes",'CMFs Injury C (All Data)'!F77,1)</f>
        <v>#N/A</v>
      </c>
      <c r="G77" s="404" t="e">
        <f>IF($D77="Yes",'CMFs Injury C (All Data)'!G77,1)</f>
        <v>#N/A</v>
      </c>
      <c r="H77" s="404" t="e">
        <f>IF($D77="Yes",'CMFs Injury C (All Data)'!H77,1)</f>
        <v>#N/A</v>
      </c>
      <c r="I77" s="404" t="e">
        <f>IF($D77="Yes",'CMFs Injury C (All Data)'!I77,1)</f>
        <v>#N/A</v>
      </c>
      <c r="J77" s="404" t="e">
        <f>IF($D77="Yes",'CMFs Injury C (All Data)'!J77,1)</f>
        <v>#N/A</v>
      </c>
      <c r="K77" s="404" t="e">
        <f>IF($D77="Yes",'CMFs Injury C (All Data)'!K77,1)</f>
        <v>#N/A</v>
      </c>
      <c r="L77" s="404" t="e">
        <f>IF($D77="Yes",'CMFs Injury C (All Data)'!L77,1)</f>
        <v>#N/A</v>
      </c>
      <c r="M77" s="404" t="e">
        <f>IF($D77="Yes",'CMFs Injury C (All Data)'!M77,1)</f>
        <v>#N/A</v>
      </c>
      <c r="N77" s="404" t="e">
        <f>IF($D77="Yes",'CMFs Injury C (All Data)'!N77,1)</f>
        <v>#N/A</v>
      </c>
      <c r="O77" s="404" t="e">
        <f>IF($D77="Yes",'CMFs Injury C (All Data)'!O77,1)</f>
        <v>#N/A</v>
      </c>
      <c r="P77" s="404" t="e">
        <f>IF($D77="Yes",'CMFs Injury C (All Data)'!P77,1)</f>
        <v>#N/A</v>
      </c>
      <c r="Q77" s="404" t="e">
        <f>IF($D77="Yes",'CMFs Injury C (All Data)'!Q77,1)</f>
        <v>#N/A</v>
      </c>
      <c r="R77" s="404" t="e">
        <f>IF($D77="Yes",'CMFs Injury C (All Data)'!R77,1)</f>
        <v>#N/A</v>
      </c>
      <c r="S77" s="404" t="e">
        <f>IF($D77="Yes",'CMFs Injury C (All Data)'!S77,1)</f>
        <v>#N/A</v>
      </c>
      <c r="T77" s="404" t="e">
        <f>IF($D77="Yes",'CMFs Injury C (All Data)'!T77,1)</f>
        <v>#N/A</v>
      </c>
      <c r="U77" s="404" t="e">
        <f>IF($D77="Yes",'CMFs Injury C (All Data)'!U77,1)</f>
        <v>#N/A</v>
      </c>
      <c r="V77" s="439" t="e">
        <f>IF($D77="Yes",'CMFs Injury C (All Data)'!V77,1)</f>
        <v>#N/A</v>
      </c>
      <c r="W77" s="625"/>
    </row>
    <row r="78" spans="1:23" x14ac:dyDescent="0.2">
      <c r="A78" s="407" t="str">
        <f>'CMFs Fatal'!A78</f>
        <v>Area Type must be selected on Worksheet 1 (box 14)</v>
      </c>
      <c r="B78" s="403">
        <f>'CMFs Fatal (All Data)'!B78</f>
        <v>7</v>
      </c>
      <c r="C78" s="403" t="str">
        <f>'CMFs Fatal (All Data)'!C78</f>
        <v>All</v>
      </c>
      <c r="D78" s="403" t="e">
        <f>'CMFs Fatal (All Data)'!D78</f>
        <v>#N/A</v>
      </c>
      <c r="E78" s="404" t="e">
        <f>IF($D78="Yes",'CMFs Injury C (All Data)'!E78,1)</f>
        <v>#N/A</v>
      </c>
      <c r="F78" s="404" t="e">
        <f>IF($D78="Yes",'CMFs Injury C (All Data)'!F78,1)</f>
        <v>#N/A</v>
      </c>
      <c r="G78" s="404" t="e">
        <f>IF($D78="Yes",'CMFs Injury C (All Data)'!G78,1)</f>
        <v>#N/A</v>
      </c>
      <c r="H78" s="404" t="e">
        <f>IF($D78="Yes",'CMFs Injury C (All Data)'!H78,1)</f>
        <v>#N/A</v>
      </c>
      <c r="I78" s="404" t="e">
        <f>IF($D78="Yes",'CMFs Injury C (All Data)'!I78,1)</f>
        <v>#N/A</v>
      </c>
      <c r="J78" s="404" t="e">
        <f>IF($D78="Yes",'CMFs Injury C (All Data)'!J78,1)</f>
        <v>#N/A</v>
      </c>
      <c r="K78" s="404" t="e">
        <f>IF($D78="Yes",'CMFs Injury C (All Data)'!K78,1)</f>
        <v>#N/A</v>
      </c>
      <c r="L78" s="404" t="e">
        <f>IF($D78="Yes",'CMFs Injury C (All Data)'!L78,1)</f>
        <v>#N/A</v>
      </c>
      <c r="M78" s="404" t="e">
        <f>IF($D78="Yes",'CMFs Injury C (All Data)'!M78,1)</f>
        <v>#N/A</v>
      </c>
      <c r="N78" s="404" t="e">
        <f>IF($D78="Yes",'CMFs Injury C (All Data)'!N78,1)</f>
        <v>#N/A</v>
      </c>
      <c r="O78" s="404" t="e">
        <f>IF($D78="Yes",'CMFs Injury C (All Data)'!O78,1)</f>
        <v>#N/A</v>
      </c>
      <c r="P78" s="404" t="e">
        <f>IF($D78="Yes",'CMFs Injury C (All Data)'!P78,1)</f>
        <v>#N/A</v>
      </c>
      <c r="Q78" s="404" t="e">
        <f>IF($D78="Yes",'CMFs Injury C (All Data)'!Q78,1)</f>
        <v>#N/A</v>
      </c>
      <c r="R78" s="404" t="e">
        <f>IF($D78="Yes",'CMFs Injury C (All Data)'!R78,1)</f>
        <v>#N/A</v>
      </c>
      <c r="S78" s="404" t="e">
        <f>IF($D78="Yes",'CMFs Injury C (All Data)'!S78,1)</f>
        <v>#N/A</v>
      </c>
      <c r="T78" s="404" t="e">
        <f>IF($D78="Yes",'CMFs Injury C (All Data)'!T78,1)</f>
        <v>#N/A</v>
      </c>
      <c r="U78" s="404" t="e">
        <f>IF($D78="Yes",'CMFs Injury C (All Data)'!U78,1)</f>
        <v>#N/A</v>
      </c>
      <c r="V78" s="439" t="e">
        <f>IF($D78="Yes",'CMFs Injury C (All Data)'!V78,1)</f>
        <v>#N/A</v>
      </c>
      <c r="W78" s="625"/>
    </row>
    <row r="79" spans="1:23" x14ac:dyDescent="0.2">
      <c r="A79" s="407" t="str">
        <f>'CMFs Fatal'!A79</f>
        <v>Area Type must be selected on Worksheet 1 (box 14)</v>
      </c>
      <c r="B79" s="403">
        <f>'CMFs Fatal (All Data)'!B79</f>
        <v>7</v>
      </c>
      <c r="C79" s="403" t="str">
        <f>'CMFs Fatal (All Data)'!C79</f>
        <v>Urban</v>
      </c>
      <c r="D79" s="403" t="e">
        <f>'CMFs Fatal (All Data)'!D79</f>
        <v>#N/A</v>
      </c>
      <c r="E79" s="404" t="e">
        <f>IF($D79="Yes",'CMFs Injury C (All Data)'!E79,1)</f>
        <v>#N/A</v>
      </c>
      <c r="F79" s="404" t="e">
        <f>IF($D79="Yes",'CMFs Injury C (All Data)'!F79,1)</f>
        <v>#N/A</v>
      </c>
      <c r="G79" s="404" t="e">
        <f>IF($D79="Yes",'CMFs Injury C (All Data)'!G79,1)</f>
        <v>#N/A</v>
      </c>
      <c r="H79" s="404" t="e">
        <f>IF($D79="Yes",'CMFs Injury C (All Data)'!H79,1)</f>
        <v>#N/A</v>
      </c>
      <c r="I79" s="404" t="e">
        <f>IF($D79="Yes",'CMFs Injury C (All Data)'!I79,1)</f>
        <v>#N/A</v>
      </c>
      <c r="J79" s="404" t="e">
        <f>IF($D79="Yes",'CMFs Injury C (All Data)'!J79,1)</f>
        <v>#N/A</v>
      </c>
      <c r="K79" s="404" t="e">
        <f>IF($D79="Yes",'CMFs Injury C (All Data)'!K79,1)</f>
        <v>#N/A</v>
      </c>
      <c r="L79" s="404" t="e">
        <f>IF($D79="Yes",'CMFs Injury C (All Data)'!L79,1)</f>
        <v>#N/A</v>
      </c>
      <c r="M79" s="404" t="e">
        <f>IF($D79="Yes",'CMFs Injury C (All Data)'!M79,1)</f>
        <v>#N/A</v>
      </c>
      <c r="N79" s="404" t="e">
        <f>IF($D79="Yes",'CMFs Injury C (All Data)'!N79,1)</f>
        <v>#N/A</v>
      </c>
      <c r="O79" s="404" t="e">
        <f>IF($D79="Yes",'CMFs Injury C (All Data)'!O79,1)</f>
        <v>#N/A</v>
      </c>
      <c r="P79" s="404" t="e">
        <f>IF($D79="Yes",'CMFs Injury C (All Data)'!P79,1)</f>
        <v>#N/A</v>
      </c>
      <c r="Q79" s="404" t="e">
        <f>IF($D79="Yes",'CMFs Injury C (All Data)'!Q79,1)</f>
        <v>#N/A</v>
      </c>
      <c r="R79" s="404" t="e">
        <f>IF($D79="Yes",'CMFs Injury C (All Data)'!R79,1)</f>
        <v>#N/A</v>
      </c>
      <c r="S79" s="404" t="e">
        <f>IF($D79="Yes",'CMFs Injury C (All Data)'!S79,1)</f>
        <v>#N/A</v>
      </c>
      <c r="T79" s="404" t="e">
        <f>IF($D79="Yes",'CMFs Injury C (All Data)'!T79,1)</f>
        <v>#N/A</v>
      </c>
      <c r="U79" s="404" t="e">
        <f>IF($D79="Yes",'CMFs Injury C (All Data)'!U79,1)</f>
        <v>#N/A</v>
      </c>
      <c r="V79" s="439" t="e">
        <f>IF($D79="Yes",'CMFs Injury C (All Data)'!V79,1)</f>
        <v>#N/A</v>
      </c>
      <c r="W79" s="625"/>
    </row>
    <row r="80" spans="1:23" x14ac:dyDescent="0.2">
      <c r="A80" s="536" t="str">
        <f>'CMFs Fatal'!A80</f>
        <v>Area Type must be selected on Worksheet 1 (box 14)</v>
      </c>
      <c r="B80" s="403">
        <f>'CMFs Fatal (All Data)'!B80</f>
        <v>7</v>
      </c>
      <c r="C80" s="403" t="str">
        <f>'CMFs Fatal (All Data)'!C80</f>
        <v>All</v>
      </c>
      <c r="D80" s="403" t="e">
        <f>'CMFs Fatal (All Data)'!D80</f>
        <v>#N/A</v>
      </c>
      <c r="E80" s="404" t="e">
        <f>IF($D80="Yes",'CMFs Injury C (All Data)'!E80,1)</f>
        <v>#N/A</v>
      </c>
      <c r="F80" s="404" t="e">
        <f>IF($D80="Yes",'CMFs Injury C (All Data)'!F80,1)</f>
        <v>#N/A</v>
      </c>
      <c r="G80" s="404" t="e">
        <f>IF($D80="Yes",'CMFs Injury C (All Data)'!G80,1)</f>
        <v>#N/A</v>
      </c>
      <c r="H80" s="404" t="e">
        <f>IF($D80="Yes",'CMFs Injury C (All Data)'!H80,1)</f>
        <v>#N/A</v>
      </c>
      <c r="I80" s="404" t="e">
        <f>IF($D80="Yes",'CMFs Injury C (All Data)'!I80,1)</f>
        <v>#N/A</v>
      </c>
      <c r="J80" s="404" t="e">
        <f>IF($D80="Yes",'CMFs Injury C (All Data)'!J80,1)</f>
        <v>#N/A</v>
      </c>
      <c r="K80" s="404" t="e">
        <f>IF($D80="Yes",'CMFs Injury C (All Data)'!K80,1)</f>
        <v>#N/A</v>
      </c>
      <c r="L80" s="404" t="e">
        <f>IF($D80="Yes",'CMFs Injury C (All Data)'!L80,1)</f>
        <v>#N/A</v>
      </c>
      <c r="M80" s="404" t="e">
        <f>IF($D80="Yes",'CMFs Injury C (All Data)'!M80,1)</f>
        <v>#N/A</v>
      </c>
      <c r="N80" s="404" t="e">
        <f>IF($D80="Yes",'CMFs Injury C (All Data)'!N80,1)</f>
        <v>#N/A</v>
      </c>
      <c r="O80" s="404" t="e">
        <f>IF($D80="Yes",'CMFs Injury C (All Data)'!O80,1)</f>
        <v>#N/A</v>
      </c>
      <c r="P80" s="404" t="e">
        <f>IF($D80="Yes",'CMFs Injury C (All Data)'!P80,1)</f>
        <v>#N/A</v>
      </c>
      <c r="Q80" s="404" t="e">
        <f>IF($D80="Yes",'CMFs Injury C (All Data)'!Q80,1)</f>
        <v>#N/A</v>
      </c>
      <c r="R80" s="404" t="e">
        <f>IF($D80="Yes",'CMFs Injury C (All Data)'!R80,1)</f>
        <v>#N/A</v>
      </c>
      <c r="S80" s="404" t="e">
        <f>IF($D80="Yes",'CMFs Injury C (All Data)'!S80,1)</f>
        <v>#N/A</v>
      </c>
      <c r="T80" s="404" t="e">
        <f>IF($D80="Yes",'CMFs Injury C (All Data)'!T80,1)</f>
        <v>#N/A</v>
      </c>
      <c r="U80" s="404" t="e">
        <f>IF($D80="Yes",'CMFs Injury C (All Data)'!U80,1)</f>
        <v>#N/A</v>
      </c>
      <c r="V80" s="439" t="e">
        <f>IF($D80="Yes",'CMFs Injury C (All Data)'!V80,1)</f>
        <v>#N/A</v>
      </c>
      <c r="W80" s="625"/>
    </row>
    <row r="81" spans="1:23" x14ac:dyDescent="0.2">
      <c r="A81" s="407" t="str">
        <f>'CMFs Fatal'!A81</f>
        <v>Area Type must be selected on Worksheet 1 (box 14)</v>
      </c>
      <c r="B81" s="403">
        <f>'CMFs Fatal (All Data)'!B81</f>
        <v>10</v>
      </c>
      <c r="C81" s="403" t="str">
        <f>'CMFs Fatal (All Data)'!C81</f>
        <v>All</v>
      </c>
      <c r="D81" s="403" t="e">
        <f>'CMFs Fatal (All Data)'!D81</f>
        <v>#N/A</v>
      </c>
      <c r="E81" s="404" t="e">
        <f>IF($D81="Yes",'CMFs Injury C (All Data)'!E81,1)</f>
        <v>#N/A</v>
      </c>
      <c r="F81" s="404" t="e">
        <f>IF($D81="Yes",'CMFs Injury C (All Data)'!F81,1)</f>
        <v>#N/A</v>
      </c>
      <c r="G81" s="404" t="e">
        <f>IF($D81="Yes",'CMFs Injury C (All Data)'!G81,1)</f>
        <v>#N/A</v>
      </c>
      <c r="H81" s="404" t="e">
        <f>IF($D81="Yes",'CMFs Injury C (All Data)'!H81,1)</f>
        <v>#N/A</v>
      </c>
      <c r="I81" s="404" t="e">
        <f>IF($D81="Yes",'CMFs Injury C (All Data)'!I81,1)</f>
        <v>#N/A</v>
      </c>
      <c r="J81" s="404" t="e">
        <f>IF($D81="Yes",'CMFs Injury C (All Data)'!J81,1)</f>
        <v>#N/A</v>
      </c>
      <c r="K81" s="404" t="e">
        <f>IF($D81="Yes",'CMFs Injury C (All Data)'!K81,1)</f>
        <v>#N/A</v>
      </c>
      <c r="L81" s="404" t="e">
        <f>IF($D81="Yes",'CMFs Injury C (All Data)'!L81,1)</f>
        <v>#N/A</v>
      </c>
      <c r="M81" s="404" t="e">
        <f>IF($D81="Yes",'CMFs Injury C (All Data)'!M81,1)</f>
        <v>#N/A</v>
      </c>
      <c r="N81" s="404" t="e">
        <f>IF($D81="Yes",'CMFs Injury C (All Data)'!N81,1)</f>
        <v>#N/A</v>
      </c>
      <c r="O81" s="404" t="e">
        <f>IF($D81="Yes",'CMFs Injury C (All Data)'!O81,1)</f>
        <v>#N/A</v>
      </c>
      <c r="P81" s="404" t="e">
        <f>IF($D81="Yes",'CMFs Injury C (All Data)'!P81,1)</f>
        <v>#N/A</v>
      </c>
      <c r="Q81" s="404" t="e">
        <f>IF($D81="Yes",'CMFs Injury C (All Data)'!Q81,1)</f>
        <v>#N/A</v>
      </c>
      <c r="R81" s="404" t="e">
        <f>IF($D81="Yes",'CMFs Injury C (All Data)'!R81,1)</f>
        <v>#N/A</v>
      </c>
      <c r="S81" s="404" t="e">
        <f>IF($D81="Yes",'CMFs Injury C (All Data)'!S81,1)</f>
        <v>#N/A</v>
      </c>
      <c r="T81" s="404" t="e">
        <f>IF($D81="Yes",'CMFs Injury C (All Data)'!T81,1)</f>
        <v>#N/A</v>
      </c>
      <c r="U81" s="404" t="e">
        <f>IF($D81="Yes",'CMFs Injury C (All Data)'!U81,1)</f>
        <v>#N/A</v>
      </c>
      <c r="V81" s="439" t="e">
        <f>IF($D81="Yes",'CMFs Injury C (All Data)'!V81,1)</f>
        <v>#N/A</v>
      </c>
      <c r="W81" s="625"/>
    </row>
    <row r="82" spans="1:23" x14ac:dyDescent="0.2">
      <c r="A82" s="407" t="str">
        <f>'CMFs Fatal'!A82</f>
        <v>Area Type must be selected on Worksheet 1 (box 14)</v>
      </c>
      <c r="B82" s="403">
        <f>'CMFs Fatal (All Data)'!B82</f>
        <v>8</v>
      </c>
      <c r="C82" s="403" t="str">
        <f>'CMFs Fatal (All Data)'!C82</f>
        <v>All</v>
      </c>
      <c r="D82" s="403" t="e">
        <f>'CMFs Fatal (All Data)'!D82</f>
        <v>#N/A</v>
      </c>
      <c r="E82" s="404" t="e">
        <f>IF($D82="Yes",'CMFs Injury C (All Data)'!E82,1)</f>
        <v>#N/A</v>
      </c>
      <c r="F82" s="404" t="e">
        <f>IF($D82="Yes",'CMFs Injury C (All Data)'!F82,1)</f>
        <v>#N/A</v>
      </c>
      <c r="G82" s="404" t="e">
        <f>IF($D82="Yes",'CMFs Injury C (All Data)'!G82,1)</f>
        <v>#N/A</v>
      </c>
      <c r="H82" s="404" t="e">
        <f>IF($D82="Yes",'CMFs Injury C (All Data)'!H82,1)</f>
        <v>#N/A</v>
      </c>
      <c r="I82" s="404" t="e">
        <f>IF($D82="Yes",'CMFs Injury C (All Data)'!I82,1)</f>
        <v>#N/A</v>
      </c>
      <c r="J82" s="404" t="e">
        <f>IF($D82="Yes",'CMFs Injury C (All Data)'!J82,1)</f>
        <v>#N/A</v>
      </c>
      <c r="K82" s="404" t="e">
        <f>IF($D82="Yes",'CMFs Injury C (All Data)'!K82,1)</f>
        <v>#N/A</v>
      </c>
      <c r="L82" s="404" t="e">
        <f>IF($D82="Yes",'CMFs Injury C (All Data)'!L82,1)</f>
        <v>#N/A</v>
      </c>
      <c r="M82" s="404" t="e">
        <f>IF($D82="Yes",'CMFs Injury C (All Data)'!M82,1)</f>
        <v>#N/A</v>
      </c>
      <c r="N82" s="404" t="e">
        <f>IF($D82="Yes",'CMFs Injury C (All Data)'!N82,1)</f>
        <v>#N/A</v>
      </c>
      <c r="O82" s="404" t="e">
        <f>IF($D82="Yes",'CMFs Injury C (All Data)'!O82,1)</f>
        <v>#N/A</v>
      </c>
      <c r="P82" s="404" t="e">
        <f>IF($D82="Yes",'CMFs Injury C (All Data)'!P82,1)</f>
        <v>#N/A</v>
      </c>
      <c r="Q82" s="404" t="e">
        <f>IF($D82="Yes",'CMFs Injury C (All Data)'!Q82,1)</f>
        <v>#N/A</v>
      </c>
      <c r="R82" s="404" t="e">
        <f>IF($D82="Yes",'CMFs Injury C (All Data)'!R82,1)</f>
        <v>#N/A</v>
      </c>
      <c r="S82" s="404" t="e">
        <f>IF($D82="Yes",'CMFs Injury C (All Data)'!S82,1)</f>
        <v>#N/A</v>
      </c>
      <c r="T82" s="404" t="e">
        <f>IF($D82="Yes",'CMFs Injury C (All Data)'!T82,1)</f>
        <v>#N/A</v>
      </c>
      <c r="U82" s="404" t="e">
        <f>IF($D82="Yes",'CMFs Injury C (All Data)'!U82,1)</f>
        <v>#N/A</v>
      </c>
      <c r="V82" s="439" t="e">
        <f>IF($D82="Yes",'CMFs Injury C (All Data)'!V82,1)</f>
        <v>#N/A</v>
      </c>
      <c r="W82" s="625"/>
    </row>
    <row r="83" spans="1:23" x14ac:dyDescent="0.2">
      <c r="A83" s="407" t="str">
        <f>'CMFs Fatal'!A83</f>
        <v>Area Type must be selected on Worksheet 1 (box 14)</v>
      </c>
      <c r="B83" s="403">
        <f>'CMFs Fatal (All Data)'!B83</f>
        <v>8</v>
      </c>
      <c r="C83" s="403" t="str">
        <f>'CMFs Fatal (All Data)'!C83</f>
        <v>Rural</v>
      </c>
      <c r="D83" s="403" t="e">
        <f>'CMFs Fatal (All Data)'!D83</f>
        <v>#N/A</v>
      </c>
      <c r="E83" s="404" t="e">
        <f>IF($D83="Yes",'CMFs Injury C (All Data)'!E83,1)</f>
        <v>#N/A</v>
      </c>
      <c r="F83" s="404" t="e">
        <f>IF($D83="Yes",'CMFs Injury C (All Data)'!F83,1)</f>
        <v>#N/A</v>
      </c>
      <c r="G83" s="404" t="e">
        <f>IF($D83="Yes",'CMFs Injury C (All Data)'!G83,1)</f>
        <v>#N/A</v>
      </c>
      <c r="H83" s="404" t="e">
        <f>IF($D83="Yes",'CMFs Injury C (All Data)'!H83,1)</f>
        <v>#N/A</v>
      </c>
      <c r="I83" s="404" t="e">
        <f>IF($D83="Yes",'CMFs Injury C (All Data)'!I83,1)</f>
        <v>#N/A</v>
      </c>
      <c r="J83" s="404" t="e">
        <f>IF($D83="Yes",'CMFs Injury C (All Data)'!J83,1)</f>
        <v>#N/A</v>
      </c>
      <c r="K83" s="404" t="e">
        <f>IF($D83="Yes",'CMFs Injury C (All Data)'!K83,1)</f>
        <v>#N/A</v>
      </c>
      <c r="L83" s="404" t="e">
        <f>IF($D83="Yes",'CMFs Injury C (All Data)'!L83,1)</f>
        <v>#N/A</v>
      </c>
      <c r="M83" s="404" t="e">
        <f>IF($D83="Yes",'CMFs Injury C (All Data)'!M83,1)</f>
        <v>#N/A</v>
      </c>
      <c r="N83" s="404" t="e">
        <f>IF($D83="Yes",'CMFs Injury C (All Data)'!N83,1)</f>
        <v>#N/A</v>
      </c>
      <c r="O83" s="404" t="e">
        <f>IF($D83="Yes",'CMFs Injury C (All Data)'!O83,1)</f>
        <v>#N/A</v>
      </c>
      <c r="P83" s="404" t="e">
        <f>IF($D83="Yes",'CMFs Injury C (All Data)'!P83,1)</f>
        <v>#N/A</v>
      </c>
      <c r="Q83" s="404" t="e">
        <f>IF($D83="Yes",'CMFs Injury C (All Data)'!Q83,1)</f>
        <v>#N/A</v>
      </c>
      <c r="R83" s="404" t="e">
        <f>IF($D83="Yes",'CMFs Injury C (All Data)'!R83,1)</f>
        <v>#N/A</v>
      </c>
      <c r="S83" s="404" t="e">
        <f>IF($D83="Yes",'CMFs Injury C (All Data)'!S83,1)</f>
        <v>#N/A</v>
      </c>
      <c r="T83" s="404" t="e">
        <f>IF($D83="Yes",'CMFs Injury C (All Data)'!T83,1)</f>
        <v>#N/A</v>
      </c>
      <c r="U83" s="404" t="e">
        <f>IF($D83="Yes",'CMFs Injury C (All Data)'!U83,1)</f>
        <v>#N/A</v>
      </c>
      <c r="V83" s="439" t="e">
        <f>IF($D83="Yes",'CMFs Injury C (All Data)'!V83,1)</f>
        <v>#N/A</v>
      </c>
      <c r="W83" s="625"/>
    </row>
    <row r="84" spans="1:23" x14ac:dyDescent="0.2">
      <c r="A84" s="407" t="str">
        <f>'CMFs Fatal'!A84</f>
        <v>Area Type must be selected on Worksheet 1 (box 14)</v>
      </c>
      <c r="B84" s="403">
        <f>'CMFs Fatal (All Data)'!B84</f>
        <v>7</v>
      </c>
      <c r="C84" s="403" t="str">
        <f>'CMFs Fatal (All Data)'!C84</f>
        <v>All</v>
      </c>
      <c r="D84" s="403" t="e">
        <f>'CMFs Fatal (All Data)'!D84</f>
        <v>#N/A</v>
      </c>
      <c r="E84" s="404" t="e">
        <f>IF($D84="Yes",'CMFs Injury C (All Data)'!E84,1)</f>
        <v>#N/A</v>
      </c>
      <c r="F84" s="404" t="e">
        <f>IF($D84="Yes",'CMFs Injury C (All Data)'!F84,1)</f>
        <v>#N/A</v>
      </c>
      <c r="G84" s="404" t="e">
        <f>IF($D84="Yes",'CMFs Injury C (All Data)'!G84,1)</f>
        <v>#N/A</v>
      </c>
      <c r="H84" s="404" t="e">
        <f>IF($D84="Yes",'CMFs Injury C (All Data)'!H84,1)</f>
        <v>#N/A</v>
      </c>
      <c r="I84" s="404" t="e">
        <f>IF($D84="Yes",'CMFs Injury C (All Data)'!I84,1)</f>
        <v>#N/A</v>
      </c>
      <c r="J84" s="404" t="e">
        <f>IF($D84="Yes",'CMFs Injury C (All Data)'!J84,1)</f>
        <v>#N/A</v>
      </c>
      <c r="K84" s="404" t="e">
        <f>IF($D84="Yes",'CMFs Injury C (All Data)'!K84,1)</f>
        <v>#N/A</v>
      </c>
      <c r="L84" s="404" t="e">
        <f>IF($D84="Yes",'CMFs Injury C (All Data)'!L84,1)</f>
        <v>#N/A</v>
      </c>
      <c r="M84" s="404" t="e">
        <f>IF($D84="Yes",'CMFs Injury C (All Data)'!M84,1)</f>
        <v>#N/A</v>
      </c>
      <c r="N84" s="404" t="e">
        <f>IF($D84="Yes",'CMFs Injury C (All Data)'!N84,1)</f>
        <v>#N/A</v>
      </c>
      <c r="O84" s="404" t="e">
        <f>IF($D84="Yes",'CMFs Injury C (All Data)'!O84,1)</f>
        <v>#N/A</v>
      </c>
      <c r="P84" s="404" t="e">
        <f>IF($D84="Yes",'CMFs Injury C (All Data)'!P84,1)</f>
        <v>#N/A</v>
      </c>
      <c r="Q84" s="404" t="e">
        <f>IF($D84="Yes",'CMFs Injury C (All Data)'!Q84,1)</f>
        <v>#N/A</v>
      </c>
      <c r="R84" s="404" t="e">
        <f>IF($D84="Yes",'CMFs Injury C (All Data)'!R84,1)</f>
        <v>#N/A</v>
      </c>
      <c r="S84" s="404" t="e">
        <f>IF($D84="Yes",'CMFs Injury C (All Data)'!S84,1)</f>
        <v>#N/A</v>
      </c>
      <c r="T84" s="404" t="e">
        <f>IF($D84="Yes",'CMFs Injury C (All Data)'!T84,1)</f>
        <v>#N/A</v>
      </c>
      <c r="U84" s="404" t="e">
        <f>IF($D84="Yes",'CMFs Injury C (All Data)'!U84,1)</f>
        <v>#N/A</v>
      </c>
      <c r="V84" s="439" t="e">
        <f>IF($D84="Yes",'CMFs Injury C (All Data)'!V84,1)</f>
        <v>#N/A</v>
      </c>
      <c r="W84" s="625"/>
    </row>
    <row r="85" spans="1:23" x14ac:dyDescent="0.2">
      <c r="A85" s="407" t="str">
        <f>'CMFs Fatal'!A85</f>
        <v>Area Type must be selected on Worksheet 1 (box 14)</v>
      </c>
      <c r="B85" s="403">
        <f>'CMFs Fatal (All Data)'!B85</f>
        <v>20</v>
      </c>
      <c r="C85" s="403" t="str">
        <f>'CMFs Fatal (All Data)'!C85</f>
        <v>All</v>
      </c>
      <c r="D85" s="403" t="e">
        <f>'CMFs Fatal (All Data)'!D85</f>
        <v>#N/A</v>
      </c>
      <c r="E85" s="404" t="e">
        <f>IF($D85="Yes",'CMFs Injury C (All Data)'!E85,1)</f>
        <v>#N/A</v>
      </c>
      <c r="F85" s="404" t="e">
        <f>IF($D85="Yes",'CMFs Injury C (All Data)'!F85,1)</f>
        <v>#N/A</v>
      </c>
      <c r="G85" s="404" t="e">
        <f>IF($D85="Yes",'CMFs Injury C (All Data)'!G85,1)</f>
        <v>#N/A</v>
      </c>
      <c r="H85" s="404" t="e">
        <f>IF($D85="Yes",'CMFs Injury C (All Data)'!H85,1)</f>
        <v>#N/A</v>
      </c>
      <c r="I85" s="404" t="e">
        <f>IF($D85="Yes",'CMFs Injury C (All Data)'!I85,1)</f>
        <v>#N/A</v>
      </c>
      <c r="J85" s="404" t="e">
        <f>IF($D85="Yes",'CMFs Injury C (All Data)'!J85,1)</f>
        <v>#N/A</v>
      </c>
      <c r="K85" s="404" t="e">
        <f>IF($D85="Yes",'CMFs Injury C (All Data)'!K85,1)</f>
        <v>#N/A</v>
      </c>
      <c r="L85" s="404" t="e">
        <f>IF($D85="Yes",'CMFs Injury C (All Data)'!L85,1)</f>
        <v>#N/A</v>
      </c>
      <c r="M85" s="404" t="e">
        <f>IF($D85="Yes",'CMFs Injury C (All Data)'!M85,1)</f>
        <v>#N/A</v>
      </c>
      <c r="N85" s="404" t="e">
        <f>IF($D85="Yes",'CMFs Injury C (All Data)'!N85,1)</f>
        <v>#N/A</v>
      </c>
      <c r="O85" s="404" t="e">
        <f>IF($D85="Yes",'CMFs Injury C (All Data)'!O85,1)</f>
        <v>#N/A</v>
      </c>
      <c r="P85" s="404" t="e">
        <f>IF($D85="Yes",'CMFs Injury C (All Data)'!P85,1)</f>
        <v>#N/A</v>
      </c>
      <c r="Q85" s="404" t="e">
        <f>IF($D85="Yes",'CMFs Injury C (All Data)'!Q85,1)</f>
        <v>#N/A</v>
      </c>
      <c r="R85" s="404" t="e">
        <f>IF($D85="Yes",'CMFs Injury C (All Data)'!R85,1)</f>
        <v>#N/A</v>
      </c>
      <c r="S85" s="404" t="e">
        <f>IF($D85="Yes",'CMFs Injury C (All Data)'!S85,1)</f>
        <v>#N/A</v>
      </c>
      <c r="T85" s="404" t="e">
        <f>IF($D85="Yes",'CMFs Injury C (All Data)'!T85,1)</f>
        <v>#N/A</v>
      </c>
      <c r="U85" s="404" t="e">
        <f>IF($D85="Yes",'CMFs Injury C (All Data)'!U85,1)</f>
        <v>#N/A</v>
      </c>
      <c r="V85" s="439" t="e">
        <f>IF($D85="Yes",'CMFs Injury C (All Data)'!V85,1)</f>
        <v>#N/A</v>
      </c>
      <c r="W85" s="625"/>
    </row>
    <row r="86" spans="1:23" x14ac:dyDescent="0.2">
      <c r="A86" s="407" t="str">
        <f>'CMFs Fatal'!A86</f>
        <v>Area Type must be selected on Worksheet 1 (box 14)</v>
      </c>
      <c r="B86" s="403">
        <f>'CMFs Fatal (All Data)'!B86</f>
        <v>10</v>
      </c>
      <c r="C86" s="403" t="str">
        <f>'CMFs Fatal (All Data)'!C86</f>
        <v>Urban and Suburban</v>
      </c>
      <c r="D86" s="403" t="e">
        <f>'CMFs Fatal (All Data)'!D86</f>
        <v>#N/A</v>
      </c>
      <c r="E86" s="404" t="e">
        <f>IF($D86="Yes",'CMFs Injury C (All Data)'!E86,1)</f>
        <v>#N/A</v>
      </c>
      <c r="F86" s="404" t="e">
        <f>IF($D86="Yes",'CMFs Injury C (All Data)'!F86,1)</f>
        <v>#N/A</v>
      </c>
      <c r="G86" s="404" t="e">
        <f>IF($D86="Yes",'CMFs Injury C (All Data)'!G86,1)</f>
        <v>#N/A</v>
      </c>
      <c r="H86" s="404" t="e">
        <f>IF($D86="Yes",'CMFs Injury C (All Data)'!H86,1)</f>
        <v>#N/A</v>
      </c>
      <c r="I86" s="404" t="e">
        <f>IF($D86="Yes",'CMFs Injury C (All Data)'!I86,1)</f>
        <v>#N/A</v>
      </c>
      <c r="J86" s="404" t="e">
        <f>IF($D86="Yes",'CMFs Injury C (All Data)'!J86,1)</f>
        <v>#N/A</v>
      </c>
      <c r="K86" s="404" t="e">
        <f>IF($D86="Yes",'CMFs Injury C (All Data)'!K86,1)</f>
        <v>#N/A</v>
      </c>
      <c r="L86" s="404" t="e">
        <f>IF($D86="Yes",'CMFs Injury C (All Data)'!L86,1)</f>
        <v>#N/A</v>
      </c>
      <c r="M86" s="404" t="e">
        <f>IF($D86="Yes",'CMFs Injury C (All Data)'!M86,1)</f>
        <v>#N/A</v>
      </c>
      <c r="N86" s="404" t="e">
        <f>IF($D86="Yes",'CMFs Injury C (All Data)'!N86,1)</f>
        <v>#N/A</v>
      </c>
      <c r="O86" s="404" t="e">
        <f>IF($D86="Yes",'CMFs Injury C (All Data)'!O86,1)</f>
        <v>#N/A</v>
      </c>
      <c r="P86" s="404" t="e">
        <f>IF($D86="Yes",'CMFs Injury C (All Data)'!P86,1)</f>
        <v>#N/A</v>
      </c>
      <c r="Q86" s="404" t="e">
        <f>IF($D86="Yes",'CMFs Injury C (All Data)'!Q86,1)</f>
        <v>#N/A</v>
      </c>
      <c r="R86" s="404" t="e">
        <f>IF($D86="Yes",'CMFs Injury C (All Data)'!R86,1)</f>
        <v>#N/A</v>
      </c>
      <c r="S86" s="404" t="e">
        <f>IF($D86="Yes",'CMFs Injury C (All Data)'!S86,1)</f>
        <v>#N/A</v>
      </c>
      <c r="T86" s="404" t="e">
        <f>IF($D86="Yes",'CMFs Injury C (All Data)'!T86,1)</f>
        <v>#N/A</v>
      </c>
      <c r="U86" s="404" t="e">
        <f>IF($D86="Yes",'CMFs Injury C (All Data)'!U86,1)</f>
        <v>#N/A</v>
      </c>
      <c r="V86" s="439" t="e">
        <f>IF($D86="Yes",'CMFs Injury C (All Data)'!V86,1)</f>
        <v>#N/A</v>
      </c>
      <c r="W86" s="625"/>
    </row>
    <row r="87" spans="1:23" x14ac:dyDescent="0.2">
      <c r="A87" s="407" t="str">
        <f>'CMFs Fatal'!A87</f>
        <v>Area Type must be selected on Worksheet 1 (box 14)</v>
      </c>
      <c r="B87" s="403">
        <f>'CMFs Fatal (All Data)'!B87</f>
        <v>20</v>
      </c>
      <c r="C87" s="403" t="str">
        <f>'CMFs Fatal (All Data)'!C87</f>
        <v>Urban</v>
      </c>
      <c r="D87" s="403" t="e">
        <f>'CMFs Fatal (All Data)'!D87</f>
        <v>#N/A</v>
      </c>
      <c r="E87" s="404" t="e">
        <f>IF($D87="Yes",'CMFs Injury C (All Data)'!E87,1)</f>
        <v>#N/A</v>
      </c>
      <c r="F87" s="404" t="e">
        <f>IF($D87="Yes",'CMFs Injury C (All Data)'!F87,1)</f>
        <v>#N/A</v>
      </c>
      <c r="G87" s="404" t="e">
        <f>IF($D87="Yes",'CMFs Injury C (All Data)'!G87,1)</f>
        <v>#N/A</v>
      </c>
      <c r="H87" s="404" t="e">
        <f>IF($D87="Yes",'CMFs Injury C (All Data)'!H87,1)</f>
        <v>#N/A</v>
      </c>
      <c r="I87" s="404" t="e">
        <f>IF($D87="Yes",'CMFs Injury C (All Data)'!I87,1)</f>
        <v>#N/A</v>
      </c>
      <c r="J87" s="404" t="e">
        <f>IF($D87="Yes",'CMFs Injury C (All Data)'!J87,1)</f>
        <v>#N/A</v>
      </c>
      <c r="K87" s="404" t="e">
        <f>IF($D87="Yes",'CMFs Injury C (All Data)'!K87,1)</f>
        <v>#N/A</v>
      </c>
      <c r="L87" s="404" t="e">
        <f>IF($D87="Yes",'CMFs Injury C (All Data)'!L87,1)</f>
        <v>#N/A</v>
      </c>
      <c r="M87" s="404" t="e">
        <f>IF($D87="Yes",'CMFs Injury C (All Data)'!M87,1)</f>
        <v>#N/A</v>
      </c>
      <c r="N87" s="404" t="e">
        <f>IF($D87="Yes",'CMFs Injury C (All Data)'!N87,1)</f>
        <v>#N/A</v>
      </c>
      <c r="O87" s="404" t="e">
        <f>IF($D87="Yes",'CMFs Injury C (All Data)'!O87,1)</f>
        <v>#N/A</v>
      </c>
      <c r="P87" s="404" t="e">
        <f>IF($D87="Yes",'CMFs Injury C (All Data)'!P87,1)</f>
        <v>#N/A</v>
      </c>
      <c r="Q87" s="404" t="e">
        <f>IF($D87="Yes",'CMFs Injury C (All Data)'!Q87,1)</f>
        <v>#N/A</v>
      </c>
      <c r="R87" s="404" t="e">
        <f>IF($D87="Yes",'CMFs Injury C (All Data)'!R87,1)</f>
        <v>#N/A</v>
      </c>
      <c r="S87" s="404" t="e">
        <f>IF($D87="Yes",'CMFs Injury C (All Data)'!S87,1)</f>
        <v>#N/A</v>
      </c>
      <c r="T87" s="404" t="e">
        <f>IF($D87="Yes",'CMFs Injury C (All Data)'!T87,1)</f>
        <v>#N/A</v>
      </c>
      <c r="U87" s="404" t="e">
        <f>IF($D87="Yes",'CMFs Injury C (All Data)'!U87,1)</f>
        <v>#N/A</v>
      </c>
      <c r="V87" s="439" t="e">
        <f>IF($D87="Yes",'CMFs Injury C (All Data)'!V87,1)</f>
        <v>#N/A</v>
      </c>
      <c r="W87" s="625"/>
    </row>
    <row r="88" spans="1:23" x14ac:dyDescent="0.2">
      <c r="A88" s="407" t="str">
        <f>'CMFs Fatal'!A88</f>
        <v>Area Type must be selected on Worksheet 1 (box 14)</v>
      </c>
      <c r="B88" s="403">
        <f>'CMFs Fatal (All Data)'!B88</f>
        <v>10</v>
      </c>
      <c r="C88" s="403" t="str">
        <f>'CMFs Fatal (All Data)'!C88</f>
        <v>Urban and Suburban</v>
      </c>
      <c r="D88" s="403" t="e">
        <f>'CMFs Fatal (All Data)'!D88</f>
        <v>#N/A</v>
      </c>
      <c r="E88" s="404" t="e">
        <f>IF($D88="Yes",'CMFs Injury C (All Data)'!E88,1)</f>
        <v>#N/A</v>
      </c>
      <c r="F88" s="404" t="e">
        <f>IF($D88="Yes",'CMFs Injury C (All Data)'!F88,1)</f>
        <v>#N/A</v>
      </c>
      <c r="G88" s="404" t="e">
        <f>IF($D88="Yes",'CMFs Injury C (All Data)'!G88,1)</f>
        <v>#N/A</v>
      </c>
      <c r="H88" s="404" t="e">
        <f>IF($D88="Yes",'CMFs Injury C (All Data)'!H88,1)</f>
        <v>#N/A</v>
      </c>
      <c r="I88" s="404" t="e">
        <f>IF($D88="Yes",'CMFs Injury C (All Data)'!I88,1)</f>
        <v>#N/A</v>
      </c>
      <c r="J88" s="404" t="e">
        <f>IF($D88="Yes",'CMFs Injury C (All Data)'!J88,1)</f>
        <v>#N/A</v>
      </c>
      <c r="K88" s="404" t="e">
        <f>IF($D88="Yes",'CMFs Injury C (All Data)'!K88,1)</f>
        <v>#N/A</v>
      </c>
      <c r="L88" s="404" t="e">
        <f>IF($D88="Yes",'CMFs Injury C (All Data)'!L88,1)</f>
        <v>#N/A</v>
      </c>
      <c r="M88" s="404" t="e">
        <f>IF($D88="Yes",'CMFs Injury C (All Data)'!M88,1)</f>
        <v>#N/A</v>
      </c>
      <c r="N88" s="404" t="e">
        <f>IF($D88="Yes",'CMFs Injury C (All Data)'!N88,1)</f>
        <v>#N/A</v>
      </c>
      <c r="O88" s="404" t="e">
        <f>IF($D88="Yes",'CMFs Injury C (All Data)'!O88,1)</f>
        <v>#N/A</v>
      </c>
      <c r="P88" s="404" t="e">
        <f>IF($D88="Yes",'CMFs Injury C (All Data)'!P88,1)</f>
        <v>#N/A</v>
      </c>
      <c r="Q88" s="404" t="e">
        <f>IF($D88="Yes",'CMFs Injury C (All Data)'!Q88,1)</f>
        <v>#N/A</v>
      </c>
      <c r="R88" s="404" t="e">
        <f>IF($D88="Yes",'CMFs Injury C (All Data)'!R88,1)</f>
        <v>#N/A</v>
      </c>
      <c r="S88" s="404" t="e">
        <f>IF($D88="Yes",'CMFs Injury C (All Data)'!S88,1)</f>
        <v>#N/A</v>
      </c>
      <c r="T88" s="404" t="e">
        <f>IF($D88="Yes",'CMFs Injury C (All Data)'!T88,1)</f>
        <v>#N/A</v>
      </c>
      <c r="U88" s="404" t="e">
        <f>IF($D88="Yes",'CMFs Injury C (All Data)'!U88,1)</f>
        <v>#N/A</v>
      </c>
      <c r="V88" s="439" t="e">
        <f>IF($D88="Yes",'CMFs Injury C (All Data)'!V88,1)</f>
        <v>#N/A</v>
      </c>
      <c r="W88" s="625"/>
    </row>
    <row r="89" spans="1:23" x14ac:dyDescent="0.2">
      <c r="A89" s="407" t="str">
        <f>'CMFs Fatal'!A89</f>
        <v>Area Type must be selected on Worksheet 1 (box 14)</v>
      </c>
      <c r="B89" s="403">
        <f>'CMFs Fatal (All Data)'!B89</f>
        <v>10</v>
      </c>
      <c r="C89" s="403" t="str">
        <f>'CMFs Fatal (All Data)'!C89</f>
        <v>All</v>
      </c>
      <c r="D89" s="403" t="e">
        <f>'CMFs Fatal (All Data)'!D89</f>
        <v>#N/A</v>
      </c>
      <c r="E89" s="404" t="e">
        <f>IF($D89="Yes",'CMFs Injury C (All Data)'!E89,1)</f>
        <v>#N/A</v>
      </c>
      <c r="F89" s="404" t="e">
        <f>IF($D89="Yes",'CMFs Injury C (All Data)'!F89,1)</f>
        <v>#N/A</v>
      </c>
      <c r="G89" s="404" t="e">
        <f>IF($D89="Yes",'CMFs Injury C (All Data)'!G89,1)</f>
        <v>#N/A</v>
      </c>
      <c r="H89" s="404" t="e">
        <f>IF($D89="Yes",'CMFs Injury C (All Data)'!H89,1)</f>
        <v>#N/A</v>
      </c>
      <c r="I89" s="404" t="e">
        <f>IF($D89="Yes",'CMFs Injury C (All Data)'!I89,1)</f>
        <v>#N/A</v>
      </c>
      <c r="J89" s="404" t="e">
        <f>IF($D89="Yes",'CMFs Injury C (All Data)'!J89,1)</f>
        <v>#N/A</v>
      </c>
      <c r="K89" s="404" t="e">
        <f>IF($D89="Yes",'CMFs Injury C (All Data)'!K89,1)</f>
        <v>#N/A</v>
      </c>
      <c r="L89" s="404" t="e">
        <f>IF($D89="Yes",'CMFs Injury C (All Data)'!L89,1)</f>
        <v>#N/A</v>
      </c>
      <c r="M89" s="404" t="e">
        <f>IF($D89="Yes",'CMFs Injury C (All Data)'!M89,1)</f>
        <v>#N/A</v>
      </c>
      <c r="N89" s="404" t="e">
        <f>IF($D89="Yes",'CMFs Injury C (All Data)'!N89,1)</f>
        <v>#N/A</v>
      </c>
      <c r="O89" s="404" t="e">
        <f>IF($D89="Yes",'CMFs Injury C (All Data)'!O89,1)</f>
        <v>#N/A</v>
      </c>
      <c r="P89" s="404" t="e">
        <f>IF($D89="Yes",'CMFs Injury C (All Data)'!P89,1)</f>
        <v>#N/A</v>
      </c>
      <c r="Q89" s="404" t="e">
        <f>IF($D89="Yes",'CMFs Injury C (All Data)'!Q89,1)</f>
        <v>#N/A</v>
      </c>
      <c r="R89" s="404" t="e">
        <f>IF($D89="Yes",'CMFs Injury C (All Data)'!R89,1)</f>
        <v>#N/A</v>
      </c>
      <c r="S89" s="404" t="e">
        <f>IF($D89="Yes",'CMFs Injury C (All Data)'!S89,1)</f>
        <v>#N/A</v>
      </c>
      <c r="T89" s="404" t="e">
        <f>IF($D89="Yes",'CMFs Injury C (All Data)'!T89,1)</f>
        <v>#N/A</v>
      </c>
      <c r="U89" s="404" t="e">
        <f>IF($D89="Yes",'CMFs Injury C (All Data)'!U89,1)</f>
        <v>#N/A</v>
      </c>
      <c r="V89" s="439" t="e">
        <f>IF($D89="Yes",'CMFs Injury C (All Data)'!V89,1)</f>
        <v>#N/A</v>
      </c>
      <c r="W89" s="625"/>
    </row>
    <row r="90" spans="1:23" x14ac:dyDescent="0.2">
      <c r="A90" s="407" t="str">
        <f>'CMFs Fatal'!A90</f>
        <v>Area Type must be selected on Worksheet 1 (box 14)</v>
      </c>
      <c r="B90" s="403">
        <f>'CMFs Fatal (All Data)'!B90</f>
        <v>10</v>
      </c>
      <c r="C90" s="403" t="str">
        <f>'CMFs Fatal (All Data)'!C90</f>
        <v>All</v>
      </c>
      <c r="D90" s="403" t="e">
        <f>'CMFs Fatal (All Data)'!D90</f>
        <v>#N/A</v>
      </c>
      <c r="E90" s="404" t="e">
        <f>IF($D90="Yes",'CMFs Injury C (All Data)'!E90,1)</f>
        <v>#N/A</v>
      </c>
      <c r="F90" s="404" t="e">
        <f>IF($D90="Yes",'CMFs Injury C (All Data)'!F90,1)</f>
        <v>#N/A</v>
      </c>
      <c r="G90" s="404" t="e">
        <f>IF($D90="Yes",'CMFs Injury C (All Data)'!G90,1)</f>
        <v>#N/A</v>
      </c>
      <c r="H90" s="404" t="e">
        <f>IF($D90="Yes",'CMFs Injury C (All Data)'!H90,1)</f>
        <v>#N/A</v>
      </c>
      <c r="I90" s="404" t="e">
        <f>IF($D90="Yes",'CMFs Injury C (All Data)'!I90,1)</f>
        <v>#N/A</v>
      </c>
      <c r="J90" s="404" t="e">
        <f>IF($D90="Yes",'CMFs Injury C (All Data)'!J90,1)</f>
        <v>#N/A</v>
      </c>
      <c r="K90" s="404" t="e">
        <f>IF($D90="Yes",'CMFs Injury C (All Data)'!K90,1)</f>
        <v>#N/A</v>
      </c>
      <c r="L90" s="404" t="e">
        <f>IF($D90="Yes",'CMFs Injury C (All Data)'!L90,1)</f>
        <v>#N/A</v>
      </c>
      <c r="M90" s="404" t="e">
        <f>IF($D90="Yes",'CMFs Injury C (All Data)'!M90,1)</f>
        <v>#N/A</v>
      </c>
      <c r="N90" s="404" t="e">
        <f>IF($D90="Yes",'CMFs Injury C (All Data)'!N90,1)</f>
        <v>#N/A</v>
      </c>
      <c r="O90" s="404" t="e">
        <f>IF($D90="Yes",'CMFs Injury C (All Data)'!O90,1)</f>
        <v>#N/A</v>
      </c>
      <c r="P90" s="404" t="e">
        <f>IF($D90="Yes",'CMFs Injury C (All Data)'!P90,1)</f>
        <v>#N/A</v>
      </c>
      <c r="Q90" s="404" t="e">
        <f>IF($D90="Yes",'CMFs Injury C (All Data)'!Q90,1)</f>
        <v>#N/A</v>
      </c>
      <c r="R90" s="404" t="e">
        <f>IF($D90="Yes",'CMFs Injury C (All Data)'!R90,1)</f>
        <v>#N/A</v>
      </c>
      <c r="S90" s="404" t="e">
        <f>IF($D90="Yes",'CMFs Injury C (All Data)'!S90,1)</f>
        <v>#N/A</v>
      </c>
      <c r="T90" s="404" t="e">
        <f>IF($D90="Yes",'CMFs Injury C (All Data)'!T90,1)</f>
        <v>#N/A</v>
      </c>
      <c r="U90" s="404" t="e">
        <f>IF($D90="Yes",'CMFs Injury C (All Data)'!U90,1)</f>
        <v>#N/A</v>
      </c>
      <c r="V90" s="439" t="e">
        <f>IF($D90="Yes",'CMFs Injury C (All Data)'!V90,1)</f>
        <v>#N/A</v>
      </c>
      <c r="W90" s="625"/>
    </row>
    <row r="91" spans="1:23" x14ac:dyDescent="0.2">
      <c r="A91" s="407" t="str">
        <f>'CMFs Fatal'!A91</f>
        <v>Area Type must be selected on Worksheet 1 (box 14)</v>
      </c>
      <c r="B91" s="403">
        <f>'CMFs Fatal (All Data)'!B91</f>
        <v>10</v>
      </c>
      <c r="C91" s="403" t="str">
        <f>'CMFs Fatal (All Data)'!C91</f>
        <v>All</v>
      </c>
      <c r="D91" s="403" t="e">
        <f>'CMFs Fatal (All Data)'!D91</f>
        <v>#N/A</v>
      </c>
      <c r="E91" s="404" t="e">
        <f>IF($D91="Yes",'CMFs Injury C (All Data)'!E91,1)</f>
        <v>#N/A</v>
      </c>
      <c r="F91" s="404" t="e">
        <f>IF($D91="Yes",'CMFs Injury C (All Data)'!F91,1)</f>
        <v>#N/A</v>
      </c>
      <c r="G91" s="404" t="e">
        <f>IF($D91="Yes",'CMFs Injury C (All Data)'!G91,1)</f>
        <v>#N/A</v>
      </c>
      <c r="H91" s="404" t="e">
        <f>IF($D91="Yes",'CMFs Injury C (All Data)'!H91,1)</f>
        <v>#N/A</v>
      </c>
      <c r="I91" s="404" t="e">
        <f>IF($D91="Yes",'CMFs Injury C (All Data)'!I91,1)</f>
        <v>#N/A</v>
      </c>
      <c r="J91" s="404" t="e">
        <f>IF($D91="Yes",'CMFs Injury C (All Data)'!J91,1)</f>
        <v>#N/A</v>
      </c>
      <c r="K91" s="404" t="e">
        <f>IF($D91="Yes",'CMFs Injury C (All Data)'!K91,1)</f>
        <v>#N/A</v>
      </c>
      <c r="L91" s="404" t="e">
        <f>IF($D91="Yes",'CMFs Injury C (All Data)'!L91,1)</f>
        <v>#N/A</v>
      </c>
      <c r="M91" s="404" t="e">
        <f>IF($D91="Yes",'CMFs Injury C (All Data)'!M91,1)</f>
        <v>#N/A</v>
      </c>
      <c r="N91" s="404" t="e">
        <f>IF($D91="Yes",'CMFs Injury C (All Data)'!N91,1)</f>
        <v>#N/A</v>
      </c>
      <c r="O91" s="404" t="e">
        <f>IF($D91="Yes",'CMFs Injury C (All Data)'!O91,1)</f>
        <v>#N/A</v>
      </c>
      <c r="P91" s="404" t="e">
        <f>IF($D91="Yes",'CMFs Injury C (All Data)'!P91,1)</f>
        <v>#N/A</v>
      </c>
      <c r="Q91" s="404" t="e">
        <f>IF($D91="Yes",'CMFs Injury C (All Data)'!Q91,1)</f>
        <v>#N/A</v>
      </c>
      <c r="R91" s="404" t="e">
        <f>IF($D91="Yes",'CMFs Injury C (All Data)'!R91,1)</f>
        <v>#N/A</v>
      </c>
      <c r="S91" s="404" t="e">
        <f>IF($D91="Yes",'CMFs Injury C (All Data)'!S91,1)</f>
        <v>#N/A</v>
      </c>
      <c r="T91" s="404" t="e">
        <f>IF($D91="Yes",'CMFs Injury C (All Data)'!T91,1)</f>
        <v>#N/A</v>
      </c>
      <c r="U91" s="404" t="e">
        <f>IF($D91="Yes",'CMFs Injury C (All Data)'!U91,1)</f>
        <v>#N/A</v>
      </c>
      <c r="V91" s="439" t="e">
        <f>IF($D91="Yes",'CMFs Injury C (All Data)'!V91,1)</f>
        <v>#N/A</v>
      </c>
      <c r="W91" s="625"/>
    </row>
    <row r="92" spans="1:23" x14ac:dyDescent="0.2">
      <c r="A92" s="407" t="str">
        <f>'CMFs Fatal'!A92</f>
        <v>Area Type must be selected on Worksheet 1 (box 14)</v>
      </c>
      <c r="B92" s="403">
        <f>'CMFs Fatal (All Data)'!B92</f>
        <v>10</v>
      </c>
      <c r="C92" s="403" t="str">
        <f>'CMFs Fatal (All Data)'!C92</f>
        <v>All</v>
      </c>
      <c r="D92" s="403" t="e">
        <f>'CMFs Fatal (All Data)'!D92</f>
        <v>#N/A</v>
      </c>
      <c r="E92" s="404" t="e">
        <f>IF($D92="Yes",'CMFs Injury C (All Data)'!E92,1)</f>
        <v>#N/A</v>
      </c>
      <c r="F92" s="404" t="e">
        <f>IF($D92="Yes",'CMFs Injury C (All Data)'!F92,1)</f>
        <v>#N/A</v>
      </c>
      <c r="G92" s="404" t="e">
        <f>IF($D92="Yes",'CMFs Injury C (All Data)'!G92,1)</f>
        <v>#N/A</v>
      </c>
      <c r="H92" s="404" t="e">
        <f>IF($D92="Yes",'CMFs Injury C (All Data)'!H92,1)</f>
        <v>#N/A</v>
      </c>
      <c r="I92" s="404" t="e">
        <f>IF($D92="Yes",'CMFs Injury C (All Data)'!I92,1)</f>
        <v>#N/A</v>
      </c>
      <c r="J92" s="404" t="e">
        <f>IF($D92="Yes",'CMFs Injury C (All Data)'!J92,1)</f>
        <v>#N/A</v>
      </c>
      <c r="K92" s="404" t="e">
        <f>IF($D92="Yes",'CMFs Injury C (All Data)'!K92,1)</f>
        <v>#N/A</v>
      </c>
      <c r="L92" s="404" t="e">
        <f>IF($D92="Yes",'CMFs Injury C (All Data)'!L92,1)</f>
        <v>#N/A</v>
      </c>
      <c r="M92" s="404" t="e">
        <f>IF($D92="Yes",'CMFs Injury C (All Data)'!M92,1)</f>
        <v>#N/A</v>
      </c>
      <c r="N92" s="404" t="e">
        <f>IF($D92="Yes",'CMFs Injury C (All Data)'!N92,1)</f>
        <v>#N/A</v>
      </c>
      <c r="O92" s="404" t="e">
        <f>IF($D92="Yes",'CMFs Injury C (All Data)'!O92,1)</f>
        <v>#N/A</v>
      </c>
      <c r="P92" s="404" t="e">
        <f>IF($D92="Yes",'CMFs Injury C (All Data)'!P92,1)</f>
        <v>#N/A</v>
      </c>
      <c r="Q92" s="404" t="e">
        <f>IF($D92="Yes",'CMFs Injury C (All Data)'!Q92,1)</f>
        <v>#N/A</v>
      </c>
      <c r="R92" s="404" t="e">
        <f>IF($D92="Yes",'CMFs Injury C (All Data)'!R92,1)</f>
        <v>#N/A</v>
      </c>
      <c r="S92" s="404" t="e">
        <f>IF($D92="Yes",'CMFs Injury C (All Data)'!S92,1)</f>
        <v>#N/A</v>
      </c>
      <c r="T92" s="404" t="e">
        <f>IF($D92="Yes",'CMFs Injury C (All Data)'!T92,1)</f>
        <v>#N/A</v>
      </c>
      <c r="U92" s="404" t="e">
        <f>IF($D92="Yes",'CMFs Injury C (All Data)'!U92,1)</f>
        <v>#N/A</v>
      </c>
      <c r="V92" s="439" t="e">
        <f>IF($D92="Yes",'CMFs Injury C (All Data)'!V92,1)</f>
        <v>#N/A</v>
      </c>
      <c r="W92" s="625"/>
    </row>
    <row r="93" spans="1:23" x14ac:dyDescent="0.2">
      <c r="A93" s="407" t="str">
        <f>'CMFs Fatal'!A93</f>
        <v>Area Type must be selected on Worksheet 1 (box 14)</v>
      </c>
      <c r="B93" s="403">
        <f>'CMFs Fatal (All Data)'!B93</f>
        <v>10</v>
      </c>
      <c r="C93" s="403" t="str">
        <f>'CMFs Fatal (All Data)'!C93</f>
        <v>All</v>
      </c>
      <c r="D93" s="403" t="e">
        <f>'CMFs Fatal (All Data)'!D93</f>
        <v>#N/A</v>
      </c>
      <c r="E93" s="404" t="e">
        <f>IF($D93="Yes",'CMFs Injury C (All Data)'!E93,1)</f>
        <v>#N/A</v>
      </c>
      <c r="F93" s="404" t="e">
        <f>IF($D93="Yes",'CMFs Injury C (All Data)'!F93,1)</f>
        <v>#N/A</v>
      </c>
      <c r="G93" s="404" t="e">
        <f>IF($D93="Yes",'CMFs Injury C (All Data)'!G93,1)</f>
        <v>#N/A</v>
      </c>
      <c r="H93" s="404" t="e">
        <f>IF($D93="Yes",'CMFs Injury C (All Data)'!H93,1)</f>
        <v>#N/A</v>
      </c>
      <c r="I93" s="404" t="e">
        <f>IF($D93="Yes",'CMFs Injury C (All Data)'!I93,1)</f>
        <v>#N/A</v>
      </c>
      <c r="J93" s="404" t="e">
        <f>IF($D93="Yes",'CMFs Injury C (All Data)'!J93,1)</f>
        <v>#N/A</v>
      </c>
      <c r="K93" s="404" t="e">
        <f>IF($D93="Yes",'CMFs Injury C (All Data)'!K93,1)</f>
        <v>#N/A</v>
      </c>
      <c r="L93" s="404" t="e">
        <f>IF($D93="Yes",'CMFs Injury C (All Data)'!L93,1)</f>
        <v>#N/A</v>
      </c>
      <c r="M93" s="404" t="e">
        <f>IF($D93="Yes",'CMFs Injury C (All Data)'!M93,1)</f>
        <v>#N/A</v>
      </c>
      <c r="N93" s="404" t="e">
        <f>IF($D93="Yes",'CMFs Injury C (All Data)'!N93,1)</f>
        <v>#N/A</v>
      </c>
      <c r="O93" s="404" t="e">
        <f>IF($D93="Yes",'CMFs Injury C (All Data)'!O93,1)</f>
        <v>#N/A</v>
      </c>
      <c r="P93" s="404" t="e">
        <f>IF($D93="Yes",'CMFs Injury C (All Data)'!P93,1)</f>
        <v>#N/A</v>
      </c>
      <c r="Q93" s="404" t="e">
        <f>IF($D93="Yes",'CMFs Injury C (All Data)'!Q93,1)</f>
        <v>#N/A</v>
      </c>
      <c r="R93" s="404" t="e">
        <f>IF($D93="Yes",'CMFs Injury C (All Data)'!R93,1)</f>
        <v>#N/A</v>
      </c>
      <c r="S93" s="404" t="e">
        <f>IF($D93="Yes",'CMFs Injury C (All Data)'!S93,1)</f>
        <v>#N/A</v>
      </c>
      <c r="T93" s="404" t="e">
        <f>IF($D93="Yes",'CMFs Injury C (All Data)'!T93,1)</f>
        <v>#N/A</v>
      </c>
      <c r="U93" s="404" t="e">
        <f>IF($D93="Yes",'CMFs Injury C (All Data)'!U93,1)</f>
        <v>#N/A</v>
      </c>
      <c r="V93" s="439" t="e">
        <f>IF($D93="Yes",'CMFs Injury C (All Data)'!V93,1)</f>
        <v>#N/A</v>
      </c>
      <c r="W93" s="625"/>
    </row>
    <row r="94" spans="1:23" x14ac:dyDescent="0.2">
      <c r="A94" s="407" t="str">
        <f>'CMFs Fatal'!A94</f>
        <v>Area Type must be selected on Worksheet 1 (box 14)</v>
      </c>
      <c r="B94" s="403">
        <f>'CMFs Fatal (All Data)'!B94</f>
        <v>10</v>
      </c>
      <c r="C94" s="403" t="str">
        <f>'CMFs Fatal (All Data)'!C94</f>
        <v>All</v>
      </c>
      <c r="D94" s="403" t="e">
        <f>'CMFs Fatal (All Data)'!D94</f>
        <v>#N/A</v>
      </c>
      <c r="E94" s="404" t="e">
        <f>IF($D94="Yes",'CMFs Injury C (All Data)'!E94,1)</f>
        <v>#N/A</v>
      </c>
      <c r="F94" s="404" t="e">
        <f>IF($D94="Yes",'CMFs Injury C (All Data)'!F94,1)</f>
        <v>#N/A</v>
      </c>
      <c r="G94" s="404" t="e">
        <f>IF($D94="Yes",'CMFs Injury C (All Data)'!G94,1)</f>
        <v>#N/A</v>
      </c>
      <c r="H94" s="404" t="e">
        <f>IF($D94="Yes",'CMFs Injury C (All Data)'!H94,1)</f>
        <v>#N/A</v>
      </c>
      <c r="I94" s="404" t="e">
        <f>IF($D94="Yes",'CMFs Injury C (All Data)'!I94,1)</f>
        <v>#N/A</v>
      </c>
      <c r="J94" s="404" t="e">
        <f>IF($D94="Yes",'CMFs Injury C (All Data)'!J94,1)</f>
        <v>#N/A</v>
      </c>
      <c r="K94" s="404" t="e">
        <f>IF($D94="Yes",'CMFs Injury C (All Data)'!K94,1)</f>
        <v>#N/A</v>
      </c>
      <c r="L94" s="404" t="e">
        <f>IF($D94="Yes",'CMFs Injury C (All Data)'!L94,1)</f>
        <v>#N/A</v>
      </c>
      <c r="M94" s="404" t="e">
        <f>IF($D94="Yes",'CMFs Injury C (All Data)'!M94,1)</f>
        <v>#N/A</v>
      </c>
      <c r="N94" s="404" t="e">
        <f>IF($D94="Yes",'CMFs Injury C (All Data)'!N94,1)</f>
        <v>#N/A</v>
      </c>
      <c r="O94" s="404" t="e">
        <f>IF($D94="Yes",'CMFs Injury C (All Data)'!O94,1)</f>
        <v>#N/A</v>
      </c>
      <c r="P94" s="404" t="e">
        <f>IF($D94="Yes",'CMFs Injury C (All Data)'!P94,1)</f>
        <v>#N/A</v>
      </c>
      <c r="Q94" s="404" t="e">
        <f>IF($D94="Yes",'CMFs Injury C (All Data)'!Q94,1)</f>
        <v>#N/A</v>
      </c>
      <c r="R94" s="404" t="e">
        <f>IF($D94="Yes",'CMFs Injury C (All Data)'!R94,1)</f>
        <v>#N/A</v>
      </c>
      <c r="S94" s="404" t="e">
        <f>IF($D94="Yes",'CMFs Injury C (All Data)'!S94,1)</f>
        <v>#N/A</v>
      </c>
      <c r="T94" s="404" t="e">
        <f>IF($D94="Yes",'CMFs Injury C (All Data)'!T94,1)</f>
        <v>#N/A</v>
      </c>
      <c r="U94" s="404" t="e">
        <f>IF($D94="Yes",'CMFs Injury C (All Data)'!U94,1)</f>
        <v>#N/A</v>
      </c>
      <c r="V94" s="439" t="e">
        <f>IF($D94="Yes",'CMFs Injury C (All Data)'!V94,1)</f>
        <v>#N/A</v>
      </c>
      <c r="W94" s="625"/>
    </row>
    <row r="95" spans="1:23" x14ac:dyDescent="0.2">
      <c r="A95" s="407" t="str">
        <f>'CMFs Fatal'!A95</f>
        <v>Area Type must be selected on Worksheet 1 (box 14)</v>
      </c>
      <c r="B95" s="403">
        <f>'CMFs Fatal (All Data)'!B95</f>
        <v>20</v>
      </c>
      <c r="C95" s="403" t="str">
        <f>'CMFs Fatal (All Data)'!C95</f>
        <v>Rural</v>
      </c>
      <c r="D95" s="403" t="e">
        <f>'CMFs Fatal (All Data)'!D95</f>
        <v>#N/A</v>
      </c>
      <c r="E95" s="404" t="e">
        <f>IF($D95="Yes",'CMFs Injury C (All Data)'!E95,1)</f>
        <v>#N/A</v>
      </c>
      <c r="F95" s="404" t="e">
        <f>IF($D95="Yes",'CMFs Injury C (All Data)'!F95,1)</f>
        <v>#N/A</v>
      </c>
      <c r="G95" s="404" t="e">
        <f>IF($D95="Yes",'CMFs Injury C (All Data)'!G95,1)</f>
        <v>#N/A</v>
      </c>
      <c r="H95" s="404" t="e">
        <f>IF($D95="Yes",'CMFs Injury C (All Data)'!H95,1)</f>
        <v>#N/A</v>
      </c>
      <c r="I95" s="404" t="e">
        <f>IF($D95="Yes",'CMFs Injury C (All Data)'!I95,1)</f>
        <v>#N/A</v>
      </c>
      <c r="J95" s="404" t="e">
        <f>IF($D95="Yes",'CMFs Injury C (All Data)'!J95,1)</f>
        <v>#N/A</v>
      </c>
      <c r="K95" s="404" t="e">
        <f>IF($D95="Yes",'CMFs Injury C (All Data)'!K95,1)</f>
        <v>#N/A</v>
      </c>
      <c r="L95" s="404" t="e">
        <f>IF($D95="Yes",'CMFs Injury C (All Data)'!L95,1)</f>
        <v>#N/A</v>
      </c>
      <c r="M95" s="404" t="e">
        <f>IF($D95="Yes",'CMFs Injury C (All Data)'!M95,1)</f>
        <v>#N/A</v>
      </c>
      <c r="N95" s="404" t="e">
        <f>IF($D95="Yes",'CMFs Injury C (All Data)'!N95,1)</f>
        <v>#N/A</v>
      </c>
      <c r="O95" s="404" t="e">
        <f>IF($D95="Yes",'CMFs Injury C (All Data)'!O95,1)</f>
        <v>#N/A</v>
      </c>
      <c r="P95" s="404" t="e">
        <f>IF($D95="Yes",'CMFs Injury C (All Data)'!P95,1)</f>
        <v>#N/A</v>
      </c>
      <c r="Q95" s="404" t="e">
        <f>IF($D95="Yes",'CMFs Injury C (All Data)'!Q95,1)</f>
        <v>#N/A</v>
      </c>
      <c r="R95" s="404" t="e">
        <f>IF($D95="Yes",'CMFs Injury C (All Data)'!R95,1)</f>
        <v>#N/A</v>
      </c>
      <c r="S95" s="404" t="e">
        <f>IF($D95="Yes",'CMFs Injury C (All Data)'!S95,1)</f>
        <v>#N/A</v>
      </c>
      <c r="T95" s="404" t="e">
        <f>IF($D95="Yes",'CMFs Injury C (All Data)'!T95,1)</f>
        <v>#N/A</v>
      </c>
      <c r="U95" s="404" t="e">
        <f>IF($D95="Yes",'CMFs Injury C (All Data)'!U95,1)</f>
        <v>#N/A</v>
      </c>
      <c r="V95" s="439" t="e">
        <f>IF($D95="Yes",'CMFs Injury C (All Data)'!V95,1)</f>
        <v>#N/A</v>
      </c>
      <c r="W95" s="625"/>
    </row>
    <row r="96" spans="1:23" x14ac:dyDescent="0.2">
      <c r="A96" s="407" t="str">
        <f>'CMFs Fatal'!A96</f>
        <v>Area Type must be selected on Worksheet 1 (box 14)</v>
      </c>
      <c r="B96" s="403">
        <f>'CMFs Fatal (All Data)'!B96</f>
        <v>10</v>
      </c>
      <c r="C96" s="403" t="str">
        <f>'CMFs Fatal (All Data)'!C96</f>
        <v>All</v>
      </c>
      <c r="D96" s="403" t="e">
        <f>'CMFs Fatal (All Data)'!D96</f>
        <v>#N/A</v>
      </c>
      <c r="E96" s="404" t="e">
        <f>IF($D96="Yes",'CMFs Injury C (All Data)'!E96,1)</f>
        <v>#N/A</v>
      </c>
      <c r="F96" s="404" t="e">
        <f>IF($D96="Yes",'CMFs Injury C (All Data)'!F96,1)</f>
        <v>#N/A</v>
      </c>
      <c r="G96" s="404" t="e">
        <f>IF($D96="Yes",'CMFs Injury C (All Data)'!G96,1)</f>
        <v>#N/A</v>
      </c>
      <c r="H96" s="404" t="e">
        <f>IF($D96="Yes",'CMFs Injury C (All Data)'!H96,1)</f>
        <v>#N/A</v>
      </c>
      <c r="I96" s="404" t="e">
        <f>IF($D96="Yes",'CMFs Injury C (All Data)'!I96,1)</f>
        <v>#N/A</v>
      </c>
      <c r="J96" s="404" t="e">
        <f>IF($D96="Yes",'CMFs Injury C (All Data)'!J96,1)</f>
        <v>#N/A</v>
      </c>
      <c r="K96" s="404" t="e">
        <f>IF($D96="Yes",'CMFs Injury C (All Data)'!K96,1)</f>
        <v>#N/A</v>
      </c>
      <c r="L96" s="404" t="e">
        <f>IF($D96="Yes",'CMFs Injury C (All Data)'!L96,1)</f>
        <v>#N/A</v>
      </c>
      <c r="M96" s="404" t="e">
        <f>IF($D96="Yes",'CMFs Injury C (All Data)'!M96,1)</f>
        <v>#N/A</v>
      </c>
      <c r="N96" s="404" t="e">
        <f>IF($D96="Yes",'CMFs Injury C (All Data)'!N96,1)</f>
        <v>#N/A</v>
      </c>
      <c r="O96" s="404" t="e">
        <f>IF($D96="Yes",'CMFs Injury C (All Data)'!O96,1)</f>
        <v>#N/A</v>
      </c>
      <c r="P96" s="404" t="e">
        <f>IF($D96="Yes",'CMFs Injury C (All Data)'!P96,1)</f>
        <v>#N/A</v>
      </c>
      <c r="Q96" s="404" t="e">
        <f>IF($D96="Yes",'CMFs Injury C (All Data)'!Q96,1)</f>
        <v>#N/A</v>
      </c>
      <c r="R96" s="404" t="e">
        <f>IF($D96="Yes",'CMFs Injury C (All Data)'!R96,1)</f>
        <v>#N/A</v>
      </c>
      <c r="S96" s="404" t="e">
        <f>IF($D96="Yes",'CMFs Injury C (All Data)'!S96,1)</f>
        <v>#N/A</v>
      </c>
      <c r="T96" s="404" t="e">
        <f>IF($D96="Yes",'CMFs Injury C (All Data)'!T96,1)</f>
        <v>#N/A</v>
      </c>
      <c r="U96" s="404" t="e">
        <f>IF($D96="Yes",'CMFs Injury C (All Data)'!U96,1)</f>
        <v>#N/A</v>
      </c>
      <c r="V96" s="439" t="e">
        <f>IF($D96="Yes",'CMFs Injury C (All Data)'!V96,1)</f>
        <v>#N/A</v>
      </c>
      <c r="W96" s="625"/>
    </row>
    <row r="97" spans="1:23" x14ac:dyDescent="0.2">
      <c r="A97" s="407" t="str">
        <f>'CMFs Fatal'!A97</f>
        <v>Area Type must be selected on Worksheet 1 (box 14)</v>
      </c>
      <c r="B97" s="403">
        <f>'CMFs Fatal (All Data)'!B97</f>
        <v>10</v>
      </c>
      <c r="C97" s="403" t="str">
        <f>'CMFs Fatal (All Data)'!C97</f>
        <v>All</v>
      </c>
      <c r="D97" s="403" t="e">
        <f>'CMFs Fatal (All Data)'!D97</f>
        <v>#N/A</v>
      </c>
      <c r="E97" s="404" t="e">
        <f>IF($D97="Yes",'CMFs Injury C (All Data)'!E97,1)</f>
        <v>#N/A</v>
      </c>
      <c r="F97" s="404" t="e">
        <f>IF($D97="Yes",'CMFs Injury C (All Data)'!F97,1)</f>
        <v>#N/A</v>
      </c>
      <c r="G97" s="404" t="e">
        <f>IF($D97="Yes",'CMFs Injury C (All Data)'!G97,1)</f>
        <v>#N/A</v>
      </c>
      <c r="H97" s="404" t="e">
        <f>IF($D97="Yes",'CMFs Injury C (All Data)'!H97,1)</f>
        <v>#N/A</v>
      </c>
      <c r="I97" s="404" t="e">
        <f>IF($D97="Yes",'CMFs Injury C (All Data)'!I97,1)</f>
        <v>#N/A</v>
      </c>
      <c r="J97" s="404" t="e">
        <f>IF($D97="Yes",'CMFs Injury C (All Data)'!J97,1)</f>
        <v>#N/A</v>
      </c>
      <c r="K97" s="404" t="e">
        <f>IF($D97="Yes",'CMFs Injury C (All Data)'!K97,1)</f>
        <v>#N/A</v>
      </c>
      <c r="L97" s="404" t="e">
        <f>IF($D97="Yes",'CMFs Injury C (All Data)'!L97,1)</f>
        <v>#N/A</v>
      </c>
      <c r="M97" s="404" t="e">
        <f>IF($D97="Yes",'CMFs Injury C (All Data)'!M97,1)</f>
        <v>#N/A</v>
      </c>
      <c r="N97" s="404" t="e">
        <f>IF($D97="Yes",'CMFs Injury C (All Data)'!N97,1)</f>
        <v>#N/A</v>
      </c>
      <c r="O97" s="404" t="e">
        <f>IF($D97="Yes",'CMFs Injury C (All Data)'!O97,1)</f>
        <v>#N/A</v>
      </c>
      <c r="P97" s="404" t="e">
        <f>IF($D97="Yes",'CMFs Injury C (All Data)'!P97,1)</f>
        <v>#N/A</v>
      </c>
      <c r="Q97" s="404" t="e">
        <f>IF($D97="Yes",'CMFs Injury C (All Data)'!Q97,1)</f>
        <v>#N/A</v>
      </c>
      <c r="R97" s="404" t="e">
        <f>IF($D97="Yes",'CMFs Injury C (All Data)'!R97,1)</f>
        <v>#N/A</v>
      </c>
      <c r="S97" s="404" t="e">
        <f>IF($D97="Yes",'CMFs Injury C (All Data)'!S97,1)</f>
        <v>#N/A</v>
      </c>
      <c r="T97" s="404" t="e">
        <f>IF($D97="Yes",'CMFs Injury C (All Data)'!T97,1)</f>
        <v>#N/A</v>
      </c>
      <c r="U97" s="404" t="e">
        <f>IF($D97="Yes",'CMFs Injury C (All Data)'!U97,1)</f>
        <v>#N/A</v>
      </c>
      <c r="V97" s="439" t="e">
        <f>IF($D97="Yes",'CMFs Injury C (All Data)'!V97,1)</f>
        <v>#N/A</v>
      </c>
      <c r="W97" s="625"/>
    </row>
    <row r="98" spans="1:23" x14ac:dyDescent="0.2">
      <c r="A98" s="407" t="str">
        <f>'CMFs Fatal'!A98</f>
        <v>Area Type must be selected on Worksheet 1 (box 14)</v>
      </c>
      <c r="B98" s="403">
        <f>'CMFs Fatal (All Data)'!B98</f>
        <v>10</v>
      </c>
      <c r="C98" s="403" t="str">
        <f>'CMFs Fatal (All Data)'!C98</f>
        <v>All</v>
      </c>
      <c r="D98" s="403" t="e">
        <f>'CMFs Fatal (All Data)'!D98</f>
        <v>#N/A</v>
      </c>
      <c r="E98" s="404" t="e">
        <f>IF($D98="Yes",'CMFs Injury C (All Data)'!E98,1)</f>
        <v>#N/A</v>
      </c>
      <c r="F98" s="404" t="e">
        <f>IF($D98="Yes",'CMFs Injury C (All Data)'!F98,1)</f>
        <v>#N/A</v>
      </c>
      <c r="G98" s="404" t="e">
        <f>IF($D98="Yes",'CMFs Injury C (All Data)'!G98,1)</f>
        <v>#N/A</v>
      </c>
      <c r="H98" s="404" t="e">
        <f>IF($D98="Yes",'CMFs Injury C (All Data)'!H98,1)</f>
        <v>#N/A</v>
      </c>
      <c r="I98" s="404" t="e">
        <f>IF($D98="Yes",'CMFs Injury C (All Data)'!I98,1)</f>
        <v>#N/A</v>
      </c>
      <c r="J98" s="404" t="e">
        <f>IF($D98="Yes",'CMFs Injury C (All Data)'!J98,1)</f>
        <v>#N/A</v>
      </c>
      <c r="K98" s="404" t="e">
        <f>IF($D98="Yes",'CMFs Injury C (All Data)'!K98,1)</f>
        <v>#N/A</v>
      </c>
      <c r="L98" s="404" t="e">
        <f>IF($D98="Yes",'CMFs Injury C (All Data)'!L98,1)</f>
        <v>#N/A</v>
      </c>
      <c r="M98" s="404" t="e">
        <f>IF($D98="Yes",'CMFs Injury C (All Data)'!M98,1)</f>
        <v>#N/A</v>
      </c>
      <c r="N98" s="404" t="e">
        <f>IF($D98="Yes",'CMFs Injury C (All Data)'!N98,1)</f>
        <v>#N/A</v>
      </c>
      <c r="O98" s="404" t="e">
        <f>IF($D98="Yes",'CMFs Injury C (All Data)'!O98,1)</f>
        <v>#N/A</v>
      </c>
      <c r="P98" s="404" t="e">
        <f>IF($D98="Yes",'CMFs Injury C (All Data)'!P98,1)</f>
        <v>#N/A</v>
      </c>
      <c r="Q98" s="404" t="e">
        <f>IF($D98="Yes",'CMFs Injury C (All Data)'!Q98,1)</f>
        <v>#N/A</v>
      </c>
      <c r="R98" s="404" t="e">
        <f>IF($D98="Yes",'CMFs Injury C (All Data)'!R98,1)</f>
        <v>#N/A</v>
      </c>
      <c r="S98" s="404" t="e">
        <f>IF($D98="Yes",'CMFs Injury C (All Data)'!S98,1)</f>
        <v>#N/A</v>
      </c>
      <c r="T98" s="404" t="e">
        <f>IF($D98="Yes",'CMFs Injury C (All Data)'!T98,1)</f>
        <v>#N/A</v>
      </c>
      <c r="U98" s="404" t="e">
        <f>IF($D98="Yes",'CMFs Injury C (All Data)'!U98,1)</f>
        <v>#N/A</v>
      </c>
      <c r="V98" s="439" t="e">
        <f>IF($D98="Yes",'CMFs Injury C (All Data)'!V98,1)</f>
        <v>#N/A</v>
      </c>
      <c r="W98" s="625"/>
    </row>
    <row r="99" spans="1:23" x14ac:dyDescent="0.2">
      <c r="A99" s="407" t="str">
        <f>'CMFs Fatal'!A99</f>
        <v>Area Type must be selected on Worksheet 1 (box 14)</v>
      </c>
      <c r="B99" s="403">
        <f>'CMFs Fatal (All Data)'!B99</f>
        <v>10</v>
      </c>
      <c r="C99" s="403" t="str">
        <f>'CMFs Fatal (All Data)'!C99</f>
        <v>All</v>
      </c>
      <c r="D99" s="403" t="e">
        <f>'CMFs Fatal (All Data)'!D99</f>
        <v>#N/A</v>
      </c>
      <c r="E99" s="404" t="e">
        <f>IF($D99="Yes",'CMFs Injury C (All Data)'!E99,1)</f>
        <v>#N/A</v>
      </c>
      <c r="F99" s="404" t="e">
        <f>IF($D99="Yes",'CMFs Injury C (All Data)'!F99,1)</f>
        <v>#N/A</v>
      </c>
      <c r="G99" s="404" t="e">
        <f>IF($D99="Yes",'CMFs Injury C (All Data)'!G99,1)</f>
        <v>#N/A</v>
      </c>
      <c r="H99" s="404" t="e">
        <f>IF($D99="Yes",'CMFs Injury C (All Data)'!H99,1)</f>
        <v>#N/A</v>
      </c>
      <c r="I99" s="404" t="e">
        <f>IF($D99="Yes",'CMFs Injury C (All Data)'!I99,1)</f>
        <v>#N/A</v>
      </c>
      <c r="J99" s="404" t="e">
        <f>IF($D99="Yes",'CMFs Injury C (All Data)'!J99,1)</f>
        <v>#N/A</v>
      </c>
      <c r="K99" s="404" t="e">
        <f>IF($D99="Yes",'CMFs Injury C (All Data)'!K99,1)</f>
        <v>#N/A</v>
      </c>
      <c r="L99" s="404" t="e">
        <f>IF($D99="Yes",'CMFs Injury C (All Data)'!L99,1)</f>
        <v>#N/A</v>
      </c>
      <c r="M99" s="404" t="e">
        <f>IF($D99="Yes",'CMFs Injury C (All Data)'!M99,1)</f>
        <v>#N/A</v>
      </c>
      <c r="N99" s="404" t="e">
        <f>IF($D99="Yes",'CMFs Injury C (All Data)'!N99,1)</f>
        <v>#N/A</v>
      </c>
      <c r="O99" s="404" t="e">
        <f>IF($D99="Yes",'CMFs Injury C (All Data)'!O99,1)</f>
        <v>#N/A</v>
      </c>
      <c r="P99" s="404" t="e">
        <f>IF($D99="Yes",'CMFs Injury C (All Data)'!P99,1)</f>
        <v>#N/A</v>
      </c>
      <c r="Q99" s="404" t="e">
        <f>IF($D99="Yes",'CMFs Injury C (All Data)'!Q99,1)</f>
        <v>#N/A</v>
      </c>
      <c r="R99" s="404" t="e">
        <f>IF($D99="Yes",'CMFs Injury C (All Data)'!R99,1)</f>
        <v>#N/A</v>
      </c>
      <c r="S99" s="404" t="e">
        <f>IF($D99="Yes",'CMFs Injury C (All Data)'!S99,1)</f>
        <v>#N/A</v>
      </c>
      <c r="T99" s="404" t="e">
        <f>IF($D99="Yes",'CMFs Injury C (All Data)'!T99,1)</f>
        <v>#N/A</v>
      </c>
      <c r="U99" s="404" t="e">
        <f>IF($D99="Yes",'CMFs Injury C (All Data)'!U99,1)</f>
        <v>#N/A</v>
      </c>
      <c r="V99" s="439" t="e">
        <f>IF($D99="Yes",'CMFs Injury C (All Data)'!V99,1)</f>
        <v>#N/A</v>
      </c>
      <c r="W99" s="625"/>
    </row>
    <row r="100" spans="1:23" x14ac:dyDescent="0.2">
      <c r="A100" s="407" t="str">
        <f>'CMFs Fatal'!A100</f>
        <v>Area Type must be selected on Worksheet 1 (box 14)</v>
      </c>
      <c r="B100" s="403">
        <f>'CMFs Fatal (All Data)'!B100</f>
        <v>10</v>
      </c>
      <c r="C100" s="403" t="str">
        <f>'CMFs Fatal (All Data)'!C100</f>
        <v>All</v>
      </c>
      <c r="D100" s="403" t="e">
        <f>'CMFs Fatal (All Data)'!D100</f>
        <v>#N/A</v>
      </c>
      <c r="E100" s="404" t="e">
        <f>IF($D100="Yes",'CMFs Injury C (All Data)'!E100,1)</f>
        <v>#N/A</v>
      </c>
      <c r="F100" s="404" t="e">
        <f>IF($D100="Yes",'CMFs Injury C (All Data)'!F100,1)</f>
        <v>#N/A</v>
      </c>
      <c r="G100" s="404" t="e">
        <f>IF($D100="Yes",'CMFs Injury C (All Data)'!G100,1)</f>
        <v>#N/A</v>
      </c>
      <c r="H100" s="404" t="e">
        <f>IF($D100="Yes",'CMFs Injury C (All Data)'!H100,1)</f>
        <v>#N/A</v>
      </c>
      <c r="I100" s="404" t="e">
        <f>IF($D100="Yes",'CMFs Injury C (All Data)'!I100,1)</f>
        <v>#N/A</v>
      </c>
      <c r="J100" s="404" t="e">
        <f>IF($D100="Yes",'CMFs Injury C (All Data)'!J100,1)</f>
        <v>#N/A</v>
      </c>
      <c r="K100" s="404" t="e">
        <f>IF($D100="Yes",'CMFs Injury C (All Data)'!K100,1)</f>
        <v>#N/A</v>
      </c>
      <c r="L100" s="404" t="e">
        <f>IF($D100="Yes",'CMFs Injury C (All Data)'!L100,1)</f>
        <v>#N/A</v>
      </c>
      <c r="M100" s="404" t="e">
        <f>IF($D100="Yes",'CMFs Injury C (All Data)'!M100,1)</f>
        <v>#N/A</v>
      </c>
      <c r="N100" s="404" t="e">
        <f>IF($D100="Yes",'CMFs Injury C (All Data)'!N100,1)</f>
        <v>#N/A</v>
      </c>
      <c r="O100" s="404" t="e">
        <f>IF($D100="Yes",'CMFs Injury C (All Data)'!O100,1)</f>
        <v>#N/A</v>
      </c>
      <c r="P100" s="404" t="e">
        <f>IF($D100="Yes",'CMFs Injury C (All Data)'!P100,1)</f>
        <v>#N/A</v>
      </c>
      <c r="Q100" s="404" t="e">
        <f>IF($D100="Yes",'CMFs Injury C (All Data)'!Q100,1)</f>
        <v>#N/A</v>
      </c>
      <c r="R100" s="404" t="e">
        <f>IF($D100="Yes",'CMFs Injury C (All Data)'!R100,1)</f>
        <v>#N/A</v>
      </c>
      <c r="S100" s="404" t="e">
        <f>IF($D100="Yes",'CMFs Injury C (All Data)'!S100,1)</f>
        <v>#N/A</v>
      </c>
      <c r="T100" s="404" t="e">
        <f>IF($D100="Yes",'CMFs Injury C (All Data)'!T100,1)</f>
        <v>#N/A</v>
      </c>
      <c r="U100" s="404" t="e">
        <f>IF($D100="Yes",'CMFs Injury C (All Data)'!U100,1)</f>
        <v>#N/A</v>
      </c>
      <c r="V100" s="439" t="e">
        <f>IF($D100="Yes",'CMFs Injury C (All Data)'!V100,1)</f>
        <v>#N/A</v>
      </c>
      <c r="W100" s="625"/>
    </row>
    <row r="101" spans="1:23" x14ac:dyDescent="0.2">
      <c r="A101" s="407" t="str">
        <f>'CMFs Fatal'!A101</f>
        <v>Area Type must be selected on Worksheet 1 (box 14)</v>
      </c>
      <c r="B101" s="403">
        <f>'CMFs Fatal (All Data)'!B101</f>
        <v>10</v>
      </c>
      <c r="C101" s="403" t="str">
        <f>'CMFs Fatal (All Data)'!C101</f>
        <v>Rural</v>
      </c>
      <c r="D101" s="403" t="e">
        <f>'CMFs Fatal (All Data)'!D101</f>
        <v>#N/A</v>
      </c>
      <c r="E101" s="404" t="e">
        <f>IF($D101="Yes",'CMFs Injury C (All Data)'!E101,1)</f>
        <v>#N/A</v>
      </c>
      <c r="F101" s="404" t="e">
        <f>IF($D101="Yes",'CMFs Injury C (All Data)'!F101,1)</f>
        <v>#N/A</v>
      </c>
      <c r="G101" s="404" t="e">
        <f>IF($D101="Yes",'CMFs Injury C (All Data)'!G101,1)</f>
        <v>#N/A</v>
      </c>
      <c r="H101" s="404" t="e">
        <f>IF($D101="Yes",'CMFs Injury C (All Data)'!H101,1)</f>
        <v>#N/A</v>
      </c>
      <c r="I101" s="404" t="e">
        <f>IF($D101="Yes",'CMFs Injury C (All Data)'!I101,1)</f>
        <v>#N/A</v>
      </c>
      <c r="J101" s="404" t="e">
        <f>IF($D101="Yes",'CMFs Injury C (All Data)'!J101,1)</f>
        <v>#N/A</v>
      </c>
      <c r="K101" s="404" t="e">
        <f>IF($D101="Yes",'CMFs Injury C (All Data)'!K101,1)</f>
        <v>#N/A</v>
      </c>
      <c r="L101" s="404" t="e">
        <f>IF($D101="Yes",'CMFs Injury C (All Data)'!L101,1)</f>
        <v>#N/A</v>
      </c>
      <c r="M101" s="404" t="e">
        <f>IF($D101="Yes",'CMFs Injury C (All Data)'!M101,1)</f>
        <v>#N/A</v>
      </c>
      <c r="N101" s="404" t="e">
        <f>IF($D101="Yes",'CMFs Injury C (All Data)'!N101,1)</f>
        <v>#N/A</v>
      </c>
      <c r="O101" s="404" t="e">
        <f>IF($D101="Yes",'CMFs Injury C (All Data)'!O101,1)</f>
        <v>#N/A</v>
      </c>
      <c r="P101" s="404" t="e">
        <f>IF($D101="Yes",'CMFs Injury C (All Data)'!P101,1)</f>
        <v>#N/A</v>
      </c>
      <c r="Q101" s="404" t="e">
        <f>IF($D101="Yes",'CMFs Injury C (All Data)'!Q101,1)</f>
        <v>#N/A</v>
      </c>
      <c r="R101" s="404" t="e">
        <f>IF($D101="Yes",'CMFs Injury C (All Data)'!R101,1)</f>
        <v>#N/A</v>
      </c>
      <c r="S101" s="404" t="e">
        <f>IF($D101="Yes",'CMFs Injury C (All Data)'!S101,1)</f>
        <v>#N/A</v>
      </c>
      <c r="T101" s="404" t="e">
        <f>IF($D101="Yes",'CMFs Injury C (All Data)'!T101,1)</f>
        <v>#N/A</v>
      </c>
      <c r="U101" s="404" t="e">
        <f>IF($D101="Yes",'CMFs Injury C (All Data)'!U101,1)</f>
        <v>#N/A</v>
      </c>
      <c r="V101" s="439" t="e">
        <f>IF($D101="Yes",'CMFs Injury C (All Data)'!V101,1)</f>
        <v>#N/A</v>
      </c>
      <c r="W101" s="625"/>
    </row>
    <row r="102" spans="1:23" x14ac:dyDescent="0.2">
      <c r="A102" s="407" t="str">
        <f>'CMFs Fatal'!A102</f>
        <v>Area Type must be selected on Worksheet 1 (box 14)</v>
      </c>
      <c r="B102" s="403">
        <f>'CMFs Fatal (All Data)'!B102</f>
        <v>10</v>
      </c>
      <c r="C102" s="403" t="str">
        <f>'CMFs Fatal (All Data)'!C102</f>
        <v>All</v>
      </c>
      <c r="D102" s="403" t="e">
        <f>'CMFs Fatal (All Data)'!D102</f>
        <v>#N/A</v>
      </c>
      <c r="E102" s="404" t="e">
        <f>IF($D102="Yes",'CMFs Injury C (All Data)'!E102,1)</f>
        <v>#N/A</v>
      </c>
      <c r="F102" s="404" t="e">
        <f>IF($D102="Yes",'CMFs Injury C (All Data)'!F102,1)</f>
        <v>#N/A</v>
      </c>
      <c r="G102" s="404" t="e">
        <f>IF($D102="Yes",'CMFs Injury C (All Data)'!G102,1)</f>
        <v>#N/A</v>
      </c>
      <c r="H102" s="404" t="e">
        <f>IF($D102="Yes",'CMFs Injury C (All Data)'!H102,1)</f>
        <v>#N/A</v>
      </c>
      <c r="I102" s="404" t="e">
        <f>IF($D102="Yes",'CMFs Injury C (All Data)'!I102,1)</f>
        <v>#N/A</v>
      </c>
      <c r="J102" s="404" t="e">
        <f>IF($D102="Yes",'CMFs Injury C (All Data)'!J102,1)</f>
        <v>#N/A</v>
      </c>
      <c r="K102" s="404" t="e">
        <f>IF($D102="Yes",'CMFs Injury C (All Data)'!K102,1)</f>
        <v>#N/A</v>
      </c>
      <c r="L102" s="404" t="e">
        <f>IF($D102="Yes",'CMFs Injury C (All Data)'!L102,1)</f>
        <v>#N/A</v>
      </c>
      <c r="M102" s="404" t="e">
        <f>IF($D102="Yes",'CMFs Injury C (All Data)'!M102,1)</f>
        <v>#N/A</v>
      </c>
      <c r="N102" s="404" t="e">
        <f>IF($D102="Yes",'CMFs Injury C (All Data)'!N102,1)</f>
        <v>#N/A</v>
      </c>
      <c r="O102" s="404" t="e">
        <f>IF($D102="Yes",'CMFs Injury C (All Data)'!O102,1)</f>
        <v>#N/A</v>
      </c>
      <c r="P102" s="404" t="e">
        <f>IF($D102="Yes",'CMFs Injury C (All Data)'!P102,1)</f>
        <v>#N/A</v>
      </c>
      <c r="Q102" s="404" t="e">
        <f>IF($D102="Yes",'CMFs Injury C (All Data)'!Q102,1)</f>
        <v>#N/A</v>
      </c>
      <c r="R102" s="404" t="e">
        <f>IF($D102="Yes",'CMFs Injury C (All Data)'!R102,1)</f>
        <v>#N/A</v>
      </c>
      <c r="S102" s="404" t="e">
        <f>IF($D102="Yes",'CMFs Injury C (All Data)'!S102,1)</f>
        <v>#N/A</v>
      </c>
      <c r="T102" s="404" t="e">
        <f>IF($D102="Yes",'CMFs Injury C (All Data)'!T102,1)</f>
        <v>#N/A</v>
      </c>
      <c r="U102" s="404" t="e">
        <f>IF($D102="Yes",'CMFs Injury C (All Data)'!U102,1)</f>
        <v>#N/A</v>
      </c>
      <c r="V102" s="439" t="e">
        <f>IF($D102="Yes",'CMFs Injury C (All Data)'!V102,1)</f>
        <v>#N/A</v>
      </c>
      <c r="W102" s="625"/>
    </row>
    <row r="103" spans="1:23" x14ac:dyDescent="0.2">
      <c r="A103" s="407" t="str">
        <f>'CMFs Fatal'!A103</f>
        <v>Area Type must be selected on Worksheet 1 (box 14)</v>
      </c>
      <c r="B103" s="403">
        <f>'CMFs Fatal (All Data)'!B103</f>
        <v>20</v>
      </c>
      <c r="C103" s="403" t="str">
        <f>'CMFs Fatal (All Data)'!C103</f>
        <v>All</v>
      </c>
      <c r="D103" s="403" t="e">
        <f>'CMFs Fatal (All Data)'!D103</f>
        <v>#N/A</v>
      </c>
      <c r="E103" s="404" t="e">
        <f>IF($D103="Yes",'CMFs Injury C (All Data)'!E103,1)</f>
        <v>#N/A</v>
      </c>
      <c r="F103" s="404" t="e">
        <f>IF($D103="Yes",'CMFs Injury C (All Data)'!F103,1)</f>
        <v>#N/A</v>
      </c>
      <c r="G103" s="404" t="e">
        <f>IF($D103="Yes",'CMFs Injury C (All Data)'!G103,1)</f>
        <v>#N/A</v>
      </c>
      <c r="H103" s="404" t="e">
        <f>IF($D103="Yes",'CMFs Injury C (All Data)'!H103,1)</f>
        <v>#N/A</v>
      </c>
      <c r="I103" s="404" t="e">
        <f>IF($D103="Yes",'CMFs Injury C (All Data)'!I103,1)</f>
        <v>#N/A</v>
      </c>
      <c r="J103" s="404" t="e">
        <f>IF($D103="Yes",'CMFs Injury C (All Data)'!J103,1)</f>
        <v>#N/A</v>
      </c>
      <c r="K103" s="404" t="e">
        <f>IF($D103="Yes",'CMFs Injury C (All Data)'!K103,1)</f>
        <v>#N/A</v>
      </c>
      <c r="L103" s="404" t="e">
        <f>IF($D103="Yes",'CMFs Injury C (All Data)'!L103,1)</f>
        <v>#N/A</v>
      </c>
      <c r="M103" s="404" t="e">
        <f>IF($D103="Yes",'CMFs Injury C (All Data)'!M103,1)</f>
        <v>#N/A</v>
      </c>
      <c r="N103" s="404" t="e">
        <f>IF($D103="Yes",'CMFs Injury C (All Data)'!N103,1)</f>
        <v>#N/A</v>
      </c>
      <c r="O103" s="404" t="e">
        <f>IF($D103="Yes",'CMFs Injury C (All Data)'!O103,1)</f>
        <v>#N/A</v>
      </c>
      <c r="P103" s="404" t="e">
        <f>IF($D103="Yes",'CMFs Injury C (All Data)'!P103,1)</f>
        <v>#N/A</v>
      </c>
      <c r="Q103" s="404" t="e">
        <f>IF($D103="Yes",'CMFs Injury C (All Data)'!Q103,1)</f>
        <v>#N/A</v>
      </c>
      <c r="R103" s="404" t="e">
        <f>IF($D103="Yes",'CMFs Injury C (All Data)'!R103,1)</f>
        <v>#N/A</v>
      </c>
      <c r="S103" s="404" t="e">
        <f>IF($D103="Yes",'CMFs Injury C (All Data)'!S103,1)</f>
        <v>#N/A</v>
      </c>
      <c r="T103" s="404" t="e">
        <f>IF($D103="Yes",'CMFs Injury C (All Data)'!T103,1)</f>
        <v>#N/A</v>
      </c>
      <c r="U103" s="404" t="e">
        <f>IF($D103="Yes",'CMFs Injury C (All Data)'!U103,1)</f>
        <v>#N/A</v>
      </c>
      <c r="V103" s="439" t="e">
        <f>IF($D103="Yes",'CMFs Injury C (All Data)'!V103,1)</f>
        <v>#N/A</v>
      </c>
      <c r="W103" s="625"/>
    </row>
    <row r="104" spans="1:23" x14ac:dyDescent="0.2">
      <c r="A104" s="407" t="str">
        <f>'CMFs Fatal'!A104</f>
        <v>Area Type must be selected on Worksheet 1 (box 14)</v>
      </c>
      <c r="B104" s="403">
        <f>'CMFs Fatal (All Data)'!B104</f>
        <v>20</v>
      </c>
      <c r="C104" s="403" t="str">
        <f>'CMFs Fatal (All Data)'!C104</f>
        <v>All</v>
      </c>
      <c r="D104" s="403" t="e">
        <f>'CMFs Fatal (All Data)'!D104</f>
        <v>#N/A</v>
      </c>
      <c r="E104" s="404" t="e">
        <f>IF($D104="Yes",'CMFs Injury C (All Data)'!E104,1)</f>
        <v>#N/A</v>
      </c>
      <c r="F104" s="404" t="e">
        <f>IF($D104="Yes",'CMFs Injury C (All Data)'!F104,1)</f>
        <v>#N/A</v>
      </c>
      <c r="G104" s="404" t="e">
        <f>IF($D104="Yes",'CMFs Injury C (All Data)'!G104,1)</f>
        <v>#N/A</v>
      </c>
      <c r="H104" s="404" t="e">
        <f>IF($D104="Yes",'CMFs Injury C (All Data)'!H104,1)</f>
        <v>#N/A</v>
      </c>
      <c r="I104" s="404" t="e">
        <f>IF($D104="Yes",'CMFs Injury C (All Data)'!I104,1)</f>
        <v>#N/A</v>
      </c>
      <c r="J104" s="404" t="e">
        <f>IF($D104="Yes",'CMFs Injury C (All Data)'!J104,1)</f>
        <v>#N/A</v>
      </c>
      <c r="K104" s="404" t="e">
        <f>IF($D104="Yes",'CMFs Injury C (All Data)'!K104,1)</f>
        <v>#N/A</v>
      </c>
      <c r="L104" s="404" t="e">
        <f>IF($D104="Yes",'CMFs Injury C (All Data)'!L104,1)</f>
        <v>#N/A</v>
      </c>
      <c r="M104" s="404" t="e">
        <f>IF($D104="Yes",'CMFs Injury C (All Data)'!M104,1)</f>
        <v>#N/A</v>
      </c>
      <c r="N104" s="404" t="e">
        <f>IF($D104="Yes",'CMFs Injury C (All Data)'!N104,1)</f>
        <v>#N/A</v>
      </c>
      <c r="O104" s="404" t="e">
        <f>IF($D104="Yes",'CMFs Injury C (All Data)'!O104,1)</f>
        <v>#N/A</v>
      </c>
      <c r="P104" s="404" t="e">
        <f>IF($D104="Yes",'CMFs Injury C (All Data)'!P104,1)</f>
        <v>#N/A</v>
      </c>
      <c r="Q104" s="404" t="e">
        <f>IF($D104="Yes",'CMFs Injury C (All Data)'!Q104,1)</f>
        <v>#N/A</v>
      </c>
      <c r="R104" s="404" t="e">
        <f>IF($D104="Yes",'CMFs Injury C (All Data)'!R104,1)</f>
        <v>#N/A</v>
      </c>
      <c r="S104" s="404" t="e">
        <f>IF($D104="Yes",'CMFs Injury C (All Data)'!S104,1)</f>
        <v>#N/A</v>
      </c>
      <c r="T104" s="404" t="e">
        <f>IF($D104="Yes",'CMFs Injury C (All Data)'!T104,1)</f>
        <v>#N/A</v>
      </c>
      <c r="U104" s="404" t="e">
        <f>IF($D104="Yes",'CMFs Injury C (All Data)'!U104,1)</f>
        <v>#N/A</v>
      </c>
      <c r="V104" s="439" t="e">
        <f>IF($D104="Yes",'CMFs Injury C (All Data)'!V104,1)</f>
        <v>#N/A</v>
      </c>
      <c r="W104" s="625"/>
    </row>
    <row r="105" spans="1:23" x14ac:dyDescent="0.2">
      <c r="A105" s="407" t="str">
        <f>'CMFs Fatal'!A105</f>
        <v>Area Type must be selected on Worksheet 1 (box 14)</v>
      </c>
      <c r="B105" s="403">
        <f>'CMFs Fatal (All Data)'!B105</f>
        <v>25</v>
      </c>
      <c r="C105" s="403" t="str">
        <f>'CMFs Fatal (All Data)'!C105</f>
        <v>All</v>
      </c>
      <c r="D105" s="403" t="e">
        <f>'CMFs Fatal (All Data)'!D105</f>
        <v>#N/A</v>
      </c>
      <c r="E105" s="404" t="e">
        <f>IF($D105="Yes",'CMFs Injury C (All Data)'!E105,1)</f>
        <v>#N/A</v>
      </c>
      <c r="F105" s="404" t="e">
        <f>IF($D105="Yes",'CMFs Injury C (All Data)'!F105,1)</f>
        <v>#N/A</v>
      </c>
      <c r="G105" s="404" t="e">
        <f>IF($D105="Yes",'CMFs Injury C (All Data)'!G105,1)</f>
        <v>#N/A</v>
      </c>
      <c r="H105" s="404" t="e">
        <f>IF($D105="Yes",'CMFs Injury C (All Data)'!H105,1)</f>
        <v>#N/A</v>
      </c>
      <c r="I105" s="404" t="e">
        <f>IF($D105="Yes",'CMFs Injury C (All Data)'!I105,1)</f>
        <v>#N/A</v>
      </c>
      <c r="J105" s="404" t="e">
        <f>IF($D105="Yes",'CMFs Injury C (All Data)'!J105,1)</f>
        <v>#N/A</v>
      </c>
      <c r="K105" s="404" t="e">
        <f>IF($D105="Yes",'CMFs Injury C (All Data)'!K105,1)</f>
        <v>#N/A</v>
      </c>
      <c r="L105" s="404" t="e">
        <f>IF($D105="Yes",'CMFs Injury C (All Data)'!L105,1)</f>
        <v>#N/A</v>
      </c>
      <c r="M105" s="404" t="e">
        <f>IF($D105="Yes",'CMFs Injury C (All Data)'!M105,1)</f>
        <v>#N/A</v>
      </c>
      <c r="N105" s="404" t="e">
        <f>IF($D105="Yes",'CMFs Injury C (All Data)'!N105,1)</f>
        <v>#N/A</v>
      </c>
      <c r="O105" s="404" t="e">
        <f>IF($D105="Yes",'CMFs Injury C (All Data)'!O105,1)</f>
        <v>#N/A</v>
      </c>
      <c r="P105" s="404" t="e">
        <f>IF($D105="Yes",'CMFs Injury C (All Data)'!P105,1)</f>
        <v>#N/A</v>
      </c>
      <c r="Q105" s="404" t="e">
        <f>IF($D105="Yes",'CMFs Injury C (All Data)'!Q105,1)</f>
        <v>#N/A</v>
      </c>
      <c r="R105" s="404" t="e">
        <f>IF($D105="Yes",'CMFs Injury C (All Data)'!R105,1)</f>
        <v>#N/A</v>
      </c>
      <c r="S105" s="404" t="e">
        <f>IF($D105="Yes",'CMFs Injury C (All Data)'!S105,1)</f>
        <v>#N/A</v>
      </c>
      <c r="T105" s="404" t="e">
        <f>IF($D105="Yes",'CMFs Injury C (All Data)'!T105,1)</f>
        <v>#N/A</v>
      </c>
      <c r="U105" s="404" t="e">
        <f>IF($D105="Yes",'CMFs Injury C (All Data)'!U105,1)</f>
        <v>#N/A</v>
      </c>
      <c r="V105" s="439" t="e">
        <f>IF($D105="Yes",'CMFs Injury C (All Data)'!V105,1)</f>
        <v>#N/A</v>
      </c>
      <c r="W105" s="625"/>
    </row>
    <row r="106" spans="1:23" x14ac:dyDescent="0.2">
      <c r="A106" s="407" t="str">
        <f>'CMFs Fatal'!A106</f>
        <v>Area Type must be selected on Worksheet 1 (box 14)</v>
      </c>
      <c r="B106" s="403">
        <f>'CMFs Fatal (All Data)'!B106</f>
        <v>25</v>
      </c>
      <c r="C106" s="403" t="str">
        <f>'CMFs Fatal (All Data)'!C106</f>
        <v>All</v>
      </c>
      <c r="D106" s="403" t="e">
        <f>'CMFs Fatal (All Data)'!D106</f>
        <v>#N/A</v>
      </c>
      <c r="E106" s="404" t="e">
        <f>IF($D106="Yes",'CMFs Injury C (All Data)'!E106,1)</f>
        <v>#N/A</v>
      </c>
      <c r="F106" s="404" t="e">
        <f>IF($D106="Yes",'CMFs Injury C (All Data)'!F106,1)</f>
        <v>#N/A</v>
      </c>
      <c r="G106" s="404" t="e">
        <f>IF($D106="Yes",'CMFs Injury C (All Data)'!G106,1)</f>
        <v>#N/A</v>
      </c>
      <c r="H106" s="404" t="e">
        <f>IF($D106="Yes",'CMFs Injury C (All Data)'!H106,1)</f>
        <v>#N/A</v>
      </c>
      <c r="I106" s="404" t="e">
        <f>IF($D106="Yes",'CMFs Injury C (All Data)'!I106,1)</f>
        <v>#N/A</v>
      </c>
      <c r="J106" s="404" t="e">
        <f>IF($D106="Yes",'CMFs Injury C (All Data)'!J106,1)</f>
        <v>#N/A</v>
      </c>
      <c r="K106" s="404" t="e">
        <f>IF($D106="Yes",'CMFs Injury C (All Data)'!K106,1)</f>
        <v>#N/A</v>
      </c>
      <c r="L106" s="404" t="e">
        <f>IF($D106="Yes",'CMFs Injury C (All Data)'!L106,1)</f>
        <v>#N/A</v>
      </c>
      <c r="M106" s="404" t="e">
        <f>IF($D106="Yes",'CMFs Injury C (All Data)'!M106,1)</f>
        <v>#N/A</v>
      </c>
      <c r="N106" s="404" t="e">
        <f>IF($D106="Yes",'CMFs Injury C (All Data)'!N106,1)</f>
        <v>#N/A</v>
      </c>
      <c r="O106" s="404" t="e">
        <f>IF($D106="Yes",'CMFs Injury C (All Data)'!O106,1)</f>
        <v>#N/A</v>
      </c>
      <c r="P106" s="404" t="e">
        <f>IF($D106="Yes",'CMFs Injury C (All Data)'!P106,1)</f>
        <v>#N/A</v>
      </c>
      <c r="Q106" s="404" t="e">
        <f>IF($D106="Yes",'CMFs Injury C (All Data)'!Q106,1)</f>
        <v>#N/A</v>
      </c>
      <c r="R106" s="404" t="e">
        <f>IF($D106="Yes",'CMFs Injury C (All Data)'!R106,1)</f>
        <v>#N/A</v>
      </c>
      <c r="S106" s="404" t="e">
        <f>IF($D106="Yes",'CMFs Injury C (All Data)'!S106,1)</f>
        <v>#N/A</v>
      </c>
      <c r="T106" s="404" t="e">
        <f>IF($D106="Yes",'CMFs Injury C (All Data)'!T106,1)</f>
        <v>#N/A</v>
      </c>
      <c r="U106" s="404" t="e">
        <f>IF($D106="Yes",'CMFs Injury C (All Data)'!U106,1)</f>
        <v>#N/A</v>
      </c>
      <c r="V106" s="439" t="e">
        <f>IF($D106="Yes",'CMFs Injury C (All Data)'!V106,1)</f>
        <v>#N/A</v>
      </c>
      <c r="W106" s="625"/>
    </row>
    <row r="107" spans="1:23" x14ac:dyDescent="0.2">
      <c r="A107" s="407" t="str">
        <f>'CMFs Fatal'!A107</f>
        <v>Area Type must be selected on Worksheet 1 (box 14)</v>
      </c>
      <c r="B107" s="403">
        <f>'CMFs Fatal (All Data)'!B107</f>
        <v>25</v>
      </c>
      <c r="C107" s="403" t="str">
        <f>'CMFs Fatal (All Data)'!C107</f>
        <v>All</v>
      </c>
      <c r="D107" s="403" t="e">
        <f>'CMFs Fatal (All Data)'!D107</f>
        <v>#N/A</v>
      </c>
      <c r="E107" s="404" t="e">
        <f>IF($D107="Yes",'CMFs Injury C (All Data)'!E107,1)</f>
        <v>#N/A</v>
      </c>
      <c r="F107" s="404" t="e">
        <f>IF($D107="Yes",'CMFs Injury C (All Data)'!F107,1)</f>
        <v>#N/A</v>
      </c>
      <c r="G107" s="404" t="e">
        <f>IF($D107="Yes",'CMFs Injury C (All Data)'!G107,1)</f>
        <v>#N/A</v>
      </c>
      <c r="H107" s="404" t="e">
        <f>IF($D107="Yes",'CMFs Injury C (All Data)'!H107,1)</f>
        <v>#N/A</v>
      </c>
      <c r="I107" s="404" t="e">
        <f>IF($D107="Yes",'CMFs Injury C (All Data)'!I107,1)</f>
        <v>#N/A</v>
      </c>
      <c r="J107" s="404" t="e">
        <f>IF($D107="Yes",'CMFs Injury C (All Data)'!J107,1)</f>
        <v>#N/A</v>
      </c>
      <c r="K107" s="404" t="e">
        <f>IF($D107="Yes",'CMFs Injury C (All Data)'!K107,1)</f>
        <v>#N/A</v>
      </c>
      <c r="L107" s="404" t="e">
        <f>IF($D107="Yes",'CMFs Injury C (All Data)'!L107,1)</f>
        <v>#N/A</v>
      </c>
      <c r="M107" s="404" t="e">
        <f>IF($D107="Yes",'CMFs Injury C (All Data)'!M107,1)</f>
        <v>#N/A</v>
      </c>
      <c r="N107" s="404" t="e">
        <f>IF($D107="Yes",'CMFs Injury C (All Data)'!N107,1)</f>
        <v>#N/A</v>
      </c>
      <c r="O107" s="404" t="e">
        <f>IF($D107="Yes",'CMFs Injury C (All Data)'!O107,1)</f>
        <v>#N/A</v>
      </c>
      <c r="P107" s="404" t="e">
        <f>IF($D107="Yes",'CMFs Injury C (All Data)'!P107,1)</f>
        <v>#N/A</v>
      </c>
      <c r="Q107" s="404" t="e">
        <f>IF($D107="Yes",'CMFs Injury C (All Data)'!Q107,1)</f>
        <v>#N/A</v>
      </c>
      <c r="R107" s="404" t="e">
        <f>IF($D107="Yes",'CMFs Injury C (All Data)'!R107,1)</f>
        <v>#N/A</v>
      </c>
      <c r="S107" s="404" t="e">
        <f>IF($D107="Yes",'CMFs Injury C (All Data)'!S107,1)</f>
        <v>#N/A</v>
      </c>
      <c r="T107" s="404" t="e">
        <f>IF($D107="Yes",'CMFs Injury C (All Data)'!T107,1)</f>
        <v>#N/A</v>
      </c>
      <c r="U107" s="404" t="e">
        <f>IF($D107="Yes",'CMFs Injury C (All Data)'!U107,1)</f>
        <v>#N/A</v>
      </c>
      <c r="V107" s="439" t="e">
        <f>IF($D107="Yes",'CMFs Injury C (All Data)'!V107,1)</f>
        <v>#N/A</v>
      </c>
      <c r="W107" s="625"/>
    </row>
    <row r="108" spans="1:23" x14ac:dyDescent="0.2">
      <c r="A108" s="407" t="str">
        <f>'CMFs Fatal'!A108</f>
        <v>Area Type must be selected on Worksheet 1 (box 14)</v>
      </c>
      <c r="B108" s="403">
        <f>'CMFs Fatal (All Data)'!B108</f>
        <v>25</v>
      </c>
      <c r="C108" s="403" t="str">
        <f>'CMFs Fatal (All Data)'!C108</f>
        <v>All</v>
      </c>
      <c r="D108" s="403" t="e">
        <f>'CMFs Fatal (All Data)'!D108</f>
        <v>#N/A</v>
      </c>
      <c r="E108" s="404" t="e">
        <f>IF($D108="Yes",'CMFs Injury C (All Data)'!E108,1)</f>
        <v>#N/A</v>
      </c>
      <c r="F108" s="404" t="e">
        <f>IF($D108="Yes",'CMFs Injury C (All Data)'!F108,1)</f>
        <v>#N/A</v>
      </c>
      <c r="G108" s="404" t="e">
        <f>IF($D108="Yes",'CMFs Injury C (All Data)'!G108,1)</f>
        <v>#N/A</v>
      </c>
      <c r="H108" s="404" t="e">
        <f>IF($D108="Yes",'CMFs Injury C (All Data)'!H108,1)</f>
        <v>#N/A</v>
      </c>
      <c r="I108" s="404" t="e">
        <f>IF($D108="Yes",'CMFs Injury C (All Data)'!I108,1)</f>
        <v>#N/A</v>
      </c>
      <c r="J108" s="404" t="e">
        <f>IF($D108="Yes",'CMFs Injury C (All Data)'!J108,1)</f>
        <v>#N/A</v>
      </c>
      <c r="K108" s="404" t="e">
        <f>IF($D108="Yes",'CMFs Injury C (All Data)'!K108,1)</f>
        <v>#N/A</v>
      </c>
      <c r="L108" s="404" t="e">
        <f>IF($D108="Yes",'CMFs Injury C (All Data)'!L108,1)</f>
        <v>#N/A</v>
      </c>
      <c r="M108" s="404" t="e">
        <f>IF($D108="Yes",'CMFs Injury C (All Data)'!M108,1)</f>
        <v>#N/A</v>
      </c>
      <c r="N108" s="404" t="e">
        <f>IF($D108="Yes",'CMFs Injury C (All Data)'!N108,1)</f>
        <v>#N/A</v>
      </c>
      <c r="O108" s="404" t="e">
        <f>IF($D108="Yes",'CMFs Injury C (All Data)'!O108,1)</f>
        <v>#N/A</v>
      </c>
      <c r="P108" s="404" t="e">
        <f>IF($D108="Yes",'CMFs Injury C (All Data)'!P108,1)</f>
        <v>#N/A</v>
      </c>
      <c r="Q108" s="404" t="e">
        <f>IF($D108="Yes",'CMFs Injury C (All Data)'!Q108,1)</f>
        <v>#N/A</v>
      </c>
      <c r="R108" s="404" t="e">
        <f>IF($D108="Yes",'CMFs Injury C (All Data)'!R108,1)</f>
        <v>#N/A</v>
      </c>
      <c r="S108" s="404" t="e">
        <f>IF($D108="Yes",'CMFs Injury C (All Data)'!S108,1)</f>
        <v>#N/A</v>
      </c>
      <c r="T108" s="404" t="e">
        <f>IF($D108="Yes",'CMFs Injury C (All Data)'!T108,1)</f>
        <v>#N/A</v>
      </c>
      <c r="U108" s="404" t="e">
        <f>IF($D108="Yes",'CMFs Injury C (All Data)'!U108,1)</f>
        <v>#N/A</v>
      </c>
      <c r="V108" s="439" t="e">
        <f>IF($D108="Yes",'CMFs Injury C (All Data)'!V108,1)</f>
        <v>#N/A</v>
      </c>
      <c r="W108" s="625"/>
    </row>
    <row r="109" spans="1:23" x14ac:dyDescent="0.2">
      <c r="A109" s="407" t="str">
        <f>'CMFs Fatal'!A109</f>
        <v>Area Type must be selected on Worksheet 1 (box 14)</v>
      </c>
      <c r="B109" s="403">
        <f>'CMFs Fatal (All Data)'!B109</f>
        <v>25</v>
      </c>
      <c r="C109" s="403" t="str">
        <f>'CMFs Fatal (All Data)'!C109</f>
        <v>All</v>
      </c>
      <c r="D109" s="403" t="e">
        <f>'CMFs Fatal (All Data)'!D109</f>
        <v>#N/A</v>
      </c>
      <c r="E109" s="404" t="e">
        <f>IF($D109="Yes",'CMFs Injury C (All Data)'!E109,1)</f>
        <v>#N/A</v>
      </c>
      <c r="F109" s="404" t="e">
        <f>IF($D109="Yes",'CMFs Injury C (All Data)'!F109,1)</f>
        <v>#N/A</v>
      </c>
      <c r="G109" s="404" t="e">
        <f>IF($D109="Yes",'CMFs Injury C (All Data)'!G109,1)</f>
        <v>#N/A</v>
      </c>
      <c r="H109" s="404" t="e">
        <f>IF($D109="Yes",'CMFs Injury C (All Data)'!H109,1)</f>
        <v>#N/A</v>
      </c>
      <c r="I109" s="404" t="e">
        <f>IF($D109="Yes",'CMFs Injury C (All Data)'!I109,1)</f>
        <v>#N/A</v>
      </c>
      <c r="J109" s="404" t="e">
        <f>IF($D109="Yes",'CMFs Injury C (All Data)'!J109,1)</f>
        <v>#N/A</v>
      </c>
      <c r="K109" s="404" t="e">
        <f>IF($D109="Yes",'CMFs Injury C (All Data)'!K109,1)</f>
        <v>#N/A</v>
      </c>
      <c r="L109" s="404" t="e">
        <f>IF($D109="Yes",'CMFs Injury C (All Data)'!L109,1)</f>
        <v>#N/A</v>
      </c>
      <c r="M109" s="404" t="e">
        <f>IF($D109="Yes",'CMFs Injury C (All Data)'!M109,1)</f>
        <v>#N/A</v>
      </c>
      <c r="N109" s="404" t="e">
        <f>IF($D109="Yes",'CMFs Injury C (All Data)'!N109,1)</f>
        <v>#N/A</v>
      </c>
      <c r="O109" s="404" t="e">
        <f>IF($D109="Yes",'CMFs Injury C (All Data)'!O109,1)</f>
        <v>#N/A</v>
      </c>
      <c r="P109" s="404" t="e">
        <f>IF($D109="Yes",'CMFs Injury C (All Data)'!P109,1)</f>
        <v>#N/A</v>
      </c>
      <c r="Q109" s="404" t="e">
        <f>IF($D109="Yes",'CMFs Injury C (All Data)'!Q109,1)</f>
        <v>#N/A</v>
      </c>
      <c r="R109" s="404" t="e">
        <f>IF($D109="Yes",'CMFs Injury C (All Data)'!R109,1)</f>
        <v>#N/A</v>
      </c>
      <c r="S109" s="404" t="e">
        <f>IF($D109="Yes",'CMFs Injury C (All Data)'!S109,1)</f>
        <v>#N/A</v>
      </c>
      <c r="T109" s="404" t="e">
        <f>IF($D109="Yes",'CMFs Injury C (All Data)'!T109,1)</f>
        <v>#N/A</v>
      </c>
      <c r="U109" s="404" t="e">
        <f>IF($D109="Yes",'CMFs Injury C (All Data)'!U109,1)</f>
        <v>#N/A</v>
      </c>
      <c r="V109" s="439" t="e">
        <f>IF($D109="Yes",'CMFs Injury C (All Data)'!V109,1)</f>
        <v>#N/A</v>
      </c>
      <c r="W109" s="625"/>
    </row>
    <row r="110" spans="1:23" x14ac:dyDescent="0.2">
      <c r="A110" s="407" t="str">
        <f>'CMFs Fatal'!A110</f>
        <v>Area Type must be selected on Worksheet 1 (box 14)</v>
      </c>
      <c r="B110" s="403">
        <f>'CMFs Fatal (All Data)'!B110</f>
        <v>25</v>
      </c>
      <c r="C110" s="403" t="str">
        <f>'CMFs Fatal (All Data)'!C110</f>
        <v>All</v>
      </c>
      <c r="D110" s="403" t="e">
        <f>'CMFs Fatal (All Data)'!D110</f>
        <v>#N/A</v>
      </c>
      <c r="E110" s="404" t="e">
        <f>IF($D110="Yes",'CMFs Injury C (All Data)'!E110,1)</f>
        <v>#N/A</v>
      </c>
      <c r="F110" s="404" t="e">
        <f>IF($D110="Yes",'CMFs Injury C (All Data)'!F110,1)</f>
        <v>#N/A</v>
      </c>
      <c r="G110" s="404" t="e">
        <f>IF($D110="Yes",'CMFs Injury C (All Data)'!G110,1)</f>
        <v>#N/A</v>
      </c>
      <c r="H110" s="404" t="e">
        <f>IF($D110="Yes",'CMFs Injury C (All Data)'!H110,1)</f>
        <v>#N/A</v>
      </c>
      <c r="I110" s="404" t="e">
        <f>IF($D110="Yes",'CMFs Injury C (All Data)'!I110,1)</f>
        <v>#N/A</v>
      </c>
      <c r="J110" s="404" t="e">
        <f>IF($D110="Yes",'CMFs Injury C (All Data)'!J110,1)</f>
        <v>#N/A</v>
      </c>
      <c r="K110" s="404" t="e">
        <f>IF($D110="Yes",'CMFs Injury C (All Data)'!K110,1)</f>
        <v>#N/A</v>
      </c>
      <c r="L110" s="404" t="e">
        <f>IF($D110="Yes",'CMFs Injury C (All Data)'!L110,1)</f>
        <v>#N/A</v>
      </c>
      <c r="M110" s="404" t="e">
        <f>IF($D110="Yes",'CMFs Injury C (All Data)'!M110,1)</f>
        <v>#N/A</v>
      </c>
      <c r="N110" s="404" t="e">
        <f>IF($D110="Yes",'CMFs Injury C (All Data)'!N110,1)</f>
        <v>#N/A</v>
      </c>
      <c r="O110" s="404" t="e">
        <f>IF($D110="Yes",'CMFs Injury C (All Data)'!O110,1)</f>
        <v>#N/A</v>
      </c>
      <c r="P110" s="404" t="e">
        <f>IF($D110="Yes",'CMFs Injury C (All Data)'!P110,1)</f>
        <v>#N/A</v>
      </c>
      <c r="Q110" s="404" t="e">
        <f>IF($D110="Yes",'CMFs Injury C (All Data)'!Q110,1)</f>
        <v>#N/A</v>
      </c>
      <c r="R110" s="404" t="e">
        <f>IF($D110="Yes",'CMFs Injury C (All Data)'!R110,1)</f>
        <v>#N/A</v>
      </c>
      <c r="S110" s="404" t="e">
        <f>IF($D110="Yes",'CMFs Injury C (All Data)'!S110,1)</f>
        <v>#N/A</v>
      </c>
      <c r="T110" s="404" t="e">
        <f>IF($D110="Yes",'CMFs Injury C (All Data)'!T110,1)</f>
        <v>#N/A</v>
      </c>
      <c r="U110" s="404" t="e">
        <f>IF($D110="Yes",'CMFs Injury C (All Data)'!U110,1)</f>
        <v>#N/A</v>
      </c>
      <c r="V110" s="439" t="e">
        <f>IF($D110="Yes",'CMFs Injury C (All Data)'!V110,1)</f>
        <v>#N/A</v>
      </c>
      <c r="W110" s="625"/>
    </row>
    <row r="111" spans="1:23" x14ac:dyDescent="0.2">
      <c r="A111" s="407" t="str">
        <f>'CMFs Fatal'!A111</f>
        <v>Area Type must be selected on Worksheet 1 (box 14)</v>
      </c>
      <c r="B111" s="403">
        <f>'CMFs Fatal (All Data)'!B111</f>
        <v>8</v>
      </c>
      <c r="C111" s="403" t="str">
        <f>'CMFs Fatal (All Data)'!C111</f>
        <v>All</v>
      </c>
      <c r="D111" s="403" t="e">
        <f>'CMFs Fatal (All Data)'!D111</f>
        <v>#N/A</v>
      </c>
      <c r="E111" s="404" t="e">
        <f>IF($D111="Yes",'CMFs Injury C (All Data)'!E111,1)</f>
        <v>#N/A</v>
      </c>
      <c r="F111" s="404" t="e">
        <f>IF($D111="Yes",'CMFs Injury C (All Data)'!F111,1)</f>
        <v>#N/A</v>
      </c>
      <c r="G111" s="404" t="e">
        <f>IF($D111="Yes",'CMFs Injury C (All Data)'!G111,1)</f>
        <v>#N/A</v>
      </c>
      <c r="H111" s="404" t="e">
        <f>IF($D111="Yes",'CMFs Injury C (All Data)'!H111,1)</f>
        <v>#N/A</v>
      </c>
      <c r="I111" s="404" t="e">
        <f>IF($D111="Yes",'CMFs Injury C (All Data)'!I111,1)</f>
        <v>#N/A</v>
      </c>
      <c r="J111" s="404" t="e">
        <f>IF($D111="Yes",'CMFs Injury C (All Data)'!J111,1)</f>
        <v>#N/A</v>
      </c>
      <c r="K111" s="404" t="e">
        <f>IF($D111="Yes",'CMFs Injury C (All Data)'!K111,1)</f>
        <v>#N/A</v>
      </c>
      <c r="L111" s="404" t="e">
        <f>IF($D111="Yes",'CMFs Injury C (All Data)'!L111,1)</f>
        <v>#N/A</v>
      </c>
      <c r="M111" s="404" t="e">
        <f>IF($D111="Yes",'CMFs Injury C (All Data)'!M111,1)</f>
        <v>#N/A</v>
      </c>
      <c r="N111" s="404" t="e">
        <f>IF($D111="Yes",'CMFs Injury C (All Data)'!N111,1)</f>
        <v>#N/A</v>
      </c>
      <c r="O111" s="404" t="e">
        <f>IF($D111="Yes",'CMFs Injury C (All Data)'!O111,1)</f>
        <v>#N/A</v>
      </c>
      <c r="P111" s="404" t="e">
        <f>IF($D111="Yes",'CMFs Injury C (All Data)'!P111,1)</f>
        <v>#N/A</v>
      </c>
      <c r="Q111" s="404" t="e">
        <f>IF($D111="Yes",'CMFs Injury C (All Data)'!Q111,1)</f>
        <v>#N/A</v>
      </c>
      <c r="R111" s="404" t="e">
        <f>IF($D111="Yes",'CMFs Injury C (All Data)'!R111,1)</f>
        <v>#N/A</v>
      </c>
      <c r="S111" s="404" t="e">
        <f>IF($D111="Yes",'CMFs Injury C (All Data)'!S111,1)</f>
        <v>#N/A</v>
      </c>
      <c r="T111" s="404" t="e">
        <f>IF($D111="Yes",'CMFs Injury C (All Data)'!T111,1)</f>
        <v>#N/A</v>
      </c>
      <c r="U111" s="404" t="e">
        <f>IF($D111="Yes",'CMFs Injury C (All Data)'!U111,1)</f>
        <v>#N/A</v>
      </c>
      <c r="V111" s="439" t="e">
        <f>IF($D111="Yes",'CMFs Injury C (All Data)'!V111,1)</f>
        <v>#N/A</v>
      </c>
      <c r="W111" s="625"/>
    </row>
    <row r="112" spans="1:23" x14ac:dyDescent="0.2">
      <c r="A112" s="407" t="str">
        <f>'CMFs Fatal'!A112</f>
        <v>Area Type must be selected on Worksheet 1 (box 14)</v>
      </c>
      <c r="B112" s="403">
        <f>'CMFs Fatal (All Data)'!B112</f>
        <v>25</v>
      </c>
      <c r="C112" s="403" t="str">
        <f>'CMFs Fatal (All Data)'!C112</f>
        <v>Rural</v>
      </c>
      <c r="D112" s="403" t="e">
        <f>'CMFs Fatal (All Data)'!D112</f>
        <v>#N/A</v>
      </c>
      <c r="E112" s="404" t="e">
        <f>IF($D112="Yes",'CMFs Injury C (All Data)'!E112,1)</f>
        <v>#N/A</v>
      </c>
      <c r="F112" s="404" t="e">
        <f>IF($D112="Yes",'CMFs Injury C (All Data)'!F112,1)</f>
        <v>#N/A</v>
      </c>
      <c r="G112" s="404" t="e">
        <f>IF($D112="Yes",'CMFs Injury C (All Data)'!G112,1)</f>
        <v>#N/A</v>
      </c>
      <c r="H112" s="404" t="e">
        <f>IF($D112="Yes",'CMFs Injury C (All Data)'!H112,1)</f>
        <v>#N/A</v>
      </c>
      <c r="I112" s="404" t="e">
        <f>IF($D112="Yes",'CMFs Injury C (All Data)'!I112,1)</f>
        <v>#N/A</v>
      </c>
      <c r="J112" s="404" t="e">
        <f>IF($D112="Yes",'CMFs Injury C (All Data)'!J112,1)</f>
        <v>#N/A</v>
      </c>
      <c r="K112" s="404" t="e">
        <f>IF($D112="Yes",'CMFs Injury C (All Data)'!K112,1)</f>
        <v>#N/A</v>
      </c>
      <c r="L112" s="404" t="e">
        <f>IF($D112="Yes",'CMFs Injury C (All Data)'!L112,1)</f>
        <v>#N/A</v>
      </c>
      <c r="M112" s="404" t="e">
        <f>IF($D112="Yes",'CMFs Injury C (All Data)'!M112,1)</f>
        <v>#N/A</v>
      </c>
      <c r="N112" s="404" t="e">
        <f>IF($D112="Yes",'CMFs Injury C (All Data)'!N112,1)</f>
        <v>#N/A</v>
      </c>
      <c r="O112" s="404" t="e">
        <f>IF($D112="Yes",'CMFs Injury C (All Data)'!O112,1)</f>
        <v>#N/A</v>
      </c>
      <c r="P112" s="404" t="e">
        <f>IF($D112="Yes",'CMFs Injury C (All Data)'!P112,1)</f>
        <v>#N/A</v>
      </c>
      <c r="Q112" s="404" t="e">
        <f>IF($D112="Yes",'CMFs Injury C (All Data)'!Q112,1)</f>
        <v>#N/A</v>
      </c>
      <c r="R112" s="404" t="e">
        <f>IF($D112="Yes",'CMFs Injury C (All Data)'!R112,1)</f>
        <v>#N/A</v>
      </c>
      <c r="S112" s="404" t="e">
        <f>IF($D112="Yes",'CMFs Injury C (All Data)'!S112,1)</f>
        <v>#N/A</v>
      </c>
      <c r="T112" s="404" t="e">
        <f>IF($D112="Yes",'CMFs Injury C (All Data)'!T112,1)</f>
        <v>#N/A</v>
      </c>
      <c r="U112" s="404" t="e">
        <f>IF($D112="Yes",'CMFs Injury C (All Data)'!U112,1)</f>
        <v>#N/A</v>
      </c>
      <c r="V112" s="439" t="e">
        <f>IF($D112="Yes",'CMFs Injury C (All Data)'!V112,1)</f>
        <v>#N/A</v>
      </c>
      <c r="W112" s="625"/>
    </row>
    <row r="113" spans="1:23" x14ac:dyDescent="0.2">
      <c r="A113" s="407" t="str">
        <f>'CMFs Fatal'!A113</f>
        <v>Area Type must be selected on Worksheet 1 (box 14)</v>
      </c>
      <c r="B113" s="403">
        <f>'CMFs Fatal (All Data)'!B113</f>
        <v>25</v>
      </c>
      <c r="C113" s="403" t="str">
        <f>'CMFs Fatal (All Data)'!C113</f>
        <v>All</v>
      </c>
      <c r="D113" s="403" t="e">
        <f>'CMFs Fatal (All Data)'!D113</f>
        <v>#N/A</v>
      </c>
      <c r="E113" s="404" t="e">
        <f>IF($D113="Yes",'CMFs Injury C (All Data)'!E113,1)</f>
        <v>#N/A</v>
      </c>
      <c r="F113" s="404" t="e">
        <f>IF($D113="Yes",'CMFs Injury C (All Data)'!F113,1)</f>
        <v>#N/A</v>
      </c>
      <c r="G113" s="404" t="e">
        <f>IF($D113="Yes",'CMFs Injury C (All Data)'!G113,1)</f>
        <v>#N/A</v>
      </c>
      <c r="H113" s="404" t="e">
        <f>IF($D113="Yes",'CMFs Injury C (All Data)'!H113,1)</f>
        <v>#N/A</v>
      </c>
      <c r="I113" s="404" t="e">
        <f>IF($D113="Yes",'CMFs Injury C (All Data)'!I113,1)</f>
        <v>#N/A</v>
      </c>
      <c r="J113" s="404" t="e">
        <f>IF($D113="Yes",'CMFs Injury C (All Data)'!J113,1)</f>
        <v>#N/A</v>
      </c>
      <c r="K113" s="404" t="e">
        <f>IF($D113="Yes",'CMFs Injury C (All Data)'!K113,1)</f>
        <v>#N/A</v>
      </c>
      <c r="L113" s="404" t="e">
        <f>IF($D113="Yes",'CMFs Injury C (All Data)'!L113,1)</f>
        <v>#N/A</v>
      </c>
      <c r="M113" s="404" t="e">
        <f>IF($D113="Yes",'CMFs Injury C (All Data)'!M113,1)</f>
        <v>#N/A</v>
      </c>
      <c r="N113" s="404" t="e">
        <f>IF($D113="Yes",'CMFs Injury C (All Data)'!N113,1)</f>
        <v>#N/A</v>
      </c>
      <c r="O113" s="404" t="e">
        <f>IF($D113="Yes",'CMFs Injury C (All Data)'!O113,1)</f>
        <v>#N/A</v>
      </c>
      <c r="P113" s="404" t="e">
        <f>IF($D113="Yes",'CMFs Injury C (All Data)'!P113,1)</f>
        <v>#N/A</v>
      </c>
      <c r="Q113" s="404" t="e">
        <f>IF($D113="Yes",'CMFs Injury C (All Data)'!Q113,1)</f>
        <v>#N/A</v>
      </c>
      <c r="R113" s="404" t="e">
        <f>IF($D113="Yes",'CMFs Injury C (All Data)'!R113,1)</f>
        <v>#N/A</v>
      </c>
      <c r="S113" s="404" t="e">
        <f>IF($D113="Yes",'CMFs Injury C (All Data)'!S113,1)</f>
        <v>#N/A</v>
      </c>
      <c r="T113" s="404" t="e">
        <f>IF($D113="Yes",'CMFs Injury C (All Data)'!T113,1)</f>
        <v>#N/A</v>
      </c>
      <c r="U113" s="404" t="e">
        <f>IF($D113="Yes",'CMFs Injury C (All Data)'!U113,1)</f>
        <v>#N/A</v>
      </c>
      <c r="V113" s="439" t="e">
        <f>IF($D113="Yes",'CMFs Injury C (All Data)'!V113,1)</f>
        <v>#N/A</v>
      </c>
      <c r="W113" s="625"/>
    </row>
    <row r="114" spans="1:23" x14ac:dyDescent="0.2">
      <c r="A114" s="407" t="str">
        <f>'CMFs Fatal'!A114</f>
        <v>Area Type must be selected on Worksheet 1 (box 14)</v>
      </c>
      <c r="B114" s="403">
        <f>'CMFs Fatal (All Data)'!B114</f>
        <v>25</v>
      </c>
      <c r="C114" s="403" t="str">
        <f>'CMFs Fatal (All Data)'!C114</f>
        <v>Rural</v>
      </c>
      <c r="D114" s="403" t="e">
        <f>'CMFs Fatal (All Data)'!D114</f>
        <v>#N/A</v>
      </c>
      <c r="E114" s="404" t="e">
        <f>IF($D114="Yes",'CMFs Injury C (All Data)'!E114,1)</f>
        <v>#N/A</v>
      </c>
      <c r="F114" s="404" t="e">
        <f>IF($D114="Yes",'CMFs Injury C (All Data)'!F114,1)</f>
        <v>#N/A</v>
      </c>
      <c r="G114" s="404" t="e">
        <f>IF($D114="Yes",'CMFs Injury C (All Data)'!G114,1)</f>
        <v>#N/A</v>
      </c>
      <c r="H114" s="404" t="e">
        <f>IF($D114="Yes",'CMFs Injury C (All Data)'!H114,1)</f>
        <v>#N/A</v>
      </c>
      <c r="I114" s="404" t="e">
        <f>IF($D114="Yes",'CMFs Injury C (All Data)'!I114,1)</f>
        <v>#N/A</v>
      </c>
      <c r="J114" s="404" t="e">
        <f>IF($D114="Yes",'CMFs Injury C (All Data)'!J114,1)</f>
        <v>#N/A</v>
      </c>
      <c r="K114" s="404" t="e">
        <f>IF($D114="Yes",'CMFs Injury C (All Data)'!K114,1)</f>
        <v>#N/A</v>
      </c>
      <c r="L114" s="404" t="e">
        <f>IF($D114="Yes",'CMFs Injury C (All Data)'!L114,1)</f>
        <v>#N/A</v>
      </c>
      <c r="M114" s="404" t="e">
        <f>IF($D114="Yes",'CMFs Injury C (All Data)'!M114,1)</f>
        <v>#N/A</v>
      </c>
      <c r="N114" s="404" t="e">
        <f>IF($D114="Yes",'CMFs Injury C (All Data)'!N114,1)</f>
        <v>#N/A</v>
      </c>
      <c r="O114" s="404" t="e">
        <f>IF($D114="Yes",'CMFs Injury C (All Data)'!O114,1)</f>
        <v>#N/A</v>
      </c>
      <c r="P114" s="404" t="e">
        <f>IF($D114="Yes",'CMFs Injury C (All Data)'!P114,1)</f>
        <v>#N/A</v>
      </c>
      <c r="Q114" s="404" t="e">
        <f>IF($D114="Yes",'CMFs Injury C (All Data)'!Q114,1)</f>
        <v>#N/A</v>
      </c>
      <c r="R114" s="404" t="e">
        <f>IF($D114="Yes",'CMFs Injury C (All Data)'!R114,1)</f>
        <v>#N/A</v>
      </c>
      <c r="S114" s="404" t="e">
        <f>IF($D114="Yes",'CMFs Injury C (All Data)'!S114,1)</f>
        <v>#N/A</v>
      </c>
      <c r="T114" s="404" t="e">
        <f>IF($D114="Yes",'CMFs Injury C (All Data)'!T114,1)</f>
        <v>#N/A</v>
      </c>
      <c r="U114" s="404" t="e">
        <f>IF($D114="Yes",'CMFs Injury C (All Data)'!U114,1)</f>
        <v>#N/A</v>
      </c>
      <c r="V114" s="439" t="e">
        <f>IF($D114="Yes",'CMFs Injury C (All Data)'!V114,1)</f>
        <v>#N/A</v>
      </c>
      <c r="W114" s="625"/>
    </row>
    <row r="115" spans="1:23" x14ac:dyDescent="0.2">
      <c r="A115" s="407" t="str">
        <f>'CMFs Fatal'!A115</f>
        <v>Area Type must be selected on Worksheet 1 (box 14)</v>
      </c>
      <c r="B115" s="403">
        <f>'CMFs Fatal (All Data)'!B115</f>
        <v>10</v>
      </c>
      <c r="C115" s="403" t="str">
        <f>'CMFs Fatal (All Data)'!C115</f>
        <v>All</v>
      </c>
      <c r="D115" s="403" t="e">
        <f>'CMFs Fatal (All Data)'!D115</f>
        <v>#N/A</v>
      </c>
      <c r="E115" s="404" t="e">
        <f>IF($D115="Yes",'CMFs Injury C (All Data)'!E115,1)</f>
        <v>#N/A</v>
      </c>
      <c r="F115" s="404" t="e">
        <f>IF($D115="Yes",'CMFs Injury C (All Data)'!F115,1)</f>
        <v>#N/A</v>
      </c>
      <c r="G115" s="404" t="e">
        <f>IF($D115="Yes",'CMFs Injury C (All Data)'!G115,1)</f>
        <v>#N/A</v>
      </c>
      <c r="H115" s="404" t="e">
        <f>IF($D115="Yes",'CMFs Injury C (All Data)'!H115,1)</f>
        <v>#N/A</v>
      </c>
      <c r="I115" s="404" t="e">
        <f>IF($D115="Yes",'CMFs Injury C (All Data)'!I115,1)</f>
        <v>#N/A</v>
      </c>
      <c r="J115" s="404" t="e">
        <f>IF($D115="Yes",'CMFs Injury C (All Data)'!J115,1)</f>
        <v>#N/A</v>
      </c>
      <c r="K115" s="404" t="e">
        <f>IF($D115="Yes",'CMFs Injury C (All Data)'!K115,1)</f>
        <v>#N/A</v>
      </c>
      <c r="L115" s="404" t="e">
        <f>IF($D115="Yes",'CMFs Injury C (All Data)'!L115,1)</f>
        <v>#N/A</v>
      </c>
      <c r="M115" s="404" t="e">
        <f>IF($D115="Yes",'CMFs Injury C (All Data)'!M115,1)</f>
        <v>#N/A</v>
      </c>
      <c r="N115" s="404" t="e">
        <f>IF($D115="Yes",'CMFs Injury C (All Data)'!N115,1)</f>
        <v>#N/A</v>
      </c>
      <c r="O115" s="404" t="e">
        <f>IF($D115="Yes",'CMFs Injury C (All Data)'!O115,1)</f>
        <v>#N/A</v>
      </c>
      <c r="P115" s="404" t="e">
        <f>IF($D115="Yes",'CMFs Injury C (All Data)'!P115,1)</f>
        <v>#N/A</v>
      </c>
      <c r="Q115" s="404" t="e">
        <f>IF($D115="Yes",'CMFs Injury C (All Data)'!Q115,1)</f>
        <v>#N/A</v>
      </c>
      <c r="R115" s="404" t="e">
        <f>IF($D115="Yes",'CMFs Injury C (All Data)'!R115,1)</f>
        <v>#N/A</v>
      </c>
      <c r="S115" s="404" t="e">
        <f>IF($D115="Yes",'CMFs Injury C (All Data)'!S115,1)</f>
        <v>#N/A</v>
      </c>
      <c r="T115" s="404" t="e">
        <f>IF($D115="Yes",'CMFs Injury C (All Data)'!T115,1)</f>
        <v>#N/A</v>
      </c>
      <c r="U115" s="404" t="e">
        <f>IF($D115="Yes",'CMFs Injury C (All Data)'!U115,1)</f>
        <v>#N/A</v>
      </c>
      <c r="V115" s="439" t="e">
        <f>IF($D115="Yes",'CMFs Injury C (All Data)'!V115,1)</f>
        <v>#N/A</v>
      </c>
      <c r="W115" s="625"/>
    </row>
    <row r="116" spans="1:23" x14ac:dyDescent="0.2">
      <c r="A116" s="407" t="str">
        <f>'CMFs Fatal'!A116</f>
        <v>Area Type must be selected on Worksheet 1 (box 14)</v>
      </c>
      <c r="B116" s="403">
        <f>'CMFs Fatal (All Data)'!B116</f>
        <v>10</v>
      </c>
      <c r="C116" s="403" t="str">
        <f>'CMFs Fatal (All Data)'!C116</f>
        <v>All</v>
      </c>
      <c r="D116" s="403" t="e">
        <f>'CMFs Fatal (All Data)'!D116</f>
        <v>#N/A</v>
      </c>
      <c r="E116" s="404" t="e">
        <f>IF($D116="Yes",'CMFs Injury C (All Data)'!E116,1)</f>
        <v>#N/A</v>
      </c>
      <c r="F116" s="404" t="e">
        <f>IF($D116="Yes",'CMFs Injury C (All Data)'!F116,1)</f>
        <v>#N/A</v>
      </c>
      <c r="G116" s="404" t="e">
        <f>IF($D116="Yes",'CMFs Injury C (All Data)'!G116,1)</f>
        <v>#N/A</v>
      </c>
      <c r="H116" s="404" t="e">
        <f>IF($D116="Yes",'CMFs Injury C (All Data)'!H116,1)</f>
        <v>#N/A</v>
      </c>
      <c r="I116" s="404" t="e">
        <f>IF($D116="Yes",'CMFs Injury C (All Data)'!I116,1)</f>
        <v>#N/A</v>
      </c>
      <c r="J116" s="404" t="e">
        <f>IF($D116="Yes",'CMFs Injury C (All Data)'!J116,1)</f>
        <v>#N/A</v>
      </c>
      <c r="K116" s="404" t="e">
        <f>IF($D116="Yes",'CMFs Injury C (All Data)'!K116,1)</f>
        <v>#N/A</v>
      </c>
      <c r="L116" s="404" t="e">
        <f>IF($D116="Yes",'CMFs Injury C (All Data)'!L116,1)</f>
        <v>#N/A</v>
      </c>
      <c r="M116" s="404" t="e">
        <f>IF($D116="Yes",'CMFs Injury C (All Data)'!M116,1)</f>
        <v>#N/A</v>
      </c>
      <c r="N116" s="404" t="e">
        <f>IF($D116="Yes",'CMFs Injury C (All Data)'!N116,1)</f>
        <v>#N/A</v>
      </c>
      <c r="O116" s="404" t="e">
        <f>IF($D116="Yes",'CMFs Injury C (All Data)'!O116,1)</f>
        <v>#N/A</v>
      </c>
      <c r="P116" s="404" t="e">
        <f>IF($D116="Yes",'CMFs Injury C (All Data)'!P116,1)</f>
        <v>#N/A</v>
      </c>
      <c r="Q116" s="404" t="e">
        <f>IF($D116="Yes",'CMFs Injury C (All Data)'!Q116,1)</f>
        <v>#N/A</v>
      </c>
      <c r="R116" s="404" t="e">
        <f>IF($D116="Yes",'CMFs Injury C (All Data)'!R116,1)</f>
        <v>#N/A</v>
      </c>
      <c r="S116" s="404" t="e">
        <f>IF($D116="Yes",'CMFs Injury C (All Data)'!S116,1)</f>
        <v>#N/A</v>
      </c>
      <c r="T116" s="404" t="e">
        <f>IF($D116="Yes",'CMFs Injury C (All Data)'!T116,1)</f>
        <v>#N/A</v>
      </c>
      <c r="U116" s="404" t="e">
        <f>IF($D116="Yes",'CMFs Injury C (All Data)'!U116,1)</f>
        <v>#N/A</v>
      </c>
      <c r="V116" s="439" t="e">
        <f>IF($D116="Yes",'CMFs Injury C (All Data)'!V116,1)</f>
        <v>#N/A</v>
      </c>
      <c r="W116" s="625"/>
    </row>
    <row r="117" spans="1:23" x14ac:dyDescent="0.2">
      <c r="A117" s="407" t="str">
        <f>'CMFs Fatal'!A117</f>
        <v>Area Type must be selected on Worksheet 1 (box 14)</v>
      </c>
      <c r="B117" s="403">
        <f>'CMFs Fatal (All Data)'!B117</f>
        <v>20</v>
      </c>
      <c r="C117" s="403" t="str">
        <f>'CMFs Fatal (All Data)'!C117</f>
        <v>All</v>
      </c>
      <c r="D117" s="403" t="e">
        <f>'CMFs Fatal (All Data)'!D117</f>
        <v>#N/A</v>
      </c>
      <c r="E117" s="404" t="e">
        <f>IF($D117="Yes",'CMFs Injury C (All Data)'!E117,1)</f>
        <v>#N/A</v>
      </c>
      <c r="F117" s="404" t="e">
        <f>IF($D117="Yes",'CMFs Injury C (All Data)'!F117,1)</f>
        <v>#N/A</v>
      </c>
      <c r="G117" s="404" t="e">
        <f>IF($D117="Yes",'CMFs Injury C (All Data)'!G117,1)</f>
        <v>#N/A</v>
      </c>
      <c r="H117" s="404" t="e">
        <f>IF($D117="Yes",'CMFs Injury C (All Data)'!H117,1)</f>
        <v>#N/A</v>
      </c>
      <c r="I117" s="404" t="e">
        <f>IF($D117="Yes",'CMFs Injury C (All Data)'!I117,1)</f>
        <v>#N/A</v>
      </c>
      <c r="J117" s="404" t="e">
        <f>IF($D117="Yes",'CMFs Injury C (All Data)'!J117,1)</f>
        <v>#N/A</v>
      </c>
      <c r="K117" s="404" t="e">
        <f>IF($D117="Yes",'CMFs Injury C (All Data)'!K117,1)</f>
        <v>#N/A</v>
      </c>
      <c r="L117" s="404" t="e">
        <f>IF($D117="Yes",'CMFs Injury C (All Data)'!L117,1)</f>
        <v>#N/A</v>
      </c>
      <c r="M117" s="404" t="e">
        <f>IF($D117="Yes",'CMFs Injury C (All Data)'!M117,1)</f>
        <v>#N/A</v>
      </c>
      <c r="N117" s="404" t="e">
        <f>IF($D117="Yes",'CMFs Injury C (All Data)'!N117,1)</f>
        <v>#N/A</v>
      </c>
      <c r="O117" s="404" t="e">
        <f>IF($D117="Yes",'CMFs Injury C (All Data)'!O117,1)</f>
        <v>#N/A</v>
      </c>
      <c r="P117" s="404" t="e">
        <f>IF($D117="Yes",'CMFs Injury C (All Data)'!P117,1)</f>
        <v>#N/A</v>
      </c>
      <c r="Q117" s="404" t="e">
        <f>IF($D117="Yes",'CMFs Injury C (All Data)'!Q117,1)</f>
        <v>#N/A</v>
      </c>
      <c r="R117" s="404" t="e">
        <f>IF($D117="Yes",'CMFs Injury C (All Data)'!R117,1)</f>
        <v>#N/A</v>
      </c>
      <c r="S117" s="404" t="e">
        <f>IF($D117="Yes",'CMFs Injury C (All Data)'!S117,1)</f>
        <v>#N/A</v>
      </c>
      <c r="T117" s="404" t="e">
        <f>IF($D117="Yes",'CMFs Injury C (All Data)'!T117,1)</f>
        <v>#N/A</v>
      </c>
      <c r="U117" s="404" t="e">
        <f>IF($D117="Yes",'CMFs Injury C (All Data)'!U117,1)</f>
        <v>#N/A</v>
      </c>
      <c r="V117" s="439" t="e">
        <f>IF($D117="Yes",'CMFs Injury C (All Data)'!V117,1)</f>
        <v>#N/A</v>
      </c>
      <c r="W117" s="625"/>
    </row>
    <row r="118" spans="1:23" x14ac:dyDescent="0.2">
      <c r="A118" s="407" t="str">
        <f>'CMFs Fatal'!A118</f>
        <v>Area Type must be selected on Worksheet 1 (box 14)</v>
      </c>
      <c r="B118" s="403">
        <f>'CMFs Fatal (All Data)'!B118</f>
        <v>20</v>
      </c>
      <c r="C118" s="403" t="str">
        <f>'CMFs Fatal (All Data)'!C118</f>
        <v>Urban and Suburban</v>
      </c>
      <c r="D118" s="403" t="e">
        <f>'CMFs Fatal (All Data)'!D118</f>
        <v>#N/A</v>
      </c>
      <c r="E118" s="404" t="e">
        <f>IF($D118="Yes",'CMFs Injury C (All Data)'!E118,1)</f>
        <v>#N/A</v>
      </c>
      <c r="F118" s="404" t="e">
        <f>IF($D118="Yes",'CMFs Injury C (All Data)'!F118,1)</f>
        <v>#N/A</v>
      </c>
      <c r="G118" s="404" t="e">
        <f>IF($D118="Yes",'CMFs Injury C (All Data)'!G118,1)</f>
        <v>#N/A</v>
      </c>
      <c r="H118" s="404" t="e">
        <f>IF($D118="Yes",'CMFs Injury C (All Data)'!H118,1)</f>
        <v>#N/A</v>
      </c>
      <c r="I118" s="404" t="e">
        <f>IF($D118="Yes",'CMFs Injury C (All Data)'!I118,1)</f>
        <v>#N/A</v>
      </c>
      <c r="J118" s="404" t="e">
        <f>IF($D118="Yes",'CMFs Injury C (All Data)'!J118,1)</f>
        <v>#N/A</v>
      </c>
      <c r="K118" s="404" t="e">
        <f>IF($D118="Yes",'CMFs Injury C (All Data)'!K118,1)</f>
        <v>#N/A</v>
      </c>
      <c r="L118" s="404" t="e">
        <f>IF($D118="Yes",'CMFs Injury C (All Data)'!L118,1)</f>
        <v>#N/A</v>
      </c>
      <c r="M118" s="404" t="e">
        <f>IF($D118="Yes",'CMFs Injury C (All Data)'!M118,1)</f>
        <v>#N/A</v>
      </c>
      <c r="N118" s="404" t="e">
        <f>IF($D118="Yes",'CMFs Injury C (All Data)'!N118,1)</f>
        <v>#N/A</v>
      </c>
      <c r="O118" s="404" t="e">
        <f>IF($D118="Yes",'CMFs Injury C (All Data)'!O118,1)</f>
        <v>#N/A</v>
      </c>
      <c r="P118" s="404" t="e">
        <f>IF($D118="Yes",'CMFs Injury C (All Data)'!P118,1)</f>
        <v>#N/A</v>
      </c>
      <c r="Q118" s="404" t="e">
        <f>IF($D118="Yes",'CMFs Injury C (All Data)'!Q118,1)</f>
        <v>#N/A</v>
      </c>
      <c r="R118" s="404" t="e">
        <f>IF($D118="Yes",'CMFs Injury C (All Data)'!R118,1)</f>
        <v>#N/A</v>
      </c>
      <c r="S118" s="404" t="e">
        <f>IF($D118="Yes",'CMFs Injury C (All Data)'!S118,1)</f>
        <v>#N/A</v>
      </c>
      <c r="T118" s="404" t="e">
        <f>IF($D118="Yes",'CMFs Injury C (All Data)'!T118,1)</f>
        <v>#N/A</v>
      </c>
      <c r="U118" s="404" t="e">
        <f>IF($D118="Yes",'CMFs Injury C (All Data)'!U118,1)</f>
        <v>#N/A</v>
      </c>
      <c r="V118" s="439" t="e">
        <f>IF($D118="Yes",'CMFs Injury C (All Data)'!V118,1)</f>
        <v>#N/A</v>
      </c>
      <c r="W118" s="625"/>
    </row>
    <row r="119" spans="1:23" x14ac:dyDescent="0.2">
      <c r="A119" s="407" t="str">
        <f>'CMFs Fatal'!A119</f>
        <v>Area Type must be selected on Worksheet 1 (box 14)</v>
      </c>
      <c r="B119" s="403">
        <f>'CMFs Fatal (All Data)'!B119</f>
        <v>20</v>
      </c>
      <c r="C119" s="403" t="str">
        <f>'CMFs Fatal (All Data)'!C119</f>
        <v>Urban</v>
      </c>
      <c r="D119" s="403" t="e">
        <f>'CMFs Fatal (All Data)'!D119</f>
        <v>#N/A</v>
      </c>
      <c r="E119" s="404" t="e">
        <f>IF($D119="Yes",'CMFs Injury C (All Data)'!E119,1)</f>
        <v>#N/A</v>
      </c>
      <c r="F119" s="404" t="e">
        <f>IF($D119="Yes",'CMFs Injury C (All Data)'!F119,1)</f>
        <v>#N/A</v>
      </c>
      <c r="G119" s="404" t="e">
        <f>IF($D119="Yes",'CMFs Injury C (All Data)'!G119,1)</f>
        <v>#N/A</v>
      </c>
      <c r="H119" s="404" t="e">
        <f>IF($D119="Yes",'CMFs Injury C (All Data)'!H119,1)</f>
        <v>#N/A</v>
      </c>
      <c r="I119" s="404" t="e">
        <f>IF($D119="Yes",'CMFs Injury C (All Data)'!I119,1)</f>
        <v>#N/A</v>
      </c>
      <c r="J119" s="404" t="e">
        <f>IF($D119="Yes",'CMFs Injury C (All Data)'!J119,1)</f>
        <v>#N/A</v>
      </c>
      <c r="K119" s="404" t="e">
        <f>IF($D119="Yes",'CMFs Injury C (All Data)'!K119,1)</f>
        <v>#N/A</v>
      </c>
      <c r="L119" s="404" t="e">
        <f>IF($D119="Yes",'CMFs Injury C (All Data)'!L119,1)</f>
        <v>#N/A</v>
      </c>
      <c r="M119" s="404" t="e">
        <f>IF($D119="Yes",'CMFs Injury C (All Data)'!M119,1)</f>
        <v>#N/A</v>
      </c>
      <c r="N119" s="404" t="e">
        <f>IF($D119="Yes",'CMFs Injury C (All Data)'!N119,1)</f>
        <v>#N/A</v>
      </c>
      <c r="O119" s="404" t="e">
        <f>IF($D119="Yes",'CMFs Injury C (All Data)'!O119,1)</f>
        <v>#N/A</v>
      </c>
      <c r="P119" s="404" t="e">
        <f>IF($D119="Yes",'CMFs Injury C (All Data)'!P119,1)</f>
        <v>#N/A</v>
      </c>
      <c r="Q119" s="404" t="e">
        <f>IF($D119="Yes",'CMFs Injury C (All Data)'!Q119,1)</f>
        <v>#N/A</v>
      </c>
      <c r="R119" s="404" t="e">
        <f>IF($D119="Yes",'CMFs Injury C (All Data)'!R119,1)</f>
        <v>#N/A</v>
      </c>
      <c r="S119" s="404" t="e">
        <f>IF($D119="Yes",'CMFs Injury C (All Data)'!S119,1)</f>
        <v>#N/A</v>
      </c>
      <c r="T119" s="404" t="e">
        <f>IF($D119="Yes",'CMFs Injury C (All Data)'!T119,1)</f>
        <v>#N/A</v>
      </c>
      <c r="U119" s="404" t="e">
        <f>IF($D119="Yes",'CMFs Injury C (All Data)'!U119,1)</f>
        <v>#N/A</v>
      </c>
      <c r="V119" s="439" t="e">
        <f>IF($D119="Yes",'CMFs Injury C (All Data)'!V119,1)</f>
        <v>#N/A</v>
      </c>
      <c r="W119" s="625"/>
    </row>
    <row r="120" spans="1:23" x14ac:dyDescent="0.2">
      <c r="A120" s="407" t="str">
        <f>'CMFs Fatal'!A120</f>
        <v>Area Type must be selected on Worksheet 1 (box 14)</v>
      </c>
      <c r="B120" s="403">
        <f>'CMFs Fatal (All Data)'!B120</f>
        <v>20</v>
      </c>
      <c r="C120" s="403" t="str">
        <f>'CMFs Fatal (All Data)'!C120</f>
        <v>Urban</v>
      </c>
      <c r="D120" s="403" t="e">
        <f>'CMFs Fatal (All Data)'!D120</f>
        <v>#N/A</v>
      </c>
      <c r="E120" s="404" t="e">
        <f>IF($D120="Yes",'CMFs Injury C (All Data)'!E120,1)</f>
        <v>#N/A</v>
      </c>
      <c r="F120" s="404" t="e">
        <f>IF($D120="Yes",'CMFs Injury C (All Data)'!F120,1)</f>
        <v>#N/A</v>
      </c>
      <c r="G120" s="404" t="e">
        <f>IF($D120="Yes",'CMFs Injury C (All Data)'!G120,1)</f>
        <v>#N/A</v>
      </c>
      <c r="H120" s="404" t="e">
        <f>IF($D120="Yes",'CMFs Injury C (All Data)'!H120,1)</f>
        <v>#N/A</v>
      </c>
      <c r="I120" s="404" t="e">
        <f>IF($D120="Yes",'CMFs Injury C (All Data)'!I120,1)</f>
        <v>#N/A</v>
      </c>
      <c r="J120" s="404" t="e">
        <f>IF($D120="Yes",'CMFs Injury C (All Data)'!J120,1)</f>
        <v>#N/A</v>
      </c>
      <c r="K120" s="404" t="e">
        <f>IF($D120="Yes",'CMFs Injury C (All Data)'!K120,1)</f>
        <v>#N/A</v>
      </c>
      <c r="L120" s="404" t="e">
        <f>IF($D120="Yes",'CMFs Injury C (All Data)'!L120,1)</f>
        <v>#N/A</v>
      </c>
      <c r="M120" s="404" t="e">
        <f>IF($D120="Yes",'CMFs Injury C (All Data)'!M120,1)</f>
        <v>#N/A</v>
      </c>
      <c r="N120" s="404" t="e">
        <f>IF($D120="Yes",'CMFs Injury C (All Data)'!N120,1)</f>
        <v>#N/A</v>
      </c>
      <c r="O120" s="404" t="e">
        <f>IF($D120="Yes",'CMFs Injury C (All Data)'!O120,1)</f>
        <v>#N/A</v>
      </c>
      <c r="P120" s="404" t="e">
        <f>IF($D120="Yes",'CMFs Injury C (All Data)'!P120,1)</f>
        <v>#N/A</v>
      </c>
      <c r="Q120" s="404" t="e">
        <f>IF($D120="Yes",'CMFs Injury C (All Data)'!Q120,1)</f>
        <v>#N/A</v>
      </c>
      <c r="R120" s="404" t="e">
        <f>IF($D120="Yes",'CMFs Injury C (All Data)'!R120,1)</f>
        <v>#N/A</v>
      </c>
      <c r="S120" s="404" t="e">
        <f>IF($D120="Yes",'CMFs Injury C (All Data)'!S120,1)</f>
        <v>#N/A</v>
      </c>
      <c r="T120" s="404" t="e">
        <f>IF($D120="Yes",'CMFs Injury C (All Data)'!T120,1)</f>
        <v>#N/A</v>
      </c>
      <c r="U120" s="404" t="e">
        <f>IF($D120="Yes",'CMFs Injury C (All Data)'!U120,1)</f>
        <v>#N/A</v>
      </c>
      <c r="V120" s="439" t="e">
        <f>IF($D120="Yes",'CMFs Injury C (All Data)'!V120,1)</f>
        <v>#N/A</v>
      </c>
      <c r="W120" s="625"/>
    </row>
    <row r="121" spans="1:23" x14ac:dyDescent="0.2">
      <c r="A121" s="407" t="str">
        <f>'CMFs Fatal'!A121</f>
        <v>Area Type must be selected on Worksheet 1 (box 14)</v>
      </c>
      <c r="B121" s="403">
        <f>'CMFs Fatal (All Data)'!B121</f>
        <v>20</v>
      </c>
      <c r="C121" s="403" t="str">
        <f>'CMFs Fatal (All Data)'!C121</f>
        <v>Urban</v>
      </c>
      <c r="D121" s="403" t="e">
        <f>'CMFs Fatal (All Data)'!D121</f>
        <v>#N/A</v>
      </c>
      <c r="E121" s="404" t="e">
        <f>IF($D121="Yes",'CMFs Injury C (All Data)'!E121,1)</f>
        <v>#N/A</v>
      </c>
      <c r="F121" s="404" t="e">
        <f>IF($D121="Yes",'CMFs Injury C (All Data)'!F121,1)</f>
        <v>#N/A</v>
      </c>
      <c r="G121" s="404" t="e">
        <f>IF($D121="Yes",'CMFs Injury C (All Data)'!G121,1)</f>
        <v>#N/A</v>
      </c>
      <c r="H121" s="404" t="e">
        <f>IF($D121="Yes",'CMFs Injury C (All Data)'!H121,1)</f>
        <v>#N/A</v>
      </c>
      <c r="I121" s="404" t="e">
        <f>IF($D121="Yes",'CMFs Injury C (All Data)'!I121,1)</f>
        <v>#N/A</v>
      </c>
      <c r="J121" s="404" t="e">
        <f>IF($D121="Yes",'CMFs Injury C (All Data)'!J121,1)</f>
        <v>#N/A</v>
      </c>
      <c r="K121" s="404" t="e">
        <f>IF($D121="Yes",'CMFs Injury C (All Data)'!K121,1)</f>
        <v>#N/A</v>
      </c>
      <c r="L121" s="404" t="e">
        <f>IF($D121="Yes",'CMFs Injury C (All Data)'!L121,1)</f>
        <v>#N/A</v>
      </c>
      <c r="M121" s="404" t="e">
        <f>IF($D121="Yes",'CMFs Injury C (All Data)'!M121,1)</f>
        <v>#N/A</v>
      </c>
      <c r="N121" s="404" t="e">
        <f>IF($D121="Yes",'CMFs Injury C (All Data)'!N121,1)</f>
        <v>#N/A</v>
      </c>
      <c r="O121" s="404" t="e">
        <f>IF($D121="Yes",'CMFs Injury C (All Data)'!O121,1)</f>
        <v>#N/A</v>
      </c>
      <c r="P121" s="404" t="e">
        <f>IF($D121="Yes",'CMFs Injury C (All Data)'!P121,1)</f>
        <v>#N/A</v>
      </c>
      <c r="Q121" s="404" t="e">
        <f>IF($D121="Yes",'CMFs Injury C (All Data)'!Q121,1)</f>
        <v>#N/A</v>
      </c>
      <c r="R121" s="404" t="e">
        <f>IF($D121="Yes",'CMFs Injury C (All Data)'!R121,1)</f>
        <v>#N/A</v>
      </c>
      <c r="S121" s="404" t="e">
        <f>IF($D121="Yes",'CMFs Injury C (All Data)'!S121,1)</f>
        <v>#N/A</v>
      </c>
      <c r="T121" s="404" t="e">
        <f>IF($D121="Yes",'CMFs Injury C (All Data)'!T121,1)</f>
        <v>#N/A</v>
      </c>
      <c r="U121" s="404" t="e">
        <f>IF($D121="Yes",'CMFs Injury C (All Data)'!U121,1)</f>
        <v>#N/A</v>
      </c>
      <c r="V121" s="439" t="e">
        <f>IF($D121="Yes",'CMFs Injury C (All Data)'!V121,1)</f>
        <v>#N/A</v>
      </c>
      <c r="W121" s="625"/>
    </row>
    <row r="122" spans="1:23" x14ac:dyDescent="0.2">
      <c r="A122" s="407" t="str">
        <f>'CMFs Fatal'!A122</f>
        <v>Area Type must be selected on Worksheet 1 (box 14)</v>
      </c>
      <c r="B122" s="403">
        <f>'CMFs Fatal (All Data)'!B122</f>
        <v>20</v>
      </c>
      <c r="C122" s="403" t="str">
        <f>'CMFs Fatal (All Data)'!C122</f>
        <v>All</v>
      </c>
      <c r="D122" s="403" t="e">
        <f>'CMFs Fatal (All Data)'!D122</f>
        <v>#N/A</v>
      </c>
      <c r="E122" s="404" t="e">
        <f>IF($D122="Yes",'CMFs Injury C (All Data)'!E122,1)</f>
        <v>#N/A</v>
      </c>
      <c r="F122" s="404" t="e">
        <f>IF($D122="Yes",'CMFs Injury C (All Data)'!F122,1)</f>
        <v>#N/A</v>
      </c>
      <c r="G122" s="404" t="e">
        <f>IF($D122="Yes",'CMFs Injury C (All Data)'!G122,1)</f>
        <v>#N/A</v>
      </c>
      <c r="H122" s="404" t="e">
        <f>IF($D122="Yes",'CMFs Injury C (All Data)'!H122,1)</f>
        <v>#N/A</v>
      </c>
      <c r="I122" s="404" t="e">
        <f>IF($D122="Yes",'CMFs Injury C (All Data)'!I122,1)</f>
        <v>#N/A</v>
      </c>
      <c r="J122" s="404" t="e">
        <f>IF($D122="Yes",'CMFs Injury C (All Data)'!J122,1)</f>
        <v>#N/A</v>
      </c>
      <c r="K122" s="404" t="e">
        <f>IF($D122="Yes",'CMFs Injury C (All Data)'!K122,1)</f>
        <v>#N/A</v>
      </c>
      <c r="L122" s="404" t="e">
        <f>IF($D122="Yes",'CMFs Injury C (All Data)'!L122,1)</f>
        <v>#N/A</v>
      </c>
      <c r="M122" s="404" t="e">
        <f>IF($D122="Yes",'CMFs Injury C (All Data)'!M122,1)</f>
        <v>#N/A</v>
      </c>
      <c r="N122" s="404" t="e">
        <f>IF($D122="Yes",'CMFs Injury C (All Data)'!N122,1)</f>
        <v>#N/A</v>
      </c>
      <c r="O122" s="404" t="e">
        <f>IF($D122="Yes",'CMFs Injury C (All Data)'!O122,1)</f>
        <v>#N/A</v>
      </c>
      <c r="P122" s="404" t="e">
        <f>IF($D122="Yes",'CMFs Injury C (All Data)'!P122,1)</f>
        <v>#N/A</v>
      </c>
      <c r="Q122" s="404" t="e">
        <f>IF($D122="Yes",'CMFs Injury C (All Data)'!Q122,1)</f>
        <v>#N/A</v>
      </c>
      <c r="R122" s="404" t="e">
        <f>IF($D122="Yes",'CMFs Injury C (All Data)'!R122,1)</f>
        <v>#N/A</v>
      </c>
      <c r="S122" s="404" t="e">
        <f>IF($D122="Yes",'CMFs Injury C (All Data)'!S122,1)</f>
        <v>#N/A</v>
      </c>
      <c r="T122" s="404" t="e">
        <f>IF($D122="Yes",'CMFs Injury C (All Data)'!T122,1)</f>
        <v>#N/A</v>
      </c>
      <c r="U122" s="404" t="e">
        <f>IF($D122="Yes",'CMFs Injury C (All Data)'!U122,1)</f>
        <v>#N/A</v>
      </c>
      <c r="V122" s="439" t="e">
        <f>IF($D122="Yes",'CMFs Injury C (All Data)'!V122,1)</f>
        <v>#N/A</v>
      </c>
      <c r="W122" s="625"/>
    </row>
    <row r="123" spans="1:23" x14ac:dyDescent="0.2">
      <c r="A123" s="407" t="str">
        <f>'CMFs Fatal'!A123</f>
        <v>Area Type must be selected on Worksheet 1 (box 14)</v>
      </c>
      <c r="B123" s="403">
        <f>'CMFs Fatal (All Data)'!B123</f>
        <v>20</v>
      </c>
      <c r="C123" s="403" t="str">
        <f>'CMFs Fatal (All Data)'!C123</f>
        <v>All</v>
      </c>
      <c r="D123" s="403" t="e">
        <f>'CMFs Fatal (All Data)'!D123</f>
        <v>#N/A</v>
      </c>
      <c r="E123" s="404" t="e">
        <f>IF($D123="Yes",'CMFs Injury C (All Data)'!E123,1)</f>
        <v>#N/A</v>
      </c>
      <c r="F123" s="404" t="e">
        <f>IF($D123="Yes",'CMFs Injury C (All Data)'!F123,1)</f>
        <v>#N/A</v>
      </c>
      <c r="G123" s="404" t="e">
        <f>IF($D123="Yes",'CMFs Injury C (All Data)'!G123,1)</f>
        <v>#N/A</v>
      </c>
      <c r="H123" s="404" t="e">
        <f>IF($D123="Yes",'CMFs Injury C (All Data)'!H123,1)</f>
        <v>#N/A</v>
      </c>
      <c r="I123" s="404" t="e">
        <f>IF($D123="Yes",'CMFs Injury C (All Data)'!I123,1)</f>
        <v>#N/A</v>
      </c>
      <c r="J123" s="404" t="e">
        <f>IF($D123="Yes",'CMFs Injury C (All Data)'!J123,1)</f>
        <v>#N/A</v>
      </c>
      <c r="K123" s="404" t="e">
        <f>IF($D123="Yes",'CMFs Injury C (All Data)'!K123,1)</f>
        <v>#N/A</v>
      </c>
      <c r="L123" s="404" t="e">
        <f>IF($D123="Yes",'CMFs Injury C (All Data)'!L123,1)</f>
        <v>#N/A</v>
      </c>
      <c r="M123" s="404" t="e">
        <f>IF($D123="Yes",'CMFs Injury C (All Data)'!M123,1)</f>
        <v>#N/A</v>
      </c>
      <c r="N123" s="404" t="e">
        <f>IF($D123="Yes",'CMFs Injury C (All Data)'!N123,1)</f>
        <v>#N/A</v>
      </c>
      <c r="O123" s="404" t="e">
        <f>IF($D123="Yes",'CMFs Injury C (All Data)'!O123,1)</f>
        <v>#N/A</v>
      </c>
      <c r="P123" s="404" t="e">
        <f>IF($D123="Yes",'CMFs Injury C (All Data)'!P123,1)</f>
        <v>#N/A</v>
      </c>
      <c r="Q123" s="404" t="e">
        <f>IF($D123="Yes",'CMFs Injury C (All Data)'!Q123,1)</f>
        <v>#N/A</v>
      </c>
      <c r="R123" s="404" t="e">
        <f>IF($D123="Yes",'CMFs Injury C (All Data)'!R123,1)</f>
        <v>#N/A</v>
      </c>
      <c r="S123" s="404" t="e">
        <f>IF($D123="Yes",'CMFs Injury C (All Data)'!S123,1)</f>
        <v>#N/A</v>
      </c>
      <c r="T123" s="404" t="e">
        <f>IF($D123="Yes",'CMFs Injury C (All Data)'!T123,1)</f>
        <v>#N/A</v>
      </c>
      <c r="U123" s="404" t="e">
        <f>IF($D123="Yes",'CMFs Injury C (All Data)'!U123,1)</f>
        <v>#N/A</v>
      </c>
      <c r="V123" s="439" t="e">
        <f>IF($D123="Yes",'CMFs Injury C (All Data)'!V123,1)</f>
        <v>#N/A</v>
      </c>
      <c r="W123" s="625"/>
    </row>
    <row r="124" spans="1:23" x14ac:dyDescent="0.2">
      <c r="A124" s="407" t="str">
        <f>'CMFs Fatal'!A124</f>
        <v>Area Type must be selected on Worksheet 1 (box 14)</v>
      </c>
      <c r="B124" s="403">
        <f>'CMFs Fatal (All Data)'!B124</f>
        <v>20</v>
      </c>
      <c r="C124" s="403" t="str">
        <f>'CMFs Fatal (All Data)'!C124</f>
        <v>All</v>
      </c>
      <c r="D124" s="403" t="e">
        <f>'CMFs Fatal (All Data)'!D124</f>
        <v>#N/A</v>
      </c>
      <c r="E124" s="404" t="e">
        <f>IF($D124="Yes",'CMFs Injury C (All Data)'!E124,1)</f>
        <v>#N/A</v>
      </c>
      <c r="F124" s="404" t="e">
        <f>IF($D124="Yes",'CMFs Injury C (All Data)'!F124,1)</f>
        <v>#N/A</v>
      </c>
      <c r="G124" s="404" t="e">
        <f>IF($D124="Yes",'CMFs Injury C (All Data)'!G124,1)</f>
        <v>#N/A</v>
      </c>
      <c r="H124" s="404" t="e">
        <f>IF($D124="Yes",'CMFs Injury C (All Data)'!H124,1)</f>
        <v>#N/A</v>
      </c>
      <c r="I124" s="404" t="e">
        <f>IF($D124="Yes",'CMFs Injury C (All Data)'!I124,1)</f>
        <v>#N/A</v>
      </c>
      <c r="J124" s="404" t="e">
        <f>IF($D124="Yes",'CMFs Injury C (All Data)'!J124,1)</f>
        <v>#N/A</v>
      </c>
      <c r="K124" s="404" t="e">
        <f>IF($D124="Yes",'CMFs Injury C (All Data)'!K124,1)</f>
        <v>#N/A</v>
      </c>
      <c r="L124" s="404" t="e">
        <f>IF($D124="Yes",'CMFs Injury C (All Data)'!L124,1)</f>
        <v>#N/A</v>
      </c>
      <c r="M124" s="404" t="e">
        <f>IF($D124="Yes",'CMFs Injury C (All Data)'!M124,1)</f>
        <v>#N/A</v>
      </c>
      <c r="N124" s="404" t="e">
        <f>IF($D124="Yes",'CMFs Injury C (All Data)'!N124,1)</f>
        <v>#N/A</v>
      </c>
      <c r="O124" s="404" t="e">
        <f>IF($D124="Yes",'CMFs Injury C (All Data)'!O124,1)</f>
        <v>#N/A</v>
      </c>
      <c r="P124" s="404" t="e">
        <f>IF($D124="Yes",'CMFs Injury C (All Data)'!P124,1)</f>
        <v>#N/A</v>
      </c>
      <c r="Q124" s="404" t="e">
        <f>IF($D124="Yes",'CMFs Injury C (All Data)'!Q124,1)</f>
        <v>#N/A</v>
      </c>
      <c r="R124" s="404" t="e">
        <f>IF($D124="Yes",'CMFs Injury C (All Data)'!R124,1)</f>
        <v>#N/A</v>
      </c>
      <c r="S124" s="404" t="e">
        <f>IF($D124="Yes",'CMFs Injury C (All Data)'!S124,1)</f>
        <v>#N/A</v>
      </c>
      <c r="T124" s="404" t="e">
        <f>IF($D124="Yes",'CMFs Injury C (All Data)'!T124,1)</f>
        <v>#N/A</v>
      </c>
      <c r="U124" s="404" t="e">
        <f>IF($D124="Yes",'CMFs Injury C (All Data)'!U124,1)</f>
        <v>#N/A</v>
      </c>
      <c r="V124" s="439" t="e">
        <f>IF($D124="Yes",'CMFs Injury C (All Data)'!V124,1)</f>
        <v>#N/A</v>
      </c>
      <c r="W124" s="625"/>
    </row>
    <row r="125" spans="1:23" x14ac:dyDescent="0.2">
      <c r="A125" s="407" t="str">
        <f>'CMFs Fatal'!A125</f>
        <v>Area Type must be selected on Worksheet 1 (box 14)</v>
      </c>
      <c r="B125" s="403">
        <f>'CMFs Fatal (All Data)'!B125</f>
        <v>20</v>
      </c>
      <c r="C125" s="403" t="str">
        <f>'CMFs Fatal (All Data)'!C125</f>
        <v>All</v>
      </c>
      <c r="D125" s="403" t="e">
        <f>'CMFs Fatal (All Data)'!D125</f>
        <v>#N/A</v>
      </c>
      <c r="E125" s="404" t="e">
        <f>IF($D125="Yes",'CMFs Injury C (All Data)'!E125,1)</f>
        <v>#N/A</v>
      </c>
      <c r="F125" s="404" t="e">
        <f>IF($D125="Yes",'CMFs Injury C (All Data)'!F125,1)</f>
        <v>#N/A</v>
      </c>
      <c r="G125" s="404" t="e">
        <f>IF($D125="Yes",'CMFs Injury C (All Data)'!G125,1)</f>
        <v>#N/A</v>
      </c>
      <c r="H125" s="404" t="e">
        <f>IF($D125="Yes",'CMFs Injury C (All Data)'!H125,1)</f>
        <v>#N/A</v>
      </c>
      <c r="I125" s="404" t="e">
        <f>IF($D125="Yes",'CMFs Injury C (All Data)'!I125,1)</f>
        <v>#N/A</v>
      </c>
      <c r="J125" s="404" t="e">
        <f>IF($D125="Yes",'CMFs Injury C (All Data)'!J125,1)</f>
        <v>#N/A</v>
      </c>
      <c r="K125" s="404" t="e">
        <f>IF($D125="Yes",'CMFs Injury C (All Data)'!K125,1)</f>
        <v>#N/A</v>
      </c>
      <c r="L125" s="404" t="e">
        <f>IF($D125="Yes",'CMFs Injury C (All Data)'!L125,1)</f>
        <v>#N/A</v>
      </c>
      <c r="M125" s="404" t="e">
        <f>IF($D125="Yes",'CMFs Injury C (All Data)'!M125,1)</f>
        <v>#N/A</v>
      </c>
      <c r="N125" s="404" t="e">
        <f>IF($D125="Yes",'CMFs Injury C (All Data)'!N125,1)</f>
        <v>#N/A</v>
      </c>
      <c r="O125" s="404" t="e">
        <f>IF($D125="Yes",'CMFs Injury C (All Data)'!O125,1)</f>
        <v>#N/A</v>
      </c>
      <c r="P125" s="404" t="e">
        <f>IF($D125="Yes",'CMFs Injury C (All Data)'!P125,1)</f>
        <v>#N/A</v>
      </c>
      <c r="Q125" s="404" t="e">
        <f>IF($D125="Yes",'CMFs Injury C (All Data)'!Q125,1)</f>
        <v>#N/A</v>
      </c>
      <c r="R125" s="404" t="e">
        <f>IF($D125="Yes",'CMFs Injury C (All Data)'!R125,1)</f>
        <v>#N/A</v>
      </c>
      <c r="S125" s="404" t="e">
        <f>IF($D125="Yes",'CMFs Injury C (All Data)'!S125,1)</f>
        <v>#N/A</v>
      </c>
      <c r="T125" s="404" t="e">
        <f>IF($D125="Yes",'CMFs Injury C (All Data)'!T125,1)</f>
        <v>#N/A</v>
      </c>
      <c r="U125" s="404" t="e">
        <f>IF($D125="Yes",'CMFs Injury C (All Data)'!U125,1)</f>
        <v>#N/A</v>
      </c>
      <c r="V125" s="439" t="e">
        <f>IF($D125="Yes",'CMFs Injury C (All Data)'!V125,1)</f>
        <v>#N/A</v>
      </c>
      <c r="W125" s="625"/>
    </row>
    <row r="126" spans="1:23" x14ac:dyDescent="0.2">
      <c r="A126" s="407" t="str">
        <f>'CMFs Fatal'!A126</f>
        <v>Area Type must be selected on Worksheet 1 (box 14)</v>
      </c>
      <c r="B126" s="403">
        <f>'CMFs Fatal (All Data)'!B126</f>
        <v>20</v>
      </c>
      <c r="C126" s="403" t="str">
        <f>'CMFs Fatal (All Data)'!C126</f>
        <v>All</v>
      </c>
      <c r="D126" s="403" t="e">
        <f>'CMFs Fatal (All Data)'!D126</f>
        <v>#N/A</v>
      </c>
      <c r="E126" s="404" t="e">
        <f>IF($D126="Yes",'CMFs Injury C (All Data)'!E126,1)</f>
        <v>#N/A</v>
      </c>
      <c r="F126" s="404" t="e">
        <f>IF($D126="Yes",'CMFs Injury C (All Data)'!F126,1)</f>
        <v>#N/A</v>
      </c>
      <c r="G126" s="404" t="e">
        <f>IF($D126="Yes",'CMFs Injury C (All Data)'!G126,1)</f>
        <v>#N/A</v>
      </c>
      <c r="H126" s="404" t="e">
        <f>IF($D126="Yes",'CMFs Injury C (All Data)'!H126,1)</f>
        <v>#N/A</v>
      </c>
      <c r="I126" s="404" t="e">
        <f>IF($D126="Yes",'CMFs Injury C (All Data)'!I126,1)</f>
        <v>#N/A</v>
      </c>
      <c r="J126" s="404" t="e">
        <f>IF($D126="Yes",'CMFs Injury C (All Data)'!J126,1)</f>
        <v>#N/A</v>
      </c>
      <c r="K126" s="404" t="e">
        <f>IF($D126="Yes",'CMFs Injury C (All Data)'!K126,1)</f>
        <v>#N/A</v>
      </c>
      <c r="L126" s="404" t="e">
        <f>IF($D126="Yes",'CMFs Injury C (All Data)'!L126,1)</f>
        <v>#N/A</v>
      </c>
      <c r="M126" s="404" t="e">
        <f>IF($D126="Yes",'CMFs Injury C (All Data)'!M126,1)</f>
        <v>#N/A</v>
      </c>
      <c r="N126" s="404" t="e">
        <f>IF($D126="Yes",'CMFs Injury C (All Data)'!N126,1)</f>
        <v>#N/A</v>
      </c>
      <c r="O126" s="404" t="e">
        <f>IF($D126="Yes",'CMFs Injury C (All Data)'!O126,1)</f>
        <v>#N/A</v>
      </c>
      <c r="P126" s="404" t="e">
        <f>IF($D126="Yes",'CMFs Injury C (All Data)'!P126,1)</f>
        <v>#N/A</v>
      </c>
      <c r="Q126" s="404" t="e">
        <f>IF($D126="Yes",'CMFs Injury C (All Data)'!Q126,1)</f>
        <v>#N/A</v>
      </c>
      <c r="R126" s="404" t="e">
        <f>IF($D126="Yes",'CMFs Injury C (All Data)'!R126,1)</f>
        <v>#N/A</v>
      </c>
      <c r="S126" s="404" t="e">
        <f>IF($D126="Yes",'CMFs Injury C (All Data)'!S126,1)</f>
        <v>#N/A</v>
      </c>
      <c r="T126" s="404" t="e">
        <f>IF($D126="Yes",'CMFs Injury C (All Data)'!T126,1)</f>
        <v>#N/A</v>
      </c>
      <c r="U126" s="404" t="e">
        <f>IF($D126="Yes",'CMFs Injury C (All Data)'!U126,1)</f>
        <v>#N/A</v>
      </c>
      <c r="V126" s="439" t="e">
        <f>IF($D126="Yes",'CMFs Injury C (All Data)'!V126,1)</f>
        <v>#N/A</v>
      </c>
      <c r="W126" s="625"/>
    </row>
    <row r="127" spans="1:23" x14ac:dyDescent="0.2">
      <c r="A127" s="407" t="str">
        <f>'CMFs Fatal'!A127</f>
        <v>Area Type must be selected on Worksheet 1 (box 14)</v>
      </c>
      <c r="B127" s="403">
        <f>'CMFs Fatal (All Data)'!B127</f>
        <v>20</v>
      </c>
      <c r="C127" s="403" t="str">
        <f>'CMFs Fatal (All Data)'!C127</f>
        <v>All</v>
      </c>
      <c r="D127" s="403" t="e">
        <f>'CMFs Fatal (All Data)'!D127</f>
        <v>#N/A</v>
      </c>
      <c r="E127" s="404" t="e">
        <f>IF($D127="Yes",'CMFs Injury C (All Data)'!E127,1)</f>
        <v>#N/A</v>
      </c>
      <c r="F127" s="404" t="e">
        <f>IF($D127="Yes",'CMFs Injury C (All Data)'!F127,1)</f>
        <v>#N/A</v>
      </c>
      <c r="G127" s="404" t="e">
        <f>IF($D127="Yes",'CMFs Injury C (All Data)'!G127,1)</f>
        <v>#N/A</v>
      </c>
      <c r="H127" s="404" t="e">
        <f>IF($D127="Yes",'CMFs Injury C (All Data)'!H127,1)</f>
        <v>#N/A</v>
      </c>
      <c r="I127" s="404" t="e">
        <f>IF($D127="Yes",'CMFs Injury C (All Data)'!I127,1)</f>
        <v>#N/A</v>
      </c>
      <c r="J127" s="404" t="e">
        <f>IF($D127="Yes",'CMFs Injury C (All Data)'!J127,1)</f>
        <v>#N/A</v>
      </c>
      <c r="K127" s="404" t="e">
        <f>IF($D127="Yes",'CMFs Injury C (All Data)'!K127,1)</f>
        <v>#N/A</v>
      </c>
      <c r="L127" s="404" t="e">
        <f>IF($D127="Yes",'CMFs Injury C (All Data)'!L127,1)</f>
        <v>#N/A</v>
      </c>
      <c r="M127" s="404" t="e">
        <f>IF($D127="Yes",'CMFs Injury C (All Data)'!M127,1)</f>
        <v>#N/A</v>
      </c>
      <c r="N127" s="404" t="e">
        <f>IF($D127="Yes",'CMFs Injury C (All Data)'!N127,1)</f>
        <v>#N/A</v>
      </c>
      <c r="O127" s="404" t="e">
        <f>IF($D127="Yes",'CMFs Injury C (All Data)'!O127,1)</f>
        <v>#N/A</v>
      </c>
      <c r="P127" s="404" t="e">
        <f>IF($D127="Yes",'CMFs Injury C (All Data)'!P127,1)</f>
        <v>#N/A</v>
      </c>
      <c r="Q127" s="404" t="e">
        <f>IF($D127="Yes",'CMFs Injury C (All Data)'!Q127,1)</f>
        <v>#N/A</v>
      </c>
      <c r="R127" s="404" t="e">
        <f>IF($D127="Yes",'CMFs Injury C (All Data)'!R127,1)</f>
        <v>#N/A</v>
      </c>
      <c r="S127" s="404" t="e">
        <f>IF($D127="Yes",'CMFs Injury C (All Data)'!S127,1)</f>
        <v>#N/A</v>
      </c>
      <c r="T127" s="404" t="e">
        <f>IF($D127="Yes",'CMFs Injury C (All Data)'!T127,1)</f>
        <v>#N/A</v>
      </c>
      <c r="U127" s="404" t="e">
        <f>IF($D127="Yes",'CMFs Injury C (All Data)'!U127,1)</f>
        <v>#N/A</v>
      </c>
      <c r="V127" s="439" t="e">
        <f>IF($D127="Yes",'CMFs Injury C (All Data)'!V127,1)</f>
        <v>#N/A</v>
      </c>
      <c r="W127" s="625"/>
    </row>
    <row r="128" spans="1:23" x14ac:dyDescent="0.2">
      <c r="A128" s="407" t="str">
        <f>'CMFs Fatal'!A128</f>
        <v>Area Type must be selected on Worksheet 1 (box 14)</v>
      </c>
      <c r="B128" s="403">
        <f>'CMFs Fatal (All Data)'!B128</f>
        <v>20</v>
      </c>
      <c r="C128" s="403" t="str">
        <f>'CMFs Fatal (All Data)'!C128</f>
        <v>Rural</v>
      </c>
      <c r="D128" s="403" t="e">
        <f>'CMFs Fatal (All Data)'!D128</f>
        <v>#N/A</v>
      </c>
      <c r="E128" s="404" t="e">
        <f>IF($D128="Yes",'CMFs Injury C (All Data)'!E128,1)</f>
        <v>#N/A</v>
      </c>
      <c r="F128" s="404" t="e">
        <f>IF($D128="Yes",'CMFs Injury C (All Data)'!F128,1)</f>
        <v>#N/A</v>
      </c>
      <c r="G128" s="404" t="e">
        <f>IF($D128="Yes",'CMFs Injury C (All Data)'!G128,1)</f>
        <v>#N/A</v>
      </c>
      <c r="H128" s="404" t="e">
        <f>IF($D128="Yes",'CMFs Injury C (All Data)'!H128,1)</f>
        <v>#N/A</v>
      </c>
      <c r="I128" s="404" t="e">
        <f>IF($D128="Yes",'CMFs Injury C (All Data)'!I128,1)</f>
        <v>#N/A</v>
      </c>
      <c r="J128" s="404" t="e">
        <f>IF($D128="Yes",'CMFs Injury C (All Data)'!J128,1)</f>
        <v>#N/A</v>
      </c>
      <c r="K128" s="404" t="e">
        <f>IF($D128="Yes",'CMFs Injury C (All Data)'!K128,1)</f>
        <v>#N/A</v>
      </c>
      <c r="L128" s="404" t="e">
        <f>IF($D128="Yes",'CMFs Injury C (All Data)'!L128,1)</f>
        <v>#N/A</v>
      </c>
      <c r="M128" s="404" t="e">
        <f>IF($D128="Yes",'CMFs Injury C (All Data)'!M128,1)</f>
        <v>#N/A</v>
      </c>
      <c r="N128" s="404" t="e">
        <f>IF($D128="Yes",'CMFs Injury C (All Data)'!N128,1)</f>
        <v>#N/A</v>
      </c>
      <c r="O128" s="404" t="e">
        <f>IF($D128="Yes",'CMFs Injury C (All Data)'!O128,1)</f>
        <v>#N/A</v>
      </c>
      <c r="P128" s="404" t="e">
        <f>IF($D128="Yes",'CMFs Injury C (All Data)'!P128,1)</f>
        <v>#N/A</v>
      </c>
      <c r="Q128" s="404" t="e">
        <f>IF($D128="Yes",'CMFs Injury C (All Data)'!Q128,1)</f>
        <v>#N/A</v>
      </c>
      <c r="R128" s="404" t="e">
        <f>IF($D128="Yes",'CMFs Injury C (All Data)'!R128,1)</f>
        <v>#N/A</v>
      </c>
      <c r="S128" s="404" t="e">
        <f>IF($D128="Yes",'CMFs Injury C (All Data)'!S128,1)</f>
        <v>#N/A</v>
      </c>
      <c r="T128" s="404" t="e">
        <f>IF($D128="Yes",'CMFs Injury C (All Data)'!T128,1)</f>
        <v>#N/A</v>
      </c>
      <c r="U128" s="404" t="e">
        <f>IF($D128="Yes",'CMFs Injury C (All Data)'!U128,1)</f>
        <v>#N/A</v>
      </c>
      <c r="V128" s="439" t="e">
        <f>IF($D128="Yes",'CMFs Injury C (All Data)'!V128,1)</f>
        <v>#N/A</v>
      </c>
      <c r="W128" s="625"/>
    </row>
    <row r="129" spans="1:23" x14ac:dyDescent="0.2">
      <c r="A129" s="407" t="str">
        <f>'CMFs Fatal'!A129</f>
        <v>Area Type must be selected on Worksheet 1 (box 14)</v>
      </c>
      <c r="B129" s="403">
        <f>'CMFs Fatal (All Data)'!B129</f>
        <v>10</v>
      </c>
      <c r="C129" s="403" t="str">
        <f>'CMFs Fatal (All Data)'!C129</f>
        <v>All</v>
      </c>
      <c r="D129" s="403" t="e">
        <f>'CMFs Fatal (All Data)'!D129</f>
        <v>#N/A</v>
      </c>
      <c r="E129" s="404" t="e">
        <f>IF($D129="Yes",'CMFs Injury C (All Data)'!E129,1)</f>
        <v>#N/A</v>
      </c>
      <c r="F129" s="404" t="e">
        <f>IF($D129="Yes",'CMFs Injury C (All Data)'!F129,1)</f>
        <v>#N/A</v>
      </c>
      <c r="G129" s="404" t="e">
        <f>IF($D129="Yes",'CMFs Injury C (All Data)'!G129,1)</f>
        <v>#N/A</v>
      </c>
      <c r="H129" s="404" t="e">
        <f>IF($D129="Yes",'CMFs Injury C (All Data)'!H129,1)</f>
        <v>#N/A</v>
      </c>
      <c r="I129" s="404" t="e">
        <f>IF($D129="Yes",'CMFs Injury C (All Data)'!I129,1)</f>
        <v>#N/A</v>
      </c>
      <c r="J129" s="404" t="e">
        <f>IF($D129="Yes",'CMFs Injury C (All Data)'!J129,1)</f>
        <v>#N/A</v>
      </c>
      <c r="K129" s="404" t="e">
        <f>IF($D129="Yes",'CMFs Injury C (All Data)'!K129,1)</f>
        <v>#N/A</v>
      </c>
      <c r="L129" s="404" t="e">
        <f>IF($D129="Yes",'CMFs Injury C (All Data)'!L129,1)</f>
        <v>#N/A</v>
      </c>
      <c r="M129" s="404" t="e">
        <f>IF($D129="Yes",'CMFs Injury C (All Data)'!M129,1)</f>
        <v>#N/A</v>
      </c>
      <c r="N129" s="404" t="e">
        <f>IF($D129="Yes",'CMFs Injury C (All Data)'!N129,1)</f>
        <v>#N/A</v>
      </c>
      <c r="O129" s="404" t="e">
        <f>IF($D129="Yes",'CMFs Injury C (All Data)'!O129,1)</f>
        <v>#N/A</v>
      </c>
      <c r="P129" s="404" t="e">
        <f>IF($D129="Yes",'CMFs Injury C (All Data)'!P129,1)</f>
        <v>#N/A</v>
      </c>
      <c r="Q129" s="404" t="e">
        <f>IF($D129="Yes",'CMFs Injury C (All Data)'!Q129,1)</f>
        <v>#N/A</v>
      </c>
      <c r="R129" s="404" t="e">
        <f>IF($D129="Yes",'CMFs Injury C (All Data)'!R129,1)</f>
        <v>#N/A</v>
      </c>
      <c r="S129" s="404" t="e">
        <f>IF($D129="Yes",'CMFs Injury C (All Data)'!S129,1)</f>
        <v>#N/A</v>
      </c>
      <c r="T129" s="404" t="e">
        <f>IF($D129="Yes",'CMFs Injury C (All Data)'!T129,1)</f>
        <v>#N/A</v>
      </c>
      <c r="U129" s="404" t="e">
        <f>IF($D129="Yes",'CMFs Injury C (All Data)'!U129,1)</f>
        <v>#N/A</v>
      </c>
      <c r="V129" s="439" t="e">
        <f>IF($D129="Yes",'CMFs Injury C (All Data)'!V129,1)</f>
        <v>#N/A</v>
      </c>
      <c r="W129" s="625"/>
    </row>
    <row r="130" spans="1:23" x14ac:dyDescent="0.2">
      <c r="A130" s="407" t="str">
        <f>'CMFs Fatal'!A130</f>
        <v>Area Type must be selected on Worksheet 1 (box 14)</v>
      </c>
      <c r="B130" s="403">
        <f>'CMFs Fatal (All Data)'!B130</f>
        <v>8</v>
      </c>
      <c r="C130" s="403" t="str">
        <f>'CMFs Fatal (All Data)'!C130</f>
        <v>Rural</v>
      </c>
      <c r="D130" s="403" t="e">
        <f>'CMFs Fatal (All Data)'!D130</f>
        <v>#N/A</v>
      </c>
      <c r="E130" s="404" t="e">
        <f>IF($D130="Yes",'CMFs Injury C (All Data)'!E130,1)</f>
        <v>#N/A</v>
      </c>
      <c r="F130" s="404" t="e">
        <f>IF($D130="Yes",'CMFs Injury C (All Data)'!F130,1)</f>
        <v>#N/A</v>
      </c>
      <c r="G130" s="404" t="e">
        <f>IF($D130="Yes",'CMFs Injury C (All Data)'!G130,1)</f>
        <v>#N/A</v>
      </c>
      <c r="H130" s="404" t="e">
        <f>IF($D130="Yes",'CMFs Injury C (All Data)'!H130,1)</f>
        <v>#N/A</v>
      </c>
      <c r="I130" s="404" t="e">
        <f>IF($D130="Yes",'CMFs Injury C (All Data)'!I130,1)</f>
        <v>#N/A</v>
      </c>
      <c r="J130" s="404" t="e">
        <f>IF($D130="Yes",'CMFs Injury C (All Data)'!J130,1)</f>
        <v>#N/A</v>
      </c>
      <c r="K130" s="404" t="e">
        <f>IF($D130="Yes",'CMFs Injury C (All Data)'!K130,1)</f>
        <v>#N/A</v>
      </c>
      <c r="L130" s="404" t="e">
        <f>IF($D130="Yes",'CMFs Injury C (All Data)'!L130,1)</f>
        <v>#N/A</v>
      </c>
      <c r="M130" s="404" t="e">
        <f>IF($D130="Yes",'CMFs Injury C (All Data)'!M130,1)</f>
        <v>#N/A</v>
      </c>
      <c r="N130" s="404" t="e">
        <f>IF($D130="Yes",'CMFs Injury C (All Data)'!N130,1)</f>
        <v>#N/A</v>
      </c>
      <c r="O130" s="404" t="e">
        <f>IF($D130="Yes",'CMFs Injury C (All Data)'!O130,1)</f>
        <v>#N/A</v>
      </c>
      <c r="P130" s="404" t="e">
        <f>IF($D130="Yes",'CMFs Injury C (All Data)'!P130,1)</f>
        <v>#N/A</v>
      </c>
      <c r="Q130" s="404" t="e">
        <f>IF($D130="Yes",'CMFs Injury C (All Data)'!Q130,1)</f>
        <v>#N/A</v>
      </c>
      <c r="R130" s="404" t="e">
        <f>IF($D130="Yes",'CMFs Injury C (All Data)'!R130,1)</f>
        <v>#N/A</v>
      </c>
      <c r="S130" s="404" t="e">
        <f>IF($D130="Yes",'CMFs Injury C (All Data)'!S130,1)</f>
        <v>#N/A</v>
      </c>
      <c r="T130" s="404" t="e">
        <f>IF($D130="Yes",'CMFs Injury C (All Data)'!T130,1)</f>
        <v>#N/A</v>
      </c>
      <c r="U130" s="404" t="e">
        <f>IF($D130="Yes",'CMFs Injury C (All Data)'!U130,1)</f>
        <v>#N/A</v>
      </c>
      <c r="V130" s="439" t="e">
        <f>IF($D130="Yes",'CMFs Injury C (All Data)'!V130,1)</f>
        <v>#N/A</v>
      </c>
      <c r="W130" s="625"/>
    </row>
    <row r="131" spans="1:23" x14ac:dyDescent="0.2">
      <c r="A131" s="407" t="str">
        <f>'CMFs Fatal'!A131</f>
        <v>Area Type must be selected on Worksheet 1 (box 14)</v>
      </c>
      <c r="B131" s="403">
        <f>'CMFs Fatal (All Data)'!B131</f>
        <v>8</v>
      </c>
      <c r="C131" s="403" t="str">
        <f>'CMFs Fatal (All Data)'!C131</f>
        <v>All</v>
      </c>
      <c r="D131" s="403" t="e">
        <f>'CMFs Fatal (All Data)'!D131</f>
        <v>#N/A</v>
      </c>
      <c r="E131" s="404" t="e">
        <f>IF($D131="Yes",'CMFs Injury C (All Data)'!E131,1)</f>
        <v>#N/A</v>
      </c>
      <c r="F131" s="404" t="e">
        <f>IF($D131="Yes",'CMFs Injury C (All Data)'!F131,1)</f>
        <v>#N/A</v>
      </c>
      <c r="G131" s="404" t="e">
        <f>IF($D131="Yes",'CMFs Injury C (All Data)'!G131,1)</f>
        <v>#N/A</v>
      </c>
      <c r="H131" s="404" t="e">
        <f>IF($D131="Yes",'CMFs Injury C (All Data)'!H131,1)</f>
        <v>#N/A</v>
      </c>
      <c r="I131" s="404" t="e">
        <f>IF($D131="Yes",'CMFs Injury C (All Data)'!I131,1)</f>
        <v>#N/A</v>
      </c>
      <c r="J131" s="404" t="e">
        <f>IF($D131="Yes",'CMFs Injury C (All Data)'!J131,1)</f>
        <v>#N/A</v>
      </c>
      <c r="K131" s="404" t="e">
        <f>IF($D131="Yes",'CMFs Injury C (All Data)'!K131,1)</f>
        <v>#N/A</v>
      </c>
      <c r="L131" s="404" t="e">
        <f>IF($D131="Yes",'CMFs Injury C (All Data)'!L131,1)</f>
        <v>#N/A</v>
      </c>
      <c r="M131" s="404" t="e">
        <f>IF($D131="Yes",'CMFs Injury C (All Data)'!M131,1)</f>
        <v>#N/A</v>
      </c>
      <c r="N131" s="404" t="e">
        <f>IF($D131="Yes",'CMFs Injury C (All Data)'!N131,1)</f>
        <v>#N/A</v>
      </c>
      <c r="O131" s="404" t="e">
        <f>IF($D131="Yes",'CMFs Injury C (All Data)'!O131,1)</f>
        <v>#N/A</v>
      </c>
      <c r="P131" s="404" t="e">
        <f>IF($D131="Yes",'CMFs Injury C (All Data)'!P131,1)</f>
        <v>#N/A</v>
      </c>
      <c r="Q131" s="404" t="e">
        <f>IF($D131="Yes",'CMFs Injury C (All Data)'!Q131,1)</f>
        <v>#N/A</v>
      </c>
      <c r="R131" s="404" t="e">
        <f>IF($D131="Yes",'CMFs Injury C (All Data)'!R131,1)</f>
        <v>#N/A</v>
      </c>
      <c r="S131" s="404" t="e">
        <f>IF($D131="Yes",'CMFs Injury C (All Data)'!S131,1)</f>
        <v>#N/A</v>
      </c>
      <c r="T131" s="404" t="e">
        <f>IF($D131="Yes",'CMFs Injury C (All Data)'!T131,1)</f>
        <v>#N/A</v>
      </c>
      <c r="U131" s="404" t="e">
        <f>IF($D131="Yes",'CMFs Injury C (All Data)'!U131,1)</f>
        <v>#N/A</v>
      </c>
      <c r="V131" s="439" t="e">
        <f>IF($D131="Yes",'CMFs Injury C (All Data)'!V131,1)</f>
        <v>#N/A</v>
      </c>
      <c r="W131" s="625"/>
    </row>
    <row r="132" spans="1:23" x14ac:dyDescent="0.2">
      <c r="A132" s="407" t="str">
        <f>'CMFs Fatal'!A132</f>
        <v>Area Type must be selected on Worksheet 1 (box 14)</v>
      </c>
      <c r="B132" s="403">
        <f>'CMFs Fatal (All Data)'!B132</f>
        <v>8</v>
      </c>
      <c r="C132" s="403" t="str">
        <f>'CMFs Fatal (All Data)'!C132</f>
        <v>All</v>
      </c>
      <c r="D132" s="403" t="e">
        <f>'CMFs Fatal (All Data)'!D132</f>
        <v>#N/A</v>
      </c>
      <c r="E132" s="404" t="e">
        <f>IF($D132="Yes",'CMFs Injury C (All Data)'!E132,1)</f>
        <v>#N/A</v>
      </c>
      <c r="F132" s="404" t="e">
        <f>IF($D132="Yes",'CMFs Injury C (All Data)'!F132,1)</f>
        <v>#N/A</v>
      </c>
      <c r="G132" s="404" t="e">
        <f>IF($D132="Yes",'CMFs Injury C (All Data)'!G132,1)</f>
        <v>#N/A</v>
      </c>
      <c r="H132" s="404" t="e">
        <f>IF($D132="Yes",'CMFs Injury C (All Data)'!H132,1)</f>
        <v>#N/A</v>
      </c>
      <c r="I132" s="404" t="e">
        <f>IF($D132="Yes",'CMFs Injury C (All Data)'!I132,1)</f>
        <v>#N/A</v>
      </c>
      <c r="J132" s="404" t="e">
        <f>IF($D132="Yes",'CMFs Injury C (All Data)'!J132,1)</f>
        <v>#N/A</v>
      </c>
      <c r="K132" s="404" t="e">
        <f>IF($D132="Yes",'CMFs Injury C (All Data)'!K132,1)</f>
        <v>#N/A</v>
      </c>
      <c r="L132" s="404" t="e">
        <f>IF($D132="Yes",'CMFs Injury C (All Data)'!L132,1)</f>
        <v>#N/A</v>
      </c>
      <c r="M132" s="404" t="e">
        <f>IF($D132="Yes",'CMFs Injury C (All Data)'!M132,1)</f>
        <v>#N/A</v>
      </c>
      <c r="N132" s="404" t="e">
        <f>IF($D132="Yes",'CMFs Injury C (All Data)'!N132,1)</f>
        <v>#N/A</v>
      </c>
      <c r="O132" s="404" t="e">
        <f>IF($D132="Yes",'CMFs Injury C (All Data)'!O132,1)</f>
        <v>#N/A</v>
      </c>
      <c r="P132" s="404" t="e">
        <f>IF($D132="Yes",'CMFs Injury C (All Data)'!P132,1)</f>
        <v>#N/A</v>
      </c>
      <c r="Q132" s="404" t="e">
        <f>IF($D132="Yes",'CMFs Injury C (All Data)'!Q132,1)</f>
        <v>#N/A</v>
      </c>
      <c r="R132" s="404" t="e">
        <f>IF($D132="Yes",'CMFs Injury C (All Data)'!R132,1)</f>
        <v>#N/A</v>
      </c>
      <c r="S132" s="404" t="e">
        <f>IF($D132="Yes",'CMFs Injury C (All Data)'!S132,1)</f>
        <v>#N/A</v>
      </c>
      <c r="T132" s="404" t="e">
        <f>IF($D132="Yes",'CMFs Injury C (All Data)'!T132,1)</f>
        <v>#N/A</v>
      </c>
      <c r="U132" s="404" t="e">
        <f>IF($D132="Yes",'CMFs Injury C (All Data)'!U132,1)</f>
        <v>#N/A</v>
      </c>
      <c r="V132" s="439" t="e">
        <f>IF($D132="Yes",'CMFs Injury C (All Data)'!V132,1)</f>
        <v>#N/A</v>
      </c>
      <c r="W132" s="625"/>
    </row>
    <row r="133" spans="1:23" x14ac:dyDescent="0.2">
      <c r="A133" s="407" t="str">
        <f>'CMFs Fatal'!A133</f>
        <v>Area Type must be selected on Worksheet 1 (box 14)</v>
      </c>
      <c r="B133" s="403">
        <f>'CMFs Fatal (All Data)'!B133</f>
        <v>8</v>
      </c>
      <c r="C133" s="403" t="str">
        <f>'CMFs Fatal (All Data)'!C133</f>
        <v>Rural</v>
      </c>
      <c r="D133" s="403" t="e">
        <f>'CMFs Fatal (All Data)'!D133</f>
        <v>#N/A</v>
      </c>
      <c r="E133" s="404" t="e">
        <f>IF($D133="Yes",'CMFs Injury C (All Data)'!E133,1)</f>
        <v>#N/A</v>
      </c>
      <c r="F133" s="404" t="e">
        <f>IF($D133="Yes",'CMFs Injury C (All Data)'!F133,1)</f>
        <v>#N/A</v>
      </c>
      <c r="G133" s="404" t="e">
        <f>IF($D133="Yes",'CMFs Injury C (All Data)'!G133,1)</f>
        <v>#N/A</v>
      </c>
      <c r="H133" s="404" t="e">
        <f>IF($D133="Yes",'CMFs Injury C (All Data)'!H133,1)</f>
        <v>#N/A</v>
      </c>
      <c r="I133" s="404" t="e">
        <f>IF($D133="Yes",'CMFs Injury C (All Data)'!I133,1)</f>
        <v>#N/A</v>
      </c>
      <c r="J133" s="404" t="e">
        <f>IF($D133="Yes",'CMFs Injury C (All Data)'!J133,1)</f>
        <v>#N/A</v>
      </c>
      <c r="K133" s="404" t="e">
        <f>IF($D133="Yes",'CMFs Injury C (All Data)'!K133,1)</f>
        <v>#N/A</v>
      </c>
      <c r="L133" s="404" t="e">
        <f>IF($D133="Yes",'CMFs Injury C (All Data)'!L133,1)</f>
        <v>#N/A</v>
      </c>
      <c r="M133" s="404" t="e">
        <f>IF($D133="Yes",'CMFs Injury C (All Data)'!M133,1)</f>
        <v>#N/A</v>
      </c>
      <c r="N133" s="404" t="e">
        <f>IF($D133="Yes",'CMFs Injury C (All Data)'!N133,1)</f>
        <v>#N/A</v>
      </c>
      <c r="O133" s="404" t="e">
        <f>IF($D133="Yes",'CMFs Injury C (All Data)'!O133,1)</f>
        <v>#N/A</v>
      </c>
      <c r="P133" s="404" t="e">
        <f>IF($D133="Yes",'CMFs Injury C (All Data)'!P133,1)</f>
        <v>#N/A</v>
      </c>
      <c r="Q133" s="404" t="e">
        <f>IF($D133="Yes",'CMFs Injury C (All Data)'!Q133,1)</f>
        <v>#N/A</v>
      </c>
      <c r="R133" s="404" t="e">
        <f>IF($D133="Yes",'CMFs Injury C (All Data)'!R133,1)</f>
        <v>#N/A</v>
      </c>
      <c r="S133" s="404" t="e">
        <f>IF($D133="Yes",'CMFs Injury C (All Data)'!S133,1)</f>
        <v>#N/A</v>
      </c>
      <c r="T133" s="404" t="e">
        <f>IF($D133="Yes",'CMFs Injury C (All Data)'!T133,1)</f>
        <v>#N/A</v>
      </c>
      <c r="U133" s="404" t="e">
        <f>IF($D133="Yes",'CMFs Injury C (All Data)'!U133,1)</f>
        <v>#N/A</v>
      </c>
      <c r="V133" s="439" t="e">
        <f>IF($D133="Yes",'CMFs Injury C (All Data)'!V133,1)</f>
        <v>#N/A</v>
      </c>
      <c r="W133" s="625"/>
    </row>
    <row r="134" spans="1:23" x14ac:dyDescent="0.2">
      <c r="A134" s="407" t="str">
        <f>'CMFs Fatal'!A134</f>
        <v>Area Type must be selected on Worksheet 1 (box 14)</v>
      </c>
      <c r="B134" s="403">
        <f>'CMFs Fatal (All Data)'!B134</f>
        <v>12</v>
      </c>
      <c r="C134" s="403" t="str">
        <f>'CMFs Fatal (All Data)'!C134</f>
        <v>Urban</v>
      </c>
      <c r="D134" s="403" t="e">
        <f>'CMFs Fatal (All Data)'!D134</f>
        <v>#N/A</v>
      </c>
      <c r="E134" s="404" t="e">
        <f>IF($D134="Yes",'CMFs Injury C (All Data)'!E134,1)</f>
        <v>#N/A</v>
      </c>
      <c r="F134" s="404" t="e">
        <f>IF($D134="Yes",'CMFs Injury C (All Data)'!F134,1)</f>
        <v>#N/A</v>
      </c>
      <c r="G134" s="404" t="e">
        <f>IF($D134="Yes",'CMFs Injury C (All Data)'!G134,1)</f>
        <v>#N/A</v>
      </c>
      <c r="H134" s="404" t="e">
        <f>IF($D134="Yes",'CMFs Injury C (All Data)'!H134,1)</f>
        <v>#N/A</v>
      </c>
      <c r="I134" s="404" t="e">
        <f>IF($D134="Yes",'CMFs Injury C (All Data)'!I134,1)</f>
        <v>#N/A</v>
      </c>
      <c r="J134" s="404" t="e">
        <f>IF($D134="Yes",'CMFs Injury C (All Data)'!J134,1)</f>
        <v>#N/A</v>
      </c>
      <c r="K134" s="404" t="e">
        <f>IF($D134="Yes",'CMFs Injury C (All Data)'!K134,1)</f>
        <v>#N/A</v>
      </c>
      <c r="L134" s="404" t="e">
        <f>IF($D134="Yes",'CMFs Injury C (All Data)'!L134,1)</f>
        <v>#N/A</v>
      </c>
      <c r="M134" s="404" t="e">
        <f>IF($D134="Yes",'CMFs Injury C (All Data)'!M134,1)</f>
        <v>#N/A</v>
      </c>
      <c r="N134" s="404" t="e">
        <f>IF($D134="Yes",'CMFs Injury C (All Data)'!N134,1)</f>
        <v>#N/A</v>
      </c>
      <c r="O134" s="404" t="e">
        <f>IF($D134="Yes",'CMFs Injury C (All Data)'!O134,1)</f>
        <v>#N/A</v>
      </c>
      <c r="P134" s="404" t="e">
        <f>IF($D134="Yes",'CMFs Injury C (All Data)'!P134,1)</f>
        <v>#N/A</v>
      </c>
      <c r="Q134" s="404" t="e">
        <f>IF($D134="Yes",'CMFs Injury C (All Data)'!Q134,1)</f>
        <v>#N/A</v>
      </c>
      <c r="R134" s="404" t="e">
        <f>IF($D134="Yes",'CMFs Injury C (All Data)'!R134,1)</f>
        <v>#N/A</v>
      </c>
      <c r="S134" s="404" t="e">
        <f>IF($D134="Yes",'CMFs Injury C (All Data)'!S134,1)</f>
        <v>#N/A</v>
      </c>
      <c r="T134" s="404" t="e">
        <f>IF($D134="Yes",'CMFs Injury C (All Data)'!T134,1)</f>
        <v>#N/A</v>
      </c>
      <c r="U134" s="404" t="e">
        <f>IF($D134="Yes",'CMFs Injury C (All Data)'!U134,1)</f>
        <v>#N/A</v>
      </c>
      <c r="V134" s="439" t="e">
        <f>IF($D134="Yes",'CMFs Injury C (All Data)'!V134,1)</f>
        <v>#N/A</v>
      </c>
      <c r="W134" s="625"/>
    </row>
    <row r="135" spans="1:23" x14ac:dyDescent="0.2">
      <c r="A135" s="407" t="str">
        <f>'CMFs Fatal'!A135</f>
        <v>Area Type must be selected on Worksheet 1 (box 14)</v>
      </c>
      <c r="B135" s="403">
        <f>'CMFs Fatal (All Data)'!B135</f>
        <v>12</v>
      </c>
      <c r="C135" s="403" t="str">
        <f>'CMFs Fatal (All Data)'!C135</f>
        <v>Suburban</v>
      </c>
      <c r="D135" s="403" t="e">
        <f>'CMFs Fatal (All Data)'!D135</f>
        <v>#N/A</v>
      </c>
      <c r="E135" s="404" t="e">
        <f>IF($D135="Yes",'CMFs Injury C (All Data)'!E135,1)</f>
        <v>#N/A</v>
      </c>
      <c r="F135" s="404" t="e">
        <f>IF($D135="Yes",'CMFs Injury C (All Data)'!F135,1)</f>
        <v>#N/A</v>
      </c>
      <c r="G135" s="404" t="e">
        <f>IF($D135="Yes",'CMFs Injury C (All Data)'!G135,1)</f>
        <v>#N/A</v>
      </c>
      <c r="H135" s="404" t="e">
        <f>IF($D135="Yes",'CMFs Injury C (All Data)'!H135,1)</f>
        <v>#N/A</v>
      </c>
      <c r="I135" s="404" t="e">
        <f>IF($D135="Yes",'CMFs Injury C (All Data)'!I135,1)</f>
        <v>#N/A</v>
      </c>
      <c r="J135" s="404" t="e">
        <f>IF($D135="Yes",'CMFs Injury C (All Data)'!J135,1)</f>
        <v>#N/A</v>
      </c>
      <c r="K135" s="404" t="e">
        <f>IF($D135="Yes",'CMFs Injury C (All Data)'!K135,1)</f>
        <v>#N/A</v>
      </c>
      <c r="L135" s="404" t="e">
        <f>IF($D135="Yes",'CMFs Injury C (All Data)'!L135,1)</f>
        <v>#N/A</v>
      </c>
      <c r="M135" s="404" t="e">
        <f>IF($D135="Yes",'CMFs Injury C (All Data)'!M135,1)</f>
        <v>#N/A</v>
      </c>
      <c r="N135" s="404" t="e">
        <f>IF($D135="Yes",'CMFs Injury C (All Data)'!N135,1)</f>
        <v>#N/A</v>
      </c>
      <c r="O135" s="404" t="e">
        <f>IF($D135="Yes",'CMFs Injury C (All Data)'!O135,1)</f>
        <v>#N/A</v>
      </c>
      <c r="P135" s="404" t="e">
        <f>IF($D135="Yes",'CMFs Injury C (All Data)'!P135,1)</f>
        <v>#N/A</v>
      </c>
      <c r="Q135" s="404" t="e">
        <f>IF($D135="Yes",'CMFs Injury C (All Data)'!Q135,1)</f>
        <v>#N/A</v>
      </c>
      <c r="R135" s="404" t="e">
        <f>IF($D135="Yes",'CMFs Injury C (All Data)'!R135,1)</f>
        <v>#N/A</v>
      </c>
      <c r="S135" s="404" t="e">
        <f>IF($D135="Yes",'CMFs Injury C (All Data)'!S135,1)</f>
        <v>#N/A</v>
      </c>
      <c r="T135" s="404" t="e">
        <f>IF($D135="Yes",'CMFs Injury C (All Data)'!T135,1)</f>
        <v>#N/A</v>
      </c>
      <c r="U135" s="404" t="e">
        <f>IF($D135="Yes",'CMFs Injury C (All Data)'!U135,1)</f>
        <v>#N/A</v>
      </c>
      <c r="V135" s="439" t="e">
        <f>IF($D135="Yes",'CMFs Injury C (All Data)'!V135,1)</f>
        <v>#N/A</v>
      </c>
      <c r="W135" s="625"/>
    </row>
    <row r="136" spans="1:23" x14ac:dyDescent="0.2">
      <c r="A136" s="407" t="str">
        <f>'CMFs Fatal'!A136</f>
        <v>Area Type must be selected on Worksheet 1 (box 14)</v>
      </c>
      <c r="B136" s="403">
        <f>'CMFs Fatal (All Data)'!B136</f>
        <v>12</v>
      </c>
      <c r="C136" s="403" t="str">
        <f>'CMFs Fatal (All Data)'!C136</f>
        <v>Rural</v>
      </c>
      <c r="D136" s="403" t="e">
        <f>'CMFs Fatal (All Data)'!D136</f>
        <v>#N/A</v>
      </c>
      <c r="E136" s="404" t="e">
        <f>IF($D136="Yes",'CMFs Injury C (All Data)'!E136,1)</f>
        <v>#N/A</v>
      </c>
      <c r="F136" s="404" t="e">
        <f>IF($D136="Yes",'CMFs Injury C (All Data)'!F136,1)</f>
        <v>#N/A</v>
      </c>
      <c r="G136" s="404" t="e">
        <f>IF($D136="Yes",'CMFs Injury C (All Data)'!G136,1)</f>
        <v>#N/A</v>
      </c>
      <c r="H136" s="404" t="e">
        <f>IF($D136="Yes",'CMFs Injury C (All Data)'!H136,1)</f>
        <v>#N/A</v>
      </c>
      <c r="I136" s="404" t="e">
        <f>IF($D136="Yes",'CMFs Injury C (All Data)'!I136,1)</f>
        <v>#N/A</v>
      </c>
      <c r="J136" s="404" t="e">
        <f>IF($D136="Yes",'CMFs Injury C (All Data)'!J136,1)</f>
        <v>#N/A</v>
      </c>
      <c r="K136" s="404" t="e">
        <f>IF($D136="Yes",'CMFs Injury C (All Data)'!K136,1)</f>
        <v>#N/A</v>
      </c>
      <c r="L136" s="404" t="e">
        <f>IF($D136="Yes",'CMFs Injury C (All Data)'!L136,1)</f>
        <v>#N/A</v>
      </c>
      <c r="M136" s="404" t="e">
        <f>IF($D136="Yes",'CMFs Injury C (All Data)'!M136,1)</f>
        <v>#N/A</v>
      </c>
      <c r="N136" s="404" t="e">
        <f>IF($D136="Yes",'CMFs Injury C (All Data)'!N136,1)</f>
        <v>#N/A</v>
      </c>
      <c r="O136" s="404" t="e">
        <f>IF($D136="Yes",'CMFs Injury C (All Data)'!O136,1)</f>
        <v>#N/A</v>
      </c>
      <c r="P136" s="404" t="e">
        <f>IF($D136="Yes",'CMFs Injury C (All Data)'!P136,1)</f>
        <v>#N/A</v>
      </c>
      <c r="Q136" s="404" t="e">
        <f>IF($D136="Yes",'CMFs Injury C (All Data)'!Q136,1)</f>
        <v>#N/A</v>
      </c>
      <c r="R136" s="404" t="e">
        <f>IF($D136="Yes",'CMFs Injury C (All Data)'!R136,1)</f>
        <v>#N/A</v>
      </c>
      <c r="S136" s="404" t="e">
        <f>IF($D136="Yes",'CMFs Injury C (All Data)'!S136,1)</f>
        <v>#N/A</v>
      </c>
      <c r="T136" s="404" t="e">
        <f>IF($D136="Yes",'CMFs Injury C (All Data)'!T136,1)</f>
        <v>#N/A</v>
      </c>
      <c r="U136" s="404" t="e">
        <f>IF($D136="Yes",'CMFs Injury C (All Data)'!U136,1)</f>
        <v>#N/A</v>
      </c>
      <c r="V136" s="439" t="e">
        <f>IF($D136="Yes",'CMFs Injury C (All Data)'!V136,1)</f>
        <v>#N/A</v>
      </c>
      <c r="W136" s="625"/>
    </row>
    <row r="137" spans="1:23" x14ac:dyDescent="0.2">
      <c r="A137" s="407" t="str">
        <f>'CMFs Fatal'!A137</f>
        <v>Area Type must be selected on Worksheet 1 (box 14)</v>
      </c>
      <c r="B137" s="403">
        <f>'CMFs Fatal (All Data)'!B137</f>
        <v>12</v>
      </c>
      <c r="C137" s="403" t="str">
        <f>'CMFs Fatal (All Data)'!C137</f>
        <v>All</v>
      </c>
      <c r="D137" s="403" t="e">
        <f>'CMFs Fatal (All Data)'!D137</f>
        <v>#N/A</v>
      </c>
      <c r="E137" s="404" t="e">
        <f>IF($D137="Yes",'CMFs Injury C (All Data)'!E137,1)</f>
        <v>#N/A</v>
      </c>
      <c r="F137" s="404" t="e">
        <f>IF($D137="Yes",'CMFs Injury C (All Data)'!F137,1)</f>
        <v>#N/A</v>
      </c>
      <c r="G137" s="404" t="e">
        <f>IF($D137="Yes",'CMFs Injury C (All Data)'!G137,1)</f>
        <v>#N/A</v>
      </c>
      <c r="H137" s="404" t="e">
        <f>IF($D137="Yes",'CMFs Injury C (All Data)'!H137,1)</f>
        <v>#N/A</v>
      </c>
      <c r="I137" s="404" t="e">
        <f>IF($D137="Yes",'CMFs Injury C (All Data)'!I137,1)</f>
        <v>#N/A</v>
      </c>
      <c r="J137" s="404" t="e">
        <f>IF($D137="Yes",'CMFs Injury C (All Data)'!J137,1)</f>
        <v>#N/A</v>
      </c>
      <c r="K137" s="404" t="e">
        <f>IF($D137="Yes",'CMFs Injury C (All Data)'!K137,1)</f>
        <v>#N/A</v>
      </c>
      <c r="L137" s="404" t="e">
        <f>IF($D137="Yes",'CMFs Injury C (All Data)'!L137,1)</f>
        <v>#N/A</v>
      </c>
      <c r="M137" s="404" t="e">
        <f>IF($D137="Yes",'CMFs Injury C (All Data)'!M137,1)</f>
        <v>#N/A</v>
      </c>
      <c r="N137" s="404" t="e">
        <f>IF($D137="Yes",'CMFs Injury C (All Data)'!N137,1)</f>
        <v>#N/A</v>
      </c>
      <c r="O137" s="404" t="e">
        <f>IF($D137="Yes",'CMFs Injury C (All Data)'!O137,1)</f>
        <v>#N/A</v>
      </c>
      <c r="P137" s="404" t="e">
        <f>IF($D137="Yes",'CMFs Injury C (All Data)'!P137,1)</f>
        <v>#N/A</v>
      </c>
      <c r="Q137" s="404" t="e">
        <f>IF($D137="Yes",'CMFs Injury C (All Data)'!Q137,1)</f>
        <v>#N/A</v>
      </c>
      <c r="R137" s="404" t="e">
        <f>IF($D137="Yes",'CMFs Injury C (All Data)'!R137,1)</f>
        <v>#N/A</v>
      </c>
      <c r="S137" s="404" t="e">
        <f>IF($D137="Yes",'CMFs Injury C (All Data)'!S137,1)</f>
        <v>#N/A</v>
      </c>
      <c r="T137" s="404" t="e">
        <f>IF($D137="Yes",'CMFs Injury C (All Data)'!T137,1)</f>
        <v>#N/A</v>
      </c>
      <c r="U137" s="404" t="e">
        <f>IF($D137="Yes",'CMFs Injury C (All Data)'!U137,1)</f>
        <v>#N/A</v>
      </c>
      <c r="V137" s="439" t="e">
        <f>IF($D137="Yes",'CMFs Injury C (All Data)'!V137,1)</f>
        <v>#N/A</v>
      </c>
      <c r="W137" s="625"/>
    </row>
    <row r="138" spans="1:23" x14ac:dyDescent="0.2">
      <c r="A138" s="407" t="str">
        <f>'CMFs Fatal'!A138</f>
        <v>Area Type must be selected on Worksheet 1 (box 14)</v>
      </c>
      <c r="B138" s="403">
        <f>'CMFs Fatal (All Data)'!B138</f>
        <v>12</v>
      </c>
      <c r="C138" s="403" t="str">
        <f>'CMFs Fatal (All Data)'!C138</f>
        <v>Rural</v>
      </c>
      <c r="D138" s="403" t="e">
        <f>'CMFs Fatal (All Data)'!D138</f>
        <v>#N/A</v>
      </c>
      <c r="E138" s="404" t="e">
        <f>IF($D138="Yes",'CMFs Injury C (All Data)'!E138,1)</f>
        <v>#N/A</v>
      </c>
      <c r="F138" s="404" t="e">
        <f>IF($D138="Yes",'CMFs Injury C (All Data)'!F138,1)</f>
        <v>#N/A</v>
      </c>
      <c r="G138" s="404" t="e">
        <f>IF($D138="Yes",'CMFs Injury C (All Data)'!G138,1)</f>
        <v>#N/A</v>
      </c>
      <c r="H138" s="404" t="e">
        <f>IF($D138="Yes",'CMFs Injury C (All Data)'!H138,1)</f>
        <v>#N/A</v>
      </c>
      <c r="I138" s="404" t="e">
        <f>IF($D138="Yes",'CMFs Injury C (All Data)'!I138,1)</f>
        <v>#N/A</v>
      </c>
      <c r="J138" s="404" t="e">
        <f>IF($D138="Yes",'CMFs Injury C (All Data)'!J138,1)</f>
        <v>#N/A</v>
      </c>
      <c r="K138" s="404" t="e">
        <f>IF($D138="Yes",'CMFs Injury C (All Data)'!K138,1)</f>
        <v>#N/A</v>
      </c>
      <c r="L138" s="404" t="e">
        <f>IF($D138="Yes",'CMFs Injury C (All Data)'!L138,1)</f>
        <v>#N/A</v>
      </c>
      <c r="M138" s="404" t="e">
        <f>IF($D138="Yes",'CMFs Injury C (All Data)'!M138,1)</f>
        <v>#N/A</v>
      </c>
      <c r="N138" s="404" t="e">
        <f>IF($D138="Yes",'CMFs Injury C (All Data)'!N138,1)</f>
        <v>#N/A</v>
      </c>
      <c r="O138" s="404" t="e">
        <f>IF($D138="Yes",'CMFs Injury C (All Data)'!O138,1)</f>
        <v>#N/A</v>
      </c>
      <c r="P138" s="404" t="e">
        <f>IF($D138="Yes",'CMFs Injury C (All Data)'!P138,1)</f>
        <v>#N/A</v>
      </c>
      <c r="Q138" s="404" t="e">
        <f>IF($D138="Yes",'CMFs Injury C (All Data)'!Q138,1)</f>
        <v>#N/A</v>
      </c>
      <c r="R138" s="404" t="e">
        <f>IF($D138="Yes",'CMFs Injury C (All Data)'!R138,1)</f>
        <v>#N/A</v>
      </c>
      <c r="S138" s="404" t="e">
        <f>IF($D138="Yes",'CMFs Injury C (All Data)'!S138,1)</f>
        <v>#N/A</v>
      </c>
      <c r="T138" s="404" t="e">
        <f>IF($D138="Yes",'CMFs Injury C (All Data)'!T138,1)</f>
        <v>#N/A</v>
      </c>
      <c r="U138" s="404" t="e">
        <f>IF($D138="Yes",'CMFs Injury C (All Data)'!U138,1)</f>
        <v>#N/A</v>
      </c>
      <c r="V138" s="439" t="e">
        <f>IF($D138="Yes",'CMFs Injury C (All Data)'!V138,1)</f>
        <v>#N/A</v>
      </c>
      <c r="W138" s="625"/>
    </row>
    <row r="139" spans="1:23" x14ac:dyDescent="0.2">
      <c r="A139" s="407" t="str">
        <f>'CMFs Fatal'!A139</f>
        <v>Area Type must be selected on Worksheet 1 (box 14)</v>
      </c>
      <c r="B139" s="403">
        <f>'CMFs Fatal (All Data)'!B139</f>
        <v>12</v>
      </c>
      <c r="C139" s="403" t="str">
        <f>'CMFs Fatal (All Data)'!C139</f>
        <v>Rural</v>
      </c>
      <c r="D139" s="403" t="e">
        <f>'CMFs Fatal (All Data)'!D139</f>
        <v>#N/A</v>
      </c>
      <c r="E139" s="404" t="e">
        <f>IF($D139="Yes",'CMFs Injury C (All Data)'!E139,1)</f>
        <v>#N/A</v>
      </c>
      <c r="F139" s="404" t="e">
        <f>IF($D139="Yes",'CMFs Injury C (All Data)'!F139,1)</f>
        <v>#N/A</v>
      </c>
      <c r="G139" s="404" t="e">
        <f>IF($D139="Yes",'CMFs Injury C (All Data)'!G139,1)</f>
        <v>#N/A</v>
      </c>
      <c r="H139" s="404" t="e">
        <f>IF($D139="Yes",'CMFs Injury C (All Data)'!H139,1)</f>
        <v>#N/A</v>
      </c>
      <c r="I139" s="404" t="e">
        <f>IF($D139="Yes",'CMFs Injury C (All Data)'!I139,1)</f>
        <v>#N/A</v>
      </c>
      <c r="J139" s="404" t="e">
        <f>IF($D139="Yes",'CMFs Injury C (All Data)'!J139,1)</f>
        <v>#N/A</v>
      </c>
      <c r="K139" s="404" t="e">
        <f>IF($D139="Yes",'CMFs Injury C (All Data)'!K139,1)</f>
        <v>#N/A</v>
      </c>
      <c r="L139" s="404" t="e">
        <f>IF($D139="Yes",'CMFs Injury C (All Data)'!L139,1)</f>
        <v>#N/A</v>
      </c>
      <c r="M139" s="404" t="e">
        <f>IF($D139="Yes",'CMFs Injury C (All Data)'!M139,1)</f>
        <v>#N/A</v>
      </c>
      <c r="N139" s="404" t="e">
        <f>IF($D139="Yes",'CMFs Injury C (All Data)'!N139,1)</f>
        <v>#N/A</v>
      </c>
      <c r="O139" s="404" t="e">
        <f>IF($D139="Yes",'CMFs Injury C (All Data)'!O139,1)</f>
        <v>#N/A</v>
      </c>
      <c r="P139" s="404" t="e">
        <f>IF($D139="Yes",'CMFs Injury C (All Data)'!P139,1)</f>
        <v>#N/A</v>
      </c>
      <c r="Q139" s="404" t="e">
        <f>IF($D139="Yes",'CMFs Injury C (All Data)'!Q139,1)</f>
        <v>#N/A</v>
      </c>
      <c r="R139" s="404" t="e">
        <f>IF($D139="Yes",'CMFs Injury C (All Data)'!R139,1)</f>
        <v>#N/A</v>
      </c>
      <c r="S139" s="404" t="e">
        <f>IF($D139="Yes",'CMFs Injury C (All Data)'!S139,1)</f>
        <v>#N/A</v>
      </c>
      <c r="T139" s="404" t="e">
        <f>IF($D139="Yes",'CMFs Injury C (All Data)'!T139,1)</f>
        <v>#N/A</v>
      </c>
      <c r="U139" s="404" t="e">
        <f>IF($D139="Yes",'CMFs Injury C (All Data)'!U139,1)</f>
        <v>#N/A</v>
      </c>
      <c r="V139" s="439" t="e">
        <f>IF($D139="Yes",'CMFs Injury C (All Data)'!V139,1)</f>
        <v>#N/A</v>
      </c>
      <c r="W139" s="625"/>
    </row>
    <row r="140" spans="1:23" x14ac:dyDescent="0.2">
      <c r="A140" s="407" t="str">
        <f>'CMFs Fatal'!A140</f>
        <v>Area Type must be selected on Worksheet 1 (box 14)</v>
      </c>
      <c r="B140" s="403">
        <f>'CMFs Fatal (All Data)'!B140</f>
        <v>12</v>
      </c>
      <c r="C140" s="403" t="str">
        <f>'CMFs Fatal (All Data)'!C140</f>
        <v>Urban</v>
      </c>
      <c r="D140" s="403" t="e">
        <f>'CMFs Fatal (All Data)'!D140</f>
        <v>#N/A</v>
      </c>
      <c r="E140" s="404" t="e">
        <f>IF($D140="Yes",'CMFs Injury C (All Data)'!E140,1)</f>
        <v>#N/A</v>
      </c>
      <c r="F140" s="404" t="e">
        <f>IF($D140="Yes",'CMFs Injury C (All Data)'!F140,1)</f>
        <v>#N/A</v>
      </c>
      <c r="G140" s="404" t="e">
        <f>IF($D140="Yes",'CMFs Injury C (All Data)'!G140,1)</f>
        <v>#N/A</v>
      </c>
      <c r="H140" s="404" t="e">
        <f>IF($D140="Yes",'CMFs Injury C (All Data)'!H140,1)</f>
        <v>#N/A</v>
      </c>
      <c r="I140" s="404" t="e">
        <f>IF($D140="Yes",'CMFs Injury C (All Data)'!I140,1)</f>
        <v>#N/A</v>
      </c>
      <c r="J140" s="404" t="e">
        <f>IF($D140="Yes",'CMFs Injury C (All Data)'!J140,1)</f>
        <v>#N/A</v>
      </c>
      <c r="K140" s="404" t="e">
        <f>IF($D140="Yes",'CMFs Injury C (All Data)'!K140,1)</f>
        <v>#N/A</v>
      </c>
      <c r="L140" s="404" t="e">
        <f>IF($D140="Yes",'CMFs Injury C (All Data)'!L140,1)</f>
        <v>#N/A</v>
      </c>
      <c r="M140" s="404" t="e">
        <f>IF($D140="Yes",'CMFs Injury C (All Data)'!M140,1)</f>
        <v>#N/A</v>
      </c>
      <c r="N140" s="404" t="e">
        <f>IF($D140="Yes",'CMFs Injury C (All Data)'!N140,1)</f>
        <v>#N/A</v>
      </c>
      <c r="O140" s="404" t="e">
        <f>IF($D140="Yes",'CMFs Injury C (All Data)'!O140,1)</f>
        <v>#N/A</v>
      </c>
      <c r="P140" s="404" t="e">
        <f>IF($D140="Yes",'CMFs Injury C (All Data)'!P140,1)</f>
        <v>#N/A</v>
      </c>
      <c r="Q140" s="404" t="e">
        <f>IF($D140="Yes",'CMFs Injury C (All Data)'!Q140,1)</f>
        <v>#N/A</v>
      </c>
      <c r="R140" s="404" t="e">
        <f>IF($D140="Yes",'CMFs Injury C (All Data)'!R140,1)</f>
        <v>#N/A</v>
      </c>
      <c r="S140" s="404" t="e">
        <f>IF($D140="Yes",'CMFs Injury C (All Data)'!S140,1)</f>
        <v>#N/A</v>
      </c>
      <c r="T140" s="404" t="e">
        <f>IF($D140="Yes",'CMFs Injury C (All Data)'!T140,1)</f>
        <v>#N/A</v>
      </c>
      <c r="U140" s="404" t="e">
        <f>IF($D140="Yes",'CMFs Injury C (All Data)'!U140,1)</f>
        <v>#N/A</v>
      </c>
      <c r="V140" s="439" t="e">
        <f>IF($D140="Yes",'CMFs Injury C (All Data)'!V140,1)</f>
        <v>#N/A</v>
      </c>
      <c r="W140" s="625"/>
    </row>
    <row r="141" spans="1:23" x14ac:dyDescent="0.2">
      <c r="A141" s="407" t="str">
        <f>'CMFs Fatal'!A141</f>
        <v>Area Type must be selected on Worksheet 1 (box 14)</v>
      </c>
      <c r="B141" s="403">
        <f>'CMFs Fatal (All Data)'!B141</f>
        <v>12</v>
      </c>
      <c r="C141" s="403" t="str">
        <f>'CMFs Fatal (All Data)'!C141</f>
        <v>All</v>
      </c>
      <c r="D141" s="403" t="e">
        <f>'CMFs Fatal (All Data)'!D141</f>
        <v>#N/A</v>
      </c>
      <c r="E141" s="404" t="e">
        <f>IF($D141="Yes",'CMFs Injury C (All Data)'!E141,1)</f>
        <v>#N/A</v>
      </c>
      <c r="F141" s="404" t="e">
        <f>IF($D141="Yes",'CMFs Injury C (All Data)'!F141,1)</f>
        <v>#N/A</v>
      </c>
      <c r="G141" s="404" t="e">
        <f>IF($D141="Yes",'CMFs Injury C (All Data)'!G141,1)</f>
        <v>#N/A</v>
      </c>
      <c r="H141" s="404" t="e">
        <f>IF($D141="Yes",'CMFs Injury C (All Data)'!H141,1)</f>
        <v>#N/A</v>
      </c>
      <c r="I141" s="404" t="e">
        <f>IF($D141="Yes",'CMFs Injury C (All Data)'!I141,1)</f>
        <v>#N/A</v>
      </c>
      <c r="J141" s="404" t="e">
        <f>IF($D141="Yes",'CMFs Injury C (All Data)'!J141,1)</f>
        <v>#N/A</v>
      </c>
      <c r="K141" s="404" t="e">
        <f>IF($D141="Yes",'CMFs Injury C (All Data)'!K141,1)</f>
        <v>#N/A</v>
      </c>
      <c r="L141" s="404" t="e">
        <f>IF($D141="Yes",'CMFs Injury C (All Data)'!L141,1)</f>
        <v>#N/A</v>
      </c>
      <c r="M141" s="404" t="e">
        <f>IF($D141="Yes",'CMFs Injury C (All Data)'!M141,1)</f>
        <v>#N/A</v>
      </c>
      <c r="N141" s="404" t="e">
        <f>IF($D141="Yes",'CMFs Injury C (All Data)'!N141,1)</f>
        <v>#N/A</v>
      </c>
      <c r="O141" s="404" t="e">
        <f>IF($D141="Yes",'CMFs Injury C (All Data)'!O141,1)</f>
        <v>#N/A</v>
      </c>
      <c r="P141" s="404" t="e">
        <f>IF($D141="Yes",'CMFs Injury C (All Data)'!P141,1)</f>
        <v>#N/A</v>
      </c>
      <c r="Q141" s="404" t="e">
        <f>IF($D141="Yes",'CMFs Injury C (All Data)'!Q141,1)</f>
        <v>#N/A</v>
      </c>
      <c r="R141" s="404" t="e">
        <f>IF($D141="Yes",'CMFs Injury C (All Data)'!R141,1)</f>
        <v>#N/A</v>
      </c>
      <c r="S141" s="404" t="e">
        <f>IF($D141="Yes",'CMFs Injury C (All Data)'!S141,1)</f>
        <v>#N/A</v>
      </c>
      <c r="T141" s="404" t="e">
        <f>IF($D141="Yes",'CMFs Injury C (All Data)'!T141,1)</f>
        <v>#N/A</v>
      </c>
      <c r="U141" s="404" t="e">
        <f>IF($D141="Yes",'CMFs Injury C (All Data)'!U141,1)</f>
        <v>#N/A</v>
      </c>
      <c r="V141" s="439" t="e">
        <f>IF($D141="Yes",'CMFs Injury C (All Data)'!V141,1)</f>
        <v>#N/A</v>
      </c>
      <c r="W141" s="625"/>
    </row>
    <row r="142" spans="1:23" x14ac:dyDescent="0.2">
      <c r="A142" s="407" t="str">
        <f>'CMFs Fatal'!A142</f>
        <v>Area Type must be selected on Worksheet 1 (box 14)</v>
      </c>
      <c r="B142" s="403">
        <f>'CMFs Fatal (All Data)'!B142</f>
        <v>12</v>
      </c>
      <c r="C142" s="403" t="str">
        <f>'CMFs Fatal (All Data)'!C142</f>
        <v>Rural</v>
      </c>
      <c r="D142" s="403" t="e">
        <f>'CMFs Fatal (All Data)'!D142</f>
        <v>#N/A</v>
      </c>
      <c r="E142" s="404" t="e">
        <f>IF($D142="Yes",'CMFs Injury C (All Data)'!E142,1)</f>
        <v>#N/A</v>
      </c>
      <c r="F142" s="404" t="e">
        <f>IF($D142="Yes",'CMFs Injury C (All Data)'!F142,1)</f>
        <v>#N/A</v>
      </c>
      <c r="G142" s="404" t="e">
        <f>IF($D142="Yes",'CMFs Injury C (All Data)'!G142,1)</f>
        <v>#N/A</v>
      </c>
      <c r="H142" s="404" t="e">
        <f>IF($D142="Yes",'CMFs Injury C (All Data)'!H142,1)</f>
        <v>#N/A</v>
      </c>
      <c r="I142" s="404" t="e">
        <f>IF($D142="Yes",'CMFs Injury C (All Data)'!I142,1)</f>
        <v>#N/A</v>
      </c>
      <c r="J142" s="404" t="e">
        <f>IF($D142="Yes",'CMFs Injury C (All Data)'!J142,1)</f>
        <v>#N/A</v>
      </c>
      <c r="K142" s="404" t="e">
        <f>IF($D142="Yes",'CMFs Injury C (All Data)'!K142,1)</f>
        <v>#N/A</v>
      </c>
      <c r="L142" s="404" t="e">
        <f>IF($D142="Yes",'CMFs Injury C (All Data)'!L142,1)</f>
        <v>#N/A</v>
      </c>
      <c r="M142" s="404" t="e">
        <f>IF($D142="Yes",'CMFs Injury C (All Data)'!M142,1)</f>
        <v>#N/A</v>
      </c>
      <c r="N142" s="404" t="e">
        <f>IF($D142="Yes",'CMFs Injury C (All Data)'!N142,1)</f>
        <v>#N/A</v>
      </c>
      <c r="O142" s="404" t="e">
        <f>IF($D142="Yes",'CMFs Injury C (All Data)'!O142,1)</f>
        <v>#N/A</v>
      </c>
      <c r="P142" s="404" t="e">
        <f>IF($D142="Yes",'CMFs Injury C (All Data)'!P142,1)</f>
        <v>#N/A</v>
      </c>
      <c r="Q142" s="404" t="e">
        <f>IF($D142="Yes",'CMFs Injury C (All Data)'!Q142,1)</f>
        <v>#N/A</v>
      </c>
      <c r="R142" s="404" t="e">
        <f>IF($D142="Yes",'CMFs Injury C (All Data)'!R142,1)</f>
        <v>#N/A</v>
      </c>
      <c r="S142" s="404" t="e">
        <f>IF($D142="Yes",'CMFs Injury C (All Data)'!S142,1)</f>
        <v>#N/A</v>
      </c>
      <c r="T142" s="404" t="e">
        <f>IF($D142="Yes",'CMFs Injury C (All Data)'!T142,1)</f>
        <v>#N/A</v>
      </c>
      <c r="U142" s="404" t="e">
        <f>IF($D142="Yes",'CMFs Injury C (All Data)'!U142,1)</f>
        <v>#N/A</v>
      </c>
      <c r="V142" s="439" t="e">
        <f>IF($D142="Yes",'CMFs Injury C (All Data)'!V142,1)</f>
        <v>#N/A</v>
      </c>
      <c r="W142" s="625"/>
    </row>
    <row r="143" spans="1:23" x14ac:dyDescent="0.2">
      <c r="A143" s="407" t="str">
        <f>'CMFs Fatal'!A143</f>
        <v>Area Type must be selected on Worksheet 1 (box 14)</v>
      </c>
      <c r="B143" s="403">
        <f>'CMFs Fatal (All Data)'!B143</f>
        <v>12</v>
      </c>
      <c r="C143" s="403" t="str">
        <f>'CMFs Fatal (All Data)'!C143</f>
        <v>Rural</v>
      </c>
      <c r="D143" s="403" t="e">
        <f>'CMFs Fatal (All Data)'!D143</f>
        <v>#N/A</v>
      </c>
      <c r="E143" s="404" t="e">
        <f>IF($D143="Yes",'CMFs Injury C (All Data)'!E143,1)</f>
        <v>#N/A</v>
      </c>
      <c r="F143" s="404" t="e">
        <f>IF($D143="Yes",'CMFs Injury C (All Data)'!F143,1)</f>
        <v>#N/A</v>
      </c>
      <c r="G143" s="404" t="e">
        <f>IF($D143="Yes",'CMFs Injury C (All Data)'!G143,1)</f>
        <v>#N/A</v>
      </c>
      <c r="H143" s="404" t="e">
        <f>IF($D143="Yes",'CMFs Injury C (All Data)'!H143,1)</f>
        <v>#N/A</v>
      </c>
      <c r="I143" s="404" t="e">
        <f>IF($D143="Yes",'CMFs Injury C (All Data)'!I143,1)</f>
        <v>#N/A</v>
      </c>
      <c r="J143" s="404" t="e">
        <f>IF($D143="Yes",'CMFs Injury C (All Data)'!J143,1)</f>
        <v>#N/A</v>
      </c>
      <c r="K143" s="404" t="e">
        <f>IF($D143="Yes",'CMFs Injury C (All Data)'!K143,1)</f>
        <v>#N/A</v>
      </c>
      <c r="L143" s="404" t="e">
        <f>IF($D143="Yes",'CMFs Injury C (All Data)'!L143,1)</f>
        <v>#N/A</v>
      </c>
      <c r="M143" s="404" t="e">
        <f>IF($D143="Yes",'CMFs Injury C (All Data)'!M143,1)</f>
        <v>#N/A</v>
      </c>
      <c r="N143" s="404" t="e">
        <f>IF($D143="Yes",'CMFs Injury C (All Data)'!N143,1)</f>
        <v>#N/A</v>
      </c>
      <c r="O143" s="404" t="e">
        <f>IF($D143="Yes",'CMFs Injury C (All Data)'!O143,1)</f>
        <v>#N/A</v>
      </c>
      <c r="P143" s="404" t="e">
        <f>IF($D143="Yes",'CMFs Injury C (All Data)'!P143,1)</f>
        <v>#N/A</v>
      </c>
      <c r="Q143" s="404" t="e">
        <f>IF($D143="Yes",'CMFs Injury C (All Data)'!Q143,1)</f>
        <v>#N/A</v>
      </c>
      <c r="R143" s="404" t="e">
        <f>IF($D143="Yes",'CMFs Injury C (All Data)'!R143,1)</f>
        <v>#N/A</v>
      </c>
      <c r="S143" s="404" t="e">
        <f>IF($D143="Yes",'CMFs Injury C (All Data)'!S143,1)</f>
        <v>#N/A</v>
      </c>
      <c r="T143" s="404" t="e">
        <f>IF($D143="Yes",'CMFs Injury C (All Data)'!T143,1)</f>
        <v>#N/A</v>
      </c>
      <c r="U143" s="404" t="e">
        <f>IF($D143="Yes",'CMFs Injury C (All Data)'!U143,1)</f>
        <v>#N/A</v>
      </c>
      <c r="V143" s="439" t="e">
        <f>IF($D143="Yes",'CMFs Injury C (All Data)'!V143,1)</f>
        <v>#N/A</v>
      </c>
      <c r="W143" s="625"/>
    </row>
    <row r="144" spans="1:23" x14ac:dyDescent="0.2">
      <c r="A144" s="407" t="str">
        <f>'CMFs Fatal'!A144</f>
        <v>Area Type must be selected on Worksheet 1 (box 14)</v>
      </c>
      <c r="B144" s="403">
        <f>'CMFs Fatal (All Data)'!B144</f>
        <v>12</v>
      </c>
      <c r="C144" s="403" t="str">
        <f>'CMFs Fatal (All Data)'!C144</f>
        <v>Rural</v>
      </c>
      <c r="D144" s="403" t="e">
        <f>'CMFs Fatal (All Data)'!D144</f>
        <v>#N/A</v>
      </c>
      <c r="E144" s="404" t="e">
        <f>IF($D144="Yes",'CMFs Injury C (All Data)'!E144,1)</f>
        <v>#N/A</v>
      </c>
      <c r="F144" s="404" t="e">
        <f>IF($D144="Yes",'CMFs Injury C (All Data)'!F144,1)</f>
        <v>#N/A</v>
      </c>
      <c r="G144" s="404" t="e">
        <f>IF($D144="Yes",'CMFs Injury C (All Data)'!G144,1)</f>
        <v>#N/A</v>
      </c>
      <c r="H144" s="404" t="e">
        <f>IF($D144="Yes",'CMFs Injury C (All Data)'!H144,1)</f>
        <v>#N/A</v>
      </c>
      <c r="I144" s="404" t="e">
        <f>IF($D144="Yes",'CMFs Injury C (All Data)'!I144,1)</f>
        <v>#N/A</v>
      </c>
      <c r="J144" s="404" t="e">
        <f>IF($D144="Yes",'CMFs Injury C (All Data)'!J144,1)</f>
        <v>#N/A</v>
      </c>
      <c r="K144" s="404" t="e">
        <f>IF($D144="Yes",'CMFs Injury C (All Data)'!K144,1)</f>
        <v>#N/A</v>
      </c>
      <c r="L144" s="404" t="e">
        <f>IF($D144="Yes",'CMFs Injury C (All Data)'!L144,1)</f>
        <v>#N/A</v>
      </c>
      <c r="M144" s="404" t="e">
        <f>IF($D144="Yes",'CMFs Injury C (All Data)'!M144,1)</f>
        <v>#N/A</v>
      </c>
      <c r="N144" s="404" t="e">
        <f>IF($D144="Yes",'CMFs Injury C (All Data)'!N144,1)</f>
        <v>#N/A</v>
      </c>
      <c r="O144" s="404" t="e">
        <f>IF($D144="Yes",'CMFs Injury C (All Data)'!O144,1)</f>
        <v>#N/A</v>
      </c>
      <c r="P144" s="404" t="e">
        <f>IF($D144="Yes",'CMFs Injury C (All Data)'!P144,1)</f>
        <v>#N/A</v>
      </c>
      <c r="Q144" s="404" t="e">
        <f>IF($D144="Yes",'CMFs Injury C (All Data)'!Q144,1)</f>
        <v>#N/A</v>
      </c>
      <c r="R144" s="404" t="e">
        <f>IF($D144="Yes",'CMFs Injury C (All Data)'!R144,1)</f>
        <v>#N/A</v>
      </c>
      <c r="S144" s="404" t="e">
        <f>IF($D144="Yes",'CMFs Injury C (All Data)'!S144,1)</f>
        <v>#N/A</v>
      </c>
      <c r="T144" s="404" t="e">
        <f>IF($D144="Yes",'CMFs Injury C (All Data)'!T144,1)</f>
        <v>#N/A</v>
      </c>
      <c r="U144" s="404" t="e">
        <f>IF($D144="Yes",'CMFs Injury C (All Data)'!U144,1)</f>
        <v>#N/A</v>
      </c>
      <c r="V144" s="439" t="e">
        <f>IF($D144="Yes",'CMFs Injury C (All Data)'!V144,1)</f>
        <v>#N/A</v>
      </c>
      <c r="W144" s="625"/>
    </row>
    <row r="145" spans="1:23" x14ac:dyDescent="0.2">
      <c r="A145" s="407" t="str">
        <f>'CMFs Fatal'!A145</f>
        <v>Area Type must be selected on Worksheet 1 (box 14)</v>
      </c>
      <c r="B145" s="403">
        <f>'CMFs Fatal (All Data)'!B145</f>
        <v>12</v>
      </c>
      <c r="C145" s="403" t="str">
        <f>'CMFs Fatal (All Data)'!C145</f>
        <v>Rural</v>
      </c>
      <c r="D145" s="403" t="e">
        <f>'CMFs Fatal (All Data)'!D145</f>
        <v>#N/A</v>
      </c>
      <c r="E145" s="404" t="e">
        <f>IF($D145="Yes",'CMFs Injury C (All Data)'!E145,1)</f>
        <v>#N/A</v>
      </c>
      <c r="F145" s="404" t="e">
        <f>IF($D145="Yes",'CMFs Injury C (All Data)'!F145,1)</f>
        <v>#N/A</v>
      </c>
      <c r="G145" s="404" t="e">
        <f>IF($D145="Yes",'CMFs Injury C (All Data)'!G145,1)</f>
        <v>#N/A</v>
      </c>
      <c r="H145" s="404" t="e">
        <f>IF($D145="Yes",'CMFs Injury C (All Data)'!H145,1)</f>
        <v>#N/A</v>
      </c>
      <c r="I145" s="404" t="e">
        <f>IF($D145="Yes",'CMFs Injury C (All Data)'!I145,1)</f>
        <v>#N/A</v>
      </c>
      <c r="J145" s="404" t="e">
        <f>IF($D145="Yes",'CMFs Injury C (All Data)'!J145,1)</f>
        <v>#N/A</v>
      </c>
      <c r="K145" s="404" t="e">
        <f>IF($D145="Yes",'CMFs Injury C (All Data)'!K145,1)</f>
        <v>#N/A</v>
      </c>
      <c r="L145" s="404" t="e">
        <f>IF($D145="Yes",'CMFs Injury C (All Data)'!L145,1)</f>
        <v>#N/A</v>
      </c>
      <c r="M145" s="404" t="e">
        <f>IF($D145="Yes",'CMFs Injury C (All Data)'!M145,1)</f>
        <v>#N/A</v>
      </c>
      <c r="N145" s="404" t="e">
        <f>IF($D145="Yes",'CMFs Injury C (All Data)'!N145,1)</f>
        <v>#N/A</v>
      </c>
      <c r="O145" s="404" t="e">
        <f>IF($D145="Yes",'CMFs Injury C (All Data)'!O145,1)</f>
        <v>#N/A</v>
      </c>
      <c r="P145" s="404" t="e">
        <f>IF($D145="Yes",'CMFs Injury C (All Data)'!P145,1)</f>
        <v>#N/A</v>
      </c>
      <c r="Q145" s="404" t="e">
        <f>IF($D145="Yes",'CMFs Injury C (All Data)'!Q145,1)</f>
        <v>#N/A</v>
      </c>
      <c r="R145" s="404" t="e">
        <f>IF($D145="Yes",'CMFs Injury C (All Data)'!R145,1)</f>
        <v>#N/A</v>
      </c>
      <c r="S145" s="404" t="e">
        <f>IF($D145="Yes",'CMFs Injury C (All Data)'!S145,1)</f>
        <v>#N/A</v>
      </c>
      <c r="T145" s="404" t="e">
        <f>IF($D145="Yes",'CMFs Injury C (All Data)'!T145,1)</f>
        <v>#N/A</v>
      </c>
      <c r="U145" s="404" t="e">
        <f>IF($D145="Yes",'CMFs Injury C (All Data)'!U145,1)</f>
        <v>#N/A</v>
      </c>
      <c r="V145" s="439" t="e">
        <f>IF($D145="Yes",'CMFs Injury C (All Data)'!V145,1)</f>
        <v>#N/A</v>
      </c>
      <c r="W145" s="625"/>
    </row>
    <row r="146" spans="1:23" x14ac:dyDescent="0.2">
      <c r="A146" s="407" t="str">
        <f>'CMFs Fatal'!A146</f>
        <v>Area Type must be selected on Worksheet 1 (box 14)</v>
      </c>
      <c r="B146" s="403">
        <f>'CMFs Fatal (All Data)'!B146</f>
        <v>12</v>
      </c>
      <c r="C146" s="403" t="str">
        <f>'CMFs Fatal (All Data)'!C146</f>
        <v>Rural</v>
      </c>
      <c r="D146" s="403" t="e">
        <f>'CMFs Fatal (All Data)'!D146</f>
        <v>#N/A</v>
      </c>
      <c r="E146" s="404" t="e">
        <f>IF($D146="Yes",'CMFs Injury C (All Data)'!E146,1)</f>
        <v>#N/A</v>
      </c>
      <c r="F146" s="404" t="e">
        <f>IF($D146="Yes",'CMFs Injury C (All Data)'!F146,1)</f>
        <v>#N/A</v>
      </c>
      <c r="G146" s="404" t="e">
        <f>IF($D146="Yes",'CMFs Injury C (All Data)'!G146,1)</f>
        <v>#N/A</v>
      </c>
      <c r="H146" s="404" t="e">
        <f>IF($D146="Yes",'CMFs Injury C (All Data)'!H146,1)</f>
        <v>#N/A</v>
      </c>
      <c r="I146" s="404" t="e">
        <f>IF($D146="Yes",'CMFs Injury C (All Data)'!I146,1)</f>
        <v>#N/A</v>
      </c>
      <c r="J146" s="404" t="e">
        <f>IF($D146="Yes",'CMFs Injury C (All Data)'!J146,1)</f>
        <v>#N/A</v>
      </c>
      <c r="K146" s="404" t="e">
        <f>IF($D146="Yes",'CMFs Injury C (All Data)'!K146,1)</f>
        <v>#N/A</v>
      </c>
      <c r="L146" s="404" t="e">
        <f>IF($D146="Yes",'CMFs Injury C (All Data)'!L146,1)</f>
        <v>#N/A</v>
      </c>
      <c r="M146" s="404" t="e">
        <f>IF($D146="Yes",'CMFs Injury C (All Data)'!M146,1)</f>
        <v>#N/A</v>
      </c>
      <c r="N146" s="404" t="e">
        <f>IF($D146="Yes",'CMFs Injury C (All Data)'!N146,1)</f>
        <v>#N/A</v>
      </c>
      <c r="O146" s="404" t="e">
        <f>IF($D146="Yes",'CMFs Injury C (All Data)'!O146,1)</f>
        <v>#N/A</v>
      </c>
      <c r="P146" s="404" t="e">
        <f>IF($D146="Yes",'CMFs Injury C (All Data)'!P146,1)</f>
        <v>#N/A</v>
      </c>
      <c r="Q146" s="404" t="e">
        <f>IF($D146="Yes",'CMFs Injury C (All Data)'!Q146,1)</f>
        <v>#N/A</v>
      </c>
      <c r="R146" s="404" t="e">
        <f>IF($D146="Yes",'CMFs Injury C (All Data)'!R146,1)</f>
        <v>#N/A</v>
      </c>
      <c r="S146" s="404" t="e">
        <f>IF($D146="Yes",'CMFs Injury C (All Data)'!S146,1)</f>
        <v>#N/A</v>
      </c>
      <c r="T146" s="404" t="e">
        <f>IF($D146="Yes",'CMFs Injury C (All Data)'!T146,1)</f>
        <v>#N/A</v>
      </c>
      <c r="U146" s="404" t="e">
        <f>IF($D146="Yes",'CMFs Injury C (All Data)'!U146,1)</f>
        <v>#N/A</v>
      </c>
      <c r="V146" s="439" t="e">
        <f>IF($D146="Yes",'CMFs Injury C (All Data)'!V146,1)</f>
        <v>#N/A</v>
      </c>
      <c r="W146" s="625"/>
    </row>
    <row r="147" spans="1:23" x14ac:dyDescent="0.2">
      <c r="A147" s="407" t="str">
        <f>'CMFs Fatal'!A147</f>
        <v>Area Type must be selected on Worksheet 1 (box 14)</v>
      </c>
      <c r="B147" s="403">
        <f>'CMFs Fatal (All Data)'!B147</f>
        <v>12</v>
      </c>
      <c r="C147" s="403" t="str">
        <f>'CMFs Fatal (All Data)'!C147</f>
        <v>Rural</v>
      </c>
      <c r="D147" s="403" t="e">
        <f>'CMFs Fatal (All Data)'!D147</f>
        <v>#N/A</v>
      </c>
      <c r="E147" s="404" t="e">
        <f>IF($D147="Yes",'CMFs Injury C (All Data)'!E147,1)</f>
        <v>#N/A</v>
      </c>
      <c r="F147" s="404" t="e">
        <f>IF($D147="Yes",'CMFs Injury C (All Data)'!F147,1)</f>
        <v>#N/A</v>
      </c>
      <c r="G147" s="404" t="e">
        <f>IF($D147="Yes",'CMFs Injury C (All Data)'!G147,1)</f>
        <v>#N/A</v>
      </c>
      <c r="H147" s="404" t="e">
        <f>IF($D147="Yes",'CMFs Injury C (All Data)'!H147,1)</f>
        <v>#N/A</v>
      </c>
      <c r="I147" s="404" t="e">
        <f>IF($D147="Yes",'CMFs Injury C (All Data)'!I147,1)</f>
        <v>#N/A</v>
      </c>
      <c r="J147" s="404" t="e">
        <f>IF($D147="Yes",'CMFs Injury C (All Data)'!J147,1)</f>
        <v>#N/A</v>
      </c>
      <c r="K147" s="404" t="e">
        <f>IF($D147="Yes",'CMFs Injury C (All Data)'!K147,1)</f>
        <v>#N/A</v>
      </c>
      <c r="L147" s="404" t="e">
        <f>IF($D147="Yes",'CMFs Injury C (All Data)'!L147,1)</f>
        <v>#N/A</v>
      </c>
      <c r="M147" s="404" t="e">
        <f>IF($D147="Yes",'CMFs Injury C (All Data)'!M147,1)</f>
        <v>#N/A</v>
      </c>
      <c r="N147" s="404" t="e">
        <f>IF($D147="Yes",'CMFs Injury C (All Data)'!N147,1)</f>
        <v>#N/A</v>
      </c>
      <c r="O147" s="404" t="e">
        <f>IF($D147="Yes",'CMFs Injury C (All Data)'!O147,1)</f>
        <v>#N/A</v>
      </c>
      <c r="P147" s="404" t="e">
        <f>IF($D147="Yes",'CMFs Injury C (All Data)'!P147,1)</f>
        <v>#N/A</v>
      </c>
      <c r="Q147" s="404" t="e">
        <f>IF($D147="Yes",'CMFs Injury C (All Data)'!Q147,1)</f>
        <v>#N/A</v>
      </c>
      <c r="R147" s="404" t="e">
        <f>IF($D147="Yes",'CMFs Injury C (All Data)'!R147,1)</f>
        <v>#N/A</v>
      </c>
      <c r="S147" s="404" t="e">
        <f>IF($D147="Yes",'CMFs Injury C (All Data)'!S147,1)</f>
        <v>#N/A</v>
      </c>
      <c r="T147" s="404" t="e">
        <f>IF($D147="Yes",'CMFs Injury C (All Data)'!T147,1)</f>
        <v>#N/A</v>
      </c>
      <c r="U147" s="404" t="e">
        <f>IF($D147="Yes",'CMFs Injury C (All Data)'!U147,1)</f>
        <v>#N/A</v>
      </c>
      <c r="V147" s="439" t="e">
        <f>IF($D147="Yes",'CMFs Injury C (All Data)'!V147,1)</f>
        <v>#N/A</v>
      </c>
      <c r="W147" s="625"/>
    </row>
    <row r="148" spans="1:23" x14ac:dyDescent="0.2">
      <c r="A148" s="407" t="str">
        <f>'CMFs Fatal'!A148</f>
        <v>Area Type must be selected on Worksheet 1 (box 14)</v>
      </c>
      <c r="B148" s="403">
        <f>'CMFs Fatal (All Data)'!B148</f>
        <v>12</v>
      </c>
      <c r="C148" s="403" t="str">
        <f>'CMFs Fatal (All Data)'!C148</f>
        <v>Rural</v>
      </c>
      <c r="D148" s="403" t="e">
        <f>'CMFs Fatal (All Data)'!D148</f>
        <v>#N/A</v>
      </c>
      <c r="E148" s="404" t="e">
        <f>IF($D148="Yes",'CMFs Injury C (All Data)'!E148,1)</f>
        <v>#N/A</v>
      </c>
      <c r="F148" s="404" t="e">
        <f>IF($D148="Yes",'CMFs Injury C (All Data)'!F148,1)</f>
        <v>#N/A</v>
      </c>
      <c r="G148" s="404" t="e">
        <f>IF($D148="Yes",'CMFs Injury C (All Data)'!G148,1)</f>
        <v>#N/A</v>
      </c>
      <c r="H148" s="404" t="e">
        <f>IF($D148="Yes",'CMFs Injury C (All Data)'!H148,1)</f>
        <v>#N/A</v>
      </c>
      <c r="I148" s="404" t="e">
        <f>IF($D148="Yes",'CMFs Injury C (All Data)'!I148,1)</f>
        <v>#N/A</v>
      </c>
      <c r="J148" s="404" t="e">
        <f>IF($D148="Yes",'CMFs Injury C (All Data)'!J148,1)</f>
        <v>#N/A</v>
      </c>
      <c r="K148" s="404" t="e">
        <f>IF($D148="Yes",'CMFs Injury C (All Data)'!K148,1)</f>
        <v>#N/A</v>
      </c>
      <c r="L148" s="404" t="e">
        <f>IF($D148="Yes",'CMFs Injury C (All Data)'!L148,1)</f>
        <v>#N/A</v>
      </c>
      <c r="M148" s="404" t="e">
        <f>IF($D148="Yes",'CMFs Injury C (All Data)'!M148,1)</f>
        <v>#N/A</v>
      </c>
      <c r="N148" s="404" t="e">
        <f>IF($D148="Yes",'CMFs Injury C (All Data)'!N148,1)</f>
        <v>#N/A</v>
      </c>
      <c r="O148" s="404" t="e">
        <f>IF($D148="Yes",'CMFs Injury C (All Data)'!O148,1)</f>
        <v>#N/A</v>
      </c>
      <c r="P148" s="404" t="e">
        <f>IF($D148="Yes",'CMFs Injury C (All Data)'!P148,1)</f>
        <v>#N/A</v>
      </c>
      <c r="Q148" s="404" t="e">
        <f>IF($D148="Yes",'CMFs Injury C (All Data)'!Q148,1)</f>
        <v>#N/A</v>
      </c>
      <c r="R148" s="404" t="e">
        <f>IF($D148="Yes",'CMFs Injury C (All Data)'!R148,1)</f>
        <v>#N/A</v>
      </c>
      <c r="S148" s="404" t="e">
        <f>IF($D148="Yes",'CMFs Injury C (All Data)'!S148,1)</f>
        <v>#N/A</v>
      </c>
      <c r="T148" s="404" t="e">
        <f>IF($D148="Yes",'CMFs Injury C (All Data)'!T148,1)</f>
        <v>#N/A</v>
      </c>
      <c r="U148" s="404" t="e">
        <f>IF($D148="Yes",'CMFs Injury C (All Data)'!U148,1)</f>
        <v>#N/A</v>
      </c>
      <c r="V148" s="439" t="e">
        <f>IF($D148="Yes",'CMFs Injury C (All Data)'!V148,1)</f>
        <v>#N/A</v>
      </c>
      <c r="W148" s="625"/>
    </row>
    <row r="149" spans="1:23" x14ac:dyDescent="0.2">
      <c r="A149" s="407" t="str">
        <f>'CMFs Fatal'!A149</f>
        <v>Area Type must be selected on Worksheet 1 (box 14)</v>
      </c>
      <c r="B149" s="403">
        <f>'CMFs Fatal (All Data)'!B149</f>
        <v>12</v>
      </c>
      <c r="C149" s="403" t="str">
        <f>'CMFs Fatal (All Data)'!C149</f>
        <v>Rural</v>
      </c>
      <c r="D149" s="403" t="e">
        <f>'CMFs Fatal (All Data)'!D149</f>
        <v>#N/A</v>
      </c>
      <c r="E149" s="404" t="e">
        <f>IF($D149="Yes",'CMFs Injury C (All Data)'!E149,1)</f>
        <v>#N/A</v>
      </c>
      <c r="F149" s="404" t="e">
        <f>IF($D149="Yes",'CMFs Injury C (All Data)'!F149,1)</f>
        <v>#N/A</v>
      </c>
      <c r="G149" s="404" t="e">
        <f>IF($D149="Yes",'CMFs Injury C (All Data)'!G149,1)</f>
        <v>#N/A</v>
      </c>
      <c r="H149" s="404" t="e">
        <f>IF($D149="Yes",'CMFs Injury C (All Data)'!H149,1)</f>
        <v>#N/A</v>
      </c>
      <c r="I149" s="404" t="e">
        <f>IF($D149="Yes",'CMFs Injury C (All Data)'!I149,1)</f>
        <v>#N/A</v>
      </c>
      <c r="J149" s="404" t="e">
        <f>IF($D149="Yes",'CMFs Injury C (All Data)'!J149,1)</f>
        <v>#N/A</v>
      </c>
      <c r="K149" s="404" t="e">
        <f>IF($D149="Yes",'CMFs Injury C (All Data)'!K149,1)</f>
        <v>#N/A</v>
      </c>
      <c r="L149" s="404" t="e">
        <f>IF($D149="Yes",'CMFs Injury C (All Data)'!L149,1)</f>
        <v>#N/A</v>
      </c>
      <c r="M149" s="404" t="e">
        <f>IF($D149="Yes",'CMFs Injury C (All Data)'!M149,1)</f>
        <v>#N/A</v>
      </c>
      <c r="N149" s="404" t="e">
        <f>IF($D149="Yes",'CMFs Injury C (All Data)'!N149,1)</f>
        <v>#N/A</v>
      </c>
      <c r="O149" s="404" t="e">
        <f>IF($D149="Yes",'CMFs Injury C (All Data)'!O149,1)</f>
        <v>#N/A</v>
      </c>
      <c r="P149" s="404" t="e">
        <f>IF($D149="Yes",'CMFs Injury C (All Data)'!P149,1)</f>
        <v>#N/A</v>
      </c>
      <c r="Q149" s="404" t="e">
        <f>IF($D149="Yes",'CMFs Injury C (All Data)'!Q149,1)</f>
        <v>#N/A</v>
      </c>
      <c r="R149" s="404" t="e">
        <f>IF($D149="Yes",'CMFs Injury C (All Data)'!R149,1)</f>
        <v>#N/A</v>
      </c>
      <c r="S149" s="404" t="e">
        <f>IF($D149="Yes",'CMFs Injury C (All Data)'!S149,1)</f>
        <v>#N/A</v>
      </c>
      <c r="T149" s="404" t="e">
        <f>IF($D149="Yes",'CMFs Injury C (All Data)'!T149,1)</f>
        <v>#N/A</v>
      </c>
      <c r="U149" s="404" t="e">
        <f>IF($D149="Yes",'CMFs Injury C (All Data)'!U149,1)</f>
        <v>#N/A</v>
      </c>
      <c r="V149" s="439" t="e">
        <f>IF($D149="Yes",'CMFs Injury C (All Data)'!V149,1)</f>
        <v>#N/A</v>
      </c>
      <c r="W149" s="625"/>
    </row>
    <row r="150" spans="1:23" x14ac:dyDescent="0.2">
      <c r="A150" s="407" t="str">
        <f>'CMFs Fatal'!A150</f>
        <v>Area Type must be selected on Worksheet 1 (box 14)</v>
      </c>
      <c r="B150" s="403">
        <f>'CMFs Fatal (All Data)'!B150</f>
        <v>12</v>
      </c>
      <c r="C150" s="403" t="str">
        <f>'CMFs Fatal (All Data)'!C150</f>
        <v>Urban</v>
      </c>
      <c r="D150" s="403" t="e">
        <f>'CMFs Fatal (All Data)'!D150</f>
        <v>#N/A</v>
      </c>
      <c r="E150" s="404" t="e">
        <f>IF($D150="Yes",'CMFs Injury C (All Data)'!E150,1)</f>
        <v>#N/A</v>
      </c>
      <c r="F150" s="404" t="e">
        <f>IF($D150="Yes",'CMFs Injury C (All Data)'!F150,1)</f>
        <v>#N/A</v>
      </c>
      <c r="G150" s="404" t="e">
        <f>IF($D150="Yes",'CMFs Injury C (All Data)'!G150,1)</f>
        <v>#N/A</v>
      </c>
      <c r="H150" s="404" t="e">
        <f>IF($D150="Yes",'CMFs Injury C (All Data)'!H150,1)</f>
        <v>#N/A</v>
      </c>
      <c r="I150" s="404" t="e">
        <f>IF($D150="Yes",'CMFs Injury C (All Data)'!I150,1)</f>
        <v>#N/A</v>
      </c>
      <c r="J150" s="404" t="e">
        <f>IF($D150="Yes",'CMFs Injury C (All Data)'!J150,1)</f>
        <v>#N/A</v>
      </c>
      <c r="K150" s="404" t="e">
        <f>IF($D150="Yes",'CMFs Injury C (All Data)'!K150,1)</f>
        <v>#N/A</v>
      </c>
      <c r="L150" s="404" t="e">
        <f>IF($D150="Yes",'CMFs Injury C (All Data)'!L150,1)</f>
        <v>#N/A</v>
      </c>
      <c r="M150" s="404" t="e">
        <f>IF($D150="Yes",'CMFs Injury C (All Data)'!M150,1)</f>
        <v>#N/A</v>
      </c>
      <c r="N150" s="404" t="e">
        <f>IF($D150="Yes",'CMFs Injury C (All Data)'!N150,1)</f>
        <v>#N/A</v>
      </c>
      <c r="O150" s="404" t="e">
        <f>IF($D150="Yes",'CMFs Injury C (All Data)'!O150,1)</f>
        <v>#N/A</v>
      </c>
      <c r="P150" s="404" t="e">
        <f>IF($D150="Yes",'CMFs Injury C (All Data)'!P150,1)</f>
        <v>#N/A</v>
      </c>
      <c r="Q150" s="404" t="e">
        <f>IF($D150="Yes",'CMFs Injury C (All Data)'!Q150,1)</f>
        <v>#N/A</v>
      </c>
      <c r="R150" s="404" t="e">
        <f>IF($D150="Yes",'CMFs Injury C (All Data)'!R150,1)</f>
        <v>#N/A</v>
      </c>
      <c r="S150" s="404" t="e">
        <f>IF($D150="Yes",'CMFs Injury C (All Data)'!S150,1)</f>
        <v>#N/A</v>
      </c>
      <c r="T150" s="404" t="e">
        <f>IF($D150="Yes",'CMFs Injury C (All Data)'!T150,1)</f>
        <v>#N/A</v>
      </c>
      <c r="U150" s="404" t="e">
        <f>IF($D150="Yes",'CMFs Injury C (All Data)'!U150,1)</f>
        <v>#N/A</v>
      </c>
      <c r="V150" s="439" t="e">
        <f>IF($D150="Yes",'CMFs Injury C (All Data)'!V150,1)</f>
        <v>#N/A</v>
      </c>
      <c r="W150" s="625"/>
    </row>
    <row r="151" spans="1:23" x14ac:dyDescent="0.2">
      <c r="A151" s="407" t="str">
        <f>'CMFs Fatal'!A151</f>
        <v>Area Type must be selected on Worksheet 1 (box 14)</v>
      </c>
      <c r="B151" s="403">
        <f>'CMFs Fatal (All Data)'!B151</f>
        <v>12</v>
      </c>
      <c r="C151" s="403" t="str">
        <f>'CMFs Fatal (All Data)'!C151</f>
        <v>Urban</v>
      </c>
      <c r="D151" s="403" t="e">
        <f>'CMFs Fatal (All Data)'!D151</f>
        <v>#N/A</v>
      </c>
      <c r="E151" s="404" t="e">
        <f>IF($D151="Yes",'CMFs Injury C (All Data)'!E151,1)</f>
        <v>#N/A</v>
      </c>
      <c r="F151" s="404" t="e">
        <f>IF($D151="Yes",'CMFs Injury C (All Data)'!F151,1)</f>
        <v>#N/A</v>
      </c>
      <c r="G151" s="404" t="e">
        <f>IF($D151="Yes",'CMFs Injury C (All Data)'!G151,1)</f>
        <v>#N/A</v>
      </c>
      <c r="H151" s="404" t="e">
        <f>IF($D151="Yes",'CMFs Injury C (All Data)'!H151,1)</f>
        <v>#N/A</v>
      </c>
      <c r="I151" s="404" t="e">
        <f>IF($D151="Yes",'CMFs Injury C (All Data)'!I151,1)</f>
        <v>#N/A</v>
      </c>
      <c r="J151" s="404" t="e">
        <f>IF($D151="Yes",'CMFs Injury C (All Data)'!J151,1)</f>
        <v>#N/A</v>
      </c>
      <c r="K151" s="404" t="e">
        <f>IF($D151="Yes",'CMFs Injury C (All Data)'!K151,1)</f>
        <v>#N/A</v>
      </c>
      <c r="L151" s="404" t="e">
        <f>IF($D151="Yes",'CMFs Injury C (All Data)'!L151,1)</f>
        <v>#N/A</v>
      </c>
      <c r="M151" s="404" t="e">
        <f>IF($D151="Yes",'CMFs Injury C (All Data)'!M151,1)</f>
        <v>#N/A</v>
      </c>
      <c r="N151" s="404" t="e">
        <f>IF($D151="Yes",'CMFs Injury C (All Data)'!N151,1)</f>
        <v>#N/A</v>
      </c>
      <c r="O151" s="404" t="e">
        <f>IF($D151="Yes",'CMFs Injury C (All Data)'!O151,1)</f>
        <v>#N/A</v>
      </c>
      <c r="P151" s="404" t="e">
        <f>IF($D151="Yes",'CMFs Injury C (All Data)'!P151,1)</f>
        <v>#N/A</v>
      </c>
      <c r="Q151" s="404" t="e">
        <f>IF($D151="Yes",'CMFs Injury C (All Data)'!Q151,1)</f>
        <v>#N/A</v>
      </c>
      <c r="R151" s="404" t="e">
        <f>IF($D151="Yes",'CMFs Injury C (All Data)'!R151,1)</f>
        <v>#N/A</v>
      </c>
      <c r="S151" s="404" t="e">
        <f>IF($D151="Yes",'CMFs Injury C (All Data)'!S151,1)</f>
        <v>#N/A</v>
      </c>
      <c r="T151" s="404" t="e">
        <f>IF($D151="Yes",'CMFs Injury C (All Data)'!T151,1)</f>
        <v>#N/A</v>
      </c>
      <c r="U151" s="404" t="e">
        <f>IF($D151="Yes",'CMFs Injury C (All Data)'!U151,1)</f>
        <v>#N/A</v>
      </c>
      <c r="V151" s="439" t="e">
        <f>IF($D151="Yes",'CMFs Injury C (All Data)'!V151,1)</f>
        <v>#N/A</v>
      </c>
      <c r="W151" s="625"/>
    </row>
    <row r="152" spans="1:23" x14ac:dyDescent="0.2">
      <c r="A152" s="407" t="str">
        <f>'CMFs Fatal'!A152</f>
        <v>Area Type must be selected on Worksheet 1 (box 14)</v>
      </c>
      <c r="B152" s="403">
        <f>'CMFs Fatal (All Data)'!B152</f>
        <v>12</v>
      </c>
      <c r="C152" s="403" t="str">
        <f>'CMFs Fatal (All Data)'!C152</f>
        <v>All</v>
      </c>
      <c r="D152" s="403" t="e">
        <f>'CMFs Fatal (All Data)'!D152</f>
        <v>#N/A</v>
      </c>
      <c r="E152" s="404" t="e">
        <f>IF($D152="Yes",'CMFs Injury C (All Data)'!E152,1)</f>
        <v>#N/A</v>
      </c>
      <c r="F152" s="404" t="e">
        <f>IF($D152="Yes",'CMFs Injury C (All Data)'!F152,1)</f>
        <v>#N/A</v>
      </c>
      <c r="G152" s="404" t="e">
        <f>IF($D152="Yes",'CMFs Injury C (All Data)'!G152,1)</f>
        <v>#N/A</v>
      </c>
      <c r="H152" s="404" t="e">
        <f>IF($D152="Yes",'CMFs Injury C (All Data)'!H152,1)</f>
        <v>#N/A</v>
      </c>
      <c r="I152" s="404" t="e">
        <f>IF($D152="Yes",'CMFs Injury C (All Data)'!I152,1)</f>
        <v>#N/A</v>
      </c>
      <c r="J152" s="404" t="e">
        <f>IF($D152="Yes",'CMFs Injury C (All Data)'!J152,1)</f>
        <v>#N/A</v>
      </c>
      <c r="K152" s="404" t="e">
        <f>IF($D152="Yes",'CMFs Injury C (All Data)'!K152,1)</f>
        <v>#N/A</v>
      </c>
      <c r="L152" s="404" t="e">
        <f>IF($D152="Yes",'CMFs Injury C (All Data)'!L152,1)</f>
        <v>#N/A</v>
      </c>
      <c r="M152" s="404" t="e">
        <f>IF($D152="Yes",'CMFs Injury C (All Data)'!M152,1)</f>
        <v>#N/A</v>
      </c>
      <c r="N152" s="404" t="e">
        <f>IF($D152="Yes",'CMFs Injury C (All Data)'!N152,1)</f>
        <v>#N/A</v>
      </c>
      <c r="O152" s="404" t="e">
        <f>IF($D152="Yes",'CMFs Injury C (All Data)'!O152,1)</f>
        <v>#N/A</v>
      </c>
      <c r="P152" s="404" t="e">
        <f>IF($D152="Yes",'CMFs Injury C (All Data)'!P152,1)</f>
        <v>#N/A</v>
      </c>
      <c r="Q152" s="404" t="e">
        <f>IF($D152="Yes",'CMFs Injury C (All Data)'!Q152,1)</f>
        <v>#N/A</v>
      </c>
      <c r="R152" s="404" t="e">
        <f>IF($D152="Yes",'CMFs Injury C (All Data)'!R152,1)</f>
        <v>#N/A</v>
      </c>
      <c r="S152" s="404" t="e">
        <f>IF($D152="Yes",'CMFs Injury C (All Data)'!S152,1)</f>
        <v>#N/A</v>
      </c>
      <c r="T152" s="404" t="e">
        <f>IF($D152="Yes",'CMFs Injury C (All Data)'!T152,1)</f>
        <v>#N/A</v>
      </c>
      <c r="U152" s="404" t="e">
        <f>IF($D152="Yes",'CMFs Injury C (All Data)'!U152,1)</f>
        <v>#N/A</v>
      </c>
      <c r="V152" s="439" t="e">
        <f>IF($D152="Yes",'CMFs Injury C (All Data)'!V152,1)</f>
        <v>#N/A</v>
      </c>
      <c r="W152" s="625"/>
    </row>
    <row r="153" spans="1:23" x14ac:dyDescent="0.2">
      <c r="A153" s="407" t="str">
        <f>'CMFs Fatal'!A153</f>
        <v>Area Type must be selected on Worksheet 1 (box 14)</v>
      </c>
      <c r="B153" s="403">
        <f>'CMFs Fatal (All Data)'!B153</f>
        <v>12</v>
      </c>
      <c r="C153" s="403" t="str">
        <f>'CMFs Fatal (All Data)'!C153</f>
        <v>All</v>
      </c>
      <c r="D153" s="403" t="e">
        <f>'CMFs Fatal (All Data)'!D153</f>
        <v>#N/A</v>
      </c>
      <c r="E153" s="404" t="e">
        <f>IF($D153="Yes",'CMFs Injury C (All Data)'!E153,1)</f>
        <v>#N/A</v>
      </c>
      <c r="F153" s="404" t="e">
        <f>IF($D153="Yes",'CMFs Injury C (All Data)'!F153,1)</f>
        <v>#N/A</v>
      </c>
      <c r="G153" s="404" t="e">
        <f>IF($D153="Yes",'CMFs Injury C (All Data)'!G153,1)</f>
        <v>#N/A</v>
      </c>
      <c r="H153" s="404" t="e">
        <f>IF($D153="Yes",'CMFs Injury C (All Data)'!H153,1)</f>
        <v>#N/A</v>
      </c>
      <c r="I153" s="404" t="e">
        <f>IF($D153="Yes",'CMFs Injury C (All Data)'!I153,1)</f>
        <v>#N/A</v>
      </c>
      <c r="J153" s="404" t="e">
        <f>IF($D153="Yes",'CMFs Injury C (All Data)'!J153,1)</f>
        <v>#N/A</v>
      </c>
      <c r="K153" s="404" t="e">
        <f>IF($D153="Yes",'CMFs Injury C (All Data)'!K153,1)</f>
        <v>#N/A</v>
      </c>
      <c r="L153" s="404" t="e">
        <f>IF($D153="Yes",'CMFs Injury C (All Data)'!L153,1)</f>
        <v>#N/A</v>
      </c>
      <c r="M153" s="404" t="e">
        <f>IF($D153="Yes",'CMFs Injury C (All Data)'!M153,1)</f>
        <v>#N/A</v>
      </c>
      <c r="N153" s="404" t="e">
        <f>IF($D153="Yes",'CMFs Injury C (All Data)'!N153,1)</f>
        <v>#N/A</v>
      </c>
      <c r="O153" s="404" t="e">
        <f>IF($D153="Yes",'CMFs Injury C (All Data)'!O153,1)</f>
        <v>#N/A</v>
      </c>
      <c r="P153" s="404" t="e">
        <f>IF($D153="Yes",'CMFs Injury C (All Data)'!P153,1)</f>
        <v>#N/A</v>
      </c>
      <c r="Q153" s="404" t="e">
        <f>IF($D153="Yes",'CMFs Injury C (All Data)'!Q153,1)</f>
        <v>#N/A</v>
      </c>
      <c r="R153" s="404" t="e">
        <f>IF($D153="Yes",'CMFs Injury C (All Data)'!R153,1)</f>
        <v>#N/A</v>
      </c>
      <c r="S153" s="404" t="e">
        <f>IF($D153="Yes",'CMFs Injury C (All Data)'!S153,1)</f>
        <v>#N/A</v>
      </c>
      <c r="T153" s="404" t="e">
        <f>IF($D153="Yes",'CMFs Injury C (All Data)'!T153,1)</f>
        <v>#N/A</v>
      </c>
      <c r="U153" s="404" t="e">
        <f>IF($D153="Yes",'CMFs Injury C (All Data)'!U153,1)</f>
        <v>#N/A</v>
      </c>
      <c r="V153" s="439" t="e">
        <f>IF($D153="Yes",'CMFs Injury C (All Data)'!V153,1)</f>
        <v>#N/A</v>
      </c>
      <c r="W153" s="625"/>
    </row>
    <row r="154" spans="1:23" x14ac:dyDescent="0.2">
      <c r="A154" s="407" t="str">
        <f>'CMFs Fatal'!A154</f>
        <v>Area Type must be selected on Worksheet 1 (box 14)</v>
      </c>
      <c r="B154" s="403">
        <f>'CMFs Fatal (All Data)'!B154</f>
        <v>12</v>
      </c>
      <c r="C154" s="403" t="str">
        <f>'CMFs Fatal (All Data)'!C154</f>
        <v>All</v>
      </c>
      <c r="D154" s="403" t="e">
        <f>'CMFs Fatal (All Data)'!D154</f>
        <v>#N/A</v>
      </c>
      <c r="E154" s="404" t="e">
        <f>IF($D154="Yes",'CMFs Injury C (All Data)'!E154,1)</f>
        <v>#N/A</v>
      </c>
      <c r="F154" s="404" t="e">
        <f>IF($D154="Yes",'CMFs Injury C (All Data)'!F154,1)</f>
        <v>#N/A</v>
      </c>
      <c r="G154" s="404" t="e">
        <f>IF($D154="Yes",'CMFs Injury C (All Data)'!G154,1)</f>
        <v>#N/A</v>
      </c>
      <c r="H154" s="404" t="e">
        <f>IF($D154="Yes",'CMFs Injury C (All Data)'!H154,1)</f>
        <v>#N/A</v>
      </c>
      <c r="I154" s="404" t="e">
        <f>IF($D154="Yes",'CMFs Injury C (All Data)'!I154,1)</f>
        <v>#N/A</v>
      </c>
      <c r="J154" s="404" t="e">
        <f>IF($D154="Yes",'CMFs Injury C (All Data)'!J154,1)</f>
        <v>#N/A</v>
      </c>
      <c r="K154" s="404" t="e">
        <f>IF($D154="Yes",'CMFs Injury C (All Data)'!K154,1)</f>
        <v>#N/A</v>
      </c>
      <c r="L154" s="404" t="e">
        <f>IF($D154="Yes",'CMFs Injury C (All Data)'!L154,1)</f>
        <v>#N/A</v>
      </c>
      <c r="M154" s="404" t="e">
        <f>IF($D154="Yes",'CMFs Injury C (All Data)'!M154,1)</f>
        <v>#N/A</v>
      </c>
      <c r="N154" s="404" t="e">
        <f>IF($D154="Yes",'CMFs Injury C (All Data)'!N154,1)</f>
        <v>#N/A</v>
      </c>
      <c r="O154" s="404" t="e">
        <f>IF($D154="Yes",'CMFs Injury C (All Data)'!O154,1)</f>
        <v>#N/A</v>
      </c>
      <c r="P154" s="404" t="e">
        <f>IF($D154="Yes",'CMFs Injury C (All Data)'!P154,1)</f>
        <v>#N/A</v>
      </c>
      <c r="Q154" s="404" t="e">
        <f>IF($D154="Yes",'CMFs Injury C (All Data)'!Q154,1)</f>
        <v>#N/A</v>
      </c>
      <c r="R154" s="404" t="e">
        <f>IF($D154="Yes",'CMFs Injury C (All Data)'!R154,1)</f>
        <v>#N/A</v>
      </c>
      <c r="S154" s="404" t="e">
        <f>IF($D154="Yes",'CMFs Injury C (All Data)'!S154,1)</f>
        <v>#N/A</v>
      </c>
      <c r="T154" s="404" t="e">
        <f>IF($D154="Yes",'CMFs Injury C (All Data)'!T154,1)</f>
        <v>#N/A</v>
      </c>
      <c r="U154" s="404" t="e">
        <f>IF($D154="Yes",'CMFs Injury C (All Data)'!U154,1)</f>
        <v>#N/A</v>
      </c>
      <c r="V154" s="439" t="e">
        <f>IF($D154="Yes",'CMFs Injury C (All Data)'!V154,1)</f>
        <v>#N/A</v>
      </c>
      <c r="W154" s="625"/>
    </row>
    <row r="155" spans="1:23" x14ac:dyDescent="0.2">
      <c r="A155" s="407" t="str">
        <f>'CMFs Fatal'!A155</f>
        <v>Area Type must be selected on Worksheet 1 (box 14)</v>
      </c>
      <c r="B155" s="403">
        <f>'CMFs Fatal (All Data)'!B155</f>
        <v>12</v>
      </c>
      <c r="C155" s="403" t="str">
        <f>'CMFs Fatal (All Data)'!C155</f>
        <v>Urban</v>
      </c>
      <c r="D155" s="403" t="e">
        <f>'CMFs Fatal (All Data)'!D155</f>
        <v>#N/A</v>
      </c>
      <c r="E155" s="404" t="e">
        <f>IF($D155="Yes",'CMFs Injury C (All Data)'!E155,1)</f>
        <v>#N/A</v>
      </c>
      <c r="F155" s="404" t="e">
        <f>IF($D155="Yes",'CMFs Injury C (All Data)'!F155,1)</f>
        <v>#N/A</v>
      </c>
      <c r="G155" s="404" t="e">
        <f>IF($D155="Yes",'CMFs Injury C (All Data)'!G155,1)</f>
        <v>#N/A</v>
      </c>
      <c r="H155" s="404" t="e">
        <f>IF($D155="Yes",'CMFs Injury C (All Data)'!H155,1)</f>
        <v>#N/A</v>
      </c>
      <c r="I155" s="404" t="e">
        <f>IF($D155="Yes",'CMFs Injury C (All Data)'!I155,1)</f>
        <v>#N/A</v>
      </c>
      <c r="J155" s="404" t="e">
        <f>IF($D155="Yes",'CMFs Injury C (All Data)'!J155,1)</f>
        <v>#N/A</v>
      </c>
      <c r="K155" s="404" t="e">
        <f>IF($D155="Yes",'CMFs Injury C (All Data)'!K155,1)</f>
        <v>#N/A</v>
      </c>
      <c r="L155" s="404" t="e">
        <f>IF($D155="Yes",'CMFs Injury C (All Data)'!L155,1)</f>
        <v>#N/A</v>
      </c>
      <c r="M155" s="404" t="e">
        <f>IF($D155="Yes",'CMFs Injury C (All Data)'!M155,1)</f>
        <v>#N/A</v>
      </c>
      <c r="N155" s="404" t="e">
        <f>IF($D155="Yes",'CMFs Injury C (All Data)'!N155,1)</f>
        <v>#N/A</v>
      </c>
      <c r="O155" s="404" t="e">
        <f>IF($D155="Yes",'CMFs Injury C (All Data)'!O155,1)</f>
        <v>#N/A</v>
      </c>
      <c r="P155" s="404" t="e">
        <f>IF($D155="Yes",'CMFs Injury C (All Data)'!P155,1)</f>
        <v>#N/A</v>
      </c>
      <c r="Q155" s="404" t="e">
        <f>IF($D155="Yes",'CMFs Injury C (All Data)'!Q155,1)</f>
        <v>#N/A</v>
      </c>
      <c r="R155" s="404" t="e">
        <f>IF($D155="Yes",'CMFs Injury C (All Data)'!R155,1)</f>
        <v>#N/A</v>
      </c>
      <c r="S155" s="404" t="e">
        <f>IF($D155="Yes",'CMFs Injury C (All Data)'!S155,1)</f>
        <v>#N/A</v>
      </c>
      <c r="T155" s="404" t="e">
        <f>IF($D155="Yes",'CMFs Injury C (All Data)'!T155,1)</f>
        <v>#N/A</v>
      </c>
      <c r="U155" s="404" t="e">
        <f>IF($D155="Yes",'CMFs Injury C (All Data)'!U155,1)</f>
        <v>#N/A</v>
      </c>
      <c r="V155" s="439" t="e">
        <f>IF($D155="Yes",'CMFs Injury C (All Data)'!V155,1)</f>
        <v>#N/A</v>
      </c>
      <c r="W155" s="625"/>
    </row>
    <row r="156" spans="1:23" x14ac:dyDescent="0.2">
      <c r="A156" s="407" t="str">
        <f>'CMFs Fatal'!A156</f>
        <v>Area Type must be selected on Worksheet 1 (box 14)</v>
      </c>
      <c r="B156" s="403">
        <f>'CMFs Fatal (All Data)'!B156</f>
        <v>12</v>
      </c>
      <c r="C156" s="403" t="str">
        <f>'CMFs Fatal (All Data)'!C156</f>
        <v>All</v>
      </c>
      <c r="D156" s="403" t="e">
        <f>'CMFs Fatal (All Data)'!D156</f>
        <v>#N/A</v>
      </c>
      <c r="E156" s="404" t="e">
        <f>IF($D156="Yes",'CMFs Injury C (All Data)'!E156,1)</f>
        <v>#N/A</v>
      </c>
      <c r="F156" s="404" t="e">
        <f>IF($D156="Yes",'CMFs Injury C (All Data)'!F156,1)</f>
        <v>#N/A</v>
      </c>
      <c r="G156" s="404" t="e">
        <f>IF($D156="Yes",'CMFs Injury C (All Data)'!G156,1)</f>
        <v>#N/A</v>
      </c>
      <c r="H156" s="404" t="e">
        <f>IF($D156="Yes",'CMFs Injury C (All Data)'!H156,1)</f>
        <v>#N/A</v>
      </c>
      <c r="I156" s="404" t="e">
        <f>IF($D156="Yes",'CMFs Injury C (All Data)'!I156,1)</f>
        <v>#N/A</v>
      </c>
      <c r="J156" s="404" t="e">
        <f>IF($D156="Yes",'CMFs Injury C (All Data)'!J156,1)</f>
        <v>#N/A</v>
      </c>
      <c r="K156" s="404" t="e">
        <f>IF($D156="Yes",'CMFs Injury C (All Data)'!K156,1)</f>
        <v>#N/A</v>
      </c>
      <c r="L156" s="404" t="e">
        <f>IF($D156="Yes",'CMFs Injury C (All Data)'!L156,1)</f>
        <v>#N/A</v>
      </c>
      <c r="M156" s="404" t="e">
        <f>IF($D156="Yes",'CMFs Injury C (All Data)'!M156,1)</f>
        <v>#N/A</v>
      </c>
      <c r="N156" s="404" t="e">
        <f>IF($D156="Yes",'CMFs Injury C (All Data)'!N156,1)</f>
        <v>#N/A</v>
      </c>
      <c r="O156" s="404" t="e">
        <f>IF($D156="Yes",'CMFs Injury C (All Data)'!O156,1)</f>
        <v>#N/A</v>
      </c>
      <c r="P156" s="404" t="e">
        <f>IF($D156="Yes",'CMFs Injury C (All Data)'!P156,1)</f>
        <v>#N/A</v>
      </c>
      <c r="Q156" s="404" t="e">
        <f>IF($D156="Yes",'CMFs Injury C (All Data)'!Q156,1)</f>
        <v>#N/A</v>
      </c>
      <c r="R156" s="404" t="e">
        <f>IF($D156="Yes",'CMFs Injury C (All Data)'!R156,1)</f>
        <v>#N/A</v>
      </c>
      <c r="S156" s="404" t="e">
        <f>IF($D156="Yes",'CMFs Injury C (All Data)'!S156,1)</f>
        <v>#N/A</v>
      </c>
      <c r="T156" s="404" t="e">
        <f>IF($D156="Yes",'CMFs Injury C (All Data)'!T156,1)</f>
        <v>#N/A</v>
      </c>
      <c r="U156" s="404" t="e">
        <f>IF($D156="Yes",'CMFs Injury C (All Data)'!U156,1)</f>
        <v>#N/A</v>
      </c>
      <c r="V156" s="439" t="e">
        <f>IF($D156="Yes",'CMFs Injury C (All Data)'!V156,1)</f>
        <v>#N/A</v>
      </c>
      <c r="W156" s="625"/>
    </row>
    <row r="157" spans="1:23" x14ac:dyDescent="0.2">
      <c r="A157" s="407" t="str">
        <f>'CMFs Fatal'!A157</f>
        <v>Area Type must be selected on Worksheet 1 (box 14)</v>
      </c>
      <c r="B157" s="403">
        <f>'CMFs Fatal (All Data)'!B157</f>
        <v>12</v>
      </c>
      <c r="C157" s="403" t="str">
        <f>'CMFs Fatal (All Data)'!C157</f>
        <v>All</v>
      </c>
      <c r="D157" s="403" t="e">
        <f>'CMFs Fatal (All Data)'!D157</f>
        <v>#N/A</v>
      </c>
      <c r="E157" s="404" t="e">
        <f>IF($D157="Yes",'CMFs Injury C (All Data)'!E157,1)</f>
        <v>#N/A</v>
      </c>
      <c r="F157" s="404" t="e">
        <f>IF($D157="Yes",'CMFs Injury C (All Data)'!F157,1)</f>
        <v>#N/A</v>
      </c>
      <c r="G157" s="404" t="e">
        <f>IF($D157="Yes",'CMFs Injury C (All Data)'!G157,1)</f>
        <v>#N/A</v>
      </c>
      <c r="H157" s="404" t="e">
        <f>IF($D157="Yes",'CMFs Injury C (All Data)'!H157,1)</f>
        <v>#N/A</v>
      </c>
      <c r="I157" s="404" t="e">
        <f>IF($D157="Yes",'CMFs Injury C (All Data)'!I157,1)</f>
        <v>#N/A</v>
      </c>
      <c r="J157" s="404" t="e">
        <f>IF($D157="Yes",'CMFs Injury C (All Data)'!J157,1)</f>
        <v>#N/A</v>
      </c>
      <c r="K157" s="404" t="e">
        <f>IF($D157="Yes",'CMFs Injury C (All Data)'!K157,1)</f>
        <v>#N/A</v>
      </c>
      <c r="L157" s="404" t="e">
        <f>IF($D157="Yes",'CMFs Injury C (All Data)'!L157,1)</f>
        <v>#N/A</v>
      </c>
      <c r="M157" s="404" t="e">
        <f>IF($D157="Yes",'CMFs Injury C (All Data)'!M157,1)</f>
        <v>#N/A</v>
      </c>
      <c r="N157" s="404" t="e">
        <f>IF($D157="Yes",'CMFs Injury C (All Data)'!N157,1)</f>
        <v>#N/A</v>
      </c>
      <c r="O157" s="404" t="e">
        <f>IF($D157="Yes",'CMFs Injury C (All Data)'!O157,1)</f>
        <v>#N/A</v>
      </c>
      <c r="P157" s="404" t="e">
        <f>IF($D157="Yes",'CMFs Injury C (All Data)'!P157,1)</f>
        <v>#N/A</v>
      </c>
      <c r="Q157" s="404" t="e">
        <f>IF($D157="Yes",'CMFs Injury C (All Data)'!Q157,1)</f>
        <v>#N/A</v>
      </c>
      <c r="R157" s="404" t="e">
        <f>IF($D157="Yes",'CMFs Injury C (All Data)'!R157,1)</f>
        <v>#N/A</v>
      </c>
      <c r="S157" s="404" t="e">
        <f>IF($D157="Yes",'CMFs Injury C (All Data)'!S157,1)</f>
        <v>#N/A</v>
      </c>
      <c r="T157" s="404" t="e">
        <f>IF($D157="Yes",'CMFs Injury C (All Data)'!T157,1)</f>
        <v>#N/A</v>
      </c>
      <c r="U157" s="404" t="e">
        <f>IF($D157="Yes",'CMFs Injury C (All Data)'!U157,1)</f>
        <v>#N/A</v>
      </c>
      <c r="V157" s="439" t="e">
        <f>IF($D157="Yes",'CMFs Injury C (All Data)'!V157,1)</f>
        <v>#N/A</v>
      </c>
      <c r="W157" s="625"/>
    </row>
    <row r="158" spans="1:23" x14ac:dyDescent="0.2">
      <c r="A158" s="407" t="str">
        <f>'CMFs Fatal'!A158</f>
        <v>Area Type must be selected on Worksheet 1 (box 14)</v>
      </c>
      <c r="B158" s="403">
        <f>'CMFs Fatal (All Data)'!B158</f>
        <v>12</v>
      </c>
      <c r="C158" s="403" t="str">
        <f>'CMFs Fatal (All Data)'!C158</f>
        <v>All</v>
      </c>
      <c r="D158" s="403" t="e">
        <f>'CMFs Fatal (All Data)'!D158</f>
        <v>#N/A</v>
      </c>
      <c r="E158" s="404" t="e">
        <f>IF($D158="Yes",'CMFs Injury C (All Data)'!E158,1)</f>
        <v>#N/A</v>
      </c>
      <c r="F158" s="404" t="e">
        <f>IF($D158="Yes",'CMFs Injury C (All Data)'!F158,1)</f>
        <v>#N/A</v>
      </c>
      <c r="G158" s="404" t="e">
        <f>IF($D158="Yes",'CMFs Injury C (All Data)'!G158,1)</f>
        <v>#N/A</v>
      </c>
      <c r="H158" s="404" t="e">
        <f>IF($D158="Yes",'CMFs Injury C (All Data)'!H158,1)</f>
        <v>#N/A</v>
      </c>
      <c r="I158" s="404" t="e">
        <f>IF($D158="Yes",'CMFs Injury C (All Data)'!I158,1)</f>
        <v>#N/A</v>
      </c>
      <c r="J158" s="404" t="e">
        <f>IF($D158="Yes",'CMFs Injury C (All Data)'!J158,1)</f>
        <v>#N/A</v>
      </c>
      <c r="K158" s="404" t="e">
        <f>IF($D158="Yes",'CMFs Injury C (All Data)'!K158,1)</f>
        <v>#N/A</v>
      </c>
      <c r="L158" s="404" t="e">
        <f>IF($D158="Yes",'CMFs Injury C (All Data)'!L158,1)</f>
        <v>#N/A</v>
      </c>
      <c r="M158" s="404" t="e">
        <f>IF($D158="Yes",'CMFs Injury C (All Data)'!M158,1)</f>
        <v>#N/A</v>
      </c>
      <c r="N158" s="404" t="e">
        <f>IF($D158="Yes",'CMFs Injury C (All Data)'!N158,1)</f>
        <v>#N/A</v>
      </c>
      <c r="O158" s="404" t="e">
        <f>IF($D158="Yes",'CMFs Injury C (All Data)'!O158,1)</f>
        <v>#N/A</v>
      </c>
      <c r="P158" s="404" t="e">
        <f>IF($D158="Yes",'CMFs Injury C (All Data)'!P158,1)</f>
        <v>#N/A</v>
      </c>
      <c r="Q158" s="404" t="e">
        <f>IF($D158="Yes",'CMFs Injury C (All Data)'!Q158,1)</f>
        <v>#N/A</v>
      </c>
      <c r="R158" s="404" t="e">
        <f>IF($D158="Yes",'CMFs Injury C (All Data)'!R158,1)</f>
        <v>#N/A</v>
      </c>
      <c r="S158" s="404" t="e">
        <f>IF($D158="Yes",'CMFs Injury C (All Data)'!S158,1)</f>
        <v>#N/A</v>
      </c>
      <c r="T158" s="404" t="e">
        <f>IF($D158="Yes",'CMFs Injury C (All Data)'!T158,1)</f>
        <v>#N/A</v>
      </c>
      <c r="U158" s="404" t="e">
        <f>IF($D158="Yes",'CMFs Injury C (All Data)'!U158,1)</f>
        <v>#N/A</v>
      </c>
      <c r="V158" s="439" t="e">
        <f>IF($D158="Yes",'CMFs Injury C (All Data)'!V158,1)</f>
        <v>#N/A</v>
      </c>
      <c r="W158" s="625"/>
    </row>
    <row r="159" spans="1:23" x14ac:dyDescent="0.2">
      <c r="A159" s="407" t="str">
        <f>'CMFs Fatal'!A159</f>
        <v>Area Type must be selected on Worksheet 1 (box 14)</v>
      </c>
      <c r="B159" s="403">
        <f>'CMFs Fatal (All Data)'!B159</f>
        <v>12</v>
      </c>
      <c r="C159" s="403" t="str">
        <f>'CMFs Fatal (All Data)'!C159</f>
        <v>All</v>
      </c>
      <c r="D159" s="403" t="e">
        <f>'CMFs Fatal (All Data)'!D159</f>
        <v>#N/A</v>
      </c>
      <c r="E159" s="404" t="e">
        <f>IF($D159="Yes",'CMFs Injury C (All Data)'!E159,1)</f>
        <v>#N/A</v>
      </c>
      <c r="F159" s="404" t="e">
        <f>IF($D159="Yes",'CMFs Injury C (All Data)'!F159,1)</f>
        <v>#N/A</v>
      </c>
      <c r="G159" s="404" t="e">
        <f>IF($D159="Yes",'CMFs Injury C (All Data)'!G159,1)</f>
        <v>#N/A</v>
      </c>
      <c r="H159" s="404" t="e">
        <f>IF($D159="Yes",'CMFs Injury C (All Data)'!H159,1)</f>
        <v>#N/A</v>
      </c>
      <c r="I159" s="404" t="e">
        <f>IF($D159="Yes",'CMFs Injury C (All Data)'!I159,1)</f>
        <v>#N/A</v>
      </c>
      <c r="J159" s="404" t="e">
        <f>IF($D159="Yes",'CMFs Injury C (All Data)'!J159,1)</f>
        <v>#N/A</v>
      </c>
      <c r="K159" s="404" t="e">
        <f>IF($D159="Yes",'CMFs Injury C (All Data)'!K159,1)</f>
        <v>#N/A</v>
      </c>
      <c r="L159" s="404" t="e">
        <f>IF($D159="Yes",'CMFs Injury C (All Data)'!L159,1)</f>
        <v>#N/A</v>
      </c>
      <c r="M159" s="404" t="e">
        <f>IF($D159="Yes",'CMFs Injury C (All Data)'!M159,1)</f>
        <v>#N/A</v>
      </c>
      <c r="N159" s="404" t="e">
        <f>IF($D159="Yes",'CMFs Injury C (All Data)'!N159,1)</f>
        <v>#N/A</v>
      </c>
      <c r="O159" s="404" t="e">
        <f>IF($D159="Yes",'CMFs Injury C (All Data)'!O159,1)</f>
        <v>#N/A</v>
      </c>
      <c r="P159" s="404" t="e">
        <f>IF($D159="Yes",'CMFs Injury C (All Data)'!P159,1)</f>
        <v>#N/A</v>
      </c>
      <c r="Q159" s="404" t="e">
        <f>IF($D159="Yes",'CMFs Injury C (All Data)'!Q159,1)</f>
        <v>#N/A</v>
      </c>
      <c r="R159" s="404" t="e">
        <f>IF($D159="Yes",'CMFs Injury C (All Data)'!R159,1)</f>
        <v>#N/A</v>
      </c>
      <c r="S159" s="404" t="e">
        <f>IF($D159="Yes",'CMFs Injury C (All Data)'!S159,1)</f>
        <v>#N/A</v>
      </c>
      <c r="T159" s="404" t="e">
        <f>IF($D159="Yes",'CMFs Injury C (All Data)'!T159,1)</f>
        <v>#N/A</v>
      </c>
      <c r="U159" s="404" t="e">
        <f>IF($D159="Yes",'CMFs Injury C (All Data)'!U159,1)</f>
        <v>#N/A</v>
      </c>
      <c r="V159" s="439" t="e">
        <f>IF($D159="Yes",'CMFs Injury C (All Data)'!V159,1)</f>
        <v>#N/A</v>
      </c>
      <c r="W159" s="625"/>
    </row>
    <row r="160" spans="1:23" x14ac:dyDescent="0.2">
      <c r="A160" s="407" t="str">
        <f>'CMFs Fatal'!A160</f>
        <v>Area Type must be selected on Worksheet 1 (box 14)</v>
      </c>
      <c r="B160" s="403">
        <f>'CMFs Fatal (All Data)'!B160</f>
        <v>12</v>
      </c>
      <c r="C160" s="403" t="str">
        <f>'CMFs Fatal (All Data)'!C160</f>
        <v>All</v>
      </c>
      <c r="D160" s="403" t="e">
        <f>'CMFs Fatal (All Data)'!D160</f>
        <v>#N/A</v>
      </c>
      <c r="E160" s="404" t="e">
        <f>IF($D160="Yes",'CMFs Injury C (All Data)'!E160,1)</f>
        <v>#N/A</v>
      </c>
      <c r="F160" s="404" t="e">
        <f>IF($D160="Yes",'CMFs Injury C (All Data)'!F160,1)</f>
        <v>#N/A</v>
      </c>
      <c r="G160" s="404" t="e">
        <f>IF($D160="Yes",'CMFs Injury C (All Data)'!G160,1)</f>
        <v>#N/A</v>
      </c>
      <c r="H160" s="404" t="e">
        <f>IF($D160="Yes",'CMFs Injury C (All Data)'!H160,1)</f>
        <v>#N/A</v>
      </c>
      <c r="I160" s="404" t="e">
        <f>IF($D160="Yes",'CMFs Injury C (All Data)'!I160,1)</f>
        <v>#N/A</v>
      </c>
      <c r="J160" s="404" t="e">
        <f>IF($D160="Yes",'CMFs Injury C (All Data)'!J160,1)</f>
        <v>#N/A</v>
      </c>
      <c r="K160" s="404" t="e">
        <f>IF($D160="Yes",'CMFs Injury C (All Data)'!K160,1)</f>
        <v>#N/A</v>
      </c>
      <c r="L160" s="404" t="e">
        <f>IF($D160="Yes",'CMFs Injury C (All Data)'!L160,1)</f>
        <v>#N/A</v>
      </c>
      <c r="M160" s="404" t="e">
        <f>IF($D160="Yes",'CMFs Injury C (All Data)'!M160,1)</f>
        <v>#N/A</v>
      </c>
      <c r="N160" s="404" t="e">
        <f>IF($D160="Yes",'CMFs Injury C (All Data)'!N160,1)</f>
        <v>#N/A</v>
      </c>
      <c r="O160" s="404" t="e">
        <f>IF($D160="Yes",'CMFs Injury C (All Data)'!O160,1)</f>
        <v>#N/A</v>
      </c>
      <c r="P160" s="404" t="e">
        <f>IF($D160="Yes",'CMFs Injury C (All Data)'!P160,1)</f>
        <v>#N/A</v>
      </c>
      <c r="Q160" s="404" t="e">
        <f>IF($D160="Yes",'CMFs Injury C (All Data)'!Q160,1)</f>
        <v>#N/A</v>
      </c>
      <c r="R160" s="404" t="e">
        <f>IF($D160="Yes",'CMFs Injury C (All Data)'!R160,1)</f>
        <v>#N/A</v>
      </c>
      <c r="S160" s="404" t="e">
        <f>IF($D160="Yes",'CMFs Injury C (All Data)'!S160,1)</f>
        <v>#N/A</v>
      </c>
      <c r="T160" s="404" t="e">
        <f>IF($D160="Yes",'CMFs Injury C (All Data)'!T160,1)</f>
        <v>#N/A</v>
      </c>
      <c r="U160" s="404" t="e">
        <f>IF($D160="Yes",'CMFs Injury C (All Data)'!U160,1)</f>
        <v>#N/A</v>
      </c>
      <c r="V160" s="439" t="e">
        <f>IF($D160="Yes",'CMFs Injury C (All Data)'!V160,1)</f>
        <v>#N/A</v>
      </c>
      <c r="W160" s="625"/>
    </row>
    <row r="161" spans="1:23" x14ac:dyDescent="0.2">
      <c r="A161" s="407" t="str">
        <f>'CMFs Fatal'!A161</f>
        <v>Area Type must be selected on Worksheet 1 (box 14)</v>
      </c>
      <c r="B161" s="403">
        <f>'CMFs Fatal (All Data)'!B161</f>
        <v>12</v>
      </c>
      <c r="C161" s="403" t="str">
        <f>'CMFs Fatal (All Data)'!C161</f>
        <v>All</v>
      </c>
      <c r="D161" s="403" t="e">
        <f>'CMFs Fatal (All Data)'!D161</f>
        <v>#N/A</v>
      </c>
      <c r="E161" s="404" t="e">
        <f>IF($D161="Yes",'CMFs Injury C (All Data)'!E161,1)</f>
        <v>#N/A</v>
      </c>
      <c r="F161" s="404" t="e">
        <f>IF($D161="Yes",'CMFs Injury C (All Data)'!F161,1)</f>
        <v>#N/A</v>
      </c>
      <c r="G161" s="404" t="e">
        <f>IF($D161="Yes",'CMFs Injury C (All Data)'!G161,1)</f>
        <v>#N/A</v>
      </c>
      <c r="H161" s="404" t="e">
        <f>IF($D161="Yes",'CMFs Injury C (All Data)'!H161,1)</f>
        <v>#N/A</v>
      </c>
      <c r="I161" s="404" t="e">
        <f>IF($D161="Yes",'CMFs Injury C (All Data)'!I161,1)</f>
        <v>#N/A</v>
      </c>
      <c r="J161" s="404" t="e">
        <f>IF($D161="Yes",'CMFs Injury C (All Data)'!J161,1)</f>
        <v>#N/A</v>
      </c>
      <c r="K161" s="404" t="e">
        <f>IF($D161="Yes",'CMFs Injury C (All Data)'!K161,1)</f>
        <v>#N/A</v>
      </c>
      <c r="L161" s="404" t="e">
        <f>IF($D161="Yes",'CMFs Injury C (All Data)'!L161,1)</f>
        <v>#N/A</v>
      </c>
      <c r="M161" s="404" t="e">
        <f>IF($D161="Yes",'CMFs Injury C (All Data)'!M161,1)</f>
        <v>#N/A</v>
      </c>
      <c r="N161" s="404" t="e">
        <f>IF($D161="Yes",'CMFs Injury C (All Data)'!N161,1)</f>
        <v>#N/A</v>
      </c>
      <c r="O161" s="404" t="e">
        <f>IF($D161="Yes",'CMFs Injury C (All Data)'!O161,1)</f>
        <v>#N/A</v>
      </c>
      <c r="P161" s="404" t="e">
        <f>IF($D161="Yes",'CMFs Injury C (All Data)'!P161,1)</f>
        <v>#N/A</v>
      </c>
      <c r="Q161" s="404" t="e">
        <f>IF($D161="Yes",'CMFs Injury C (All Data)'!Q161,1)</f>
        <v>#N/A</v>
      </c>
      <c r="R161" s="404" t="e">
        <f>IF($D161="Yes",'CMFs Injury C (All Data)'!R161,1)</f>
        <v>#N/A</v>
      </c>
      <c r="S161" s="404" t="e">
        <f>IF($D161="Yes",'CMFs Injury C (All Data)'!S161,1)</f>
        <v>#N/A</v>
      </c>
      <c r="T161" s="404" t="e">
        <f>IF($D161="Yes",'CMFs Injury C (All Data)'!T161,1)</f>
        <v>#N/A</v>
      </c>
      <c r="U161" s="404" t="e">
        <f>IF($D161="Yes",'CMFs Injury C (All Data)'!U161,1)</f>
        <v>#N/A</v>
      </c>
      <c r="V161" s="439" t="e">
        <f>IF($D161="Yes",'CMFs Injury C (All Data)'!V161,1)</f>
        <v>#N/A</v>
      </c>
      <c r="W161" s="625"/>
    </row>
    <row r="162" spans="1:23" x14ac:dyDescent="0.2">
      <c r="A162" s="407" t="str">
        <f>'CMFs Fatal'!A162</f>
        <v>Area Type must be selected on Worksheet 1 (box 14)</v>
      </c>
      <c r="B162" s="403">
        <f>'CMFs Fatal (All Data)'!B162</f>
        <v>12</v>
      </c>
      <c r="C162" s="403" t="str">
        <f>'CMFs Fatal (All Data)'!C162</f>
        <v>All</v>
      </c>
      <c r="D162" s="403" t="e">
        <f>'CMFs Fatal (All Data)'!D162</f>
        <v>#N/A</v>
      </c>
      <c r="E162" s="404" t="e">
        <f>IF($D162="Yes",'CMFs Injury C (All Data)'!E162,1)</f>
        <v>#N/A</v>
      </c>
      <c r="F162" s="404" t="e">
        <f>IF($D162="Yes",'CMFs Injury C (All Data)'!F162,1)</f>
        <v>#N/A</v>
      </c>
      <c r="G162" s="404" t="e">
        <f>IF($D162="Yes",'CMFs Injury C (All Data)'!G162,1)</f>
        <v>#N/A</v>
      </c>
      <c r="H162" s="404" t="e">
        <f>IF($D162="Yes",'CMFs Injury C (All Data)'!H162,1)</f>
        <v>#N/A</v>
      </c>
      <c r="I162" s="404" t="e">
        <f>IF($D162="Yes",'CMFs Injury C (All Data)'!I162,1)</f>
        <v>#N/A</v>
      </c>
      <c r="J162" s="404" t="e">
        <f>IF($D162="Yes",'CMFs Injury C (All Data)'!J162,1)</f>
        <v>#N/A</v>
      </c>
      <c r="K162" s="404" t="e">
        <f>IF($D162="Yes",'CMFs Injury C (All Data)'!K162,1)</f>
        <v>#N/A</v>
      </c>
      <c r="L162" s="404" t="e">
        <f>IF($D162="Yes",'CMFs Injury C (All Data)'!L162,1)</f>
        <v>#N/A</v>
      </c>
      <c r="M162" s="404" t="e">
        <f>IF($D162="Yes",'CMFs Injury C (All Data)'!M162,1)</f>
        <v>#N/A</v>
      </c>
      <c r="N162" s="404" t="e">
        <f>IF($D162="Yes",'CMFs Injury C (All Data)'!N162,1)</f>
        <v>#N/A</v>
      </c>
      <c r="O162" s="404" t="e">
        <f>IF($D162="Yes",'CMFs Injury C (All Data)'!O162,1)</f>
        <v>#N/A</v>
      </c>
      <c r="P162" s="404" t="e">
        <f>IF($D162="Yes",'CMFs Injury C (All Data)'!P162,1)</f>
        <v>#N/A</v>
      </c>
      <c r="Q162" s="404" t="e">
        <f>IF($D162="Yes",'CMFs Injury C (All Data)'!Q162,1)</f>
        <v>#N/A</v>
      </c>
      <c r="R162" s="404" t="e">
        <f>IF($D162="Yes",'CMFs Injury C (All Data)'!R162,1)</f>
        <v>#N/A</v>
      </c>
      <c r="S162" s="404" t="e">
        <f>IF($D162="Yes",'CMFs Injury C (All Data)'!S162,1)</f>
        <v>#N/A</v>
      </c>
      <c r="T162" s="404" t="e">
        <f>IF($D162="Yes",'CMFs Injury C (All Data)'!T162,1)</f>
        <v>#N/A</v>
      </c>
      <c r="U162" s="404" t="e">
        <f>IF($D162="Yes",'CMFs Injury C (All Data)'!U162,1)</f>
        <v>#N/A</v>
      </c>
      <c r="V162" s="439" t="e">
        <f>IF($D162="Yes",'CMFs Injury C (All Data)'!V162,1)</f>
        <v>#N/A</v>
      </c>
      <c r="W162" s="625"/>
    </row>
    <row r="163" spans="1:23" x14ac:dyDescent="0.2">
      <c r="A163" s="407" t="str">
        <f>'CMFs Fatal'!A163</f>
        <v>Area Type must be selected on Worksheet 1 (box 14)</v>
      </c>
      <c r="B163" s="403">
        <f>'CMFs Fatal (All Data)'!B163</f>
        <v>12</v>
      </c>
      <c r="C163" s="403" t="str">
        <f>'CMFs Fatal (All Data)'!C163</f>
        <v>All</v>
      </c>
      <c r="D163" s="403" t="e">
        <f>'CMFs Fatal (All Data)'!D163</f>
        <v>#N/A</v>
      </c>
      <c r="E163" s="404" t="e">
        <f>IF($D163="Yes",'CMFs Injury C (All Data)'!E163,1)</f>
        <v>#N/A</v>
      </c>
      <c r="F163" s="404" t="e">
        <f>IF($D163="Yes",'CMFs Injury C (All Data)'!F163,1)</f>
        <v>#N/A</v>
      </c>
      <c r="G163" s="404" t="e">
        <f>IF($D163="Yes",'CMFs Injury C (All Data)'!G163,1)</f>
        <v>#N/A</v>
      </c>
      <c r="H163" s="404" t="e">
        <f>IF($D163="Yes",'CMFs Injury C (All Data)'!H163,1)</f>
        <v>#N/A</v>
      </c>
      <c r="I163" s="404" t="e">
        <f>IF($D163="Yes",'CMFs Injury C (All Data)'!I163,1)</f>
        <v>#N/A</v>
      </c>
      <c r="J163" s="404" t="e">
        <f>IF($D163="Yes",'CMFs Injury C (All Data)'!J163,1)</f>
        <v>#N/A</v>
      </c>
      <c r="K163" s="404" t="e">
        <f>IF($D163="Yes",'CMFs Injury C (All Data)'!K163,1)</f>
        <v>#N/A</v>
      </c>
      <c r="L163" s="404" t="e">
        <f>IF($D163="Yes",'CMFs Injury C (All Data)'!L163,1)</f>
        <v>#N/A</v>
      </c>
      <c r="M163" s="404" t="e">
        <f>IF($D163="Yes",'CMFs Injury C (All Data)'!M163,1)</f>
        <v>#N/A</v>
      </c>
      <c r="N163" s="404" t="e">
        <f>IF($D163="Yes",'CMFs Injury C (All Data)'!N163,1)</f>
        <v>#N/A</v>
      </c>
      <c r="O163" s="404" t="e">
        <f>IF($D163="Yes",'CMFs Injury C (All Data)'!O163,1)</f>
        <v>#N/A</v>
      </c>
      <c r="P163" s="404" t="e">
        <f>IF($D163="Yes",'CMFs Injury C (All Data)'!P163,1)</f>
        <v>#N/A</v>
      </c>
      <c r="Q163" s="404" t="e">
        <f>IF($D163="Yes",'CMFs Injury C (All Data)'!Q163,1)</f>
        <v>#N/A</v>
      </c>
      <c r="R163" s="404" t="e">
        <f>IF($D163="Yes",'CMFs Injury C (All Data)'!R163,1)</f>
        <v>#N/A</v>
      </c>
      <c r="S163" s="404" t="e">
        <f>IF($D163="Yes",'CMFs Injury C (All Data)'!S163,1)</f>
        <v>#N/A</v>
      </c>
      <c r="T163" s="404" t="e">
        <f>IF($D163="Yes",'CMFs Injury C (All Data)'!T163,1)</f>
        <v>#N/A</v>
      </c>
      <c r="U163" s="404" t="e">
        <f>IF($D163="Yes",'CMFs Injury C (All Data)'!U163,1)</f>
        <v>#N/A</v>
      </c>
      <c r="V163" s="439" t="e">
        <f>IF($D163="Yes",'CMFs Injury C (All Data)'!V163,1)</f>
        <v>#N/A</v>
      </c>
      <c r="W163" s="625"/>
    </row>
    <row r="164" spans="1:23" x14ac:dyDescent="0.2">
      <c r="A164" s="407" t="str">
        <f>'CMFs Fatal'!A164</f>
        <v>Area Type must be selected on Worksheet 1 (box 14)</v>
      </c>
      <c r="B164" s="403">
        <f>'CMFs Fatal (All Data)'!B164</f>
        <v>12</v>
      </c>
      <c r="C164" s="403" t="str">
        <f>'CMFs Fatal (All Data)'!C164</f>
        <v>All</v>
      </c>
      <c r="D164" s="403" t="e">
        <f>'CMFs Fatal (All Data)'!D164</f>
        <v>#N/A</v>
      </c>
      <c r="E164" s="404" t="e">
        <f>IF($D164="Yes",'CMFs Injury C (All Data)'!E164,1)</f>
        <v>#N/A</v>
      </c>
      <c r="F164" s="404" t="e">
        <f>IF($D164="Yes",'CMFs Injury C (All Data)'!F164,1)</f>
        <v>#N/A</v>
      </c>
      <c r="G164" s="404" t="e">
        <f>IF($D164="Yes",'CMFs Injury C (All Data)'!G164,1)</f>
        <v>#N/A</v>
      </c>
      <c r="H164" s="404" t="e">
        <f>IF($D164="Yes",'CMFs Injury C (All Data)'!H164,1)</f>
        <v>#N/A</v>
      </c>
      <c r="I164" s="404" t="e">
        <f>IF($D164="Yes",'CMFs Injury C (All Data)'!I164,1)</f>
        <v>#N/A</v>
      </c>
      <c r="J164" s="404" t="e">
        <f>IF($D164="Yes",'CMFs Injury C (All Data)'!J164,1)</f>
        <v>#N/A</v>
      </c>
      <c r="K164" s="404" t="e">
        <f>IF($D164="Yes",'CMFs Injury C (All Data)'!K164,1)</f>
        <v>#N/A</v>
      </c>
      <c r="L164" s="404" t="e">
        <f>IF($D164="Yes",'CMFs Injury C (All Data)'!L164,1)</f>
        <v>#N/A</v>
      </c>
      <c r="M164" s="404" t="e">
        <f>IF($D164="Yes",'CMFs Injury C (All Data)'!M164,1)</f>
        <v>#N/A</v>
      </c>
      <c r="N164" s="404" t="e">
        <f>IF($D164="Yes",'CMFs Injury C (All Data)'!N164,1)</f>
        <v>#N/A</v>
      </c>
      <c r="O164" s="404" t="e">
        <f>IF($D164="Yes",'CMFs Injury C (All Data)'!O164,1)</f>
        <v>#N/A</v>
      </c>
      <c r="P164" s="404" t="e">
        <f>IF($D164="Yes",'CMFs Injury C (All Data)'!P164,1)</f>
        <v>#N/A</v>
      </c>
      <c r="Q164" s="404" t="e">
        <f>IF($D164="Yes",'CMFs Injury C (All Data)'!Q164,1)</f>
        <v>#N/A</v>
      </c>
      <c r="R164" s="404" t="e">
        <f>IF($D164="Yes",'CMFs Injury C (All Data)'!R164,1)</f>
        <v>#N/A</v>
      </c>
      <c r="S164" s="404" t="e">
        <f>IF($D164="Yes",'CMFs Injury C (All Data)'!S164,1)</f>
        <v>#N/A</v>
      </c>
      <c r="T164" s="404" t="e">
        <f>IF($D164="Yes",'CMFs Injury C (All Data)'!T164,1)</f>
        <v>#N/A</v>
      </c>
      <c r="U164" s="404" t="e">
        <f>IF($D164="Yes",'CMFs Injury C (All Data)'!U164,1)</f>
        <v>#N/A</v>
      </c>
      <c r="V164" s="439" t="e">
        <f>IF($D164="Yes",'CMFs Injury C (All Data)'!V164,1)</f>
        <v>#N/A</v>
      </c>
      <c r="W164" s="625"/>
    </row>
    <row r="165" spans="1:23" x14ac:dyDescent="0.2">
      <c r="A165" s="407" t="str">
        <f>'CMFs Fatal'!A165</f>
        <v>Area Type must be selected on Worksheet 1 (box 14)</v>
      </c>
      <c r="B165" s="403">
        <f>'CMFs Fatal (All Data)'!B165</f>
        <v>12</v>
      </c>
      <c r="C165" s="403" t="str">
        <f>'CMFs Fatal (All Data)'!C165</f>
        <v>Urban</v>
      </c>
      <c r="D165" s="403" t="e">
        <f>'CMFs Fatal (All Data)'!D165</f>
        <v>#N/A</v>
      </c>
      <c r="E165" s="404" t="e">
        <f>IF($D165="Yes",'CMFs Injury C (All Data)'!E165,1)</f>
        <v>#N/A</v>
      </c>
      <c r="F165" s="404" t="e">
        <f>IF($D165="Yes",'CMFs Injury C (All Data)'!F165,1)</f>
        <v>#N/A</v>
      </c>
      <c r="G165" s="404" t="e">
        <f>IF($D165="Yes",'CMFs Injury C (All Data)'!G165,1)</f>
        <v>#N/A</v>
      </c>
      <c r="H165" s="404" t="e">
        <f>IF($D165="Yes",'CMFs Injury C (All Data)'!H165,1)</f>
        <v>#N/A</v>
      </c>
      <c r="I165" s="404" t="e">
        <f>IF($D165="Yes",'CMFs Injury C (All Data)'!I165,1)</f>
        <v>#N/A</v>
      </c>
      <c r="J165" s="404" t="e">
        <f>IF($D165="Yes",'CMFs Injury C (All Data)'!J165,1)</f>
        <v>#N/A</v>
      </c>
      <c r="K165" s="404" t="e">
        <f>IF($D165="Yes",'CMFs Injury C (All Data)'!K165,1)</f>
        <v>#N/A</v>
      </c>
      <c r="L165" s="404" t="e">
        <f>IF($D165="Yes",'CMFs Injury C (All Data)'!L165,1)</f>
        <v>#N/A</v>
      </c>
      <c r="M165" s="404" t="e">
        <f>IF($D165="Yes",'CMFs Injury C (All Data)'!M165,1)</f>
        <v>#N/A</v>
      </c>
      <c r="N165" s="404" t="e">
        <f>IF($D165="Yes",'CMFs Injury C (All Data)'!N165,1)</f>
        <v>#N/A</v>
      </c>
      <c r="O165" s="404" t="e">
        <f>IF($D165="Yes",'CMFs Injury C (All Data)'!O165,1)</f>
        <v>#N/A</v>
      </c>
      <c r="P165" s="404" t="e">
        <f>IF($D165="Yes",'CMFs Injury C (All Data)'!P165,1)</f>
        <v>#N/A</v>
      </c>
      <c r="Q165" s="404" t="e">
        <f>IF($D165="Yes",'CMFs Injury C (All Data)'!Q165,1)</f>
        <v>#N/A</v>
      </c>
      <c r="R165" s="404" t="e">
        <f>IF($D165="Yes",'CMFs Injury C (All Data)'!R165,1)</f>
        <v>#N/A</v>
      </c>
      <c r="S165" s="404" t="e">
        <f>IF($D165="Yes",'CMFs Injury C (All Data)'!S165,1)</f>
        <v>#N/A</v>
      </c>
      <c r="T165" s="404" t="e">
        <f>IF($D165="Yes",'CMFs Injury C (All Data)'!T165,1)</f>
        <v>#N/A</v>
      </c>
      <c r="U165" s="404" t="e">
        <f>IF($D165="Yes",'CMFs Injury C (All Data)'!U165,1)</f>
        <v>#N/A</v>
      </c>
      <c r="V165" s="439" t="e">
        <f>IF($D165="Yes",'CMFs Injury C (All Data)'!V165,1)</f>
        <v>#N/A</v>
      </c>
      <c r="W165" s="625"/>
    </row>
    <row r="166" spans="1:23" x14ac:dyDescent="0.2">
      <c r="A166" s="407" t="str">
        <f>'CMFs Fatal'!A166</f>
        <v>Area Type must be selected on Worksheet 1 (box 14)</v>
      </c>
      <c r="B166" s="403">
        <f>'CMFs Fatal (All Data)'!B166</f>
        <v>12</v>
      </c>
      <c r="C166" s="403" t="str">
        <f>'CMFs Fatal (All Data)'!C166</f>
        <v>Urban</v>
      </c>
      <c r="D166" s="403" t="e">
        <f>'CMFs Fatal (All Data)'!D166</f>
        <v>#N/A</v>
      </c>
      <c r="E166" s="404" t="e">
        <f>IF($D166="Yes",'CMFs Injury C (All Data)'!E166,1)</f>
        <v>#N/A</v>
      </c>
      <c r="F166" s="404" t="e">
        <f>IF($D166="Yes",'CMFs Injury C (All Data)'!F166,1)</f>
        <v>#N/A</v>
      </c>
      <c r="G166" s="404" t="e">
        <f>IF($D166="Yes",'CMFs Injury C (All Data)'!G166,1)</f>
        <v>#N/A</v>
      </c>
      <c r="H166" s="404" t="e">
        <f>IF($D166="Yes",'CMFs Injury C (All Data)'!H166,1)</f>
        <v>#N/A</v>
      </c>
      <c r="I166" s="404" t="e">
        <f>IF($D166="Yes",'CMFs Injury C (All Data)'!I166,1)</f>
        <v>#N/A</v>
      </c>
      <c r="J166" s="404" t="e">
        <f>IF($D166="Yes",'CMFs Injury C (All Data)'!J166,1)</f>
        <v>#N/A</v>
      </c>
      <c r="K166" s="404" t="e">
        <f>IF($D166="Yes",'CMFs Injury C (All Data)'!K166,1)</f>
        <v>#N/A</v>
      </c>
      <c r="L166" s="404" t="e">
        <f>IF($D166="Yes",'CMFs Injury C (All Data)'!L166,1)</f>
        <v>#N/A</v>
      </c>
      <c r="M166" s="404" t="e">
        <f>IF($D166="Yes",'CMFs Injury C (All Data)'!M166,1)</f>
        <v>#N/A</v>
      </c>
      <c r="N166" s="404" t="e">
        <f>IF($D166="Yes",'CMFs Injury C (All Data)'!N166,1)</f>
        <v>#N/A</v>
      </c>
      <c r="O166" s="404" t="e">
        <f>IF($D166="Yes",'CMFs Injury C (All Data)'!O166,1)</f>
        <v>#N/A</v>
      </c>
      <c r="P166" s="404" t="e">
        <f>IF($D166="Yes",'CMFs Injury C (All Data)'!P166,1)</f>
        <v>#N/A</v>
      </c>
      <c r="Q166" s="404" t="e">
        <f>IF($D166="Yes",'CMFs Injury C (All Data)'!Q166,1)</f>
        <v>#N/A</v>
      </c>
      <c r="R166" s="404" t="e">
        <f>IF($D166="Yes",'CMFs Injury C (All Data)'!R166,1)</f>
        <v>#N/A</v>
      </c>
      <c r="S166" s="404" t="e">
        <f>IF($D166="Yes",'CMFs Injury C (All Data)'!S166,1)</f>
        <v>#N/A</v>
      </c>
      <c r="T166" s="404" t="e">
        <f>IF($D166="Yes",'CMFs Injury C (All Data)'!T166,1)</f>
        <v>#N/A</v>
      </c>
      <c r="U166" s="404" t="e">
        <f>IF($D166="Yes",'CMFs Injury C (All Data)'!U166,1)</f>
        <v>#N/A</v>
      </c>
      <c r="V166" s="439" t="e">
        <f>IF($D166="Yes",'CMFs Injury C (All Data)'!V166,1)</f>
        <v>#N/A</v>
      </c>
      <c r="W166" s="625"/>
    </row>
    <row r="167" spans="1:23" x14ac:dyDescent="0.2">
      <c r="A167" s="407" t="str">
        <f>'CMFs Fatal'!A167</f>
        <v>Area Type must be selected on Worksheet 1 (box 14)</v>
      </c>
      <c r="B167" s="403">
        <f>'CMFs Fatal (All Data)'!B167</f>
        <v>12</v>
      </c>
      <c r="C167" s="403" t="str">
        <f>'CMFs Fatal (All Data)'!C167</f>
        <v>Urban</v>
      </c>
      <c r="D167" s="403" t="e">
        <f>'CMFs Fatal (All Data)'!D167</f>
        <v>#N/A</v>
      </c>
      <c r="E167" s="404" t="e">
        <f>IF($D167="Yes",'CMFs Injury C (All Data)'!E167,1)</f>
        <v>#N/A</v>
      </c>
      <c r="F167" s="404" t="e">
        <f>IF($D167="Yes",'CMFs Injury C (All Data)'!F167,1)</f>
        <v>#N/A</v>
      </c>
      <c r="G167" s="404" t="e">
        <f>IF($D167="Yes",'CMFs Injury C (All Data)'!G167,1)</f>
        <v>#N/A</v>
      </c>
      <c r="H167" s="404" t="e">
        <f>IF($D167="Yes",'CMFs Injury C (All Data)'!H167,1)</f>
        <v>#N/A</v>
      </c>
      <c r="I167" s="404" t="e">
        <f>IF($D167="Yes",'CMFs Injury C (All Data)'!I167,1)</f>
        <v>#N/A</v>
      </c>
      <c r="J167" s="404" t="e">
        <f>IF($D167="Yes",'CMFs Injury C (All Data)'!J167,1)</f>
        <v>#N/A</v>
      </c>
      <c r="K167" s="404" t="e">
        <f>IF($D167="Yes",'CMFs Injury C (All Data)'!K167,1)</f>
        <v>#N/A</v>
      </c>
      <c r="L167" s="404" t="e">
        <f>IF($D167="Yes",'CMFs Injury C (All Data)'!L167,1)</f>
        <v>#N/A</v>
      </c>
      <c r="M167" s="404" t="e">
        <f>IF($D167="Yes",'CMFs Injury C (All Data)'!M167,1)</f>
        <v>#N/A</v>
      </c>
      <c r="N167" s="404" t="e">
        <f>IF($D167="Yes",'CMFs Injury C (All Data)'!N167,1)</f>
        <v>#N/A</v>
      </c>
      <c r="O167" s="404" t="e">
        <f>IF($D167="Yes",'CMFs Injury C (All Data)'!O167,1)</f>
        <v>#N/A</v>
      </c>
      <c r="P167" s="404" t="e">
        <f>IF($D167="Yes",'CMFs Injury C (All Data)'!P167,1)</f>
        <v>#N/A</v>
      </c>
      <c r="Q167" s="404" t="e">
        <f>IF($D167="Yes",'CMFs Injury C (All Data)'!Q167,1)</f>
        <v>#N/A</v>
      </c>
      <c r="R167" s="404" t="e">
        <f>IF($D167="Yes",'CMFs Injury C (All Data)'!R167,1)</f>
        <v>#N/A</v>
      </c>
      <c r="S167" s="404" t="e">
        <f>IF($D167="Yes",'CMFs Injury C (All Data)'!S167,1)</f>
        <v>#N/A</v>
      </c>
      <c r="T167" s="404" t="e">
        <f>IF($D167="Yes",'CMFs Injury C (All Data)'!T167,1)</f>
        <v>#N/A</v>
      </c>
      <c r="U167" s="404" t="e">
        <f>IF($D167="Yes",'CMFs Injury C (All Data)'!U167,1)</f>
        <v>#N/A</v>
      </c>
      <c r="V167" s="439" t="e">
        <f>IF($D167="Yes",'CMFs Injury C (All Data)'!V167,1)</f>
        <v>#N/A</v>
      </c>
      <c r="W167" s="625"/>
    </row>
    <row r="168" spans="1:23" x14ac:dyDescent="0.2">
      <c r="A168" s="407" t="str">
        <f>'CMFs Fatal'!A168</f>
        <v>Area Type must be selected on Worksheet 1 (box 14)</v>
      </c>
      <c r="B168" s="403">
        <f>'CMFs Fatal (All Data)'!B168</f>
        <v>12</v>
      </c>
      <c r="C168" s="403" t="str">
        <f>'CMFs Fatal (All Data)'!C168</f>
        <v>Rural</v>
      </c>
      <c r="D168" s="403" t="e">
        <f>'CMFs Fatal (All Data)'!D168</f>
        <v>#N/A</v>
      </c>
      <c r="E168" s="404" t="e">
        <f>IF($D168="Yes",'CMFs Injury C (All Data)'!E168,1)</f>
        <v>#N/A</v>
      </c>
      <c r="F168" s="404" t="e">
        <f>IF($D168="Yes",'CMFs Injury C (All Data)'!F168,1)</f>
        <v>#N/A</v>
      </c>
      <c r="G168" s="404" t="e">
        <f>IF($D168="Yes",'CMFs Injury C (All Data)'!G168,1)</f>
        <v>#N/A</v>
      </c>
      <c r="H168" s="404" t="e">
        <f>IF($D168="Yes",'CMFs Injury C (All Data)'!H168,1)</f>
        <v>#N/A</v>
      </c>
      <c r="I168" s="404" t="e">
        <f>IF($D168="Yes",'CMFs Injury C (All Data)'!I168,1)</f>
        <v>#N/A</v>
      </c>
      <c r="J168" s="404" t="e">
        <f>IF($D168="Yes",'CMFs Injury C (All Data)'!J168,1)</f>
        <v>#N/A</v>
      </c>
      <c r="K168" s="404" t="e">
        <f>IF($D168="Yes",'CMFs Injury C (All Data)'!K168,1)</f>
        <v>#N/A</v>
      </c>
      <c r="L168" s="404" t="e">
        <f>IF($D168="Yes",'CMFs Injury C (All Data)'!L168,1)</f>
        <v>#N/A</v>
      </c>
      <c r="M168" s="404" t="e">
        <f>IF($D168="Yes",'CMFs Injury C (All Data)'!M168,1)</f>
        <v>#N/A</v>
      </c>
      <c r="N168" s="404" t="e">
        <f>IF($D168="Yes",'CMFs Injury C (All Data)'!N168,1)</f>
        <v>#N/A</v>
      </c>
      <c r="O168" s="404" t="e">
        <f>IF($D168="Yes",'CMFs Injury C (All Data)'!O168,1)</f>
        <v>#N/A</v>
      </c>
      <c r="P168" s="404" t="e">
        <f>IF($D168="Yes",'CMFs Injury C (All Data)'!P168,1)</f>
        <v>#N/A</v>
      </c>
      <c r="Q168" s="404" t="e">
        <f>IF($D168="Yes",'CMFs Injury C (All Data)'!Q168,1)</f>
        <v>#N/A</v>
      </c>
      <c r="R168" s="404" t="e">
        <f>IF($D168="Yes",'CMFs Injury C (All Data)'!R168,1)</f>
        <v>#N/A</v>
      </c>
      <c r="S168" s="404" t="e">
        <f>IF($D168="Yes",'CMFs Injury C (All Data)'!S168,1)</f>
        <v>#N/A</v>
      </c>
      <c r="T168" s="404" t="e">
        <f>IF($D168="Yes",'CMFs Injury C (All Data)'!T168,1)</f>
        <v>#N/A</v>
      </c>
      <c r="U168" s="404" t="e">
        <f>IF($D168="Yes",'CMFs Injury C (All Data)'!U168,1)</f>
        <v>#N/A</v>
      </c>
      <c r="V168" s="439" t="e">
        <f>IF($D168="Yes",'CMFs Injury C (All Data)'!V168,1)</f>
        <v>#N/A</v>
      </c>
      <c r="W168" s="625"/>
    </row>
    <row r="169" spans="1:23" x14ac:dyDescent="0.2">
      <c r="A169" s="407" t="str">
        <f>'CMFs Fatal'!A169</f>
        <v>Area Type must be selected on Worksheet 1 (box 14)</v>
      </c>
      <c r="B169" s="403">
        <f>'CMFs Fatal (All Data)'!B169</f>
        <v>12</v>
      </c>
      <c r="C169" s="403" t="str">
        <f>'CMFs Fatal (All Data)'!C169</f>
        <v>Rural</v>
      </c>
      <c r="D169" s="403" t="e">
        <f>'CMFs Fatal (All Data)'!D169</f>
        <v>#N/A</v>
      </c>
      <c r="E169" s="404" t="e">
        <f>IF($D169="Yes",'CMFs Injury C (All Data)'!E169,1)</f>
        <v>#N/A</v>
      </c>
      <c r="F169" s="404" t="e">
        <f>IF($D169="Yes",'CMFs Injury C (All Data)'!F169,1)</f>
        <v>#N/A</v>
      </c>
      <c r="G169" s="404" t="e">
        <f>IF($D169="Yes",'CMFs Injury C (All Data)'!G169,1)</f>
        <v>#N/A</v>
      </c>
      <c r="H169" s="404" t="e">
        <f>IF($D169="Yes",'CMFs Injury C (All Data)'!H169,1)</f>
        <v>#N/A</v>
      </c>
      <c r="I169" s="404" t="e">
        <f>IF($D169="Yes",'CMFs Injury C (All Data)'!I169,1)</f>
        <v>#N/A</v>
      </c>
      <c r="J169" s="404" t="e">
        <f>IF($D169="Yes",'CMFs Injury C (All Data)'!J169,1)</f>
        <v>#N/A</v>
      </c>
      <c r="K169" s="404" t="e">
        <f>IF($D169="Yes",'CMFs Injury C (All Data)'!K169,1)</f>
        <v>#N/A</v>
      </c>
      <c r="L169" s="404" t="e">
        <f>IF($D169="Yes",'CMFs Injury C (All Data)'!L169,1)</f>
        <v>#N/A</v>
      </c>
      <c r="M169" s="404" t="e">
        <f>IF($D169="Yes",'CMFs Injury C (All Data)'!M169,1)</f>
        <v>#N/A</v>
      </c>
      <c r="N169" s="404" t="e">
        <f>IF($D169="Yes",'CMFs Injury C (All Data)'!N169,1)</f>
        <v>#N/A</v>
      </c>
      <c r="O169" s="404" t="e">
        <f>IF($D169="Yes",'CMFs Injury C (All Data)'!O169,1)</f>
        <v>#N/A</v>
      </c>
      <c r="P169" s="404" t="e">
        <f>IF($D169="Yes",'CMFs Injury C (All Data)'!P169,1)</f>
        <v>#N/A</v>
      </c>
      <c r="Q169" s="404" t="e">
        <f>IF($D169="Yes",'CMFs Injury C (All Data)'!Q169,1)</f>
        <v>#N/A</v>
      </c>
      <c r="R169" s="404" t="e">
        <f>IF($D169="Yes",'CMFs Injury C (All Data)'!R169,1)</f>
        <v>#N/A</v>
      </c>
      <c r="S169" s="404" t="e">
        <f>IF($D169="Yes",'CMFs Injury C (All Data)'!S169,1)</f>
        <v>#N/A</v>
      </c>
      <c r="T169" s="404" t="e">
        <f>IF($D169="Yes",'CMFs Injury C (All Data)'!T169,1)</f>
        <v>#N/A</v>
      </c>
      <c r="U169" s="404" t="e">
        <f>IF($D169="Yes",'CMFs Injury C (All Data)'!U169,1)</f>
        <v>#N/A</v>
      </c>
      <c r="V169" s="439" t="e">
        <f>IF($D169="Yes",'CMFs Injury C (All Data)'!V169,1)</f>
        <v>#N/A</v>
      </c>
      <c r="W169" s="625"/>
    </row>
    <row r="170" spans="1:23" x14ac:dyDescent="0.2">
      <c r="A170" s="407" t="str">
        <f>'CMFs Fatal'!A170</f>
        <v>Area Type must be selected on Worksheet 1 (box 14)</v>
      </c>
      <c r="B170" s="403">
        <f>'CMFs Fatal (All Data)'!B170</f>
        <v>12</v>
      </c>
      <c r="C170" s="403" t="str">
        <f>'CMFs Fatal (All Data)'!C170</f>
        <v>Rural</v>
      </c>
      <c r="D170" s="403" t="e">
        <f>'CMFs Fatal (All Data)'!D170</f>
        <v>#N/A</v>
      </c>
      <c r="E170" s="404" t="e">
        <f>IF($D170="Yes",'CMFs Injury C (All Data)'!E170,1)</f>
        <v>#N/A</v>
      </c>
      <c r="F170" s="404" t="e">
        <f>IF($D170="Yes",'CMFs Injury C (All Data)'!F170,1)</f>
        <v>#N/A</v>
      </c>
      <c r="G170" s="404" t="e">
        <f>IF($D170="Yes",'CMFs Injury C (All Data)'!G170,1)</f>
        <v>#N/A</v>
      </c>
      <c r="H170" s="404" t="e">
        <f>IF($D170="Yes",'CMFs Injury C (All Data)'!H170,1)</f>
        <v>#N/A</v>
      </c>
      <c r="I170" s="404" t="e">
        <f>IF($D170="Yes",'CMFs Injury C (All Data)'!I170,1)</f>
        <v>#N/A</v>
      </c>
      <c r="J170" s="404" t="e">
        <f>IF($D170="Yes",'CMFs Injury C (All Data)'!J170,1)</f>
        <v>#N/A</v>
      </c>
      <c r="K170" s="404" t="e">
        <f>IF($D170="Yes",'CMFs Injury C (All Data)'!K170,1)</f>
        <v>#N/A</v>
      </c>
      <c r="L170" s="404" t="e">
        <f>IF($D170="Yes",'CMFs Injury C (All Data)'!L170,1)</f>
        <v>#N/A</v>
      </c>
      <c r="M170" s="404" t="e">
        <f>IF($D170="Yes",'CMFs Injury C (All Data)'!M170,1)</f>
        <v>#N/A</v>
      </c>
      <c r="N170" s="404" t="e">
        <f>IF($D170="Yes",'CMFs Injury C (All Data)'!N170,1)</f>
        <v>#N/A</v>
      </c>
      <c r="O170" s="404" t="e">
        <f>IF($D170="Yes",'CMFs Injury C (All Data)'!O170,1)</f>
        <v>#N/A</v>
      </c>
      <c r="P170" s="404" t="e">
        <f>IF($D170="Yes",'CMFs Injury C (All Data)'!P170,1)</f>
        <v>#N/A</v>
      </c>
      <c r="Q170" s="404" t="e">
        <f>IF($D170="Yes",'CMFs Injury C (All Data)'!Q170,1)</f>
        <v>#N/A</v>
      </c>
      <c r="R170" s="404" t="e">
        <f>IF($D170="Yes",'CMFs Injury C (All Data)'!R170,1)</f>
        <v>#N/A</v>
      </c>
      <c r="S170" s="404" t="e">
        <f>IF($D170="Yes",'CMFs Injury C (All Data)'!S170,1)</f>
        <v>#N/A</v>
      </c>
      <c r="T170" s="404" t="e">
        <f>IF($D170="Yes",'CMFs Injury C (All Data)'!T170,1)</f>
        <v>#N/A</v>
      </c>
      <c r="U170" s="404" t="e">
        <f>IF($D170="Yes",'CMFs Injury C (All Data)'!U170,1)</f>
        <v>#N/A</v>
      </c>
      <c r="V170" s="439" t="e">
        <f>IF($D170="Yes",'CMFs Injury C (All Data)'!V170,1)</f>
        <v>#N/A</v>
      </c>
      <c r="W170" s="625"/>
    </row>
    <row r="171" spans="1:23" x14ac:dyDescent="0.2">
      <c r="A171" s="407" t="str">
        <f>'CMFs Fatal'!A171</f>
        <v>Area Type must be selected on Worksheet 1 (box 14)</v>
      </c>
      <c r="B171" s="403">
        <f>'CMFs Fatal (All Data)'!B171</f>
        <v>12</v>
      </c>
      <c r="C171" s="403" t="str">
        <f>'CMFs Fatal (All Data)'!C171</f>
        <v>Rural</v>
      </c>
      <c r="D171" s="403" t="e">
        <f>'CMFs Fatal (All Data)'!D171</f>
        <v>#N/A</v>
      </c>
      <c r="E171" s="404" t="e">
        <f>IF($D171="Yes",'CMFs Injury C (All Data)'!E171,1)</f>
        <v>#N/A</v>
      </c>
      <c r="F171" s="404" t="e">
        <f>IF($D171="Yes",'CMFs Injury C (All Data)'!F171,1)</f>
        <v>#N/A</v>
      </c>
      <c r="G171" s="404" t="e">
        <f>IF($D171="Yes",'CMFs Injury C (All Data)'!G171,1)</f>
        <v>#N/A</v>
      </c>
      <c r="H171" s="404" t="e">
        <f>IF($D171="Yes",'CMFs Injury C (All Data)'!H171,1)</f>
        <v>#N/A</v>
      </c>
      <c r="I171" s="404" t="e">
        <f>IF($D171="Yes",'CMFs Injury C (All Data)'!I171,1)</f>
        <v>#N/A</v>
      </c>
      <c r="J171" s="404" t="e">
        <f>IF($D171="Yes",'CMFs Injury C (All Data)'!J171,1)</f>
        <v>#N/A</v>
      </c>
      <c r="K171" s="404" t="e">
        <f>IF($D171="Yes",'CMFs Injury C (All Data)'!K171,1)</f>
        <v>#N/A</v>
      </c>
      <c r="L171" s="404" t="e">
        <f>IF($D171="Yes",'CMFs Injury C (All Data)'!L171,1)</f>
        <v>#N/A</v>
      </c>
      <c r="M171" s="404" t="e">
        <f>IF($D171="Yes",'CMFs Injury C (All Data)'!M171,1)</f>
        <v>#N/A</v>
      </c>
      <c r="N171" s="404" t="e">
        <f>IF($D171="Yes",'CMFs Injury C (All Data)'!N171,1)</f>
        <v>#N/A</v>
      </c>
      <c r="O171" s="404" t="e">
        <f>IF($D171="Yes",'CMFs Injury C (All Data)'!O171,1)</f>
        <v>#N/A</v>
      </c>
      <c r="P171" s="404" t="e">
        <f>IF($D171="Yes",'CMFs Injury C (All Data)'!P171,1)</f>
        <v>#N/A</v>
      </c>
      <c r="Q171" s="404" t="e">
        <f>IF($D171="Yes",'CMFs Injury C (All Data)'!Q171,1)</f>
        <v>#N/A</v>
      </c>
      <c r="R171" s="404" t="e">
        <f>IF($D171="Yes",'CMFs Injury C (All Data)'!R171,1)</f>
        <v>#N/A</v>
      </c>
      <c r="S171" s="404" t="e">
        <f>IF($D171="Yes",'CMFs Injury C (All Data)'!S171,1)</f>
        <v>#N/A</v>
      </c>
      <c r="T171" s="404" t="e">
        <f>IF($D171="Yes",'CMFs Injury C (All Data)'!T171,1)</f>
        <v>#N/A</v>
      </c>
      <c r="U171" s="404" t="e">
        <f>IF($D171="Yes",'CMFs Injury C (All Data)'!U171,1)</f>
        <v>#N/A</v>
      </c>
      <c r="V171" s="439" t="e">
        <f>IF($D171="Yes",'CMFs Injury C (All Data)'!V171,1)</f>
        <v>#N/A</v>
      </c>
      <c r="W171" s="625"/>
    </row>
    <row r="172" spans="1:23" x14ac:dyDescent="0.2">
      <c r="A172" s="407" t="str">
        <f>'CMFs Fatal'!A172</f>
        <v>Area Type must be selected on Worksheet 1 (box 14)</v>
      </c>
      <c r="B172" s="403">
        <f>'CMFs Fatal (All Data)'!B172</f>
        <v>12</v>
      </c>
      <c r="C172" s="403" t="str">
        <f>'CMFs Fatal (All Data)'!C172</f>
        <v>Rural</v>
      </c>
      <c r="D172" s="403" t="e">
        <f>'CMFs Fatal (All Data)'!D172</f>
        <v>#N/A</v>
      </c>
      <c r="E172" s="404" t="e">
        <f>IF($D172="Yes",'CMFs Injury C (All Data)'!E172,1)</f>
        <v>#N/A</v>
      </c>
      <c r="F172" s="404" t="e">
        <f>IF($D172="Yes",'CMFs Injury C (All Data)'!F172,1)</f>
        <v>#N/A</v>
      </c>
      <c r="G172" s="404" t="e">
        <f>IF($D172="Yes",'CMFs Injury C (All Data)'!G172,1)</f>
        <v>#N/A</v>
      </c>
      <c r="H172" s="404" t="e">
        <f>IF($D172="Yes",'CMFs Injury C (All Data)'!H172,1)</f>
        <v>#N/A</v>
      </c>
      <c r="I172" s="404" t="e">
        <f>IF($D172="Yes",'CMFs Injury C (All Data)'!I172,1)</f>
        <v>#N/A</v>
      </c>
      <c r="J172" s="404" t="e">
        <f>IF($D172="Yes",'CMFs Injury C (All Data)'!J172,1)</f>
        <v>#N/A</v>
      </c>
      <c r="K172" s="404" t="e">
        <f>IF($D172="Yes",'CMFs Injury C (All Data)'!K172,1)</f>
        <v>#N/A</v>
      </c>
      <c r="L172" s="404" t="e">
        <f>IF($D172="Yes",'CMFs Injury C (All Data)'!L172,1)</f>
        <v>#N/A</v>
      </c>
      <c r="M172" s="404" t="e">
        <f>IF($D172="Yes",'CMFs Injury C (All Data)'!M172,1)</f>
        <v>#N/A</v>
      </c>
      <c r="N172" s="404" t="e">
        <f>IF($D172="Yes",'CMFs Injury C (All Data)'!N172,1)</f>
        <v>#N/A</v>
      </c>
      <c r="O172" s="404" t="e">
        <f>IF($D172="Yes",'CMFs Injury C (All Data)'!O172,1)</f>
        <v>#N/A</v>
      </c>
      <c r="P172" s="404" t="e">
        <f>IF($D172="Yes",'CMFs Injury C (All Data)'!P172,1)</f>
        <v>#N/A</v>
      </c>
      <c r="Q172" s="404" t="e">
        <f>IF($D172="Yes",'CMFs Injury C (All Data)'!Q172,1)</f>
        <v>#N/A</v>
      </c>
      <c r="R172" s="404" t="e">
        <f>IF($D172="Yes",'CMFs Injury C (All Data)'!R172,1)</f>
        <v>#N/A</v>
      </c>
      <c r="S172" s="404" t="e">
        <f>IF($D172="Yes",'CMFs Injury C (All Data)'!S172,1)</f>
        <v>#N/A</v>
      </c>
      <c r="T172" s="404" t="e">
        <f>IF($D172="Yes",'CMFs Injury C (All Data)'!T172,1)</f>
        <v>#N/A</v>
      </c>
      <c r="U172" s="404" t="e">
        <f>IF($D172="Yes",'CMFs Injury C (All Data)'!U172,1)</f>
        <v>#N/A</v>
      </c>
      <c r="V172" s="439" t="e">
        <f>IF($D172="Yes",'CMFs Injury C (All Data)'!V172,1)</f>
        <v>#N/A</v>
      </c>
      <c r="W172" s="625"/>
    </row>
    <row r="173" spans="1:23" x14ac:dyDescent="0.2">
      <c r="A173" s="407" t="str">
        <f>'CMFs Fatal'!A173</f>
        <v>Area Type must be selected on Worksheet 1 (box 14)</v>
      </c>
      <c r="B173" s="403">
        <f>'CMFs Fatal (All Data)'!B173</f>
        <v>10</v>
      </c>
      <c r="C173" s="403" t="str">
        <f>'CMFs Fatal (All Data)'!C173</f>
        <v>Rural</v>
      </c>
      <c r="D173" s="403" t="e">
        <f>'CMFs Fatal (All Data)'!D173</f>
        <v>#N/A</v>
      </c>
      <c r="E173" s="404" t="e">
        <f>IF($D173="Yes",'CMFs Injury C (All Data)'!E173,1)</f>
        <v>#N/A</v>
      </c>
      <c r="F173" s="404" t="e">
        <f>IF($D173="Yes",'CMFs Injury C (All Data)'!F173,1)</f>
        <v>#N/A</v>
      </c>
      <c r="G173" s="404" t="e">
        <f>IF($D173="Yes",'CMFs Injury C (All Data)'!G173,1)</f>
        <v>#N/A</v>
      </c>
      <c r="H173" s="404" t="e">
        <f>IF($D173="Yes",'CMFs Injury C (All Data)'!H173,1)</f>
        <v>#N/A</v>
      </c>
      <c r="I173" s="404" t="e">
        <f>IF($D173="Yes",'CMFs Injury C (All Data)'!I173,1)</f>
        <v>#N/A</v>
      </c>
      <c r="J173" s="404" t="e">
        <f>IF($D173="Yes",'CMFs Injury C (All Data)'!J173,1)</f>
        <v>#N/A</v>
      </c>
      <c r="K173" s="404" t="e">
        <f>IF($D173="Yes",'CMFs Injury C (All Data)'!K173,1)</f>
        <v>#N/A</v>
      </c>
      <c r="L173" s="404" t="e">
        <f>IF($D173="Yes",'CMFs Injury C (All Data)'!L173,1)</f>
        <v>#N/A</v>
      </c>
      <c r="M173" s="404" t="e">
        <f>IF($D173="Yes",'CMFs Injury C (All Data)'!M173,1)</f>
        <v>#N/A</v>
      </c>
      <c r="N173" s="404" t="e">
        <f>IF($D173="Yes",'CMFs Injury C (All Data)'!N173,1)</f>
        <v>#N/A</v>
      </c>
      <c r="O173" s="404" t="e">
        <f>IF($D173="Yes",'CMFs Injury C (All Data)'!O173,1)</f>
        <v>#N/A</v>
      </c>
      <c r="P173" s="404" t="e">
        <f>IF($D173="Yes",'CMFs Injury C (All Data)'!P173,1)</f>
        <v>#N/A</v>
      </c>
      <c r="Q173" s="404" t="e">
        <f>IF($D173="Yes",'CMFs Injury C (All Data)'!Q173,1)</f>
        <v>#N/A</v>
      </c>
      <c r="R173" s="404" t="e">
        <f>IF($D173="Yes",'CMFs Injury C (All Data)'!R173,1)</f>
        <v>#N/A</v>
      </c>
      <c r="S173" s="404" t="e">
        <f>IF($D173="Yes",'CMFs Injury C (All Data)'!S173,1)</f>
        <v>#N/A</v>
      </c>
      <c r="T173" s="404" t="e">
        <f>IF($D173="Yes",'CMFs Injury C (All Data)'!T173,1)</f>
        <v>#N/A</v>
      </c>
      <c r="U173" s="404" t="e">
        <f>IF($D173="Yes",'CMFs Injury C (All Data)'!U173,1)</f>
        <v>#N/A</v>
      </c>
      <c r="V173" s="439" t="e">
        <f>IF($D173="Yes",'CMFs Injury C (All Data)'!V173,1)</f>
        <v>#N/A</v>
      </c>
      <c r="W173" s="625"/>
    </row>
    <row r="174" spans="1:23" x14ac:dyDescent="0.2">
      <c r="A174" s="407" t="str">
        <f>'CMFs Fatal'!A174</f>
        <v>Area Type must be selected on Worksheet 1 (box 14)</v>
      </c>
      <c r="B174" s="403">
        <f>'CMFs Fatal (All Data)'!B174</f>
        <v>10</v>
      </c>
      <c r="C174" s="403" t="str">
        <f>'CMFs Fatal (All Data)'!C174</f>
        <v>All</v>
      </c>
      <c r="D174" s="403" t="e">
        <f>'CMFs Fatal (All Data)'!D174</f>
        <v>#N/A</v>
      </c>
      <c r="E174" s="404" t="e">
        <f>IF($D174="Yes",'CMFs Injury C (All Data)'!E174,1)</f>
        <v>#N/A</v>
      </c>
      <c r="F174" s="404" t="e">
        <f>IF($D174="Yes",'CMFs Injury C (All Data)'!F174,1)</f>
        <v>#N/A</v>
      </c>
      <c r="G174" s="404" t="e">
        <f>IF($D174="Yes",'CMFs Injury C (All Data)'!G174,1)</f>
        <v>#N/A</v>
      </c>
      <c r="H174" s="404" t="e">
        <f>IF($D174="Yes",'CMFs Injury C (All Data)'!H174,1)</f>
        <v>#N/A</v>
      </c>
      <c r="I174" s="404" t="e">
        <f>IF($D174="Yes",'CMFs Injury C (All Data)'!I174,1)</f>
        <v>#N/A</v>
      </c>
      <c r="J174" s="404" t="e">
        <f>IF($D174="Yes",'CMFs Injury C (All Data)'!J174,1)</f>
        <v>#N/A</v>
      </c>
      <c r="K174" s="404" t="e">
        <f>IF($D174="Yes",'CMFs Injury C (All Data)'!K174,1)</f>
        <v>#N/A</v>
      </c>
      <c r="L174" s="404" t="e">
        <f>IF($D174="Yes",'CMFs Injury C (All Data)'!L174,1)</f>
        <v>#N/A</v>
      </c>
      <c r="M174" s="404" t="e">
        <f>IF($D174="Yes",'CMFs Injury C (All Data)'!M174,1)</f>
        <v>#N/A</v>
      </c>
      <c r="N174" s="404" t="e">
        <f>IF($D174="Yes",'CMFs Injury C (All Data)'!N174,1)</f>
        <v>#N/A</v>
      </c>
      <c r="O174" s="404" t="e">
        <f>IF($D174="Yes",'CMFs Injury C (All Data)'!O174,1)</f>
        <v>#N/A</v>
      </c>
      <c r="P174" s="404" t="e">
        <f>IF($D174="Yes",'CMFs Injury C (All Data)'!P174,1)</f>
        <v>#N/A</v>
      </c>
      <c r="Q174" s="404" t="e">
        <f>IF($D174="Yes",'CMFs Injury C (All Data)'!Q174,1)</f>
        <v>#N/A</v>
      </c>
      <c r="R174" s="404" t="e">
        <f>IF($D174="Yes",'CMFs Injury C (All Data)'!R174,1)</f>
        <v>#N/A</v>
      </c>
      <c r="S174" s="404" t="e">
        <f>IF($D174="Yes",'CMFs Injury C (All Data)'!S174,1)</f>
        <v>#N/A</v>
      </c>
      <c r="T174" s="404" t="e">
        <f>IF($D174="Yes",'CMFs Injury C (All Data)'!T174,1)</f>
        <v>#N/A</v>
      </c>
      <c r="U174" s="404" t="e">
        <f>IF($D174="Yes",'CMFs Injury C (All Data)'!U174,1)</f>
        <v>#N/A</v>
      </c>
      <c r="V174" s="439" t="e">
        <f>IF($D174="Yes",'CMFs Injury C (All Data)'!V174,1)</f>
        <v>#N/A</v>
      </c>
      <c r="W174" s="625"/>
    </row>
    <row r="175" spans="1:23" x14ac:dyDescent="0.2">
      <c r="A175" s="407" t="str">
        <f>'CMFs Fatal'!A175</f>
        <v>Area Type must be selected on Worksheet 1 (box 14)</v>
      </c>
      <c r="B175" s="403">
        <f>'CMFs Fatal (All Data)'!B175</f>
        <v>10</v>
      </c>
      <c r="C175" s="403" t="str">
        <f>'CMFs Fatal (All Data)'!C175</f>
        <v>All</v>
      </c>
      <c r="D175" s="403" t="e">
        <f>'CMFs Fatal (All Data)'!D175</f>
        <v>#N/A</v>
      </c>
      <c r="E175" s="404" t="e">
        <f>IF($D175="Yes",'CMFs Injury C (All Data)'!E175,1)</f>
        <v>#N/A</v>
      </c>
      <c r="F175" s="404" t="e">
        <f>IF($D175="Yes",'CMFs Injury C (All Data)'!F175,1)</f>
        <v>#N/A</v>
      </c>
      <c r="G175" s="404" t="e">
        <f>IF($D175="Yes",'CMFs Injury C (All Data)'!G175,1)</f>
        <v>#N/A</v>
      </c>
      <c r="H175" s="404" t="e">
        <f>IF($D175="Yes",'CMFs Injury C (All Data)'!H175,1)</f>
        <v>#N/A</v>
      </c>
      <c r="I175" s="404" t="e">
        <f>IF($D175="Yes",'CMFs Injury C (All Data)'!I175,1)</f>
        <v>#N/A</v>
      </c>
      <c r="J175" s="404" t="e">
        <f>IF($D175="Yes",'CMFs Injury C (All Data)'!J175,1)</f>
        <v>#N/A</v>
      </c>
      <c r="K175" s="404" t="e">
        <f>IF($D175="Yes",'CMFs Injury C (All Data)'!K175,1)</f>
        <v>#N/A</v>
      </c>
      <c r="L175" s="404" t="e">
        <f>IF($D175="Yes",'CMFs Injury C (All Data)'!L175,1)</f>
        <v>#N/A</v>
      </c>
      <c r="M175" s="404" t="e">
        <f>IF($D175="Yes",'CMFs Injury C (All Data)'!M175,1)</f>
        <v>#N/A</v>
      </c>
      <c r="N175" s="404" t="e">
        <f>IF($D175="Yes",'CMFs Injury C (All Data)'!N175,1)</f>
        <v>#N/A</v>
      </c>
      <c r="O175" s="404" t="e">
        <f>IF($D175="Yes",'CMFs Injury C (All Data)'!O175,1)</f>
        <v>#N/A</v>
      </c>
      <c r="P175" s="404" t="e">
        <f>IF($D175="Yes",'CMFs Injury C (All Data)'!P175,1)</f>
        <v>#N/A</v>
      </c>
      <c r="Q175" s="404" t="e">
        <f>IF($D175="Yes",'CMFs Injury C (All Data)'!Q175,1)</f>
        <v>#N/A</v>
      </c>
      <c r="R175" s="404" t="e">
        <f>IF($D175="Yes",'CMFs Injury C (All Data)'!R175,1)</f>
        <v>#N/A</v>
      </c>
      <c r="S175" s="404" t="e">
        <f>IF($D175="Yes",'CMFs Injury C (All Data)'!S175,1)</f>
        <v>#N/A</v>
      </c>
      <c r="T175" s="404" t="e">
        <f>IF($D175="Yes",'CMFs Injury C (All Data)'!T175,1)</f>
        <v>#N/A</v>
      </c>
      <c r="U175" s="404" t="e">
        <f>IF($D175="Yes",'CMFs Injury C (All Data)'!U175,1)</f>
        <v>#N/A</v>
      </c>
      <c r="V175" s="439" t="e">
        <f>IF($D175="Yes",'CMFs Injury C (All Data)'!V175,1)</f>
        <v>#N/A</v>
      </c>
      <c r="W175" s="625"/>
    </row>
    <row r="176" spans="1:23" x14ac:dyDescent="0.2">
      <c r="A176" s="407" t="str">
        <f>'CMFs Fatal'!A176</f>
        <v>Area Type must be selected on Worksheet 1 (box 14)</v>
      </c>
      <c r="B176" s="403">
        <f>'CMFs Fatal (All Data)'!B176</f>
        <v>10</v>
      </c>
      <c r="C176" s="403" t="str">
        <f>'CMFs Fatal (All Data)'!C176</f>
        <v>Urban</v>
      </c>
      <c r="D176" s="403" t="e">
        <f>'CMFs Fatal (All Data)'!D176</f>
        <v>#N/A</v>
      </c>
      <c r="E176" s="404" t="e">
        <f>IF($D176="Yes",'CMFs Injury C (All Data)'!E176,1)</f>
        <v>#N/A</v>
      </c>
      <c r="F176" s="404" t="e">
        <f>IF($D176="Yes",'CMFs Injury C (All Data)'!F176,1)</f>
        <v>#N/A</v>
      </c>
      <c r="G176" s="404" t="e">
        <f>IF($D176="Yes",'CMFs Injury C (All Data)'!G176,1)</f>
        <v>#N/A</v>
      </c>
      <c r="H176" s="404" t="e">
        <f>IF($D176="Yes",'CMFs Injury C (All Data)'!H176,1)</f>
        <v>#N/A</v>
      </c>
      <c r="I176" s="404" t="e">
        <f>IF($D176="Yes",'CMFs Injury C (All Data)'!I176,1)</f>
        <v>#N/A</v>
      </c>
      <c r="J176" s="404" t="e">
        <f>IF($D176="Yes",'CMFs Injury C (All Data)'!J176,1)</f>
        <v>#N/A</v>
      </c>
      <c r="K176" s="404" t="e">
        <f>IF($D176="Yes",'CMFs Injury C (All Data)'!K176,1)</f>
        <v>#N/A</v>
      </c>
      <c r="L176" s="404" t="e">
        <f>IF($D176="Yes",'CMFs Injury C (All Data)'!L176,1)</f>
        <v>#N/A</v>
      </c>
      <c r="M176" s="404" t="e">
        <f>IF($D176="Yes",'CMFs Injury C (All Data)'!M176,1)</f>
        <v>#N/A</v>
      </c>
      <c r="N176" s="404" t="e">
        <f>IF($D176="Yes",'CMFs Injury C (All Data)'!N176,1)</f>
        <v>#N/A</v>
      </c>
      <c r="O176" s="404" t="e">
        <f>IF($D176="Yes",'CMFs Injury C (All Data)'!O176,1)</f>
        <v>#N/A</v>
      </c>
      <c r="P176" s="404" t="e">
        <f>IF($D176="Yes",'CMFs Injury C (All Data)'!P176,1)</f>
        <v>#N/A</v>
      </c>
      <c r="Q176" s="404" t="e">
        <f>IF($D176="Yes",'CMFs Injury C (All Data)'!Q176,1)</f>
        <v>#N/A</v>
      </c>
      <c r="R176" s="404" t="e">
        <f>IF($D176="Yes",'CMFs Injury C (All Data)'!R176,1)</f>
        <v>#N/A</v>
      </c>
      <c r="S176" s="404" t="e">
        <f>IF($D176="Yes",'CMFs Injury C (All Data)'!S176,1)</f>
        <v>#N/A</v>
      </c>
      <c r="T176" s="404" t="e">
        <f>IF($D176="Yes",'CMFs Injury C (All Data)'!T176,1)</f>
        <v>#N/A</v>
      </c>
      <c r="U176" s="404" t="e">
        <f>IF($D176="Yes",'CMFs Injury C (All Data)'!U176,1)</f>
        <v>#N/A</v>
      </c>
      <c r="V176" s="439" t="e">
        <f>IF($D176="Yes",'CMFs Injury C (All Data)'!V176,1)</f>
        <v>#N/A</v>
      </c>
      <c r="W176" s="625"/>
    </row>
    <row r="177" spans="1:23" x14ac:dyDescent="0.2">
      <c r="A177" s="407" t="str">
        <f>'CMFs Fatal'!A177</f>
        <v>Area Type must be selected on Worksheet 1 (box 14)</v>
      </c>
      <c r="B177" s="403">
        <f>'CMFs Fatal (All Data)'!B177</f>
        <v>10</v>
      </c>
      <c r="C177" s="403" t="str">
        <f>'CMFs Fatal (All Data)'!C177</f>
        <v>All</v>
      </c>
      <c r="D177" s="403" t="e">
        <f>'CMFs Fatal (All Data)'!D177</f>
        <v>#N/A</v>
      </c>
      <c r="E177" s="404" t="e">
        <f>IF($D177="Yes",'CMFs Injury C (All Data)'!E177,1)</f>
        <v>#N/A</v>
      </c>
      <c r="F177" s="404" t="e">
        <f>IF($D177="Yes",'CMFs Injury C (All Data)'!F177,1)</f>
        <v>#N/A</v>
      </c>
      <c r="G177" s="404" t="e">
        <f>IF($D177="Yes",'CMFs Injury C (All Data)'!G177,1)</f>
        <v>#N/A</v>
      </c>
      <c r="H177" s="404" t="e">
        <f>IF($D177="Yes",'CMFs Injury C (All Data)'!H177,1)</f>
        <v>#N/A</v>
      </c>
      <c r="I177" s="404" t="e">
        <f>IF($D177="Yes",'CMFs Injury C (All Data)'!I177,1)</f>
        <v>#N/A</v>
      </c>
      <c r="J177" s="404" t="e">
        <f>IF($D177="Yes",'CMFs Injury C (All Data)'!J177,1)</f>
        <v>#N/A</v>
      </c>
      <c r="K177" s="404" t="e">
        <f>IF($D177="Yes",'CMFs Injury C (All Data)'!K177,1)</f>
        <v>#N/A</v>
      </c>
      <c r="L177" s="404" t="e">
        <f>IF($D177="Yes",'CMFs Injury C (All Data)'!L177,1)</f>
        <v>#N/A</v>
      </c>
      <c r="M177" s="404" t="e">
        <f>IF($D177="Yes",'CMFs Injury C (All Data)'!M177,1)</f>
        <v>#N/A</v>
      </c>
      <c r="N177" s="404" t="e">
        <f>IF($D177="Yes",'CMFs Injury C (All Data)'!N177,1)</f>
        <v>#N/A</v>
      </c>
      <c r="O177" s="404" t="e">
        <f>IF($D177="Yes",'CMFs Injury C (All Data)'!O177,1)</f>
        <v>#N/A</v>
      </c>
      <c r="P177" s="404" t="e">
        <f>IF($D177="Yes",'CMFs Injury C (All Data)'!P177,1)</f>
        <v>#N/A</v>
      </c>
      <c r="Q177" s="404" t="e">
        <f>IF($D177="Yes",'CMFs Injury C (All Data)'!Q177,1)</f>
        <v>#N/A</v>
      </c>
      <c r="R177" s="404" t="e">
        <f>IF($D177="Yes",'CMFs Injury C (All Data)'!R177,1)</f>
        <v>#N/A</v>
      </c>
      <c r="S177" s="404" t="e">
        <f>IF($D177="Yes",'CMFs Injury C (All Data)'!S177,1)</f>
        <v>#N/A</v>
      </c>
      <c r="T177" s="404" t="e">
        <f>IF($D177="Yes",'CMFs Injury C (All Data)'!T177,1)</f>
        <v>#N/A</v>
      </c>
      <c r="U177" s="404" t="e">
        <f>IF($D177="Yes",'CMFs Injury C (All Data)'!U177,1)</f>
        <v>#N/A</v>
      </c>
      <c r="V177" s="439" t="e">
        <f>IF($D177="Yes",'CMFs Injury C (All Data)'!V177,1)</f>
        <v>#N/A</v>
      </c>
      <c r="W177" s="625"/>
    </row>
    <row r="178" spans="1:23" x14ac:dyDescent="0.2">
      <c r="A178" s="407" t="str">
        <f>'CMFs Fatal'!A178</f>
        <v>Area Type must be selected on Worksheet 1 (box 14)</v>
      </c>
      <c r="B178" s="403">
        <f>'CMFs Fatal (All Data)'!B178</f>
        <v>10</v>
      </c>
      <c r="C178" s="403" t="str">
        <f>'CMFs Fatal (All Data)'!C178</f>
        <v>All</v>
      </c>
      <c r="D178" s="403" t="e">
        <f>'CMFs Fatal (All Data)'!D178</f>
        <v>#N/A</v>
      </c>
      <c r="E178" s="404" t="e">
        <f>IF($D178="Yes",'CMFs Injury C (All Data)'!E178,1)</f>
        <v>#N/A</v>
      </c>
      <c r="F178" s="404" t="e">
        <f>IF($D178="Yes",'CMFs Injury C (All Data)'!F178,1)</f>
        <v>#N/A</v>
      </c>
      <c r="G178" s="404" t="e">
        <f>IF($D178="Yes",'CMFs Injury C (All Data)'!G178,1)</f>
        <v>#N/A</v>
      </c>
      <c r="H178" s="404" t="e">
        <f>IF($D178="Yes",'CMFs Injury C (All Data)'!H178,1)</f>
        <v>#N/A</v>
      </c>
      <c r="I178" s="404" t="e">
        <f>IF($D178="Yes",'CMFs Injury C (All Data)'!I178,1)</f>
        <v>#N/A</v>
      </c>
      <c r="J178" s="404" t="e">
        <f>IF($D178="Yes",'CMFs Injury C (All Data)'!J178,1)</f>
        <v>#N/A</v>
      </c>
      <c r="K178" s="404" t="e">
        <f>IF($D178="Yes",'CMFs Injury C (All Data)'!K178,1)</f>
        <v>#N/A</v>
      </c>
      <c r="L178" s="404" t="e">
        <f>IF($D178="Yes",'CMFs Injury C (All Data)'!L178,1)</f>
        <v>#N/A</v>
      </c>
      <c r="M178" s="404" t="e">
        <f>IF($D178="Yes",'CMFs Injury C (All Data)'!M178,1)</f>
        <v>#N/A</v>
      </c>
      <c r="N178" s="404" t="e">
        <f>IF($D178="Yes",'CMFs Injury C (All Data)'!N178,1)</f>
        <v>#N/A</v>
      </c>
      <c r="O178" s="404" t="e">
        <f>IF($D178="Yes",'CMFs Injury C (All Data)'!O178,1)</f>
        <v>#N/A</v>
      </c>
      <c r="P178" s="404" t="e">
        <f>IF($D178="Yes",'CMFs Injury C (All Data)'!P178,1)</f>
        <v>#N/A</v>
      </c>
      <c r="Q178" s="404" t="e">
        <f>IF($D178="Yes",'CMFs Injury C (All Data)'!Q178,1)</f>
        <v>#N/A</v>
      </c>
      <c r="R178" s="404" t="e">
        <f>IF($D178="Yes",'CMFs Injury C (All Data)'!R178,1)</f>
        <v>#N/A</v>
      </c>
      <c r="S178" s="404" t="e">
        <f>IF($D178="Yes",'CMFs Injury C (All Data)'!S178,1)</f>
        <v>#N/A</v>
      </c>
      <c r="T178" s="404" t="e">
        <f>IF($D178="Yes",'CMFs Injury C (All Data)'!T178,1)</f>
        <v>#N/A</v>
      </c>
      <c r="U178" s="404" t="e">
        <f>IF($D178="Yes",'CMFs Injury C (All Data)'!U178,1)</f>
        <v>#N/A</v>
      </c>
      <c r="V178" s="439" t="e">
        <f>IF($D178="Yes",'CMFs Injury C (All Data)'!V178,1)</f>
        <v>#N/A</v>
      </c>
      <c r="W178" s="625"/>
    </row>
    <row r="179" spans="1:23" x14ac:dyDescent="0.2">
      <c r="A179" s="407" t="str">
        <f>'CMFs Fatal'!A179</f>
        <v>Area Type must be selected on Worksheet 1 (box 14)</v>
      </c>
      <c r="B179" s="403">
        <f>'CMFs Fatal (All Data)'!B179</f>
        <v>10</v>
      </c>
      <c r="C179" s="403" t="str">
        <f>'CMFs Fatal (All Data)'!C179</f>
        <v>All</v>
      </c>
      <c r="D179" s="403" t="e">
        <f>'CMFs Fatal (All Data)'!D179</f>
        <v>#N/A</v>
      </c>
      <c r="E179" s="404" t="e">
        <f>IF($D179="Yes",'CMFs Injury C (All Data)'!E179,1)</f>
        <v>#N/A</v>
      </c>
      <c r="F179" s="404" t="e">
        <f>IF($D179="Yes",'CMFs Injury C (All Data)'!F179,1)</f>
        <v>#N/A</v>
      </c>
      <c r="G179" s="404" t="e">
        <f>IF($D179="Yes",'CMFs Injury C (All Data)'!G179,1)</f>
        <v>#N/A</v>
      </c>
      <c r="H179" s="404" t="e">
        <f>IF($D179="Yes",'CMFs Injury C (All Data)'!H179,1)</f>
        <v>#N/A</v>
      </c>
      <c r="I179" s="404" t="e">
        <f>IF($D179="Yes",'CMFs Injury C (All Data)'!I179,1)</f>
        <v>#N/A</v>
      </c>
      <c r="J179" s="404" t="e">
        <f>IF($D179="Yes",'CMFs Injury C (All Data)'!J179,1)</f>
        <v>#N/A</v>
      </c>
      <c r="K179" s="404" t="e">
        <f>IF($D179="Yes",'CMFs Injury C (All Data)'!K179,1)</f>
        <v>#N/A</v>
      </c>
      <c r="L179" s="404" t="e">
        <f>IF($D179="Yes",'CMFs Injury C (All Data)'!L179,1)</f>
        <v>#N/A</v>
      </c>
      <c r="M179" s="404" t="e">
        <f>IF($D179="Yes",'CMFs Injury C (All Data)'!M179,1)</f>
        <v>#N/A</v>
      </c>
      <c r="N179" s="404" t="e">
        <f>IF($D179="Yes",'CMFs Injury C (All Data)'!N179,1)</f>
        <v>#N/A</v>
      </c>
      <c r="O179" s="404" t="e">
        <f>IF($D179="Yes",'CMFs Injury C (All Data)'!O179,1)</f>
        <v>#N/A</v>
      </c>
      <c r="P179" s="404" t="e">
        <f>IF($D179="Yes",'CMFs Injury C (All Data)'!P179,1)</f>
        <v>#N/A</v>
      </c>
      <c r="Q179" s="404" t="e">
        <f>IF($D179="Yes",'CMFs Injury C (All Data)'!Q179,1)</f>
        <v>#N/A</v>
      </c>
      <c r="R179" s="404" t="e">
        <f>IF($D179="Yes",'CMFs Injury C (All Data)'!R179,1)</f>
        <v>#N/A</v>
      </c>
      <c r="S179" s="404" t="e">
        <f>IF($D179="Yes",'CMFs Injury C (All Data)'!S179,1)</f>
        <v>#N/A</v>
      </c>
      <c r="T179" s="404" t="e">
        <f>IF($D179="Yes",'CMFs Injury C (All Data)'!T179,1)</f>
        <v>#N/A</v>
      </c>
      <c r="U179" s="404" t="e">
        <f>IF($D179="Yes",'CMFs Injury C (All Data)'!U179,1)</f>
        <v>#N/A</v>
      </c>
      <c r="V179" s="439" t="e">
        <f>IF($D179="Yes",'CMFs Injury C (All Data)'!V179,1)</f>
        <v>#N/A</v>
      </c>
      <c r="W179" s="625"/>
    </row>
    <row r="180" spans="1:23" x14ac:dyDescent="0.2">
      <c r="A180" s="407" t="str">
        <f>'CMFs Fatal'!A180</f>
        <v>Area Type must be selected on Worksheet 1 (box 14)</v>
      </c>
      <c r="B180" s="403">
        <f>'CMFs Fatal (All Data)'!B180</f>
        <v>10</v>
      </c>
      <c r="C180" s="403" t="str">
        <f>'CMFs Fatal (All Data)'!C180</f>
        <v>All</v>
      </c>
      <c r="D180" s="403" t="e">
        <f>'CMFs Fatal (All Data)'!D180</f>
        <v>#N/A</v>
      </c>
      <c r="E180" s="404" t="e">
        <f>IF($D180="Yes",'CMFs Injury C (All Data)'!E180,1)</f>
        <v>#N/A</v>
      </c>
      <c r="F180" s="404" t="e">
        <f>IF($D180="Yes",'CMFs Injury C (All Data)'!F180,1)</f>
        <v>#N/A</v>
      </c>
      <c r="G180" s="404" t="e">
        <f>IF($D180="Yes",'CMFs Injury C (All Data)'!G180,1)</f>
        <v>#N/A</v>
      </c>
      <c r="H180" s="404" t="e">
        <f>IF($D180="Yes",'CMFs Injury C (All Data)'!H180,1)</f>
        <v>#N/A</v>
      </c>
      <c r="I180" s="404" t="e">
        <f>IF($D180="Yes",'CMFs Injury C (All Data)'!I180,1)</f>
        <v>#N/A</v>
      </c>
      <c r="J180" s="404" t="e">
        <f>IF($D180="Yes",'CMFs Injury C (All Data)'!J180,1)</f>
        <v>#N/A</v>
      </c>
      <c r="K180" s="404" t="e">
        <f>IF($D180="Yes",'CMFs Injury C (All Data)'!K180,1)</f>
        <v>#N/A</v>
      </c>
      <c r="L180" s="404" t="e">
        <f>IF($D180="Yes",'CMFs Injury C (All Data)'!L180,1)</f>
        <v>#N/A</v>
      </c>
      <c r="M180" s="404" t="e">
        <f>IF($D180="Yes",'CMFs Injury C (All Data)'!M180,1)</f>
        <v>#N/A</v>
      </c>
      <c r="N180" s="404" t="e">
        <f>IF($D180="Yes",'CMFs Injury C (All Data)'!N180,1)</f>
        <v>#N/A</v>
      </c>
      <c r="O180" s="404" t="e">
        <f>IF($D180="Yes",'CMFs Injury C (All Data)'!O180,1)</f>
        <v>#N/A</v>
      </c>
      <c r="P180" s="404" t="e">
        <f>IF($D180="Yes",'CMFs Injury C (All Data)'!P180,1)</f>
        <v>#N/A</v>
      </c>
      <c r="Q180" s="404" t="e">
        <f>IF($D180="Yes",'CMFs Injury C (All Data)'!Q180,1)</f>
        <v>#N/A</v>
      </c>
      <c r="R180" s="404" t="e">
        <f>IF($D180="Yes",'CMFs Injury C (All Data)'!R180,1)</f>
        <v>#N/A</v>
      </c>
      <c r="S180" s="404" t="e">
        <f>IF($D180="Yes",'CMFs Injury C (All Data)'!S180,1)</f>
        <v>#N/A</v>
      </c>
      <c r="T180" s="404" t="e">
        <f>IF($D180="Yes",'CMFs Injury C (All Data)'!T180,1)</f>
        <v>#N/A</v>
      </c>
      <c r="U180" s="404" t="e">
        <f>IF($D180="Yes",'CMFs Injury C (All Data)'!U180,1)</f>
        <v>#N/A</v>
      </c>
      <c r="V180" s="439" t="e">
        <f>IF($D180="Yes",'CMFs Injury C (All Data)'!V180,1)</f>
        <v>#N/A</v>
      </c>
      <c r="W180" s="625"/>
    </row>
    <row r="181" spans="1:23" x14ac:dyDescent="0.2">
      <c r="A181" s="407" t="str">
        <f>'CMFs Fatal'!A181</f>
        <v>Area Type must be selected on Worksheet 1 (box 14)</v>
      </c>
      <c r="B181" s="403">
        <f>'CMFs Fatal (All Data)'!B181</f>
        <v>10</v>
      </c>
      <c r="C181" s="403" t="str">
        <f>'CMFs Fatal (All Data)'!C181</f>
        <v>All</v>
      </c>
      <c r="D181" s="403" t="e">
        <f>'CMFs Fatal (All Data)'!D181</f>
        <v>#N/A</v>
      </c>
      <c r="E181" s="404" t="e">
        <f>IF($D181="Yes",'CMFs Injury C (All Data)'!E181,1)</f>
        <v>#N/A</v>
      </c>
      <c r="F181" s="404" t="e">
        <f>IF($D181="Yes",'CMFs Injury C (All Data)'!F181,1)</f>
        <v>#N/A</v>
      </c>
      <c r="G181" s="404" t="e">
        <f>IF($D181="Yes",'CMFs Injury C (All Data)'!G181,1)</f>
        <v>#N/A</v>
      </c>
      <c r="H181" s="404" t="e">
        <f>IF($D181="Yes",'CMFs Injury C (All Data)'!H181,1)</f>
        <v>#N/A</v>
      </c>
      <c r="I181" s="404" t="e">
        <f>IF($D181="Yes",'CMFs Injury C (All Data)'!I181,1)</f>
        <v>#N/A</v>
      </c>
      <c r="J181" s="404" t="e">
        <f>IF($D181="Yes",'CMFs Injury C (All Data)'!J181,1)</f>
        <v>#N/A</v>
      </c>
      <c r="K181" s="404" t="e">
        <f>IF($D181="Yes",'CMFs Injury C (All Data)'!K181,1)</f>
        <v>#N/A</v>
      </c>
      <c r="L181" s="404" t="e">
        <f>IF($D181="Yes",'CMFs Injury C (All Data)'!L181,1)</f>
        <v>#N/A</v>
      </c>
      <c r="M181" s="404" t="e">
        <f>IF($D181="Yes",'CMFs Injury C (All Data)'!M181,1)</f>
        <v>#N/A</v>
      </c>
      <c r="N181" s="404" t="e">
        <f>IF($D181="Yes",'CMFs Injury C (All Data)'!N181,1)</f>
        <v>#N/A</v>
      </c>
      <c r="O181" s="404" t="e">
        <f>IF($D181="Yes",'CMFs Injury C (All Data)'!O181,1)</f>
        <v>#N/A</v>
      </c>
      <c r="P181" s="404" t="e">
        <f>IF($D181="Yes",'CMFs Injury C (All Data)'!P181,1)</f>
        <v>#N/A</v>
      </c>
      <c r="Q181" s="404" t="e">
        <f>IF($D181="Yes",'CMFs Injury C (All Data)'!Q181,1)</f>
        <v>#N/A</v>
      </c>
      <c r="R181" s="404" t="e">
        <f>IF($D181="Yes",'CMFs Injury C (All Data)'!R181,1)</f>
        <v>#N/A</v>
      </c>
      <c r="S181" s="404" t="e">
        <f>IF($D181="Yes",'CMFs Injury C (All Data)'!S181,1)</f>
        <v>#N/A</v>
      </c>
      <c r="T181" s="404" t="e">
        <f>IF($D181="Yes",'CMFs Injury C (All Data)'!T181,1)</f>
        <v>#N/A</v>
      </c>
      <c r="U181" s="404" t="e">
        <f>IF($D181="Yes",'CMFs Injury C (All Data)'!U181,1)</f>
        <v>#N/A</v>
      </c>
      <c r="V181" s="439" t="e">
        <f>IF($D181="Yes",'CMFs Injury C (All Data)'!V181,1)</f>
        <v>#N/A</v>
      </c>
      <c r="W181" s="625"/>
    </row>
    <row r="182" spans="1:23" x14ac:dyDescent="0.2">
      <c r="A182" s="407" t="str">
        <f>'CMFs Fatal'!A182</f>
        <v>Area Type must be selected on Worksheet 1 (box 14)</v>
      </c>
      <c r="B182" s="403">
        <f>'CMFs Fatal (All Data)'!B182</f>
        <v>10</v>
      </c>
      <c r="C182" s="403" t="str">
        <f>'CMFs Fatal (All Data)'!C182</f>
        <v>Urban and Suburban</v>
      </c>
      <c r="D182" s="403" t="e">
        <f>'CMFs Fatal (All Data)'!D182</f>
        <v>#N/A</v>
      </c>
      <c r="E182" s="404" t="e">
        <f>IF($D182="Yes",'CMFs Injury C (All Data)'!E182,1)</f>
        <v>#N/A</v>
      </c>
      <c r="F182" s="404" t="e">
        <f>IF($D182="Yes",'CMFs Injury C (All Data)'!F182,1)</f>
        <v>#N/A</v>
      </c>
      <c r="G182" s="404" t="e">
        <f>IF($D182="Yes",'CMFs Injury C (All Data)'!G182,1)</f>
        <v>#N/A</v>
      </c>
      <c r="H182" s="404" t="e">
        <f>IF($D182="Yes",'CMFs Injury C (All Data)'!H182,1)</f>
        <v>#N/A</v>
      </c>
      <c r="I182" s="404" t="e">
        <f>IF($D182="Yes",'CMFs Injury C (All Data)'!I182,1)</f>
        <v>#N/A</v>
      </c>
      <c r="J182" s="404" t="e">
        <f>IF($D182="Yes",'CMFs Injury C (All Data)'!J182,1)</f>
        <v>#N/A</v>
      </c>
      <c r="K182" s="404" t="e">
        <f>IF($D182="Yes",'CMFs Injury C (All Data)'!K182,1)</f>
        <v>#N/A</v>
      </c>
      <c r="L182" s="404" t="e">
        <f>IF($D182="Yes",'CMFs Injury C (All Data)'!L182,1)</f>
        <v>#N/A</v>
      </c>
      <c r="M182" s="404" t="e">
        <f>IF($D182="Yes",'CMFs Injury C (All Data)'!M182,1)</f>
        <v>#N/A</v>
      </c>
      <c r="N182" s="404" t="e">
        <f>IF($D182="Yes",'CMFs Injury C (All Data)'!N182,1)</f>
        <v>#N/A</v>
      </c>
      <c r="O182" s="404" t="e">
        <f>IF($D182="Yes",'CMFs Injury C (All Data)'!O182,1)</f>
        <v>#N/A</v>
      </c>
      <c r="P182" s="404" t="e">
        <f>IF($D182="Yes",'CMFs Injury C (All Data)'!P182,1)</f>
        <v>#N/A</v>
      </c>
      <c r="Q182" s="404" t="e">
        <f>IF($D182="Yes",'CMFs Injury C (All Data)'!Q182,1)</f>
        <v>#N/A</v>
      </c>
      <c r="R182" s="404" t="e">
        <f>IF($D182="Yes",'CMFs Injury C (All Data)'!R182,1)</f>
        <v>#N/A</v>
      </c>
      <c r="S182" s="404" t="e">
        <f>IF($D182="Yes",'CMFs Injury C (All Data)'!S182,1)</f>
        <v>#N/A</v>
      </c>
      <c r="T182" s="404" t="e">
        <f>IF($D182="Yes",'CMFs Injury C (All Data)'!T182,1)</f>
        <v>#N/A</v>
      </c>
      <c r="U182" s="404" t="e">
        <f>IF($D182="Yes",'CMFs Injury C (All Data)'!U182,1)</f>
        <v>#N/A</v>
      </c>
      <c r="V182" s="439" t="e">
        <f>IF($D182="Yes",'CMFs Injury C (All Data)'!V182,1)</f>
        <v>#N/A</v>
      </c>
      <c r="W182" s="625"/>
    </row>
    <row r="183" spans="1:23" x14ac:dyDescent="0.2">
      <c r="A183" s="407" t="str">
        <f>'CMFs Fatal'!A183</f>
        <v>Area Type must be selected on Worksheet 1 (box 14)</v>
      </c>
      <c r="B183" s="403">
        <f>'CMFs Fatal (All Data)'!B183</f>
        <v>10</v>
      </c>
      <c r="C183" s="403" t="str">
        <f>'CMFs Fatal (All Data)'!C183</f>
        <v>Urban</v>
      </c>
      <c r="D183" s="403" t="e">
        <f>'CMFs Fatal (All Data)'!D183</f>
        <v>#N/A</v>
      </c>
      <c r="E183" s="404" t="e">
        <f>IF($D183="Yes",'CMFs Injury C (All Data)'!E183,1)</f>
        <v>#N/A</v>
      </c>
      <c r="F183" s="404" t="e">
        <f>IF($D183="Yes",'CMFs Injury C (All Data)'!F183,1)</f>
        <v>#N/A</v>
      </c>
      <c r="G183" s="404" t="e">
        <f>IF($D183="Yes",'CMFs Injury C (All Data)'!G183,1)</f>
        <v>#N/A</v>
      </c>
      <c r="H183" s="404" t="e">
        <f>IF($D183="Yes",'CMFs Injury C (All Data)'!H183,1)</f>
        <v>#N/A</v>
      </c>
      <c r="I183" s="404" t="e">
        <f>IF($D183="Yes",'CMFs Injury C (All Data)'!I183,1)</f>
        <v>#N/A</v>
      </c>
      <c r="J183" s="404" t="e">
        <f>IF($D183="Yes",'CMFs Injury C (All Data)'!J183,1)</f>
        <v>#N/A</v>
      </c>
      <c r="K183" s="404" t="e">
        <f>IF($D183="Yes",'CMFs Injury C (All Data)'!K183,1)</f>
        <v>#N/A</v>
      </c>
      <c r="L183" s="404" t="e">
        <f>IF($D183="Yes",'CMFs Injury C (All Data)'!L183,1)</f>
        <v>#N/A</v>
      </c>
      <c r="M183" s="404" t="e">
        <f>IF($D183="Yes",'CMFs Injury C (All Data)'!M183,1)</f>
        <v>#N/A</v>
      </c>
      <c r="N183" s="404" t="e">
        <f>IF($D183="Yes",'CMFs Injury C (All Data)'!N183,1)</f>
        <v>#N/A</v>
      </c>
      <c r="O183" s="404" t="e">
        <f>IF($D183="Yes",'CMFs Injury C (All Data)'!O183,1)</f>
        <v>#N/A</v>
      </c>
      <c r="P183" s="404" t="e">
        <f>IF($D183="Yes",'CMFs Injury C (All Data)'!P183,1)</f>
        <v>#N/A</v>
      </c>
      <c r="Q183" s="404" t="e">
        <f>IF($D183="Yes",'CMFs Injury C (All Data)'!Q183,1)</f>
        <v>#N/A</v>
      </c>
      <c r="R183" s="404" t="e">
        <f>IF($D183="Yes",'CMFs Injury C (All Data)'!R183,1)</f>
        <v>#N/A</v>
      </c>
      <c r="S183" s="404" t="e">
        <f>IF($D183="Yes",'CMFs Injury C (All Data)'!S183,1)</f>
        <v>#N/A</v>
      </c>
      <c r="T183" s="404" t="e">
        <f>IF($D183="Yes",'CMFs Injury C (All Data)'!T183,1)</f>
        <v>#N/A</v>
      </c>
      <c r="U183" s="404" t="e">
        <f>IF($D183="Yes",'CMFs Injury C (All Data)'!U183,1)</f>
        <v>#N/A</v>
      </c>
      <c r="V183" s="439" t="e">
        <f>IF($D183="Yes",'CMFs Injury C (All Data)'!V183,1)</f>
        <v>#N/A</v>
      </c>
      <c r="W183" s="625"/>
    </row>
    <row r="184" spans="1:23" x14ac:dyDescent="0.2">
      <c r="A184" s="407" t="str">
        <f>'CMFs Fatal'!A184</f>
        <v>Area Type must be selected on Worksheet 1 (box 14)</v>
      </c>
      <c r="B184" s="403">
        <f>'CMFs Fatal (All Data)'!B184</f>
        <v>10</v>
      </c>
      <c r="C184" s="403" t="str">
        <f>'CMFs Fatal (All Data)'!C184</f>
        <v>All</v>
      </c>
      <c r="D184" s="403" t="e">
        <f>'CMFs Fatal (All Data)'!D184</f>
        <v>#N/A</v>
      </c>
      <c r="E184" s="404" t="e">
        <f>IF($D184="Yes",'CMFs Injury C (All Data)'!E184,1)</f>
        <v>#N/A</v>
      </c>
      <c r="F184" s="404" t="e">
        <f>IF($D184="Yes",'CMFs Injury C (All Data)'!F184,1)</f>
        <v>#N/A</v>
      </c>
      <c r="G184" s="404" t="e">
        <f>IF($D184="Yes",'CMFs Injury C (All Data)'!G184,1)</f>
        <v>#N/A</v>
      </c>
      <c r="H184" s="404" t="e">
        <f>IF($D184="Yes",'CMFs Injury C (All Data)'!H184,1)</f>
        <v>#N/A</v>
      </c>
      <c r="I184" s="404" t="e">
        <f>IF($D184="Yes",'CMFs Injury C (All Data)'!I184,1)</f>
        <v>#N/A</v>
      </c>
      <c r="J184" s="404" t="e">
        <f>IF($D184="Yes",'CMFs Injury C (All Data)'!J184,1)</f>
        <v>#N/A</v>
      </c>
      <c r="K184" s="404" t="e">
        <f>IF($D184="Yes",'CMFs Injury C (All Data)'!K184,1)</f>
        <v>#N/A</v>
      </c>
      <c r="L184" s="404" t="e">
        <f>IF($D184="Yes",'CMFs Injury C (All Data)'!L184,1)</f>
        <v>#N/A</v>
      </c>
      <c r="M184" s="404" t="e">
        <f>IF($D184="Yes",'CMFs Injury C (All Data)'!M184,1)</f>
        <v>#N/A</v>
      </c>
      <c r="N184" s="404" t="e">
        <f>IF($D184="Yes",'CMFs Injury C (All Data)'!N184,1)</f>
        <v>#N/A</v>
      </c>
      <c r="O184" s="404" t="e">
        <f>IF($D184="Yes",'CMFs Injury C (All Data)'!O184,1)</f>
        <v>#N/A</v>
      </c>
      <c r="P184" s="404" t="e">
        <f>IF($D184="Yes",'CMFs Injury C (All Data)'!P184,1)</f>
        <v>#N/A</v>
      </c>
      <c r="Q184" s="404" t="e">
        <f>IF($D184="Yes",'CMFs Injury C (All Data)'!Q184,1)</f>
        <v>#N/A</v>
      </c>
      <c r="R184" s="404" t="e">
        <f>IF($D184="Yes",'CMFs Injury C (All Data)'!R184,1)</f>
        <v>#N/A</v>
      </c>
      <c r="S184" s="404" t="e">
        <f>IF($D184="Yes",'CMFs Injury C (All Data)'!S184,1)</f>
        <v>#N/A</v>
      </c>
      <c r="T184" s="404" t="e">
        <f>IF($D184="Yes",'CMFs Injury C (All Data)'!T184,1)</f>
        <v>#N/A</v>
      </c>
      <c r="U184" s="404" t="e">
        <f>IF($D184="Yes",'CMFs Injury C (All Data)'!U184,1)</f>
        <v>#N/A</v>
      </c>
      <c r="V184" s="439" t="e">
        <f>IF($D184="Yes",'CMFs Injury C (All Data)'!V184,1)</f>
        <v>#N/A</v>
      </c>
      <c r="W184" s="625"/>
    </row>
    <row r="185" spans="1:23" x14ac:dyDescent="0.2">
      <c r="A185" s="407" t="str">
        <f>'CMFs Fatal'!A185</f>
        <v>Area Type must be selected on Worksheet 1 (box 14)</v>
      </c>
      <c r="B185" s="403">
        <f>'CMFs Fatal (All Data)'!B185</f>
        <v>10</v>
      </c>
      <c r="C185" s="403" t="str">
        <f>'CMFs Fatal (All Data)'!C185</f>
        <v>All</v>
      </c>
      <c r="D185" s="403" t="e">
        <f>'CMFs Fatal (All Data)'!D185</f>
        <v>#N/A</v>
      </c>
      <c r="E185" s="404" t="e">
        <f>IF($D185="Yes",'CMFs Injury C (All Data)'!E185,1)</f>
        <v>#N/A</v>
      </c>
      <c r="F185" s="404" t="e">
        <f>IF($D185="Yes",'CMFs Injury C (All Data)'!F185,1)</f>
        <v>#N/A</v>
      </c>
      <c r="G185" s="404" t="e">
        <f>IF($D185="Yes",'CMFs Injury C (All Data)'!G185,1)</f>
        <v>#N/A</v>
      </c>
      <c r="H185" s="404" t="e">
        <f>IF($D185="Yes",'CMFs Injury C (All Data)'!H185,1)</f>
        <v>#N/A</v>
      </c>
      <c r="I185" s="404" t="e">
        <f>IF($D185="Yes",'CMFs Injury C (All Data)'!I185,1)</f>
        <v>#N/A</v>
      </c>
      <c r="J185" s="404" t="e">
        <f>IF($D185="Yes",'CMFs Injury C (All Data)'!J185,1)</f>
        <v>#N/A</v>
      </c>
      <c r="K185" s="404" t="e">
        <f>IF($D185="Yes",'CMFs Injury C (All Data)'!K185,1)</f>
        <v>#N/A</v>
      </c>
      <c r="L185" s="404" t="e">
        <f>IF($D185="Yes",'CMFs Injury C (All Data)'!L185,1)</f>
        <v>#N/A</v>
      </c>
      <c r="M185" s="404" t="e">
        <f>IF($D185="Yes",'CMFs Injury C (All Data)'!M185,1)</f>
        <v>#N/A</v>
      </c>
      <c r="N185" s="404" t="e">
        <f>IF($D185="Yes",'CMFs Injury C (All Data)'!N185,1)</f>
        <v>#N/A</v>
      </c>
      <c r="O185" s="404" t="e">
        <f>IF($D185="Yes",'CMFs Injury C (All Data)'!O185,1)</f>
        <v>#N/A</v>
      </c>
      <c r="P185" s="404" t="e">
        <f>IF($D185="Yes",'CMFs Injury C (All Data)'!P185,1)</f>
        <v>#N/A</v>
      </c>
      <c r="Q185" s="404" t="e">
        <f>IF($D185="Yes",'CMFs Injury C (All Data)'!Q185,1)</f>
        <v>#N/A</v>
      </c>
      <c r="R185" s="404" t="e">
        <f>IF($D185="Yes",'CMFs Injury C (All Data)'!R185,1)</f>
        <v>#N/A</v>
      </c>
      <c r="S185" s="404" t="e">
        <f>IF($D185="Yes",'CMFs Injury C (All Data)'!S185,1)</f>
        <v>#N/A</v>
      </c>
      <c r="T185" s="404" t="e">
        <f>IF($D185="Yes",'CMFs Injury C (All Data)'!T185,1)</f>
        <v>#N/A</v>
      </c>
      <c r="U185" s="404" t="e">
        <f>IF($D185="Yes",'CMFs Injury C (All Data)'!U185,1)</f>
        <v>#N/A</v>
      </c>
      <c r="V185" s="439" t="e">
        <f>IF($D185="Yes",'CMFs Injury C (All Data)'!V185,1)</f>
        <v>#N/A</v>
      </c>
      <c r="W185" s="625"/>
    </row>
    <row r="186" spans="1:23" x14ac:dyDescent="0.2">
      <c r="A186" s="407" t="str">
        <f>'CMFs Fatal'!A186</f>
        <v>Area Type must be selected on Worksheet 1 (box 14)</v>
      </c>
      <c r="B186" s="403">
        <f>'CMFs Fatal (All Data)'!B186</f>
        <v>10</v>
      </c>
      <c r="C186" s="403" t="str">
        <f>'CMFs Fatal (All Data)'!C186</f>
        <v>All</v>
      </c>
      <c r="D186" s="403" t="e">
        <f>'CMFs Fatal (All Data)'!D186</f>
        <v>#N/A</v>
      </c>
      <c r="E186" s="404" t="e">
        <f>IF($D186="Yes",'CMFs Injury C (All Data)'!E186,1)</f>
        <v>#N/A</v>
      </c>
      <c r="F186" s="404" t="e">
        <f>IF($D186="Yes",'CMFs Injury C (All Data)'!F186,1)</f>
        <v>#N/A</v>
      </c>
      <c r="G186" s="404" t="e">
        <f>IF($D186="Yes",'CMFs Injury C (All Data)'!G186,1)</f>
        <v>#N/A</v>
      </c>
      <c r="H186" s="404" t="e">
        <f>IF($D186="Yes",'CMFs Injury C (All Data)'!H186,1)</f>
        <v>#N/A</v>
      </c>
      <c r="I186" s="404" t="e">
        <f>IF($D186="Yes",'CMFs Injury C (All Data)'!I186,1)</f>
        <v>#N/A</v>
      </c>
      <c r="J186" s="404" t="e">
        <f>IF($D186="Yes",'CMFs Injury C (All Data)'!J186,1)</f>
        <v>#N/A</v>
      </c>
      <c r="K186" s="404" t="e">
        <f>IF($D186="Yes",'CMFs Injury C (All Data)'!K186,1)</f>
        <v>#N/A</v>
      </c>
      <c r="L186" s="404" t="e">
        <f>IF($D186="Yes",'CMFs Injury C (All Data)'!L186,1)</f>
        <v>#N/A</v>
      </c>
      <c r="M186" s="404" t="e">
        <f>IF($D186="Yes",'CMFs Injury C (All Data)'!M186,1)</f>
        <v>#N/A</v>
      </c>
      <c r="N186" s="404" t="e">
        <f>IF($D186="Yes",'CMFs Injury C (All Data)'!N186,1)</f>
        <v>#N/A</v>
      </c>
      <c r="O186" s="404" t="e">
        <f>IF($D186="Yes",'CMFs Injury C (All Data)'!O186,1)</f>
        <v>#N/A</v>
      </c>
      <c r="P186" s="404" t="e">
        <f>IF($D186="Yes",'CMFs Injury C (All Data)'!P186,1)</f>
        <v>#N/A</v>
      </c>
      <c r="Q186" s="404" t="e">
        <f>IF($D186="Yes",'CMFs Injury C (All Data)'!Q186,1)</f>
        <v>#N/A</v>
      </c>
      <c r="R186" s="404" t="e">
        <f>IF($D186="Yes",'CMFs Injury C (All Data)'!R186,1)</f>
        <v>#N/A</v>
      </c>
      <c r="S186" s="404" t="e">
        <f>IF($D186="Yes",'CMFs Injury C (All Data)'!S186,1)</f>
        <v>#N/A</v>
      </c>
      <c r="T186" s="404" t="e">
        <f>IF($D186="Yes",'CMFs Injury C (All Data)'!T186,1)</f>
        <v>#N/A</v>
      </c>
      <c r="U186" s="404" t="e">
        <f>IF($D186="Yes",'CMFs Injury C (All Data)'!U186,1)</f>
        <v>#N/A</v>
      </c>
      <c r="V186" s="439" t="e">
        <f>IF($D186="Yes",'CMFs Injury C (All Data)'!V186,1)</f>
        <v>#N/A</v>
      </c>
      <c r="W186" s="625"/>
    </row>
    <row r="187" spans="1:23" x14ac:dyDescent="0.2">
      <c r="A187" s="407" t="str">
        <f>'CMFs Fatal'!A187</f>
        <v>Area Type must be selected on Worksheet 1 (box 14)</v>
      </c>
      <c r="B187" s="403">
        <f>'CMFs Fatal (All Data)'!B187</f>
        <v>10</v>
      </c>
      <c r="C187" s="403" t="str">
        <f>'CMFs Fatal (All Data)'!C187</f>
        <v>All</v>
      </c>
      <c r="D187" s="403" t="e">
        <f>'CMFs Fatal (All Data)'!D187</f>
        <v>#N/A</v>
      </c>
      <c r="E187" s="404" t="e">
        <f>IF($D187="Yes",'CMFs Injury C (All Data)'!E187,1)</f>
        <v>#N/A</v>
      </c>
      <c r="F187" s="404" t="e">
        <f>IF($D187="Yes",'CMFs Injury C (All Data)'!F187,1)</f>
        <v>#N/A</v>
      </c>
      <c r="G187" s="404" t="e">
        <f>IF($D187="Yes",'CMFs Injury C (All Data)'!G187,1)</f>
        <v>#N/A</v>
      </c>
      <c r="H187" s="404" t="e">
        <f>IF($D187="Yes",'CMFs Injury C (All Data)'!H187,1)</f>
        <v>#N/A</v>
      </c>
      <c r="I187" s="404" t="e">
        <f>IF($D187="Yes",'CMFs Injury C (All Data)'!I187,1)</f>
        <v>#N/A</v>
      </c>
      <c r="J187" s="404" t="e">
        <f>IF($D187="Yes",'CMFs Injury C (All Data)'!J187,1)</f>
        <v>#N/A</v>
      </c>
      <c r="K187" s="404" t="e">
        <f>IF($D187="Yes",'CMFs Injury C (All Data)'!K187,1)</f>
        <v>#N/A</v>
      </c>
      <c r="L187" s="404" t="e">
        <f>IF($D187="Yes",'CMFs Injury C (All Data)'!L187,1)</f>
        <v>#N/A</v>
      </c>
      <c r="M187" s="404" t="e">
        <f>IF($D187="Yes",'CMFs Injury C (All Data)'!M187,1)</f>
        <v>#N/A</v>
      </c>
      <c r="N187" s="404" t="e">
        <f>IF($D187="Yes",'CMFs Injury C (All Data)'!N187,1)</f>
        <v>#N/A</v>
      </c>
      <c r="O187" s="404" t="e">
        <f>IF($D187="Yes",'CMFs Injury C (All Data)'!O187,1)</f>
        <v>#N/A</v>
      </c>
      <c r="P187" s="404" t="e">
        <f>IF($D187="Yes",'CMFs Injury C (All Data)'!P187,1)</f>
        <v>#N/A</v>
      </c>
      <c r="Q187" s="404" t="e">
        <f>IF($D187="Yes",'CMFs Injury C (All Data)'!Q187,1)</f>
        <v>#N/A</v>
      </c>
      <c r="R187" s="404" t="e">
        <f>IF($D187="Yes",'CMFs Injury C (All Data)'!R187,1)</f>
        <v>#N/A</v>
      </c>
      <c r="S187" s="404" t="e">
        <f>IF($D187="Yes",'CMFs Injury C (All Data)'!S187,1)</f>
        <v>#N/A</v>
      </c>
      <c r="T187" s="404" t="e">
        <f>IF($D187="Yes",'CMFs Injury C (All Data)'!T187,1)</f>
        <v>#N/A</v>
      </c>
      <c r="U187" s="404" t="e">
        <f>IF($D187="Yes",'CMFs Injury C (All Data)'!U187,1)</f>
        <v>#N/A</v>
      </c>
      <c r="V187" s="439" t="e">
        <f>IF($D187="Yes",'CMFs Injury C (All Data)'!V187,1)</f>
        <v>#N/A</v>
      </c>
      <c r="W187" s="625"/>
    </row>
    <row r="188" spans="1:23" x14ac:dyDescent="0.2">
      <c r="A188" s="407" t="str">
        <f>'CMFs Fatal'!A188</f>
        <v>Area Type must be selected on Worksheet 1 (box 14)</v>
      </c>
      <c r="B188" s="403">
        <f>'CMFs Fatal (All Data)'!B188</f>
        <v>10</v>
      </c>
      <c r="C188" s="403" t="str">
        <f>'CMFs Fatal (All Data)'!C188</f>
        <v>All</v>
      </c>
      <c r="D188" s="403" t="e">
        <f>'CMFs Fatal (All Data)'!D188</f>
        <v>#N/A</v>
      </c>
      <c r="E188" s="404" t="e">
        <f>IF($D188="Yes",'CMFs Injury C (All Data)'!E188,1)</f>
        <v>#N/A</v>
      </c>
      <c r="F188" s="404" t="e">
        <f>IF($D188="Yes",'CMFs Injury C (All Data)'!F188,1)</f>
        <v>#N/A</v>
      </c>
      <c r="G188" s="404" t="e">
        <f>IF($D188="Yes",'CMFs Injury C (All Data)'!G188,1)</f>
        <v>#N/A</v>
      </c>
      <c r="H188" s="404" t="e">
        <f>IF($D188="Yes",'CMFs Injury C (All Data)'!H188,1)</f>
        <v>#N/A</v>
      </c>
      <c r="I188" s="404" t="e">
        <f>IF($D188="Yes",'CMFs Injury C (All Data)'!I188,1)</f>
        <v>#N/A</v>
      </c>
      <c r="J188" s="404" t="e">
        <f>IF($D188="Yes",'CMFs Injury C (All Data)'!J188,1)</f>
        <v>#N/A</v>
      </c>
      <c r="K188" s="404" t="e">
        <f>IF($D188="Yes",'CMFs Injury C (All Data)'!K188,1)</f>
        <v>#N/A</v>
      </c>
      <c r="L188" s="404" t="e">
        <f>IF($D188="Yes",'CMFs Injury C (All Data)'!L188,1)</f>
        <v>#N/A</v>
      </c>
      <c r="M188" s="404" t="e">
        <f>IF($D188="Yes",'CMFs Injury C (All Data)'!M188,1)</f>
        <v>#N/A</v>
      </c>
      <c r="N188" s="404" t="e">
        <f>IF($D188="Yes",'CMFs Injury C (All Data)'!N188,1)</f>
        <v>#N/A</v>
      </c>
      <c r="O188" s="404" t="e">
        <f>IF($D188="Yes",'CMFs Injury C (All Data)'!O188,1)</f>
        <v>#N/A</v>
      </c>
      <c r="P188" s="404" t="e">
        <f>IF($D188="Yes",'CMFs Injury C (All Data)'!P188,1)</f>
        <v>#N/A</v>
      </c>
      <c r="Q188" s="404" t="e">
        <f>IF($D188="Yes",'CMFs Injury C (All Data)'!Q188,1)</f>
        <v>#N/A</v>
      </c>
      <c r="R188" s="404" t="e">
        <f>IF($D188="Yes",'CMFs Injury C (All Data)'!R188,1)</f>
        <v>#N/A</v>
      </c>
      <c r="S188" s="404" t="e">
        <f>IF($D188="Yes",'CMFs Injury C (All Data)'!S188,1)</f>
        <v>#N/A</v>
      </c>
      <c r="T188" s="404" t="e">
        <f>IF($D188="Yes",'CMFs Injury C (All Data)'!T188,1)</f>
        <v>#N/A</v>
      </c>
      <c r="U188" s="404" t="e">
        <f>IF($D188="Yes",'CMFs Injury C (All Data)'!U188,1)</f>
        <v>#N/A</v>
      </c>
      <c r="V188" s="439" t="e">
        <f>IF($D188="Yes",'CMFs Injury C (All Data)'!V188,1)</f>
        <v>#N/A</v>
      </c>
      <c r="W188" s="625"/>
    </row>
    <row r="189" spans="1:23" x14ac:dyDescent="0.2">
      <c r="A189" s="407" t="str">
        <f>'CMFs Fatal'!A189</f>
        <v>Area Type must be selected on Worksheet 1 (box 14)</v>
      </c>
      <c r="B189" s="403">
        <f>'CMFs Fatal (All Data)'!B189</f>
        <v>10</v>
      </c>
      <c r="C189" s="403" t="str">
        <f>'CMFs Fatal (All Data)'!C189</f>
        <v>Urban</v>
      </c>
      <c r="D189" s="403" t="e">
        <f>'CMFs Fatal (All Data)'!D189</f>
        <v>#N/A</v>
      </c>
      <c r="E189" s="404" t="e">
        <f>IF($D189="Yes",'CMFs Injury C (All Data)'!E189,1)</f>
        <v>#N/A</v>
      </c>
      <c r="F189" s="404" t="e">
        <f>IF($D189="Yes",'CMFs Injury C (All Data)'!F189,1)</f>
        <v>#N/A</v>
      </c>
      <c r="G189" s="404" t="e">
        <f>IF($D189="Yes",'CMFs Injury C (All Data)'!G189,1)</f>
        <v>#N/A</v>
      </c>
      <c r="H189" s="404" t="e">
        <f>IF($D189="Yes",'CMFs Injury C (All Data)'!H189,1)</f>
        <v>#N/A</v>
      </c>
      <c r="I189" s="404" t="e">
        <f>IF($D189="Yes",'CMFs Injury C (All Data)'!I189,1)</f>
        <v>#N/A</v>
      </c>
      <c r="J189" s="404" t="e">
        <f>IF($D189="Yes",'CMFs Injury C (All Data)'!J189,1)</f>
        <v>#N/A</v>
      </c>
      <c r="K189" s="404" t="e">
        <f>IF($D189="Yes",'CMFs Injury C (All Data)'!K189,1)</f>
        <v>#N/A</v>
      </c>
      <c r="L189" s="404" t="e">
        <f>IF($D189="Yes",'CMFs Injury C (All Data)'!L189,1)</f>
        <v>#N/A</v>
      </c>
      <c r="M189" s="404" t="e">
        <f>IF($D189="Yes",'CMFs Injury C (All Data)'!M189,1)</f>
        <v>#N/A</v>
      </c>
      <c r="N189" s="404" t="e">
        <f>IF($D189="Yes",'CMFs Injury C (All Data)'!N189,1)</f>
        <v>#N/A</v>
      </c>
      <c r="O189" s="404" t="e">
        <f>IF($D189="Yes",'CMFs Injury C (All Data)'!O189,1)</f>
        <v>#N/A</v>
      </c>
      <c r="P189" s="404" t="e">
        <f>IF($D189="Yes",'CMFs Injury C (All Data)'!P189,1)</f>
        <v>#N/A</v>
      </c>
      <c r="Q189" s="404" t="e">
        <f>IF($D189="Yes",'CMFs Injury C (All Data)'!Q189,1)</f>
        <v>#N/A</v>
      </c>
      <c r="R189" s="404" t="e">
        <f>IF($D189="Yes",'CMFs Injury C (All Data)'!R189,1)</f>
        <v>#N/A</v>
      </c>
      <c r="S189" s="404" t="e">
        <f>IF($D189="Yes",'CMFs Injury C (All Data)'!S189,1)</f>
        <v>#N/A</v>
      </c>
      <c r="T189" s="404" t="e">
        <f>IF($D189="Yes",'CMFs Injury C (All Data)'!T189,1)</f>
        <v>#N/A</v>
      </c>
      <c r="U189" s="404" t="e">
        <f>IF($D189="Yes",'CMFs Injury C (All Data)'!U189,1)</f>
        <v>#N/A</v>
      </c>
      <c r="V189" s="439" t="e">
        <f>IF($D189="Yes",'CMFs Injury C (All Data)'!V189,1)</f>
        <v>#N/A</v>
      </c>
      <c r="W189" s="625"/>
    </row>
    <row r="190" spans="1:23" x14ac:dyDescent="0.2">
      <c r="A190" s="407" t="str">
        <f>'CMFs Fatal'!A190</f>
        <v>Area Type must be selected on Worksheet 1 (box 14)</v>
      </c>
      <c r="B190" s="403">
        <f>'CMFs Fatal (All Data)'!B190</f>
        <v>10</v>
      </c>
      <c r="C190" s="403" t="str">
        <f>'CMFs Fatal (All Data)'!C190</f>
        <v>All</v>
      </c>
      <c r="D190" s="403" t="e">
        <f>'CMFs Fatal (All Data)'!D190</f>
        <v>#N/A</v>
      </c>
      <c r="E190" s="404" t="e">
        <f>IF($D190="Yes",'CMFs Injury C (All Data)'!E190,1)</f>
        <v>#N/A</v>
      </c>
      <c r="F190" s="404" t="e">
        <f>IF($D190="Yes",'CMFs Injury C (All Data)'!F190,1)</f>
        <v>#N/A</v>
      </c>
      <c r="G190" s="404" t="e">
        <f>IF($D190="Yes",'CMFs Injury C (All Data)'!G190,1)</f>
        <v>#N/A</v>
      </c>
      <c r="H190" s="404" t="e">
        <f>IF($D190="Yes",'CMFs Injury C (All Data)'!H190,1)</f>
        <v>#N/A</v>
      </c>
      <c r="I190" s="404" t="e">
        <f>IF($D190="Yes",'CMFs Injury C (All Data)'!I190,1)</f>
        <v>#N/A</v>
      </c>
      <c r="J190" s="404" t="e">
        <f>IF($D190="Yes",'CMFs Injury C (All Data)'!J190,1)</f>
        <v>#N/A</v>
      </c>
      <c r="K190" s="404" t="e">
        <f>IF($D190="Yes",'CMFs Injury C (All Data)'!K190,1)</f>
        <v>#N/A</v>
      </c>
      <c r="L190" s="404" t="e">
        <f>IF($D190="Yes",'CMFs Injury C (All Data)'!L190,1)</f>
        <v>#N/A</v>
      </c>
      <c r="M190" s="404" t="e">
        <f>IF($D190="Yes",'CMFs Injury C (All Data)'!M190,1)</f>
        <v>#N/A</v>
      </c>
      <c r="N190" s="404" t="e">
        <f>IF($D190="Yes",'CMFs Injury C (All Data)'!N190,1)</f>
        <v>#N/A</v>
      </c>
      <c r="O190" s="404" t="e">
        <f>IF($D190="Yes",'CMFs Injury C (All Data)'!O190,1)</f>
        <v>#N/A</v>
      </c>
      <c r="P190" s="404" t="e">
        <f>IF($D190="Yes",'CMFs Injury C (All Data)'!P190,1)</f>
        <v>#N/A</v>
      </c>
      <c r="Q190" s="404" t="e">
        <f>IF($D190="Yes",'CMFs Injury C (All Data)'!Q190,1)</f>
        <v>#N/A</v>
      </c>
      <c r="R190" s="404" t="e">
        <f>IF($D190="Yes",'CMFs Injury C (All Data)'!R190,1)</f>
        <v>#N/A</v>
      </c>
      <c r="S190" s="404" t="e">
        <f>IF($D190="Yes",'CMFs Injury C (All Data)'!S190,1)</f>
        <v>#N/A</v>
      </c>
      <c r="T190" s="404" t="e">
        <f>IF($D190="Yes",'CMFs Injury C (All Data)'!T190,1)</f>
        <v>#N/A</v>
      </c>
      <c r="U190" s="404" t="e">
        <f>IF($D190="Yes",'CMFs Injury C (All Data)'!U190,1)</f>
        <v>#N/A</v>
      </c>
      <c r="V190" s="439" t="e">
        <f>IF($D190="Yes",'CMFs Injury C (All Data)'!V190,1)</f>
        <v>#N/A</v>
      </c>
      <c r="W190" s="625"/>
    </row>
    <row r="191" spans="1:23" x14ac:dyDescent="0.2">
      <c r="A191" s="407" t="str">
        <f>'CMFs Fatal'!A191</f>
        <v>Area Type must be selected on Worksheet 1 (box 14)</v>
      </c>
      <c r="B191" s="403">
        <f>'CMFs Fatal (All Data)'!B191</f>
        <v>10</v>
      </c>
      <c r="C191" s="403" t="str">
        <f>'CMFs Fatal (All Data)'!C191</f>
        <v>All</v>
      </c>
      <c r="D191" s="403" t="e">
        <f>'CMFs Fatal (All Data)'!D191</f>
        <v>#N/A</v>
      </c>
      <c r="E191" s="404" t="e">
        <f>IF($D191="Yes",'CMFs Injury C (All Data)'!E191,1)</f>
        <v>#N/A</v>
      </c>
      <c r="F191" s="404" t="e">
        <f>IF($D191="Yes",'CMFs Injury C (All Data)'!F191,1)</f>
        <v>#N/A</v>
      </c>
      <c r="G191" s="404" t="e">
        <f>IF($D191="Yes",'CMFs Injury C (All Data)'!G191,1)</f>
        <v>#N/A</v>
      </c>
      <c r="H191" s="404" t="e">
        <f>IF($D191="Yes",'CMFs Injury C (All Data)'!H191,1)</f>
        <v>#N/A</v>
      </c>
      <c r="I191" s="404" t="e">
        <f>IF($D191="Yes",'CMFs Injury C (All Data)'!I191,1)</f>
        <v>#N/A</v>
      </c>
      <c r="J191" s="404" t="e">
        <f>IF($D191="Yes",'CMFs Injury C (All Data)'!J191,1)</f>
        <v>#N/A</v>
      </c>
      <c r="K191" s="404" t="e">
        <f>IF($D191="Yes",'CMFs Injury C (All Data)'!K191,1)</f>
        <v>#N/A</v>
      </c>
      <c r="L191" s="404" t="e">
        <f>IF($D191="Yes",'CMFs Injury C (All Data)'!L191,1)</f>
        <v>#N/A</v>
      </c>
      <c r="M191" s="404" t="e">
        <f>IF($D191="Yes",'CMFs Injury C (All Data)'!M191,1)</f>
        <v>#N/A</v>
      </c>
      <c r="N191" s="404" t="e">
        <f>IF($D191="Yes",'CMFs Injury C (All Data)'!N191,1)</f>
        <v>#N/A</v>
      </c>
      <c r="O191" s="404" t="e">
        <f>IF($D191="Yes",'CMFs Injury C (All Data)'!O191,1)</f>
        <v>#N/A</v>
      </c>
      <c r="P191" s="404" t="e">
        <f>IF($D191="Yes",'CMFs Injury C (All Data)'!P191,1)</f>
        <v>#N/A</v>
      </c>
      <c r="Q191" s="404" t="e">
        <f>IF($D191="Yes",'CMFs Injury C (All Data)'!Q191,1)</f>
        <v>#N/A</v>
      </c>
      <c r="R191" s="404" t="e">
        <f>IF($D191="Yes",'CMFs Injury C (All Data)'!R191,1)</f>
        <v>#N/A</v>
      </c>
      <c r="S191" s="404" t="e">
        <f>IF($D191="Yes",'CMFs Injury C (All Data)'!S191,1)</f>
        <v>#N/A</v>
      </c>
      <c r="T191" s="404" t="e">
        <f>IF($D191="Yes",'CMFs Injury C (All Data)'!T191,1)</f>
        <v>#N/A</v>
      </c>
      <c r="U191" s="404" t="e">
        <f>IF($D191="Yes",'CMFs Injury C (All Data)'!U191,1)</f>
        <v>#N/A</v>
      </c>
      <c r="V191" s="439" t="e">
        <f>IF($D191="Yes",'CMFs Injury C (All Data)'!V191,1)</f>
        <v>#N/A</v>
      </c>
      <c r="W191" s="625"/>
    </row>
    <row r="192" spans="1:23" x14ac:dyDescent="0.2">
      <c r="A192" s="407" t="str">
        <f>'CMFs Fatal'!A192</f>
        <v>Area Type must be selected on Worksheet 1 (box 14)</v>
      </c>
      <c r="B192" s="403">
        <f>'CMFs Fatal (All Data)'!B192</f>
        <v>10</v>
      </c>
      <c r="C192" s="403" t="str">
        <f>'CMFs Fatal (All Data)'!C192</f>
        <v>All</v>
      </c>
      <c r="D192" s="403" t="e">
        <f>'CMFs Fatal (All Data)'!D192</f>
        <v>#N/A</v>
      </c>
      <c r="E192" s="404" t="e">
        <f>IF($D192="Yes",'CMFs Injury C (All Data)'!E192,1)</f>
        <v>#N/A</v>
      </c>
      <c r="F192" s="404" t="e">
        <f>IF($D192="Yes",'CMFs Injury C (All Data)'!F192,1)</f>
        <v>#N/A</v>
      </c>
      <c r="G192" s="404" t="e">
        <f>IF($D192="Yes",'CMFs Injury C (All Data)'!G192,1)</f>
        <v>#N/A</v>
      </c>
      <c r="H192" s="404" t="e">
        <f>IF($D192="Yes",'CMFs Injury C (All Data)'!H192,1)</f>
        <v>#N/A</v>
      </c>
      <c r="I192" s="404" t="e">
        <f>IF($D192="Yes",'CMFs Injury C (All Data)'!I192,1)</f>
        <v>#N/A</v>
      </c>
      <c r="J192" s="404" t="e">
        <f>IF($D192="Yes",'CMFs Injury C (All Data)'!J192,1)</f>
        <v>#N/A</v>
      </c>
      <c r="K192" s="404" t="e">
        <f>IF($D192="Yes",'CMFs Injury C (All Data)'!K192,1)</f>
        <v>#N/A</v>
      </c>
      <c r="L192" s="404" t="e">
        <f>IF($D192="Yes",'CMFs Injury C (All Data)'!L192,1)</f>
        <v>#N/A</v>
      </c>
      <c r="M192" s="404" t="e">
        <f>IF($D192="Yes",'CMFs Injury C (All Data)'!M192,1)</f>
        <v>#N/A</v>
      </c>
      <c r="N192" s="404" t="e">
        <f>IF($D192="Yes",'CMFs Injury C (All Data)'!N192,1)</f>
        <v>#N/A</v>
      </c>
      <c r="O192" s="404" t="e">
        <f>IF($D192="Yes",'CMFs Injury C (All Data)'!O192,1)</f>
        <v>#N/A</v>
      </c>
      <c r="P192" s="404" t="e">
        <f>IF($D192="Yes",'CMFs Injury C (All Data)'!P192,1)</f>
        <v>#N/A</v>
      </c>
      <c r="Q192" s="404" t="e">
        <f>IF($D192="Yes",'CMFs Injury C (All Data)'!Q192,1)</f>
        <v>#N/A</v>
      </c>
      <c r="R192" s="404" t="e">
        <f>IF($D192="Yes",'CMFs Injury C (All Data)'!R192,1)</f>
        <v>#N/A</v>
      </c>
      <c r="S192" s="404" t="e">
        <f>IF($D192="Yes",'CMFs Injury C (All Data)'!S192,1)</f>
        <v>#N/A</v>
      </c>
      <c r="T192" s="404" t="e">
        <f>IF($D192="Yes",'CMFs Injury C (All Data)'!T192,1)</f>
        <v>#N/A</v>
      </c>
      <c r="U192" s="404" t="e">
        <f>IF($D192="Yes",'CMFs Injury C (All Data)'!U192,1)</f>
        <v>#N/A</v>
      </c>
      <c r="V192" s="439" t="e">
        <f>IF($D192="Yes",'CMFs Injury C (All Data)'!V192,1)</f>
        <v>#N/A</v>
      </c>
      <c r="W192" s="625"/>
    </row>
    <row r="193" spans="1:23" x14ac:dyDescent="0.2">
      <c r="A193" s="407" t="str">
        <f>'CMFs Fatal'!A193</f>
        <v>Area Type must be selected on Worksheet 1 (box 14)</v>
      </c>
      <c r="B193" s="403">
        <f>'CMFs Fatal (All Data)'!B193</f>
        <v>10</v>
      </c>
      <c r="C193" s="403" t="str">
        <f>'CMFs Fatal (All Data)'!C193</f>
        <v>Rural</v>
      </c>
      <c r="D193" s="403" t="e">
        <f>'CMFs Fatal (All Data)'!D193</f>
        <v>#N/A</v>
      </c>
      <c r="E193" s="404" t="e">
        <f>IF($D193="Yes",'CMFs Injury C (All Data)'!E193,1)</f>
        <v>#N/A</v>
      </c>
      <c r="F193" s="404" t="e">
        <f>IF($D193="Yes",'CMFs Injury C (All Data)'!F193,1)</f>
        <v>#N/A</v>
      </c>
      <c r="G193" s="404" t="e">
        <f>IF($D193="Yes",'CMFs Injury C (All Data)'!G193,1)</f>
        <v>#N/A</v>
      </c>
      <c r="H193" s="404" t="e">
        <f>IF($D193="Yes",'CMFs Injury C (All Data)'!H193,1)</f>
        <v>#N/A</v>
      </c>
      <c r="I193" s="404" t="e">
        <f>IF($D193="Yes",'CMFs Injury C (All Data)'!I193,1)</f>
        <v>#N/A</v>
      </c>
      <c r="J193" s="404" t="e">
        <f>IF($D193="Yes",'CMFs Injury C (All Data)'!J193,1)</f>
        <v>#N/A</v>
      </c>
      <c r="K193" s="404" t="e">
        <f>IF($D193="Yes",'CMFs Injury C (All Data)'!K193,1)</f>
        <v>#N/A</v>
      </c>
      <c r="L193" s="404" t="e">
        <f>IF($D193="Yes",'CMFs Injury C (All Data)'!L193,1)</f>
        <v>#N/A</v>
      </c>
      <c r="M193" s="404" t="e">
        <f>IF($D193="Yes",'CMFs Injury C (All Data)'!M193,1)</f>
        <v>#N/A</v>
      </c>
      <c r="N193" s="404" t="e">
        <f>IF($D193="Yes",'CMFs Injury C (All Data)'!N193,1)</f>
        <v>#N/A</v>
      </c>
      <c r="O193" s="404" t="e">
        <f>IF($D193="Yes",'CMFs Injury C (All Data)'!O193,1)</f>
        <v>#N/A</v>
      </c>
      <c r="P193" s="404" t="e">
        <f>IF($D193="Yes",'CMFs Injury C (All Data)'!P193,1)</f>
        <v>#N/A</v>
      </c>
      <c r="Q193" s="404" t="e">
        <f>IF($D193="Yes",'CMFs Injury C (All Data)'!Q193,1)</f>
        <v>#N/A</v>
      </c>
      <c r="R193" s="404" t="e">
        <f>IF($D193="Yes",'CMFs Injury C (All Data)'!R193,1)</f>
        <v>#N/A</v>
      </c>
      <c r="S193" s="404" t="e">
        <f>IF($D193="Yes",'CMFs Injury C (All Data)'!S193,1)</f>
        <v>#N/A</v>
      </c>
      <c r="T193" s="404" t="e">
        <f>IF($D193="Yes",'CMFs Injury C (All Data)'!T193,1)</f>
        <v>#N/A</v>
      </c>
      <c r="U193" s="404" t="e">
        <f>IF($D193="Yes",'CMFs Injury C (All Data)'!U193,1)</f>
        <v>#N/A</v>
      </c>
      <c r="V193" s="439" t="e">
        <f>IF($D193="Yes",'CMFs Injury C (All Data)'!V193,1)</f>
        <v>#N/A</v>
      </c>
      <c r="W193" s="625"/>
    </row>
    <row r="194" spans="1:23" x14ac:dyDescent="0.2">
      <c r="A194" s="407" t="str">
        <f>'CMFs Fatal'!A194</f>
        <v>Area Type must be selected on Worksheet 1 (box 14)</v>
      </c>
      <c r="B194" s="403">
        <f>'CMFs Fatal (All Data)'!B194</f>
        <v>5</v>
      </c>
      <c r="C194" s="403" t="str">
        <f>'CMFs Fatal (All Data)'!C194</f>
        <v>All</v>
      </c>
      <c r="D194" s="403" t="e">
        <f>'CMFs Fatal (All Data)'!D194</f>
        <v>#N/A</v>
      </c>
      <c r="E194" s="404" t="e">
        <f>IF($D194="Yes",'CMFs Injury C (All Data)'!E194,1)</f>
        <v>#N/A</v>
      </c>
      <c r="F194" s="404" t="e">
        <f>IF($D194="Yes",'CMFs Injury C (All Data)'!F194,1)</f>
        <v>#N/A</v>
      </c>
      <c r="G194" s="404" t="e">
        <f>IF($D194="Yes",'CMFs Injury C (All Data)'!G194,1)</f>
        <v>#N/A</v>
      </c>
      <c r="H194" s="404" t="e">
        <f>IF($D194="Yes",'CMFs Injury C (All Data)'!H194,1)</f>
        <v>#N/A</v>
      </c>
      <c r="I194" s="404" t="e">
        <f>IF($D194="Yes",'CMFs Injury C (All Data)'!I194,1)</f>
        <v>#N/A</v>
      </c>
      <c r="J194" s="404" t="e">
        <f>IF($D194="Yes",'CMFs Injury C (All Data)'!J194,1)</f>
        <v>#N/A</v>
      </c>
      <c r="K194" s="404" t="e">
        <f>IF($D194="Yes",'CMFs Injury C (All Data)'!K194,1)</f>
        <v>#N/A</v>
      </c>
      <c r="L194" s="404" t="e">
        <f>IF($D194="Yes",'CMFs Injury C (All Data)'!L194,1)</f>
        <v>#N/A</v>
      </c>
      <c r="M194" s="404" t="e">
        <f>IF($D194="Yes",'CMFs Injury C (All Data)'!M194,1)</f>
        <v>#N/A</v>
      </c>
      <c r="N194" s="404" t="e">
        <f>IF($D194="Yes",'CMFs Injury C (All Data)'!N194,1)</f>
        <v>#N/A</v>
      </c>
      <c r="O194" s="404" t="e">
        <f>IF($D194="Yes",'CMFs Injury C (All Data)'!O194,1)</f>
        <v>#N/A</v>
      </c>
      <c r="P194" s="404" t="e">
        <f>IF($D194="Yes",'CMFs Injury C (All Data)'!P194,1)</f>
        <v>#N/A</v>
      </c>
      <c r="Q194" s="404" t="e">
        <f>IF($D194="Yes",'CMFs Injury C (All Data)'!Q194,1)</f>
        <v>#N/A</v>
      </c>
      <c r="R194" s="404" t="e">
        <f>IF($D194="Yes",'CMFs Injury C (All Data)'!R194,1)</f>
        <v>#N/A</v>
      </c>
      <c r="S194" s="404" t="e">
        <f>IF($D194="Yes",'CMFs Injury C (All Data)'!S194,1)</f>
        <v>#N/A</v>
      </c>
      <c r="T194" s="404" t="e">
        <f>IF($D194="Yes",'CMFs Injury C (All Data)'!T194,1)</f>
        <v>#N/A</v>
      </c>
      <c r="U194" s="404" t="e">
        <f>IF($D194="Yes",'CMFs Injury C (All Data)'!U194,1)</f>
        <v>#N/A</v>
      </c>
      <c r="V194" s="439" t="e">
        <f>IF($D194="Yes",'CMFs Injury C (All Data)'!V194,1)</f>
        <v>#N/A</v>
      </c>
      <c r="W194" s="625"/>
    </row>
    <row r="195" spans="1:23" x14ac:dyDescent="0.2">
      <c r="A195" s="407" t="str">
        <f>'CMFs Fatal'!A195</f>
        <v>Area Type must be selected on Worksheet 1 (box 14)</v>
      </c>
      <c r="B195" s="403">
        <f>'CMFs Fatal (All Data)'!B195</f>
        <v>5</v>
      </c>
      <c r="C195" s="403" t="str">
        <f>'CMFs Fatal (All Data)'!C195</f>
        <v>All</v>
      </c>
      <c r="D195" s="403" t="e">
        <f>'CMFs Fatal (All Data)'!D195</f>
        <v>#N/A</v>
      </c>
      <c r="E195" s="404" t="e">
        <f>IF($D195="Yes",'CMFs Injury C (All Data)'!E195,1)</f>
        <v>#N/A</v>
      </c>
      <c r="F195" s="404" t="e">
        <f>IF($D195="Yes",'CMFs Injury C (All Data)'!F195,1)</f>
        <v>#N/A</v>
      </c>
      <c r="G195" s="404" t="e">
        <f>IF($D195="Yes",'CMFs Injury C (All Data)'!G195,1)</f>
        <v>#N/A</v>
      </c>
      <c r="H195" s="404" t="e">
        <f>IF($D195="Yes",'CMFs Injury C (All Data)'!H195,1)</f>
        <v>#N/A</v>
      </c>
      <c r="I195" s="404" t="e">
        <f>IF($D195="Yes",'CMFs Injury C (All Data)'!I195,1)</f>
        <v>#N/A</v>
      </c>
      <c r="J195" s="404" t="e">
        <f>IF($D195="Yes",'CMFs Injury C (All Data)'!J195,1)</f>
        <v>#N/A</v>
      </c>
      <c r="K195" s="404" t="e">
        <f>IF($D195="Yes",'CMFs Injury C (All Data)'!K195,1)</f>
        <v>#N/A</v>
      </c>
      <c r="L195" s="404" t="e">
        <f>IF($D195="Yes",'CMFs Injury C (All Data)'!L195,1)</f>
        <v>#N/A</v>
      </c>
      <c r="M195" s="404" t="e">
        <f>IF($D195="Yes",'CMFs Injury C (All Data)'!M195,1)</f>
        <v>#N/A</v>
      </c>
      <c r="N195" s="404" t="e">
        <f>IF($D195="Yes",'CMFs Injury C (All Data)'!N195,1)</f>
        <v>#N/A</v>
      </c>
      <c r="O195" s="404" t="e">
        <f>IF($D195="Yes",'CMFs Injury C (All Data)'!O195,1)</f>
        <v>#N/A</v>
      </c>
      <c r="P195" s="404" t="e">
        <f>IF($D195="Yes",'CMFs Injury C (All Data)'!P195,1)</f>
        <v>#N/A</v>
      </c>
      <c r="Q195" s="404" t="e">
        <f>IF($D195="Yes",'CMFs Injury C (All Data)'!Q195,1)</f>
        <v>#N/A</v>
      </c>
      <c r="R195" s="404" t="e">
        <f>IF($D195="Yes",'CMFs Injury C (All Data)'!R195,1)</f>
        <v>#N/A</v>
      </c>
      <c r="S195" s="404" t="e">
        <f>IF($D195="Yes",'CMFs Injury C (All Data)'!S195,1)</f>
        <v>#N/A</v>
      </c>
      <c r="T195" s="404" t="e">
        <f>IF($D195="Yes",'CMFs Injury C (All Data)'!T195,1)</f>
        <v>#N/A</v>
      </c>
      <c r="U195" s="404" t="e">
        <f>IF($D195="Yes",'CMFs Injury C (All Data)'!U195,1)</f>
        <v>#N/A</v>
      </c>
      <c r="V195" s="439" t="e">
        <f>IF($D195="Yes",'CMFs Injury C (All Data)'!V195,1)</f>
        <v>#N/A</v>
      </c>
      <c r="W195" s="625"/>
    </row>
    <row r="196" spans="1:23" ht="13.5" thickBot="1" x14ac:dyDescent="0.25">
      <c r="A196" s="630" t="str">
        <f>'CMFs Fatal'!A196</f>
        <v>Area Type must be selected on Worksheet 1 (box 14)</v>
      </c>
      <c r="B196" s="437">
        <f>'CMFs Fatal (All Data)'!B196</f>
        <v>5</v>
      </c>
      <c r="C196" s="437" t="str">
        <f>'CMFs Fatal (All Data)'!C196</f>
        <v>All</v>
      </c>
      <c r="D196" s="437" t="e">
        <f>'CMFs Fatal (All Data)'!D196</f>
        <v>#N/A</v>
      </c>
      <c r="E196" s="438" t="e">
        <f>IF($D196="Yes",'CMFs Injury C (All Data)'!E196,1)</f>
        <v>#N/A</v>
      </c>
      <c r="F196" s="438" t="e">
        <f>IF($D196="Yes",'CMFs Injury C (All Data)'!F196,1)</f>
        <v>#N/A</v>
      </c>
      <c r="G196" s="438" t="e">
        <f>IF($D196="Yes",'CMFs Injury C (All Data)'!G196,1)</f>
        <v>#N/A</v>
      </c>
      <c r="H196" s="438" t="e">
        <f>IF($D196="Yes",'CMFs Injury C (All Data)'!H196,1)</f>
        <v>#N/A</v>
      </c>
      <c r="I196" s="438" t="e">
        <f>IF($D196="Yes",'CMFs Injury C (All Data)'!I196,1)</f>
        <v>#N/A</v>
      </c>
      <c r="J196" s="438" t="e">
        <f>IF($D196="Yes",'CMFs Injury C (All Data)'!J196,1)</f>
        <v>#N/A</v>
      </c>
      <c r="K196" s="438" t="e">
        <f>IF($D196="Yes",'CMFs Injury C (All Data)'!K196,1)</f>
        <v>#N/A</v>
      </c>
      <c r="L196" s="438" t="e">
        <f>IF($D196="Yes",'CMFs Injury C (All Data)'!L196,1)</f>
        <v>#N/A</v>
      </c>
      <c r="M196" s="438" t="e">
        <f>IF($D196="Yes",'CMFs Injury C (All Data)'!M196,1)</f>
        <v>#N/A</v>
      </c>
      <c r="N196" s="438" t="e">
        <f>IF($D196="Yes",'CMFs Injury C (All Data)'!N196,1)</f>
        <v>#N/A</v>
      </c>
      <c r="O196" s="438" t="e">
        <f>IF($D196="Yes",'CMFs Injury C (All Data)'!O196,1)</f>
        <v>#N/A</v>
      </c>
      <c r="P196" s="438" t="e">
        <f>IF($D196="Yes",'CMFs Injury C (All Data)'!P196,1)</f>
        <v>#N/A</v>
      </c>
      <c r="Q196" s="438" t="e">
        <f>IF($D196="Yes",'CMFs Injury C (All Data)'!Q196,1)</f>
        <v>#N/A</v>
      </c>
      <c r="R196" s="438" t="e">
        <f>IF($D196="Yes",'CMFs Injury C (All Data)'!R196,1)</f>
        <v>#N/A</v>
      </c>
      <c r="S196" s="438" t="e">
        <f>IF($D196="Yes",'CMFs Injury C (All Data)'!S196,1)</f>
        <v>#N/A</v>
      </c>
      <c r="T196" s="438" t="e">
        <f>IF($D196="Yes",'CMFs Injury C (All Data)'!T196,1)</f>
        <v>#N/A</v>
      </c>
      <c r="U196" s="438" t="e">
        <f>IF($D196="Yes",'CMFs Injury C (All Data)'!U196,1)</f>
        <v>#N/A</v>
      </c>
      <c r="V196" s="440" t="e">
        <f>IF($D196="Yes",'CMFs Injury C (All Data)'!V196,1)</f>
        <v>#N/A</v>
      </c>
      <c r="W196" s="625"/>
    </row>
    <row r="197" spans="1:23" x14ac:dyDescent="0.2">
      <c r="A197" s="631" t="str">
        <f>'CMFs Fatal'!A197</f>
        <v/>
      </c>
      <c r="B197" s="436">
        <f>'CMFs Fatal (All Data)'!B197</f>
        <v>0</v>
      </c>
      <c r="C197" s="436">
        <f>'CMFs Fatal (All Data)'!C197</f>
        <v>0</v>
      </c>
      <c r="D197" s="436" t="str">
        <f>'CMFs Fatal (All Data)'!D197</f>
        <v/>
      </c>
      <c r="E197" s="441">
        <f>IF($D197="Yes",'CMFs Injury C (All Data)'!E197,1)</f>
        <v>1</v>
      </c>
      <c r="F197" s="441">
        <f>IF($D197="Yes",'CMFs Injury C (All Data)'!F197,1)</f>
        <v>1</v>
      </c>
      <c r="G197" s="441">
        <f>IF($D197="Yes",'CMFs Injury C (All Data)'!G197,1)</f>
        <v>1</v>
      </c>
      <c r="H197" s="441">
        <f>IF($D197="Yes",'CMFs Injury C (All Data)'!H197,1)</f>
        <v>1</v>
      </c>
      <c r="I197" s="441">
        <f>IF($D197="Yes",'CMFs Injury C (All Data)'!I197,1)</f>
        <v>1</v>
      </c>
      <c r="J197" s="441">
        <f>IF($D197="Yes",'CMFs Injury C (All Data)'!J197,1)</f>
        <v>1</v>
      </c>
      <c r="K197" s="441">
        <f>IF($D197="Yes",'CMFs Injury C (All Data)'!K197,1)</f>
        <v>1</v>
      </c>
      <c r="L197" s="441">
        <f>IF($D197="Yes",'CMFs Injury C (All Data)'!L197,1)</f>
        <v>1</v>
      </c>
      <c r="M197" s="441">
        <f>IF($D197="Yes",'CMFs Injury C (All Data)'!M197,1)</f>
        <v>1</v>
      </c>
      <c r="N197" s="441">
        <f>IF($D197="Yes",'CMFs Injury C (All Data)'!N197,1)</f>
        <v>1</v>
      </c>
      <c r="O197" s="441">
        <f>IF($D197="Yes",'CMFs Injury C (All Data)'!O197,1)</f>
        <v>1</v>
      </c>
      <c r="P197" s="441">
        <f>IF($D197="Yes",'CMFs Injury C (All Data)'!P197,1)</f>
        <v>1</v>
      </c>
      <c r="Q197" s="441">
        <f>IF($D197="Yes",'CMFs Injury C (All Data)'!Q197,1)</f>
        <v>1</v>
      </c>
      <c r="R197" s="441">
        <f>IF($D197="Yes",'CMFs Injury C (All Data)'!R197,1)</f>
        <v>1</v>
      </c>
      <c r="S197" s="441">
        <f>IF($D197="Yes",'CMFs Injury C (All Data)'!S197,1)</f>
        <v>1</v>
      </c>
      <c r="T197" s="441">
        <f>IF($D197="Yes",'CMFs Injury C (All Data)'!T197,1)</f>
        <v>1</v>
      </c>
      <c r="U197" s="441">
        <f>IF($D197="Yes",'CMFs Injury C (All Data)'!U197,1)</f>
        <v>1</v>
      </c>
      <c r="V197" s="444">
        <f>IF($D197="Yes",'CMFs Injury C (All Data)'!V197,1)</f>
        <v>1</v>
      </c>
      <c r="W197" s="625"/>
    </row>
    <row r="198" spans="1:23" x14ac:dyDescent="0.2">
      <c r="A198" s="632" t="str">
        <f>'CMFs Fatal'!A198</f>
        <v/>
      </c>
      <c r="B198" s="434">
        <f>'CMFs Fatal (All Data)'!B198</f>
        <v>0</v>
      </c>
      <c r="C198" s="434">
        <f>'CMFs Fatal (All Data)'!C198</f>
        <v>0</v>
      </c>
      <c r="D198" s="434" t="str">
        <f>'CMFs Fatal (All Data)'!D198</f>
        <v/>
      </c>
      <c r="E198" s="442">
        <f>IF($D198="Yes",'CMFs Injury C (All Data)'!E198,1)</f>
        <v>1</v>
      </c>
      <c r="F198" s="442">
        <f>IF($D198="Yes",'CMFs Injury C (All Data)'!F198,1)</f>
        <v>1</v>
      </c>
      <c r="G198" s="442">
        <f>IF($D198="Yes",'CMFs Injury C (All Data)'!G198,1)</f>
        <v>1</v>
      </c>
      <c r="H198" s="442">
        <f>IF($D198="Yes",'CMFs Injury C (All Data)'!H198,1)</f>
        <v>1</v>
      </c>
      <c r="I198" s="442">
        <f>IF($D198="Yes",'CMFs Injury C (All Data)'!I198,1)</f>
        <v>1</v>
      </c>
      <c r="J198" s="442">
        <f>IF($D198="Yes",'CMFs Injury C (All Data)'!J198,1)</f>
        <v>1</v>
      </c>
      <c r="K198" s="442">
        <f>IF($D198="Yes",'CMFs Injury C (All Data)'!K198,1)</f>
        <v>1</v>
      </c>
      <c r="L198" s="442">
        <f>IF($D198="Yes",'CMFs Injury C (All Data)'!L198,1)</f>
        <v>1</v>
      </c>
      <c r="M198" s="442">
        <f>IF($D198="Yes",'CMFs Injury C (All Data)'!M198,1)</f>
        <v>1</v>
      </c>
      <c r="N198" s="442">
        <f>IF($D198="Yes",'CMFs Injury C (All Data)'!N198,1)</f>
        <v>1</v>
      </c>
      <c r="O198" s="442">
        <f>IF($D198="Yes",'CMFs Injury C (All Data)'!O198,1)</f>
        <v>1</v>
      </c>
      <c r="P198" s="442">
        <f>IF($D198="Yes",'CMFs Injury C (All Data)'!P198,1)</f>
        <v>1</v>
      </c>
      <c r="Q198" s="442">
        <f>IF($D198="Yes",'CMFs Injury C (All Data)'!Q198,1)</f>
        <v>1</v>
      </c>
      <c r="R198" s="442">
        <f>IF($D198="Yes",'CMFs Injury C (All Data)'!R198,1)</f>
        <v>1</v>
      </c>
      <c r="S198" s="442">
        <f>IF($D198="Yes",'CMFs Injury C (All Data)'!S198,1)</f>
        <v>1</v>
      </c>
      <c r="T198" s="442">
        <f>IF($D198="Yes",'CMFs Injury C (All Data)'!T198,1)</f>
        <v>1</v>
      </c>
      <c r="U198" s="442">
        <f>IF($D198="Yes",'CMFs Injury C (All Data)'!U198,1)</f>
        <v>1</v>
      </c>
      <c r="V198" s="445">
        <f>IF($D198="Yes",'CMFs Injury C (All Data)'!V198,1)</f>
        <v>1</v>
      </c>
      <c r="W198" s="625"/>
    </row>
    <row r="199" spans="1:23" x14ac:dyDescent="0.2">
      <c r="A199" s="632" t="str">
        <f>'CMFs Fatal'!A199</f>
        <v/>
      </c>
      <c r="B199" s="434">
        <f>'CMFs Fatal (All Data)'!B199</f>
        <v>0</v>
      </c>
      <c r="C199" s="434">
        <f>'CMFs Fatal (All Data)'!C199</f>
        <v>0</v>
      </c>
      <c r="D199" s="434" t="str">
        <f>'CMFs Fatal (All Data)'!D199</f>
        <v/>
      </c>
      <c r="E199" s="442">
        <f>IF($D199="Yes",'CMFs Injury C (All Data)'!E199,1)</f>
        <v>1</v>
      </c>
      <c r="F199" s="442">
        <f>IF($D199="Yes",'CMFs Injury C (All Data)'!F199,1)</f>
        <v>1</v>
      </c>
      <c r="G199" s="442">
        <f>IF($D199="Yes",'CMFs Injury C (All Data)'!G199,1)</f>
        <v>1</v>
      </c>
      <c r="H199" s="442">
        <f>IF($D199="Yes",'CMFs Injury C (All Data)'!H199,1)</f>
        <v>1</v>
      </c>
      <c r="I199" s="442">
        <f>IF($D199="Yes",'CMFs Injury C (All Data)'!I199,1)</f>
        <v>1</v>
      </c>
      <c r="J199" s="442">
        <f>IF($D199="Yes",'CMFs Injury C (All Data)'!J199,1)</f>
        <v>1</v>
      </c>
      <c r="K199" s="442">
        <f>IF($D199="Yes",'CMFs Injury C (All Data)'!K199,1)</f>
        <v>1</v>
      </c>
      <c r="L199" s="442">
        <f>IF($D199="Yes",'CMFs Injury C (All Data)'!L199,1)</f>
        <v>1</v>
      </c>
      <c r="M199" s="442">
        <f>IF($D199="Yes",'CMFs Injury C (All Data)'!M199,1)</f>
        <v>1</v>
      </c>
      <c r="N199" s="442">
        <f>IF($D199="Yes",'CMFs Injury C (All Data)'!N199,1)</f>
        <v>1</v>
      </c>
      <c r="O199" s="442">
        <f>IF($D199="Yes",'CMFs Injury C (All Data)'!O199,1)</f>
        <v>1</v>
      </c>
      <c r="P199" s="442">
        <f>IF($D199="Yes",'CMFs Injury C (All Data)'!P199,1)</f>
        <v>1</v>
      </c>
      <c r="Q199" s="442">
        <f>IF($D199="Yes",'CMFs Injury C (All Data)'!Q199,1)</f>
        <v>1</v>
      </c>
      <c r="R199" s="442">
        <f>IF($D199="Yes",'CMFs Injury C (All Data)'!R199,1)</f>
        <v>1</v>
      </c>
      <c r="S199" s="442">
        <f>IF($D199="Yes",'CMFs Injury C (All Data)'!S199,1)</f>
        <v>1</v>
      </c>
      <c r="T199" s="442">
        <f>IF($D199="Yes",'CMFs Injury C (All Data)'!T199,1)</f>
        <v>1</v>
      </c>
      <c r="U199" s="442">
        <f>IF($D199="Yes",'CMFs Injury C (All Data)'!U199,1)</f>
        <v>1</v>
      </c>
      <c r="V199" s="445">
        <f>IF($D199="Yes",'CMFs Injury C (All Data)'!V199,1)</f>
        <v>1</v>
      </c>
      <c r="W199" s="625"/>
    </row>
    <row r="200" spans="1:23" x14ac:dyDescent="0.2">
      <c r="A200" s="632" t="str">
        <f>'CMFs Fatal'!A200</f>
        <v/>
      </c>
      <c r="B200" s="434">
        <f>'CMFs Fatal (All Data)'!B200</f>
        <v>0</v>
      </c>
      <c r="C200" s="434">
        <f>'CMFs Fatal (All Data)'!C200</f>
        <v>0</v>
      </c>
      <c r="D200" s="434" t="str">
        <f>'CMFs Fatal (All Data)'!D200</f>
        <v/>
      </c>
      <c r="E200" s="442">
        <f>IF($D200="Yes",'CMFs Injury C (All Data)'!E200,1)</f>
        <v>1</v>
      </c>
      <c r="F200" s="442">
        <f>IF($D200="Yes",'CMFs Injury C (All Data)'!F200,1)</f>
        <v>1</v>
      </c>
      <c r="G200" s="442">
        <f>IF($D200="Yes",'CMFs Injury C (All Data)'!G200,1)</f>
        <v>1</v>
      </c>
      <c r="H200" s="442">
        <f>IF($D200="Yes",'CMFs Injury C (All Data)'!H200,1)</f>
        <v>1</v>
      </c>
      <c r="I200" s="442">
        <f>IF($D200="Yes",'CMFs Injury C (All Data)'!I200,1)</f>
        <v>1</v>
      </c>
      <c r="J200" s="442">
        <f>IF($D200="Yes",'CMFs Injury C (All Data)'!J200,1)</f>
        <v>1</v>
      </c>
      <c r="K200" s="442">
        <f>IF($D200="Yes",'CMFs Injury C (All Data)'!K200,1)</f>
        <v>1</v>
      </c>
      <c r="L200" s="442">
        <f>IF($D200="Yes",'CMFs Injury C (All Data)'!L200,1)</f>
        <v>1</v>
      </c>
      <c r="M200" s="442">
        <f>IF($D200="Yes",'CMFs Injury C (All Data)'!M200,1)</f>
        <v>1</v>
      </c>
      <c r="N200" s="442">
        <f>IF($D200="Yes",'CMFs Injury C (All Data)'!N200,1)</f>
        <v>1</v>
      </c>
      <c r="O200" s="442">
        <f>IF($D200="Yes",'CMFs Injury C (All Data)'!O200,1)</f>
        <v>1</v>
      </c>
      <c r="P200" s="442">
        <f>IF($D200="Yes",'CMFs Injury C (All Data)'!P200,1)</f>
        <v>1</v>
      </c>
      <c r="Q200" s="442">
        <f>IF($D200="Yes",'CMFs Injury C (All Data)'!Q200,1)</f>
        <v>1</v>
      </c>
      <c r="R200" s="442">
        <f>IF($D200="Yes",'CMFs Injury C (All Data)'!R200,1)</f>
        <v>1</v>
      </c>
      <c r="S200" s="442">
        <f>IF($D200="Yes",'CMFs Injury C (All Data)'!S200,1)</f>
        <v>1</v>
      </c>
      <c r="T200" s="442">
        <f>IF($D200="Yes",'CMFs Injury C (All Data)'!T200,1)</f>
        <v>1</v>
      </c>
      <c r="U200" s="442">
        <f>IF($D200="Yes",'CMFs Injury C (All Data)'!U200,1)</f>
        <v>1</v>
      </c>
      <c r="V200" s="445">
        <f>IF($D200="Yes",'CMFs Injury C (All Data)'!V200,1)</f>
        <v>1</v>
      </c>
      <c r="W200" s="625"/>
    </row>
    <row r="201" spans="1:23" x14ac:dyDescent="0.2">
      <c r="A201" s="632" t="str">
        <f>'CMFs Fatal'!A201</f>
        <v/>
      </c>
      <c r="B201" s="434">
        <f>'CMFs Fatal (All Data)'!B201</f>
        <v>0</v>
      </c>
      <c r="C201" s="434">
        <f>'CMFs Fatal (All Data)'!C201</f>
        <v>0</v>
      </c>
      <c r="D201" s="434" t="str">
        <f>'CMFs Fatal (All Data)'!D201</f>
        <v/>
      </c>
      <c r="E201" s="442">
        <f>IF($D201="Yes",'CMFs Injury C (All Data)'!E201,1)</f>
        <v>1</v>
      </c>
      <c r="F201" s="442">
        <f>IF($D201="Yes",'CMFs Injury C (All Data)'!F201,1)</f>
        <v>1</v>
      </c>
      <c r="G201" s="442">
        <f>IF($D201="Yes",'CMFs Injury C (All Data)'!G201,1)</f>
        <v>1</v>
      </c>
      <c r="H201" s="442">
        <f>IF($D201="Yes",'CMFs Injury C (All Data)'!H201,1)</f>
        <v>1</v>
      </c>
      <c r="I201" s="442">
        <f>IF($D201="Yes",'CMFs Injury C (All Data)'!I201,1)</f>
        <v>1</v>
      </c>
      <c r="J201" s="442">
        <f>IF($D201="Yes",'CMFs Injury C (All Data)'!J201,1)</f>
        <v>1</v>
      </c>
      <c r="K201" s="442">
        <f>IF($D201="Yes",'CMFs Injury C (All Data)'!K201,1)</f>
        <v>1</v>
      </c>
      <c r="L201" s="442">
        <f>IF($D201="Yes",'CMFs Injury C (All Data)'!L201,1)</f>
        <v>1</v>
      </c>
      <c r="M201" s="442">
        <f>IF($D201="Yes",'CMFs Injury C (All Data)'!M201,1)</f>
        <v>1</v>
      </c>
      <c r="N201" s="442">
        <f>IF($D201="Yes",'CMFs Injury C (All Data)'!N201,1)</f>
        <v>1</v>
      </c>
      <c r="O201" s="442">
        <f>IF($D201="Yes",'CMFs Injury C (All Data)'!O201,1)</f>
        <v>1</v>
      </c>
      <c r="P201" s="442">
        <f>IF($D201="Yes",'CMFs Injury C (All Data)'!P201,1)</f>
        <v>1</v>
      </c>
      <c r="Q201" s="442">
        <f>IF($D201="Yes",'CMFs Injury C (All Data)'!Q201,1)</f>
        <v>1</v>
      </c>
      <c r="R201" s="442">
        <f>IF($D201="Yes",'CMFs Injury C (All Data)'!R201,1)</f>
        <v>1</v>
      </c>
      <c r="S201" s="442">
        <f>IF($D201="Yes",'CMFs Injury C (All Data)'!S201,1)</f>
        <v>1</v>
      </c>
      <c r="T201" s="442">
        <f>IF($D201="Yes",'CMFs Injury C (All Data)'!T201,1)</f>
        <v>1</v>
      </c>
      <c r="U201" s="442">
        <f>IF($D201="Yes",'CMFs Injury C (All Data)'!U201,1)</f>
        <v>1</v>
      </c>
      <c r="V201" s="445">
        <f>IF($D201="Yes",'CMFs Injury C (All Data)'!V201,1)</f>
        <v>1</v>
      </c>
      <c r="W201" s="625"/>
    </row>
    <row r="202" spans="1:23" ht="13.5" thickBot="1" x14ac:dyDescent="0.25">
      <c r="A202" s="633" t="str">
        <f>'CMFs Fatal'!A202</f>
        <v/>
      </c>
      <c r="B202" s="435">
        <f>'CMFs Fatal (All Data)'!B202</f>
        <v>0</v>
      </c>
      <c r="C202" s="435">
        <f>'CMFs Fatal (All Data)'!C202</f>
        <v>0</v>
      </c>
      <c r="D202" s="435" t="str">
        <f>'CMFs Fatal (All Data)'!D202</f>
        <v/>
      </c>
      <c r="E202" s="443">
        <f>IF($D202="Yes",'CMFs Injury C (All Data)'!E202,1)</f>
        <v>1</v>
      </c>
      <c r="F202" s="443">
        <f>IF($D202="Yes",'CMFs Injury C (All Data)'!F202,1)</f>
        <v>1</v>
      </c>
      <c r="G202" s="443">
        <f>IF($D202="Yes",'CMFs Injury C (All Data)'!G202,1)</f>
        <v>1</v>
      </c>
      <c r="H202" s="443">
        <f>IF($D202="Yes",'CMFs Injury C (All Data)'!H202,1)</f>
        <v>1</v>
      </c>
      <c r="I202" s="443">
        <f>IF($D202="Yes",'CMFs Injury C (All Data)'!I202,1)</f>
        <v>1</v>
      </c>
      <c r="J202" s="443">
        <f>IF($D202="Yes",'CMFs Injury C (All Data)'!J202,1)</f>
        <v>1</v>
      </c>
      <c r="K202" s="443">
        <f>IF($D202="Yes",'CMFs Injury C (All Data)'!K202,1)</f>
        <v>1</v>
      </c>
      <c r="L202" s="443">
        <f>IF($D202="Yes",'CMFs Injury C (All Data)'!L202,1)</f>
        <v>1</v>
      </c>
      <c r="M202" s="443">
        <f>IF($D202="Yes",'CMFs Injury C (All Data)'!M202,1)</f>
        <v>1</v>
      </c>
      <c r="N202" s="443">
        <f>IF($D202="Yes",'CMFs Injury C (All Data)'!N202,1)</f>
        <v>1</v>
      </c>
      <c r="O202" s="443">
        <f>IF($D202="Yes",'CMFs Injury C (All Data)'!O202,1)</f>
        <v>1</v>
      </c>
      <c r="P202" s="443">
        <f>IF($D202="Yes",'CMFs Injury C (All Data)'!P202,1)</f>
        <v>1</v>
      </c>
      <c r="Q202" s="443">
        <f>IF($D202="Yes",'CMFs Injury C (All Data)'!Q202,1)</f>
        <v>1</v>
      </c>
      <c r="R202" s="443">
        <f>IF($D202="Yes",'CMFs Injury C (All Data)'!R202,1)</f>
        <v>1</v>
      </c>
      <c r="S202" s="443">
        <f>IF($D202="Yes",'CMFs Injury C (All Data)'!S202,1)</f>
        <v>1</v>
      </c>
      <c r="T202" s="443">
        <f>IF($D202="Yes",'CMFs Injury C (All Data)'!T202,1)</f>
        <v>1</v>
      </c>
      <c r="U202" s="443">
        <f>IF($D202="Yes",'CMFs Injury C (All Data)'!U202,1)</f>
        <v>1</v>
      </c>
      <c r="V202" s="446">
        <f>IF($D202="Yes",'CMFs Injury C (All Data)'!V202,1)</f>
        <v>1</v>
      </c>
      <c r="W202" s="625"/>
    </row>
  </sheetData>
  <sheetProtection algorithmName="SHA-512" hashValue="4JRT+FFHs+eis4Wa92W+mOqCOuKHkHom+dotvHKeaWhTw8T+NZv8COf672ebbwts1QrGfp6fHmTQyC+9BtS3UA==" saltValue="FOTfr6iMF24FdUmD78GZZw==" spinCount="100000" sheet="1" objects="1" scenarios="1"/>
  <conditionalFormatting sqref="E2:V202">
    <cfRule type="cellIs" dxfId="19" priority="3" operator="equal">
      <formula>1</formula>
    </cfRule>
  </conditionalFormatting>
  <conditionalFormatting sqref="B2:V202">
    <cfRule type="expression" dxfId="18" priority="2">
      <formula>$D2="No"</formula>
    </cfRule>
  </conditionalFormatting>
  <conditionalFormatting sqref="A2:A202">
    <cfRule type="expression" dxfId="17" priority="1">
      <formula>$D2="No"</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B21A-DAB3-4ACB-853C-1FEBF944D347}">
  <sheetPr codeName="Sheet19">
    <tabColor theme="9" tint="0.39997558519241921"/>
  </sheetPr>
  <dimension ref="A1:W202"/>
  <sheetViews>
    <sheetView workbookViewId="0">
      <selection activeCell="A18" sqref="A18"/>
    </sheetView>
  </sheetViews>
  <sheetFormatPr defaultRowHeight="12.75" x14ac:dyDescent="0.2"/>
  <cols>
    <col min="1" max="1" width="80.7109375" style="634" bestFit="1" customWidth="1"/>
    <col min="2" max="2" width="12.7109375" style="44" bestFit="1" customWidth="1"/>
    <col min="3" max="3" width="17" style="624" bestFit="1" customWidth="1"/>
    <col min="4" max="4" width="16.28515625" style="4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 min="23" max="23" width="9.85546875" style="623" customWidth="1"/>
  </cols>
  <sheetData>
    <row r="1" spans="1:23"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Fatal'!T1</f>
        <v>0</v>
      </c>
      <c r="U1" s="565">
        <f>'CMFs Fatal'!U1</f>
        <v>0</v>
      </c>
      <c r="V1" s="566">
        <f>'CMFs Fatal'!V1</f>
        <v>0</v>
      </c>
      <c r="W1" s="622"/>
    </row>
    <row r="2" spans="1:23" ht="13.5" thickBot="1" x14ac:dyDescent="0.25">
      <c r="A2" s="629"/>
      <c r="B2" s="463">
        <f>'CMFs Fatal (All Data)'!B2</f>
        <v>0</v>
      </c>
      <c r="C2" s="463" t="str">
        <f>'CMFs Fatal (All Data)'!C2</f>
        <v>All</v>
      </c>
      <c r="D2" s="463" t="str">
        <f>'CMFs Fatal (All Data)'!D2</f>
        <v/>
      </c>
      <c r="E2" s="464">
        <f>IF($D2="Yes",'CMFs PDO (All Data)'!E2,1)</f>
        <v>1</v>
      </c>
      <c r="F2" s="464">
        <f>IF($D2="Yes",'CMFs PDO (All Data)'!F2,1)</f>
        <v>1</v>
      </c>
      <c r="G2" s="464">
        <f>IF($D2="Yes",'CMFs PDO (All Data)'!G2,1)</f>
        <v>1</v>
      </c>
      <c r="H2" s="464">
        <f>IF($D2="Yes",'CMFs PDO (All Data)'!H2,1)</f>
        <v>1</v>
      </c>
      <c r="I2" s="464">
        <f>IF($D2="Yes",'CMFs PDO (All Data)'!I2,1)</f>
        <v>1</v>
      </c>
      <c r="J2" s="464">
        <f>IF($D2="Yes",'CMFs PDO (All Data)'!J2,1)</f>
        <v>1</v>
      </c>
      <c r="K2" s="464">
        <f>IF($D2="Yes",'CMFs PDO (All Data)'!K2,1)</f>
        <v>1</v>
      </c>
      <c r="L2" s="464">
        <f>IF($D2="Yes",'CMFs PDO (All Data)'!L2,1)</f>
        <v>1</v>
      </c>
      <c r="M2" s="464">
        <f>IF($D2="Yes",'CMFs PDO (All Data)'!M2,1)</f>
        <v>1</v>
      </c>
      <c r="N2" s="464">
        <f>IF($D2="Yes",'CMFs PDO (All Data)'!N2,1)</f>
        <v>1</v>
      </c>
      <c r="O2" s="464">
        <f>IF($D2="Yes",'CMFs PDO (All Data)'!O2,1)</f>
        <v>1</v>
      </c>
      <c r="P2" s="464">
        <f>IF($D2="Yes",'CMFs PDO (All Data)'!P2,1)</f>
        <v>1</v>
      </c>
      <c r="Q2" s="464">
        <f>IF($D2="Yes",'CMFs PDO (All Data)'!Q2,1)</f>
        <v>1</v>
      </c>
      <c r="R2" s="464">
        <f>IF($D2="Yes",'CMFs PDO (All Data)'!R2,1)</f>
        <v>1</v>
      </c>
      <c r="S2" s="464">
        <f>IF($D2="Yes",'CMFs PDO (All Data)'!S2,1)</f>
        <v>1</v>
      </c>
      <c r="T2" s="464">
        <f>IF($D2="Yes",'CMFs PDO (All Data)'!T2,1)</f>
        <v>1</v>
      </c>
      <c r="U2" s="464">
        <f>IF($D2="Yes",'CMFs PDO (All Data)'!U2,1)</f>
        <v>1</v>
      </c>
      <c r="V2" s="465">
        <f>IF($D2="Yes",'CMFs PDO (All Data)'!V2,1)</f>
        <v>1</v>
      </c>
      <c r="W2" s="625"/>
    </row>
    <row r="3" spans="1:23" x14ac:dyDescent="0.2">
      <c r="A3" s="407" t="str">
        <f>'CMFs Fatal'!A3</f>
        <v>Area Type must be selected on Worksheet 1 (box 14)</v>
      </c>
      <c r="B3" s="460">
        <f>'CMFs Fatal (All Data)'!B3</f>
        <v>0</v>
      </c>
      <c r="C3" s="460" t="str">
        <f>'CMFs Fatal (All Data)'!C3</f>
        <v>All</v>
      </c>
      <c r="D3" s="460" t="e">
        <f>'CMFs Fatal (All Data)'!D3</f>
        <v>#N/A</v>
      </c>
      <c r="E3" s="461" t="e">
        <f>IF($D3="Yes",'CMFs PDO (All Data)'!E3,1)</f>
        <v>#N/A</v>
      </c>
      <c r="F3" s="461" t="e">
        <f>IF($D3="Yes",'CMFs PDO (All Data)'!F3,1)</f>
        <v>#N/A</v>
      </c>
      <c r="G3" s="461" t="e">
        <f>IF($D3="Yes",'CMFs PDO (All Data)'!G3,1)</f>
        <v>#N/A</v>
      </c>
      <c r="H3" s="461" t="e">
        <f>IF($D3="Yes",'CMFs PDO (All Data)'!H3,1)</f>
        <v>#N/A</v>
      </c>
      <c r="I3" s="461" t="e">
        <f>IF($D3="Yes",'CMFs PDO (All Data)'!I3,1)</f>
        <v>#N/A</v>
      </c>
      <c r="J3" s="461" t="e">
        <f>IF($D3="Yes",'CMFs PDO (All Data)'!J3,1)</f>
        <v>#N/A</v>
      </c>
      <c r="K3" s="461" t="e">
        <f>IF($D3="Yes",'CMFs PDO (All Data)'!K3,1)</f>
        <v>#N/A</v>
      </c>
      <c r="L3" s="461" t="e">
        <f>IF($D3="Yes",'CMFs PDO (All Data)'!L3,1)</f>
        <v>#N/A</v>
      </c>
      <c r="M3" s="461" t="e">
        <f>IF($D3="Yes",'CMFs PDO (All Data)'!M3,1)</f>
        <v>#N/A</v>
      </c>
      <c r="N3" s="461" t="e">
        <f>IF($D3="Yes",'CMFs PDO (All Data)'!N3,1)</f>
        <v>#N/A</v>
      </c>
      <c r="O3" s="461" t="e">
        <f>IF($D3="Yes",'CMFs PDO (All Data)'!O3,1)</f>
        <v>#N/A</v>
      </c>
      <c r="P3" s="461" t="e">
        <f>IF($D3="Yes",'CMFs PDO (All Data)'!P3,1)</f>
        <v>#N/A</v>
      </c>
      <c r="Q3" s="461" t="e">
        <f>IF($D3="Yes",'CMFs PDO (All Data)'!Q3,1)</f>
        <v>#N/A</v>
      </c>
      <c r="R3" s="461" t="e">
        <f>IF($D3="Yes",'CMFs PDO (All Data)'!R3,1)</f>
        <v>#N/A</v>
      </c>
      <c r="S3" s="461" t="e">
        <f>IF($D3="Yes",'CMFs PDO (All Data)'!S3,1)</f>
        <v>#N/A</v>
      </c>
      <c r="T3" s="461" t="e">
        <f>IF($D3="Yes",'CMFs PDO (All Data)'!T3,1)</f>
        <v>#N/A</v>
      </c>
      <c r="U3" s="461" t="e">
        <f>IF($D3="Yes",'CMFs PDO (All Data)'!U3,1)</f>
        <v>#N/A</v>
      </c>
      <c r="V3" s="462" t="e">
        <f>IF($D3="Yes",'CMFs PDO (All Data)'!V3,1)</f>
        <v>#N/A</v>
      </c>
      <c r="W3" s="625"/>
    </row>
    <row r="4" spans="1:23" x14ac:dyDescent="0.2">
      <c r="A4" s="407" t="str">
        <f>'CMFs Fatal'!A4</f>
        <v>Area Type must be selected on Worksheet 1 (box 14)</v>
      </c>
      <c r="B4" s="403">
        <f>'CMFs Fatal (All Data)'!B4</f>
        <v>20</v>
      </c>
      <c r="C4" s="403" t="str">
        <f>'CMFs Fatal (All Data)'!C4</f>
        <v>Urban</v>
      </c>
      <c r="D4" s="403" t="e">
        <f>'CMFs Fatal (All Data)'!D4</f>
        <v>#N/A</v>
      </c>
      <c r="E4" s="404" t="e">
        <f>IF($D4="Yes",'CMFs PDO (All Data)'!E4,1)</f>
        <v>#N/A</v>
      </c>
      <c r="F4" s="404" t="e">
        <f>IF($D4="Yes",'CMFs PDO (All Data)'!F4,1)</f>
        <v>#N/A</v>
      </c>
      <c r="G4" s="404" t="e">
        <f>IF($D4="Yes",'CMFs PDO (All Data)'!G4,1)</f>
        <v>#N/A</v>
      </c>
      <c r="H4" s="404" t="e">
        <f>IF($D4="Yes",'CMFs PDO (All Data)'!H4,1)</f>
        <v>#N/A</v>
      </c>
      <c r="I4" s="404" t="e">
        <f>IF($D4="Yes",'CMFs PDO (All Data)'!I4,1)</f>
        <v>#N/A</v>
      </c>
      <c r="J4" s="404" t="e">
        <f>IF($D4="Yes",'CMFs PDO (All Data)'!J4,1)</f>
        <v>#N/A</v>
      </c>
      <c r="K4" s="404" t="e">
        <f>IF($D4="Yes",'CMFs PDO (All Data)'!K4,1)</f>
        <v>#N/A</v>
      </c>
      <c r="L4" s="404" t="e">
        <f>IF($D4="Yes",'CMFs PDO (All Data)'!L4,1)</f>
        <v>#N/A</v>
      </c>
      <c r="M4" s="404" t="e">
        <f>IF($D4="Yes",'CMFs PDO (All Data)'!M4,1)</f>
        <v>#N/A</v>
      </c>
      <c r="N4" s="404" t="e">
        <f>IF($D4="Yes",'CMFs PDO (All Data)'!N4,1)</f>
        <v>#N/A</v>
      </c>
      <c r="O4" s="404" t="e">
        <f>IF($D4="Yes",'CMFs PDO (All Data)'!O4,1)</f>
        <v>#N/A</v>
      </c>
      <c r="P4" s="404" t="e">
        <f>IF($D4="Yes",'CMFs PDO (All Data)'!P4,1)</f>
        <v>#N/A</v>
      </c>
      <c r="Q4" s="404" t="e">
        <f>IF($D4="Yes",'CMFs PDO (All Data)'!Q4,1)</f>
        <v>#N/A</v>
      </c>
      <c r="R4" s="404" t="e">
        <f>IF($D4="Yes",'CMFs PDO (All Data)'!R4,1)</f>
        <v>#N/A</v>
      </c>
      <c r="S4" s="404" t="e">
        <f>IF($D4="Yes",'CMFs PDO (All Data)'!S4,1)</f>
        <v>#N/A</v>
      </c>
      <c r="T4" s="404" t="e">
        <f>IF($D4="Yes",'CMFs PDO (All Data)'!T4,1)</f>
        <v>#N/A</v>
      </c>
      <c r="U4" s="404" t="e">
        <f>IF($D4="Yes",'CMFs PDO (All Data)'!U4,1)</f>
        <v>#N/A</v>
      </c>
      <c r="V4" s="439" t="e">
        <f>IF($D4="Yes",'CMFs PDO (All Data)'!V4,1)</f>
        <v>#N/A</v>
      </c>
      <c r="W4" s="625"/>
    </row>
    <row r="5" spans="1:23" x14ac:dyDescent="0.2">
      <c r="A5" s="407" t="str">
        <f>'CMFs Fatal'!A5</f>
        <v>Area Type must be selected on Worksheet 1 (box 14)</v>
      </c>
      <c r="B5" s="403">
        <f>'CMFs Fatal (All Data)'!B5</f>
        <v>20</v>
      </c>
      <c r="C5" s="403" t="str">
        <f>'CMFs Fatal (All Data)'!C5</f>
        <v>All</v>
      </c>
      <c r="D5" s="403" t="e">
        <f>'CMFs Fatal (All Data)'!D5</f>
        <v>#N/A</v>
      </c>
      <c r="E5" s="404" t="e">
        <f>IF($D5="Yes",'CMFs PDO (All Data)'!E5,1)</f>
        <v>#N/A</v>
      </c>
      <c r="F5" s="404" t="e">
        <f>IF($D5="Yes",'CMFs PDO (All Data)'!F5,1)</f>
        <v>#N/A</v>
      </c>
      <c r="G5" s="404" t="e">
        <f>IF($D5="Yes",'CMFs PDO (All Data)'!G5,1)</f>
        <v>#N/A</v>
      </c>
      <c r="H5" s="404" t="e">
        <f>IF($D5="Yes",'CMFs PDO (All Data)'!H5,1)</f>
        <v>#N/A</v>
      </c>
      <c r="I5" s="404" t="e">
        <f>IF($D5="Yes",'CMFs PDO (All Data)'!I5,1)</f>
        <v>#N/A</v>
      </c>
      <c r="J5" s="404" t="e">
        <f>IF($D5="Yes",'CMFs PDO (All Data)'!J5,1)</f>
        <v>#N/A</v>
      </c>
      <c r="K5" s="404" t="e">
        <f>IF($D5="Yes",'CMFs PDO (All Data)'!K5,1)</f>
        <v>#N/A</v>
      </c>
      <c r="L5" s="404" t="e">
        <f>IF($D5="Yes",'CMFs PDO (All Data)'!L5,1)</f>
        <v>#N/A</v>
      </c>
      <c r="M5" s="404" t="e">
        <f>IF($D5="Yes",'CMFs PDO (All Data)'!M5,1)</f>
        <v>#N/A</v>
      </c>
      <c r="N5" s="404" t="e">
        <f>IF($D5="Yes",'CMFs PDO (All Data)'!N5,1)</f>
        <v>#N/A</v>
      </c>
      <c r="O5" s="404" t="e">
        <f>IF($D5="Yes",'CMFs PDO (All Data)'!O5,1)</f>
        <v>#N/A</v>
      </c>
      <c r="P5" s="404" t="e">
        <f>IF($D5="Yes",'CMFs PDO (All Data)'!P5,1)</f>
        <v>#N/A</v>
      </c>
      <c r="Q5" s="404" t="e">
        <f>IF($D5="Yes",'CMFs PDO (All Data)'!Q5,1)</f>
        <v>#N/A</v>
      </c>
      <c r="R5" s="404" t="e">
        <f>IF($D5="Yes",'CMFs PDO (All Data)'!R5,1)</f>
        <v>#N/A</v>
      </c>
      <c r="S5" s="404" t="e">
        <f>IF($D5="Yes",'CMFs PDO (All Data)'!S5,1)</f>
        <v>#N/A</v>
      </c>
      <c r="T5" s="404" t="e">
        <f>IF($D5="Yes",'CMFs PDO (All Data)'!T5,1)</f>
        <v>#N/A</v>
      </c>
      <c r="U5" s="404" t="e">
        <f>IF($D5="Yes",'CMFs PDO (All Data)'!U5,1)</f>
        <v>#N/A</v>
      </c>
      <c r="V5" s="439" t="e">
        <f>IF($D5="Yes",'CMFs PDO (All Data)'!V5,1)</f>
        <v>#N/A</v>
      </c>
      <c r="W5" s="625"/>
    </row>
    <row r="6" spans="1:23" x14ac:dyDescent="0.2">
      <c r="A6" s="407" t="str">
        <f>'CMFs Fatal'!A6</f>
        <v>Area Type must be selected on Worksheet 1 (box 14)</v>
      </c>
      <c r="B6" s="403">
        <f>'CMFs Fatal (All Data)'!B6</f>
        <v>20</v>
      </c>
      <c r="C6" s="403" t="str">
        <f>'CMFs Fatal (All Data)'!C6</f>
        <v>All</v>
      </c>
      <c r="D6" s="403" t="e">
        <f>'CMFs Fatal (All Data)'!D6</f>
        <v>#N/A</v>
      </c>
      <c r="E6" s="404" t="e">
        <f>IF($D6="Yes",'CMFs PDO (All Data)'!E6,1)</f>
        <v>#N/A</v>
      </c>
      <c r="F6" s="404" t="e">
        <f>IF($D6="Yes",'CMFs PDO (All Data)'!F6,1)</f>
        <v>#N/A</v>
      </c>
      <c r="G6" s="404" t="e">
        <f>IF($D6="Yes",'CMFs PDO (All Data)'!G6,1)</f>
        <v>#N/A</v>
      </c>
      <c r="H6" s="404" t="e">
        <f>IF($D6="Yes",'CMFs PDO (All Data)'!H6,1)</f>
        <v>#N/A</v>
      </c>
      <c r="I6" s="404" t="e">
        <f>IF($D6="Yes",'CMFs PDO (All Data)'!I6,1)</f>
        <v>#N/A</v>
      </c>
      <c r="J6" s="404" t="e">
        <f>IF($D6="Yes",'CMFs PDO (All Data)'!J6,1)</f>
        <v>#N/A</v>
      </c>
      <c r="K6" s="404" t="e">
        <f>IF($D6="Yes",'CMFs PDO (All Data)'!K6,1)</f>
        <v>#N/A</v>
      </c>
      <c r="L6" s="404" t="e">
        <f>IF($D6="Yes",'CMFs PDO (All Data)'!L6,1)</f>
        <v>#N/A</v>
      </c>
      <c r="M6" s="404" t="e">
        <f>IF($D6="Yes",'CMFs PDO (All Data)'!M6,1)</f>
        <v>#N/A</v>
      </c>
      <c r="N6" s="404" t="e">
        <f>IF($D6="Yes",'CMFs PDO (All Data)'!N6,1)</f>
        <v>#N/A</v>
      </c>
      <c r="O6" s="404" t="e">
        <f>IF($D6="Yes",'CMFs PDO (All Data)'!O6,1)</f>
        <v>#N/A</v>
      </c>
      <c r="P6" s="404" t="e">
        <f>IF($D6="Yes",'CMFs PDO (All Data)'!P6,1)</f>
        <v>#N/A</v>
      </c>
      <c r="Q6" s="404" t="e">
        <f>IF($D6="Yes",'CMFs PDO (All Data)'!Q6,1)</f>
        <v>#N/A</v>
      </c>
      <c r="R6" s="404" t="e">
        <f>IF($D6="Yes",'CMFs PDO (All Data)'!R6,1)</f>
        <v>#N/A</v>
      </c>
      <c r="S6" s="404" t="e">
        <f>IF($D6="Yes",'CMFs PDO (All Data)'!S6,1)</f>
        <v>#N/A</v>
      </c>
      <c r="T6" s="404" t="e">
        <f>IF($D6="Yes",'CMFs PDO (All Data)'!T6,1)</f>
        <v>#N/A</v>
      </c>
      <c r="U6" s="404" t="e">
        <f>IF($D6="Yes",'CMFs PDO (All Data)'!U6,1)</f>
        <v>#N/A</v>
      </c>
      <c r="V6" s="439" t="e">
        <f>IF($D6="Yes",'CMFs PDO (All Data)'!V6,1)</f>
        <v>#N/A</v>
      </c>
      <c r="W6" s="625"/>
    </row>
    <row r="7" spans="1:23" x14ac:dyDescent="0.2">
      <c r="A7" s="407" t="str">
        <f>'CMFs Fatal'!A7</f>
        <v>Area Type must be selected on Worksheet 1 (box 14)</v>
      </c>
      <c r="B7" s="403">
        <f>'CMFs Fatal (All Data)'!B7</f>
        <v>20</v>
      </c>
      <c r="C7" s="403" t="str">
        <f>'CMFs Fatal (All Data)'!C7</f>
        <v>Urban and Suburban</v>
      </c>
      <c r="D7" s="403" t="e">
        <f>'CMFs Fatal (All Data)'!D7</f>
        <v>#N/A</v>
      </c>
      <c r="E7" s="404" t="e">
        <f>IF($D7="Yes",'CMFs PDO (All Data)'!E7,1)</f>
        <v>#N/A</v>
      </c>
      <c r="F7" s="404" t="e">
        <f>IF($D7="Yes",'CMFs PDO (All Data)'!F7,1)</f>
        <v>#N/A</v>
      </c>
      <c r="G7" s="404" t="e">
        <f>IF($D7="Yes",'CMFs PDO (All Data)'!G7,1)</f>
        <v>#N/A</v>
      </c>
      <c r="H7" s="404" t="e">
        <f>IF($D7="Yes",'CMFs PDO (All Data)'!H7,1)</f>
        <v>#N/A</v>
      </c>
      <c r="I7" s="404" t="e">
        <f>IF($D7="Yes",'CMFs PDO (All Data)'!I7,1)</f>
        <v>#N/A</v>
      </c>
      <c r="J7" s="404" t="e">
        <f>IF($D7="Yes",'CMFs PDO (All Data)'!J7,1)</f>
        <v>#N/A</v>
      </c>
      <c r="K7" s="404" t="e">
        <f>IF($D7="Yes",'CMFs PDO (All Data)'!K7,1)</f>
        <v>#N/A</v>
      </c>
      <c r="L7" s="404" t="e">
        <f>IF($D7="Yes",'CMFs PDO (All Data)'!L7,1)</f>
        <v>#N/A</v>
      </c>
      <c r="M7" s="404" t="e">
        <f>IF($D7="Yes",'CMFs PDO (All Data)'!M7,1)</f>
        <v>#N/A</v>
      </c>
      <c r="N7" s="404" t="e">
        <f>IF($D7="Yes",'CMFs PDO (All Data)'!N7,1)</f>
        <v>#N/A</v>
      </c>
      <c r="O7" s="404" t="e">
        <f>IF($D7="Yes",'CMFs PDO (All Data)'!O7,1)</f>
        <v>#N/A</v>
      </c>
      <c r="P7" s="404" t="e">
        <f>IF($D7="Yes",'CMFs PDO (All Data)'!P7,1)</f>
        <v>#N/A</v>
      </c>
      <c r="Q7" s="404" t="e">
        <f>IF($D7="Yes",'CMFs PDO (All Data)'!Q7,1)</f>
        <v>#N/A</v>
      </c>
      <c r="R7" s="404" t="e">
        <f>IF($D7="Yes",'CMFs PDO (All Data)'!R7,1)</f>
        <v>#N/A</v>
      </c>
      <c r="S7" s="404" t="e">
        <f>IF($D7="Yes",'CMFs PDO (All Data)'!S7,1)</f>
        <v>#N/A</v>
      </c>
      <c r="T7" s="404" t="e">
        <f>IF($D7="Yes",'CMFs PDO (All Data)'!T7,1)</f>
        <v>#N/A</v>
      </c>
      <c r="U7" s="404" t="e">
        <f>IF($D7="Yes",'CMFs PDO (All Data)'!U7,1)</f>
        <v>#N/A</v>
      </c>
      <c r="V7" s="439" t="e">
        <f>IF($D7="Yes",'CMFs PDO (All Data)'!V7,1)</f>
        <v>#N/A</v>
      </c>
      <c r="W7" s="625"/>
    </row>
    <row r="8" spans="1:23" x14ac:dyDescent="0.2">
      <c r="A8" s="407" t="str">
        <f>'CMFs Fatal'!A8</f>
        <v>Area Type must be selected on Worksheet 1 (box 14)</v>
      </c>
      <c r="B8" s="403">
        <f>'CMFs Fatal (All Data)'!B8</f>
        <v>20</v>
      </c>
      <c r="C8" s="403" t="str">
        <f>'CMFs Fatal (All Data)'!C8</f>
        <v>All</v>
      </c>
      <c r="D8" s="403" t="e">
        <f>'CMFs Fatal (All Data)'!D8</f>
        <v>#N/A</v>
      </c>
      <c r="E8" s="404" t="e">
        <f>IF($D8="Yes",'CMFs PDO (All Data)'!E8,1)</f>
        <v>#N/A</v>
      </c>
      <c r="F8" s="404" t="e">
        <f>IF($D8="Yes",'CMFs PDO (All Data)'!F8,1)</f>
        <v>#N/A</v>
      </c>
      <c r="G8" s="404" t="e">
        <f>IF($D8="Yes",'CMFs PDO (All Data)'!G8,1)</f>
        <v>#N/A</v>
      </c>
      <c r="H8" s="404" t="e">
        <f>IF($D8="Yes",'CMFs PDO (All Data)'!H8,1)</f>
        <v>#N/A</v>
      </c>
      <c r="I8" s="404" t="e">
        <f>IF($D8="Yes",'CMFs PDO (All Data)'!I8,1)</f>
        <v>#N/A</v>
      </c>
      <c r="J8" s="404" t="e">
        <f>IF($D8="Yes",'CMFs PDO (All Data)'!J8,1)</f>
        <v>#N/A</v>
      </c>
      <c r="K8" s="404" t="e">
        <f>IF($D8="Yes",'CMFs PDO (All Data)'!K8,1)</f>
        <v>#N/A</v>
      </c>
      <c r="L8" s="404" t="e">
        <f>IF($D8="Yes",'CMFs PDO (All Data)'!L8,1)</f>
        <v>#N/A</v>
      </c>
      <c r="M8" s="404" t="e">
        <f>IF($D8="Yes",'CMFs PDO (All Data)'!M8,1)</f>
        <v>#N/A</v>
      </c>
      <c r="N8" s="404" t="e">
        <f>IF($D8="Yes",'CMFs PDO (All Data)'!N8,1)</f>
        <v>#N/A</v>
      </c>
      <c r="O8" s="404" t="e">
        <f>IF($D8="Yes",'CMFs PDO (All Data)'!O8,1)</f>
        <v>#N/A</v>
      </c>
      <c r="P8" s="404" t="e">
        <f>IF($D8="Yes",'CMFs PDO (All Data)'!P8,1)</f>
        <v>#N/A</v>
      </c>
      <c r="Q8" s="404" t="e">
        <f>IF($D8="Yes",'CMFs PDO (All Data)'!Q8,1)</f>
        <v>#N/A</v>
      </c>
      <c r="R8" s="404" t="e">
        <f>IF($D8="Yes",'CMFs PDO (All Data)'!R8,1)</f>
        <v>#N/A</v>
      </c>
      <c r="S8" s="404" t="e">
        <f>IF($D8="Yes",'CMFs PDO (All Data)'!S8,1)</f>
        <v>#N/A</v>
      </c>
      <c r="T8" s="404" t="e">
        <f>IF($D8="Yes",'CMFs PDO (All Data)'!T8,1)</f>
        <v>#N/A</v>
      </c>
      <c r="U8" s="404" t="e">
        <f>IF($D8="Yes",'CMFs PDO (All Data)'!U8,1)</f>
        <v>#N/A</v>
      </c>
      <c r="V8" s="439" t="e">
        <f>IF($D8="Yes",'CMFs PDO (All Data)'!V8,1)</f>
        <v>#N/A</v>
      </c>
      <c r="W8" s="625"/>
    </row>
    <row r="9" spans="1:23" x14ac:dyDescent="0.2">
      <c r="A9" s="407" t="str">
        <f>'CMFs Fatal'!A9</f>
        <v>Area Type must be selected on Worksheet 1 (box 14)</v>
      </c>
      <c r="B9" s="403">
        <f>'CMFs Fatal (All Data)'!B9</f>
        <v>20</v>
      </c>
      <c r="C9" s="403" t="str">
        <f>'CMFs Fatal (All Data)'!C9</f>
        <v>All</v>
      </c>
      <c r="D9" s="403" t="e">
        <f>'CMFs Fatal (All Data)'!D9</f>
        <v>#N/A</v>
      </c>
      <c r="E9" s="404" t="e">
        <f>IF($D9="Yes",'CMFs PDO (All Data)'!E9,1)</f>
        <v>#N/A</v>
      </c>
      <c r="F9" s="404" t="e">
        <f>IF($D9="Yes",'CMFs PDO (All Data)'!F9,1)</f>
        <v>#N/A</v>
      </c>
      <c r="G9" s="404" t="e">
        <f>IF($D9="Yes",'CMFs PDO (All Data)'!G9,1)</f>
        <v>#N/A</v>
      </c>
      <c r="H9" s="404" t="e">
        <f>IF($D9="Yes",'CMFs PDO (All Data)'!H9,1)</f>
        <v>#N/A</v>
      </c>
      <c r="I9" s="404" t="e">
        <f>IF($D9="Yes",'CMFs PDO (All Data)'!I9,1)</f>
        <v>#N/A</v>
      </c>
      <c r="J9" s="404" t="e">
        <f>IF($D9="Yes",'CMFs PDO (All Data)'!J9,1)</f>
        <v>#N/A</v>
      </c>
      <c r="K9" s="404" t="e">
        <f>IF($D9="Yes",'CMFs PDO (All Data)'!K9,1)</f>
        <v>#N/A</v>
      </c>
      <c r="L9" s="404" t="e">
        <f>IF($D9="Yes",'CMFs PDO (All Data)'!L9,1)</f>
        <v>#N/A</v>
      </c>
      <c r="M9" s="404" t="e">
        <f>IF($D9="Yes",'CMFs PDO (All Data)'!M9,1)</f>
        <v>#N/A</v>
      </c>
      <c r="N9" s="404" t="e">
        <f>IF($D9="Yes",'CMFs PDO (All Data)'!N9,1)</f>
        <v>#N/A</v>
      </c>
      <c r="O9" s="404" t="e">
        <f>IF($D9="Yes",'CMFs PDO (All Data)'!O9,1)</f>
        <v>#N/A</v>
      </c>
      <c r="P9" s="404" t="e">
        <f>IF($D9="Yes",'CMFs PDO (All Data)'!P9,1)</f>
        <v>#N/A</v>
      </c>
      <c r="Q9" s="404" t="e">
        <f>IF($D9="Yes",'CMFs PDO (All Data)'!Q9,1)</f>
        <v>#N/A</v>
      </c>
      <c r="R9" s="404" t="e">
        <f>IF($D9="Yes",'CMFs PDO (All Data)'!R9,1)</f>
        <v>#N/A</v>
      </c>
      <c r="S9" s="404" t="e">
        <f>IF($D9="Yes",'CMFs PDO (All Data)'!S9,1)</f>
        <v>#N/A</v>
      </c>
      <c r="T9" s="404" t="e">
        <f>IF($D9="Yes",'CMFs PDO (All Data)'!T9,1)</f>
        <v>#N/A</v>
      </c>
      <c r="U9" s="404" t="e">
        <f>IF($D9="Yes",'CMFs PDO (All Data)'!U9,1)</f>
        <v>#N/A</v>
      </c>
      <c r="V9" s="439" t="e">
        <f>IF($D9="Yes",'CMFs PDO (All Data)'!V9,1)</f>
        <v>#N/A</v>
      </c>
      <c r="W9" s="625"/>
    </row>
    <row r="10" spans="1:23" x14ac:dyDescent="0.2">
      <c r="A10" s="407" t="str">
        <f>'CMFs Fatal'!A10</f>
        <v>Area Type must be selected on Worksheet 1 (box 14)</v>
      </c>
      <c r="B10" s="403">
        <f>'CMFs Fatal (All Data)'!B10</f>
        <v>20</v>
      </c>
      <c r="C10" s="403" t="str">
        <f>'CMFs Fatal (All Data)'!C10</f>
        <v>All</v>
      </c>
      <c r="D10" s="403" t="e">
        <f>'CMFs Fatal (All Data)'!D10</f>
        <v>#N/A</v>
      </c>
      <c r="E10" s="404" t="e">
        <f>IF($D10="Yes",'CMFs PDO (All Data)'!E10,1)</f>
        <v>#N/A</v>
      </c>
      <c r="F10" s="404" t="e">
        <f>IF($D10="Yes",'CMFs PDO (All Data)'!F10,1)</f>
        <v>#N/A</v>
      </c>
      <c r="G10" s="404" t="e">
        <f>IF($D10="Yes",'CMFs PDO (All Data)'!G10,1)</f>
        <v>#N/A</v>
      </c>
      <c r="H10" s="404" t="e">
        <f>IF($D10="Yes",'CMFs PDO (All Data)'!H10,1)</f>
        <v>#N/A</v>
      </c>
      <c r="I10" s="404" t="e">
        <f>IF($D10="Yes",'CMFs PDO (All Data)'!I10,1)</f>
        <v>#N/A</v>
      </c>
      <c r="J10" s="404" t="e">
        <f>IF($D10="Yes",'CMFs PDO (All Data)'!J10,1)</f>
        <v>#N/A</v>
      </c>
      <c r="K10" s="404" t="e">
        <f>IF($D10="Yes",'CMFs PDO (All Data)'!K10,1)</f>
        <v>#N/A</v>
      </c>
      <c r="L10" s="404" t="e">
        <f>IF($D10="Yes",'CMFs PDO (All Data)'!L10,1)</f>
        <v>#N/A</v>
      </c>
      <c r="M10" s="404" t="e">
        <f>IF($D10="Yes",'CMFs PDO (All Data)'!M10,1)</f>
        <v>#N/A</v>
      </c>
      <c r="N10" s="404" t="e">
        <f>IF($D10="Yes",'CMFs PDO (All Data)'!N10,1)</f>
        <v>#N/A</v>
      </c>
      <c r="O10" s="404" t="e">
        <f>IF($D10="Yes",'CMFs PDO (All Data)'!O10,1)</f>
        <v>#N/A</v>
      </c>
      <c r="P10" s="404" t="e">
        <f>IF($D10="Yes",'CMFs PDO (All Data)'!P10,1)</f>
        <v>#N/A</v>
      </c>
      <c r="Q10" s="404" t="e">
        <f>IF($D10="Yes",'CMFs PDO (All Data)'!Q10,1)</f>
        <v>#N/A</v>
      </c>
      <c r="R10" s="404" t="e">
        <f>IF($D10="Yes",'CMFs PDO (All Data)'!R10,1)</f>
        <v>#N/A</v>
      </c>
      <c r="S10" s="404" t="e">
        <f>IF($D10="Yes",'CMFs PDO (All Data)'!S10,1)</f>
        <v>#N/A</v>
      </c>
      <c r="T10" s="404" t="e">
        <f>IF($D10="Yes",'CMFs PDO (All Data)'!T10,1)</f>
        <v>#N/A</v>
      </c>
      <c r="U10" s="404" t="e">
        <f>IF($D10="Yes",'CMFs PDO (All Data)'!U10,1)</f>
        <v>#N/A</v>
      </c>
      <c r="V10" s="439" t="e">
        <f>IF($D10="Yes",'CMFs PDO (All Data)'!V10,1)</f>
        <v>#N/A</v>
      </c>
      <c r="W10" s="625"/>
    </row>
    <row r="11" spans="1:23" x14ac:dyDescent="0.2">
      <c r="A11" s="536" t="str">
        <f>'CMFs Fatal'!A11</f>
        <v>Area Type must be selected on Worksheet 1 (box 14)</v>
      </c>
      <c r="B11" s="403">
        <f>'CMFs Fatal (All Data)'!B11</f>
        <v>20</v>
      </c>
      <c r="C11" s="403" t="str">
        <f>'CMFs Fatal (All Data)'!C11</f>
        <v>All</v>
      </c>
      <c r="D11" s="403" t="e">
        <f>'CMFs Fatal (All Data)'!D11</f>
        <v>#N/A</v>
      </c>
      <c r="E11" s="404" t="e">
        <f>IF($D11="Yes",'CMFs PDO (All Data)'!E11,1)</f>
        <v>#N/A</v>
      </c>
      <c r="F11" s="404" t="e">
        <f>IF($D11="Yes",'CMFs PDO (All Data)'!F11,1)</f>
        <v>#N/A</v>
      </c>
      <c r="G11" s="404" t="e">
        <f>IF($D11="Yes",'CMFs PDO (All Data)'!G11,1)</f>
        <v>#N/A</v>
      </c>
      <c r="H11" s="404" t="e">
        <f>IF($D11="Yes",'CMFs PDO (All Data)'!H11,1)</f>
        <v>#N/A</v>
      </c>
      <c r="I11" s="404" t="e">
        <f>IF($D11="Yes",'CMFs PDO (All Data)'!I11,1)</f>
        <v>#N/A</v>
      </c>
      <c r="J11" s="404" t="e">
        <f>IF($D11="Yes",'CMFs PDO (All Data)'!J11,1)</f>
        <v>#N/A</v>
      </c>
      <c r="K11" s="404" t="e">
        <f>IF($D11="Yes",'CMFs PDO (All Data)'!K11,1)</f>
        <v>#N/A</v>
      </c>
      <c r="L11" s="404" t="e">
        <f>IF($D11="Yes",'CMFs PDO (All Data)'!L11,1)</f>
        <v>#N/A</v>
      </c>
      <c r="M11" s="404" t="e">
        <f>IF($D11="Yes",'CMFs PDO (All Data)'!M11,1)</f>
        <v>#N/A</v>
      </c>
      <c r="N11" s="404" t="e">
        <f>IF($D11="Yes",'CMFs PDO (All Data)'!N11,1)</f>
        <v>#N/A</v>
      </c>
      <c r="O11" s="404" t="e">
        <f>IF($D11="Yes",'CMFs PDO (All Data)'!O11,1)</f>
        <v>#N/A</v>
      </c>
      <c r="P11" s="404" t="e">
        <f>IF($D11="Yes",'CMFs PDO (All Data)'!P11,1)</f>
        <v>#N/A</v>
      </c>
      <c r="Q11" s="404" t="e">
        <f>IF($D11="Yes",'CMFs PDO (All Data)'!Q11,1)</f>
        <v>#N/A</v>
      </c>
      <c r="R11" s="404" t="e">
        <f>IF($D11="Yes",'CMFs PDO (All Data)'!R11,1)</f>
        <v>#N/A</v>
      </c>
      <c r="S11" s="404" t="e">
        <f>IF($D11="Yes",'CMFs PDO (All Data)'!S11,1)</f>
        <v>#N/A</v>
      </c>
      <c r="T11" s="404" t="e">
        <f>IF($D11="Yes",'CMFs PDO (All Data)'!T11,1)</f>
        <v>#N/A</v>
      </c>
      <c r="U11" s="404" t="e">
        <f>IF($D11="Yes",'CMFs PDO (All Data)'!U11,1)</f>
        <v>#N/A</v>
      </c>
      <c r="V11" s="439" t="e">
        <f>IF($D11="Yes",'CMFs PDO (All Data)'!V11,1)</f>
        <v>#N/A</v>
      </c>
      <c r="W11" s="625"/>
    </row>
    <row r="12" spans="1:23" x14ac:dyDescent="0.2">
      <c r="A12" s="407" t="str">
        <f>'CMFs Fatal'!A12</f>
        <v>Area Type must be selected on Worksheet 1 (box 14)</v>
      </c>
      <c r="B12" s="405">
        <f>'CMFs Fatal (All Data)'!B12</f>
        <v>20</v>
      </c>
      <c r="C12" s="405" t="str">
        <f>'CMFs Fatal (All Data)'!C12</f>
        <v>All</v>
      </c>
      <c r="D12" s="405" t="e">
        <f>'CMFs Fatal (All Data)'!D12</f>
        <v>#N/A</v>
      </c>
      <c r="E12" s="404" t="e">
        <f>IF($D12="Yes",'CMFs PDO (All Data)'!E12,1)</f>
        <v>#N/A</v>
      </c>
      <c r="F12" s="404" t="e">
        <f>IF($D12="Yes",'CMFs PDO (All Data)'!F12,1)</f>
        <v>#N/A</v>
      </c>
      <c r="G12" s="404" t="e">
        <f>IF($D12="Yes",'CMFs PDO (All Data)'!G12,1)</f>
        <v>#N/A</v>
      </c>
      <c r="H12" s="404" t="e">
        <f>IF($D12="Yes",'CMFs PDO (All Data)'!H12,1)</f>
        <v>#N/A</v>
      </c>
      <c r="I12" s="404" t="e">
        <f>IF($D12="Yes",'CMFs PDO (All Data)'!I12,1)</f>
        <v>#N/A</v>
      </c>
      <c r="J12" s="404" t="e">
        <f>IF($D12="Yes",'CMFs PDO (All Data)'!J12,1)</f>
        <v>#N/A</v>
      </c>
      <c r="K12" s="404" t="e">
        <f>IF($D12="Yes",'CMFs PDO (All Data)'!K12,1)</f>
        <v>#N/A</v>
      </c>
      <c r="L12" s="404" t="e">
        <f>IF($D12="Yes",'CMFs PDO (All Data)'!L12,1)</f>
        <v>#N/A</v>
      </c>
      <c r="M12" s="404" t="e">
        <f>IF($D12="Yes",'CMFs PDO (All Data)'!M12,1)</f>
        <v>#N/A</v>
      </c>
      <c r="N12" s="404" t="e">
        <f>IF($D12="Yes",'CMFs PDO (All Data)'!N12,1)</f>
        <v>#N/A</v>
      </c>
      <c r="O12" s="404" t="e">
        <f>IF($D12="Yes",'CMFs PDO (All Data)'!O12,1)</f>
        <v>#N/A</v>
      </c>
      <c r="P12" s="404" t="e">
        <f>IF($D12="Yes",'CMFs PDO (All Data)'!P12,1)</f>
        <v>#N/A</v>
      </c>
      <c r="Q12" s="404" t="e">
        <f>IF($D12="Yes",'CMFs PDO (All Data)'!Q12,1)</f>
        <v>#N/A</v>
      </c>
      <c r="R12" s="404" t="e">
        <f>IF($D12="Yes",'CMFs PDO (All Data)'!R12,1)</f>
        <v>#N/A</v>
      </c>
      <c r="S12" s="404" t="e">
        <f>IF($D12="Yes",'CMFs PDO (All Data)'!S12,1)</f>
        <v>#N/A</v>
      </c>
      <c r="T12" s="404" t="e">
        <f>IF($D12="Yes",'CMFs PDO (All Data)'!T12,1)</f>
        <v>#N/A</v>
      </c>
      <c r="U12" s="404" t="e">
        <f>IF($D12="Yes",'CMFs PDO (All Data)'!U12,1)</f>
        <v>#N/A</v>
      </c>
      <c r="V12" s="439" t="e">
        <f>IF($D12="Yes",'CMFs PDO (All Data)'!V12,1)</f>
        <v>#N/A</v>
      </c>
      <c r="W12" s="625"/>
    </row>
    <row r="13" spans="1:23" x14ac:dyDescent="0.2">
      <c r="A13" s="407" t="str">
        <f>'CMFs Fatal'!A13</f>
        <v>Area Type must be selected on Worksheet 1 (box 14)</v>
      </c>
      <c r="B13" s="403">
        <f>'CMFs Fatal (All Data)'!B13</f>
        <v>20</v>
      </c>
      <c r="C13" s="403" t="str">
        <f>'CMFs Fatal (All Data)'!C13</f>
        <v>All</v>
      </c>
      <c r="D13" s="403" t="e">
        <f>'CMFs Fatal (All Data)'!D13</f>
        <v>#N/A</v>
      </c>
      <c r="E13" s="404" t="e">
        <f>IF($D13="Yes",'CMFs PDO (All Data)'!E13,1)</f>
        <v>#N/A</v>
      </c>
      <c r="F13" s="404" t="e">
        <f>IF($D13="Yes",'CMFs PDO (All Data)'!F13,1)</f>
        <v>#N/A</v>
      </c>
      <c r="G13" s="404" t="e">
        <f>IF($D13="Yes",'CMFs PDO (All Data)'!G13,1)</f>
        <v>#N/A</v>
      </c>
      <c r="H13" s="404" t="e">
        <f>IF($D13="Yes",'CMFs PDO (All Data)'!H13,1)</f>
        <v>#N/A</v>
      </c>
      <c r="I13" s="404" t="e">
        <f>IF($D13="Yes",'CMFs PDO (All Data)'!I13,1)</f>
        <v>#N/A</v>
      </c>
      <c r="J13" s="404" t="e">
        <f>IF($D13="Yes",'CMFs PDO (All Data)'!J13,1)</f>
        <v>#N/A</v>
      </c>
      <c r="K13" s="404" t="e">
        <f>IF($D13="Yes",'CMFs PDO (All Data)'!K13,1)</f>
        <v>#N/A</v>
      </c>
      <c r="L13" s="404" t="e">
        <f>IF($D13="Yes",'CMFs PDO (All Data)'!L13,1)</f>
        <v>#N/A</v>
      </c>
      <c r="M13" s="404" t="e">
        <f>IF($D13="Yes",'CMFs PDO (All Data)'!M13,1)</f>
        <v>#N/A</v>
      </c>
      <c r="N13" s="404" t="e">
        <f>IF($D13="Yes",'CMFs PDO (All Data)'!N13,1)</f>
        <v>#N/A</v>
      </c>
      <c r="O13" s="404" t="e">
        <f>IF($D13="Yes",'CMFs PDO (All Data)'!O13,1)</f>
        <v>#N/A</v>
      </c>
      <c r="P13" s="404" t="e">
        <f>IF($D13="Yes",'CMFs PDO (All Data)'!P13,1)</f>
        <v>#N/A</v>
      </c>
      <c r="Q13" s="404" t="e">
        <f>IF($D13="Yes",'CMFs PDO (All Data)'!Q13,1)</f>
        <v>#N/A</v>
      </c>
      <c r="R13" s="404" t="e">
        <f>IF($D13="Yes",'CMFs PDO (All Data)'!R13,1)</f>
        <v>#N/A</v>
      </c>
      <c r="S13" s="404" t="e">
        <f>IF($D13="Yes",'CMFs PDO (All Data)'!S13,1)</f>
        <v>#N/A</v>
      </c>
      <c r="T13" s="404" t="e">
        <f>IF($D13="Yes",'CMFs PDO (All Data)'!T13,1)</f>
        <v>#N/A</v>
      </c>
      <c r="U13" s="404" t="e">
        <f>IF($D13="Yes",'CMFs PDO (All Data)'!U13,1)</f>
        <v>#N/A</v>
      </c>
      <c r="V13" s="439" t="e">
        <f>IF($D13="Yes",'CMFs PDO (All Data)'!V13,1)</f>
        <v>#N/A</v>
      </c>
      <c r="W13" s="625"/>
    </row>
    <row r="14" spans="1:23" x14ac:dyDescent="0.2">
      <c r="A14" s="407" t="str">
        <f>'CMFs Fatal'!A14</f>
        <v>Area Type must be selected on Worksheet 1 (box 14)</v>
      </c>
      <c r="B14" s="403">
        <f>'CMFs Fatal (All Data)'!B14</f>
        <v>20</v>
      </c>
      <c r="C14" s="403" t="str">
        <f>'CMFs Fatal (All Data)'!C14</f>
        <v>All</v>
      </c>
      <c r="D14" s="403" t="e">
        <f>'CMFs Fatal (All Data)'!D14</f>
        <v>#N/A</v>
      </c>
      <c r="E14" s="404" t="e">
        <f>IF($D14="Yes",'CMFs PDO (All Data)'!E14,1)</f>
        <v>#N/A</v>
      </c>
      <c r="F14" s="404" t="e">
        <f>IF($D14="Yes",'CMFs PDO (All Data)'!F14,1)</f>
        <v>#N/A</v>
      </c>
      <c r="G14" s="404" t="e">
        <f>IF($D14="Yes",'CMFs PDO (All Data)'!G14,1)</f>
        <v>#N/A</v>
      </c>
      <c r="H14" s="404" t="e">
        <f>IF($D14="Yes",'CMFs PDO (All Data)'!H14,1)</f>
        <v>#N/A</v>
      </c>
      <c r="I14" s="404" t="e">
        <f>IF($D14="Yes",'CMFs PDO (All Data)'!I14,1)</f>
        <v>#N/A</v>
      </c>
      <c r="J14" s="404" t="e">
        <f>IF($D14="Yes",'CMFs PDO (All Data)'!J14,1)</f>
        <v>#N/A</v>
      </c>
      <c r="K14" s="404" t="e">
        <f>IF($D14="Yes",'CMFs PDO (All Data)'!K14,1)</f>
        <v>#N/A</v>
      </c>
      <c r="L14" s="404" t="e">
        <f>IF($D14="Yes",'CMFs PDO (All Data)'!L14,1)</f>
        <v>#N/A</v>
      </c>
      <c r="M14" s="404" t="e">
        <f>IF($D14="Yes",'CMFs PDO (All Data)'!M14,1)</f>
        <v>#N/A</v>
      </c>
      <c r="N14" s="404" t="e">
        <f>IF($D14="Yes",'CMFs PDO (All Data)'!N14,1)</f>
        <v>#N/A</v>
      </c>
      <c r="O14" s="404" t="e">
        <f>IF($D14="Yes",'CMFs PDO (All Data)'!O14,1)</f>
        <v>#N/A</v>
      </c>
      <c r="P14" s="404" t="e">
        <f>IF($D14="Yes",'CMFs PDO (All Data)'!P14,1)</f>
        <v>#N/A</v>
      </c>
      <c r="Q14" s="404" t="e">
        <f>IF($D14="Yes",'CMFs PDO (All Data)'!Q14,1)</f>
        <v>#N/A</v>
      </c>
      <c r="R14" s="404" t="e">
        <f>IF($D14="Yes",'CMFs PDO (All Data)'!R14,1)</f>
        <v>#N/A</v>
      </c>
      <c r="S14" s="404" t="e">
        <f>IF($D14="Yes",'CMFs PDO (All Data)'!S14,1)</f>
        <v>#N/A</v>
      </c>
      <c r="T14" s="404" t="e">
        <f>IF($D14="Yes",'CMFs PDO (All Data)'!T14,1)</f>
        <v>#N/A</v>
      </c>
      <c r="U14" s="404" t="e">
        <f>IF($D14="Yes",'CMFs PDO (All Data)'!U14,1)</f>
        <v>#N/A</v>
      </c>
      <c r="V14" s="439" t="e">
        <f>IF($D14="Yes",'CMFs PDO (All Data)'!V14,1)</f>
        <v>#N/A</v>
      </c>
      <c r="W14" s="625"/>
    </row>
    <row r="15" spans="1:23" x14ac:dyDescent="0.2">
      <c r="A15" s="407" t="str">
        <f>'CMFs Fatal'!A15</f>
        <v>Area Type must be selected on Worksheet 1 (box 14)</v>
      </c>
      <c r="B15" s="403">
        <f>'CMFs Fatal (All Data)'!B15</f>
        <v>20</v>
      </c>
      <c r="C15" s="403" t="str">
        <f>'CMFs Fatal (All Data)'!C15</f>
        <v>All</v>
      </c>
      <c r="D15" s="403" t="e">
        <f>'CMFs Fatal (All Data)'!D15</f>
        <v>#N/A</v>
      </c>
      <c r="E15" s="404" t="e">
        <f>IF($D15="Yes",'CMFs PDO (All Data)'!E15,1)</f>
        <v>#N/A</v>
      </c>
      <c r="F15" s="404" t="e">
        <f>IF($D15="Yes",'CMFs PDO (All Data)'!F15,1)</f>
        <v>#N/A</v>
      </c>
      <c r="G15" s="404" t="e">
        <f>IF($D15="Yes",'CMFs PDO (All Data)'!G15,1)</f>
        <v>#N/A</v>
      </c>
      <c r="H15" s="404" t="e">
        <f>IF($D15="Yes",'CMFs PDO (All Data)'!H15,1)</f>
        <v>#N/A</v>
      </c>
      <c r="I15" s="404" t="e">
        <f>IF($D15="Yes",'CMFs PDO (All Data)'!I15,1)</f>
        <v>#N/A</v>
      </c>
      <c r="J15" s="404" t="e">
        <f>IF($D15="Yes",'CMFs PDO (All Data)'!J15,1)</f>
        <v>#N/A</v>
      </c>
      <c r="K15" s="404" t="e">
        <f>IF($D15="Yes",'CMFs PDO (All Data)'!K15,1)</f>
        <v>#N/A</v>
      </c>
      <c r="L15" s="404" t="e">
        <f>IF($D15="Yes",'CMFs PDO (All Data)'!L15,1)</f>
        <v>#N/A</v>
      </c>
      <c r="M15" s="404" t="e">
        <f>IF($D15="Yes",'CMFs PDO (All Data)'!M15,1)</f>
        <v>#N/A</v>
      </c>
      <c r="N15" s="404" t="e">
        <f>IF($D15="Yes",'CMFs PDO (All Data)'!N15,1)</f>
        <v>#N/A</v>
      </c>
      <c r="O15" s="404" t="e">
        <f>IF($D15="Yes",'CMFs PDO (All Data)'!O15,1)</f>
        <v>#N/A</v>
      </c>
      <c r="P15" s="404" t="e">
        <f>IF($D15="Yes",'CMFs PDO (All Data)'!P15,1)</f>
        <v>#N/A</v>
      </c>
      <c r="Q15" s="404" t="e">
        <f>IF($D15="Yes",'CMFs PDO (All Data)'!Q15,1)</f>
        <v>#N/A</v>
      </c>
      <c r="R15" s="404" t="e">
        <f>IF($D15="Yes",'CMFs PDO (All Data)'!R15,1)</f>
        <v>#N/A</v>
      </c>
      <c r="S15" s="404" t="e">
        <f>IF($D15="Yes",'CMFs PDO (All Data)'!S15,1)</f>
        <v>#N/A</v>
      </c>
      <c r="T15" s="404" t="e">
        <f>IF($D15="Yes",'CMFs PDO (All Data)'!T15,1)</f>
        <v>#N/A</v>
      </c>
      <c r="U15" s="404" t="e">
        <f>IF($D15="Yes",'CMFs PDO (All Data)'!U15,1)</f>
        <v>#N/A</v>
      </c>
      <c r="V15" s="439" t="e">
        <f>IF($D15="Yes",'CMFs PDO (All Data)'!V15,1)</f>
        <v>#N/A</v>
      </c>
      <c r="W15" s="625"/>
    </row>
    <row r="16" spans="1:23" x14ac:dyDescent="0.2">
      <c r="A16" s="407" t="str">
        <f>'CMFs Fatal'!A16</f>
        <v>Area Type must be selected on Worksheet 1 (box 14)</v>
      </c>
      <c r="B16" s="403">
        <f>'CMFs Fatal (All Data)'!B16</f>
        <v>20</v>
      </c>
      <c r="C16" s="403" t="str">
        <f>'CMFs Fatal (All Data)'!C16</f>
        <v>All</v>
      </c>
      <c r="D16" s="403" t="e">
        <f>'CMFs Fatal (All Data)'!D16</f>
        <v>#N/A</v>
      </c>
      <c r="E16" s="404" t="e">
        <f>IF($D16="Yes",'CMFs PDO (All Data)'!E16,1)</f>
        <v>#N/A</v>
      </c>
      <c r="F16" s="404" t="e">
        <f>IF($D16="Yes",'CMFs PDO (All Data)'!F16,1)</f>
        <v>#N/A</v>
      </c>
      <c r="G16" s="404" t="e">
        <f>IF($D16="Yes",'CMFs PDO (All Data)'!G16,1)</f>
        <v>#N/A</v>
      </c>
      <c r="H16" s="404" t="e">
        <f>IF($D16="Yes",'CMFs PDO (All Data)'!H16,1)</f>
        <v>#N/A</v>
      </c>
      <c r="I16" s="404" t="e">
        <f>IF($D16="Yes",'CMFs PDO (All Data)'!I16,1)</f>
        <v>#N/A</v>
      </c>
      <c r="J16" s="404" t="e">
        <f>IF($D16="Yes",'CMFs PDO (All Data)'!J16,1)</f>
        <v>#N/A</v>
      </c>
      <c r="K16" s="404" t="e">
        <f>IF($D16="Yes",'CMFs PDO (All Data)'!K16,1)</f>
        <v>#N/A</v>
      </c>
      <c r="L16" s="404" t="e">
        <f>IF($D16="Yes",'CMFs PDO (All Data)'!L16,1)</f>
        <v>#N/A</v>
      </c>
      <c r="M16" s="404" t="e">
        <f>IF($D16="Yes",'CMFs PDO (All Data)'!M16,1)</f>
        <v>#N/A</v>
      </c>
      <c r="N16" s="404" t="e">
        <f>IF($D16="Yes",'CMFs PDO (All Data)'!N16,1)</f>
        <v>#N/A</v>
      </c>
      <c r="O16" s="404" t="e">
        <f>IF($D16="Yes",'CMFs PDO (All Data)'!O16,1)</f>
        <v>#N/A</v>
      </c>
      <c r="P16" s="404" t="e">
        <f>IF($D16="Yes",'CMFs PDO (All Data)'!P16,1)</f>
        <v>#N/A</v>
      </c>
      <c r="Q16" s="404" t="e">
        <f>IF($D16="Yes",'CMFs PDO (All Data)'!Q16,1)</f>
        <v>#N/A</v>
      </c>
      <c r="R16" s="404" t="e">
        <f>IF($D16="Yes",'CMFs PDO (All Data)'!R16,1)</f>
        <v>#N/A</v>
      </c>
      <c r="S16" s="404" t="e">
        <f>IF($D16="Yes",'CMFs PDO (All Data)'!S16,1)</f>
        <v>#N/A</v>
      </c>
      <c r="T16" s="404" t="e">
        <f>IF($D16="Yes",'CMFs PDO (All Data)'!T16,1)</f>
        <v>#N/A</v>
      </c>
      <c r="U16" s="404" t="e">
        <f>IF($D16="Yes",'CMFs PDO (All Data)'!U16,1)</f>
        <v>#N/A</v>
      </c>
      <c r="V16" s="439" t="e">
        <f>IF($D16="Yes",'CMFs PDO (All Data)'!V16,1)</f>
        <v>#N/A</v>
      </c>
      <c r="W16" s="625"/>
    </row>
    <row r="17" spans="1:23" x14ac:dyDescent="0.2">
      <c r="A17" s="536" t="str">
        <f>'CMFs Fatal'!A17</f>
        <v>Area Type must be selected on Worksheet 1 (box 14)</v>
      </c>
      <c r="B17" s="403">
        <f>'CMFs Fatal (All Data)'!B17</f>
        <v>20</v>
      </c>
      <c r="C17" s="403" t="str">
        <f>'CMFs Fatal (All Data)'!C17</f>
        <v>Rural</v>
      </c>
      <c r="D17" s="403" t="e">
        <f>'CMFs Fatal (All Data)'!D17</f>
        <v>#N/A</v>
      </c>
      <c r="E17" s="404" t="e">
        <f>IF($D17="Yes",'CMFs PDO (All Data)'!E17,1)</f>
        <v>#N/A</v>
      </c>
      <c r="F17" s="404" t="e">
        <f>IF($D17="Yes",'CMFs PDO (All Data)'!F17,1)</f>
        <v>#N/A</v>
      </c>
      <c r="G17" s="404" t="e">
        <f>IF($D17="Yes",'CMFs PDO (All Data)'!G17,1)</f>
        <v>#N/A</v>
      </c>
      <c r="H17" s="404" t="e">
        <f>IF($D17="Yes",'CMFs PDO (All Data)'!H17,1)</f>
        <v>#N/A</v>
      </c>
      <c r="I17" s="404" t="e">
        <f>IF($D17="Yes",'CMFs PDO (All Data)'!I17,1)</f>
        <v>#N/A</v>
      </c>
      <c r="J17" s="404" t="e">
        <f>IF($D17="Yes",'CMFs PDO (All Data)'!J17,1)</f>
        <v>#N/A</v>
      </c>
      <c r="K17" s="404" t="e">
        <f>IF($D17="Yes",'CMFs PDO (All Data)'!K17,1)</f>
        <v>#N/A</v>
      </c>
      <c r="L17" s="404" t="e">
        <f>IF($D17="Yes",'CMFs PDO (All Data)'!L17,1)</f>
        <v>#N/A</v>
      </c>
      <c r="M17" s="404" t="e">
        <f>IF($D17="Yes",'CMFs PDO (All Data)'!M17,1)</f>
        <v>#N/A</v>
      </c>
      <c r="N17" s="404" t="e">
        <f>IF($D17="Yes",'CMFs PDO (All Data)'!N17,1)</f>
        <v>#N/A</v>
      </c>
      <c r="O17" s="404" t="e">
        <f>IF($D17="Yes",'CMFs PDO (All Data)'!O17,1)</f>
        <v>#N/A</v>
      </c>
      <c r="P17" s="404" t="e">
        <f>IF($D17="Yes",'CMFs PDO (All Data)'!P17,1)</f>
        <v>#N/A</v>
      </c>
      <c r="Q17" s="404" t="e">
        <f>IF($D17="Yes",'CMFs PDO (All Data)'!Q17,1)</f>
        <v>#N/A</v>
      </c>
      <c r="R17" s="404" t="e">
        <f>IF($D17="Yes",'CMFs PDO (All Data)'!R17,1)</f>
        <v>#N/A</v>
      </c>
      <c r="S17" s="404" t="e">
        <f>IF($D17="Yes",'CMFs PDO (All Data)'!S17,1)</f>
        <v>#N/A</v>
      </c>
      <c r="T17" s="404" t="e">
        <f>IF($D17="Yes",'CMFs PDO (All Data)'!T17,1)</f>
        <v>#N/A</v>
      </c>
      <c r="U17" s="404" t="e">
        <f>IF($D17="Yes",'CMFs PDO (All Data)'!U17,1)</f>
        <v>#N/A</v>
      </c>
      <c r="V17" s="439" t="e">
        <f>IF($D17="Yes",'CMFs PDO (All Data)'!V17,1)</f>
        <v>#N/A</v>
      </c>
      <c r="W17" s="625"/>
    </row>
    <row r="18" spans="1:23" x14ac:dyDescent="0.2">
      <c r="A18" s="536" t="str">
        <f>'CMFs Fatal'!A18</f>
        <v>Area Type must be selected on Worksheet 1 (box 14)</v>
      </c>
      <c r="B18" s="403">
        <f>'CMFs Fatal (All Data)'!B18</f>
        <v>20</v>
      </c>
      <c r="C18" s="403" t="str">
        <f>'CMFs Fatal (All Data)'!C18</f>
        <v>All</v>
      </c>
      <c r="D18" s="403" t="e">
        <f>'CMFs Fatal (All Data)'!D18</f>
        <v>#N/A</v>
      </c>
      <c r="E18" s="404" t="e">
        <f>IF($D18="Yes",'CMFs PDO (All Data)'!E18,1)</f>
        <v>#N/A</v>
      </c>
      <c r="F18" s="404" t="e">
        <f>IF($D18="Yes",'CMFs PDO (All Data)'!F18,1)</f>
        <v>#N/A</v>
      </c>
      <c r="G18" s="404" t="e">
        <f>IF($D18="Yes",'CMFs PDO (All Data)'!G18,1)</f>
        <v>#N/A</v>
      </c>
      <c r="H18" s="404" t="e">
        <f>IF($D18="Yes",'CMFs PDO (All Data)'!H18,1)</f>
        <v>#N/A</v>
      </c>
      <c r="I18" s="404" t="e">
        <f>IF($D18="Yes",'CMFs PDO (All Data)'!I18,1)</f>
        <v>#N/A</v>
      </c>
      <c r="J18" s="404" t="e">
        <f>IF($D18="Yes",'CMFs PDO (All Data)'!J18,1)</f>
        <v>#N/A</v>
      </c>
      <c r="K18" s="404" t="e">
        <f>IF($D18="Yes",'CMFs PDO (All Data)'!K18,1)</f>
        <v>#N/A</v>
      </c>
      <c r="L18" s="404" t="e">
        <f>IF($D18="Yes",'CMFs PDO (All Data)'!L18,1)</f>
        <v>#N/A</v>
      </c>
      <c r="M18" s="404" t="e">
        <f>IF($D18="Yes",'CMFs PDO (All Data)'!M18,1)</f>
        <v>#N/A</v>
      </c>
      <c r="N18" s="404" t="e">
        <f>IF($D18="Yes",'CMFs PDO (All Data)'!N18,1)</f>
        <v>#N/A</v>
      </c>
      <c r="O18" s="404" t="e">
        <f>IF($D18="Yes",'CMFs PDO (All Data)'!O18,1)</f>
        <v>#N/A</v>
      </c>
      <c r="P18" s="404" t="e">
        <f>IF($D18="Yes",'CMFs PDO (All Data)'!P18,1)</f>
        <v>#N/A</v>
      </c>
      <c r="Q18" s="404" t="e">
        <f>IF($D18="Yes",'CMFs PDO (All Data)'!Q18,1)</f>
        <v>#N/A</v>
      </c>
      <c r="R18" s="404" t="e">
        <f>IF($D18="Yes",'CMFs PDO (All Data)'!R18,1)</f>
        <v>#N/A</v>
      </c>
      <c r="S18" s="404" t="e">
        <f>IF($D18="Yes",'CMFs PDO (All Data)'!S18,1)</f>
        <v>#N/A</v>
      </c>
      <c r="T18" s="404" t="e">
        <f>IF($D18="Yes",'CMFs PDO (All Data)'!T18,1)</f>
        <v>#N/A</v>
      </c>
      <c r="U18" s="404" t="e">
        <f>IF($D18="Yes",'CMFs PDO (All Data)'!U18,1)</f>
        <v>#N/A</v>
      </c>
      <c r="V18" s="439" t="e">
        <f>IF($D18="Yes",'CMFs PDO (All Data)'!V18,1)</f>
        <v>#N/A</v>
      </c>
      <c r="W18" s="625"/>
    </row>
    <row r="19" spans="1:23" x14ac:dyDescent="0.2">
      <c r="A19" s="407" t="str">
        <f>'CMFs Fatal'!A19</f>
        <v>Area Type must be selected on Worksheet 1 (box 14)</v>
      </c>
      <c r="B19" s="403">
        <f>'CMFs Fatal (All Data)'!B19</f>
        <v>20</v>
      </c>
      <c r="C19" s="403" t="str">
        <f>'CMFs Fatal (All Data)'!C19</f>
        <v>All</v>
      </c>
      <c r="D19" s="403" t="e">
        <f>'CMFs Fatal (All Data)'!D19</f>
        <v>#N/A</v>
      </c>
      <c r="E19" s="404" t="e">
        <f>IF($D19="Yes",'CMFs PDO (All Data)'!E19,1)</f>
        <v>#N/A</v>
      </c>
      <c r="F19" s="404" t="e">
        <f>IF($D19="Yes",'CMFs PDO (All Data)'!F19,1)</f>
        <v>#N/A</v>
      </c>
      <c r="G19" s="404" t="e">
        <f>IF($D19="Yes",'CMFs PDO (All Data)'!G19,1)</f>
        <v>#N/A</v>
      </c>
      <c r="H19" s="404" t="e">
        <f>IF($D19="Yes",'CMFs PDO (All Data)'!H19,1)</f>
        <v>#N/A</v>
      </c>
      <c r="I19" s="404" t="e">
        <f>IF($D19="Yes",'CMFs PDO (All Data)'!I19,1)</f>
        <v>#N/A</v>
      </c>
      <c r="J19" s="404" t="e">
        <f>IF($D19="Yes",'CMFs PDO (All Data)'!J19,1)</f>
        <v>#N/A</v>
      </c>
      <c r="K19" s="404" t="e">
        <f>IF($D19="Yes",'CMFs PDO (All Data)'!K19,1)</f>
        <v>#N/A</v>
      </c>
      <c r="L19" s="404" t="e">
        <f>IF($D19="Yes",'CMFs PDO (All Data)'!L19,1)</f>
        <v>#N/A</v>
      </c>
      <c r="M19" s="404" t="e">
        <f>IF($D19="Yes",'CMFs PDO (All Data)'!M19,1)</f>
        <v>#N/A</v>
      </c>
      <c r="N19" s="404" t="e">
        <f>IF($D19="Yes",'CMFs PDO (All Data)'!N19,1)</f>
        <v>#N/A</v>
      </c>
      <c r="O19" s="404" t="e">
        <f>IF($D19="Yes",'CMFs PDO (All Data)'!O19,1)</f>
        <v>#N/A</v>
      </c>
      <c r="P19" s="404" t="e">
        <f>IF($D19="Yes",'CMFs PDO (All Data)'!P19,1)</f>
        <v>#N/A</v>
      </c>
      <c r="Q19" s="404" t="e">
        <f>IF($D19="Yes",'CMFs PDO (All Data)'!Q19,1)</f>
        <v>#N/A</v>
      </c>
      <c r="R19" s="404" t="e">
        <f>IF($D19="Yes",'CMFs PDO (All Data)'!R19,1)</f>
        <v>#N/A</v>
      </c>
      <c r="S19" s="404" t="e">
        <f>IF($D19="Yes",'CMFs PDO (All Data)'!S19,1)</f>
        <v>#N/A</v>
      </c>
      <c r="T19" s="404" t="e">
        <f>IF($D19="Yes",'CMFs PDO (All Data)'!T19,1)</f>
        <v>#N/A</v>
      </c>
      <c r="U19" s="404" t="e">
        <f>IF($D19="Yes",'CMFs PDO (All Data)'!U19,1)</f>
        <v>#N/A</v>
      </c>
      <c r="V19" s="439" t="e">
        <f>IF($D19="Yes",'CMFs PDO (All Data)'!V19,1)</f>
        <v>#N/A</v>
      </c>
      <c r="W19" s="625"/>
    </row>
    <row r="20" spans="1:23" x14ac:dyDescent="0.2">
      <c r="A20" s="407" t="str">
        <f>'CMFs Fatal'!A20</f>
        <v>Area Type must be selected on Worksheet 1 (box 14)</v>
      </c>
      <c r="B20" s="403">
        <f>'CMFs Fatal (All Data)'!B20</f>
        <v>20</v>
      </c>
      <c r="C20" s="403" t="str">
        <f>'CMFs Fatal (All Data)'!C20</f>
        <v>All</v>
      </c>
      <c r="D20" s="403" t="e">
        <f>'CMFs Fatal (All Data)'!D20</f>
        <v>#N/A</v>
      </c>
      <c r="E20" s="404" t="e">
        <f>IF($D20="Yes",'CMFs PDO (All Data)'!E20,1)</f>
        <v>#N/A</v>
      </c>
      <c r="F20" s="404" t="e">
        <f>IF($D20="Yes",'CMFs PDO (All Data)'!F20,1)</f>
        <v>#N/A</v>
      </c>
      <c r="G20" s="404" t="e">
        <f>IF($D20="Yes",'CMFs PDO (All Data)'!G20,1)</f>
        <v>#N/A</v>
      </c>
      <c r="H20" s="404" t="e">
        <f>IF($D20="Yes",'CMFs PDO (All Data)'!H20,1)</f>
        <v>#N/A</v>
      </c>
      <c r="I20" s="404" t="e">
        <f>IF($D20="Yes",'CMFs PDO (All Data)'!I20,1)</f>
        <v>#N/A</v>
      </c>
      <c r="J20" s="404" t="e">
        <f>IF($D20="Yes",'CMFs PDO (All Data)'!J20,1)</f>
        <v>#N/A</v>
      </c>
      <c r="K20" s="404" t="e">
        <f>IF($D20="Yes",'CMFs PDO (All Data)'!K20,1)</f>
        <v>#N/A</v>
      </c>
      <c r="L20" s="404" t="e">
        <f>IF($D20="Yes",'CMFs PDO (All Data)'!L20,1)</f>
        <v>#N/A</v>
      </c>
      <c r="M20" s="404" t="e">
        <f>IF($D20="Yes",'CMFs PDO (All Data)'!M20,1)</f>
        <v>#N/A</v>
      </c>
      <c r="N20" s="404" t="e">
        <f>IF($D20="Yes",'CMFs PDO (All Data)'!N20,1)</f>
        <v>#N/A</v>
      </c>
      <c r="O20" s="404" t="e">
        <f>IF($D20="Yes",'CMFs PDO (All Data)'!O20,1)</f>
        <v>#N/A</v>
      </c>
      <c r="P20" s="404" t="e">
        <f>IF($D20="Yes",'CMFs PDO (All Data)'!P20,1)</f>
        <v>#N/A</v>
      </c>
      <c r="Q20" s="404" t="e">
        <f>IF($D20="Yes",'CMFs PDO (All Data)'!Q20,1)</f>
        <v>#N/A</v>
      </c>
      <c r="R20" s="404" t="e">
        <f>IF($D20="Yes",'CMFs PDO (All Data)'!R20,1)</f>
        <v>#N/A</v>
      </c>
      <c r="S20" s="404" t="e">
        <f>IF($D20="Yes",'CMFs PDO (All Data)'!S20,1)</f>
        <v>#N/A</v>
      </c>
      <c r="T20" s="404" t="e">
        <f>IF($D20="Yes",'CMFs PDO (All Data)'!T20,1)</f>
        <v>#N/A</v>
      </c>
      <c r="U20" s="404" t="e">
        <f>IF($D20="Yes",'CMFs PDO (All Data)'!U20,1)</f>
        <v>#N/A</v>
      </c>
      <c r="V20" s="439" t="e">
        <f>IF($D20="Yes",'CMFs PDO (All Data)'!V20,1)</f>
        <v>#N/A</v>
      </c>
      <c r="W20" s="625"/>
    </row>
    <row r="21" spans="1:23" x14ac:dyDescent="0.2">
      <c r="A21" s="407" t="str">
        <f>'CMFs Fatal'!A21</f>
        <v>Area Type must be selected on Worksheet 1 (box 14)</v>
      </c>
      <c r="B21" s="403">
        <f>'CMFs Fatal (All Data)'!B21</f>
        <v>20</v>
      </c>
      <c r="C21" s="403" t="str">
        <f>'CMFs Fatal (All Data)'!C21</f>
        <v>All</v>
      </c>
      <c r="D21" s="403" t="e">
        <f>'CMFs Fatal (All Data)'!D21</f>
        <v>#N/A</v>
      </c>
      <c r="E21" s="404" t="e">
        <f>IF($D21="Yes",'CMFs PDO (All Data)'!E21,1)</f>
        <v>#N/A</v>
      </c>
      <c r="F21" s="404" t="e">
        <f>IF($D21="Yes",'CMFs PDO (All Data)'!F21,1)</f>
        <v>#N/A</v>
      </c>
      <c r="G21" s="404" t="e">
        <f>IF($D21="Yes",'CMFs PDO (All Data)'!G21,1)</f>
        <v>#N/A</v>
      </c>
      <c r="H21" s="404" t="e">
        <f>IF($D21="Yes",'CMFs PDO (All Data)'!H21,1)</f>
        <v>#N/A</v>
      </c>
      <c r="I21" s="404" t="e">
        <f>IF($D21="Yes",'CMFs PDO (All Data)'!I21,1)</f>
        <v>#N/A</v>
      </c>
      <c r="J21" s="404" t="e">
        <f>IF($D21="Yes",'CMFs PDO (All Data)'!J21,1)</f>
        <v>#N/A</v>
      </c>
      <c r="K21" s="404" t="e">
        <f>IF($D21="Yes",'CMFs PDO (All Data)'!K21,1)</f>
        <v>#N/A</v>
      </c>
      <c r="L21" s="404" t="e">
        <f>IF($D21="Yes",'CMFs PDO (All Data)'!L21,1)</f>
        <v>#N/A</v>
      </c>
      <c r="M21" s="404" t="e">
        <f>IF($D21="Yes",'CMFs PDO (All Data)'!M21,1)</f>
        <v>#N/A</v>
      </c>
      <c r="N21" s="404" t="e">
        <f>IF($D21="Yes",'CMFs PDO (All Data)'!N21,1)</f>
        <v>#N/A</v>
      </c>
      <c r="O21" s="404" t="e">
        <f>IF($D21="Yes",'CMFs PDO (All Data)'!O21,1)</f>
        <v>#N/A</v>
      </c>
      <c r="P21" s="404" t="e">
        <f>IF($D21="Yes",'CMFs PDO (All Data)'!P21,1)</f>
        <v>#N/A</v>
      </c>
      <c r="Q21" s="404" t="e">
        <f>IF($D21="Yes",'CMFs PDO (All Data)'!Q21,1)</f>
        <v>#N/A</v>
      </c>
      <c r="R21" s="404" t="e">
        <f>IF($D21="Yes",'CMFs PDO (All Data)'!R21,1)</f>
        <v>#N/A</v>
      </c>
      <c r="S21" s="404" t="e">
        <f>IF($D21="Yes",'CMFs PDO (All Data)'!S21,1)</f>
        <v>#N/A</v>
      </c>
      <c r="T21" s="404" t="e">
        <f>IF($D21="Yes",'CMFs PDO (All Data)'!T21,1)</f>
        <v>#N/A</v>
      </c>
      <c r="U21" s="404" t="e">
        <f>IF($D21="Yes",'CMFs PDO (All Data)'!U21,1)</f>
        <v>#N/A</v>
      </c>
      <c r="V21" s="439" t="e">
        <f>IF($D21="Yes",'CMFs PDO (All Data)'!V21,1)</f>
        <v>#N/A</v>
      </c>
      <c r="W21" s="625"/>
    </row>
    <row r="22" spans="1:23" x14ac:dyDescent="0.2">
      <c r="A22" s="407" t="str">
        <f>'CMFs Fatal'!A22</f>
        <v>Area Type must be selected on Worksheet 1 (box 14)</v>
      </c>
      <c r="B22" s="403">
        <f>'CMFs Fatal (All Data)'!B22</f>
        <v>20</v>
      </c>
      <c r="C22" s="403" t="str">
        <f>'CMFs Fatal (All Data)'!C22</f>
        <v>All</v>
      </c>
      <c r="D22" s="403" t="e">
        <f>'CMFs Fatal (All Data)'!D22</f>
        <v>#N/A</v>
      </c>
      <c r="E22" s="404" t="e">
        <f>IF($D22="Yes",'CMFs PDO (All Data)'!E22,1)</f>
        <v>#N/A</v>
      </c>
      <c r="F22" s="404" t="e">
        <f>IF($D22="Yes",'CMFs PDO (All Data)'!F22,1)</f>
        <v>#N/A</v>
      </c>
      <c r="G22" s="404" t="e">
        <f>IF($D22="Yes",'CMFs PDO (All Data)'!G22,1)</f>
        <v>#N/A</v>
      </c>
      <c r="H22" s="404" t="e">
        <f>IF($D22="Yes",'CMFs PDO (All Data)'!H22,1)</f>
        <v>#N/A</v>
      </c>
      <c r="I22" s="404" t="e">
        <f>IF($D22="Yes",'CMFs PDO (All Data)'!I22,1)</f>
        <v>#N/A</v>
      </c>
      <c r="J22" s="404" t="e">
        <f>IF($D22="Yes",'CMFs PDO (All Data)'!J22,1)</f>
        <v>#N/A</v>
      </c>
      <c r="K22" s="404" t="e">
        <f>IF($D22="Yes",'CMFs PDO (All Data)'!K22,1)</f>
        <v>#N/A</v>
      </c>
      <c r="L22" s="404" t="e">
        <f>IF($D22="Yes",'CMFs PDO (All Data)'!L22,1)</f>
        <v>#N/A</v>
      </c>
      <c r="M22" s="404" t="e">
        <f>IF($D22="Yes",'CMFs PDO (All Data)'!M22,1)</f>
        <v>#N/A</v>
      </c>
      <c r="N22" s="404" t="e">
        <f>IF($D22="Yes",'CMFs PDO (All Data)'!N22,1)</f>
        <v>#N/A</v>
      </c>
      <c r="O22" s="404" t="e">
        <f>IF($D22="Yes",'CMFs PDO (All Data)'!O22,1)</f>
        <v>#N/A</v>
      </c>
      <c r="P22" s="404" t="e">
        <f>IF($D22="Yes",'CMFs PDO (All Data)'!P22,1)</f>
        <v>#N/A</v>
      </c>
      <c r="Q22" s="404" t="e">
        <f>IF($D22="Yes",'CMFs PDO (All Data)'!Q22,1)</f>
        <v>#N/A</v>
      </c>
      <c r="R22" s="404" t="e">
        <f>IF($D22="Yes",'CMFs PDO (All Data)'!R22,1)</f>
        <v>#N/A</v>
      </c>
      <c r="S22" s="404" t="e">
        <f>IF($D22="Yes",'CMFs PDO (All Data)'!S22,1)</f>
        <v>#N/A</v>
      </c>
      <c r="T22" s="404" t="e">
        <f>IF($D22="Yes",'CMFs PDO (All Data)'!T22,1)</f>
        <v>#N/A</v>
      </c>
      <c r="U22" s="404" t="e">
        <f>IF($D22="Yes",'CMFs PDO (All Data)'!U22,1)</f>
        <v>#N/A</v>
      </c>
      <c r="V22" s="439" t="e">
        <f>IF($D22="Yes",'CMFs PDO (All Data)'!V22,1)</f>
        <v>#N/A</v>
      </c>
      <c r="W22" s="625"/>
    </row>
    <row r="23" spans="1:23" x14ac:dyDescent="0.2">
      <c r="A23" s="407" t="str">
        <f>'CMFs Fatal'!A23</f>
        <v>Area Type must be selected on Worksheet 1 (box 14)</v>
      </c>
      <c r="B23" s="403">
        <f>'CMFs Fatal (All Data)'!B23</f>
        <v>20</v>
      </c>
      <c r="C23" s="403" t="str">
        <f>'CMFs Fatal (All Data)'!C23</f>
        <v>Urban and Suburban</v>
      </c>
      <c r="D23" s="403" t="e">
        <f>'CMFs Fatal (All Data)'!D23</f>
        <v>#N/A</v>
      </c>
      <c r="E23" s="404" t="e">
        <f>IF($D23="Yes",'CMFs PDO (All Data)'!E23,1)</f>
        <v>#N/A</v>
      </c>
      <c r="F23" s="404" t="e">
        <f>IF($D23="Yes",'CMFs PDO (All Data)'!F23,1)</f>
        <v>#N/A</v>
      </c>
      <c r="G23" s="404" t="e">
        <f>IF($D23="Yes",'CMFs PDO (All Data)'!G23,1)</f>
        <v>#N/A</v>
      </c>
      <c r="H23" s="404" t="e">
        <f>IF($D23="Yes",'CMFs PDO (All Data)'!H23,1)</f>
        <v>#N/A</v>
      </c>
      <c r="I23" s="404" t="e">
        <f>IF($D23="Yes",'CMFs PDO (All Data)'!I23,1)</f>
        <v>#N/A</v>
      </c>
      <c r="J23" s="404" t="e">
        <f>IF($D23="Yes",'CMFs PDO (All Data)'!J23,1)</f>
        <v>#N/A</v>
      </c>
      <c r="K23" s="404" t="e">
        <f>IF($D23="Yes",'CMFs PDO (All Data)'!K23,1)</f>
        <v>#N/A</v>
      </c>
      <c r="L23" s="404" t="e">
        <f>IF($D23="Yes",'CMFs PDO (All Data)'!L23,1)</f>
        <v>#N/A</v>
      </c>
      <c r="M23" s="404" t="e">
        <f>IF($D23="Yes",'CMFs PDO (All Data)'!M23,1)</f>
        <v>#N/A</v>
      </c>
      <c r="N23" s="404" t="e">
        <f>IF($D23="Yes",'CMFs PDO (All Data)'!N23,1)</f>
        <v>#N/A</v>
      </c>
      <c r="O23" s="404" t="e">
        <f>IF($D23="Yes",'CMFs PDO (All Data)'!O23,1)</f>
        <v>#N/A</v>
      </c>
      <c r="P23" s="404" t="e">
        <f>IF($D23="Yes",'CMFs PDO (All Data)'!P23,1)</f>
        <v>#N/A</v>
      </c>
      <c r="Q23" s="404" t="e">
        <f>IF($D23="Yes",'CMFs PDO (All Data)'!Q23,1)</f>
        <v>#N/A</v>
      </c>
      <c r="R23" s="404" t="e">
        <f>IF($D23="Yes",'CMFs PDO (All Data)'!R23,1)</f>
        <v>#N/A</v>
      </c>
      <c r="S23" s="404" t="e">
        <f>IF($D23="Yes",'CMFs PDO (All Data)'!S23,1)</f>
        <v>#N/A</v>
      </c>
      <c r="T23" s="404" t="e">
        <f>IF($D23="Yes",'CMFs PDO (All Data)'!T23,1)</f>
        <v>#N/A</v>
      </c>
      <c r="U23" s="404" t="e">
        <f>IF($D23="Yes",'CMFs PDO (All Data)'!U23,1)</f>
        <v>#N/A</v>
      </c>
      <c r="V23" s="439" t="e">
        <f>IF($D23="Yes",'CMFs PDO (All Data)'!V23,1)</f>
        <v>#N/A</v>
      </c>
      <c r="W23" s="625"/>
    </row>
    <row r="24" spans="1:23" x14ac:dyDescent="0.2">
      <c r="A24" s="407" t="str">
        <f>'CMFs Fatal'!A24</f>
        <v>Area Type must be selected on Worksheet 1 (box 14)</v>
      </c>
      <c r="B24" s="403">
        <f>'CMFs Fatal (All Data)'!B24</f>
        <v>20</v>
      </c>
      <c r="C24" s="403" t="str">
        <f>'CMFs Fatal (All Data)'!C24</f>
        <v>All</v>
      </c>
      <c r="D24" s="403" t="e">
        <f>'CMFs Fatal (All Data)'!D24</f>
        <v>#N/A</v>
      </c>
      <c r="E24" s="404" t="e">
        <f>IF($D24="Yes",'CMFs PDO (All Data)'!E24,1)</f>
        <v>#N/A</v>
      </c>
      <c r="F24" s="404" t="e">
        <f>IF($D24="Yes",'CMFs PDO (All Data)'!F24,1)</f>
        <v>#N/A</v>
      </c>
      <c r="G24" s="404" t="e">
        <f>IF($D24="Yes",'CMFs PDO (All Data)'!G24,1)</f>
        <v>#N/A</v>
      </c>
      <c r="H24" s="404" t="e">
        <f>IF($D24="Yes",'CMFs PDO (All Data)'!H24,1)</f>
        <v>#N/A</v>
      </c>
      <c r="I24" s="404" t="e">
        <f>IF($D24="Yes",'CMFs PDO (All Data)'!I24,1)</f>
        <v>#N/A</v>
      </c>
      <c r="J24" s="404" t="e">
        <f>IF($D24="Yes",'CMFs PDO (All Data)'!J24,1)</f>
        <v>#N/A</v>
      </c>
      <c r="K24" s="404" t="e">
        <f>IF($D24="Yes",'CMFs PDO (All Data)'!K24,1)</f>
        <v>#N/A</v>
      </c>
      <c r="L24" s="404" t="e">
        <f>IF($D24="Yes",'CMFs PDO (All Data)'!L24,1)</f>
        <v>#N/A</v>
      </c>
      <c r="M24" s="404" t="e">
        <f>IF($D24="Yes",'CMFs PDO (All Data)'!M24,1)</f>
        <v>#N/A</v>
      </c>
      <c r="N24" s="404" t="e">
        <f>IF($D24="Yes",'CMFs PDO (All Data)'!N24,1)</f>
        <v>#N/A</v>
      </c>
      <c r="O24" s="404" t="e">
        <f>IF($D24="Yes",'CMFs PDO (All Data)'!O24,1)</f>
        <v>#N/A</v>
      </c>
      <c r="P24" s="404" t="e">
        <f>IF($D24="Yes",'CMFs PDO (All Data)'!P24,1)</f>
        <v>#N/A</v>
      </c>
      <c r="Q24" s="404" t="e">
        <f>IF($D24="Yes",'CMFs PDO (All Data)'!Q24,1)</f>
        <v>#N/A</v>
      </c>
      <c r="R24" s="404" t="e">
        <f>IF($D24="Yes",'CMFs PDO (All Data)'!R24,1)</f>
        <v>#N/A</v>
      </c>
      <c r="S24" s="404" t="e">
        <f>IF($D24="Yes",'CMFs PDO (All Data)'!S24,1)</f>
        <v>#N/A</v>
      </c>
      <c r="T24" s="404" t="e">
        <f>IF($D24="Yes",'CMFs PDO (All Data)'!T24,1)</f>
        <v>#N/A</v>
      </c>
      <c r="U24" s="404" t="e">
        <f>IF($D24="Yes",'CMFs PDO (All Data)'!U24,1)</f>
        <v>#N/A</v>
      </c>
      <c r="V24" s="439" t="e">
        <f>IF($D24="Yes",'CMFs PDO (All Data)'!V24,1)</f>
        <v>#N/A</v>
      </c>
      <c r="W24" s="625"/>
    </row>
    <row r="25" spans="1:23" x14ac:dyDescent="0.2">
      <c r="A25" s="407" t="str">
        <f>'CMFs Fatal'!A25</f>
        <v>Area Type must be selected on Worksheet 1 (box 14)</v>
      </c>
      <c r="B25" s="403">
        <f>'CMFs Fatal (All Data)'!B25</f>
        <v>20</v>
      </c>
      <c r="C25" s="403" t="str">
        <f>'CMFs Fatal (All Data)'!C25</f>
        <v>All</v>
      </c>
      <c r="D25" s="403" t="e">
        <f>'CMFs Fatal (All Data)'!D25</f>
        <v>#N/A</v>
      </c>
      <c r="E25" s="404" t="e">
        <f>IF($D25="Yes",'CMFs PDO (All Data)'!E25,1)</f>
        <v>#N/A</v>
      </c>
      <c r="F25" s="404" t="e">
        <f>IF($D25="Yes",'CMFs PDO (All Data)'!F25,1)</f>
        <v>#N/A</v>
      </c>
      <c r="G25" s="404" t="e">
        <f>IF($D25="Yes",'CMFs PDO (All Data)'!G25,1)</f>
        <v>#N/A</v>
      </c>
      <c r="H25" s="404" t="e">
        <f>IF($D25="Yes",'CMFs PDO (All Data)'!H25,1)</f>
        <v>#N/A</v>
      </c>
      <c r="I25" s="404" t="e">
        <f>IF($D25="Yes",'CMFs PDO (All Data)'!I25,1)</f>
        <v>#N/A</v>
      </c>
      <c r="J25" s="404" t="e">
        <f>IF($D25="Yes",'CMFs PDO (All Data)'!J25,1)</f>
        <v>#N/A</v>
      </c>
      <c r="K25" s="404" t="e">
        <f>IF($D25="Yes",'CMFs PDO (All Data)'!K25,1)</f>
        <v>#N/A</v>
      </c>
      <c r="L25" s="404" t="e">
        <f>IF($D25="Yes",'CMFs PDO (All Data)'!L25,1)</f>
        <v>#N/A</v>
      </c>
      <c r="M25" s="404" t="e">
        <f>IF($D25="Yes",'CMFs PDO (All Data)'!M25,1)</f>
        <v>#N/A</v>
      </c>
      <c r="N25" s="404" t="e">
        <f>IF($D25="Yes",'CMFs PDO (All Data)'!N25,1)</f>
        <v>#N/A</v>
      </c>
      <c r="O25" s="404" t="e">
        <f>IF($D25="Yes",'CMFs PDO (All Data)'!O25,1)</f>
        <v>#N/A</v>
      </c>
      <c r="P25" s="404" t="e">
        <f>IF($D25="Yes",'CMFs PDO (All Data)'!P25,1)</f>
        <v>#N/A</v>
      </c>
      <c r="Q25" s="404" t="e">
        <f>IF($D25="Yes",'CMFs PDO (All Data)'!Q25,1)</f>
        <v>#N/A</v>
      </c>
      <c r="R25" s="404" t="e">
        <f>IF($D25="Yes",'CMFs PDO (All Data)'!R25,1)</f>
        <v>#N/A</v>
      </c>
      <c r="S25" s="404" t="e">
        <f>IF($D25="Yes",'CMFs PDO (All Data)'!S25,1)</f>
        <v>#N/A</v>
      </c>
      <c r="T25" s="404" t="e">
        <f>IF($D25="Yes",'CMFs PDO (All Data)'!T25,1)</f>
        <v>#N/A</v>
      </c>
      <c r="U25" s="404" t="e">
        <f>IF($D25="Yes",'CMFs PDO (All Data)'!U25,1)</f>
        <v>#N/A</v>
      </c>
      <c r="V25" s="439" t="e">
        <f>IF($D25="Yes",'CMFs PDO (All Data)'!V25,1)</f>
        <v>#N/A</v>
      </c>
      <c r="W25" s="625"/>
    </row>
    <row r="26" spans="1:23" x14ac:dyDescent="0.2">
      <c r="A26" s="407" t="str">
        <f>'CMFs Fatal'!A26</f>
        <v>Area Type must be selected on Worksheet 1 (box 14)</v>
      </c>
      <c r="B26" s="403">
        <f>'CMFs Fatal (All Data)'!B26</f>
        <v>20</v>
      </c>
      <c r="C26" s="403" t="str">
        <f>'CMFs Fatal (All Data)'!C26</f>
        <v>All</v>
      </c>
      <c r="D26" s="403" t="e">
        <f>'CMFs Fatal (All Data)'!D26</f>
        <v>#N/A</v>
      </c>
      <c r="E26" s="404" t="e">
        <f>IF($D26="Yes",'CMFs PDO (All Data)'!E26,1)</f>
        <v>#N/A</v>
      </c>
      <c r="F26" s="404" t="e">
        <f>IF($D26="Yes",'CMFs PDO (All Data)'!F26,1)</f>
        <v>#N/A</v>
      </c>
      <c r="G26" s="404" t="e">
        <f>IF($D26="Yes",'CMFs PDO (All Data)'!G26,1)</f>
        <v>#N/A</v>
      </c>
      <c r="H26" s="404" t="e">
        <f>IF($D26="Yes",'CMFs PDO (All Data)'!H26,1)</f>
        <v>#N/A</v>
      </c>
      <c r="I26" s="404" t="e">
        <f>IF($D26="Yes",'CMFs PDO (All Data)'!I26,1)</f>
        <v>#N/A</v>
      </c>
      <c r="J26" s="404" t="e">
        <f>IF($D26="Yes",'CMFs PDO (All Data)'!J26,1)</f>
        <v>#N/A</v>
      </c>
      <c r="K26" s="404" t="e">
        <f>IF($D26="Yes",'CMFs PDO (All Data)'!K26,1)</f>
        <v>#N/A</v>
      </c>
      <c r="L26" s="404" t="e">
        <f>IF($D26="Yes",'CMFs PDO (All Data)'!L26,1)</f>
        <v>#N/A</v>
      </c>
      <c r="M26" s="404" t="e">
        <f>IF($D26="Yes",'CMFs PDO (All Data)'!M26,1)</f>
        <v>#N/A</v>
      </c>
      <c r="N26" s="404" t="e">
        <f>IF($D26="Yes",'CMFs PDO (All Data)'!N26,1)</f>
        <v>#N/A</v>
      </c>
      <c r="O26" s="404" t="e">
        <f>IF($D26="Yes",'CMFs PDO (All Data)'!O26,1)</f>
        <v>#N/A</v>
      </c>
      <c r="P26" s="404" t="e">
        <f>IF($D26="Yes",'CMFs PDO (All Data)'!P26,1)</f>
        <v>#N/A</v>
      </c>
      <c r="Q26" s="404" t="e">
        <f>IF($D26="Yes",'CMFs PDO (All Data)'!Q26,1)</f>
        <v>#N/A</v>
      </c>
      <c r="R26" s="404" t="e">
        <f>IF($D26="Yes",'CMFs PDO (All Data)'!R26,1)</f>
        <v>#N/A</v>
      </c>
      <c r="S26" s="404" t="e">
        <f>IF($D26="Yes",'CMFs PDO (All Data)'!S26,1)</f>
        <v>#N/A</v>
      </c>
      <c r="T26" s="404" t="e">
        <f>IF($D26="Yes",'CMFs PDO (All Data)'!T26,1)</f>
        <v>#N/A</v>
      </c>
      <c r="U26" s="404" t="e">
        <f>IF($D26="Yes",'CMFs PDO (All Data)'!U26,1)</f>
        <v>#N/A</v>
      </c>
      <c r="V26" s="439" t="e">
        <f>IF($D26="Yes",'CMFs PDO (All Data)'!V26,1)</f>
        <v>#N/A</v>
      </c>
      <c r="W26" s="625"/>
    </row>
    <row r="27" spans="1:23" x14ac:dyDescent="0.2">
      <c r="A27" s="407" t="str">
        <f>'CMFs Fatal'!A27</f>
        <v>Area Type must be selected on Worksheet 1 (box 14)</v>
      </c>
      <c r="B27" s="403">
        <f>'CMFs Fatal (All Data)'!B27</f>
        <v>20</v>
      </c>
      <c r="C27" s="403" t="str">
        <f>'CMFs Fatal (All Data)'!C27</f>
        <v>All</v>
      </c>
      <c r="D27" s="403" t="e">
        <f>'CMFs Fatal (All Data)'!D27</f>
        <v>#N/A</v>
      </c>
      <c r="E27" s="404" t="e">
        <f>IF($D27="Yes",'CMFs PDO (All Data)'!E27,1)</f>
        <v>#N/A</v>
      </c>
      <c r="F27" s="404" t="e">
        <f>IF($D27="Yes",'CMFs PDO (All Data)'!F27,1)</f>
        <v>#N/A</v>
      </c>
      <c r="G27" s="404" t="e">
        <f>IF($D27="Yes",'CMFs PDO (All Data)'!G27,1)</f>
        <v>#N/A</v>
      </c>
      <c r="H27" s="404" t="e">
        <f>IF($D27="Yes",'CMFs PDO (All Data)'!H27,1)</f>
        <v>#N/A</v>
      </c>
      <c r="I27" s="404" t="e">
        <f>IF($D27="Yes",'CMFs PDO (All Data)'!I27,1)</f>
        <v>#N/A</v>
      </c>
      <c r="J27" s="404" t="e">
        <f>IF($D27="Yes",'CMFs PDO (All Data)'!J27,1)</f>
        <v>#N/A</v>
      </c>
      <c r="K27" s="404" t="e">
        <f>IF($D27="Yes",'CMFs PDO (All Data)'!K27,1)</f>
        <v>#N/A</v>
      </c>
      <c r="L27" s="404" t="e">
        <f>IF($D27="Yes",'CMFs PDO (All Data)'!L27,1)</f>
        <v>#N/A</v>
      </c>
      <c r="M27" s="404" t="e">
        <f>IF($D27="Yes",'CMFs PDO (All Data)'!M27,1)</f>
        <v>#N/A</v>
      </c>
      <c r="N27" s="404" t="e">
        <f>IF($D27="Yes",'CMFs PDO (All Data)'!N27,1)</f>
        <v>#N/A</v>
      </c>
      <c r="O27" s="404" t="e">
        <f>IF($D27="Yes",'CMFs PDO (All Data)'!O27,1)</f>
        <v>#N/A</v>
      </c>
      <c r="P27" s="404" t="e">
        <f>IF($D27="Yes",'CMFs PDO (All Data)'!P27,1)</f>
        <v>#N/A</v>
      </c>
      <c r="Q27" s="404" t="e">
        <f>IF($D27="Yes",'CMFs PDO (All Data)'!Q27,1)</f>
        <v>#N/A</v>
      </c>
      <c r="R27" s="404" t="e">
        <f>IF($D27="Yes",'CMFs PDO (All Data)'!R27,1)</f>
        <v>#N/A</v>
      </c>
      <c r="S27" s="404" t="e">
        <f>IF($D27="Yes",'CMFs PDO (All Data)'!S27,1)</f>
        <v>#N/A</v>
      </c>
      <c r="T27" s="404" t="e">
        <f>IF($D27="Yes",'CMFs PDO (All Data)'!T27,1)</f>
        <v>#N/A</v>
      </c>
      <c r="U27" s="404" t="e">
        <f>IF($D27="Yes",'CMFs PDO (All Data)'!U27,1)</f>
        <v>#N/A</v>
      </c>
      <c r="V27" s="439" t="e">
        <f>IF($D27="Yes",'CMFs PDO (All Data)'!V27,1)</f>
        <v>#N/A</v>
      </c>
      <c r="W27" s="625"/>
    </row>
    <row r="28" spans="1:23" x14ac:dyDescent="0.2">
      <c r="A28" s="407" t="str">
        <f>'CMFs Fatal'!A28</f>
        <v>Area Type must be selected on Worksheet 1 (box 14)</v>
      </c>
      <c r="B28" s="403">
        <f>'CMFs Fatal (All Data)'!B28</f>
        <v>20</v>
      </c>
      <c r="C28" s="403" t="str">
        <f>'CMFs Fatal (All Data)'!C28</f>
        <v>Urban</v>
      </c>
      <c r="D28" s="403" t="e">
        <f>'CMFs Fatal (All Data)'!D28</f>
        <v>#N/A</v>
      </c>
      <c r="E28" s="404" t="e">
        <f>IF($D28="Yes",'CMFs PDO (All Data)'!E28,1)</f>
        <v>#N/A</v>
      </c>
      <c r="F28" s="404" t="e">
        <f>IF($D28="Yes",'CMFs PDO (All Data)'!F28,1)</f>
        <v>#N/A</v>
      </c>
      <c r="G28" s="404" t="e">
        <f>IF($D28="Yes",'CMFs PDO (All Data)'!G28,1)</f>
        <v>#N/A</v>
      </c>
      <c r="H28" s="404" t="e">
        <f>IF($D28="Yes",'CMFs PDO (All Data)'!H28,1)</f>
        <v>#N/A</v>
      </c>
      <c r="I28" s="404" t="e">
        <f>IF($D28="Yes",'CMFs PDO (All Data)'!I28,1)</f>
        <v>#N/A</v>
      </c>
      <c r="J28" s="404" t="e">
        <f>IF($D28="Yes",'CMFs PDO (All Data)'!J28,1)</f>
        <v>#N/A</v>
      </c>
      <c r="K28" s="404" t="e">
        <f>IF($D28="Yes",'CMFs PDO (All Data)'!K28,1)</f>
        <v>#N/A</v>
      </c>
      <c r="L28" s="404" t="e">
        <f>IF($D28="Yes",'CMFs PDO (All Data)'!L28,1)</f>
        <v>#N/A</v>
      </c>
      <c r="M28" s="404" t="e">
        <f>IF($D28="Yes",'CMFs PDO (All Data)'!M28,1)</f>
        <v>#N/A</v>
      </c>
      <c r="N28" s="404" t="e">
        <f>IF($D28="Yes",'CMFs PDO (All Data)'!N28,1)</f>
        <v>#N/A</v>
      </c>
      <c r="O28" s="404" t="e">
        <f>IF($D28="Yes",'CMFs PDO (All Data)'!O28,1)</f>
        <v>#N/A</v>
      </c>
      <c r="P28" s="404" t="e">
        <f>IF($D28="Yes",'CMFs PDO (All Data)'!P28,1)</f>
        <v>#N/A</v>
      </c>
      <c r="Q28" s="404" t="e">
        <f>IF($D28="Yes",'CMFs PDO (All Data)'!Q28,1)</f>
        <v>#N/A</v>
      </c>
      <c r="R28" s="404" t="e">
        <f>IF($D28="Yes",'CMFs PDO (All Data)'!R28,1)</f>
        <v>#N/A</v>
      </c>
      <c r="S28" s="404" t="e">
        <f>IF($D28="Yes",'CMFs PDO (All Data)'!S28,1)</f>
        <v>#N/A</v>
      </c>
      <c r="T28" s="404" t="e">
        <f>IF($D28="Yes",'CMFs PDO (All Data)'!T28,1)</f>
        <v>#N/A</v>
      </c>
      <c r="U28" s="404" t="e">
        <f>IF($D28="Yes",'CMFs PDO (All Data)'!U28,1)</f>
        <v>#N/A</v>
      </c>
      <c r="V28" s="439" t="e">
        <f>IF($D28="Yes",'CMFs PDO (All Data)'!V28,1)</f>
        <v>#N/A</v>
      </c>
      <c r="W28" s="625"/>
    </row>
    <row r="29" spans="1:23" x14ac:dyDescent="0.2">
      <c r="A29" s="407" t="str">
        <f>'CMFs Fatal'!A29</f>
        <v>Area Type must be selected on Worksheet 1 (box 14)</v>
      </c>
      <c r="B29" s="403">
        <f>'CMFs Fatal (All Data)'!B29</f>
        <v>20</v>
      </c>
      <c r="C29" s="403" t="str">
        <f>'CMFs Fatal (All Data)'!C29</f>
        <v>All</v>
      </c>
      <c r="D29" s="403" t="e">
        <f>'CMFs Fatal (All Data)'!D29</f>
        <v>#N/A</v>
      </c>
      <c r="E29" s="404" t="e">
        <f>IF($D29="Yes",'CMFs PDO (All Data)'!E29,1)</f>
        <v>#N/A</v>
      </c>
      <c r="F29" s="404" t="e">
        <f>IF($D29="Yes",'CMFs PDO (All Data)'!F29,1)</f>
        <v>#N/A</v>
      </c>
      <c r="G29" s="404" t="e">
        <f>IF($D29="Yes",'CMFs PDO (All Data)'!G29,1)</f>
        <v>#N/A</v>
      </c>
      <c r="H29" s="404" t="e">
        <f>IF($D29="Yes",'CMFs PDO (All Data)'!H29,1)</f>
        <v>#N/A</v>
      </c>
      <c r="I29" s="404" t="e">
        <f>IF($D29="Yes",'CMFs PDO (All Data)'!I29,1)</f>
        <v>#N/A</v>
      </c>
      <c r="J29" s="404" t="e">
        <f>IF($D29="Yes",'CMFs PDO (All Data)'!J29,1)</f>
        <v>#N/A</v>
      </c>
      <c r="K29" s="404" t="e">
        <f>IF($D29="Yes",'CMFs PDO (All Data)'!K29,1)</f>
        <v>#N/A</v>
      </c>
      <c r="L29" s="404" t="e">
        <f>IF($D29="Yes",'CMFs PDO (All Data)'!L29,1)</f>
        <v>#N/A</v>
      </c>
      <c r="M29" s="404" t="e">
        <f>IF($D29="Yes",'CMFs PDO (All Data)'!M29,1)</f>
        <v>#N/A</v>
      </c>
      <c r="N29" s="404" t="e">
        <f>IF($D29="Yes",'CMFs PDO (All Data)'!N29,1)</f>
        <v>#N/A</v>
      </c>
      <c r="O29" s="404" t="e">
        <f>IF($D29="Yes",'CMFs PDO (All Data)'!O29,1)</f>
        <v>#N/A</v>
      </c>
      <c r="P29" s="404" t="e">
        <f>IF($D29="Yes",'CMFs PDO (All Data)'!P29,1)</f>
        <v>#N/A</v>
      </c>
      <c r="Q29" s="404" t="e">
        <f>IF($D29="Yes",'CMFs PDO (All Data)'!Q29,1)</f>
        <v>#N/A</v>
      </c>
      <c r="R29" s="404" t="e">
        <f>IF($D29="Yes",'CMFs PDO (All Data)'!R29,1)</f>
        <v>#N/A</v>
      </c>
      <c r="S29" s="404" t="e">
        <f>IF($D29="Yes",'CMFs PDO (All Data)'!S29,1)</f>
        <v>#N/A</v>
      </c>
      <c r="T29" s="404" t="e">
        <f>IF($D29="Yes",'CMFs PDO (All Data)'!T29,1)</f>
        <v>#N/A</v>
      </c>
      <c r="U29" s="404" t="e">
        <f>IF($D29="Yes",'CMFs PDO (All Data)'!U29,1)</f>
        <v>#N/A</v>
      </c>
      <c r="V29" s="439" t="e">
        <f>IF($D29="Yes",'CMFs PDO (All Data)'!V29,1)</f>
        <v>#N/A</v>
      </c>
      <c r="W29" s="625"/>
    </row>
    <row r="30" spans="1:23" x14ac:dyDescent="0.2">
      <c r="A30" s="407" t="str">
        <f>'CMFs Fatal'!A30</f>
        <v>Area Type must be selected on Worksheet 1 (box 14)</v>
      </c>
      <c r="B30" s="403">
        <f>'CMFs Fatal (All Data)'!B30</f>
        <v>20</v>
      </c>
      <c r="C30" s="403" t="str">
        <f>'CMFs Fatal (All Data)'!C30</f>
        <v>Urban</v>
      </c>
      <c r="D30" s="403" t="e">
        <f>'CMFs Fatal (All Data)'!D30</f>
        <v>#N/A</v>
      </c>
      <c r="E30" s="404" t="e">
        <f>IF($D30="Yes",'CMFs PDO (All Data)'!E30,1)</f>
        <v>#N/A</v>
      </c>
      <c r="F30" s="404" t="e">
        <f>IF($D30="Yes",'CMFs PDO (All Data)'!F30,1)</f>
        <v>#N/A</v>
      </c>
      <c r="G30" s="404" t="e">
        <f>IF($D30="Yes",'CMFs PDO (All Data)'!G30,1)</f>
        <v>#N/A</v>
      </c>
      <c r="H30" s="404" t="e">
        <f>IF($D30="Yes",'CMFs PDO (All Data)'!H30,1)</f>
        <v>#N/A</v>
      </c>
      <c r="I30" s="404" t="e">
        <f>IF($D30="Yes",'CMFs PDO (All Data)'!I30,1)</f>
        <v>#N/A</v>
      </c>
      <c r="J30" s="404" t="e">
        <f>IF($D30="Yes",'CMFs PDO (All Data)'!J30,1)</f>
        <v>#N/A</v>
      </c>
      <c r="K30" s="404" t="e">
        <f>IF($D30="Yes",'CMFs PDO (All Data)'!K30,1)</f>
        <v>#N/A</v>
      </c>
      <c r="L30" s="404" t="e">
        <f>IF($D30="Yes",'CMFs PDO (All Data)'!L30,1)</f>
        <v>#N/A</v>
      </c>
      <c r="M30" s="404" t="e">
        <f>IF($D30="Yes",'CMFs PDO (All Data)'!M30,1)</f>
        <v>#N/A</v>
      </c>
      <c r="N30" s="404" t="e">
        <f>IF($D30="Yes",'CMFs PDO (All Data)'!N30,1)</f>
        <v>#N/A</v>
      </c>
      <c r="O30" s="404" t="e">
        <f>IF($D30="Yes",'CMFs PDO (All Data)'!O30,1)</f>
        <v>#N/A</v>
      </c>
      <c r="P30" s="404" t="e">
        <f>IF($D30="Yes",'CMFs PDO (All Data)'!P30,1)</f>
        <v>#N/A</v>
      </c>
      <c r="Q30" s="404" t="e">
        <f>IF($D30="Yes",'CMFs PDO (All Data)'!Q30,1)</f>
        <v>#N/A</v>
      </c>
      <c r="R30" s="404" t="e">
        <f>IF($D30="Yes",'CMFs PDO (All Data)'!R30,1)</f>
        <v>#N/A</v>
      </c>
      <c r="S30" s="404" t="e">
        <f>IF($D30="Yes",'CMFs PDO (All Data)'!S30,1)</f>
        <v>#N/A</v>
      </c>
      <c r="T30" s="404" t="e">
        <f>IF($D30="Yes",'CMFs PDO (All Data)'!T30,1)</f>
        <v>#N/A</v>
      </c>
      <c r="U30" s="404" t="e">
        <f>IF($D30="Yes",'CMFs PDO (All Data)'!U30,1)</f>
        <v>#N/A</v>
      </c>
      <c r="V30" s="439" t="e">
        <f>IF($D30="Yes",'CMFs PDO (All Data)'!V30,1)</f>
        <v>#N/A</v>
      </c>
      <c r="W30" s="625"/>
    </row>
    <row r="31" spans="1:23" x14ac:dyDescent="0.2">
      <c r="A31" s="407" t="str">
        <f>'CMFs Fatal'!A31</f>
        <v>Area Type must be selected on Worksheet 1 (box 14)</v>
      </c>
      <c r="B31" s="403">
        <f>'CMFs Fatal (All Data)'!B31</f>
        <v>20</v>
      </c>
      <c r="C31" s="403" t="str">
        <f>'CMFs Fatal (All Data)'!C31</f>
        <v>All</v>
      </c>
      <c r="D31" s="403" t="e">
        <f>'CMFs Fatal (All Data)'!D31</f>
        <v>#N/A</v>
      </c>
      <c r="E31" s="404" t="e">
        <f>IF($D31="Yes",'CMFs PDO (All Data)'!E31,1)</f>
        <v>#N/A</v>
      </c>
      <c r="F31" s="404" t="e">
        <f>IF($D31="Yes",'CMFs PDO (All Data)'!F31,1)</f>
        <v>#N/A</v>
      </c>
      <c r="G31" s="404" t="e">
        <f>IF($D31="Yes",'CMFs PDO (All Data)'!G31,1)</f>
        <v>#N/A</v>
      </c>
      <c r="H31" s="404" t="e">
        <f>IF($D31="Yes",'CMFs PDO (All Data)'!H31,1)</f>
        <v>#N/A</v>
      </c>
      <c r="I31" s="404" t="e">
        <f>IF($D31="Yes",'CMFs PDO (All Data)'!I31,1)</f>
        <v>#N/A</v>
      </c>
      <c r="J31" s="404" t="e">
        <f>IF($D31="Yes",'CMFs PDO (All Data)'!J31,1)</f>
        <v>#N/A</v>
      </c>
      <c r="K31" s="404" t="e">
        <f>IF($D31="Yes",'CMFs PDO (All Data)'!K31,1)</f>
        <v>#N/A</v>
      </c>
      <c r="L31" s="404" t="e">
        <f>IF($D31="Yes",'CMFs PDO (All Data)'!L31,1)</f>
        <v>#N/A</v>
      </c>
      <c r="M31" s="404" t="e">
        <f>IF($D31="Yes",'CMFs PDO (All Data)'!M31,1)</f>
        <v>#N/A</v>
      </c>
      <c r="N31" s="404" t="e">
        <f>IF($D31="Yes",'CMFs PDO (All Data)'!N31,1)</f>
        <v>#N/A</v>
      </c>
      <c r="O31" s="404" t="e">
        <f>IF($D31="Yes",'CMFs PDO (All Data)'!O31,1)</f>
        <v>#N/A</v>
      </c>
      <c r="P31" s="404" t="e">
        <f>IF($D31="Yes",'CMFs PDO (All Data)'!P31,1)</f>
        <v>#N/A</v>
      </c>
      <c r="Q31" s="404" t="e">
        <f>IF($D31="Yes",'CMFs PDO (All Data)'!Q31,1)</f>
        <v>#N/A</v>
      </c>
      <c r="R31" s="404" t="e">
        <f>IF($D31="Yes",'CMFs PDO (All Data)'!R31,1)</f>
        <v>#N/A</v>
      </c>
      <c r="S31" s="404" t="e">
        <f>IF($D31="Yes",'CMFs PDO (All Data)'!S31,1)</f>
        <v>#N/A</v>
      </c>
      <c r="T31" s="404" t="e">
        <f>IF($D31="Yes",'CMFs PDO (All Data)'!T31,1)</f>
        <v>#N/A</v>
      </c>
      <c r="U31" s="404" t="e">
        <f>IF($D31="Yes",'CMFs PDO (All Data)'!U31,1)</f>
        <v>#N/A</v>
      </c>
      <c r="V31" s="439" t="e">
        <f>IF($D31="Yes",'CMFs PDO (All Data)'!V31,1)</f>
        <v>#N/A</v>
      </c>
      <c r="W31" s="625"/>
    </row>
    <row r="32" spans="1:23" x14ac:dyDescent="0.2">
      <c r="A32" s="407" t="str">
        <f>'CMFs Fatal'!A32</f>
        <v>Area Type must be selected on Worksheet 1 (box 14)</v>
      </c>
      <c r="B32" s="403">
        <f>'CMFs Fatal (All Data)'!B32</f>
        <v>20</v>
      </c>
      <c r="C32" s="403" t="str">
        <f>'CMFs Fatal (All Data)'!C32</f>
        <v>All</v>
      </c>
      <c r="D32" s="403" t="e">
        <f>'CMFs Fatal (All Data)'!D32</f>
        <v>#N/A</v>
      </c>
      <c r="E32" s="404" t="e">
        <f>IF($D32="Yes",'CMFs PDO (All Data)'!E32,1)</f>
        <v>#N/A</v>
      </c>
      <c r="F32" s="404" t="e">
        <f>IF($D32="Yes",'CMFs PDO (All Data)'!F32,1)</f>
        <v>#N/A</v>
      </c>
      <c r="G32" s="404" t="e">
        <f>IF($D32="Yes",'CMFs PDO (All Data)'!G32,1)</f>
        <v>#N/A</v>
      </c>
      <c r="H32" s="404" t="e">
        <f>IF($D32="Yes",'CMFs PDO (All Data)'!H32,1)</f>
        <v>#N/A</v>
      </c>
      <c r="I32" s="404" t="e">
        <f>IF($D32="Yes",'CMFs PDO (All Data)'!I32,1)</f>
        <v>#N/A</v>
      </c>
      <c r="J32" s="404" t="e">
        <f>IF($D32="Yes",'CMFs PDO (All Data)'!J32,1)</f>
        <v>#N/A</v>
      </c>
      <c r="K32" s="404" t="e">
        <f>IF($D32="Yes",'CMFs PDO (All Data)'!K32,1)</f>
        <v>#N/A</v>
      </c>
      <c r="L32" s="404" t="e">
        <f>IF($D32="Yes",'CMFs PDO (All Data)'!L32,1)</f>
        <v>#N/A</v>
      </c>
      <c r="M32" s="404" t="e">
        <f>IF($D32="Yes",'CMFs PDO (All Data)'!M32,1)</f>
        <v>#N/A</v>
      </c>
      <c r="N32" s="404" t="e">
        <f>IF($D32="Yes",'CMFs PDO (All Data)'!N32,1)</f>
        <v>#N/A</v>
      </c>
      <c r="O32" s="404" t="e">
        <f>IF($D32="Yes",'CMFs PDO (All Data)'!O32,1)</f>
        <v>#N/A</v>
      </c>
      <c r="P32" s="404" t="e">
        <f>IF($D32="Yes",'CMFs PDO (All Data)'!P32,1)</f>
        <v>#N/A</v>
      </c>
      <c r="Q32" s="404" t="e">
        <f>IF($D32="Yes",'CMFs PDO (All Data)'!Q32,1)</f>
        <v>#N/A</v>
      </c>
      <c r="R32" s="404" t="e">
        <f>IF($D32="Yes",'CMFs PDO (All Data)'!R32,1)</f>
        <v>#N/A</v>
      </c>
      <c r="S32" s="404" t="e">
        <f>IF($D32="Yes",'CMFs PDO (All Data)'!S32,1)</f>
        <v>#N/A</v>
      </c>
      <c r="T32" s="404" t="e">
        <f>IF($D32="Yes",'CMFs PDO (All Data)'!T32,1)</f>
        <v>#N/A</v>
      </c>
      <c r="U32" s="404" t="e">
        <f>IF($D32="Yes",'CMFs PDO (All Data)'!U32,1)</f>
        <v>#N/A</v>
      </c>
      <c r="V32" s="439" t="e">
        <f>IF($D32="Yes",'CMFs PDO (All Data)'!V32,1)</f>
        <v>#N/A</v>
      </c>
      <c r="W32" s="625"/>
    </row>
    <row r="33" spans="1:23" x14ac:dyDescent="0.2">
      <c r="A33" s="407" t="str">
        <f>'CMFs Fatal'!A33</f>
        <v>Area Type must be selected on Worksheet 1 (box 14)</v>
      </c>
      <c r="B33" s="403">
        <f>'CMFs Fatal (All Data)'!B33</f>
        <v>8</v>
      </c>
      <c r="C33" s="403" t="str">
        <f>'CMFs Fatal (All Data)'!C33</f>
        <v>All</v>
      </c>
      <c r="D33" s="403" t="e">
        <f>'CMFs Fatal (All Data)'!D33</f>
        <v>#N/A</v>
      </c>
      <c r="E33" s="404" t="e">
        <f>IF($D33="Yes",'CMFs PDO (All Data)'!E33,1)</f>
        <v>#N/A</v>
      </c>
      <c r="F33" s="404" t="e">
        <f>IF($D33="Yes",'CMFs PDO (All Data)'!F33,1)</f>
        <v>#N/A</v>
      </c>
      <c r="G33" s="404" t="e">
        <f>IF($D33="Yes",'CMFs PDO (All Data)'!G33,1)</f>
        <v>#N/A</v>
      </c>
      <c r="H33" s="404" t="e">
        <f>IF($D33="Yes",'CMFs PDO (All Data)'!H33,1)</f>
        <v>#N/A</v>
      </c>
      <c r="I33" s="404" t="e">
        <f>IF($D33="Yes",'CMFs PDO (All Data)'!I33,1)</f>
        <v>#N/A</v>
      </c>
      <c r="J33" s="404" t="e">
        <f>IF($D33="Yes",'CMFs PDO (All Data)'!J33,1)</f>
        <v>#N/A</v>
      </c>
      <c r="K33" s="404" t="e">
        <f>IF($D33="Yes",'CMFs PDO (All Data)'!K33,1)</f>
        <v>#N/A</v>
      </c>
      <c r="L33" s="404" t="e">
        <f>IF($D33="Yes",'CMFs PDO (All Data)'!L33,1)</f>
        <v>#N/A</v>
      </c>
      <c r="M33" s="404" t="e">
        <f>IF($D33="Yes",'CMFs PDO (All Data)'!M33,1)</f>
        <v>#N/A</v>
      </c>
      <c r="N33" s="404" t="e">
        <f>IF($D33="Yes",'CMFs PDO (All Data)'!N33,1)</f>
        <v>#N/A</v>
      </c>
      <c r="O33" s="404" t="e">
        <f>IF($D33="Yes",'CMFs PDO (All Data)'!O33,1)</f>
        <v>#N/A</v>
      </c>
      <c r="P33" s="404" t="e">
        <f>IF($D33="Yes",'CMFs PDO (All Data)'!P33,1)</f>
        <v>#N/A</v>
      </c>
      <c r="Q33" s="404" t="e">
        <f>IF($D33="Yes",'CMFs PDO (All Data)'!Q33,1)</f>
        <v>#N/A</v>
      </c>
      <c r="R33" s="404" t="e">
        <f>IF($D33="Yes",'CMFs PDO (All Data)'!R33,1)</f>
        <v>#N/A</v>
      </c>
      <c r="S33" s="404" t="e">
        <f>IF($D33="Yes",'CMFs PDO (All Data)'!S33,1)</f>
        <v>#N/A</v>
      </c>
      <c r="T33" s="404" t="e">
        <f>IF($D33="Yes",'CMFs PDO (All Data)'!T33,1)</f>
        <v>#N/A</v>
      </c>
      <c r="U33" s="404" t="e">
        <f>IF($D33="Yes",'CMFs PDO (All Data)'!U33,1)</f>
        <v>#N/A</v>
      </c>
      <c r="V33" s="439" t="e">
        <f>IF($D33="Yes",'CMFs PDO (All Data)'!V33,1)</f>
        <v>#N/A</v>
      </c>
      <c r="W33" s="625"/>
    </row>
    <row r="34" spans="1:23" x14ac:dyDescent="0.2">
      <c r="A34" s="407" t="str">
        <f>'CMFs Fatal'!A34</f>
        <v>Area Type must be selected on Worksheet 1 (box 14)</v>
      </c>
      <c r="B34" s="403">
        <f>'CMFs Fatal (All Data)'!B34</f>
        <v>20</v>
      </c>
      <c r="C34" s="403" t="str">
        <f>'CMFs Fatal (All Data)'!C34</f>
        <v>All</v>
      </c>
      <c r="D34" s="403" t="e">
        <f>'CMFs Fatal (All Data)'!D34</f>
        <v>#N/A</v>
      </c>
      <c r="E34" s="404" t="e">
        <f>IF($D34="Yes",'CMFs PDO (All Data)'!E34,1)</f>
        <v>#N/A</v>
      </c>
      <c r="F34" s="404" t="e">
        <f>IF($D34="Yes",'CMFs PDO (All Data)'!F34,1)</f>
        <v>#N/A</v>
      </c>
      <c r="G34" s="404" t="e">
        <f>IF($D34="Yes",'CMFs PDO (All Data)'!G34,1)</f>
        <v>#N/A</v>
      </c>
      <c r="H34" s="404" t="e">
        <f>IF($D34="Yes",'CMFs PDO (All Data)'!H34,1)</f>
        <v>#N/A</v>
      </c>
      <c r="I34" s="404" t="e">
        <f>IF($D34="Yes",'CMFs PDO (All Data)'!I34,1)</f>
        <v>#N/A</v>
      </c>
      <c r="J34" s="404" t="e">
        <f>IF($D34="Yes",'CMFs PDO (All Data)'!J34,1)</f>
        <v>#N/A</v>
      </c>
      <c r="K34" s="404" t="e">
        <f>IF($D34="Yes",'CMFs PDO (All Data)'!K34,1)</f>
        <v>#N/A</v>
      </c>
      <c r="L34" s="404" t="e">
        <f>IF($D34="Yes",'CMFs PDO (All Data)'!L34,1)</f>
        <v>#N/A</v>
      </c>
      <c r="M34" s="404" t="e">
        <f>IF($D34="Yes",'CMFs PDO (All Data)'!M34,1)</f>
        <v>#N/A</v>
      </c>
      <c r="N34" s="404" t="e">
        <f>IF($D34="Yes",'CMFs PDO (All Data)'!N34,1)</f>
        <v>#N/A</v>
      </c>
      <c r="O34" s="404" t="e">
        <f>IF($D34="Yes",'CMFs PDO (All Data)'!O34,1)</f>
        <v>#N/A</v>
      </c>
      <c r="P34" s="404" t="e">
        <f>IF($D34="Yes",'CMFs PDO (All Data)'!P34,1)</f>
        <v>#N/A</v>
      </c>
      <c r="Q34" s="404" t="e">
        <f>IF($D34="Yes",'CMFs PDO (All Data)'!Q34,1)</f>
        <v>#N/A</v>
      </c>
      <c r="R34" s="404" t="e">
        <f>IF($D34="Yes",'CMFs PDO (All Data)'!R34,1)</f>
        <v>#N/A</v>
      </c>
      <c r="S34" s="404" t="e">
        <f>IF($D34="Yes",'CMFs PDO (All Data)'!S34,1)</f>
        <v>#N/A</v>
      </c>
      <c r="T34" s="404" t="e">
        <f>IF($D34="Yes",'CMFs PDO (All Data)'!T34,1)</f>
        <v>#N/A</v>
      </c>
      <c r="U34" s="404" t="e">
        <f>IF($D34="Yes",'CMFs PDO (All Data)'!U34,1)</f>
        <v>#N/A</v>
      </c>
      <c r="V34" s="439" t="e">
        <f>IF($D34="Yes",'CMFs PDO (All Data)'!V34,1)</f>
        <v>#N/A</v>
      </c>
      <c r="W34" s="625"/>
    </row>
    <row r="35" spans="1:23" x14ac:dyDescent="0.2">
      <c r="A35" s="407" t="str">
        <f>'CMFs Fatal'!A35</f>
        <v>Area Type must be selected on Worksheet 1 (box 14)</v>
      </c>
      <c r="B35" s="403">
        <f>'CMFs Fatal (All Data)'!B35</f>
        <v>20</v>
      </c>
      <c r="C35" s="403" t="str">
        <f>'CMFs Fatal (All Data)'!C35</f>
        <v>All</v>
      </c>
      <c r="D35" s="403" t="e">
        <f>'CMFs Fatal (All Data)'!D35</f>
        <v>#N/A</v>
      </c>
      <c r="E35" s="404" t="e">
        <f>IF($D35="Yes",'CMFs PDO (All Data)'!E35,1)</f>
        <v>#N/A</v>
      </c>
      <c r="F35" s="404" t="e">
        <f>IF($D35="Yes",'CMFs PDO (All Data)'!F35,1)</f>
        <v>#N/A</v>
      </c>
      <c r="G35" s="404" t="e">
        <f>IF($D35="Yes",'CMFs PDO (All Data)'!G35,1)</f>
        <v>#N/A</v>
      </c>
      <c r="H35" s="404" t="e">
        <f>IF($D35="Yes",'CMFs PDO (All Data)'!H35,1)</f>
        <v>#N/A</v>
      </c>
      <c r="I35" s="404" t="e">
        <f>IF($D35="Yes",'CMFs PDO (All Data)'!I35,1)</f>
        <v>#N/A</v>
      </c>
      <c r="J35" s="404" t="e">
        <f>IF($D35="Yes",'CMFs PDO (All Data)'!J35,1)</f>
        <v>#N/A</v>
      </c>
      <c r="K35" s="404" t="e">
        <f>IF($D35="Yes",'CMFs PDO (All Data)'!K35,1)</f>
        <v>#N/A</v>
      </c>
      <c r="L35" s="404" t="e">
        <f>IF($D35="Yes",'CMFs PDO (All Data)'!L35,1)</f>
        <v>#N/A</v>
      </c>
      <c r="M35" s="404" t="e">
        <f>IF($D35="Yes",'CMFs PDO (All Data)'!M35,1)</f>
        <v>#N/A</v>
      </c>
      <c r="N35" s="404" t="e">
        <f>IF($D35="Yes",'CMFs PDO (All Data)'!N35,1)</f>
        <v>#N/A</v>
      </c>
      <c r="O35" s="404" t="e">
        <f>IF($D35="Yes",'CMFs PDO (All Data)'!O35,1)</f>
        <v>#N/A</v>
      </c>
      <c r="P35" s="404" t="e">
        <f>IF($D35="Yes",'CMFs PDO (All Data)'!P35,1)</f>
        <v>#N/A</v>
      </c>
      <c r="Q35" s="404" t="e">
        <f>IF($D35="Yes",'CMFs PDO (All Data)'!Q35,1)</f>
        <v>#N/A</v>
      </c>
      <c r="R35" s="404" t="e">
        <f>IF($D35="Yes",'CMFs PDO (All Data)'!R35,1)</f>
        <v>#N/A</v>
      </c>
      <c r="S35" s="404" t="e">
        <f>IF($D35="Yes",'CMFs PDO (All Data)'!S35,1)</f>
        <v>#N/A</v>
      </c>
      <c r="T35" s="404" t="e">
        <f>IF($D35="Yes",'CMFs PDO (All Data)'!T35,1)</f>
        <v>#N/A</v>
      </c>
      <c r="U35" s="404" t="e">
        <f>IF($D35="Yes",'CMFs PDO (All Data)'!U35,1)</f>
        <v>#N/A</v>
      </c>
      <c r="V35" s="439" t="e">
        <f>IF($D35="Yes",'CMFs PDO (All Data)'!V35,1)</f>
        <v>#N/A</v>
      </c>
      <c r="W35" s="625"/>
    </row>
    <row r="36" spans="1:23" x14ac:dyDescent="0.2">
      <c r="A36" s="407" t="str">
        <f>'CMFs Fatal'!A36</f>
        <v>Area Type must be selected on Worksheet 1 (box 14)</v>
      </c>
      <c r="B36" s="403">
        <f>'CMFs Fatal (All Data)'!B36</f>
        <v>8</v>
      </c>
      <c r="C36" s="403" t="str">
        <f>'CMFs Fatal (All Data)'!C36</f>
        <v>All</v>
      </c>
      <c r="D36" s="403" t="e">
        <f>'CMFs Fatal (All Data)'!D36</f>
        <v>#N/A</v>
      </c>
      <c r="E36" s="404" t="e">
        <f>IF($D36="Yes",'CMFs PDO (All Data)'!E36,1)</f>
        <v>#N/A</v>
      </c>
      <c r="F36" s="404" t="e">
        <f>IF($D36="Yes",'CMFs PDO (All Data)'!F36,1)</f>
        <v>#N/A</v>
      </c>
      <c r="G36" s="404" t="e">
        <f>IF($D36="Yes",'CMFs PDO (All Data)'!G36,1)</f>
        <v>#N/A</v>
      </c>
      <c r="H36" s="404" t="e">
        <f>IF($D36="Yes",'CMFs PDO (All Data)'!H36,1)</f>
        <v>#N/A</v>
      </c>
      <c r="I36" s="404" t="e">
        <f>IF($D36="Yes",'CMFs PDO (All Data)'!I36,1)</f>
        <v>#N/A</v>
      </c>
      <c r="J36" s="404" t="e">
        <f>IF($D36="Yes",'CMFs PDO (All Data)'!J36,1)</f>
        <v>#N/A</v>
      </c>
      <c r="K36" s="404" t="e">
        <f>IF($D36="Yes",'CMFs PDO (All Data)'!K36,1)</f>
        <v>#N/A</v>
      </c>
      <c r="L36" s="404" t="e">
        <f>IF($D36="Yes",'CMFs PDO (All Data)'!L36,1)</f>
        <v>#N/A</v>
      </c>
      <c r="M36" s="404" t="e">
        <f>IF($D36="Yes",'CMFs PDO (All Data)'!M36,1)</f>
        <v>#N/A</v>
      </c>
      <c r="N36" s="404" t="e">
        <f>IF($D36="Yes",'CMFs PDO (All Data)'!N36,1)</f>
        <v>#N/A</v>
      </c>
      <c r="O36" s="404" t="e">
        <f>IF($D36="Yes",'CMFs PDO (All Data)'!O36,1)</f>
        <v>#N/A</v>
      </c>
      <c r="P36" s="404" t="e">
        <f>IF($D36="Yes",'CMFs PDO (All Data)'!P36,1)</f>
        <v>#N/A</v>
      </c>
      <c r="Q36" s="404" t="e">
        <f>IF($D36="Yes",'CMFs PDO (All Data)'!Q36,1)</f>
        <v>#N/A</v>
      </c>
      <c r="R36" s="404" t="e">
        <f>IF($D36="Yes",'CMFs PDO (All Data)'!R36,1)</f>
        <v>#N/A</v>
      </c>
      <c r="S36" s="404" t="e">
        <f>IF($D36="Yes",'CMFs PDO (All Data)'!S36,1)</f>
        <v>#N/A</v>
      </c>
      <c r="T36" s="404" t="e">
        <f>IF($D36="Yes",'CMFs PDO (All Data)'!T36,1)</f>
        <v>#N/A</v>
      </c>
      <c r="U36" s="404" t="e">
        <f>IF($D36="Yes",'CMFs PDO (All Data)'!U36,1)</f>
        <v>#N/A</v>
      </c>
      <c r="V36" s="439" t="e">
        <f>IF($D36="Yes",'CMFs PDO (All Data)'!V36,1)</f>
        <v>#N/A</v>
      </c>
      <c r="W36" s="625"/>
    </row>
    <row r="37" spans="1:23" x14ac:dyDescent="0.2">
      <c r="A37" s="407" t="str">
        <f>'CMFs Fatal'!A37</f>
        <v>Area Type must be selected on Worksheet 1 (box 14)</v>
      </c>
      <c r="B37" s="403">
        <f>'CMFs Fatal (All Data)'!B37</f>
        <v>25</v>
      </c>
      <c r="C37" s="403" t="str">
        <f>'CMFs Fatal (All Data)'!C37</f>
        <v>All</v>
      </c>
      <c r="D37" s="403" t="e">
        <f>'CMFs Fatal (All Data)'!D37</f>
        <v>#N/A</v>
      </c>
      <c r="E37" s="404" t="e">
        <f>IF($D37="Yes",'CMFs PDO (All Data)'!E37,1)</f>
        <v>#N/A</v>
      </c>
      <c r="F37" s="404" t="e">
        <f>IF($D37="Yes",'CMFs PDO (All Data)'!F37,1)</f>
        <v>#N/A</v>
      </c>
      <c r="G37" s="404" t="e">
        <f>IF($D37="Yes",'CMFs PDO (All Data)'!G37,1)</f>
        <v>#N/A</v>
      </c>
      <c r="H37" s="404" t="e">
        <f>IF($D37="Yes",'CMFs PDO (All Data)'!H37,1)</f>
        <v>#N/A</v>
      </c>
      <c r="I37" s="404" t="e">
        <f>IF($D37="Yes",'CMFs PDO (All Data)'!I37,1)</f>
        <v>#N/A</v>
      </c>
      <c r="J37" s="404" t="e">
        <f>IF($D37="Yes",'CMFs PDO (All Data)'!J37,1)</f>
        <v>#N/A</v>
      </c>
      <c r="K37" s="404" t="e">
        <f>IF($D37="Yes",'CMFs PDO (All Data)'!K37,1)</f>
        <v>#N/A</v>
      </c>
      <c r="L37" s="404" t="e">
        <f>IF($D37="Yes",'CMFs PDO (All Data)'!L37,1)</f>
        <v>#N/A</v>
      </c>
      <c r="M37" s="404" t="e">
        <f>IF($D37="Yes",'CMFs PDO (All Data)'!M37,1)</f>
        <v>#N/A</v>
      </c>
      <c r="N37" s="404" t="e">
        <f>IF($D37="Yes",'CMFs PDO (All Data)'!N37,1)</f>
        <v>#N/A</v>
      </c>
      <c r="O37" s="404" t="e">
        <f>IF($D37="Yes",'CMFs PDO (All Data)'!O37,1)</f>
        <v>#N/A</v>
      </c>
      <c r="P37" s="404" t="e">
        <f>IF($D37="Yes",'CMFs PDO (All Data)'!P37,1)</f>
        <v>#N/A</v>
      </c>
      <c r="Q37" s="404" t="e">
        <f>IF($D37="Yes",'CMFs PDO (All Data)'!Q37,1)</f>
        <v>#N/A</v>
      </c>
      <c r="R37" s="404" t="e">
        <f>IF($D37="Yes",'CMFs PDO (All Data)'!R37,1)</f>
        <v>#N/A</v>
      </c>
      <c r="S37" s="404" t="e">
        <f>IF($D37="Yes",'CMFs PDO (All Data)'!S37,1)</f>
        <v>#N/A</v>
      </c>
      <c r="T37" s="404" t="e">
        <f>IF($D37="Yes",'CMFs PDO (All Data)'!T37,1)</f>
        <v>#N/A</v>
      </c>
      <c r="U37" s="404" t="e">
        <f>IF($D37="Yes",'CMFs PDO (All Data)'!U37,1)</f>
        <v>#N/A</v>
      </c>
      <c r="V37" s="439" t="e">
        <f>IF($D37="Yes",'CMFs PDO (All Data)'!V37,1)</f>
        <v>#N/A</v>
      </c>
      <c r="W37" s="625"/>
    </row>
    <row r="38" spans="1:23" x14ac:dyDescent="0.2">
      <c r="A38" s="407" t="str">
        <f>'CMFs Fatal'!A38</f>
        <v>Area Type must be selected on Worksheet 1 (box 14)</v>
      </c>
      <c r="B38" s="403">
        <f>'CMFs Fatal (All Data)'!B38</f>
        <v>20</v>
      </c>
      <c r="C38" s="403" t="str">
        <f>'CMFs Fatal (All Data)'!C38</f>
        <v>All</v>
      </c>
      <c r="D38" s="403" t="e">
        <f>'CMFs Fatal (All Data)'!D38</f>
        <v>#N/A</v>
      </c>
      <c r="E38" s="404" t="e">
        <f>IF($D38="Yes",'CMFs PDO (All Data)'!E38,1)</f>
        <v>#N/A</v>
      </c>
      <c r="F38" s="404" t="e">
        <f>IF($D38="Yes",'CMFs PDO (All Data)'!F38,1)</f>
        <v>#N/A</v>
      </c>
      <c r="G38" s="404" t="e">
        <f>IF($D38="Yes",'CMFs PDO (All Data)'!G38,1)</f>
        <v>#N/A</v>
      </c>
      <c r="H38" s="404" t="e">
        <f>IF($D38="Yes",'CMFs PDO (All Data)'!H38,1)</f>
        <v>#N/A</v>
      </c>
      <c r="I38" s="404" t="e">
        <f>IF($D38="Yes",'CMFs PDO (All Data)'!I38,1)</f>
        <v>#N/A</v>
      </c>
      <c r="J38" s="404" t="e">
        <f>IF($D38="Yes",'CMFs PDO (All Data)'!J38,1)</f>
        <v>#N/A</v>
      </c>
      <c r="K38" s="404" t="e">
        <f>IF($D38="Yes",'CMFs PDO (All Data)'!K38,1)</f>
        <v>#N/A</v>
      </c>
      <c r="L38" s="404" t="e">
        <f>IF($D38="Yes",'CMFs PDO (All Data)'!L38,1)</f>
        <v>#N/A</v>
      </c>
      <c r="M38" s="404" t="e">
        <f>IF($D38="Yes",'CMFs PDO (All Data)'!M38,1)</f>
        <v>#N/A</v>
      </c>
      <c r="N38" s="404" t="e">
        <f>IF($D38="Yes",'CMFs PDO (All Data)'!N38,1)</f>
        <v>#N/A</v>
      </c>
      <c r="O38" s="404" t="e">
        <f>IF($D38="Yes",'CMFs PDO (All Data)'!O38,1)</f>
        <v>#N/A</v>
      </c>
      <c r="P38" s="404" t="e">
        <f>IF($D38="Yes",'CMFs PDO (All Data)'!P38,1)</f>
        <v>#N/A</v>
      </c>
      <c r="Q38" s="404" t="e">
        <f>IF($D38="Yes",'CMFs PDO (All Data)'!Q38,1)</f>
        <v>#N/A</v>
      </c>
      <c r="R38" s="404" t="e">
        <f>IF($D38="Yes",'CMFs PDO (All Data)'!R38,1)</f>
        <v>#N/A</v>
      </c>
      <c r="S38" s="404" t="e">
        <f>IF($D38="Yes",'CMFs PDO (All Data)'!S38,1)</f>
        <v>#N/A</v>
      </c>
      <c r="T38" s="404" t="e">
        <f>IF($D38="Yes",'CMFs PDO (All Data)'!T38,1)</f>
        <v>#N/A</v>
      </c>
      <c r="U38" s="404" t="e">
        <f>IF($D38="Yes",'CMFs PDO (All Data)'!U38,1)</f>
        <v>#N/A</v>
      </c>
      <c r="V38" s="439" t="e">
        <f>IF($D38="Yes",'CMFs PDO (All Data)'!V38,1)</f>
        <v>#N/A</v>
      </c>
      <c r="W38" s="625"/>
    </row>
    <row r="39" spans="1:23" x14ac:dyDescent="0.2">
      <c r="A39" s="407" t="str">
        <f>'CMFs Fatal'!A39</f>
        <v>Area Type must be selected on Worksheet 1 (box 14)</v>
      </c>
      <c r="B39" s="403">
        <f>'CMFs Fatal (All Data)'!B39</f>
        <v>20</v>
      </c>
      <c r="C39" s="403" t="str">
        <f>'CMFs Fatal (All Data)'!C39</f>
        <v>All</v>
      </c>
      <c r="D39" s="403" t="e">
        <f>'CMFs Fatal (All Data)'!D39</f>
        <v>#N/A</v>
      </c>
      <c r="E39" s="404" t="e">
        <f>IF($D39="Yes",'CMFs PDO (All Data)'!E39,1)</f>
        <v>#N/A</v>
      </c>
      <c r="F39" s="404" t="e">
        <f>IF($D39="Yes",'CMFs PDO (All Data)'!F39,1)</f>
        <v>#N/A</v>
      </c>
      <c r="G39" s="404" t="e">
        <f>IF($D39="Yes",'CMFs PDO (All Data)'!G39,1)</f>
        <v>#N/A</v>
      </c>
      <c r="H39" s="404" t="e">
        <f>IF($D39="Yes",'CMFs PDO (All Data)'!H39,1)</f>
        <v>#N/A</v>
      </c>
      <c r="I39" s="404" t="e">
        <f>IF($D39="Yes",'CMFs PDO (All Data)'!I39,1)</f>
        <v>#N/A</v>
      </c>
      <c r="J39" s="404" t="e">
        <f>IF($D39="Yes",'CMFs PDO (All Data)'!J39,1)</f>
        <v>#N/A</v>
      </c>
      <c r="K39" s="404" t="e">
        <f>IF($D39="Yes",'CMFs PDO (All Data)'!K39,1)</f>
        <v>#N/A</v>
      </c>
      <c r="L39" s="404" t="e">
        <f>IF($D39="Yes",'CMFs PDO (All Data)'!L39,1)</f>
        <v>#N/A</v>
      </c>
      <c r="M39" s="404" t="e">
        <f>IF($D39="Yes",'CMFs PDO (All Data)'!M39,1)</f>
        <v>#N/A</v>
      </c>
      <c r="N39" s="404" t="e">
        <f>IF($D39="Yes",'CMFs PDO (All Data)'!N39,1)</f>
        <v>#N/A</v>
      </c>
      <c r="O39" s="404" t="e">
        <f>IF($D39="Yes",'CMFs PDO (All Data)'!O39,1)</f>
        <v>#N/A</v>
      </c>
      <c r="P39" s="404" t="e">
        <f>IF($D39="Yes",'CMFs PDO (All Data)'!P39,1)</f>
        <v>#N/A</v>
      </c>
      <c r="Q39" s="404" t="e">
        <f>IF($D39="Yes",'CMFs PDO (All Data)'!Q39,1)</f>
        <v>#N/A</v>
      </c>
      <c r="R39" s="404" t="e">
        <f>IF($D39="Yes",'CMFs PDO (All Data)'!R39,1)</f>
        <v>#N/A</v>
      </c>
      <c r="S39" s="404" t="e">
        <f>IF($D39="Yes",'CMFs PDO (All Data)'!S39,1)</f>
        <v>#N/A</v>
      </c>
      <c r="T39" s="404" t="e">
        <f>IF($D39="Yes",'CMFs PDO (All Data)'!T39,1)</f>
        <v>#N/A</v>
      </c>
      <c r="U39" s="404" t="e">
        <f>IF($D39="Yes",'CMFs PDO (All Data)'!U39,1)</f>
        <v>#N/A</v>
      </c>
      <c r="V39" s="439" t="e">
        <f>IF($D39="Yes",'CMFs PDO (All Data)'!V39,1)</f>
        <v>#N/A</v>
      </c>
      <c r="W39" s="625"/>
    </row>
    <row r="40" spans="1:23" x14ac:dyDescent="0.2">
      <c r="A40" s="407" t="str">
        <f>'CMFs Fatal'!A40</f>
        <v>Area Type must be selected on Worksheet 1 (box 14)</v>
      </c>
      <c r="B40" s="403">
        <f>'CMFs Fatal (All Data)'!B40</f>
        <v>20</v>
      </c>
      <c r="C40" s="403" t="str">
        <f>'CMFs Fatal (All Data)'!C40</f>
        <v>All</v>
      </c>
      <c r="D40" s="403" t="e">
        <f>'CMFs Fatal (All Data)'!D40</f>
        <v>#N/A</v>
      </c>
      <c r="E40" s="404" t="e">
        <f>IF($D40="Yes",'CMFs PDO (All Data)'!E40,1)</f>
        <v>#N/A</v>
      </c>
      <c r="F40" s="404" t="e">
        <f>IF($D40="Yes",'CMFs PDO (All Data)'!F40,1)</f>
        <v>#N/A</v>
      </c>
      <c r="G40" s="404" t="e">
        <f>IF($D40="Yes",'CMFs PDO (All Data)'!G40,1)</f>
        <v>#N/A</v>
      </c>
      <c r="H40" s="404" t="e">
        <f>IF($D40="Yes",'CMFs PDO (All Data)'!H40,1)</f>
        <v>#N/A</v>
      </c>
      <c r="I40" s="404" t="e">
        <f>IF($D40="Yes",'CMFs PDO (All Data)'!I40,1)</f>
        <v>#N/A</v>
      </c>
      <c r="J40" s="404" t="e">
        <f>IF($D40="Yes",'CMFs PDO (All Data)'!J40,1)</f>
        <v>#N/A</v>
      </c>
      <c r="K40" s="404" t="e">
        <f>IF($D40="Yes",'CMFs PDO (All Data)'!K40,1)</f>
        <v>#N/A</v>
      </c>
      <c r="L40" s="404" t="e">
        <f>IF($D40="Yes",'CMFs PDO (All Data)'!L40,1)</f>
        <v>#N/A</v>
      </c>
      <c r="M40" s="404" t="e">
        <f>IF($D40="Yes",'CMFs PDO (All Data)'!M40,1)</f>
        <v>#N/A</v>
      </c>
      <c r="N40" s="404" t="e">
        <f>IF($D40="Yes",'CMFs PDO (All Data)'!N40,1)</f>
        <v>#N/A</v>
      </c>
      <c r="O40" s="404" t="e">
        <f>IF($D40="Yes",'CMFs PDO (All Data)'!O40,1)</f>
        <v>#N/A</v>
      </c>
      <c r="P40" s="404" t="e">
        <f>IF($D40="Yes",'CMFs PDO (All Data)'!P40,1)</f>
        <v>#N/A</v>
      </c>
      <c r="Q40" s="404" t="e">
        <f>IF($D40="Yes",'CMFs PDO (All Data)'!Q40,1)</f>
        <v>#N/A</v>
      </c>
      <c r="R40" s="404" t="e">
        <f>IF($D40="Yes",'CMFs PDO (All Data)'!R40,1)</f>
        <v>#N/A</v>
      </c>
      <c r="S40" s="404" t="e">
        <f>IF($D40="Yes",'CMFs PDO (All Data)'!S40,1)</f>
        <v>#N/A</v>
      </c>
      <c r="T40" s="404" t="e">
        <f>IF($D40="Yes",'CMFs PDO (All Data)'!T40,1)</f>
        <v>#N/A</v>
      </c>
      <c r="U40" s="404" t="e">
        <f>IF($D40="Yes",'CMFs PDO (All Data)'!U40,1)</f>
        <v>#N/A</v>
      </c>
      <c r="V40" s="439" t="e">
        <f>IF($D40="Yes",'CMFs PDO (All Data)'!V40,1)</f>
        <v>#N/A</v>
      </c>
      <c r="W40" s="625"/>
    </row>
    <row r="41" spans="1:23" x14ac:dyDescent="0.2">
      <c r="A41" s="407" t="str">
        <f>'CMFs Fatal'!A41</f>
        <v>Area Type must be selected on Worksheet 1 (box 14)</v>
      </c>
      <c r="B41" s="403">
        <f>'CMFs Fatal (All Data)'!B41</f>
        <v>20</v>
      </c>
      <c r="C41" s="403" t="str">
        <f>'CMFs Fatal (All Data)'!C41</f>
        <v>All</v>
      </c>
      <c r="D41" s="403" t="e">
        <f>'CMFs Fatal (All Data)'!D41</f>
        <v>#N/A</v>
      </c>
      <c r="E41" s="404" t="e">
        <f>IF($D41="Yes",'CMFs PDO (All Data)'!E41,1)</f>
        <v>#N/A</v>
      </c>
      <c r="F41" s="404" t="e">
        <f>IF($D41="Yes",'CMFs PDO (All Data)'!F41,1)</f>
        <v>#N/A</v>
      </c>
      <c r="G41" s="404" t="e">
        <f>IF($D41="Yes",'CMFs PDO (All Data)'!G41,1)</f>
        <v>#N/A</v>
      </c>
      <c r="H41" s="404" t="e">
        <f>IF($D41="Yes",'CMFs PDO (All Data)'!H41,1)</f>
        <v>#N/A</v>
      </c>
      <c r="I41" s="404" t="e">
        <f>IF($D41="Yes",'CMFs PDO (All Data)'!I41,1)</f>
        <v>#N/A</v>
      </c>
      <c r="J41" s="404" t="e">
        <f>IF($D41="Yes",'CMFs PDO (All Data)'!J41,1)</f>
        <v>#N/A</v>
      </c>
      <c r="K41" s="404" t="e">
        <f>IF($D41="Yes",'CMFs PDO (All Data)'!K41,1)</f>
        <v>#N/A</v>
      </c>
      <c r="L41" s="404" t="e">
        <f>IF($D41="Yes",'CMFs PDO (All Data)'!L41,1)</f>
        <v>#N/A</v>
      </c>
      <c r="M41" s="404" t="e">
        <f>IF($D41="Yes",'CMFs PDO (All Data)'!M41,1)</f>
        <v>#N/A</v>
      </c>
      <c r="N41" s="404" t="e">
        <f>IF($D41="Yes",'CMFs PDO (All Data)'!N41,1)</f>
        <v>#N/A</v>
      </c>
      <c r="O41" s="404" t="e">
        <f>IF($D41="Yes",'CMFs PDO (All Data)'!O41,1)</f>
        <v>#N/A</v>
      </c>
      <c r="P41" s="404" t="e">
        <f>IF($D41="Yes",'CMFs PDO (All Data)'!P41,1)</f>
        <v>#N/A</v>
      </c>
      <c r="Q41" s="404" t="e">
        <f>IF($D41="Yes",'CMFs PDO (All Data)'!Q41,1)</f>
        <v>#N/A</v>
      </c>
      <c r="R41" s="404" t="e">
        <f>IF($D41="Yes",'CMFs PDO (All Data)'!R41,1)</f>
        <v>#N/A</v>
      </c>
      <c r="S41" s="404" t="e">
        <f>IF($D41="Yes",'CMFs PDO (All Data)'!S41,1)</f>
        <v>#N/A</v>
      </c>
      <c r="T41" s="404" t="e">
        <f>IF($D41="Yes",'CMFs PDO (All Data)'!T41,1)</f>
        <v>#N/A</v>
      </c>
      <c r="U41" s="404" t="e">
        <f>IF($D41="Yes",'CMFs PDO (All Data)'!U41,1)</f>
        <v>#N/A</v>
      </c>
      <c r="V41" s="439" t="e">
        <f>IF($D41="Yes",'CMFs PDO (All Data)'!V41,1)</f>
        <v>#N/A</v>
      </c>
      <c r="W41" s="625"/>
    </row>
    <row r="42" spans="1:23" x14ac:dyDescent="0.2">
      <c r="A42" s="407" t="str">
        <f>'CMFs Fatal'!A42</f>
        <v>Area Type must be selected on Worksheet 1 (box 14)</v>
      </c>
      <c r="B42" s="403">
        <f>'CMFs Fatal (All Data)'!B42</f>
        <v>20</v>
      </c>
      <c r="C42" s="403" t="str">
        <f>'CMFs Fatal (All Data)'!C42</f>
        <v>Rural</v>
      </c>
      <c r="D42" s="403" t="e">
        <f>'CMFs Fatal (All Data)'!D42</f>
        <v>#N/A</v>
      </c>
      <c r="E42" s="404" t="e">
        <f>IF($D42="Yes",'CMFs PDO (All Data)'!E42,1)</f>
        <v>#N/A</v>
      </c>
      <c r="F42" s="404" t="e">
        <f>IF($D42="Yes",'CMFs PDO (All Data)'!F42,1)</f>
        <v>#N/A</v>
      </c>
      <c r="G42" s="404" t="e">
        <f>IF($D42="Yes",'CMFs PDO (All Data)'!G42,1)</f>
        <v>#N/A</v>
      </c>
      <c r="H42" s="404" t="e">
        <f>IF($D42="Yes",'CMFs PDO (All Data)'!H42,1)</f>
        <v>#N/A</v>
      </c>
      <c r="I42" s="404" t="e">
        <f>IF($D42="Yes",'CMFs PDO (All Data)'!I42,1)</f>
        <v>#N/A</v>
      </c>
      <c r="J42" s="404" t="e">
        <f>IF($D42="Yes",'CMFs PDO (All Data)'!J42,1)</f>
        <v>#N/A</v>
      </c>
      <c r="K42" s="404" t="e">
        <f>IF($D42="Yes",'CMFs PDO (All Data)'!K42,1)</f>
        <v>#N/A</v>
      </c>
      <c r="L42" s="404" t="e">
        <f>IF($D42="Yes",'CMFs PDO (All Data)'!L42,1)</f>
        <v>#N/A</v>
      </c>
      <c r="M42" s="404" t="e">
        <f>IF($D42="Yes",'CMFs PDO (All Data)'!M42,1)</f>
        <v>#N/A</v>
      </c>
      <c r="N42" s="404" t="e">
        <f>IF($D42="Yes",'CMFs PDO (All Data)'!N42,1)</f>
        <v>#N/A</v>
      </c>
      <c r="O42" s="404" t="e">
        <f>IF($D42="Yes",'CMFs PDO (All Data)'!O42,1)</f>
        <v>#N/A</v>
      </c>
      <c r="P42" s="404" t="e">
        <f>IF($D42="Yes",'CMFs PDO (All Data)'!P42,1)</f>
        <v>#N/A</v>
      </c>
      <c r="Q42" s="404" t="e">
        <f>IF($D42="Yes",'CMFs PDO (All Data)'!Q42,1)</f>
        <v>#N/A</v>
      </c>
      <c r="R42" s="404" t="e">
        <f>IF($D42="Yes",'CMFs PDO (All Data)'!R42,1)</f>
        <v>#N/A</v>
      </c>
      <c r="S42" s="404" t="e">
        <f>IF($D42="Yes",'CMFs PDO (All Data)'!S42,1)</f>
        <v>#N/A</v>
      </c>
      <c r="T42" s="404" t="e">
        <f>IF($D42="Yes",'CMFs PDO (All Data)'!T42,1)</f>
        <v>#N/A</v>
      </c>
      <c r="U42" s="404" t="e">
        <f>IF($D42="Yes",'CMFs PDO (All Data)'!U42,1)</f>
        <v>#N/A</v>
      </c>
      <c r="V42" s="439" t="e">
        <f>IF($D42="Yes",'CMFs PDO (All Data)'!V42,1)</f>
        <v>#N/A</v>
      </c>
      <c r="W42" s="625"/>
    </row>
    <row r="43" spans="1:23" x14ac:dyDescent="0.2">
      <c r="A43" s="407" t="str">
        <f>'CMFs Fatal'!A43</f>
        <v>Area Type must be selected on Worksheet 1 (box 14)</v>
      </c>
      <c r="B43" s="403">
        <f>'CMFs Fatal (All Data)'!B43</f>
        <v>20</v>
      </c>
      <c r="C43" s="403" t="str">
        <f>'CMFs Fatal (All Data)'!C43</f>
        <v>All</v>
      </c>
      <c r="D43" s="403" t="e">
        <f>'CMFs Fatal (All Data)'!D43</f>
        <v>#N/A</v>
      </c>
      <c r="E43" s="404" t="e">
        <f>IF($D43="Yes",'CMFs PDO (All Data)'!E43,1)</f>
        <v>#N/A</v>
      </c>
      <c r="F43" s="404" t="e">
        <f>IF($D43="Yes",'CMFs PDO (All Data)'!F43,1)</f>
        <v>#N/A</v>
      </c>
      <c r="G43" s="404" t="e">
        <f>IF($D43="Yes",'CMFs PDO (All Data)'!G43,1)</f>
        <v>#N/A</v>
      </c>
      <c r="H43" s="404" t="e">
        <f>IF($D43="Yes",'CMFs PDO (All Data)'!H43,1)</f>
        <v>#N/A</v>
      </c>
      <c r="I43" s="404" t="e">
        <f>IF($D43="Yes",'CMFs PDO (All Data)'!I43,1)</f>
        <v>#N/A</v>
      </c>
      <c r="J43" s="404" t="e">
        <f>IF($D43="Yes",'CMFs PDO (All Data)'!J43,1)</f>
        <v>#N/A</v>
      </c>
      <c r="K43" s="404" t="e">
        <f>IF($D43="Yes",'CMFs PDO (All Data)'!K43,1)</f>
        <v>#N/A</v>
      </c>
      <c r="L43" s="404" t="e">
        <f>IF($D43="Yes",'CMFs PDO (All Data)'!L43,1)</f>
        <v>#N/A</v>
      </c>
      <c r="M43" s="404" t="e">
        <f>IF($D43="Yes",'CMFs PDO (All Data)'!M43,1)</f>
        <v>#N/A</v>
      </c>
      <c r="N43" s="404" t="e">
        <f>IF($D43="Yes",'CMFs PDO (All Data)'!N43,1)</f>
        <v>#N/A</v>
      </c>
      <c r="O43" s="404" t="e">
        <f>IF($D43="Yes",'CMFs PDO (All Data)'!O43,1)</f>
        <v>#N/A</v>
      </c>
      <c r="P43" s="404" t="e">
        <f>IF($D43="Yes",'CMFs PDO (All Data)'!P43,1)</f>
        <v>#N/A</v>
      </c>
      <c r="Q43" s="404" t="e">
        <f>IF($D43="Yes",'CMFs PDO (All Data)'!Q43,1)</f>
        <v>#N/A</v>
      </c>
      <c r="R43" s="404" t="e">
        <f>IF($D43="Yes",'CMFs PDO (All Data)'!R43,1)</f>
        <v>#N/A</v>
      </c>
      <c r="S43" s="404" t="e">
        <f>IF($D43="Yes",'CMFs PDO (All Data)'!S43,1)</f>
        <v>#N/A</v>
      </c>
      <c r="T43" s="404" t="e">
        <f>IF($D43="Yes",'CMFs PDO (All Data)'!T43,1)</f>
        <v>#N/A</v>
      </c>
      <c r="U43" s="404" t="e">
        <f>IF($D43="Yes",'CMFs PDO (All Data)'!U43,1)</f>
        <v>#N/A</v>
      </c>
      <c r="V43" s="439" t="e">
        <f>IF($D43="Yes",'CMFs PDO (All Data)'!V43,1)</f>
        <v>#N/A</v>
      </c>
      <c r="W43" s="625"/>
    </row>
    <row r="44" spans="1:23" x14ac:dyDescent="0.2">
      <c r="A44" s="536" t="str">
        <f>'CMFs Fatal'!A44</f>
        <v>Area Type must be selected on Worksheet 1 (box 14)</v>
      </c>
      <c r="B44" s="403">
        <f>'CMFs Fatal (All Data)'!B44</f>
        <v>20</v>
      </c>
      <c r="C44" s="403" t="str">
        <f>'CMFs Fatal (All Data)'!C44</f>
        <v>Rural</v>
      </c>
      <c r="D44" s="403" t="e">
        <f>'CMFs Fatal (All Data)'!D44</f>
        <v>#N/A</v>
      </c>
      <c r="E44" s="404" t="e">
        <f>IF($D44="Yes",'CMFs PDO (All Data)'!E44,1)</f>
        <v>#N/A</v>
      </c>
      <c r="F44" s="404" t="e">
        <f>IF($D44="Yes",'CMFs PDO (All Data)'!F44,1)</f>
        <v>#N/A</v>
      </c>
      <c r="G44" s="404" t="e">
        <f>IF($D44="Yes",'CMFs PDO (All Data)'!G44,1)</f>
        <v>#N/A</v>
      </c>
      <c r="H44" s="404" t="e">
        <f>IF($D44="Yes",'CMFs PDO (All Data)'!H44,1)</f>
        <v>#N/A</v>
      </c>
      <c r="I44" s="404" t="e">
        <f>IF($D44="Yes",'CMFs PDO (All Data)'!I44,1)</f>
        <v>#N/A</v>
      </c>
      <c r="J44" s="404" t="e">
        <f>IF($D44="Yes",'CMFs PDO (All Data)'!J44,1)</f>
        <v>#N/A</v>
      </c>
      <c r="K44" s="404" t="e">
        <f>IF($D44="Yes",'CMFs PDO (All Data)'!K44,1)</f>
        <v>#N/A</v>
      </c>
      <c r="L44" s="404" t="e">
        <f>IF($D44="Yes",'CMFs PDO (All Data)'!L44,1)</f>
        <v>#N/A</v>
      </c>
      <c r="M44" s="404" t="e">
        <f>IF($D44="Yes",'CMFs PDO (All Data)'!M44,1)</f>
        <v>#N/A</v>
      </c>
      <c r="N44" s="404" t="e">
        <f>IF($D44="Yes",'CMFs PDO (All Data)'!N44,1)</f>
        <v>#N/A</v>
      </c>
      <c r="O44" s="404" t="e">
        <f>IF($D44="Yes",'CMFs PDO (All Data)'!O44,1)</f>
        <v>#N/A</v>
      </c>
      <c r="P44" s="404" t="e">
        <f>IF($D44="Yes",'CMFs PDO (All Data)'!P44,1)</f>
        <v>#N/A</v>
      </c>
      <c r="Q44" s="404" t="e">
        <f>IF($D44="Yes",'CMFs PDO (All Data)'!Q44,1)</f>
        <v>#N/A</v>
      </c>
      <c r="R44" s="404" t="e">
        <f>IF($D44="Yes",'CMFs PDO (All Data)'!R44,1)</f>
        <v>#N/A</v>
      </c>
      <c r="S44" s="404" t="e">
        <f>IF($D44="Yes",'CMFs PDO (All Data)'!S44,1)</f>
        <v>#N/A</v>
      </c>
      <c r="T44" s="404" t="e">
        <f>IF($D44="Yes",'CMFs PDO (All Data)'!T44,1)</f>
        <v>#N/A</v>
      </c>
      <c r="U44" s="404" t="e">
        <f>IF($D44="Yes",'CMFs PDO (All Data)'!U44,1)</f>
        <v>#N/A</v>
      </c>
      <c r="V44" s="439" t="e">
        <f>IF($D44="Yes",'CMFs PDO (All Data)'!V44,1)</f>
        <v>#N/A</v>
      </c>
      <c r="W44" s="625"/>
    </row>
    <row r="45" spans="1:23" x14ac:dyDescent="0.2">
      <c r="A45" s="536" t="str">
        <f>'CMFs Fatal'!A45</f>
        <v>Area Type must be selected on Worksheet 1 (box 14)</v>
      </c>
      <c r="B45" s="403">
        <f>'CMFs Fatal (All Data)'!B45</f>
        <v>8</v>
      </c>
      <c r="C45" s="403" t="str">
        <f>'CMFs Fatal (All Data)'!C45</f>
        <v>All</v>
      </c>
      <c r="D45" s="403" t="e">
        <f>'CMFs Fatal (All Data)'!D45</f>
        <v>#N/A</v>
      </c>
      <c r="E45" s="404" t="e">
        <f>IF($D45="Yes",'CMFs PDO (All Data)'!E45,1)</f>
        <v>#N/A</v>
      </c>
      <c r="F45" s="404" t="e">
        <f>IF($D45="Yes",'CMFs PDO (All Data)'!F45,1)</f>
        <v>#N/A</v>
      </c>
      <c r="G45" s="404" t="e">
        <f>IF($D45="Yes",'CMFs PDO (All Data)'!G45,1)</f>
        <v>#N/A</v>
      </c>
      <c r="H45" s="404" t="e">
        <f>IF($D45="Yes",'CMFs PDO (All Data)'!H45,1)</f>
        <v>#N/A</v>
      </c>
      <c r="I45" s="404" t="e">
        <f>IF($D45="Yes",'CMFs PDO (All Data)'!I45,1)</f>
        <v>#N/A</v>
      </c>
      <c r="J45" s="404" t="e">
        <f>IF($D45="Yes",'CMFs PDO (All Data)'!J45,1)</f>
        <v>#N/A</v>
      </c>
      <c r="K45" s="404" t="e">
        <f>IF($D45="Yes",'CMFs PDO (All Data)'!K45,1)</f>
        <v>#N/A</v>
      </c>
      <c r="L45" s="404" t="e">
        <f>IF($D45="Yes",'CMFs PDO (All Data)'!L45,1)</f>
        <v>#N/A</v>
      </c>
      <c r="M45" s="404" t="e">
        <f>IF($D45="Yes",'CMFs PDO (All Data)'!M45,1)</f>
        <v>#N/A</v>
      </c>
      <c r="N45" s="404" t="e">
        <f>IF($D45="Yes",'CMFs PDO (All Data)'!N45,1)</f>
        <v>#N/A</v>
      </c>
      <c r="O45" s="404" t="e">
        <f>IF($D45="Yes",'CMFs PDO (All Data)'!O45,1)</f>
        <v>#N/A</v>
      </c>
      <c r="P45" s="404" t="e">
        <f>IF($D45="Yes",'CMFs PDO (All Data)'!P45,1)</f>
        <v>#N/A</v>
      </c>
      <c r="Q45" s="404" t="e">
        <f>IF($D45="Yes",'CMFs PDO (All Data)'!Q45,1)</f>
        <v>#N/A</v>
      </c>
      <c r="R45" s="404" t="e">
        <f>IF($D45="Yes",'CMFs PDO (All Data)'!R45,1)</f>
        <v>#N/A</v>
      </c>
      <c r="S45" s="404" t="e">
        <f>IF($D45="Yes",'CMFs PDO (All Data)'!S45,1)</f>
        <v>#N/A</v>
      </c>
      <c r="T45" s="404" t="e">
        <f>IF($D45="Yes",'CMFs PDO (All Data)'!T45,1)</f>
        <v>#N/A</v>
      </c>
      <c r="U45" s="404" t="e">
        <f>IF($D45="Yes",'CMFs PDO (All Data)'!U45,1)</f>
        <v>#N/A</v>
      </c>
      <c r="V45" s="439" t="e">
        <f>IF($D45="Yes",'CMFs PDO (All Data)'!V45,1)</f>
        <v>#N/A</v>
      </c>
      <c r="W45" s="625"/>
    </row>
    <row r="46" spans="1:23" x14ac:dyDescent="0.2">
      <c r="A46" s="536" t="str">
        <f>'CMFs Fatal'!A46</f>
        <v>Area Type must be selected on Worksheet 1 (box 14)</v>
      </c>
      <c r="B46" s="403">
        <f>'CMFs Fatal (All Data)'!B46</f>
        <v>8</v>
      </c>
      <c r="C46" s="403" t="str">
        <f>'CMFs Fatal (All Data)'!C46</f>
        <v>Rural</v>
      </c>
      <c r="D46" s="403" t="e">
        <f>'CMFs Fatal (All Data)'!D46</f>
        <v>#N/A</v>
      </c>
      <c r="E46" s="404" t="e">
        <f>IF($D46="Yes",'CMFs PDO (All Data)'!E46,1)</f>
        <v>#N/A</v>
      </c>
      <c r="F46" s="404" t="e">
        <f>IF($D46="Yes",'CMFs PDO (All Data)'!F46,1)</f>
        <v>#N/A</v>
      </c>
      <c r="G46" s="404" t="e">
        <f>IF($D46="Yes",'CMFs PDO (All Data)'!G46,1)</f>
        <v>#N/A</v>
      </c>
      <c r="H46" s="404" t="e">
        <f>IF($D46="Yes",'CMFs PDO (All Data)'!H46,1)</f>
        <v>#N/A</v>
      </c>
      <c r="I46" s="404" t="e">
        <f>IF($D46="Yes",'CMFs PDO (All Data)'!I46,1)</f>
        <v>#N/A</v>
      </c>
      <c r="J46" s="404" t="e">
        <f>IF($D46="Yes",'CMFs PDO (All Data)'!J46,1)</f>
        <v>#N/A</v>
      </c>
      <c r="K46" s="404" t="e">
        <f>IF($D46="Yes",'CMFs PDO (All Data)'!K46,1)</f>
        <v>#N/A</v>
      </c>
      <c r="L46" s="404" t="e">
        <f>IF($D46="Yes",'CMFs PDO (All Data)'!L46,1)</f>
        <v>#N/A</v>
      </c>
      <c r="M46" s="404" t="e">
        <f>IF($D46="Yes",'CMFs PDO (All Data)'!M46,1)</f>
        <v>#N/A</v>
      </c>
      <c r="N46" s="404" t="e">
        <f>IF($D46="Yes",'CMFs PDO (All Data)'!N46,1)</f>
        <v>#N/A</v>
      </c>
      <c r="O46" s="404" t="e">
        <f>IF($D46="Yes",'CMFs PDO (All Data)'!O46,1)</f>
        <v>#N/A</v>
      </c>
      <c r="P46" s="404" t="e">
        <f>IF($D46="Yes",'CMFs PDO (All Data)'!P46,1)</f>
        <v>#N/A</v>
      </c>
      <c r="Q46" s="404" t="e">
        <f>IF($D46="Yes",'CMFs PDO (All Data)'!Q46,1)</f>
        <v>#N/A</v>
      </c>
      <c r="R46" s="404" t="e">
        <f>IF($D46="Yes",'CMFs PDO (All Data)'!R46,1)</f>
        <v>#N/A</v>
      </c>
      <c r="S46" s="404" t="e">
        <f>IF($D46="Yes",'CMFs PDO (All Data)'!S46,1)</f>
        <v>#N/A</v>
      </c>
      <c r="T46" s="404" t="e">
        <f>IF($D46="Yes",'CMFs PDO (All Data)'!T46,1)</f>
        <v>#N/A</v>
      </c>
      <c r="U46" s="404" t="e">
        <f>IF($D46="Yes",'CMFs PDO (All Data)'!U46,1)</f>
        <v>#N/A</v>
      </c>
      <c r="V46" s="439" t="e">
        <f>IF($D46="Yes",'CMFs PDO (All Data)'!V46,1)</f>
        <v>#N/A</v>
      </c>
      <c r="W46" s="625"/>
    </row>
    <row r="47" spans="1:23" x14ac:dyDescent="0.2">
      <c r="A47" s="536" t="str">
        <f>'CMFs Fatal'!A47</f>
        <v>Area Type must be selected on Worksheet 1 (box 14)</v>
      </c>
      <c r="B47" s="403">
        <f>'CMFs Fatal (All Data)'!B47</f>
        <v>8</v>
      </c>
      <c r="C47" s="403" t="str">
        <f>'CMFs Fatal (All Data)'!C47</f>
        <v>Rural</v>
      </c>
      <c r="D47" s="403" t="e">
        <f>'CMFs Fatal (All Data)'!D47</f>
        <v>#N/A</v>
      </c>
      <c r="E47" s="404" t="e">
        <f>IF($D47="Yes",'CMFs PDO (All Data)'!E47,1)</f>
        <v>#N/A</v>
      </c>
      <c r="F47" s="404" t="e">
        <f>IF($D47="Yes",'CMFs PDO (All Data)'!F47,1)</f>
        <v>#N/A</v>
      </c>
      <c r="G47" s="404" t="e">
        <f>IF($D47="Yes",'CMFs PDO (All Data)'!G47,1)</f>
        <v>#N/A</v>
      </c>
      <c r="H47" s="404" t="e">
        <f>IF($D47="Yes",'CMFs PDO (All Data)'!H47,1)</f>
        <v>#N/A</v>
      </c>
      <c r="I47" s="404" t="e">
        <f>IF($D47="Yes",'CMFs PDO (All Data)'!I47,1)</f>
        <v>#N/A</v>
      </c>
      <c r="J47" s="404" t="e">
        <f>IF($D47="Yes",'CMFs PDO (All Data)'!J47,1)</f>
        <v>#N/A</v>
      </c>
      <c r="K47" s="404" t="e">
        <f>IF($D47="Yes",'CMFs PDO (All Data)'!K47,1)</f>
        <v>#N/A</v>
      </c>
      <c r="L47" s="404" t="e">
        <f>IF($D47="Yes",'CMFs PDO (All Data)'!L47,1)</f>
        <v>#N/A</v>
      </c>
      <c r="M47" s="404" t="e">
        <f>IF($D47="Yes",'CMFs PDO (All Data)'!M47,1)</f>
        <v>#N/A</v>
      </c>
      <c r="N47" s="404" t="e">
        <f>IF($D47="Yes",'CMFs PDO (All Data)'!N47,1)</f>
        <v>#N/A</v>
      </c>
      <c r="O47" s="404" t="e">
        <f>IF($D47="Yes",'CMFs PDO (All Data)'!O47,1)</f>
        <v>#N/A</v>
      </c>
      <c r="P47" s="404" t="e">
        <f>IF($D47="Yes",'CMFs PDO (All Data)'!P47,1)</f>
        <v>#N/A</v>
      </c>
      <c r="Q47" s="404" t="e">
        <f>IF($D47="Yes",'CMFs PDO (All Data)'!Q47,1)</f>
        <v>#N/A</v>
      </c>
      <c r="R47" s="404" t="e">
        <f>IF($D47="Yes",'CMFs PDO (All Data)'!R47,1)</f>
        <v>#N/A</v>
      </c>
      <c r="S47" s="404" t="e">
        <f>IF($D47="Yes",'CMFs PDO (All Data)'!S47,1)</f>
        <v>#N/A</v>
      </c>
      <c r="T47" s="404" t="e">
        <f>IF($D47="Yes",'CMFs PDO (All Data)'!T47,1)</f>
        <v>#N/A</v>
      </c>
      <c r="U47" s="404" t="e">
        <f>IF($D47="Yes",'CMFs PDO (All Data)'!U47,1)</f>
        <v>#N/A</v>
      </c>
      <c r="V47" s="439" t="e">
        <f>IF($D47="Yes",'CMFs PDO (All Data)'!V47,1)</f>
        <v>#N/A</v>
      </c>
      <c r="W47" s="625"/>
    </row>
    <row r="48" spans="1:23" x14ac:dyDescent="0.2">
      <c r="A48" s="407" t="str">
        <f>'CMFs Fatal'!A48</f>
        <v>Area Type must be selected on Worksheet 1 (box 14)</v>
      </c>
      <c r="B48" s="403">
        <f>'CMFs Fatal (All Data)'!B48</f>
        <v>8</v>
      </c>
      <c r="C48" s="403" t="str">
        <f>'CMFs Fatal (All Data)'!C48</f>
        <v>All</v>
      </c>
      <c r="D48" s="403" t="e">
        <f>'CMFs Fatal (All Data)'!D48</f>
        <v>#N/A</v>
      </c>
      <c r="E48" s="404" t="e">
        <f>IF($D48="Yes",'CMFs PDO (All Data)'!E48,1)</f>
        <v>#N/A</v>
      </c>
      <c r="F48" s="404" t="e">
        <f>IF($D48="Yes",'CMFs PDO (All Data)'!F48,1)</f>
        <v>#N/A</v>
      </c>
      <c r="G48" s="404" t="e">
        <f>IF($D48="Yes",'CMFs PDO (All Data)'!G48,1)</f>
        <v>#N/A</v>
      </c>
      <c r="H48" s="404" t="e">
        <f>IF($D48="Yes",'CMFs PDO (All Data)'!H48,1)</f>
        <v>#N/A</v>
      </c>
      <c r="I48" s="404" t="e">
        <f>IF($D48="Yes",'CMFs PDO (All Data)'!I48,1)</f>
        <v>#N/A</v>
      </c>
      <c r="J48" s="404" t="e">
        <f>IF($D48="Yes",'CMFs PDO (All Data)'!J48,1)</f>
        <v>#N/A</v>
      </c>
      <c r="K48" s="404" t="e">
        <f>IF($D48="Yes",'CMFs PDO (All Data)'!K48,1)</f>
        <v>#N/A</v>
      </c>
      <c r="L48" s="404" t="e">
        <f>IF($D48="Yes",'CMFs PDO (All Data)'!L48,1)</f>
        <v>#N/A</v>
      </c>
      <c r="M48" s="404" t="e">
        <f>IF($D48="Yes",'CMFs PDO (All Data)'!M48,1)</f>
        <v>#N/A</v>
      </c>
      <c r="N48" s="404" t="e">
        <f>IF($D48="Yes",'CMFs PDO (All Data)'!N48,1)</f>
        <v>#N/A</v>
      </c>
      <c r="O48" s="404" t="e">
        <f>IF($D48="Yes",'CMFs PDO (All Data)'!O48,1)</f>
        <v>#N/A</v>
      </c>
      <c r="P48" s="404" t="e">
        <f>IF($D48="Yes",'CMFs PDO (All Data)'!P48,1)</f>
        <v>#N/A</v>
      </c>
      <c r="Q48" s="404" t="e">
        <f>IF($D48="Yes",'CMFs PDO (All Data)'!Q48,1)</f>
        <v>#N/A</v>
      </c>
      <c r="R48" s="404" t="e">
        <f>IF($D48="Yes",'CMFs PDO (All Data)'!R48,1)</f>
        <v>#N/A</v>
      </c>
      <c r="S48" s="404" t="e">
        <f>IF($D48="Yes",'CMFs PDO (All Data)'!S48,1)</f>
        <v>#N/A</v>
      </c>
      <c r="T48" s="404" t="e">
        <f>IF($D48="Yes",'CMFs PDO (All Data)'!T48,1)</f>
        <v>#N/A</v>
      </c>
      <c r="U48" s="404" t="e">
        <f>IF($D48="Yes",'CMFs PDO (All Data)'!U48,1)</f>
        <v>#N/A</v>
      </c>
      <c r="V48" s="439" t="e">
        <f>IF($D48="Yes",'CMFs PDO (All Data)'!V48,1)</f>
        <v>#N/A</v>
      </c>
      <c r="W48" s="625"/>
    </row>
    <row r="49" spans="1:23" x14ac:dyDescent="0.2">
      <c r="A49" s="407" t="str">
        <f>'CMFs Fatal'!A49</f>
        <v>Area Type must be selected on Worksheet 1 (box 14)</v>
      </c>
      <c r="B49" s="403">
        <f>'CMFs Fatal (All Data)'!B49</f>
        <v>20</v>
      </c>
      <c r="C49" s="403" t="str">
        <f>'CMFs Fatal (All Data)'!C49</f>
        <v>All</v>
      </c>
      <c r="D49" s="403" t="e">
        <f>'CMFs Fatal (All Data)'!D49</f>
        <v>#N/A</v>
      </c>
      <c r="E49" s="404" t="e">
        <f>IF($D49="Yes",'CMFs PDO (All Data)'!E49,1)</f>
        <v>#N/A</v>
      </c>
      <c r="F49" s="404" t="e">
        <f>IF($D49="Yes",'CMFs PDO (All Data)'!F49,1)</f>
        <v>#N/A</v>
      </c>
      <c r="G49" s="404" t="e">
        <f>IF($D49="Yes",'CMFs PDO (All Data)'!G49,1)</f>
        <v>#N/A</v>
      </c>
      <c r="H49" s="404" t="e">
        <f>IF($D49="Yes",'CMFs PDO (All Data)'!H49,1)</f>
        <v>#N/A</v>
      </c>
      <c r="I49" s="404" t="e">
        <f>IF($D49="Yes",'CMFs PDO (All Data)'!I49,1)</f>
        <v>#N/A</v>
      </c>
      <c r="J49" s="404" t="e">
        <f>IF($D49="Yes",'CMFs PDO (All Data)'!J49,1)</f>
        <v>#N/A</v>
      </c>
      <c r="K49" s="404" t="e">
        <f>IF($D49="Yes",'CMFs PDO (All Data)'!K49,1)</f>
        <v>#N/A</v>
      </c>
      <c r="L49" s="404" t="e">
        <f>IF($D49="Yes",'CMFs PDO (All Data)'!L49,1)</f>
        <v>#N/A</v>
      </c>
      <c r="M49" s="404" t="e">
        <f>IF($D49="Yes",'CMFs PDO (All Data)'!M49,1)</f>
        <v>#N/A</v>
      </c>
      <c r="N49" s="404" t="e">
        <f>IF($D49="Yes",'CMFs PDO (All Data)'!N49,1)</f>
        <v>#N/A</v>
      </c>
      <c r="O49" s="404" t="e">
        <f>IF($D49="Yes",'CMFs PDO (All Data)'!O49,1)</f>
        <v>#N/A</v>
      </c>
      <c r="P49" s="404" t="e">
        <f>IF($D49="Yes",'CMFs PDO (All Data)'!P49,1)</f>
        <v>#N/A</v>
      </c>
      <c r="Q49" s="404" t="e">
        <f>IF($D49="Yes",'CMFs PDO (All Data)'!Q49,1)</f>
        <v>#N/A</v>
      </c>
      <c r="R49" s="404" t="e">
        <f>IF($D49="Yes",'CMFs PDO (All Data)'!R49,1)</f>
        <v>#N/A</v>
      </c>
      <c r="S49" s="404" t="e">
        <f>IF($D49="Yes",'CMFs PDO (All Data)'!S49,1)</f>
        <v>#N/A</v>
      </c>
      <c r="T49" s="404" t="e">
        <f>IF($D49="Yes",'CMFs PDO (All Data)'!T49,1)</f>
        <v>#N/A</v>
      </c>
      <c r="U49" s="404" t="e">
        <f>IF($D49="Yes",'CMFs PDO (All Data)'!U49,1)</f>
        <v>#N/A</v>
      </c>
      <c r="V49" s="439" t="e">
        <f>IF($D49="Yes",'CMFs PDO (All Data)'!V49,1)</f>
        <v>#N/A</v>
      </c>
      <c r="W49" s="625"/>
    </row>
    <row r="50" spans="1:23" x14ac:dyDescent="0.2">
      <c r="A50" s="407" t="str">
        <f>'CMFs Fatal'!A50</f>
        <v>Area Type must be selected on Worksheet 1 (box 14)</v>
      </c>
      <c r="B50" s="403">
        <f>'CMFs Fatal (All Data)'!B50</f>
        <v>20</v>
      </c>
      <c r="C50" s="403" t="str">
        <f>'CMFs Fatal (All Data)'!C50</f>
        <v>All</v>
      </c>
      <c r="D50" s="403" t="e">
        <f>'CMFs Fatal (All Data)'!D50</f>
        <v>#N/A</v>
      </c>
      <c r="E50" s="404" t="e">
        <f>IF($D50="Yes",'CMFs PDO (All Data)'!E50,1)</f>
        <v>#N/A</v>
      </c>
      <c r="F50" s="404" t="e">
        <f>IF($D50="Yes",'CMFs PDO (All Data)'!F50,1)</f>
        <v>#N/A</v>
      </c>
      <c r="G50" s="404" t="e">
        <f>IF($D50="Yes",'CMFs PDO (All Data)'!G50,1)</f>
        <v>#N/A</v>
      </c>
      <c r="H50" s="404" t="e">
        <f>IF($D50="Yes",'CMFs PDO (All Data)'!H50,1)</f>
        <v>#N/A</v>
      </c>
      <c r="I50" s="404" t="e">
        <f>IF($D50="Yes",'CMFs PDO (All Data)'!I50,1)</f>
        <v>#N/A</v>
      </c>
      <c r="J50" s="404" t="e">
        <f>IF($D50="Yes",'CMFs PDO (All Data)'!J50,1)</f>
        <v>#N/A</v>
      </c>
      <c r="K50" s="404" t="e">
        <f>IF($D50="Yes",'CMFs PDO (All Data)'!K50,1)</f>
        <v>#N/A</v>
      </c>
      <c r="L50" s="404" t="e">
        <f>IF($D50="Yes",'CMFs PDO (All Data)'!L50,1)</f>
        <v>#N/A</v>
      </c>
      <c r="M50" s="404" t="e">
        <f>IF($D50="Yes",'CMFs PDO (All Data)'!M50,1)</f>
        <v>#N/A</v>
      </c>
      <c r="N50" s="404" t="e">
        <f>IF($D50="Yes",'CMFs PDO (All Data)'!N50,1)</f>
        <v>#N/A</v>
      </c>
      <c r="O50" s="404" t="e">
        <f>IF($D50="Yes",'CMFs PDO (All Data)'!O50,1)</f>
        <v>#N/A</v>
      </c>
      <c r="P50" s="404" t="e">
        <f>IF($D50="Yes",'CMFs PDO (All Data)'!P50,1)</f>
        <v>#N/A</v>
      </c>
      <c r="Q50" s="404" t="e">
        <f>IF($D50="Yes",'CMFs PDO (All Data)'!Q50,1)</f>
        <v>#N/A</v>
      </c>
      <c r="R50" s="404" t="e">
        <f>IF($D50="Yes",'CMFs PDO (All Data)'!R50,1)</f>
        <v>#N/A</v>
      </c>
      <c r="S50" s="404" t="e">
        <f>IF($D50="Yes",'CMFs PDO (All Data)'!S50,1)</f>
        <v>#N/A</v>
      </c>
      <c r="T50" s="404" t="e">
        <f>IF($D50="Yes",'CMFs PDO (All Data)'!T50,1)</f>
        <v>#N/A</v>
      </c>
      <c r="U50" s="404" t="e">
        <f>IF($D50="Yes",'CMFs PDO (All Data)'!U50,1)</f>
        <v>#N/A</v>
      </c>
      <c r="V50" s="439" t="e">
        <f>IF($D50="Yes",'CMFs PDO (All Data)'!V50,1)</f>
        <v>#N/A</v>
      </c>
      <c r="W50" s="625"/>
    </row>
    <row r="51" spans="1:23" x14ac:dyDescent="0.2">
      <c r="A51" s="407" t="str">
        <f>'CMFs Fatal'!A51</f>
        <v>Area Type must be selected on Worksheet 1 (box 14)</v>
      </c>
      <c r="B51" s="403">
        <f>'CMFs Fatal (All Data)'!B51</f>
        <v>10</v>
      </c>
      <c r="C51" s="403" t="str">
        <f>'CMFs Fatal (All Data)'!C51</f>
        <v>All</v>
      </c>
      <c r="D51" s="403" t="e">
        <f>'CMFs Fatal (All Data)'!D51</f>
        <v>#N/A</v>
      </c>
      <c r="E51" s="404" t="e">
        <f>IF($D51="Yes",'CMFs PDO (All Data)'!E51,1)</f>
        <v>#N/A</v>
      </c>
      <c r="F51" s="404" t="e">
        <f>IF($D51="Yes",'CMFs PDO (All Data)'!F51,1)</f>
        <v>#N/A</v>
      </c>
      <c r="G51" s="404" t="e">
        <f>IF($D51="Yes",'CMFs PDO (All Data)'!G51,1)</f>
        <v>#N/A</v>
      </c>
      <c r="H51" s="404" t="e">
        <f>IF($D51="Yes",'CMFs PDO (All Data)'!H51,1)</f>
        <v>#N/A</v>
      </c>
      <c r="I51" s="404" t="e">
        <f>IF($D51="Yes",'CMFs PDO (All Data)'!I51,1)</f>
        <v>#N/A</v>
      </c>
      <c r="J51" s="404" t="e">
        <f>IF($D51="Yes",'CMFs PDO (All Data)'!J51,1)</f>
        <v>#N/A</v>
      </c>
      <c r="K51" s="404" t="e">
        <f>IF($D51="Yes",'CMFs PDO (All Data)'!K51,1)</f>
        <v>#N/A</v>
      </c>
      <c r="L51" s="404" t="e">
        <f>IF($D51="Yes",'CMFs PDO (All Data)'!L51,1)</f>
        <v>#N/A</v>
      </c>
      <c r="M51" s="404" t="e">
        <f>IF($D51="Yes",'CMFs PDO (All Data)'!M51,1)</f>
        <v>#N/A</v>
      </c>
      <c r="N51" s="404" t="e">
        <f>IF($D51="Yes",'CMFs PDO (All Data)'!N51,1)</f>
        <v>#N/A</v>
      </c>
      <c r="O51" s="404" t="e">
        <f>IF($D51="Yes",'CMFs PDO (All Data)'!O51,1)</f>
        <v>#N/A</v>
      </c>
      <c r="P51" s="404" t="e">
        <f>IF($D51="Yes",'CMFs PDO (All Data)'!P51,1)</f>
        <v>#N/A</v>
      </c>
      <c r="Q51" s="404" t="e">
        <f>IF($D51="Yes",'CMFs PDO (All Data)'!Q51,1)</f>
        <v>#N/A</v>
      </c>
      <c r="R51" s="404" t="e">
        <f>IF($D51="Yes",'CMFs PDO (All Data)'!R51,1)</f>
        <v>#N/A</v>
      </c>
      <c r="S51" s="404" t="e">
        <f>IF($D51="Yes",'CMFs PDO (All Data)'!S51,1)</f>
        <v>#N/A</v>
      </c>
      <c r="T51" s="404" t="e">
        <f>IF($D51="Yes",'CMFs PDO (All Data)'!T51,1)</f>
        <v>#N/A</v>
      </c>
      <c r="U51" s="404" t="e">
        <f>IF($D51="Yes",'CMFs PDO (All Data)'!U51,1)</f>
        <v>#N/A</v>
      </c>
      <c r="V51" s="439" t="e">
        <f>IF($D51="Yes",'CMFs PDO (All Data)'!V51,1)</f>
        <v>#N/A</v>
      </c>
      <c r="W51" s="625"/>
    </row>
    <row r="52" spans="1:23" x14ac:dyDescent="0.2">
      <c r="A52" s="407" t="str">
        <f>'CMFs Fatal'!A52</f>
        <v>Area Type must be selected on Worksheet 1 (box 14)</v>
      </c>
      <c r="B52" s="403">
        <f>'CMFs Fatal (All Data)'!B52</f>
        <v>10</v>
      </c>
      <c r="C52" s="403" t="str">
        <f>'CMFs Fatal (All Data)'!C52</f>
        <v>All</v>
      </c>
      <c r="D52" s="403" t="e">
        <f>'CMFs Fatal (All Data)'!D52</f>
        <v>#N/A</v>
      </c>
      <c r="E52" s="404" t="e">
        <f>IF($D52="Yes",'CMFs PDO (All Data)'!E52,1)</f>
        <v>#N/A</v>
      </c>
      <c r="F52" s="404" t="e">
        <f>IF($D52="Yes",'CMFs PDO (All Data)'!F52,1)</f>
        <v>#N/A</v>
      </c>
      <c r="G52" s="404" t="e">
        <f>IF($D52="Yes",'CMFs PDO (All Data)'!G52,1)</f>
        <v>#N/A</v>
      </c>
      <c r="H52" s="404" t="e">
        <f>IF($D52="Yes",'CMFs PDO (All Data)'!H52,1)</f>
        <v>#N/A</v>
      </c>
      <c r="I52" s="404" t="e">
        <f>IF($D52="Yes",'CMFs PDO (All Data)'!I52,1)</f>
        <v>#N/A</v>
      </c>
      <c r="J52" s="404" t="e">
        <f>IF($D52="Yes",'CMFs PDO (All Data)'!J52,1)</f>
        <v>#N/A</v>
      </c>
      <c r="K52" s="404" t="e">
        <f>IF($D52="Yes",'CMFs PDO (All Data)'!K52,1)</f>
        <v>#N/A</v>
      </c>
      <c r="L52" s="404" t="e">
        <f>IF($D52="Yes",'CMFs PDO (All Data)'!L52,1)</f>
        <v>#N/A</v>
      </c>
      <c r="M52" s="404" t="e">
        <f>IF($D52="Yes",'CMFs PDO (All Data)'!M52,1)</f>
        <v>#N/A</v>
      </c>
      <c r="N52" s="404" t="e">
        <f>IF($D52="Yes",'CMFs PDO (All Data)'!N52,1)</f>
        <v>#N/A</v>
      </c>
      <c r="O52" s="404" t="e">
        <f>IF($D52="Yes",'CMFs PDO (All Data)'!O52,1)</f>
        <v>#N/A</v>
      </c>
      <c r="P52" s="404" t="e">
        <f>IF($D52="Yes",'CMFs PDO (All Data)'!P52,1)</f>
        <v>#N/A</v>
      </c>
      <c r="Q52" s="404" t="e">
        <f>IF($D52="Yes",'CMFs PDO (All Data)'!Q52,1)</f>
        <v>#N/A</v>
      </c>
      <c r="R52" s="404" t="e">
        <f>IF($D52="Yes",'CMFs PDO (All Data)'!R52,1)</f>
        <v>#N/A</v>
      </c>
      <c r="S52" s="404" t="e">
        <f>IF($D52="Yes",'CMFs PDO (All Data)'!S52,1)</f>
        <v>#N/A</v>
      </c>
      <c r="T52" s="404" t="e">
        <f>IF($D52="Yes",'CMFs PDO (All Data)'!T52,1)</f>
        <v>#N/A</v>
      </c>
      <c r="U52" s="404" t="e">
        <f>IF($D52="Yes",'CMFs PDO (All Data)'!U52,1)</f>
        <v>#N/A</v>
      </c>
      <c r="V52" s="439" t="e">
        <f>IF($D52="Yes",'CMFs PDO (All Data)'!V52,1)</f>
        <v>#N/A</v>
      </c>
      <c r="W52" s="625"/>
    </row>
    <row r="53" spans="1:23" x14ac:dyDescent="0.2">
      <c r="A53" s="407" t="str">
        <f>'CMFs Fatal'!A53</f>
        <v>Area Type must be selected on Worksheet 1 (box 14)</v>
      </c>
      <c r="B53" s="403">
        <f>'CMFs Fatal (All Data)'!B53</f>
        <v>10</v>
      </c>
      <c r="C53" s="403" t="str">
        <f>'CMFs Fatal (All Data)'!C53</f>
        <v>All</v>
      </c>
      <c r="D53" s="403" t="e">
        <f>'CMFs Fatal (All Data)'!D53</f>
        <v>#N/A</v>
      </c>
      <c r="E53" s="404" t="e">
        <f>IF($D53="Yes",'CMFs PDO (All Data)'!E53,1)</f>
        <v>#N/A</v>
      </c>
      <c r="F53" s="404" t="e">
        <f>IF($D53="Yes",'CMFs PDO (All Data)'!F53,1)</f>
        <v>#N/A</v>
      </c>
      <c r="G53" s="404" t="e">
        <f>IF($D53="Yes",'CMFs PDO (All Data)'!G53,1)</f>
        <v>#N/A</v>
      </c>
      <c r="H53" s="404" t="e">
        <f>IF($D53="Yes",'CMFs PDO (All Data)'!H53,1)</f>
        <v>#N/A</v>
      </c>
      <c r="I53" s="404" t="e">
        <f>IF($D53="Yes",'CMFs PDO (All Data)'!I53,1)</f>
        <v>#N/A</v>
      </c>
      <c r="J53" s="404" t="e">
        <f>IF($D53="Yes",'CMFs PDO (All Data)'!J53,1)</f>
        <v>#N/A</v>
      </c>
      <c r="K53" s="404" t="e">
        <f>IF($D53="Yes",'CMFs PDO (All Data)'!K53,1)</f>
        <v>#N/A</v>
      </c>
      <c r="L53" s="404" t="e">
        <f>IF($D53="Yes",'CMFs PDO (All Data)'!L53,1)</f>
        <v>#N/A</v>
      </c>
      <c r="M53" s="404" t="e">
        <f>IF($D53="Yes",'CMFs PDO (All Data)'!M53,1)</f>
        <v>#N/A</v>
      </c>
      <c r="N53" s="404" t="e">
        <f>IF($D53="Yes",'CMFs PDO (All Data)'!N53,1)</f>
        <v>#N/A</v>
      </c>
      <c r="O53" s="404" t="e">
        <f>IF($D53="Yes",'CMFs PDO (All Data)'!O53,1)</f>
        <v>#N/A</v>
      </c>
      <c r="P53" s="404" t="e">
        <f>IF($D53="Yes",'CMFs PDO (All Data)'!P53,1)</f>
        <v>#N/A</v>
      </c>
      <c r="Q53" s="404" t="e">
        <f>IF($D53="Yes",'CMFs PDO (All Data)'!Q53,1)</f>
        <v>#N/A</v>
      </c>
      <c r="R53" s="404" t="e">
        <f>IF($D53="Yes",'CMFs PDO (All Data)'!R53,1)</f>
        <v>#N/A</v>
      </c>
      <c r="S53" s="404" t="e">
        <f>IF($D53="Yes",'CMFs PDO (All Data)'!S53,1)</f>
        <v>#N/A</v>
      </c>
      <c r="T53" s="404" t="e">
        <f>IF($D53="Yes",'CMFs PDO (All Data)'!T53,1)</f>
        <v>#N/A</v>
      </c>
      <c r="U53" s="404" t="e">
        <f>IF($D53="Yes",'CMFs PDO (All Data)'!U53,1)</f>
        <v>#N/A</v>
      </c>
      <c r="V53" s="439" t="e">
        <f>IF($D53="Yes",'CMFs PDO (All Data)'!V53,1)</f>
        <v>#N/A</v>
      </c>
      <c r="W53" s="625"/>
    </row>
    <row r="54" spans="1:23" x14ac:dyDescent="0.2">
      <c r="A54" s="407" t="str">
        <f>'CMFs Fatal'!A54</f>
        <v>Area Type must be selected on Worksheet 1 (box 14)</v>
      </c>
      <c r="B54" s="403">
        <f>'CMFs Fatal (All Data)'!B54</f>
        <v>10</v>
      </c>
      <c r="C54" s="403" t="str">
        <f>'CMFs Fatal (All Data)'!C54</f>
        <v>All</v>
      </c>
      <c r="D54" s="403" t="e">
        <f>'CMFs Fatal (All Data)'!D54</f>
        <v>#N/A</v>
      </c>
      <c r="E54" s="404" t="e">
        <f>IF($D54="Yes",'CMFs PDO (All Data)'!E54,1)</f>
        <v>#N/A</v>
      </c>
      <c r="F54" s="404" t="e">
        <f>IF($D54="Yes",'CMFs PDO (All Data)'!F54,1)</f>
        <v>#N/A</v>
      </c>
      <c r="G54" s="404" t="e">
        <f>IF($D54="Yes",'CMFs PDO (All Data)'!G54,1)</f>
        <v>#N/A</v>
      </c>
      <c r="H54" s="404" t="e">
        <f>IF($D54="Yes",'CMFs PDO (All Data)'!H54,1)</f>
        <v>#N/A</v>
      </c>
      <c r="I54" s="404" t="e">
        <f>IF($D54="Yes",'CMFs PDO (All Data)'!I54,1)</f>
        <v>#N/A</v>
      </c>
      <c r="J54" s="404" t="e">
        <f>IF($D54="Yes",'CMFs PDO (All Data)'!J54,1)</f>
        <v>#N/A</v>
      </c>
      <c r="K54" s="404" t="e">
        <f>IF($D54="Yes",'CMFs PDO (All Data)'!K54,1)</f>
        <v>#N/A</v>
      </c>
      <c r="L54" s="404" t="e">
        <f>IF($D54="Yes",'CMFs PDO (All Data)'!L54,1)</f>
        <v>#N/A</v>
      </c>
      <c r="M54" s="404" t="e">
        <f>IF($D54="Yes",'CMFs PDO (All Data)'!M54,1)</f>
        <v>#N/A</v>
      </c>
      <c r="N54" s="404" t="e">
        <f>IF($D54="Yes",'CMFs PDO (All Data)'!N54,1)</f>
        <v>#N/A</v>
      </c>
      <c r="O54" s="404" t="e">
        <f>IF($D54="Yes",'CMFs PDO (All Data)'!O54,1)</f>
        <v>#N/A</v>
      </c>
      <c r="P54" s="404" t="e">
        <f>IF($D54="Yes",'CMFs PDO (All Data)'!P54,1)</f>
        <v>#N/A</v>
      </c>
      <c r="Q54" s="404" t="e">
        <f>IF($D54="Yes",'CMFs PDO (All Data)'!Q54,1)</f>
        <v>#N/A</v>
      </c>
      <c r="R54" s="404" t="e">
        <f>IF($D54="Yes",'CMFs PDO (All Data)'!R54,1)</f>
        <v>#N/A</v>
      </c>
      <c r="S54" s="404" t="e">
        <f>IF($D54="Yes",'CMFs PDO (All Data)'!S54,1)</f>
        <v>#N/A</v>
      </c>
      <c r="T54" s="404" t="e">
        <f>IF($D54="Yes",'CMFs PDO (All Data)'!T54,1)</f>
        <v>#N/A</v>
      </c>
      <c r="U54" s="404" t="e">
        <f>IF($D54="Yes",'CMFs PDO (All Data)'!U54,1)</f>
        <v>#N/A</v>
      </c>
      <c r="V54" s="439" t="e">
        <f>IF($D54="Yes",'CMFs PDO (All Data)'!V54,1)</f>
        <v>#N/A</v>
      </c>
      <c r="W54" s="625"/>
    </row>
    <row r="55" spans="1:23" x14ac:dyDescent="0.2">
      <c r="A55" s="407" t="str">
        <f>'CMFs Fatal'!A55</f>
        <v>Area Type must be selected on Worksheet 1 (box 14)</v>
      </c>
      <c r="B55" s="403">
        <f>'CMFs Fatal (All Data)'!B55</f>
        <v>10</v>
      </c>
      <c r="C55" s="403" t="str">
        <f>'CMFs Fatal (All Data)'!C55</f>
        <v>Urban</v>
      </c>
      <c r="D55" s="403" t="e">
        <f>'CMFs Fatal (All Data)'!D55</f>
        <v>#N/A</v>
      </c>
      <c r="E55" s="404" t="e">
        <f>IF($D55="Yes",'CMFs PDO (All Data)'!E55,1)</f>
        <v>#N/A</v>
      </c>
      <c r="F55" s="404" t="e">
        <f>IF($D55="Yes",'CMFs PDO (All Data)'!F55,1)</f>
        <v>#N/A</v>
      </c>
      <c r="G55" s="404" t="e">
        <f>IF($D55="Yes",'CMFs PDO (All Data)'!G55,1)</f>
        <v>#N/A</v>
      </c>
      <c r="H55" s="404" t="e">
        <f>IF($D55="Yes",'CMFs PDO (All Data)'!H55,1)</f>
        <v>#N/A</v>
      </c>
      <c r="I55" s="404" t="e">
        <f>IF($D55="Yes",'CMFs PDO (All Data)'!I55,1)</f>
        <v>#N/A</v>
      </c>
      <c r="J55" s="404" t="e">
        <f>IF($D55="Yes",'CMFs PDO (All Data)'!J55,1)</f>
        <v>#N/A</v>
      </c>
      <c r="K55" s="404" t="e">
        <f>IF($D55="Yes",'CMFs PDO (All Data)'!K55,1)</f>
        <v>#N/A</v>
      </c>
      <c r="L55" s="404" t="e">
        <f>IF($D55="Yes",'CMFs PDO (All Data)'!L55,1)</f>
        <v>#N/A</v>
      </c>
      <c r="M55" s="404" t="e">
        <f>IF($D55="Yes",'CMFs PDO (All Data)'!M55,1)</f>
        <v>#N/A</v>
      </c>
      <c r="N55" s="404" t="e">
        <f>IF($D55="Yes",'CMFs PDO (All Data)'!N55,1)</f>
        <v>#N/A</v>
      </c>
      <c r="O55" s="404" t="e">
        <f>IF($D55="Yes",'CMFs PDO (All Data)'!O55,1)</f>
        <v>#N/A</v>
      </c>
      <c r="P55" s="404" t="e">
        <f>IF($D55="Yes",'CMFs PDO (All Data)'!P55,1)</f>
        <v>#N/A</v>
      </c>
      <c r="Q55" s="404" t="e">
        <f>IF($D55="Yes",'CMFs PDO (All Data)'!Q55,1)</f>
        <v>#N/A</v>
      </c>
      <c r="R55" s="404" t="e">
        <f>IF($D55="Yes",'CMFs PDO (All Data)'!R55,1)</f>
        <v>#N/A</v>
      </c>
      <c r="S55" s="404" t="e">
        <f>IF($D55="Yes",'CMFs PDO (All Data)'!S55,1)</f>
        <v>#N/A</v>
      </c>
      <c r="T55" s="404" t="e">
        <f>IF($D55="Yes",'CMFs PDO (All Data)'!T55,1)</f>
        <v>#N/A</v>
      </c>
      <c r="U55" s="404" t="e">
        <f>IF($D55="Yes",'CMFs PDO (All Data)'!U55,1)</f>
        <v>#N/A</v>
      </c>
      <c r="V55" s="439" t="e">
        <f>IF($D55="Yes",'CMFs PDO (All Data)'!V55,1)</f>
        <v>#N/A</v>
      </c>
      <c r="W55" s="625"/>
    </row>
    <row r="56" spans="1:23" x14ac:dyDescent="0.2">
      <c r="A56" s="407" t="str">
        <f>'CMFs Fatal'!A56</f>
        <v>Area Type must be selected on Worksheet 1 (box 14)</v>
      </c>
      <c r="B56" s="403">
        <f>'CMFs Fatal (All Data)'!B56</f>
        <v>10</v>
      </c>
      <c r="C56" s="403" t="str">
        <f>'CMFs Fatal (All Data)'!C56</f>
        <v>Urban</v>
      </c>
      <c r="D56" s="403" t="e">
        <f>'CMFs Fatal (All Data)'!D56</f>
        <v>#N/A</v>
      </c>
      <c r="E56" s="404" t="e">
        <f>IF($D56="Yes",'CMFs PDO (All Data)'!E56,1)</f>
        <v>#N/A</v>
      </c>
      <c r="F56" s="404" t="e">
        <f>IF($D56="Yes",'CMFs PDO (All Data)'!F56,1)</f>
        <v>#N/A</v>
      </c>
      <c r="G56" s="404" t="e">
        <f>IF($D56="Yes",'CMFs PDO (All Data)'!G56,1)</f>
        <v>#N/A</v>
      </c>
      <c r="H56" s="404" t="e">
        <f>IF($D56="Yes",'CMFs PDO (All Data)'!H56,1)</f>
        <v>#N/A</v>
      </c>
      <c r="I56" s="404" t="e">
        <f>IF($D56="Yes",'CMFs PDO (All Data)'!I56,1)</f>
        <v>#N/A</v>
      </c>
      <c r="J56" s="404" t="e">
        <f>IF($D56="Yes",'CMFs PDO (All Data)'!J56,1)</f>
        <v>#N/A</v>
      </c>
      <c r="K56" s="404" t="e">
        <f>IF($D56="Yes",'CMFs PDO (All Data)'!K56,1)</f>
        <v>#N/A</v>
      </c>
      <c r="L56" s="404" t="e">
        <f>IF($D56="Yes",'CMFs PDO (All Data)'!L56,1)</f>
        <v>#N/A</v>
      </c>
      <c r="M56" s="404" t="e">
        <f>IF($D56="Yes",'CMFs PDO (All Data)'!M56,1)</f>
        <v>#N/A</v>
      </c>
      <c r="N56" s="404" t="e">
        <f>IF($D56="Yes",'CMFs PDO (All Data)'!N56,1)</f>
        <v>#N/A</v>
      </c>
      <c r="O56" s="404" t="e">
        <f>IF($D56="Yes",'CMFs PDO (All Data)'!O56,1)</f>
        <v>#N/A</v>
      </c>
      <c r="P56" s="404" t="e">
        <f>IF($D56="Yes",'CMFs PDO (All Data)'!P56,1)</f>
        <v>#N/A</v>
      </c>
      <c r="Q56" s="404" t="e">
        <f>IF($D56="Yes",'CMFs PDO (All Data)'!Q56,1)</f>
        <v>#N/A</v>
      </c>
      <c r="R56" s="404" t="e">
        <f>IF($D56="Yes",'CMFs PDO (All Data)'!R56,1)</f>
        <v>#N/A</v>
      </c>
      <c r="S56" s="404" t="e">
        <f>IF($D56="Yes",'CMFs PDO (All Data)'!S56,1)</f>
        <v>#N/A</v>
      </c>
      <c r="T56" s="404" t="e">
        <f>IF($D56="Yes",'CMFs PDO (All Data)'!T56,1)</f>
        <v>#N/A</v>
      </c>
      <c r="U56" s="404" t="e">
        <f>IF($D56="Yes",'CMFs PDO (All Data)'!U56,1)</f>
        <v>#N/A</v>
      </c>
      <c r="V56" s="439" t="e">
        <f>IF($D56="Yes",'CMFs PDO (All Data)'!V56,1)</f>
        <v>#N/A</v>
      </c>
      <c r="W56" s="625"/>
    </row>
    <row r="57" spans="1:23" x14ac:dyDescent="0.2">
      <c r="A57" s="407" t="str">
        <f>'CMFs Fatal'!A57</f>
        <v>Area Type must be selected on Worksheet 1 (box 14)</v>
      </c>
      <c r="B57" s="403">
        <f>'CMFs Fatal (All Data)'!B57</f>
        <v>10</v>
      </c>
      <c r="C57" s="403" t="str">
        <f>'CMFs Fatal (All Data)'!C57</f>
        <v>Urban and Suburban</v>
      </c>
      <c r="D57" s="403" t="e">
        <f>'CMFs Fatal (All Data)'!D57</f>
        <v>#N/A</v>
      </c>
      <c r="E57" s="404" t="e">
        <f>IF($D57="Yes",'CMFs PDO (All Data)'!E57,1)</f>
        <v>#N/A</v>
      </c>
      <c r="F57" s="404" t="e">
        <f>IF($D57="Yes",'CMFs PDO (All Data)'!F57,1)</f>
        <v>#N/A</v>
      </c>
      <c r="G57" s="404" t="e">
        <f>IF($D57="Yes",'CMFs PDO (All Data)'!G57,1)</f>
        <v>#N/A</v>
      </c>
      <c r="H57" s="404" t="e">
        <f>IF($D57="Yes",'CMFs PDO (All Data)'!H57,1)</f>
        <v>#N/A</v>
      </c>
      <c r="I57" s="404" t="e">
        <f>IF($D57="Yes",'CMFs PDO (All Data)'!I57,1)</f>
        <v>#N/A</v>
      </c>
      <c r="J57" s="404" t="e">
        <f>IF($D57="Yes",'CMFs PDO (All Data)'!J57,1)</f>
        <v>#N/A</v>
      </c>
      <c r="K57" s="404" t="e">
        <f>IF($D57="Yes",'CMFs PDO (All Data)'!K57,1)</f>
        <v>#N/A</v>
      </c>
      <c r="L57" s="404" t="e">
        <f>IF($D57="Yes",'CMFs PDO (All Data)'!L57,1)</f>
        <v>#N/A</v>
      </c>
      <c r="M57" s="404" t="e">
        <f>IF($D57="Yes",'CMFs PDO (All Data)'!M57,1)</f>
        <v>#N/A</v>
      </c>
      <c r="N57" s="404" t="e">
        <f>IF($D57="Yes",'CMFs PDO (All Data)'!N57,1)</f>
        <v>#N/A</v>
      </c>
      <c r="O57" s="404" t="e">
        <f>IF($D57="Yes",'CMFs PDO (All Data)'!O57,1)</f>
        <v>#N/A</v>
      </c>
      <c r="P57" s="404" t="e">
        <f>IF($D57="Yes",'CMFs PDO (All Data)'!P57,1)</f>
        <v>#N/A</v>
      </c>
      <c r="Q57" s="404" t="e">
        <f>IF($D57="Yes",'CMFs PDO (All Data)'!Q57,1)</f>
        <v>#N/A</v>
      </c>
      <c r="R57" s="404" t="e">
        <f>IF($D57="Yes",'CMFs PDO (All Data)'!R57,1)</f>
        <v>#N/A</v>
      </c>
      <c r="S57" s="404" t="e">
        <f>IF($D57="Yes",'CMFs PDO (All Data)'!S57,1)</f>
        <v>#N/A</v>
      </c>
      <c r="T57" s="404" t="e">
        <f>IF($D57="Yes",'CMFs PDO (All Data)'!T57,1)</f>
        <v>#N/A</v>
      </c>
      <c r="U57" s="404" t="e">
        <f>IF($D57="Yes",'CMFs PDO (All Data)'!U57,1)</f>
        <v>#N/A</v>
      </c>
      <c r="V57" s="439" t="e">
        <f>IF($D57="Yes",'CMFs PDO (All Data)'!V57,1)</f>
        <v>#N/A</v>
      </c>
      <c r="W57" s="625"/>
    </row>
    <row r="58" spans="1:23" x14ac:dyDescent="0.2">
      <c r="A58" s="407" t="str">
        <f>'CMFs Fatal'!A58</f>
        <v>Area Type must be selected on Worksheet 1 (box 14)</v>
      </c>
      <c r="B58" s="403">
        <f>'CMFs Fatal (All Data)'!B58</f>
        <v>10</v>
      </c>
      <c r="C58" s="403" t="str">
        <f>'CMFs Fatal (All Data)'!C58</f>
        <v>All</v>
      </c>
      <c r="D58" s="403" t="e">
        <f>'CMFs Fatal (All Data)'!D58</f>
        <v>#N/A</v>
      </c>
      <c r="E58" s="404" t="e">
        <f>IF($D58="Yes",'CMFs PDO (All Data)'!E58,1)</f>
        <v>#N/A</v>
      </c>
      <c r="F58" s="404" t="e">
        <f>IF($D58="Yes",'CMFs PDO (All Data)'!F58,1)</f>
        <v>#N/A</v>
      </c>
      <c r="G58" s="404" t="e">
        <f>IF($D58="Yes",'CMFs PDO (All Data)'!G58,1)</f>
        <v>#N/A</v>
      </c>
      <c r="H58" s="404" t="e">
        <f>IF($D58="Yes",'CMFs PDO (All Data)'!H58,1)</f>
        <v>#N/A</v>
      </c>
      <c r="I58" s="404" t="e">
        <f>IF($D58="Yes",'CMFs PDO (All Data)'!I58,1)</f>
        <v>#N/A</v>
      </c>
      <c r="J58" s="404" t="e">
        <f>IF($D58="Yes",'CMFs PDO (All Data)'!J58,1)</f>
        <v>#N/A</v>
      </c>
      <c r="K58" s="404" t="e">
        <f>IF($D58="Yes",'CMFs PDO (All Data)'!K58,1)</f>
        <v>#N/A</v>
      </c>
      <c r="L58" s="404" t="e">
        <f>IF($D58="Yes",'CMFs PDO (All Data)'!L58,1)</f>
        <v>#N/A</v>
      </c>
      <c r="M58" s="404" t="e">
        <f>IF($D58="Yes",'CMFs PDO (All Data)'!M58,1)</f>
        <v>#N/A</v>
      </c>
      <c r="N58" s="404" t="e">
        <f>IF($D58="Yes",'CMFs PDO (All Data)'!N58,1)</f>
        <v>#N/A</v>
      </c>
      <c r="O58" s="404" t="e">
        <f>IF($D58="Yes",'CMFs PDO (All Data)'!O58,1)</f>
        <v>#N/A</v>
      </c>
      <c r="P58" s="404" t="e">
        <f>IF($D58="Yes",'CMFs PDO (All Data)'!P58,1)</f>
        <v>#N/A</v>
      </c>
      <c r="Q58" s="404" t="e">
        <f>IF($D58="Yes",'CMFs PDO (All Data)'!Q58,1)</f>
        <v>#N/A</v>
      </c>
      <c r="R58" s="404" t="e">
        <f>IF($D58="Yes",'CMFs PDO (All Data)'!R58,1)</f>
        <v>#N/A</v>
      </c>
      <c r="S58" s="404" t="e">
        <f>IF($D58="Yes",'CMFs PDO (All Data)'!S58,1)</f>
        <v>#N/A</v>
      </c>
      <c r="T58" s="404" t="e">
        <f>IF($D58="Yes",'CMFs PDO (All Data)'!T58,1)</f>
        <v>#N/A</v>
      </c>
      <c r="U58" s="404" t="e">
        <f>IF($D58="Yes",'CMFs PDO (All Data)'!U58,1)</f>
        <v>#N/A</v>
      </c>
      <c r="V58" s="439" t="e">
        <f>IF($D58="Yes",'CMFs PDO (All Data)'!V58,1)</f>
        <v>#N/A</v>
      </c>
      <c r="W58" s="625"/>
    </row>
    <row r="59" spans="1:23" x14ac:dyDescent="0.2">
      <c r="A59" s="407" t="str">
        <f>'CMFs Fatal'!A59</f>
        <v>Area Type must be selected on Worksheet 1 (box 14)</v>
      </c>
      <c r="B59" s="403">
        <f>'CMFs Fatal (All Data)'!B59</f>
        <v>10</v>
      </c>
      <c r="C59" s="403" t="str">
        <f>'CMFs Fatal (All Data)'!C59</f>
        <v>All</v>
      </c>
      <c r="D59" s="403" t="e">
        <f>'CMFs Fatal (All Data)'!D59</f>
        <v>#N/A</v>
      </c>
      <c r="E59" s="404" t="e">
        <f>IF($D59="Yes",'CMFs PDO (All Data)'!E59,1)</f>
        <v>#N/A</v>
      </c>
      <c r="F59" s="404" t="e">
        <f>IF($D59="Yes",'CMFs PDO (All Data)'!F59,1)</f>
        <v>#N/A</v>
      </c>
      <c r="G59" s="404" t="e">
        <f>IF($D59="Yes",'CMFs PDO (All Data)'!G59,1)</f>
        <v>#N/A</v>
      </c>
      <c r="H59" s="404" t="e">
        <f>IF($D59="Yes",'CMFs PDO (All Data)'!H59,1)</f>
        <v>#N/A</v>
      </c>
      <c r="I59" s="404" t="e">
        <f>IF($D59="Yes",'CMFs PDO (All Data)'!I59,1)</f>
        <v>#N/A</v>
      </c>
      <c r="J59" s="404" t="e">
        <f>IF($D59="Yes",'CMFs PDO (All Data)'!J59,1)</f>
        <v>#N/A</v>
      </c>
      <c r="K59" s="404" t="e">
        <f>IF($D59="Yes",'CMFs PDO (All Data)'!K59,1)</f>
        <v>#N/A</v>
      </c>
      <c r="L59" s="404" t="e">
        <f>IF($D59="Yes",'CMFs PDO (All Data)'!L59,1)</f>
        <v>#N/A</v>
      </c>
      <c r="M59" s="404" t="e">
        <f>IF($D59="Yes",'CMFs PDO (All Data)'!M59,1)</f>
        <v>#N/A</v>
      </c>
      <c r="N59" s="404" t="e">
        <f>IF($D59="Yes",'CMFs PDO (All Data)'!N59,1)</f>
        <v>#N/A</v>
      </c>
      <c r="O59" s="404" t="e">
        <f>IF($D59="Yes",'CMFs PDO (All Data)'!O59,1)</f>
        <v>#N/A</v>
      </c>
      <c r="P59" s="404" t="e">
        <f>IF($D59="Yes",'CMFs PDO (All Data)'!P59,1)</f>
        <v>#N/A</v>
      </c>
      <c r="Q59" s="404" t="e">
        <f>IF($D59="Yes",'CMFs PDO (All Data)'!Q59,1)</f>
        <v>#N/A</v>
      </c>
      <c r="R59" s="404" t="e">
        <f>IF($D59="Yes",'CMFs PDO (All Data)'!R59,1)</f>
        <v>#N/A</v>
      </c>
      <c r="S59" s="404" t="e">
        <f>IF($D59="Yes",'CMFs PDO (All Data)'!S59,1)</f>
        <v>#N/A</v>
      </c>
      <c r="T59" s="404" t="e">
        <f>IF($D59="Yes",'CMFs PDO (All Data)'!T59,1)</f>
        <v>#N/A</v>
      </c>
      <c r="U59" s="404" t="e">
        <f>IF($D59="Yes",'CMFs PDO (All Data)'!U59,1)</f>
        <v>#N/A</v>
      </c>
      <c r="V59" s="439" t="e">
        <f>IF($D59="Yes",'CMFs PDO (All Data)'!V59,1)</f>
        <v>#N/A</v>
      </c>
      <c r="W59" s="625"/>
    </row>
    <row r="60" spans="1:23" x14ac:dyDescent="0.2">
      <c r="A60" s="407" t="str">
        <f>'CMFs Fatal'!A60</f>
        <v>Area Type must be selected on Worksheet 1 (box 14)</v>
      </c>
      <c r="B60" s="403">
        <f>'CMFs Fatal (All Data)'!B60</f>
        <v>10</v>
      </c>
      <c r="C60" s="403" t="str">
        <f>'CMFs Fatal (All Data)'!C60</f>
        <v>All</v>
      </c>
      <c r="D60" s="403" t="e">
        <f>'CMFs Fatal (All Data)'!D60</f>
        <v>#N/A</v>
      </c>
      <c r="E60" s="404" t="e">
        <f>IF($D60="Yes",'CMFs PDO (All Data)'!E60,1)</f>
        <v>#N/A</v>
      </c>
      <c r="F60" s="404" t="e">
        <f>IF($D60="Yes",'CMFs PDO (All Data)'!F60,1)</f>
        <v>#N/A</v>
      </c>
      <c r="G60" s="404" t="e">
        <f>IF($D60="Yes",'CMFs PDO (All Data)'!G60,1)</f>
        <v>#N/A</v>
      </c>
      <c r="H60" s="404" t="e">
        <f>IF($D60="Yes",'CMFs PDO (All Data)'!H60,1)</f>
        <v>#N/A</v>
      </c>
      <c r="I60" s="404" t="e">
        <f>IF($D60="Yes",'CMFs PDO (All Data)'!I60,1)</f>
        <v>#N/A</v>
      </c>
      <c r="J60" s="404" t="e">
        <f>IF($D60="Yes",'CMFs PDO (All Data)'!J60,1)</f>
        <v>#N/A</v>
      </c>
      <c r="K60" s="404" t="e">
        <f>IF($D60="Yes",'CMFs PDO (All Data)'!K60,1)</f>
        <v>#N/A</v>
      </c>
      <c r="L60" s="404" t="e">
        <f>IF($D60="Yes",'CMFs PDO (All Data)'!L60,1)</f>
        <v>#N/A</v>
      </c>
      <c r="M60" s="404" t="e">
        <f>IF($D60="Yes",'CMFs PDO (All Data)'!M60,1)</f>
        <v>#N/A</v>
      </c>
      <c r="N60" s="404" t="e">
        <f>IF($D60="Yes",'CMFs PDO (All Data)'!N60,1)</f>
        <v>#N/A</v>
      </c>
      <c r="O60" s="404" t="e">
        <f>IF($D60="Yes",'CMFs PDO (All Data)'!O60,1)</f>
        <v>#N/A</v>
      </c>
      <c r="P60" s="404" t="e">
        <f>IF($D60="Yes",'CMFs PDO (All Data)'!P60,1)</f>
        <v>#N/A</v>
      </c>
      <c r="Q60" s="404" t="e">
        <f>IF($D60="Yes",'CMFs PDO (All Data)'!Q60,1)</f>
        <v>#N/A</v>
      </c>
      <c r="R60" s="404" t="e">
        <f>IF($D60="Yes",'CMFs PDO (All Data)'!R60,1)</f>
        <v>#N/A</v>
      </c>
      <c r="S60" s="404" t="e">
        <f>IF($D60="Yes",'CMFs PDO (All Data)'!S60,1)</f>
        <v>#N/A</v>
      </c>
      <c r="T60" s="404" t="e">
        <f>IF($D60="Yes",'CMFs PDO (All Data)'!T60,1)</f>
        <v>#N/A</v>
      </c>
      <c r="U60" s="404" t="e">
        <f>IF($D60="Yes",'CMFs PDO (All Data)'!U60,1)</f>
        <v>#N/A</v>
      </c>
      <c r="V60" s="439" t="e">
        <f>IF($D60="Yes",'CMFs PDO (All Data)'!V60,1)</f>
        <v>#N/A</v>
      </c>
      <c r="W60" s="625"/>
    </row>
    <row r="61" spans="1:23" x14ac:dyDescent="0.2">
      <c r="A61" s="407" t="str">
        <f>'CMFs Fatal'!A61</f>
        <v>Area Type must be selected on Worksheet 1 (box 14)</v>
      </c>
      <c r="B61" s="403">
        <f>'CMFs Fatal (All Data)'!B61</f>
        <v>20</v>
      </c>
      <c r="C61" s="403" t="str">
        <f>'CMFs Fatal (All Data)'!C61</f>
        <v>All</v>
      </c>
      <c r="D61" s="403" t="e">
        <f>'CMFs Fatal (All Data)'!D61</f>
        <v>#N/A</v>
      </c>
      <c r="E61" s="404" t="e">
        <f>IF($D61="Yes",'CMFs PDO (All Data)'!E61,1)</f>
        <v>#N/A</v>
      </c>
      <c r="F61" s="404" t="e">
        <f>IF($D61="Yes",'CMFs PDO (All Data)'!F61,1)</f>
        <v>#N/A</v>
      </c>
      <c r="G61" s="404" t="e">
        <f>IF($D61="Yes",'CMFs PDO (All Data)'!G61,1)</f>
        <v>#N/A</v>
      </c>
      <c r="H61" s="404" t="e">
        <f>IF($D61="Yes",'CMFs PDO (All Data)'!H61,1)</f>
        <v>#N/A</v>
      </c>
      <c r="I61" s="404" t="e">
        <f>IF($D61="Yes",'CMFs PDO (All Data)'!I61,1)</f>
        <v>#N/A</v>
      </c>
      <c r="J61" s="404" t="e">
        <f>IF($D61="Yes",'CMFs PDO (All Data)'!J61,1)</f>
        <v>#N/A</v>
      </c>
      <c r="K61" s="404" t="e">
        <f>IF($D61="Yes",'CMFs PDO (All Data)'!K61,1)</f>
        <v>#N/A</v>
      </c>
      <c r="L61" s="404" t="e">
        <f>IF($D61="Yes",'CMFs PDO (All Data)'!L61,1)</f>
        <v>#N/A</v>
      </c>
      <c r="M61" s="404" t="e">
        <f>IF($D61="Yes",'CMFs PDO (All Data)'!M61,1)</f>
        <v>#N/A</v>
      </c>
      <c r="N61" s="404" t="e">
        <f>IF($D61="Yes",'CMFs PDO (All Data)'!N61,1)</f>
        <v>#N/A</v>
      </c>
      <c r="O61" s="404" t="e">
        <f>IF($D61="Yes",'CMFs PDO (All Data)'!O61,1)</f>
        <v>#N/A</v>
      </c>
      <c r="P61" s="404" t="e">
        <f>IF($D61="Yes",'CMFs PDO (All Data)'!P61,1)</f>
        <v>#N/A</v>
      </c>
      <c r="Q61" s="404" t="e">
        <f>IF($D61="Yes",'CMFs PDO (All Data)'!Q61,1)</f>
        <v>#N/A</v>
      </c>
      <c r="R61" s="404" t="e">
        <f>IF($D61="Yes",'CMFs PDO (All Data)'!R61,1)</f>
        <v>#N/A</v>
      </c>
      <c r="S61" s="404" t="e">
        <f>IF($D61="Yes",'CMFs PDO (All Data)'!S61,1)</f>
        <v>#N/A</v>
      </c>
      <c r="T61" s="404" t="e">
        <f>IF($D61="Yes",'CMFs PDO (All Data)'!T61,1)</f>
        <v>#N/A</v>
      </c>
      <c r="U61" s="404" t="e">
        <f>IF($D61="Yes",'CMFs PDO (All Data)'!U61,1)</f>
        <v>#N/A</v>
      </c>
      <c r="V61" s="439" t="e">
        <f>IF($D61="Yes",'CMFs PDO (All Data)'!V61,1)</f>
        <v>#N/A</v>
      </c>
      <c r="W61" s="625"/>
    </row>
    <row r="62" spans="1:23" x14ac:dyDescent="0.2">
      <c r="A62" s="407" t="str">
        <f>'CMFs Fatal'!A62</f>
        <v>Area Type must be selected on Worksheet 1 (box 14)</v>
      </c>
      <c r="B62" s="403">
        <f>'CMFs Fatal (All Data)'!B62</f>
        <v>20</v>
      </c>
      <c r="C62" s="403" t="str">
        <f>'CMFs Fatal (All Data)'!C62</f>
        <v>All</v>
      </c>
      <c r="D62" s="403" t="e">
        <f>'CMFs Fatal (All Data)'!D62</f>
        <v>#N/A</v>
      </c>
      <c r="E62" s="404" t="e">
        <f>IF($D62="Yes",'CMFs PDO (All Data)'!E62,1)</f>
        <v>#N/A</v>
      </c>
      <c r="F62" s="404" t="e">
        <f>IF($D62="Yes",'CMFs PDO (All Data)'!F62,1)</f>
        <v>#N/A</v>
      </c>
      <c r="G62" s="404" t="e">
        <f>IF($D62="Yes",'CMFs PDO (All Data)'!G62,1)</f>
        <v>#N/A</v>
      </c>
      <c r="H62" s="404" t="e">
        <f>IF($D62="Yes",'CMFs PDO (All Data)'!H62,1)</f>
        <v>#N/A</v>
      </c>
      <c r="I62" s="404" t="e">
        <f>IF($D62="Yes",'CMFs PDO (All Data)'!I62,1)</f>
        <v>#N/A</v>
      </c>
      <c r="J62" s="404" t="e">
        <f>IF($D62="Yes",'CMFs PDO (All Data)'!J62,1)</f>
        <v>#N/A</v>
      </c>
      <c r="K62" s="404" t="e">
        <f>IF($D62="Yes",'CMFs PDO (All Data)'!K62,1)</f>
        <v>#N/A</v>
      </c>
      <c r="L62" s="404" t="e">
        <f>IF($D62="Yes",'CMFs PDO (All Data)'!L62,1)</f>
        <v>#N/A</v>
      </c>
      <c r="M62" s="404" t="e">
        <f>IF($D62="Yes",'CMFs PDO (All Data)'!M62,1)</f>
        <v>#N/A</v>
      </c>
      <c r="N62" s="404" t="e">
        <f>IF($D62="Yes",'CMFs PDO (All Data)'!N62,1)</f>
        <v>#N/A</v>
      </c>
      <c r="O62" s="404" t="e">
        <f>IF($D62="Yes",'CMFs PDO (All Data)'!O62,1)</f>
        <v>#N/A</v>
      </c>
      <c r="P62" s="404" t="e">
        <f>IF($D62="Yes",'CMFs PDO (All Data)'!P62,1)</f>
        <v>#N/A</v>
      </c>
      <c r="Q62" s="404" t="e">
        <f>IF($D62="Yes",'CMFs PDO (All Data)'!Q62,1)</f>
        <v>#N/A</v>
      </c>
      <c r="R62" s="404" t="e">
        <f>IF($D62="Yes",'CMFs PDO (All Data)'!R62,1)</f>
        <v>#N/A</v>
      </c>
      <c r="S62" s="404" t="e">
        <f>IF($D62="Yes",'CMFs PDO (All Data)'!S62,1)</f>
        <v>#N/A</v>
      </c>
      <c r="T62" s="404" t="e">
        <f>IF($D62="Yes",'CMFs PDO (All Data)'!T62,1)</f>
        <v>#N/A</v>
      </c>
      <c r="U62" s="404" t="e">
        <f>IF($D62="Yes",'CMFs PDO (All Data)'!U62,1)</f>
        <v>#N/A</v>
      </c>
      <c r="V62" s="439" t="e">
        <f>IF($D62="Yes",'CMFs PDO (All Data)'!V62,1)</f>
        <v>#N/A</v>
      </c>
      <c r="W62" s="625"/>
    </row>
    <row r="63" spans="1:23" x14ac:dyDescent="0.2">
      <c r="A63" s="407" t="str">
        <f>'CMFs Fatal'!A63</f>
        <v>Area Type must be selected on Worksheet 1 (box 14)</v>
      </c>
      <c r="B63" s="403">
        <f>'CMFs Fatal (All Data)'!B63</f>
        <v>20</v>
      </c>
      <c r="C63" s="403" t="str">
        <f>'CMFs Fatal (All Data)'!C63</f>
        <v>All</v>
      </c>
      <c r="D63" s="403" t="e">
        <f>'CMFs Fatal (All Data)'!D63</f>
        <v>#N/A</v>
      </c>
      <c r="E63" s="404" t="e">
        <f>IF($D63="Yes",'CMFs PDO (All Data)'!E63,1)</f>
        <v>#N/A</v>
      </c>
      <c r="F63" s="404" t="e">
        <f>IF($D63="Yes",'CMFs PDO (All Data)'!F63,1)</f>
        <v>#N/A</v>
      </c>
      <c r="G63" s="404" t="e">
        <f>IF($D63="Yes",'CMFs PDO (All Data)'!G63,1)</f>
        <v>#N/A</v>
      </c>
      <c r="H63" s="404" t="e">
        <f>IF($D63="Yes",'CMFs PDO (All Data)'!H63,1)</f>
        <v>#N/A</v>
      </c>
      <c r="I63" s="404" t="e">
        <f>IF($D63="Yes",'CMFs PDO (All Data)'!I63,1)</f>
        <v>#N/A</v>
      </c>
      <c r="J63" s="404" t="e">
        <f>IF($D63="Yes",'CMFs PDO (All Data)'!J63,1)</f>
        <v>#N/A</v>
      </c>
      <c r="K63" s="404" t="e">
        <f>IF($D63="Yes",'CMFs PDO (All Data)'!K63,1)</f>
        <v>#N/A</v>
      </c>
      <c r="L63" s="404" t="e">
        <f>IF($D63="Yes",'CMFs PDO (All Data)'!L63,1)</f>
        <v>#N/A</v>
      </c>
      <c r="M63" s="404" t="e">
        <f>IF($D63="Yes",'CMFs PDO (All Data)'!M63,1)</f>
        <v>#N/A</v>
      </c>
      <c r="N63" s="404" t="e">
        <f>IF($D63="Yes",'CMFs PDO (All Data)'!N63,1)</f>
        <v>#N/A</v>
      </c>
      <c r="O63" s="404" t="e">
        <f>IF($D63="Yes",'CMFs PDO (All Data)'!O63,1)</f>
        <v>#N/A</v>
      </c>
      <c r="P63" s="404" t="e">
        <f>IF($D63="Yes",'CMFs PDO (All Data)'!P63,1)</f>
        <v>#N/A</v>
      </c>
      <c r="Q63" s="404" t="e">
        <f>IF($D63="Yes",'CMFs PDO (All Data)'!Q63,1)</f>
        <v>#N/A</v>
      </c>
      <c r="R63" s="404" t="e">
        <f>IF($D63="Yes",'CMFs PDO (All Data)'!R63,1)</f>
        <v>#N/A</v>
      </c>
      <c r="S63" s="404" t="e">
        <f>IF($D63="Yes",'CMFs PDO (All Data)'!S63,1)</f>
        <v>#N/A</v>
      </c>
      <c r="T63" s="404" t="e">
        <f>IF($D63="Yes",'CMFs PDO (All Data)'!T63,1)</f>
        <v>#N/A</v>
      </c>
      <c r="U63" s="404" t="e">
        <f>IF($D63="Yes",'CMFs PDO (All Data)'!U63,1)</f>
        <v>#N/A</v>
      </c>
      <c r="V63" s="439" t="e">
        <f>IF($D63="Yes",'CMFs PDO (All Data)'!V63,1)</f>
        <v>#N/A</v>
      </c>
      <c r="W63" s="625"/>
    </row>
    <row r="64" spans="1:23" x14ac:dyDescent="0.2">
      <c r="A64" s="407" t="str">
        <f>'CMFs Fatal'!A64</f>
        <v>Area Type must be selected on Worksheet 1 (box 14)</v>
      </c>
      <c r="B64" s="403">
        <f>'CMFs Fatal (All Data)'!B64</f>
        <v>10</v>
      </c>
      <c r="C64" s="403" t="str">
        <f>'CMFs Fatal (All Data)'!C64</f>
        <v>All</v>
      </c>
      <c r="D64" s="403" t="e">
        <f>'CMFs Fatal (All Data)'!D64</f>
        <v>#N/A</v>
      </c>
      <c r="E64" s="404" t="e">
        <f>IF($D64="Yes",'CMFs PDO (All Data)'!E64,1)</f>
        <v>#N/A</v>
      </c>
      <c r="F64" s="404" t="e">
        <f>IF($D64="Yes",'CMFs PDO (All Data)'!F64,1)</f>
        <v>#N/A</v>
      </c>
      <c r="G64" s="404" t="e">
        <f>IF($D64="Yes",'CMFs PDO (All Data)'!G64,1)</f>
        <v>#N/A</v>
      </c>
      <c r="H64" s="404" t="e">
        <f>IF($D64="Yes",'CMFs PDO (All Data)'!H64,1)</f>
        <v>#N/A</v>
      </c>
      <c r="I64" s="404" t="e">
        <f>IF($D64="Yes",'CMFs PDO (All Data)'!I64,1)</f>
        <v>#N/A</v>
      </c>
      <c r="J64" s="404" t="e">
        <f>IF($D64="Yes",'CMFs PDO (All Data)'!J64,1)</f>
        <v>#N/A</v>
      </c>
      <c r="K64" s="404" t="e">
        <f>IF($D64="Yes",'CMFs PDO (All Data)'!K64,1)</f>
        <v>#N/A</v>
      </c>
      <c r="L64" s="404" t="e">
        <f>IF($D64="Yes",'CMFs PDO (All Data)'!L64,1)</f>
        <v>#N/A</v>
      </c>
      <c r="M64" s="404" t="e">
        <f>IF($D64="Yes",'CMFs PDO (All Data)'!M64,1)</f>
        <v>#N/A</v>
      </c>
      <c r="N64" s="404" t="e">
        <f>IF($D64="Yes",'CMFs PDO (All Data)'!N64,1)</f>
        <v>#N/A</v>
      </c>
      <c r="O64" s="404" t="e">
        <f>IF($D64="Yes",'CMFs PDO (All Data)'!O64,1)</f>
        <v>#N/A</v>
      </c>
      <c r="P64" s="404" t="e">
        <f>IF($D64="Yes",'CMFs PDO (All Data)'!P64,1)</f>
        <v>#N/A</v>
      </c>
      <c r="Q64" s="404" t="e">
        <f>IF($D64="Yes",'CMFs PDO (All Data)'!Q64,1)</f>
        <v>#N/A</v>
      </c>
      <c r="R64" s="404" t="e">
        <f>IF($D64="Yes",'CMFs PDO (All Data)'!R64,1)</f>
        <v>#N/A</v>
      </c>
      <c r="S64" s="404" t="e">
        <f>IF($D64="Yes",'CMFs PDO (All Data)'!S64,1)</f>
        <v>#N/A</v>
      </c>
      <c r="T64" s="404" t="e">
        <f>IF($D64="Yes",'CMFs PDO (All Data)'!T64,1)</f>
        <v>#N/A</v>
      </c>
      <c r="U64" s="404" t="e">
        <f>IF($D64="Yes",'CMFs PDO (All Data)'!U64,1)</f>
        <v>#N/A</v>
      </c>
      <c r="V64" s="439" t="e">
        <f>IF($D64="Yes",'CMFs PDO (All Data)'!V64,1)</f>
        <v>#N/A</v>
      </c>
      <c r="W64" s="625"/>
    </row>
    <row r="65" spans="1:23" x14ac:dyDescent="0.2">
      <c r="A65" s="407" t="str">
        <f>'CMFs Fatal'!A65</f>
        <v>Area Type must be selected on Worksheet 1 (box 14)</v>
      </c>
      <c r="B65" s="403">
        <f>'CMFs Fatal (All Data)'!B65</f>
        <v>20</v>
      </c>
      <c r="C65" s="403" t="str">
        <f>'CMFs Fatal (All Data)'!C65</f>
        <v>All</v>
      </c>
      <c r="D65" s="403" t="e">
        <f>'CMFs Fatal (All Data)'!D65</f>
        <v>#N/A</v>
      </c>
      <c r="E65" s="404" t="e">
        <f>IF($D65="Yes",'CMFs PDO (All Data)'!E65,1)</f>
        <v>#N/A</v>
      </c>
      <c r="F65" s="404" t="e">
        <f>IF($D65="Yes",'CMFs PDO (All Data)'!F65,1)</f>
        <v>#N/A</v>
      </c>
      <c r="G65" s="404" t="e">
        <f>IF($D65="Yes",'CMFs PDO (All Data)'!G65,1)</f>
        <v>#N/A</v>
      </c>
      <c r="H65" s="404" t="e">
        <f>IF($D65="Yes",'CMFs PDO (All Data)'!H65,1)</f>
        <v>#N/A</v>
      </c>
      <c r="I65" s="404" t="e">
        <f>IF($D65="Yes",'CMFs PDO (All Data)'!I65,1)</f>
        <v>#N/A</v>
      </c>
      <c r="J65" s="404" t="e">
        <f>IF($D65="Yes",'CMFs PDO (All Data)'!J65,1)</f>
        <v>#N/A</v>
      </c>
      <c r="K65" s="404" t="e">
        <f>IF($D65="Yes",'CMFs PDO (All Data)'!K65,1)</f>
        <v>#N/A</v>
      </c>
      <c r="L65" s="404" t="e">
        <f>IF($D65="Yes",'CMFs PDO (All Data)'!L65,1)</f>
        <v>#N/A</v>
      </c>
      <c r="M65" s="404" t="e">
        <f>IF($D65="Yes",'CMFs PDO (All Data)'!M65,1)</f>
        <v>#N/A</v>
      </c>
      <c r="N65" s="404" t="e">
        <f>IF($D65="Yes",'CMFs PDO (All Data)'!N65,1)</f>
        <v>#N/A</v>
      </c>
      <c r="O65" s="404" t="e">
        <f>IF($D65="Yes",'CMFs PDO (All Data)'!O65,1)</f>
        <v>#N/A</v>
      </c>
      <c r="P65" s="404" t="e">
        <f>IF($D65="Yes",'CMFs PDO (All Data)'!P65,1)</f>
        <v>#N/A</v>
      </c>
      <c r="Q65" s="404" t="e">
        <f>IF($D65="Yes",'CMFs PDO (All Data)'!Q65,1)</f>
        <v>#N/A</v>
      </c>
      <c r="R65" s="404" t="e">
        <f>IF($D65="Yes",'CMFs PDO (All Data)'!R65,1)</f>
        <v>#N/A</v>
      </c>
      <c r="S65" s="404" t="e">
        <f>IF($D65="Yes",'CMFs PDO (All Data)'!S65,1)</f>
        <v>#N/A</v>
      </c>
      <c r="T65" s="404" t="e">
        <f>IF($D65="Yes",'CMFs PDO (All Data)'!T65,1)</f>
        <v>#N/A</v>
      </c>
      <c r="U65" s="404" t="e">
        <f>IF($D65="Yes",'CMFs PDO (All Data)'!U65,1)</f>
        <v>#N/A</v>
      </c>
      <c r="V65" s="439" t="e">
        <f>IF($D65="Yes",'CMFs PDO (All Data)'!V65,1)</f>
        <v>#N/A</v>
      </c>
      <c r="W65" s="625"/>
    </row>
    <row r="66" spans="1:23" x14ac:dyDescent="0.2">
      <c r="A66" s="407" t="str">
        <f>'CMFs Fatal'!A66</f>
        <v>Area Type must be selected on Worksheet 1 (box 14)</v>
      </c>
      <c r="B66" s="405">
        <f>'CMFs Fatal (All Data)'!B66</f>
        <v>20</v>
      </c>
      <c r="C66" s="405" t="str">
        <f>'CMFs Fatal (All Data)'!C66</f>
        <v>All</v>
      </c>
      <c r="D66" s="405" t="e">
        <f>'CMFs Fatal (All Data)'!D66</f>
        <v>#N/A</v>
      </c>
      <c r="E66" s="404" t="e">
        <f>IF($D66="Yes",'CMFs PDO (All Data)'!E66,1)</f>
        <v>#N/A</v>
      </c>
      <c r="F66" s="404" t="e">
        <f>IF($D66="Yes",'CMFs PDO (All Data)'!F66,1)</f>
        <v>#N/A</v>
      </c>
      <c r="G66" s="404" t="e">
        <f>IF($D66="Yes",'CMFs PDO (All Data)'!G66,1)</f>
        <v>#N/A</v>
      </c>
      <c r="H66" s="404" t="e">
        <f>IF($D66="Yes",'CMFs PDO (All Data)'!H66,1)</f>
        <v>#N/A</v>
      </c>
      <c r="I66" s="404" t="e">
        <f>IF($D66="Yes",'CMFs PDO (All Data)'!I66,1)</f>
        <v>#N/A</v>
      </c>
      <c r="J66" s="404" t="e">
        <f>IF($D66="Yes",'CMFs PDO (All Data)'!J66,1)</f>
        <v>#N/A</v>
      </c>
      <c r="K66" s="404" t="e">
        <f>IF($D66="Yes",'CMFs PDO (All Data)'!K66,1)</f>
        <v>#N/A</v>
      </c>
      <c r="L66" s="404" t="e">
        <f>IF($D66="Yes",'CMFs PDO (All Data)'!L66,1)</f>
        <v>#N/A</v>
      </c>
      <c r="M66" s="404" t="e">
        <f>IF($D66="Yes",'CMFs PDO (All Data)'!M66,1)</f>
        <v>#N/A</v>
      </c>
      <c r="N66" s="404" t="e">
        <f>IF($D66="Yes",'CMFs PDO (All Data)'!N66,1)</f>
        <v>#N/A</v>
      </c>
      <c r="O66" s="404" t="e">
        <f>IF($D66="Yes",'CMFs PDO (All Data)'!O66,1)</f>
        <v>#N/A</v>
      </c>
      <c r="P66" s="404" t="e">
        <f>IF($D66="Yes",'CMFs PDO (All Data)'!P66,1)</f>
        <v>#N/A</v>
      </c>
      <c r="Q66" s="404" t="e">
        <f>IF($D66="Yes",'CMFs PDO (All Data)'!Q66,1)</f>
        <v>#N/A</v>
      </c>
      <c r="R66" s="404" t="e">
        <f>IF($D66="Yes",'CMFs PDO (All Data)'!R66,1)</f>
        <v>#N/A</v>
      </c>
      <c r="S66" s="404" t="e">
        <f>IF($D66="Yes",'CMFs PDO (All Data)'!S66,1)</f>
        <v>#N/A</v>
      </c>
      <c r="T66" s="404" t="e">
        <f>IF($D66="Yes",'CMFs PDO (All Data)'!T66,1)</f>
        <v>#N/A</v>
      </c>
      <c r="U66" s="404" t="e">
        <f>IF($D66="Yes",'CMFs PDO (All Data)'!U66,1)</f>
        <v>#N/A</v>
      </c>
      <c r="V66" s="439" t="e">
        <f>IF($D66="Yes",'CMFs PDO (All Data)'!V66,1)</f>
        <v>#N/A</v>
      </c>
      <c r="W66" s="625"/>
    </row>
    <row r="67" spans="1:23" x14ac:dyDescent="0.2">
      <c r="A67" s="407" t="str">
        <f>'CMFs Fatal'!A67</f>
        <v>Area Type must be selected on Worksheet 1 (box 14)</v>
      </c>
      <c r="B67" s="403">
        <f>'CMFs Fatal (All Data)'!B67</f>
        <v>10</v>
      </c>
      <c r="C67" s="403" t="str">
        <f>'CMFs Fatal (All Data)'!C67</f>
        <v>Urban</v>
      </c>
      <c r="D67" s="403" t="e">
        <f>'CMFs Fatal (All Data)'!D67</f>
        <v>#N/A</v>
      </c>
      <c r="E67" s="404" t="e">
        <f>IF($D67="Yes",'CMFs PDO (All Data)'!E67,1)</f>
        <v>#N/A</v>
      </c>
      <c r="F67" s="404" t="e">
        <f>IF($D67="Yes",'CMFs PDO (All Data)'!F67,1)</f>
        <v>#N/A</v>
      </c>
      <c r="G67" s="404" t="e">
        <f>IF($D67="Yes",'CMFs PDO (All Data)'!G67,1)</f>
        <v>#N/A</v>
      </c>
      <c r="H67" s="404" t="e">
        <f>IF($D67="Yes",'CMFs PDO (All Data)'!H67,1)</f>
        <v>#N/A</v>
      </c>
      <c r="I67" s="404" t="e">
        <f>IF($D67="Yes",'CMFs PDO (All Data)'!I67,1)</f>
        <v>#N/A</v>
      </c>
      <c r="J67" s="404" t="e">
        <f>IF($D67="Yes",'CMFs PDO (All Data)'!J67,1)</f>
        <v>#N/A</v>
      </c>
      <c r="K67" s="404" t="e">
        <f>IF($D67="Yes",'CMFs PDO (All Data)'!K67,1)</f>
        <v>#N/A</v>
      </c>
      <c r="L67" s="404" t="e">
        <f>IF($D67="Yes",'CMFs PDO (All Data)'!L67,1)</f>
        <v>#N/A</v>
      </c>
      <c r="M67" s="404" t="e">
        <f>IF($D67="Yes",'CMFs PDO (All Data)'!M67,1)</f>
        <v>#N/A</v>
      </c>
      <c r="N67" s="404" t="e">
        <f>IF($D67="Yes",'CMFs PDO (All Data)'!N67,1)</f>
        <v>#N/A</v>
      </c>
      <c r="O67" s="404" t="e">
        <f>IF($D67="Yes",'CMFs PDO (All Data)'!O67,1)</f>
        <v>#N/A</v>
      </c>
      <c r="P67" s="404" t="e">
        <f>IF($D67="Yes",'CMFs PDO (All Data)'!P67,1)</f>
        <v>#N/A</v>
      </c>
      <c r="Q67" s="404" t="e">
        <f>IF($D67="Yes",'CMFs PDO (All Data)'!Q67,1)</f>
        <v>#N/A</v>
      </c>
      <c r="R67" s="404" t="e">
        <f>IF($D67="Yes",'CMFs PDO (All Data)'!R67,1)</f>
        <v>#N/A</v>
      </c>
      <c r="S67" s="404" t="e">
        <f>IF($D67="Yes",'CMFs PDO (All Data)'!S67,1)</f>
        <v>#N/A</v>
      </c>
      <c r="T67" s="404" t="e">
        <f>IF($D67="Yes",'CMFs PDO (All Data)'!T67,1)</f>
        <v>#N/A</v>
      </c>
      <c r="U67" s="404" t="e">
        <f>IF($D67="Yes",'CMFs PDO (All Data)'!U67,1)</f>
        <v>#N/A</v>
      </c>
      <c r="V67" s="439" t="e">
        <f>IF($D67="Yes",'CMFs PDO (All Data)'!V67,1)</f>
        <v>#N/A</v>
      </c>
      <c r="W67" s="625"/>
    </row>
    <row r="68" spans="1:23" x14ac:dyDescent="0.2">
      <c r="A68" s="407" t="str">
        <f>'CMFs Fatal'!A68</f>
        <v>Area Type must be selected on Worksheet 1 (box 14)</v>
      </c>
      <c r="B68" s="403">
        <f>'CMFs Fatal (All Data)'!B68</f>
        <v>50</v>
      </c>
      <c r="C68" s="403" t="str">
        <f>'CMFs Fatal (All Data)'!C68</f>
        <v>Urban</v>
      </c>
      <c r="D68" s="403" t="e">
        <f>'CMFs Fatal (All Data)'!D68</f>
        <v>#N/A</v>
      </c>
      <c r="E68" s="404" t="e">
        <f>IF($D68="Yes",'CMFs PDO (All Data)'!E68,1)</f>
        <v>#N/A</v>
      </c>
      <c r="F68" s="404" t="e">
        <f>IF($D68="Yes",'CMFs PDO (All Data)'!F68,1)</f>
        <v>#N/A</v>
      </c>
      <c r="G68" s="404" t="e">
        <f>IF($D68="Yes",'CMFs PDO (All Data)'!G68,1)</f>
        <v>#N/A</v>
      </c>
      <c r="H68" s="404" t="e">
        <f>IF($D68="Yes",'CMFs PDO (All Data)'!H68,1)</f>
        <v>#N/A</v>
      </c>
      <c r="I68" s="404" t="e">
        <f>IF($D68="Yes",'CMFs PDO (All Data)'!I68,1)</f>
        <v>#N/A</v>
      </c>
      <c r="J68" s="404" t="e">
        <f>IF($D68="Yes",'CMFs PDO (All Data)'!J68,1)</f>
        <v>#N/A</v>
      </c>
      <c r="K68" s="404" t="e">
        <f>IF($D68="Yes",'CMFs PDO (All Data)'!K68,1)</f>
        <v>#N/A</v>
      </c>
      <c r="L68" s="404" t="e">
        <f>IF($D68="Yes",'CMFs PDO (All Data)'!L68,1)</f>
        <v>#N/A</v>
      </c>
      <c r="M68" s="404" t="e">
        <f>IF($D68="Yes",'CMFs PDO (All Data)'!M68,1)</f>
        <v>#N/A</v>
      </c>
      <c r="N68" s="404" t="e">
        <f>IF($D68="Yes",'CMFs PDO (All Data)'!N68,1)</f>
        <v>#N/A</v>
      </c>
      <c r="O68" s="404" t="e">
        <f>IF($D68="Yes",'CMFs PDO (All Data)'!O68,1)</f>
        <v>#N/A</v>
      </c>
      <c r="P68" s="404" t="e">
        <f>IF($D68="Yes",'CMFs PDO (All Data)'!P68,1)</f>
        <v>#N/A</v>
      </c>
      <c r="Q68" s="404" t="e">
        <f>IF($D68="Yes",'CMFs PDO (All Data)'!Q68,1)</f>
        <v>#N/A</v>
      </c>
      <c r="R68" s="404" t="e">
        <f>IF($D68="Yes",'CMFs PDO (All Data)'!R68,1)</f>
        <v>#N/A</v>
      </c>
      <c r="S68" s="404" t="e">
        <f>IF($D68="Yes",'CMFs PDO (All Data)'!S68,1)</f>
        <v>#N/A</v>
      </c>
      <c r="T68" s="404" t="e">
        <f>IF($D68="Yes",'CMFs PDO (All Data)'!T68,1)</f>
        <v>#N/A</v>
      </c>
      <c r="U68" s="404" t="e">
        <f>IF($D68="Yes",'CMFs PDO (All Data)'!U68,1)</f>
        <v>#N/A</v>
      </c>
      <c r="V68" s="439" t="e">
        <f>IF($D68="Yes",'CMFs PDO (All Data)'!V68,1)</f>
        <v>#N/A</v>
      </c>
      <c r="W68" s="625"/>
    </row>
    <row r="69" spans="1:23" x14ac:dyDescent="0.2">
      <c r="A69" s="407" t="str">
        <f>'CMFs Fatal'!A69</f>
        <v>Area Type must be selected on Worksheet 1 (box 14)</v>
      </c>
      <c r="B69" s="403">
        <f>'CMFs Fatal (All Data)'!B69</f>
        <v>20</v>
      </c>
      <c r="C69" s="403" t="str">
        <f>'CMFs Fatal (All Data)'!C69</f>
        <v>All</v>
      </c>
      <c r="D69" s="403" t="e">
        <f>'CMFs Fatal (All Data)'!D69</f>
        <v>#N/A</v>
      </c>
      <c r="E69" s="404" t="e">
        <f>IF($D69="Yes",'CMFs PDO (All Data)'!E69,1)</f>
        <v>#N/A</v>
      </c>
      <c r="F69" s="404" t="e">
        <f>IF($D69="Yes",'CMFs PDO (All Data)'!F69,1)</f>
        <v>#N/A</v>
      </c>
      <c r="G69" s="404" t="e">
        <f>IF($D69="Yes",'CMFs PDO (All Data)'!G69,1)</f>
        <v>#N/A</v>
      </c>
      <c r="H69" s="404" t="e">
        <f>IF($D69="Yes",'CMFs PDO (All Data)'!H69,1)</f>
        <v>#N/A</v>
      </c>
      <c r="I69" s="404" t="e">
        <f>IF($D69="Yes",'CMFs PDO (All Data)'!I69,1)</f>
        <v>#N/A</v>
      </c>
      <c r="J69" s="404" t="e">
        <f>IF($D69="Yes",'CMFs PDO (All Data)'!J69,1)</f>
        <v>#N/A</v>
      </c>
      <c r="K69" s="404" t="e">
        <f>IF($D69="Yes",'CMFs PDO (All Data)'!K69,1)</f>
        <v>#N/A</v>
      </c>
      <c r="L69" s="404" t="e">
        <f>IF($D69="Yes",'CMFs PDO (All Data)'!L69,1)</f>
        <v>#N/A</v>
      </c>
      <c r="M69" s="404" t="e">
        <f>IF($D69="Yes",'CMFs PDO (All Data)'!M69,1)</f>
        <v>#N/A</v>
      </c>
      <c r="N69" s="404" t="e">
        <f>IF($D69="Yes",'CMFs PDO (All Data)'!N69,1)</f>
        <v>#N/A</v>
      </c>
      <c r="O69" s="404" t="e">
        <f>IF($D69="Yes",'CMFs PDO (All Data)'!O69,1)</f>
        <v>#N/A</v>
      </c>
      <c r="P69" s="404" t="e">
        <f>IF($D69="Yes",'CMFs PDO (All Data)'!P69,1)</f>
        <v>#N/A</v>
      </c>
      <c r="Q69" s="404" t="e">
        <f>IF($D69="Yes",'CMFs PDO (All Data)'!Q69,1)</f>
        <v>#N/A</v>
      </c>
      <c r="R69" s="404" t="e">
        <f>IF($D69="Yes",'CMFs PDO (All Data)'!R69,1)</f>
        <v>#N/A</v>
      </c>
      <c r="S69" s="404" t="e">
        <f>IF($D69="Yes",'CMFs PDO (All Data)'!S69,1)</f>
        <v>#N/A</v>
      </c>
      <c r="T69" s="404" t="e">
        <f>IF($D69="Yes",'CMFs PDO (All Data)'!T69,1)</f>
        <v>#N/A</v>
      </c>
      <c r="U69" s="404" t="e">
        <f>IF($D69="Yes",'CMFs PDO (All Data)'!U69,1)</f>
        <v>#N/A</v>
      </c>
      <c r="V69" s="439" t="e">
        <f>IF($D69="Yes",'CMFs PDO (All Data)'!V69,1)</f>
        <v>#N/A</v>
      </c>
      <c r="W69" s="625"/>
    </row>
    <row r="70" spans="1:23" x14ac:dyDescent="0.2">
      <c r="A70" s="407" t="str">
        <f>'CMFs Fatal'!A70</f>
        <v>Area Type must be selected on Worksheet 1 (box 14)</v>
      </c>
      <c r="B70" s="403">
        <f>'CMFs Fatal (All Data)'!B70</f>
        <v>25</v>
      </c>
      <c r="C70" s="403" t="str">
        <f>'CMFs Fatal (All Data)'!C70</f>
        <v>All</v>
      </c>
      <c r="D70" s="403" t="e">
        <f>'CMFs Fatal (All Data)'!D70</f>
        <v>#N/A</v>
      </c>
      <c r="E70" s="404" t="e">
        <f>IF($D70="Yes",'CMFs PDO (All Data)'!E70,1)</f>
        <v>#N/A</v>
      </c>
      <c r="F70" s="404" t="e">
        <f>IF($D70="Yes",'CMFs PDO (All Data)'!F70,1)</f>
        <v>#N/A</v>
      </c>
      <c r="G70" s="404" t="e">
        <f>IF($D70="Yes",'CMFs PDO (All Data)'!G70,1)</f>
        <v>#N/A</v>
      </c>
      <c r="H70" s="404" t="e">
        <f>IF($D70="Yes",'CMFs PDO (All Data)'!H70,1)</f>
        <v>#N/A</v>
      </c>
      <c r="I70" s="404" t="e">
        <f>IF($D70="Yes",'CMFs PDO (All Data)'!I70,1)</f>
        <v>#N/A</v>
      </c>
      <c r="J70" s="404" t="e">
        <f>IF($D70="Yes",'CMFs PDO (All Data)'!J70,1)</f>
        <v>#N/A</v>
      </c>
      <c r="K70" s="404" t="e">
        <f>IF($D70="Yes",'CMFs PDO (All Data)'!K70,1)</f>
        <v>#N/A</v>
      </c>
      <c r="L70" s="404" t="e">
        <f>IF($D70="Yes",'CMFs PDO (All Data)'!L70,1)</f>
        <v>#N/A</v>
      </c>
      <c r="M70" s="404" t="e">
        <f>IF($D70="Yes",'CMFs PDO (All Data)'!M70,1)</f>
        <v>#N/A</v>
      </c>
      <c r="N70" s="404" t="e">
        <f>IF($D70="Yes",'CMFs PDO (All Data)'!N70,1)</f>
        <v>#N/A</v>
      </c>
      <c r="O70" s="404" t="e">
        <f>IF($D70="Yes",'CMFs PDO (All Data)'!O70,1)</f>
        <v>#N/A</v>
      </c>
      <c r="P70" s="404" t="e">
        <f>IF($D70="Yes",'CMFs PDO (All Data)'!P70,1)</f>
        <v>#N/A</v>
      </c>
      <c r="Q70" s="404" t="e">
        <f>IF($D70="Yes",'CMFs PDO (All Data)'!Q70,1)</f>
        <v>#N/A</v>
      </c>
      <c r="R70" s="404" t="e">
        <f>IF($D70="Yes",'CMFs PDO (All Data)'!R70,1)</f>
        <v>#N/A</v>
      </c>
      <c r="S70" s="404" t="e">
        <f>IF($D70="Yes",'CMFs PDO (All Data)'!S70,1)</f>
        <v>#N/A</v>
      </c>
      <c r="T70" s="404" t="e">
        <f>IF($D70="Yes",'CMFs PDO (All Data)'!T70,1)</f>
        <v>#N/A</v>
      </c>
      <c r="U70" s="404" t="e">
        <f>IF($D70="Yes",'CMFs PDO (All Data)'!U70,1)</f>
        <v>#N/A</v>
      </c>
      <c r="V70" s="439" t="e">
        <f>IF($D70="Yes",'CMFs PDO (All Data)'!V70,1)</f>
        <v>#N/A</v>
      </c>
      <c r="W70" s="625"/>
    </row>
    <row r="71" spans="1:23" x14ac:dyDescent="0.2">
      <c r="A71" s="407" t="str">
        <f>'CMFs Fatal'!A71</f>
        <v>Area Type must be selected on Worksheet 1 (box 14)</v>
      </c>
      <c r="B71" s="403">
        <f>'CMFs Fatal (All Data)'!B71</f>
        <v>25</v>
      </c>
      <c r="C71" s="403" t="str">
        <f>'CMFs Fatal (All Data)'!C71</f>
        <v>All</v>
      </c>
      <c r="D71" s="403" t="e">
        <f>'CMFs Fatal (All Data)'!D71</f>
        <v>#N/A</v>
      </c>
      <c r="E71" s="404" t="e">
        <f>IF($D71="Yes",'CMFs PDO (All Data)'!E71,1)</f>
        <v>#N/A</v>
      </c>
      <c r="F71" s="404" t="e">
        <f>IF($D71="Yes",'CMFs PDO (All Data)'!F71,1)</f>
        <v>#N/A</v>
      </c>
      <c r="G71" s="404" t="e">
        <f>IF($D71="Yes",'CMFs PDO (All Data)'!G71,1)</f>
        <v>#N/A</v>
      </c>
      <c r="H71" s="404" t="e">
        <f>IF($D71="Yes",'CMFs PDO (All Data)'!H71,1)</f>
        <v>#N/A</v>
      </c>
      <c r="I71" s="404" t="e">
        <f>IF($D71="Yes",'CMFs PDO (All Data)'!I71,1)</f>
        <v>#N/A</v>
      </c>
      <c r="J71" s="404" t="e">
        <f>IF($D71="Yes",'CMFs PDO (All Data)'!J71,1)</f>
        <v>#N/A</v>
      </c>
      <c r="K71" s="404" t="e">
        <f>IF($D71="Yes",'CMFs PDO (All Data)'!K71,1)</f>
        <v>#N/A</v>
      </c>
      <c r="L71" s="404" t="e">
        <f>IF($D71="Yes",'CMFs PDO (All Data)'!L71,1)</f>
        <v>#N/A</v>
      </c>
      <c r="M71" s="404" t="e">
        <f>IF($D71="Yes",'CMFs PDO (All Data)'!M71,1)</f>
        <v>#N/A</v>
      </c>
      <c r="N71" s="404" t="e">
        <f>IF($D71="Yes",'CMFs PDO (All Data)'!N71,1)</f>
        <v>#N/A</v>
      </c>
      <c r="O71" s="404" t="e">
        <f>IF($D71="Yes",'CMFs PDO (All Data)'!O71,1)</f>
        <v>#N/A</v>
      </c>
      <c r="P71" s="404" t="e">
        <f>IF($D71="Yes",'CMFs PDO (All Data)'!P71,1)</f>
        <v>#N/A</v>
      </c>
      <c r="Q71" s="404" t="e">
        <f>IF($D71="Yes",'CMFs PDO (All Data)'!Q71,1)</f>
        <v>#N/A</v>
      </c>
      <c r="R71" s="404" t="e">
        <f>IF($D71="Yes",'CMFs PDO (All Data)'!R71,1)</f>
        <v>#N/A</v>
      </c>
      <c r="S71" s="404" t="e">
        <f>IF($D71="Yes",'CMFs PDO (All Data)'!S71,1)</f>
        <v>#N/A</v>
      </c>
      <c r="T71" s="404" t="e">
        <f>IF($D71="Yes",'CMFs PDO (All Data)'!T71,1)</f>
        <v>#N/A</v>
      </c>
      <c r="U71" s="404" t="e">
        <f>IF($D71="Yes",'CMFs PDO (All Data)'!U71,1)</f>
        <v>#N/A</v>
      </c>
      <c r="V71" s="439" t="e">
        <f>IF($D71="Yes",'CMFs PDO (All Data)'!V71,1)</f>
        <v>#N/A</v>
      </c>
      <c r="W71" s="625"/>
    </row>
    <row r="72" spans="1:23" x14ac:dyDescent="0.2">
      <c r="A72" s="407" t="str">
        <f>'CMFs Fatal'!A72</f>
        <v>Area Type must be selected on Worksheet 1 (box 14)</v>
      </c>
      <c r="B72" s="403">
        <f>'CMFs Fatal (All Data)'!B72</f>
        <v>25</v>
      </c>
      <c r="C72" s="403" t="str">
        <f>'CMFs Fatal (All Data)'!C72</f>
        <v>All</v>
      </c>
      <c r="D72" s="403" t="e">
        <f>'CMFs Fatal (All Data)'!D72</f>
        <v>#N/A</v>
      </c>
      <c r="E72" s="404" t="e">
        <f>IF($D72="Yes",'CMFs PDO (All Data)'!E72,1)</f>
        <v>#N/A</v>
      </c>
      <c r="F72" s="404" t="e">
        <f>IF($D72="Yes",'CMFs PDO (All Data)'!F72,1)</f>
        <v>#N/A</v>
      </c>
      <c r="G72" s="404" t="e">
        <f>IF($D72="Yes",'CMFs PDO (All Data)'!G72,1)</f>
        <v>#N/A</v>
      </c>
      <c r="H72" s="404" t="e">
        <f>IF($D72="Yes",'CMFs PDO (All Data)'!H72,1)</f>
        <v>#N/A</v>
      </c>
      <c r="I72" s="404" t="e">
        <f>IF($D72="Yes",'CMFs PDO (All Data)'!I72,1)</f>
        <v>#N/A</v>
      </c>
      <c r="J72" s="404" t="e">
        <f>IF($D72="Yes",'CMFs PDO (All Data)'!J72,1)</f>
        <v>#N/A</v>
      </c>
      <c r="K72" s="404" t="e">
        <f>IF($D72="Yes",'CMFs PDO (All Data)'!K72,1)</f>
        <v>#N/A</v>
      </c>
      <c r="L72" s="404" t="e">
        <f>IF($D72="Yes",'CMFs PDO (All Data)'!L72,1)</f>
        <v>#N/A</v>
      </c>
      <c r="M72" s="404" t="e">
        <f>IF($D72="Yes",'CMFs PDO (All Data)'!M72,1)</f>
        <v>#N/A</v>
      </c>
      <c r="N72" s="404" t="e">
        <f>IF($D72="Yes",'CMFs PDO (All Data)'!N72,1)</f>
        <v>#N/A</v>
      </c>
      <c r="O72" s="404" t="e">
        <f>IF($D72="Yes",'CMFs PDO (All Data)'!O72,1)</f>
        <v>#N/A</v>
      </c>
      <c r="P72" s="404" t="e">
        <f>IF($D72="Yes",'CMFs PDO (All Data)'!P72,1)</f>
        <v>#N/A</v>
      </c>
      <c r="Q72" s="404" t="e">
        <f>IF($D72="Yes",'CMFs PDO (All Data)'!Q72,1)</f>
        <v>#N/A</v>
      </c>
      <c r="R72" s="404" t="e">
        <f>IF($D72="Yes",'CMFs PDO (All Data)'!R72,1)</f>
        <v>#N/A</v>
      </c>
      <c r="S72" s="404" t="e">
        <f>IF($D72="Yes",'CMFs PDO (All Data)'!S72,1)</f>
        <v>#N/A</v>
      </c>
      <c r="T72" s="404" t="e">
        <f>IF($D72="Yes",'CMFs PDO (All Data)'!T72,1)</f>
        <v>#N/A</v>
      </c>
      <c r="U72" s="404" t="e">
        <f>IF($D72="Yes",'CMFs PDO (All Data)'!U72,1)</f>
        <v>#N/A</v>
      </c>
      <c r="V72" s="439" t="e">
        <f>IF($D72="Yes",'CMFs PDO (All Data)'!V72,1)</f>
        <v>#N/A</v>
      </c>
      <c r="W72" s="625"/>
    </row>
    <row r="73" spans="1:23" x14ac:dyDescent="0.2">
      <c r="A73" s="407" t="str">
        <f>'CMFs Fatal'!A73</f>
        <v>Area Type must be selected on Worksheet 1 (box 14)</v>
      </c>
      <c r="B73" s="403">
        <f>'CMFs Fatal (All Data)'!B73</f>
        <v>5</v>
      </c>
      <c r="C73" s="403" t="str">
        <f>'CMFs Fatal (All Data)'!C73</f>
        <v>Urban and Suburban</v>
      </c>
      <c r="D73" s="403" t="e">
        <f>'CMFs Fatal (All Data)'!D73</f>
        <v>#N/A</v>
      </c>
      <c r="E73" s="404" t="e">
        <f>IF($D73="Yes",'CMFs PDO (All Data)'!E73,1)</f>
        <v>#N/A</v>
      </c>
      <c r="F73" s="404" t="e">
        <f>IF($D73="Yes",'CMFs PDO (All Data)'!F73,1)</f>
        <v>#N/A</v>
      </c>
      <c r="G73" s="404" t="e">
        <f>IF($D73="Yes",'CMFs PDO (All Data)'!G73,1)</f>
        <v>#N/A</v>
      </c>
      <c r="H73" s="404" t="e">
        <f>IF($D73="Yes",'CMFs PDO (All Data)'!H73,1)</f>
        <v>#N/A</v>
      </c>
      <c r="I73" s="404" t="e">
        <f>IF($D73="Yes",'CMFs PDO (All Data)'!I73,1)</f>
        <v>#N/A</v>
      </c>
      <c r="J73" s="404" t="e">
        <f>IF($D73="Yes",'CMFs PDO (All Data)'!J73,1)</f>
        <v>#N/A</v>
      </c>
      <c r="K73" s="404" t="e">
        <f>IF($D73="Yes",'CMFs PDO (All Data)'!K73,1)</f>
        <v>#N/A</v>
      </c>
      <c r="L73" s="404" t="e">
        <f>IF($D73="Yes",'CMFs PDO (All Data)'!L73,1)</f>
        <v>#N/A</v>
      </c>
      <c r="M73" s="404" t="e">
        <f>IF($D73="Yes",'CMFs PDO (All Data)'!M73,1)</f>
        <v>#N/A</v>
      </c>
      <c r="N73" s="404" t="e">
        <f>IF($D73="Yes",'CMFs PDO (All Data)'!N73,1)</f>
        <v>#N/A</v>
      </c>
      <c r="O73" s="404" t="e">
        <f>IF($D73="Yes",'CMFs PDO (All Data)'!O73,1)</f>
        <v>#N/A</v>
      </c>
      <c r="P73" s="404" t="e">
        <f>IF($D73="Yes",'CMFs PDO (All Data)'!P73,1)</f>
        <v>#N/A</v>
      </c>
      <c r="Q73" s="404" t="e">
        <f>IF($D73="Yes",'CMFs PDO (All Data)'!Q73,1)</f>
        <v>#N/A</v>
      </c>
      <c r="R73" s="404" t="e">
        <f>IF($D73="Yes",'CMFs PDO (All Data)'!R73,1)</f>
        <v>#N/A</v>
      </c>
      <c r="S73" s="404" t="e">
        <f>IF($D73="Yes",'CMFs PDO (All Data)'!S73,1)</f>
        <v>#N/A</v>
      </c>
      <c r="T73" s="404" t="e">
        <f>IF($D73="Yes",'CMFs PDO (All Data)'!T73,1)</f>
        <v>#N/A</v>
      </c>
      <c r="U73" s="404" t="e">
        <f>IF($D73="Yes",'CMFs PDO (All Data)'!U73,1)</f>
        <v>#N/A</v>
      </c>
      <c r="V73" s="439" t="e">
        <f>IF($D73="Yes",'CMFs PDO (All Data)'!V73,1)</f>
        <v>#N/A</v>
      </c>
      <c r="W73" s="625"/>
    </row>
    <row r="74" spans="1:23" x14ac:dyDescent="0.2">
      <c r="A74" s="407" t="str">
        <f>'CMFs Fatal'!A74</f>
        <v>Area Type must be selected on Worksheet 1 (box 14)</v>
      </c>
      <c r="B74" s="403">
        <f>'CMFs Fatal (All Data)'!B74</f>
        <v>10</v>
      </c>
      <c r="C74" s="403" t="str">
        <f>'CMFs Fatal (All Data)'!C74</f>
        <v>All</v>
      </c>
      <c r="D74" s="403" t="e">
        <f>'CMFs Fatal (All Data)'!D74</f>
        <v>#N/A</v>
      </c>
      <c r="E74" s="404" t="e">
        <f>IF($D74="Yes",'CMFs PDO (All Data)'!E74,1)</f>
        <v>#N/A</v>
      </c>
      <c r="F74" s="404" t="e">
        <f>IF($D74="Yes",'CMFs PDO (All Data)'!F74,1)</f>
        <v>#N/A</v>
      </c>
      <c r="G74" s="404" t="e">
        <f>IF($D74="Yes",'CMFs PDO (All Data)'!G74,1)</f>
        <v>#N/A</v>
      </c>
      <c r="H74" s="404" t="e">
        <f>IF($D74="Yes",'CMFs PDO (All Data)'!H74,1)</f>
        <v>#N/A</v>
      </c>
      <c r="I74" s="404" t="e">
        <f>IF($D74="Yes",'CMFs PDO (All Data)'!I74,1)</f>
        <v>#N/A</v>
      </c>
      <c r="J74" s="404" t="e">
        <f>IF($D74="Yes",'CMFs PDO (All Data)'!J74,1)</f>
        <v>#N/A</v>
      </c>
      <c r="K74" s="404" t="e">
        <f>IF($D74="Yes",'CMFs PDO (All Data)'!K74,1)</f>
        <v>#N/A</v>
      </c>
      <c r="L74" s="404" t="e">
        <f>IF($D74="Yes",'CMFs PDO (All Data)'!L74,1)</f>
        <v>#N/A</v>
      </c>
      <c r="M74" s="404" t="e">
        <f>IF($D74="Yes",'CMFs PDO (All Data)'!M74,1)</f>
        <v>#N/A</v>
      </c>
      <c r="N74" s="404" t="e">
        <f>IF($D74="Yes",'CMFs PDO (All Data)'!N74,1)</f>
        <v>#N/A</v>
      </c>
      <c r="O74" s="404" t="e">
        <f>IF($D74="Yes",'CMFs PDO (All Data)'!O74,1)</f>
        <v>#N/A</v>
      </c>
      <c r="P74" s="404" t="e">
        <f>IF($D74="Yes",'CMFs PDO (All Data)'!P74,1)</f>
        <v>#N/A</v>
      </c>
      <c r="Q74" s="404" t="e">
        <f>IF($D74="Yes",'CMFs PDO (All Data)'!Q74,1)</f>
        <v>#N/A</v>
      </c>
      <c r="R74" s="404" t="e">
        <f>IF($D74="Yes",'CMFs PDO (All Data)'!R74,1)</f>
        <v>#N/A</v>
      </c>
      <c r="S74" s="404" t="e">
        <f>IF($D74="Yes",'CMFs PDO (All Data)'!S74,1)</f>
        <v>#N/A</v>
      </c>
      <c r="T74" s="404" t="e">
        <f>IF($D74="Yes",'CMFs PDO (All Data)'!T74,1)</f>
        <v>#N/A</v>
      </c>
      <c r="U74" s="404" t="e">
        <f>IF($D74="Yes",'CMFs PDO (All Data)'!U74,1)</f>
        <v>#N/A</v>
      </c>
      <c r="V74" s="439" t="e">
        <f>IF($D74="Yes",'CMFs PDO (All Data)'!V74,1)</f>
        <v>#N/A</v>
      </c>
      <c r="W74" s="625"/>
    </row>
    <row r="75" spans="1:23" x14ac:dyDescent="0.2">
      <c r="A75" s="407" t="str">
        <f>'CMFs Fatal'!A75</f>
        <v>Area Type must be selected on Worksheet 1 (box 14)</v>
      </c>
      <c r="B75" s="403">
        <f>'CMFs Fatal (All Data)'!B75</f>
        <v>20</v>
      </c>
      <c r="C75" s="403" t="str">
        <f>'CMFs Fatal (All Data)'!C75</f>
        <v>All</v>
      </c>
      <c r="D75" s="403" t="e">
        <f>'CMFs Fatal (All Data)'!D75</f>
        <v>#N/A</v>
      </c>
      <c r="E75" s="404" t="e">
        <f>IF($D75="Yes",'CMFs PDO (All Data)'!E75,1)</f>
        <v>#N/A</v>
      </c>
      <c r="F75" s="404" t="e">
        <f>IF($D75="Yes",'CMFs PDO (All Data)'!F75,1)</f>
        <v>#N/A</v>
      </c>
      <c r="G75" s="404" t="e">
        <f>IF($D75="Yes",'CMFs PDO (All Data)'!G75,1)</f>
        <v>#N/A</v>
      </c>
      <c r="H75" s="404" t="e">
        <f>IF($D75="Yes",'CMFs PDO (All Data)'!H75,1)</f>
        <v>#N/A</v>
      </c>
      <c r="I75" s="404" t="e">
        <f>IF($D75="Yes",'CMFs PDO (All Data)'!I75,1)</f>
        <v>#N/A</v>
      </c>
      <c r="J75" s="404" t="e">
        <f>IF($D75="Yes",'CMFs PDO (All Data)'!J75,1)</f>
        <v>#N/A</v>
      </c>
      <c r="K75" s="404" t="e">
        <f>IF($D75="Yes",'CMFs PDO (All Data)'!K75,1)</f>
        <v>#N/A</v>
      </c>
      <c r="L75" s="404" t="e">
        <f>IF($D75="Yes",'CMFs PDO (All Data)'!L75,1)</f>
        <v>#N/A</v>
      </c>
      <c r="M75" s="404" t="e">
        <f>IF($D75="Yes",'CMFs PDO (All Data)'!M75,1)</f>
        <v>#N/A</v>
      </c>
      <c r="N75" s="404" t="e">
        <f>IF($D75="Yes",'CMFs PDO (All Data)'!N75,1)</f>
        <v>#N/A</v>
      </c>
      <c r="O75" s="404" t="e">
        <f>IF($D75="Yes",'CMFs PDO (All Data)'!O75,1)</f>
        <v>#N/A</v>
      </c>
      <c r="P75" s="404" t="e">
        <f>IF($D75="Yes",'CMFs PDO (All Data)'!P75,1)</f>
        <v>#N/A</v>
      </c>
      <c r="Q75" s="404" t="e">
        <f>IF($D75="Yes",'CMFs PDO (All Data)'!Q75,1)</f>
        <v>#N/A</v>
      </c>
      <c r="R75" s="404" t="e">
        <f>IF($D75="Yes",'CMFs PDO (All Data)'!R75,1)</f>
        <v>#N/A</v>
      </c>
      <c r="S75" s="404" t="e">
        <f>IF($D75="Yes",'CMFs PDO (All Data)'!S75,1)</f>
        <v>#N/A</v>
      </c>
      <c r="T75" s="404" t="e">
        <f>IF($D75="Yes",'CMFs PDO (All Data)'!T75,1)</f>
        <v>#N/A</v>
      </c>
      <c r="U75" s="404" t="e">
        <f>IF($D75="Yes",'CMFs PDO (All Data)'!U75,1)</f>
        <v>#N/A</v>
      </c>
      <c r="V75" s="439" t="e">
        <f>IF($D75="Yes",'CMFs PDO (All Data)'!V75,1)</f>
        <v>#N/A</v>
      </c>
      <c r="W75" s="625"/>
    </row>
    <row r="76" spans="1:23" x14ac:dyDescent="0.2">
      <c r="A76" s="407" t="str">
        <f>'CMFs Fatal'!A76</f>
        <v>Area Type must be selected on Worksheet 1 (box 14)</v>
      </c>
      <c r="B76" s="403">
        <f>'CMFs Fatal (All Data)'!B76</f>
        <v>10</v>
      </c>
      <c r="C76" s="403" t="str">
        <f>'CMFs Fatal (All Data)'!C76</f>
        <v>All</v>
      </c>
      <c r="D76" s="403" t="e">
        <f>'CMFs Fatal (All Data)'!D76</f>
        <v>#N/A</v>
      </c>
      <c r="E76" s="404" t="e">
        <f>IF($D76="Yes",'CMFs PDO (All Data)'!E76,1)</f>
        <v>#N/A</v>
      </c>
      <c r="F76" s="404" t="e">
        <f>IF($D76="Yes",'CMFs PDO (All Data)'!F76,1)</f>
        <v>#N/A</v>
      </c>
      <c r="G76" s="404" t="e">
        <f>IF($D76="Yes",'CMFs PDO (All Data)'!G76,1)</f>
        <v>#N/A</v>
      </c>
      <c r="H76" s="404" t="e">
        <f>IF($D76="Yes",'CMFs PDO (All Data)'!H76,1)</f>
        <v>#N/A</v>
      </c>
      <c r="I76" s="404" t="e">
        <f>IF($D76="Yes",'CMFs PDO (All Data)'!I76,1)</f>
        <v>#N/A</v>
      </c>
      <c r="J76" s="404" t="e">
        <f>IF($D76="Yes",'CMFs PDO (All Data)'!J76,1)</f>
        <v>#N/A</v>
      </c>
      <c r="K76" s="404" t="e">
        <f>IF($D76="Yes",'CMFs PDO (All Data)'!K76,1)</f>
        <v>#N/A</v>
      </c>
      <c r="L76" s="404" t="e">
        <f>IF($D76="Yes",'CMFs PDO (All Data)'!L76,1)</f>
        <v>#N/A</v>
      </c>
      <c r="M76" s="404" t="e">
        <f>IF($D76="Yes",'CMFs PDO (All Data)'!M76,1)</f>
        <v>#N/A</v>
      </c>
      <c r="N76" s="404" t="e">
        <f>IF($D76="Yes",'CMFs PDO (All Data)'!N76,1)</f>
        <v>#N/A</v>
      </c>
      <c r="O76" s="404" t="e">
        <f>IF($D76="Yes",'CMFs PDO (All Data)'!O76,1)</f>
        <v>#N/A</v>
      </c>
      <c r="P76" s="404" t="e">
        <f>IF($D76="Yes",'CMFs PDO (All Data)'!P76,1)</f>
        <v>#N/A</v>
      </c>
      <c r="Q76" s="404" t="e">
        <f>IF($D76="Yes",'CMFs PDO (All Data)'!Q76,1)</f>
        <v>#N/A</v>
      </c>
      <c r="R76" s="404" t="e">
        <f>IF($D76="Yes",'CMFs PDO (All Data)'!R76,1)</f>
        <v>#N/A</v>
      </c>
      <c r="S76" s="404" t="e">
        <f>IF($D76="Yes",'CMFs PDO (All Data)'!S76,1)</f>
        <v>#N/A</v>
      </c>
      <c r="T76" s="404" t="e">
        <f>IF($D76="Yes",'CMFs PDO (All Data)'!T76,1)</f>
        <v>#N/A</v>
      </c>
      <c r="U76" s="404" t="e">
        <f>IF($D76="Yes",'CMFs PDO (All Data)'!U76,1)</f>
        <v>#N/A</v>
      </c>
      <c r="V76" s="439" t="e">
        <f>IF($D76="Yes",'CMFs PDO (All Data)'!V76,1)</f>
        <v>#N/A</v>
      </c>
      <c r="W76" s="625"/>
    </row>
    <row r="77" spans="1:23" x14ac:dyDescent="0.2">
      <c r="A77" s="407" t="str">
        <f>'CMFs Fatal'!A77</f>
        <v>Area Type must be selected on Worksheet 1 (box 14)</v>
      </c>
      <c r="B77" s="403">
        <f>'CMFs Fatal (All Data)'!B77</f>
        <v>20</v>
      </c>
      <c r="C77" s="403" t="str">
        <f>'CMFs Fatal (All Data)'!C77</f>
        <v>All</v>
      </c>
      <c r="D77" s="403" t="e">
        <f>'CMFs Fatal (All Data)'!D77</f>
        <v>#N/A</v>
      </c>
      <c r="E77" s="404" t="e">
        <f>IF($D77="Yes",'CMFs PDO (All Data)'!E77,1)</f>
        <v>#N/A</v>
      </c>
      <c r="F77" s="404" t="e">
        <f>IF($D77="Yes",'CMFs PDO (All Data)'!F77,1)</f>
        <v>#N/A</v>
      </c>
      <c r="G77" s="404" t="e">
        <f>IF($D77="Yes",'CMFs PDO (All Data)'!G77,1)</f>
        <v>#N/A</v>
      </c>
      <c r="H77" s="404" t="e">
        <f>IF($D77="Yes",'CMFs PDO (All Data)'!H77,1)</f>
        <v>#N/A</v>
      </c>
      <c r="I77" s="404" t="e">
        <f>IF($D77="Yes",'CMFs PDO (All Data)'!I77,1)</f>
        <v>#N/A</v>
      </c>
      <c r="J77" s="404" t="e">
        <f>IF($D77="Yes",'CMFs PDO (All Data)'!J77,1)</f>
        <v>#N/A</v>
      </c>
      <c r="K77" s="404" t="e">
        <f>IF($D77="Yes",'CMFs PDO (All Data)'!K77,1)</f>
        <v>#N/A</v>
      </c>
      <c r="L77" s="404" t="e">
        <f>IF($D77="Yes",'CMFs PDO (All Data)'!L77,1)</f>
        <v>#N/A</v>
      </c>
      <c r="M77" s="404" t="e">
        <f>IF($D77="Yes",'CMFs PDO (All Data)'!M77,1)</f>
        <v>#N/A</v>
      </c>
      <c r="N77" s="404" t="e">
        <f>IF($D77="Yes",'CMFs PDO (All Data)'!N77,1)</f>
        <v>#N/A</v>
      </c>
      <c r="O77" s="404" t="e">
        <f>IF($D77="Yes",'CMFs PDO (All Data)'!O77,1)</f>
        <v>#N/A</v>
      </c>
      <c r="P77" s="404" t="e">
        <f>IF($D77="Yes",'CMFs PDO (All Data)'!P77,1)</f>
        <v>#N/A</v>
      </c>
      <c r="Q77" s="404" t="e">
        <f>IF($D77="Yes",'CMFs PDO (All Data)'!Q77,1)</f>
        <v>#N/A</v>
      </c>
      <c r="R77" s="404" t="e">
        <f>IF($D77="Yes",'CMFs PDO (All Data)'!R77,1)</f>
        <v>#N/A</v>
      </c>
      <c r="S77" s="404" t="e">
        <f>IF($D77="Yes",'CMFs PDO (All Data)'!S77,1)</f>
        <v>#N/A</v>
      </c>
      <c r="T77" s="404" t="e">
        <f>IF($D77="Yes",'CMFs PDO (All Data)'!T77,1)</f>
        <v>#N/A</v>
      </c>
      <c r="U77" s="404" t="e">
        <f>IF($D77="Yes",'CMFs PDO (All Data)'!U77,1)</f>
        <v>#N/A</v>
      </c>
      <c r="V77" s="439" t="e">
        <f>IF($D77="Yes",'CMFs PDO (All Data)'!V77,1)</f>
        <v>#N/A</v>
      </c>
      <c r="W77" s="625"/>
    </row>
    <row r="78" spans="1:23" x14ac:dyDescent="0.2">
      <c r="A78" s="407" t="str">
        <f>'CMFs Fatal'!A78</f>
        <v>Area Type must be selected on Worksheet 1 (box 14)</v>
      </c>
      <c r="B78" s="403">
        <f>'CMFs Fatal (All Data)'!B78</f>
        <v>7</v>
      </c>
      <c r="C78" s="403" t="str">
        <f>'CMFs Fatal (All Data)'!C78</f>
        <v>All</v>
      </c>
      <c r="D78" s="403" t="e">
        <f>'CMFs Fatal (All Data)'!D78</f>
        <v>#N/A</v>
      </c>
      <c r="E78" s="404" t="e">
        <f>IF($D78="Yes",'CMFs PDO (All Data)'!E78,1)</f>
        <v>#N/A</v>
      </c>
      <c r="F78" s="404" t="e">
        <f>IF($D78="Yes",'CMFs PDO (All Data)'!F78,1)</f>
        <v>#N/A</v>
      </c>
      <c r="G78" s="404" t="e">
        <f>IF($D78="Yes",'CMFs PDO (All Data)'!G78,1)</f>
        <v>#N/A</v>
      </c>
      <c r="H78" s="404" t="e">
        <f>IF($D78="Yes",'CMFs PDO (All Data)'!H78,1)</f>
        <v>#N/A</v>
      </c>
      <c r="I78" s="404" t="e">
        <f>IF($D78="Yes",'CMFs PDO (All Data)'!I78,1)</f>
        <v>#N/A</v>
      </c>
      <c r="J78" s="404" t="e">
        <f>IF($D78="Yes",'CMFs PDO (All Data)'!J78,1)</f>
        <v>#N/A</v>
      </c>
      <c r="K78" s="404" t="e">
        <f>IF($D78="Yes",'CMFs PDO (All Data)'!K78,1)</f>
        <v>#N/A</v>
      </c>
      <c r="L78" s="404" t="e">
        <f>IF($D78="Yes",'CMFs PDO (All Data)'!L78,1)</f>
        <v>#N/A</v>
      </c>
      <c r="M78" s="404" t="e">
        <f>IF($D78="Yes",'CMFs PDO (All Data)'!M78,1)</f>
        <v>#N/A</v>
      </c>
      <c r="N78" s="404" t="e">
        <f>IF($D78="Yes",'CMFs PDO (All Data)'!N78,1)</f>
        <v>#N/A</v>
      </c>
      <c r="O78" s="404" t="e">
        <f>IF($D78="Yes",'CMFs PDO (All Data)'!O78,1)</f>
        <v>#N/A</v>
      </c>
      <c r="P78" s="404" t="e">
        <f>IF($D78="Yes",'CMFs PDO (All Data)'!P78,1)</f>
        <v>#N/A</v>
      </c>
      <c r="Q78" s="404" t="e">
        <f>IF($D78="Yes",'CMFs PDO (All Data)'!Q78,1)</f>
        <v>#N/A</v>
      </c>
      <c r="R78" s="404" t="e">
        <f>IF($D78="Yes",'CMFs PDO (All Data)'!R78,1)</f>
        <v>#N/A</v>
      </c>
      <c r="S78" s="404" t="e">
        <f>IF($D78="Yes",'CMFs PDO (All Data)'!S78,1)</f>
        <v>#N/A</v>
      </c>
      <c r="T78" s="404" t="e">
        <f>IF($D78="Yes",'CMFs PDO (All Data)'!T78,1)</f>
        <v>#N/A</v>
      </c>
      <c r="U78" s="404" t="e">
        <f>IF($D78="Yes",'CMFs PDO (All Data)'!U78,1)</f>
        <v>#N/A</v>
      </c>
      <c r="V78" s="439" t="e">
        <f>IF($D78="Yes",'CMFs PDO (All Data)'!V78,1)</f>
        <v>#N/A</v>
      </c>
      <c r="W78" s="625"/>
    </row>
    <row r="79" spans="1:23" x14ac:dyDescent="0.2">
      <c r="A79" s="407" t="str">
        <f>'CMFs Fatal'!A79</f>
        <v>Area Type must be selected on Worksheet 1 (box 14)</v>
      </c>
      <c r="B79" s="403">
        <f>'CMFs Fatal (All Data)'!B79</f>
        <v>7</v>
      </c>
      <c r="C79" s="403" t="str">
        <f>'CMFs Fatal (All Data)'!C79</f>
        <v>Urban</v>
      </c>
      <c r="D79" s="403" t="e">
        <f>'CMFs Fatal (All Data)'!D79</f>
        <v>#N/A</v>
      </c>
      <c r="E79" s="404" t="e">
        <f>IF($D79="Yes",'CMFs PDO (All Data)'!E79,1)</f>
        <v>#N/A</v>
      </c>
      <c r="F79" s="404" t="e">
        <f>IF($D79="Yes",'CMFs PDO (All Data)'!F79,1)</f>
        <v>#N/A</v>
      </c>
      <c r="G79" s="404" t="e">
        <f>IF($D79="Yes",'CMFs PDO (All Data)'!G79,1)</f>
        <v>#N/A</v>
      </c>
      <c r="H79" s="404" t="e">
        <f>IF($D79="Yes",'CMFs PDO (All Data)'!H79,1)</f>
        <v>#N/A</v>
      </c>
      <c r="I79" s="404" t="e">
        <f>IF($D79="Yes",'CMFs PDO (All Data)'!I79,1)</f>
        <v>#N/A</v>
      </c>
      <c r="J79" s="404" t="e">
        <f>IF($D79="Yes",'CMFs PDO (All Data)'!J79,1)</f>
        <v>#N/A</v>
      </c>
      <c r="K79" s="404" t="e">
        <f>IF($D79="Yes",'CMFs PDO (All Data)'!K79,1)</f>
        <v>#N/A</v>
      </c>
      <c r="L79" s="404" t="e">
        <f>IF($D79="Yes",'CMFs PDO (All Data)'!L79,1)</f>
        <v>#N/A</v>
      </c>
      <c r="M79" s="404" t="e">
        <f>IF($D79="Yes",'CMFs PDO (All Data)'!M79,1)</f>
        <v>#N/A</v>
      </c>
      <c r="N79" s="404" t="e">
        <f>IF($D79="Yes",'CMFs PDO (All Data)'!N79,1)</f>
        <v>#N/A</v>
      </c>
      <c r="O79" s="404" t="e">
        <f>IF($D79="Yes",'CMFs PDO (All Data)'!O79,1)</f>
        <v>#N/A</v>
      </c>
      <c r="P79" s="404" t="e">
        <f>IF($D79="Yes",'CMFs PDO (All Data)'!P79,1)</f>
        <v>#N/A</v>
      </c>
      <c r="Q79" s="404" t="e">
        <f>IF($D79="Yes",'CMFs PDO (All Data)'!Q79,1)</f>
        <v>#N/A</v>
      </c>
      <c r="R79" s="404" t="e">
        <f>IF($D79="Yes",'CMFs PDO (All Data)'!R79,1)</f>
        <v>#N/A</v>
      </c>
      <c r="S79" s="404" t="e">
        <f>IF($D79="Yes",'CMFs PDO (All Data)'!S79,1)</f>
        <v>#N/A</v>
      </c>
      <c r="T79" s="404" t="e">
        <f>IF($D79="Yes",'CMFs PDO (All Data)'!T79,1)</f>
        <v>#N/A</v>
      </c>
      <c r="U79" s="404" t="e">
        <f>IF($D79="Yes",'CMFs PDO (All Data)'!U79,1)</f>
        <v>#N/A</v>
      </c>
      <c r="V79" s="439" t="e">
        <f>IF($D79="Yes",'CMFs PDO (All Data)'!V79,1)</f>
        <v>#N/A</v>
      </c>
      <c r="W79" s="625"/>
    </row>
    <row r="80" spans="1:23" x14ac:dyDescent="0.2">
      <c r="A80" s="536" t="str">
        <f>'CMFs Fatal'!A80</f>
        <v>Area Type must be selected on Worksheet 1 (box 14)</v>
      </c>
      <c r="B80" s="403">
        <f>'CMFs Fatal (All Data)'!B80</f>
        <v>7</v>
      </c>
      <c r="C80" s="403" t="str">
        <f>'CMFs Fatal (All Data)'!C80</f>
        <v>All</v>
      </c>
      <c r="D80" s="403" t="e">
        <f>'CMFs Fatal (All Data)'!D80</f>
        <v>#N/A</v>
      </c>
      <c r="E80" s="404" t="e">
        <f>IF($D80="Yes",'CMFs PDO (All Data)'!E80,1)</f>
        <v>#N/A</v>
      </c>
      <c r="F80" s="404" t="e">
        <f>IF($D80="Yes",'CMFs PDO (All Data)'!F80,1)</f>
        <v>#N/A</v>
      </c>
      <c r="G80" s="404" t="e">
        <f>IF($D80="Yes",'CMFs PDO (All Data)'!G80,1)</f>
        <v>#N/A</v>
      </c>
      <c r="H80" s="404" t="e">
        <f>IF($D80="Yes",'CMFs PDO (All Data)'!H80,1)</f>
        <v>#N/A</v>
      </c>
      <c r="I80" s="404" t="e">
        <f>IF($D80="Yes",'CMFs PDO (All Data)'!I80,1)</f>
        <v>#N/A</v>
      </c>
      <c r="J80" s="404" t="e">
        <f>IF($D80="Yes",'CMFs PDO (All Data)'!J80,1)</f>
        <v>#N/A</v>
      </c>
      <c r="K80" s="404" t="e">
        <f>IF($D80="Yes",'CMFs PDO (All Data)'!K80,1)</f>
        <v>#N/A</v>
      </c>
      <c r="L80" s="404" t="e">
        <f>IF($D80="Yes",'CMFs PDO (All Data)'!L80,1)</f>
        <v>#N/A</v>
      </c>
      <c r="M80" s="404" t="e">
        <f>IF($D80="Yes",'CMFs PDO (All Data)'!M80,1)</f>
        <v>#N/A</v>
      </c>
      <c r="N80" s="404" t="e">
        <f>IF($D80="Yes",'CMFs PDO (All Data)'!N80,1)</f>
        <v>#N/A</v>
      </c>
      <c r="O80" s="404" t="e">
        <f>IF($D80="Yes",'CMFs PDO (All Data)'!O80,1)</f>
        <v>#N/A</v>
      </c>
      <c r="P80" s="404" t="e">
        <f>IF($D80="Yes",'CMFs PDO (All Data)'!P80,1)</f>
        <v>#N/A</v>
      </c>
      <c r="Q80" s="404" t="e">
        <f>IF($D80="Yes",'CMFs PDO (All Data)'!Q80,1)</f>
        <v>#N/A</v>
      </c>
      <c r="R80" s="404" t="e">
        <f>IF($D80="Yes",'CMFs PDO (All Data)'!R80,1)</f>
        <v>#N/A</v>
      </c>
      <c r="S80" s="404" t="e">
        <f>IF($D80="Yes",'CMFs PDO (All Data)'!S80,1)</f>
        <v>#N/A</v>
      </c>
      <c r="T80" s="404" t="e">
        <f>IF($D80="Yes",'CMFs PDO (All Data)'!T80,1)</f>
        <v>#N/A</v>
      </c>
      <c r="U80" s="404" t="e">
        <f>IF($D80="Yes",'CMFs PDO (All Data)'!U80,1)</f>
        <v>#N/A</v>
      </c>
      <c r="V80" s="439" t="e">
        <f>IF($D80="Yes",'CMFs PDO (All Data)'!V80,1)</f>
        <v>#N/A</v>
      </c>
      <c r="W80" s="625"/>
    </row>
    <row r="81" spans="1:23" x14ac:dyDescent="0.2">
      <c r="A81" s="407" t="str">
        <f>'CMFs Fatal'!A81</f>
        <v>Area Type must be selected on Worksheet 1 (box 14)</v>
      </c>
      <c r="B81" s="403">
        <f>'CMFs Fatal (All Data)'!B81</f>
        <v>10</v>
      </c>
      <c r="C81" s="403" t="str">
        <f>'CMFs Fatal (All Data)'!C81</f>
        <v>All</v>
      </c>
      <c r="D81" s="403" t="e">
        <f>'CMFs Fatal (All Data)'!D81</f>
        <v>#N/A</v>
      </c>
      <c r="E81" s="404" t="e">
        <f>IF($D81="Yes",'CMFs PDO (All Data)'!E81,1)</f>
        <v>#N/A</v>
      </c>
      <c r="F81" s="404" t="e">
        <f>IF($D81="Yes",'CMFs PDO (All Data)'!F81,1)</f>
        <v>#N/A</v>
      </c>
      <c r="G81" s="404" t="e">
        <f>IF($D81="Yes",'CMFs PDO (All Data)'!G81,1)</f>
        <v>#N/A</v>
      </c>
      <c r="H81" s="404" t="e">
        <f>IF($D81="Yes",'CMFs PDO (All Data)'!H81,1)</f>
        <v>#N/A</v>
      </c>
      <c r="I81" s="404" t="e">
        <f>IF($D81="Yes",'CMFs PDO (All Data)'!I81,1)</f>
        <v>#N/A</v>
      </c>
      <c r="J81" s="404" t="e">
        <f>IF($D81="Yes",'CMFs PDO (All Data)'!J81,1)</f>
        <v>#N/A</v>
      </c>
      <c r="K81" s="404" t="e">
        <f>IF($D81="Yes",'CMFs PDO (All Data)'!K81,1)</f>
        <v>#N/A</v>
      </c>
      <c r="L81" s="404" t="e">
        <f>IF($D81="Yes",'CMFs PDO (All Data)'!L81,1)</f>
        <v>#N/A</v>
      </c>
      <c r="M81" s="404" t="e">
        <f>IF($D81="Yes",'CMFs PDO (All Data)'!M81,1)</f>
        <v>#N/A</v>
      </c>
      <c r="N81" s="404" t="e">
        <f>IF($D81="Yes",'CMFs PDO (All Data)'!N81,1)</f>
        <v>#N/A</v>
      </c>
      <c r="O81" s="404" t="e">
        <f>IF($D81="Yes",'CMFs PDO (All Data)'!O81,1)</f>
        <v>#N/A</v>
      </c>
      <c r="P81" s="404" t="e">
        <f>IF($D81="Yes",'CMFs PDO (All Data)'!P81,1)</f>
        <v>#N/A</v>
      </c>
      <c r="Q81" s="404" t="e">
        <f>IF($D81="Yes",'CMFs PDO (All Data)'!Q81,1)</f>
        <v>#N/A</v>
      </c>
      <c r="R81" s="404" t="e">
        <f>IF($D81="Yes",'CMFs PDO (All Data)'!R81,1)</f>
        <v>#N/A</v>
      </c>
      <c r="S81" s="404" t="e">
        <f>IF($D81="Yes",'CMFs PDO (All Data)'!S81,1)</f>
        <v>#N/A</v>
      </c>
      <c r="T81" s="404" t="e">
        <f>IF($D81="Yes",'CMFs PDO (All Data)'!T81,1)</f>
        <v>#N/A</v>
      </c>
      <c r="U81" s="404" t="e">
        <f>IF($D81="Yes",'CMFs PDO (All Data)'!U81,1)</f>
        <v>#N/A</v>
      </c>
      <c r="V81" s="439" t="e">
        <f>IF($D81="Yes",'CMFs PDO (All Data)'!V81,1)</f>
        <v>#N/A</v>
      </c>
      <c r="W81" s="625"/>
    </row>
    <row r="82" spans="1:23" x14ac:dyDescent="0.2">
      <c r="A82" s="407" t="str">
        <f>'CMFs Fatal'!A82</f>
        <v>Area Type must be selected on Worksheet 1 (box 14)</v>
      </c>
      <c r="B82" s="403">
        <f>'CMFs Fatal (All Data)'!B82</f>
        <v>8</v>
      </c>
      <c r="C82" s="403" t="str">
        <f>'CMFs Fatal (All Data)'!C82</f>
        <v>All</v>
      </c>
      <c r="D82" s="403" t="e">
        <f>'CMFs Fatal (All Data)'!D82</f>
        <v>#N/A</v>
      </c>
      <c r="E82" s="404" t="e">
        <f>IF($D82="Yes",'CMFs PDO (All Data)'!E82,1)</f>
        <v>#N/A</v>
      </c>
      <c r="F82" s="404" t="e">
        <f>IF($D82="Yes",'CMFs PDO (All Data)'!F82,1)</f>
        <v>#N/A</v>
      </c>
      <c r="G82" s="404" t="e">
        <f>IF($D82="Yes",'CMFs PDO (All Data)'!G82,1)</f>
        <v>#N/A</v>
      </c>
      <c r="H82" s="404" t="e">
        <f>IF($D82="Yes",'CMFs PDO (All Data)'!H82,1)</f>
        <v>#N/A</v>
      </c>
      <c r="I82" s="404" t="e">
        <f>IF($D82="Yes",'CMFs PDO (All Data)'!I82,1)</f>
        <v>#N/A</v>
      </c>
      <c r="J82" s="404" t="e">
        <f>IF($D82="Yes",'CMFs PDO (All Data)'!J82,1)</f>
        <v>#N/A</v>
      </c>
      <c r="K82" s="404" t="e">
        <f>IF($D82="Yes",'CMFs PDO (All Data)'!K82,1)</f>
        <v>#N/A</v>
      </c>
      <c r="L82" s="404" t="e">
        <f>IF($D82="Yes",'CMFs PDO (All Data)'!L82,1)</f>
        <v>#N/A</v>
      </c>
      <c r="M82" s="404" t="e">
        <f>IF($D82="Yes",'CMFs PDO (All Data)'!M82,1)</f>
        <v>#N/A</v>
      </c>
      <c r="N82" s="404" t="e">
        <f>IF($D82="Yes",'CMFs PDO (All Data)'!N82,1)</f>
        <v>#N/A</v>
      </c>
      <c r="O82" s="404" t="e">
        <f>IF($D82="Yes",'CMFs PDO (All Data)'!O82,1)</f>
        <v>#N/A</v>
      </c>
      <c r="P82" s="404" t="e">
        <f>IF($D82="Yes",'CMFs PDO (All Data)'!P82,1)</f>
        <v>#N/A</v>
      </c>
      <c r="Q82" s="404" t="e">
        <f>IF($D82="Yes",'CMFs PDO (All Data)'!Q82,1)</f>
        <v>#N/A</v>
      </c>
      <c r="R82" s="404" t="e">
        <f>IF($D82="Yes",'CMFs PDO (All Data)'!R82,1)</f>
        <v>#N/A</v>
      </c>
      <c r="S82" s="404" t="e">
        <f>IF($D82="Yes",'CMFs PDO (All Data)'!S82,1)</f>
        <v>#N/A</v>
      </c>
      <c r="T82" s="404" t="e">
        <f>IF($D82="Yes",'CMFs PDO (All Data)'!T82,1)</f>
        <v>#N/A</v>
      </c>
      <c r="U82" s="404" t="e">
        <f>IF($D82="Yes",'CMFs PDO (All Data)'!U82,1)</f>
        <v>#N/A</v>
      </c>
      <c r="V82" s="439" t="e">
        <f>IF($D82="Yes",'CMFs PDO (All Data)'!V82,1)</f>
        <v>#N/A</v>
      </c>
      <c r="W82" s="625"/>
    </row>
    <row r="83" spans="1:23" x14ac:dyDescent="0.2">
      <c r="A83" s="407" t="str">
        <f>'CMFs Fatal'!A83</f>
        <v>Area Type must be selected on Worksheet 1 (box 14)</v>
      </c>
      <c r="B83" s="403">
        <f>'CMFs Fatal (All Data)'!B83</f>
        <v>8</v>
      </c>
      <c r="C83" s="403" t="str">
        <f>'CMFs Fatal (All Data)'!C83</f>
        <v>Rural</v>
      </c>
      <c r="D83" s="403" t="e">
        <f>'CMFs Fatal (All Data)'!D83</f>
        <v>#N/A</v>
      </c>
      <c r="E83" s="404" t="e">
        <f>IF($D83="Yes",'CMFs PDO (All Data)'!E83,1)</f>
        <v>#N/A</v>
      </c>
      <c r="F83" s="404" t="e">
        <f>IF($D83="Yes",'CMFs PDO (All Data)'!F83,1)</f>
        <v>#N/A</v>
      </c>
      <c r="G83" s="404" t="e">
        <f>IF($D83="Yes",'CMFs PDO (All Data)'!G83,1)</f>
        <v>#N/A</v>
      </c>
      <c r="H83" s="404" t="e">
        <f>IF($D83="Yes",'CMFs PDO (All Data)'!H83,1)</f>
        <v>#N/A</v>
      </c>
      <c r="I83" s="404" t="e">
        <f>IF($D83="Yes",'CMFs PDO (All Data)'!I83,1)</f>
        <v>#N/A</v>
      </c>
      <c r="J83" s="404" t="e">
        <f>IF($D83="Yes",'CMFs PDO (All Data)'!J83,1)</f>
        <v>#N/A</v>
      </c>
      <c r="K83" s="404" t="e">
        <f>IF($D83="Yes",'CMFs PDO (All Data)'!K83,1)</f>
        <v>#N/A</v>
      </c>
      <c r="L83" s="404" t="e">
        <f>IF($D83="Yes",'CMFs PDO (All Data)'!L83,1)</f>
        <v>#N/A</v>
      </c>
      <c r="M83" s="404" t="e">
        <f>IF($D83="Yes",'CMFs PDO (All Data)'!M83,1)</f>
        <v>#N/A</v>
      </c>
      <c r="N83" s="404" t="e">
        <f>IF($D83="Yes",'CMFs PDO (All Data)'!N83,1)</f>
        <v>#N/A</v>
      </c>
      <c r="O83" s="404" t="e">
        <f>IF($D83="Yes",'CMFs PDO (All Data)'!O83,1)</f>
        <v>#N/A</v>
      </c>
      <c r="P83" s="404" t="e">
        <f>IF($D83="Yes",'CMFs PDO (All Data)'!P83,1)</f>
        <v>#N/A</v>
      </c>
      <c r="Q83" s="404" t="e">
        <f>IF($D83="Yes",'CMFs PDO (All Data)'!Q83,1)</f>
        <v>#N/A</v>
      </c>
      <c r="R83" s="404" t="e">
        <f>IF($D83="Yes",'CMFs PDO (All Data)'!R83,1)</f>
        <v>#N/A</v>
      </c>
      <c r="S83" s="404" t="e">
        <f>IF($D83="Yes",'CMFs PDO (All Data)'!S83,1)</f>
        <v>#N/A</v>
      </c>
      <c r="T83" s="404" t="e">
        <f>IF($D83="Yes",'CMFs PDO (All Data)'!T83,1)</f>
        <v>#N/A</v>
      </c>
      <c r="U83" s="404" t="e">
        <f>IF($D83="Yes",'CMFs PDO (All Data)'!U83,1)</f>
        <v>#N/A</v>
      </c>
      <c r="V83" s="439" t="e">
        <f>IF($D83="Yes",'CMFs PDO (All Data)'!V83,1)</f>
        <v>#N/A</v>
      </c>
      <c r="W83" s="625"/>
    </row>
    <row r="84" spans="1:23" x14ac:dyDescent="0.2">
      <c r="A84" s="407" t="str">
        <f>'CMFs Fatal'!A84</f>
        <v>Area Type must be selected on Worksheet 1 (box 14)</v>
      </c>
      <c r="B84" s="403">
        <f>'CMFs Fatal (All Data)'!B84</f>
        <v>7</v>
      </c>
      <c r="C84" s="403" t="str">
        <f>'CMFs Fatal (All Data)'!C84</f>
        <v>All</v>
      </c>
      <c r="D84" s="403" t="e">
        <f>'CMFs Fatal (All Data)'!D84</f>
        <v>#N/A</v>
      </c>
      <c r="E84" s="404" t="e">
        <f>IF($D84="Yes",'CMFs PDO (All Data)'!E84,1)</f>
        <v>#N/A</v>
      </c>
      <c r="F84" s="404" t="e">
        <f>IF($D84="Yes",'CMFs PDO (All Data)'!F84,1)</f>
        <v>#N/A</v>
      </c>
      <c r="G84" s="404" t="e">
        <f>IF($D84="Yes",'CMFs PDO (All Data)'!G84,1)</f>
        <v>#N/A</v>
      </c>
      <c r="H84" s="404" t="e">
        <f>IF($D84="Yes",'CMFs PDO (All Data)'!H84,1)</f>
        <v>#N/A</v>
      </c>
      <c r="I84" s="404" t="e">
        <f>IF($D84="Yes",'CMFs PDO (All Data)'!I84,1)</f>
        <v>#N/A</v>
      </c>
      <c r="J84" s="404" t="e">
        <f>IF($D84="Yes",'CMFs PDO (All Data)'!J84,1)</f>
        <v>#N/A</v>
      </c>
      <c r="K84" s="404" t="e">
        <f>IF($D84="Yes",'CMFs PDO (All Data)'!K84,1)</f>
        <v>#N/A</v>
      </c>
      <c r="L84" s="404" t="e">
        <f>IF($D84="Yes",'CMFs PDO (All Data)'!L84,1)</f>
        <v>#N/A</v>
      </c>
      <c r="M84" s="404" t="e">
        <f>IF($D84="Yes",'CMFs PDO (All Data)'!M84,1)</f>
        <v>#N/A</v>
      </c>
      <c r="N84" s="404" t="e">
        <f>IF($D84="Yes",'CMFs PDO (All Data)'!N84,1)</f>
        <v>#N/A</v>
      </c>
      <c r="O84" s="404" t="e">
        <f>IF($D84="Yes",'CMFs PDO (All Data)'!O84,1)</f>
        <v>#N/A</v>
      </c>
      <c r="P84" s="404" t="e">
        <f>IF($D84="Yes",'CMFs PDO (All Data)'!P84,1)</f>
        <v>#N/A</v>
      </c>
      <c r="Q84" s="404" t="e">
        <f>IF($D84="Yes",'CMFs PDO (All Data)'!Q84,1)</f>
        <v>#N/A</v>
      </c>
      <c r="R84" s="404" t="e">
        <f>IF($D84="Yes",'CMFs PDO (All Data)'!R84,1)</f>
        <v>#N/A</v>
      </c>
      <c r="S84" s="404" t="e">
        <f>IF($D84="Yes",'CMFs PDO (All Data)'!S84,1)</f>
        <v>#N/A</v>
      </c>
      <c r="T84" s="404" t="e">
        <f>IF($D84="Yes",'CMFs PDO (All Data)'!T84,1)</f>
        <v>#N/A</v>
      </c>
      <c r="U84" s="404" t="e">
        <f>IF($D84="Yes",'CMFs PDO (All Data)'!U84,1)</f>
        <v>#N/A</v>
      </c>
      <c r="V84" s="439" t="e">
        <f>IF($D84="Yes",'CMFs PDO (All Data)'!V84,1)</f>
        <v>#N/A</v>
      </c>
      <c r="W84" s="625"/>
    </row>
    <row r="85" spans="1:23" x14ac:dyDescent="0.2">
      <c r="A85" s="407" t="str">
        <f>'CMFs Fatal'!A85</f>
        <v>Area Type must be selected on Worksheet 1 (box 14)</v>
      </c>
      <c r="B85" s="403">
        <f>'CMFs Fatal (All Data)'!B85</f>
        <v>20</v>
      </c>
      <c r="C85" s="403" t="str">
        <f>'CMFs Fatal (All Data)'!C85</f>
        <v>All</v>
      </c>
      <c r="D85" s="403" t="e">
        <f>'CMFs Fatal (All Data)'!D85</f>
        <v>#N/A</v>
      </c>
      <c r="E85" s="404" t="e">
        <f>IF($D85="Yes",'CMFs PDO (All Data)'!E85,1)</f>
        <v>#N/A</v>
      </c>
      <c r="F85" s="404" t="e">
        <f>IF($D85="Yes",'CMFs PDO (All Data)'!F85,1)</f>
        <v>#N/A</v>
      </c>
      <c r="G85" s="404" t="e">
        <f>IF($D85="Yes",'CMFs PDO (All Data)'!G85,1)</f>
        <v>#N/A</v>
      </c>
      <c r="H85" s="404" t="e">
        <f>IF($D85="Yes",'CMFs PDO (All Data)'!H85,1)</f>
        <v>#N/A</v>
      </c>
      <c r="I85" s="404" t="e">
        <f>IF($D85="Yes",'CMFs PDO (All Data)'!I85,1)</f>
        <v>#N/A</v>
      </c>
      <c r="J85" s="404" t="e">
        <f>IF($D85="Yes",'CMFs PDO (All Data)'!J85,1)</f>
        <v>#N/A</v>
      </c>
      <c r="K85" s="404" t="e">
        <f>IF($D85="Yes",'CMFs PDO (All Data)'!K85,1)</f>
        <v>#N/A</v>
      </c>
      <c r="L85" s="404" t="e">
        <f>IF($D85="Yes",'CMFs PDO (All Data)'!L85,1)</f>
        <v>#N/A</v>
      </c>
      <c r="M85" s="404" t="e">
        <f>IF($D85="Yes",'CMFs PDO (All Data)'!M85,1)</f>
        <v>#N/A</v>
      </c>
      <c r="N85" s="404" t="e">
        <f>IF($D85="Yes",'CMFs PDO (All Data)'!N85,1)</f>
        <v>#N/A</v>
      </c>
      <c r="O85" s="404" t="e">
        <f>IF($D85="Yes",'CMFs PDO (All Data)'!O85,1)</f>
        <v>#N/A</v>
      </c>
      <c r="P85" s="404" t="e">
        <f>IF($D85="Yes",'CMFs PDO (All Data)'!P85,1)</f>
        <v>#N/A</v>
      </c>
      <c r="Q85" s="404" t="e">
        <f>IF($D85="Yes",'CMFs PDO (All Data)'!Q85,1)</f>
        <v>#N/A</v>
      </c>
      <c r="R85" s="404" t="e">
        <f>IF($D85="Yes",'CMFs PDO (All Data)'!R85,1)</f>
        <v>#N/A</v>
      </c>
      <c r="S85" s="404" t="e">
        <f>IF($D85="Yes",'CMFs PDO (All Data)'!S85,1)</f>
        <v>#N/A</v>
      </c>
      <c r="T85" s="404" t="e">
        <f>IF($D85="Yes",'CMFs PDO (All Data)'!T85,1)</f>
        <v>#N/A</v>
      </c>
      <c r="U85" s="404" t="e">
        <f>IF($D85="Yes",'CMFs PDO (All Data)'!U85,1)</f>
        <v>#N/A</v>
      </c>
      <c r="V85" s="439" t="e">
        <f>IF($D85="Yes",'CMFs PDO (All Data)'!V85,1)</f>
        <v>#N/A</v>
      </c>
      <c r="W85" s="625"/>
    </row>
    <row r="86" spans="1:23" x14ac:dyDescent="0.2">
      <c r="A86" s="407" t="str">
        <f>'CMFs Fatal'!A86</f>
        <v>Area Type must be selected on Worksheet 1 (box 14)</v>
      </c>
      <c r="B86" s="403">
        <f>'CMFs Fatal (All Data)'!B86</f>
        <v>10</v>
      </c>
      <c r="C86" s="403" t="str">
        <f>'CMFs Fatal (All Data)'!C86</f>
        <v>Urban and Suburban</v>
      </c>
      <c r="D86" s="403" t="e">
        <f>'CMFs Fatal (All Data)'!D86</f>
        <v>#N/A</v>
      </c>
      <c r="E86" s="404" t="e">
        <f>IF($D86="Yes",'CMFs PDO (All Data)'!E86,1)</f>
        <v>#N/A</v>
      </c>
      <c r="F86" s="404" t="e">
        <f>IF($D86="Yes",'CMFs PDO (All Data)'!F86,1)</f>
        <v>#N/A</v>
      </c>
      <c r="G86" s="404" t="e">
        <f>IF($D86="Yes",'CMFs PDO (All Data)'!G86,1)</f>
        <v>#N/A</v>
      </c>
      <c r="H86" s="404" t="e">
        <f>IF($D86="Yes",'CMFs PDO (All Data)'!H86,1)</f>
        <v>#N/A</v>
      </c>
      <c r="I86" s="404" t="e">
        <f>IF($D86="Yes",'CMFs PDO (All Data)'!I86,1)</f>
        <v>#N/A</v>
      </c>
      <c r="J86" s="404" t="e">
        <f>IF($D86="Yes",'CMFs PDO (All Data)'!J86,1)</f>
        <v>#N/A</v>
      </c>
      <c r="K86" s="404" t="e">
        <f>IF($D86="Yes",'CMFs PDO (All Data)'!K86,1)</f>
        <v>#N/A</v>
      </c>
      <c r="L86" s="404" t="e">
        <f>IF($D86="Yes",'CMFs PDO (All Data)'!L86,1)</f>
        <v>#N/A</v>
      </c>
      <c r="M86" s="404" t="e">
        <f>IF($D86="Yes",'CMFs PDO (All Data)'!M86,1)</f>
        <v>#N/A</v>
      </c>
      <c r="N86" s="404" t="e">
        <f>IF($D86="Yes",'CMFs PDO (All Data)'!N86,1)</f>
        <v>#N/A</v>
      </c>
      <c r="O86" s="404" t="e">
        <f>IF($D86="Yes",'CMFs PDO (All Data)'!O86,1)</f>
        <v>#N/A</v>
      </c>
      <c r="P86" s="404" t="e">
        <f>IF($D86="Yes",'CMFs PDO (All Data)'!P86,1)</f>
        <v>#N/A</v>
      </c>
      <c r="Q86" s="404" t="e">
        <f>IF($D86="Yes",'CMFs PDO (All Data)'!Q86,1)</f>
        <v>#N/A</v>
      </c>
      <c r="R86" s="404" t="e">
        <f>IF($D86="Yes",'CMFs PDO (All Data)'!R86,1)</f>
        <v>#N/A</v>
      </c>
      <c r="S86" s="404" t="e">
        <f>IF($D86="Yes",'CMFs PDO (All Data)'!S86,1)</f>
        <v>#N/A</v>
      </c>
      <c r="T86" s="404" t="e">
        <f>IF($D86="Yes",'CMFs PDO (All Data)'!T86,1)</f>
        <v>#N/A</v>
      </c>
      <c r="U86" s="404" t="e">
        <f>IF($D86="Yes",'CMFs PDO (All Data)'!U86,1)</f>
        <v>#N/A</v>
      </c>
      <c r="V86" s="439" t="e">
        <f>IF($D86="Yes",'CMFs PDO (All Data)'!V86,1)</f>
        <v>#N/A</v>
      </c>
      <c r="W86" s="625"/>
    </row>
    <row r="87" spans="1:23" x14ac:dyDescent="0.2">
      <c r="A87" s="407" t="str">
        <f>'CMFs Fatal'!A87</f>
        <v>Area Type must be selected on Worksheet 1 (box 14)</v>
      </c>
      <c r="B87" s="403">
        <f>'CMFs Fatal (All Data)'!B87</f>
        <v>20</v>
      </c>
      <c r="C87" s="403" t="str">
        <f>'CMFs Fatal (All Data)'!C87</f>
        <v>Urban</v>
      </c>
      <c r="D87" s="403" t="e">
        <f>'CMFs Fatal (All Data)'!D87</f>
        <v>#N/A</v>
      </c>
      <c r="E87" s="404" t="e">
        <f>IF($D87="Yes",'CMFs PDO (All Data)'!E87,1)</f>
        <v>#N/A</v>
      </c>
      <c r="F87" s="404" t="e">
        <f>IF($D87="Yes",'CMFs PDO (All Data)'!F87,1)</f>
        <v>#N/A</v>
      </c>
      <c r="G87" s="404" t="e">
        <f>IF($D87="Yes",'CMFs PDO (All Data)'!G87,1)</f>
        <v>#N/A</v>
      </c>
      <c r="H87" s="404" t="e">
        <f>IF($D87="Yes",'CMFs PDO (All Data)'!H87,1)</f>
        <v>#N/A</v>
      </c>
      <c r="I87" s="404" t="e">
        <f>IF($D87="Yes",'CMFs PDO (All Data)'!I87,1)</f>
        <v>#N/A</v>
      </c>
      <c r="J87" s="404" t="e">
        <f>IF($D87="Yes",'CMFs PDO (All Data)'!J87,1)</f>
        <v>#N/A</v>
      </c>
      <c r="K87" s="404" t="e">
        <f>IF($D87="Yes",'CMFs PDO (All Data)'!K87,1)</f>
        <v>#N/A</v>
      </c>
      <c r="L87" s="404" t="e">
        <f>IF($D87="Yes",'CMFs PDO (All Data)'!L87,1)</f>
        <v>#N/A</v>
      </c>
      <c r="M87" s="404" t="e">
        <f>IF($D87="Yes",'CMFs PDO (All Data)'!M87,1)</f>
        <v>#N/A</v>
      </c>
      <c r="N87" s="404" t="e">
        <f>IF($D87="Yes",'CMFs PDO (All Data)'!N87,1)</f>
        <v>#N/A</v>
      </c>
      <c r="O87" s="404" t="e">
        <f>IF($D87="Yes",'CMFs PDO (All Data)'!O87,1)</f>
        <v>#N/A</v>
      </c>
      <c r="P87" s="404" t="e">
        <f>IF($D87="Yes",'CMFs PDO (All Data)'!P87,1)</f>
        <v>#N/A</v>
      </c>
      <c r="Q87" s="404" t="e">
        <f>IF($D87="Yes",'CMFs PDO (All Data)'!Q87,1)</f>
        <v>#N/A</v>
      </c>
      <c r="R87" s="404" t="e">
        <f>IF($D87="Yes",'CMFs PDO (All Data)'!R87,1)</f>
        <v>#N/A</v>
      </c>
      <c r="S87" s="404" t="e">
        <f>IF($D87="Yes",'CMFs PDO (All Data)'!S87,1)</f>
        <v>#N/A</v>
      </c>
      <c r="T87" s="404" t="e">
        <f>IF($D87="Yes",'CMFs PDO (All Data)'!T87,1)</f>
        <v>#N/A</v>
      </c>
      <c r="U87" s="404" t="e">
        <f>IF($D87="Yes",'CMFs PDO (All Data)'!U87,1)</f>
        <v>#N/A</v>
      </c>
      <c r="V87" s="439" t="e">
        <f>IF($D87="Yes",'CMFs PDO (All Data)'!V87,1)</f>
        <v>#N/A</v>
      </c>
      <c r="W87" s="625"/>
    </row>
    <row r="88" spans="1:23" x14ac:dyDescent="0.2">
      <c r="A88" s="407" t="str">
        <f>'CMFs Fatal'!A88</f>
        <v>Area Type must be selected on Worksheet 1 (box 14)</v>
      </c>
      <c r="B88" s="403">
        <f>'CMFs Fatal (All Data)'!B88</f>
        <v>10</v>
      </c>
      <c r="C88" s="403" t="str">
        <f>'CMFs Fatal (All Data)'!C88</f>
        <v>Urban and Suburban</v>
      </c>
      <c r="D88" s="403" t="e">
        <f>'CMFs Fatal (All Data)'!D88</f>
        <v>#N/A</v>
      </c>
      <c r="E88" s="404" t="e">
        <f>IF($D88="Yes",'CMFs PDO (All Data)'!E88,1)</f>
        <v>#N/A</v>
      </c>
      <c r="F88" s="404" t="e">
        <f>IF($D88="Yes",'CMFs PDO (All Data)'!F88,1)</f>
        <v>#N/A</v>
      </c>
      <c r="G88" s="404" t="e">
        <f>IF($D88="Yes",'CMFs PDO (All Data)'!G88,1)</f>
        <v>#N/A</v>
      </c>
      <c r="H88" s="404" t="e">
        <f>IF($D88="Yes",'CMFs PDO (All Data)'!H88,1)</f>
        <v>#N/A</v>
      </c>
      <c r="I88" s="404" t="e">
        <f>IF($D88="Yes",'CMFs PDO (All Data)'!I88,1)</f>
        <v>#N/A</v>
      </c>
      <c r="J88" s="404" t="e">
        <f>IF($D88="Yes",'CMFs PDO (All Data)'!J88,1)</f>
        <v>#N/A</v>
      </c>
      <c r="K88" s="404" t="e">
        <f>IF($D88="Yes",'CMFs PDO (All Data)'!K88,1)</f>
        <v>#N/A</v>
      </c>
      <c r="L88" s="404" t="e">
        <f>IF($D88="Yes",'CMFs PDO (All Data)'!L88,1)</f>
        <v>#N/A</v>
      </c>
      <c r="M88" s="404" t="e">
        <f>IF($D88="Yes",'CMFs PDO (All Data)'!M88,1)</f>
        <v>#N/A</v>
      </c>
      <c r="N88" s="404" t="e">
        <f>IF($D88="Yes",'CMFs PDO (All Data)'!N88,1)</f>
        <v>#N/A</v>
      </c>
      <c r="O88" s="404" t="e">
        <f>IF($D88="Yes",'CMFs PDO (All Data)'!O88,1)</f>
        <v>#N/A</v>
      </c>
      <c r="P88" s="404" t="e">
        <f>IF($D88="Yes",'CMFs PDO (All Data)'!P88,1)</f>
        <v>#N/A</v>
      </c>
      <c r="Q88" s="404" t="e">
        <f>IF($D88="Yes",'CMFs PDO (All Data)'!Q88,1)</f>
        <v>#N/A</v>
      </c>
      <c r="R88" s="404" t="e">
        <f>IF($D88="Yes",'CMFs PDO (All Data)'!R88,1)</f>
        <v>#N/A</v>
      </c>
      <c r="S88" s="404" t="e">
        <f>IF($D88="Yes",'CMFs PDO (All Data)'!S88,1)</f>
        <v>#N/A</v>
      </c>
      <c r="T88" s="404" t="e">
        <f>IF($D88="Yes",'CMFs PDO (All Data)'!T88,1)</f>
        <v>#N/A</v>
      </c>
      <c r="U88" s="404" t="e">
        <f>IF($D88="Yes",'CMFs PDO (All Data)'!U88,1)</f>
        <v>#N/A</v>
      </c>
      <c r="V88" s="439" t="e">
        <f>IF($D88="Yes",'CMFs PDO (All Data)'!V88,1)</f>
        <v>#N/A</v>
      </c>
      <c r="W88" s="625"/>
    </row>
    <row r="89" spans="1:23" x14ac:dyDescent="0.2">
      <c r="A89" s="407" t="str">
        <f>'CMFs Fatal'!A89</f>
        <v>Area Type must be selected on Worksheet 1 (box 14)</v>
      </c>
      <c r="B89" s="403">
        <f>'CMFs Fatal (All Data)'!B89</f>
        <v>10</v>
      </c>
      <c r="C89" s="403" t="str">
        <f>'CMFs Fatal (All Data)'!C89</f>
        <v>All</v>
      </c>
      <c r="D89" s="403" t="e">
        <f>'CMFs Fatal (All Data)'!D89</f>
        <v>#N/A</v>
      </c>
      <c r="E89" s="404" t="e">
        <f>IF($D89="Yes",'CMFs PDO (All Data)'!E89,1)</f>
        <v>#N/A</v>
      </c>
      <c r="F89" s="404" t="e">
        <f>IF($D89="Yes",'CMFs PDO (All Data)'!F89,1)</f>
        <v>#N/A</v>
      </c>
      <c r="G89" s="404" t="e">
        <f>IF($D89="Yes",'CMFs PDO (All Data)'!G89,1)</f>
        <v>#N/A</v>
      </c>
      <c r="H89" s="404" t="e">
        <f>IF($D89="Yes",'CMFs PDO (All Data)'!H89,1)</f>
        <v>#N/A</v>
      </c>
      <c r="I89" s="404" t="e">
        <f>IF($D89="Yes",'CMFs PDO (All Data)'!I89,1)</f>
        <v>#N/A</v>
      </c>
      <c r="J89" s="404" t="e">
        <f>IF($D89="Yes",'CMFs PDO (All Data)'!J89,1)</f>
        <v>#N/A</v>
      </c>
      <c r="K89" s="404" t="e">
        <f>IF($D89="Yes",'CMFs PDO (All Data)'!K89,1)</f>
        <v>#N/A</v>
      </c>
      <c r="L89" s="404" t="e">
        <f>IF($D89="Yes",'CMFs PDO (All Data)'!L89,1)</f>
        <v>#N/A</v>
      </c>
      <c r="M89" s="404" t="e">
        <f>IF($D89="Yes",'CMFs PDO (All Data)'!M89,1)</f>
        <v>#N/A</v>
      </c>
      <c r="N89" s="404" t="e">
        <f>IF($D89="Yes",'CMFs PDO (All Data)'!N89,1)</f>
        <v>#N/A</v>
      </c>
      <c r="O89" s="404" t="e">
        <f>IF($D89="Yes",'CMFs PDO (All Data)'!O89,1)</f>
        <v>#N/A</v>
      </c>
      <c r="P89" s="404" t="e">
        <f>IF($D89="Yes",'CMFs PDO (All Data)'!P89,1)</f>
        <v>#N/A</v>
      </c>
      <c r="Q89" s="404" t="e">
        <f>IF($D89="Yes",'CMFs PDO (All Data)'!Q89,1)</f>
        <v>#N/A</v>
      </c>
      <c r="R89" s="404" t="e">
        <f>IF($D89="Yes",'CMFs PDO (All Data)'!R89,1)</f>
        <v>#N/A</v>
      </c>
      <c r="S89" s="404" t="e">
        <f>IF($D89="Yes",'CMFs PDO (All Data)'!S89,1)</f>
        <v>#N/A</v>
      </c>
      <c r="T89" s="404" t="e">
        <f>IF($D89="Yes",'CMFs PDO (All Data)'!T89,1)</f>
        <v>#N/A</v>
      </c>
      <c r="U89" s="404" t="e">
        <f>IF($D89="Yes",'CMFs PDO (All Data)'!U89,1)</f>
        <v>#N/A</v>
      </c>
      <c r="V89" s="439" t="e">
        <f>IF($D89="Yes",'CMFs PDO (All Data)'!V89,1)</f>
        <v>#N/A</v>
      </c>
      <c r="W89" s="625"/>
    </row>
    <row r="90" spans="1:23" x14ac:dyDescent="0.2">
      <c r="A90" s="407" t="str">
        <f>'CMFs Fatal'!A90</f>
        <v>Area Type must be selected on Worksheet 1 (box 14)</v>
      </c>
      <c r="B90" s="403">
        <f>'CMFs Fatal (All Data)'!B90</f>
        <v>10</v>
      </c>
      <c r="C90" s="403" t="str">
        <f>'CMFs Fatal (All Data)'!C90</f>
        <v>All</v>
      </c>
      <c r="D90" s="403" t="e">
        <f>'CMFs Fatal (All Data)'!D90</f>
        <v>#N/A</v>
      </c>
      <c r="E90" s="404" t="e">
        <f>IF($D90="Yes",'CMFs PDO (All Data)'!E90,1)</f>
        <v>#N/A</v>
      </c>
      <c r="F90" s="404" t="e">
        <f>IF($D90="Yes",'CMFs PDO (All Data)'!F90,1)</f>
        <v>#N/A</v>
      </c>
      <c r="G90" s="404" t="e">
        <f>IF($D90="Yes",'CMFs PDO (All Data)'!G90,1)</f>
        <v>#N/A</v>
      </c>
      <c r="H90" s="404" t="e">
        <f>IF($D90="Yes",'CMFs PDO (All Data)'!H90,1)</f>
        <v>#N/A</v>
      </c>
      <c r="I90" s="404" t="e">
        <f>IF($D90="Yes",'CMFs PDO (All Data)'!I90,1)</f>
        <v>#N/A</v>
      </c>
      <c r="J90" s="404" t="e">
        <f>IF($D90="Yes",'CMFs PDO (All Data)'!J90,1)</f>
        <v>#N/A</v>
      </c>
      <c r="K90" s="404" t="e">
        <f>IF($D90="Yes",'CMFs PDO (All Data)'!K90,1)</f>
        <v>#N/A</v>
      </c>
      <c r="L90" s="404" t="e">
        <f>IF($D90="Yes",'CMFs PDO (All Data)'!L90,1)</f>
        <v>#N/A</v>
      </c>
      <c r="M90" s="404" t="e">
        <f>IF($D90="Yes",'CMFs PDO (All Data)'!M90,1)</f>
        <v>#N/A</v>
      </c>
      <c r="N90" s="404" t="e">
        <f>IF($D90="Yes",'CMFs PDO (All Data)'!N90,1)</f>
        <v>#N/A</v>
      </c>
      <c r="O90" s="404" t="e">
        <f>IF($D90="Yes",'CMFs PDO (All Data)'!O90,1)</f>
        <v>#N/A</v>
      </c>
      <c r="P90" s="404" t="e">
        <f>IF($D90="Yes",'CMFs PDO (All Data)'!P90,1)</f>
        <v>#N/A</v>
      </c>
      <c r="Q90" s="404" t="e">
        <f>IF($D90="Yes",'CMFs PDO (All Data)'!Q90,1)</f>
        <v>#N/A</v>
      </c>
      <c r="R90" s="404" t="e">
        <f>IF($D90="Yes",'CMFs PDO (All Data)'!R90,1)</f>
        <v>#N/A</v>
      </c>
      <c r="S90" s="404" t="e">
        <f>IF($D90="Yes",'CMFs PDO (All Data)'!S90,1)</f>
        <v>#N/A</v>
      </c>
      <c r="T90" s="404" t="e">
        <f>IF($D90="Yes",'CMFs PDO (All Data)'!T90,1)</f>
        <v>#N/A</v>
      </c>
      <c r="U90" s="404" t="e">
        <f>IF($D90="Yes",'CMFs PDO (All Data)'!U90,1)</f>
        <v>#N/A</v>
      </c>
      <c r="V90" s="439" t="e">
        <f>IF($D90="Yes",'CMFs PDO (All Data)'!V90,1)</f>
        <v>#N/A</v>
      </c>
      <c r="W90" s="625"/>
    </row>
    <row r="91" spans="1:23" x14ac:dyDescent="0.2">
      <c r="A91" s="407" t="str">
        <f>'CMFs Fatal'!A91</f>
        <v>Area Type must be selected on Worksheet 1 (box 14)</v>
      </c>
      <c r="B91" s="403">
        <f>'CMFs Fatal (All Data)'!B91</f>
        <v>10</v>
      </c>
      <c r="C91" s="403" t="str">
        <f>'CMFs Fatal (All Data)'!C91</f>
        <v>All</v>
      </c>
      <c r="D91" s="403" t="e">
        <f>'CMFs Fatal (All Data)'!D91</f>
        <v>#N/A</v>
      </c>
      <c r="E91" s="404" t="e">
        <f>IF($D91="Yes",'CMFs PDO (All Data)'!E91,1)</f>
        <v>#N/A</v>
      </c>
      <c r="F91" s="404" t="e">
        <f>IF($D91="Yes",'CMFs PDO (All Data)'!F91,1)</f>
        <v>#N/A</v>
      </c>
      <c r="G91" s="404" t="e">
        <f>IF($D91="Yes",'CMFs PDO (All Data)'!G91,1)</f>
        <v>#N/A</v>
      </c>
      <c r="H91" s="404" t="e">
        <f>IF($D91="Yes",'CMFs PDO (All Data)'!H91,1)</f>
        <v>#N/A</v>
      </c>
      <c r="I91" s="404" t="e">
        <f>IF($D91="Yes",'CMFs PDO (All Data)'!I91,1)</f>
        <v>#N/A</v>
      </c>
      <c r="J91" s="404" t="e">
        <f>IF($D91="Yes",'CMFs PDO (All Data)'!J91,1)</f>
        <v>#N/A</v>
      </c>
      <c r="K91" s="404" t="e">
        <f>IF($D91="Yes",'CMFs PDO (All Data)'!K91,1)</f>
        <v>#N/A</v>
      </c>
      <c r="L91" s="404" t="e">
        <f>IF($D91="Yes",'CMFs PDO (All Data)'!L91,1)</f>
        <v>#N/A</v>
      </c>
      <c r="M91" s="404" t="e">
        <f>IF($D91="Yes",'CMFs PDO (All Data)'!M91,1)</f>
        <v>#N/A</v>
      </c>
      <c r="N91" s="404" t="e">
        <f>IF($D91="Yes",'CMFs PDO (All Data)'!N91,1)</f>
        <v>#N/A</v>
      </c>
      <c r="O91" s="404" t="e">
        <f>IF($D91="Yes",'CMFs PDO (All Data)'!O91,1)</f>
        <v>#N/A</v>
      </c>
      <c r="P91" s="404" t="e">
        <f>IF($D91="Yes",'CMFs PDO (All Data)'!P91,1)</f>
        <v>#N/A</v>
      </c>
      <c r="Q91" s="404" t="e">
        <f>IF($D91="Yes",'CMFs PDO (All Data)'!Q91,1)</f>
        <v>#N/A</v>
      </c>
      <c r="R91" s="404" t="e">
        <f>IF($D91="Yes",'CMFs PDO (All Data)'!R91,1)</f>
        <v>#N/A</v>
      </c>
      <c r="S91" s="404" t="e">
        <f>IF($D91="Yes",'CMFs PDO (All Data)'!S91,1)</f>
        <v>#N/A</v>
      </c>
      <c r="T91" s="404" t="e">
        <f>IF($D91="Yes",'CMFs PDO (All Data)'!T91,1)</f>
        <v>#N/A</v>
      </c>
      <c r="U91" s="404" t="e">
        <f>IF($D91="Yes",'CMFs PDO (All Data)'!U91,1)</f>
        <v>#N/A</v>
      </c>
      <c r="V91" s="439" t="e">
        <f>IF($D91="Yes",'CMFs PDO (All Data)'!V91,1)</f>
        <v>#N/A</v>
      </c>
      <c r="W91" s="625"/>
    </row>
    <row r="92" spans="1:23" x14ac:dyDescent="0.2">
      <c r="A92" s="407" t="str">
        <f>'CMFs Fatal'!A92</f>
        <v>Area Type must be selected on Worksheet 1 (box 14)</v>
      </c>
      <c r="B92" s="403">
        <f>'CMFs Fatal (All Data)'!B92</f>
        <v>10</v>
      </c>
      <c r="C92" s="403" t="str">
        <f>'CMFs Fatal (All Data)'!C92</f>
        <v>All</v>
      </c>
      <c r="D92" s="403" t="e">
        <f>'CMFs Fatal (All Data)'!D92</f>
        <v>#N/A</v>
      </c>
      <c r="E92" s="404" t="e">
        <f>IF($D92="Yes",'CMFs PDO (All Data)'!E92,1)</f>
        <v>#N/A</v>
      </c>
      <c r="F92" s="404" t="e">
        <f>IF($D92="Yes",'CMFs PDO (All Data)'!F92,1)</f>
        <v>#N/A</v>
      </c>
      <c r="G92" s="404" t="e">
        <f>IF($D92="Yes",'CMFs PDO (All Data)'!G92,1)</f>
        <v>#N/A</v>
      </c>
      <c r="H92" s="404" t="e">
        <f>IF($D92="Yes",'CMFs PDO (All Data)'!H92,1)</f>
        <v>#N/A</v>
      </c>
      <c r="I92" s="404" t="e">
        <f>IF($D92="Yes",'CMFs PDO (All Data)'!I92,1)</f>
        <v>#N/A</v>
      </c>
      <c r="J92" s="404" t="e">
        <f>IF($D92="Yes",'CMFs PDO (All Data)'!J92,1)</f>
        <v>#N/A</v>
      </c>
      <c r="K92" s="404" t="e">
        <f>IF($D92="Yes",'CMFs PDO (All Data)'!K92,1)</f>
        <v>#N/A</v>
      </c>
      <c r="L92" s="404" t="e">
        <f>IF($D92="Yes",'CMFs PDO (All Data)'!L92,1)</f>
        <v>#N/A</v>
      </c>
      <c r="M92" s="404" t="e">
        <f>IF($D92="Yes",'CMFs PDO (All Data)'!M92,1)</f>
        <v>#N/A</v>
      </c>
      <c r="N92" s="404" t="e">
        <f>IF($D92="Yes",'CMFs PDO (All Data)'!N92,1)</f>
        <v>#N/A</v>
      </c>
      <c r="O92" s="404" t="e">
        <f>IF($D92="Yes",'CMFs PDO (All Data)'!O92,1)</f>
        <v>#N/A</v>
      </c>
      <c r="P92" s="404" t="e">
        <f>IF($D92="Yes",'CMFs PDO (All Data)'!P92,1)</f>
        <v>#N/A</v>
      </c>
      <c r="Q92" s="404" t="e">
        <f>IF($D92="Yes",'CMFs PDO (All Data)'!Q92,1)</f>
        <v>#N/A</v>
      </c>
      <c r="R92" s="404" t="e">
        <f>IF($D92="Yes",'CMFs PDO (All Data)'!R92,1)</f>
        <v>#N/A</v>
      </c>
      <c r="S92" s="404" t="e">
        <f>IF($D92="Yes",'CMFs PDO (All Data)'!S92,1)</f>
        <v>#N/A</v>
      </c>
      <c r="T92" s="404" t="e">
        <f>IF($D92="Yes",'CMFs PDO (All Data)'!T92,1)</f>
        <v>#N/A</v>
      </c>
      <c r="U92" s="404" t="e">
        <f>IF($D92="Yes",'CMFs PDO (All Data)'!U92,1)</f>
        <v>#N/A</v>
      </c>
      <c r="V92" s="439" t="e">
        <f>IF($D92="Yes",'CMFs PDO (All Data)'!V92,1)</f>
        <v>#N/A</v>
      </c>
      <c r="W92" s="625"/>
    </row>
    <row r="93" spans="1:23" x14ac:dyDescent="0.2">
      <c r="A93" s="407" t="str">
        <f>'CMFs Fatal'!A93</f>
        <v>Area Type must be selected on Worksheet 1 (box 14)</v>
      </c>
      <c r="B93" s="403">
        <f>'CMFs Fatal (All Data)'!B93</f>
        <v>10</v>
      </c>
      <c r="C93" s="403" t="str">
        <f>'CMFs Fatal (All Data)'!C93</f>
        <v>All</v>
      </c>
      <c r="D93" s="403" t="e">
        <f>'CMFs Fatal (All Data)'!D93</f>
        <v>#N/A</v>
      </c>
      <c r="E93" s="404" t="e">
        <f>IF($D93="Yes",'CMFs PDO (All Data)'!E93,1)</f>
        <v>#N/A</v>
      </c>
      <c r="F93" s="404" t="e">
        <f>IF($D93="Yes",'CMFs PDO (All Data)'!F93,1)</f>
        <v>#N/A</v>
      </c>
      <c r="G93" s="404" t="e">
        <f>IF($D93="Yes",'CMFs PDO (All Data)'!G93,1)</f>
        <v>#N/A</v>
      </c>
      <c r="H93" s="404" t="e">
        <f>IF($D93="Yes",'CMFs PDO (All Data)'!H93,1)</f>
        <v>#N/A</v>
      </c>
      <c r="I93" s="404" t="e">
        <f>IF($D93="Yes",'CMFs PDO (All Data)'!I93,1)</f>
        <v>#N/A</v>
      </c>
      <c r="J93" s="404" t="e">
        <f>IF($D93="Yes",'CMFs PDO (All Data)'!J93,1)</f>
        <v>#N/A</v>
      </c>
      <c r="K93" s="404" t="e">
        <f>IF($D93="Yes",'CMFs PDO (All Data)'!K93,1)</f>
        <v>#N/A</v>
      </c>
      <c r="L93" s="404" t="e">
        <f>IF($D93="Yes",'CMFs PDO (All Data)'!L93,1)</f>
        <v>#N/A</v>
      </c>
      <c r="M93" s="404" t="e">
        <f>IF($D93="Yes",'CMFs PDO (All Data)'!M93,1)</f>
        <v>#N/A</v>
      </c>
      <c r="N93" s="404" t="e">
        <f>IF($D93="Yes",'CMFs PDO (All Data)'!N93,1)</f>
        <v>#N/A</v>
      </c>
      <c r="O93" s="404" t="e">
        <f>IF($D93="Yes",'CMFs PDO (All Data)'!O93,1)</f>
        <v>#N/A</v>
      </c>
      <c r="P93" s="404" t="e">
        <f>IF($D93="Yes",'CMFs PDO (All Data)'!P93,1)</f>
        <v>#N/A</v>
      </c>
      <c r="Q93" s="404" t="e">
        <f>IF($D93="Yes",'CMFs PDO (All Data)'!Q93,1)</f>
        <v>#N/A</v>
      </c>
      <c r="R93" s="404" t="e">
        <f>IF($D93="Yes",'CMFs PDO (All Data)'!R93,1)</f>
        <v>#N/A</v>
      </c>
      <c r="S93" s="404" t="e">
        <f>IF($D93="Yes",'CMFs PDO (All Data)'!S93,1)</f>
        <v>#N/A</v>
      </c>
      <c r="T93" s="404" t="e">
        <f>IF($D93="Yes",'CMFs PDO (All Data)'!T93,1)</f>
        <v>#N/A</v>
      </c>
      <c r="U93" s="404" t="e">
        <f>IF($D93="Yes",'CMFs PDO (All Data)'!U93,1)</f>
        <v>#N/A</v>
      </c>
      <c r="V93" s="439" t="e">
        <f>IF($D93="Yes",'CMFs PDO (All Data)'!V93,1)</f>
        <v>#N/A</v>
      </c>
      <c r="W93" s="625"/>
    </row>
    <row r="94" spans="1:23" x14ac:dyDescent="0.2">
      <c r="A94" s="407" t="str">
        <f>'CMFs Fatal'!A94</f>
        <v>Area Type must be selected on Worksheet 1 (box 14)</v>
      </c>
      <c r="B94" s="403">
        <f>'CMFs Fatal (All Data)'!B94</f>
        <v>10</v>
      </c>
      <c r="C94" s="403" t="str">
        <f>'CMFs Fatal (All Data)'!C94</f>
        <v>All</v>
      </c>
      <c r="D94" s="403" t="e">
        <f>'CMFs Fatal (All Data)'!D94</f>
        <v>#N/A</v>
      </c>
      <c r="E94" s="404" t="e">
        <f>IF($D94="Yes",'CMFs PDO (All Data)'!E94,1)</f>
        <v>#N/A</v>
      </c>
      <c r="F94" s="404" t="e">
        <f>IF($D94="Yes",'CMFs PDO (All Data)'!F94,1)</f>
        <v>#N/A</v>
      </c>
      <c r="G94" s="404" t="e">
        <f>IF($D94="Yes",'CMFs PDO (All Data)'!G94,1)</f>
        <v>#N/A</v>
      </c>
      <c r="H94" s="404" t="e">
        <f>IF($D94="Yes",'CMFs PDO (All Data)'!H94,1)</f>
        <v>#N/A</v>
      </c>
      <c r="I94" s="404" t="e">
        <f>IF($D94="Yes",'CMFs PDO (All Data)'!I94,1)</f>
        <v>#N/A</v>
      </c>
      <c r="J94" s="404" t="e">
        <f>IF($D94="Yes",'CMFs PDO (All Data)'!J94,1)</f>
        <v>#N/A</v>
      </c>
      <c r="K94" s="404" t="e">
        <f>IF($D94="Yes",'CMFs PDO (All Data)'!K94,1)</f>
        <v>#N/A</v>
      </c>
      <c r="L94" s="404" t="e">
        <f>IF($D94="Yes",'CMFs PDO (All Data)'!L94,1)</f>
        <v>#N/A</v>
      </c>
      <c r="M94" s="404" t="e">
        <f>IF($D94="Yes",'CMFs PDO (All Data)'!M94,1)</f>
        <v>#N/A</v>
      </c>
      <c r="N94" s="404" t="e">
        <f>IF($D94="Yes",'CMFs PDO (All Data)'!N94,1)</f>
        <v>#N/A</v>
      </c>
      <c r="O94" s="404" t="e">
        <f>IF($D94="Yes",'CMFs PDO (All Data)'!O94,1)</f>
        <v>#N/A</v>
      </c>
      <c r="P94" s="404" t="e">
        <f>IF($D94="Yes",'CMFs PDO (All Data)'!P94,1)</f>
        <v>#N/A</v>
      </c>
      <c r="Q94" s="404" t="e">
        <f>IF($D94="Yes",'CMFs PDO (All Data)'!Q94,1)</f>
        <v>#N/A</v>
      </c>
      <c r="R94" s="404" t="e">
        <f>IF($D94="Yes",'CMFs PDO (All Data)'!R94,1)</f>
        <v>#N/A</v>
      </c>
      <c r="S94" s="404" t="e">
        <f>IF($D94="Yes",'CMFs PDO (All Data)'!S94,1)</f>
        <v>#N/A</v>
      </c>
      <c r="T94" s="404" t="e">
        <f>IF($D94="Yes",'CMFs PDO (All Data)'!T94,1)</f>
        <v>#N/A</v>
      </c>
      <c r="U94" s="404" t="e">
        <f>IF($D94="Yes",'CMFs PDO (All Data)'!U94,1)</f>
        <v>#N/A</v>
      </c>
      <c r="V94" s="439" t="e">
        <f>IF($D94="Yes",'CMFs PDO (All Data)'!V94,1)</f>
        <v>#N/A</v>
      </c>
      <c r="W94" s="625"/>
    </row>
    <row r="95" spans="1:23" x14ac:dyDescent="0.2">
      <c r="A95" s="407" t="str">
        <f>'CMFs Fatal'!A95</f>
        <v>Area Type must be selected on Worksheet 1 (box 14)</v>
      </c>
      <c r="B95" s="403">
        <f>'CMFs Fatal (All Data)'!B95</f>
        <v>20</v>
      </c>
      <c r="C95" s="403" t="str">
        <f>'CMFs Fatal (All Data)'!C95</f>
        <v>Rural</v>
      </c>
      <c r="D95" s="403" t="e">
        <f>'CMFs Fatal (All Data)'!D95</f>
        <v>#N/A</v>
      </c>
      <c r="E95" s="404" t="e">
        <f>IF($D95="Yes",'CMFs PDO (All Data)'!E95,1)</f>
        <v>#N/A</v>
      </c>
      <c r="F95" s="404" t="e">
        <f>IF($D95="Yes",'CMFs PDO (All Data)'!F95,1)</f>
        <v>#N/A</v>
      </c>
      <c r="G95" s="404" t="e">
        <f>IF($D95="Yes",'CMFs PDO (All Data)'!G95,1)</f>
        <v>#N/A</v>
      </c>
      <c r="H95" s="404" t="e">
        <f>IF($D95="Yes",'CMFs PDO (All Data)'!H95,1)</f>
        <v>#N/A</v>
      </c>
      <c r="I95" s="404" t="e">
        <f>IF($D95="Yes",'CMFs PDO (All Data)'!I95,1)</f>
        <v>#N/A</v>
      </c>
      <c r="J95" s="404" t="e">
        <f>IF($D95="Yes",'CMFs PDO (All Data)'!J95,1)</f>
        <v>#N/A</v>
      </c>
      <c r="K95" s="404" t="e">
        <f>IF($D95="Yes",'CMFs PDO (All Data)'!K95,1)</f>
        <v>#N/A</v>
      </c>
      <c r="L95" s="404" t="e">
        <f>IF($D95="Yes",'CMFs PDO (All Data)'!L95,1)</f>
        <v>#N/A</v>
      </c>
      <c r="M95" s="404" t="e">
        <f>IF($D95="Yes",'CMFs PDO (All Data)'!M95,1)</f>
        <v>#N/A</v>
      </c>
      <c r="N95" s="404" t="e">
        <f>IF($D95="Yes",'CMFs PDO (All Data)'!N95,1)</f>
        <v>#N/A</v>
      </c>
      <c r="O95" s="404" t="e">
        <f>IF($D95="Yes",'CMFs PDO (All Data)'!O95,1)</f>
        <v>#N/A</v>
      </c>
      <c r="P95" s="404" t="e">
        <f>IF($D95="Yes",'CMFs PDO (All Data)'!P95,1)</f>
        <v>#N/A</v>
      </c>
      <c r="Q95" s="404" t="e">
        <f>IF($D95="Yes",'CMFs PDO (All Data)'!Q95,1)</f>
        <v>#N/A</v>
      </c>
      <c r="R95" s="404" t="e">
        <f>IF($D95="Yes",'CMFs PDO (All Data)'!R95,1)</f>
        <v>#N/A</v>
      </c>
      <c r="S95" s="404" t="e">
        <f>IF($D95="Yes",'CMFs PDO (All Data)'!S95,1)</f>
        <v>#N/A</v>
      </c>
      <c r="T95" s="404" t="e">
        <f>IF($D95="Yes",'CMFs PDO (All Data)'!T95,1)</f>
        <v>#N/A</v>
      </c>
      <c r="U95" s="404" t="e">
        <f>IF($D95="Yes",'CMFs PDO (All Data)'!U95,1)</f>
        <v>#N/A</v>
      </c>
      <c r="V95" s="439" t="e">
        <f>IF($D95="Yes",'CMFs PDO (All Data)'!V95,1)</f>
        <v>#N/A</v>
      </c>
      <c r="W95" s="625"/>
    </row>
    <row r="96" spans="1:23" x14ac:dyDescent="0.2">
      <c r="A96" s="407" t="str">
        <f>'CMFs Fatal'!A96</f>
        <v>Area Type must be selected on Worksheet 1 (box 14)</v>
      </c>
      <c r="B96" s="403">
        <f>'CMFs Fatal (All Data)'!B96</f>
        <v>10</v>
      </c>
      <c r="C96" s="403" t="str">
        <f>'CMFs Fatal (All Data)'!C96</f>
        <v>All</v>
      </c>
      <c r="D96" s="403" t="e">
        <f>'CMFs Fatal (All Data)'!D96</f>
        <v>#N/A</v>
      </c>
      <c r="E96" s="404" t="e">
        <f>IF($D96="Yes",'CMFs PDO (All Data)'!E96,1)</f>
        <v>#N/A</v>
      </c>
      <c r="F96" s="404" t="e">
        <f>IF($D96="Yes",'CMFs PDO (All Data)'!F96,1)</f>
        <v>#N/A</v>
      </c>
      <c r="G96" s="404" t="e">
        <f>IF($D96="Yes",'CMFs PDO (All Data)'!G96,1)</f>
        <v>#N/A</v>
      </c>
      <c r="H96" s="404" t="e">
        <f>IF($D96="Yes",'CMFs PDO (All Data)'!H96,1)</f>
        <v>#N/A</v>
      </c>
      <c r="I96" s="404" t="e">
        <f>IF($D96="Yes",'CMFs PDO (All Data)'!I96,1)</f>
        <v>#N/A</v>
      </c>
      <c r="J96" s="404" t="e">
        <f>IF($D96="Yes",'CMFs PDO (All Data)'!J96,1)</f>
        <v>#N/A</v>
      </c>
      <c r="K96" s="404" t="e">
        <f>IF($D96="Yes",'CMFs PDO (All Data)'!K96,1)</f>
        <v>#N/A</v>
      </c>
      <c r="L96" s="404" t="e">
        <f>IF($D96="Yes",'CMFs PDO (All Data)'!L96,1)</f>
        <v>#N/A</v>
      </c>
      <c r="M96" s="404" t="e">
        <f>IF($D96="Yes",'CMFs PDO (All Data)'!M96,1)</f>
        <v>#N/A</v>
      </c>
      <c r="N96" s="404" t="e">
        <f>IF($D96="Yes",'CMFs PDO (All Data)'!N96,1)</f>
        <v>#N/A</v>
      </c>
      <c r="O96" s="404" t="e">
        <f>IF($D96="Yes",'CMFs PDO (All Data)'!O96,1)</f>
        <v>#N/A</v>
      </c>
      <c r="P96" s="404" t="e">
        <f>IF($D96="Yes",'CMFs PDO (All Data)'!P96,1)</f>
        <v>#N/A</v>
      </c>
      <c r="Q96" s="404" t="e">
        <f>IF($D96="Yes",'CMFs PDO (All Data)'!Q96,1)</f>
        <v>#N/A</v>
      </c>
      <c r="R96" s="404" t="e">
        <f>IF($D96="Yes",'CMFs PDO (All Data)'!R96,1)</f>
        <v>#N/A</v>
      </c>
      <c r="S96" s="404" t="e">
        <f>IF($D96="Yes",'CMFs PDO (All Data)'!S96,1)</f>
        <v>#N/A</v>
      </c>
      <c r="T96" s="404" t="e">
        <f>IF($D96="Yes",'CMFs PDO (All Data)'!T96,1)</f>
        <v>#N/A</v>
      </c>
      <c r="U96" s="404" t="e">
        <f>IF($D96="Yes",'CMFs PDO (All Data)'!U96,1)</f>
        <v>#N/A</v>
      </c>
      <c r="V96" s="439" t="e">
        <f>IF($D96="Yes",'CMFs PDO (All Data)'!V96,1)</f>
        <v>#N/A</v>
      </c>
      <c r="W96" s="625"/>
    </row>
    <row r="97" spans="1:23" x14ac:dyDescent="0.2">
      <c r="A97" s="407" t="str">
        <f>'CMFs Fatal'!A97</f>
        <v>Area Type must be selected on Worksheet 1 (box 14)</v>
      </c>
      <c r="B97" s="403">
        <f>'CMFs Fatal (All Data)'!B97</f>
        <v>10</v>
      </c>
      <c r="C97" s="403" t="str">
        <f>'CMFs Fatal (All Data)'!C97</f>
        <v>All</v>
      </c>
      <c r="D97" s="403" t="e">
        <f>'CMFs Fatal (All Data)'!D97</f>
        <v>#N/A</v>
      </c>
      <c r="E97" s="404" t="e">
        <f>IF($D97="Yes",'CMFs PDO (All Data)'!E97,1)</f>
        <v>#N/A</v>
      </c>
      <c r="F97" s="404" t="e">
        <f>IF($D97="Yes",'CMFs PDO (All Data)'!F97,1)</f>
        <v>#N/A</v>
      </c>
      <c r="G97" s="404" t="e">
        <f>IF($D97="Yes",'CMFs PDO (All Data)'!G97,1)</f>
        <v>#N/A</v>
      </c>
      <c r="H97" s="404" t="e">
        <f>IF($D97="Yes",'CMFs PDO (All Data)'!H97,1)</f>
        <v>#N/A</v>
      </c>
      <c r="I97" s="404" t="e">
        <f>IF($D97="Yes",'CMFs PDO (All Data)'!I97,1)</f>
        <v>#N/A</v>
      </c>
      <c r="J97" s="404" t="e">
        <f>IF($D97="Yes",'CMFs PDO (All Data)'!J97,1)</f>
        <v>#N/A</v>
      </c>
      <c r="K97" s="404" t="e">
        <f>IF($D97="Yes",'CMFs PDO (All Data)'!K97,1)</f>
        <v>#N/A</v>
      </c>
      <c r="L97" s="404" t="e">
        <f>IF($D97="Yes",'CMFs PDO (All Data)'!L97,1)</f>
        <v>#N/A</v>
      </c>
      <c r="M97" s="404" t="e">
        <f>IF($D97="Yes",'CMFs PDO (All Data)'!M97,1)</f>
        <v>#N/A</v>
      </c>
      <c r="N97" s="404" t="e">
        <f>IF($D97="Yes",'CMFs PDO (All Data)'!N97,1)</f>
        <v>#N/A</v>
      </c>
      <c r="O97" s="404" t="e">
        <f>IF($D97="Yes",'CMFs PDO (All Data)'!O97,1)</f>
        <v>#N/A</v>
      </c>
      <c r="P97" s="404" t="e">
        <f>IF($D97="Yes",'CMFs PDO (All Data)'!P97,1)</f>
        <v>#N/A</v>
      </c>
      <c r="Q97" s="404" t="e">
        <f>IF($D97="Yes",'CMFs PDO (All Data)'!Q97,1)</f>
        <v>#N/A</v>
      </c>
      <c r="R97" s="404" t="e">
        <f>IF($D97="Yes",'CMFs PDO (All Data)'!R97,1)</f>
        <v>#N/A</v>
      </c>
      <c r="S97" s="404" t="e">
        <f>IF($D97="Yes",'CMFs PDO (All Data)'!S97,1)</f>
        <v>#N/A</v>
      </c>
      <c r="T97" s="404" t="e">
        <f>IF($D97="Yes",'CMFs PDO (All Data)'!T97,1)</f>
        <v>#N/A</v>
      </c>
      <c r="U97" s="404" t="e">
        <f>IF($D97="Yes",'CMFs PDO (All Data)'!U97,1)</f>
        <v>#N/A</v>
      </c>
      <c r="V97" s="439" t="e">
        <f>IF($D97="Yes",'CMFs PDO (All Data)'!V97,1)</f>
        <v>#N/A</v>
      </c>
      <c r="W97" s="625"/>
    </row>
    <row r="98" spans="1:23" x14ac:dyDescent="0.2">
      <c r="A98" s="407" t="str">
        <f>'CMFs Fatal'!A98</f>
        <v>Area Type must be selected on Worksheet 1 (box 14)</v>
      </c>
      <c r="B98" s="403">
        <f>'CMFs Fatal (All Data)'!B98</f>
        <v>10</v>
      </c>
      <c r="C98" s="403" t="str">
        <f>'CMFs Fatal (All Data)'!C98</f>
        <v>All</v>
      </c>
      <c r="D98" s="403" t="e">
        <f>'CMFs Fatal (All Data)'!D98</f>
        <v>#N/A</v>
      </c>
      <c r="E98" s="404" t="e">
        <f>IF($D98="Yes",'CMFs PDO (All Data)'!E98,1)</f>
        <v>#N/A</v>
      </c>
      <c r="F98" s="404" t="e">
        <f>IF($D98="Yes",'CMFs PDO (All Data)'!F98,1)</f>
        <v>#N/A</v>
      </c>
      <c r="G98" s="404" t="e">
        <f>IF($D98="Yes",'CMFs PDO (All Data)'!G98,1)</f>
        <v>#N/A</v>
      </c>
      <c r="H98" s="404" t="e">
        <f>IF($D98="Yes",'CMFs PDO (All Data)'!H98,1)</f>
        <v>#N/A</v>
      </c>
      <c r="I98" s="404" t="e">
        <f>IF($D98="Yes",'CMFs PDO (All Data)'!I98,1)</f>
        <v>#N/A</v>
      </c>
      <c r="J98" s="404" t="e">
        <f>IF($D98="Yes",'CMFs PDO (All Data)'!J98,1)</f>
        <v>#N/A</v>
      </c>
      <c r="K98" s="404" t="e">
        <f>IF($D98="Yes",'CMFs PDO (All Data)'!K98,1)</f>
        <v>#N/A</v>
      </c>
      <c r="L98" s="404" t="e">
        <f>IF($D98="Yes",'CMFs PDO (All Data)'!L98,1)</f>
        <v>#N/A</v>
      </c>
      <c r="M98" s="404" t="e">
        <f>IF($D98="Yes",'CMFs PDO (All Data)'!M98,1)</f>
        <v>#N/A</v>
      </c>
      <c r="N98" s="404" t="e">
        <f>IF($D98="Yes",'CMFs PDO (All Data)'!N98,1)</f>
        <v>#N/A</v>
      </c>
      <c r="O98" s="404" t="e">
        <f>IF($D98="Yes",'CMFs PDO (All Data)'!O98,1)</f>
        <v>#N/A</v>
      </c>
      <c r="P98" s="404" t="e">
        <f>IF($D98="Yes",'CMFs PDO (All Data)'!P98,1)</f>
        <v>#N/A</v>
      </c>
      <c r="Q98" s="404" t="e">
        <f>IF($D98="Yes",'CMFs PDO (All Data)'!Q98,1)</f>
        <v>#N/A</v>
      </c>
      <c r="R98" s="404" t="e">
        <f>IF($D98="Yes",'CMFs PDO (All Data)'!R98,1)</f>
        <v>#N/A</v>
      </c>
      <c r="S98" s="404" t="e">
        <f>IF($D98="Yes",'CMFs PDO (All Data)'!S98,1)</f>
        <v>#N/A</v>
      </c>
      <c r="T98" s="404" t="e">
        <f>IF($D98="Yes",'CMFs PDO (All Data)'!T98,1)</f>
        <v>#N/A</v>
      </c>
      <c r="U98" s="404" t="e">
        <f>IF($D98="Yes",'CMFs PDO (All Data)'!U98,1)</f>
        <v>#N/A</v>
      </c>
      <c r="V98" s="439" t="e">
        <f>IF($D98="Yes",'CMFs PDO (All Data)'!V98,1)</f>
        <v>#N/A</v>
      </c>
      <c r="W98" s="625"/>
    </row>
    <row r="99" spans="1:23" x14ac:dyDescent="0.2">
      <c r="A99" s="407" t="str">
        <f>'CMFs Fatal'!A99</f>
        <v>Area Type must be selected on Worksheet 1 (box 14)</v>
      </c>
      <c r="B99" s="403">
        <f>'CMFs Fatal (All Data)'!B99</f>
        <v>10</v>
      </c>
      <c r="C99" s="403" t="str">
        <f>'CMFs Fatal (All Data)'!C99</f>
        <v>All</v>
      </c>
      <c r="D99" s="403" t="e">
        <f>'CMFs Fatal (All Data)'!D99</f>
        <v>#N/A</v>
      </c>
      <c r="E99" s="404" t="e">
        <f>IF($D99="Yes",'CMFs PDO (All Data)'!E99,1)</f>
        <v>#N/A</v>
      </c>
      <c r="F99" s="404" t="e">
        <f>IF($D99="Yes",'CMFs PDO (All Data)'!F99,1)</f>
        <v>#N/A</v>
      </c>
      <c r="G99" s="404" t="e">
        <f>IF($D99="Yes",'CMFs PDO (All Data)'!G99,1)</f>
        <v>#N/A</v>
      </c>
      <c r="H99" s="404" t="e">
        <f>IF($D99="Yes",'CMFs PDO (All Data)'!H99,1)</f>
        <v>#N/A</v>
      </c>
      <c r="I99" s="404" t="e">
        <f>IF($D99="Yes",'CMFs PDO (All Data)'!I99,1)</f>
        <v>#N/A</v>
      </c>
      <c r="J99" s="404" t="e">
        <f>IF($D99="Yes",'CMFs PDO (All Data)'!J99,1)</f>
        <v>#N/A</v>
      </c>
      <c r="K99" s="404" t="e">
        <f>IF($D99="Yes",'CMFs PDO (All Data)'!K99,1)</f>
        <v>#N/A</v>
      </c>
      <c r="L99" s="404" t="e">
        <f>IF($D99="Yes",'CMFs PDO (All Data)'!L99,1)</f>
        <v>#N/A</v>
      </c>
      <c r="M99" s="404" t="e">
        <f>IF($D99="Yes",'CMFs PDO (All Data)'!M99,1)</f>
        <v>#N/A</v>
      </c>
      <c r="N99" s="404" t="e">
        <f>IF($D99="Yes",'CMFs PDO (All Data)'!N99,1)</f>
        <v>#N/A</v>
      </c>
      <c r="O99" s="404" t="e">
        <f>IF($D99="Yes",'CMFs PDO (All Data)'!O99,1)</f>
        <v>#N/A</v>
      </c>
      <c r="P99" s="404" t="e">
        <f>IF($D99="Yes",'CMFs PDO (All Data)'!P99,1)</f>
        <v>#N/A</v>
      </c>
      <c r="Q99" s="404" t="e">
        <f>IF($D99="Yes",'CMFs PDO (All Data)'!Q99,1)</f>
        <v>#N/A</v>
      </c>
      <c r="R99" s="404" t="e">
        <f>IF($D99="Yes",'CMFs PDO (All Data)'!R99,1)</f>
        <v>#N/A</v>
      </c>
      <c r="S99" s="404" t="e">
        <f>IF($D99="Yes",'CMFs PDO (All Data)'!S99,1)</f>
        <v>#N/A</v>
      </c>
      <c r="T99" s="404" t="e">
        <f>IF($D99="Yes",'CMFs PDO (All Data)'!T99,1)</f>
        <v>#N/A</v>
      </c>
      <c r="U99" s="404" t="e">
        <f>IF($D99="Yes",'CMFs PDO (All Data)'!U99,1)</f>
        <v>#N/A</v>
      </c>
      <c r="V99" s="439" t="e">
        <f>IF($D99="Yes",'CMFs PDO (All Data)'!V99,1)</f>
        <v>#N/A</v>
      </c>
      <c r="W99" s="625"/>
    </row>
    <row r="100" spans="1:23" x14ac:dyDescent="0.2">
      <c r="A100" s="407" t="str">
        <f>'CMFs Fatal'!A100</f>
        <v>Area Type must be selected on Worksheet 1 (box 14)</v>
      </c>
      <c r="B100" s="403">
        <f>'CMFs Fatal (All Data)'!B100</f>
        <v>10</v>
      </c>
      <c r="C100" s="403" t="str">
        <f>'CMFs Fatal (All Data)'!C100</f>
        <v>All</v>
      </c>
      <c r="D100" s="403" t="e">
        <f>'CMFs Fatal (All Data)'!D100</f>
        <v>#N/A</v>
      </c>
      <c r="E100" s="404" t="e">
        <f>IF($D100="Yes",'CMFs PDO (All Data)'!E100,1)</f>
        <v>#N/A</v>
      </c>
      <c r="F100" s="404" t="e">
        <f>IF($D100="Yes",'CMFs PDO (All Data)'!F100,1)</f>
        <v>#N/A</v>
      </c>
      <c r="G100" s="404" t="e">
        <f>IF($D100="Yes",'CMFs PDO (All Data)'!G100,1)</f>
        <v>#N/A</v>
      </c>
      <c r="H100" s="404" t="e">
        <f>IF($D100="Yes",'CMFs PDO (All Data)'!H100,1)</f>
        <v>#N/A</v>
      </c>
      <c r="I100" s="404" t="e">
        <f>IF($D100="Yes",'CMFs PDO (All Data)'!I100,1)</f>
        <v>#N/A</v>
      </c>
      <c r="J100" s="404" t="e">
        <f>IF($D100="Yes",'CMFs PDO (All Data)'!J100,1)</f>
        <v>#N/A</v>
      </c>
      <c r="K100" s="404" t="e">
        <f>IF($D100="Yes",'CMFs PDO (All Data)'!K100,1)</f>
        <v>#N/A</v>
      </c>
      <c r="L100" s="404" t="e">
        <f>IF($D100="Yes",'CMFs PDO (All Data)'!L100,1)</f>
        <v>#N/A</v>
      </c>
      <c r="M100" s="404" t="e">
        <f>IF($D100="Yes",'CMFs PDO (All Data)'!M100,1)</f>
        <v>#N/A</v>
      </c>
      <c r="N100" s="404" t="e">
        <f>IF($D100="Yes",'CMFs PDO (All Data)'!N100,1)</f>
        <v>#N/A</v>
      </c>
      <c r="O100" s="404" t="e">
        <f>IF($D100="Yes",'CMFs PDO (All Data)'!O100,1)</f>
        <v>#N/A</v>
      </c>
      <c r="P100" s="404" t="e">
        <f>IF($D100="Yes",'CMFs PDO (All Data)'!P100,1)</f>
        <v>#N/A</v>
      </c>
      <c r="Q100" s="404" t="e">
        <f>IF($D100="Yes",'CMFs PDO (All Data)'!Q100,1)</f>
        <v>#N/A</v>
      </c>
      <c r="R100" s="404" t="e">
        <f>IF($D100="Yes",'CMFs PDO (All Data)'!R100,1)</f>
        <v>#N/A</v>
      </c>
      <c r="S100" s="404" t="e">
        <f>IF($D100="Yes",'CMFs PDO (All Data)'!S100,1)</f>
        <v>#N/A</v>
      </c>
      <c r="T100" s="404" t="e">
        <f>IF($D100="Yes",'CMFs PDO (All Data)'!T100,1)</f>
        <v>#N/A</v>
      </c>
      <c r="U100" s="404" t="e">
        <f>IF($D100="Yes",'CMFs PDO (All Data)'!U100,1)</f>
        <v>#N/A</v>
      </c>
      <c r="V100" s="439" t="e">
        <f>IF($D100="Yes",'CMFs PDO (All Data)'!V100,1)</f>
        <v>#N/A</v>
      </c>
      <c r="W100" s="625"/>
    </row>
    <row r="101" spans="1:23" x14ac:dyDescent="0.2">
      <c r="A101" s="407" t="str">
        <f>'CMFs Fatal'!A101</f>
        <v>Area Type must be selected on Worksheet 1 (box 14)</v>
      </c>
      <c r="B101" s="403">
        <f>'CMFs Fatal (All Data)'!B101</f>
        <v>10</v>
      </c>
      <c r="C101" s="403" t="str">
        <f>'CMFs Fatal (All Data)'!C101</f>
        <v>Rural</v>
      </c>
      <c r="D101" s="403" t="e">
        <f>'CMFs Fatal (All Data)'!D101</f>
        <v>#N/A</v>
      </c>
      <c r="E101" s="404" t="e">
        <f>IF($D101="Yes",'CMFs PDO (All Data)'!E101,1)</f>
        <v>#N/A</v>
      </c>
      <c r="F101" s="404" t="e">
        <f>IF($D101="Yes",'CMFs PDO (All Data)'!F101,1)</f>
        <v>#N/A</v>
      </c>
      <c r="G101" s="404" t="e">
        <f>IF($D101="Yes",'CMFs PDO (All Data)'!G101,1)</f>
        <v>#N/A</v>
      </c>
      <c r="H101" s="404" t="e">
        <f>IF($D101="Yes",'CMFs PDO (All Data)'!H101,1)</f>
        <v>#N/A</v>
      </c>
      <c r="I101" s="404" t="e">
        <f>IF($D101="Yes",'CMFs PDO (All Data)'!I101,1)</f>
        <v>#N/A</v>
      </c>
      <c r="J101" s="404" t="e">
        <f>IF($D101="Yes",'CMFs PDO (All Data)'!J101,1)</f>
        <v>#N/A</v>
      </c>
      <c r="K101" s="404" t="e">
        <f>IF($D101="Yes",'CMFs PDO (All Data)'!K101,1)</f>
        <v>#N/A</v>
      </c>
      <c r="L101" s="404" t="e">
        <f>IF($D101="Yes",'CMFs PDO (All Data)'!L101,1)</f>
        <v>#N/A</v>
      </c>
      <c r="M101" s="404" t="e">
        <f>IF($D101="Yes",'CMFs PDO (All Data)'!M101,1)</f>
        <v>#N/A</v>
      </c>
      <c r="N101" s="404" t="e">
        <f>IF($D101="Yes",'CMFs PDO (All Data)'!N101,1)</f>
        <v>#N/A</v>
      </c>
      <c r="O101" s="404" t="e">
        <f>IF($D101="Yes",'CMFs PDO (All Data)'!O101,1)</f>
        <v>#N/A</v>
      </c>
      <c r="P101" s="404" t="e">
        <f>IF($D101="Yes",'CMFs PDO (All Data)'!P101,1)</f>
        <v>#N/A</v>
      </c>
      <c r="Q101" s="404" t="e">
        <f>IF($D101="Yes",'CMFs PDO (All Data)'!Q101,1)</f>
        <v>#N/A</v>
      </c>
      <c r="R101" s="404" t="e">
        <f>IF($D101="Yes",'CMFs PDO (All Data)'!R101,1)</f>
        <v>#N/A</v>
      </c>
      <c r="S101" s="404" t="e">
        <f>IF($D101="Yes",'CMFs PDO (All Data)'!S101,1)</f>
        <v>#N/A</v>
      </c>
      <c r="T101" s="404" t="e">
        <f>IF($D101="Yes",'CMFs PDO (All Data)'!T101,1)</f>
        <v>#N/A</v>
      </c>
      <c r="U101" s="404" t="e">
        <f>IF($D101="Yes",'CMFs PDO (All Data)'!U101,1)</f>
        <v>#N/A</v>
      </c>
      <c r="V101" s="439" t="e">
        <f>IF($D101="Yes",'CMFs PDO (All Data)'!V101,1)</f>
        <v>#N/A</v>
      </c>
      <c r="W101" s="625"/>
    </row>
    <row r="102" spans="1:23" x14ac:dyDescent="0.2">
      <c r="A102" s="407" t="str">
        <f>'CMFs Fatal'!A102</f>
        <v>Area Type must be selected on Worksheet 1 (box 14)</v>
      </c>
      <c r="B102" s="403">
        <f>'CMFs Fatal (All Data)'!B102</f>
        <v>10</v>
      </c>
      <c r="C102" s="403" t="str">
        <f>'CMFs Fatal (All Data)'!C102</f>
        <v>All</v>
      </c>
      <c r="D102" s="403" t="e">
        <f>'CMFs Fatal (All Data)'!D102</f>
        <v>#N/A</v>
      </c>
      <c r="E102" s="404" t="e">
        <f>IF($D102="Yes",'CMFs PDO (All Data)'!E102,1)</f>
        <v>#N/A</v>
      </c>
      <c r="F102" s="404" t="e">
        <f>IF($D102="Yes",'CMFs PDO (All Data)'!F102,1)</f>
        <v>#N/A</v>
      </c>
      <c r="G102" s="404" t="e">
        <f>IF($D102="Yes",'CMFs PDO (All Data)'!G102,1)</f>
        <v>#N/A</v>
      </c>
      <c r="H102" s="404" t="e">
        <f>IF($D102="Yes",'CMFs PDO (All Data)'!H102,1)</f>
        <v>#N/A</v>
      </c>
      <c r="I102" s="404" t="e">
        <f>IF($D102="Yes",'CMFs PDO (All Data)'!I102,1)</f>
        <v>#N/A</v>
      </c>
      <c r="J102" s="404" t="e">
        <f>IF($D102="Yes",'CMFs PDO (All Data)'!J102,1)</f>
        <v>#N/A</v>
      </c>
      <c r="K102" s="404" t="e">
        <f>IF($D102="Yes",'CMFs PDO (All Data)'!K102,1)</f>
        <v>#N/A</v>
      </c>
      <c r="L102" s="404" t="e">
        <f>IF($D102="Yes",'CMFs PDO (All Data)'!L102,1)</f>
        <v>#N/A</v>
      </c>
      <c r="M102" s="404" t="e">
        <f>IF($D102="Yes",'CMFs PDO (All Data)'!M102,1)</f>
        <v>#N/A</v>
      </c>
      <c r="N102" s="404" t="e">
        <f>IF($D102="Yes",'CMFs PDO (All Data)'!N102,1)</f>
        <v>#N/A</v>
      </c>
      <c r="O102" s="404" t="e">
        <f>IF($D102="Yes",'CMFs PDO (All Data)'!O102,1)</f>
        <v>#N/A</v>
      </c>
      <c r="P102" s="404" t="e">
        <f>IF($D102="Yes",'CMFs PDO (All Data)'!P102,1)</f>
        <v>#N/A</v>
      </c>
      <c r="Q102" s="404" t="e">
        <f>IF($D102="Yes",'CMFs PDO (All Data)'!Q102,1)</f>
        <v>#N/A</v>
      </c>
      <c r="R102" s="404" t="e">
        <f>IF($D102="Yes",'CMFs PDO (All Data)'!R102,1)</f>
        <v>#N/A</v>
      </c>
      <c r="S102" s="404" t="e">
        <f>IF($D102="Yes",'CMFs PDO (All Data)'!S102,1)</f>
        <v>#N/A</v>
      </c>
      <c r="T102" s="404" t="e">
        <f>IF($D102="Yes",'CMFs PDO (All Data)'!T102,1)</f>
        <v>#N/A</v>
      </c>
      <c r="U102" s="404" t="e">
        <f>IF($D102="Yes",'CMFs PDO (All Data)'!U102,1)</f>
        <v>#N/A</v>
      </c>
      <c r="V102" s="439" t="e">
        <f>IF($D102="Yes",'CMFs PDO (All Data)'!V102,1)</f>
        <v>#N/A</v>
      </c>
      <c r="W102" s="625"/>
    </row>
    <row r="103" spans="1:23" x14ac:dyDescent="0.2">
      <c r="A103" s="407" t="str">
        <f>'CMFs Fatal'!A103</f>
        <v>Area Type must be selected on Worksheet 1 (box 14)</v>
      </c>
      <c r="B103" s="403">
        <f>'CMFs Fatal (All Data)'!B103</f>
        <v>20</v>
      </c>
      <c r="C103" s="403" t="str">
        <f>'CMFs Fatal (All Data)'!C103</f>
        <v>All</v>
      </c>
      <c r="D103" s="403" t="e">
        <f>'CMFs Fatal (All Data)'!D103</f>
        <v>#N/A</v>
      </c>
      <c r="E103" s="404" t="e">
        <f>IF($D103="Yes",'CMFs PDO (All Data)'!E103,1)</f>
        <v>#N/A</v>
      </c>
      <c r="F103" s="404" t="e">
        <f>IF($D103="Yes",'CMFs PDO (All Data)'!F103,1)</f>
        <v>#N/A</v>
      </c>
      <c r="G103" s="404" t="e">
        <f>IF($D103="Yes",'CMFs PDO (All Data)'!G103,1)</f>
        <v>#N/A</v>
      </c>
      <c r="H103" s="404" t="e">
        <f>IF($D103="Yes",'CMFs PDO (All Data)'!H103,1)</f>
        <v>#N/A</v>
      </c>
      <c r="I103" s="404" t="e">
        <f>IF($D103="Yes",'CMFs PDO (All Data)'!I103,1)</f>
        <v>#N/A</v>
      </c>
      <c r="J103" s="404" t="e">
        <f>IF($D103="Yes",'CMFs PDO (All Data)'!J103,1)</f>
        <v>#N/A</v>
      </c>
      <c r="K103" s="404" t="e">
        <f>IF($D103="Yes",'CMFs PDO (All Data)'!K103,1)</f>
        <v>#N/A</v>
      </c>
      <c r="L103" s="404" t="e">
        <f>IF($D103="Yes",'CMFs PDO (All Data)'!L103,1)</f>
        <v>#N/A</v>
      </c>
      <c r="M103" s="404" t="e">
        <f>IF($D103="Yes",'CMFs PDO (All Data)'!M103,1)</f>
        <v>#N/A</v>
      </c>
      <c r="N103" s="404" t="e">
        <f>IF($D103="Yes",'CMFs PDO (All Data)'!N103,1)</f>
        <v>#N/A</v>
      </c>
      <c r="O103" s="404" t="e">
        <f>IF($D103="Yes",'CMFs PDO (All Data)'!O103,1)</f>
        <v>#N/A</v>
      </c>
      <c r="P103" s="404" t="e">
        <f>IF($D103="Yes",'CMFs PDO (All Data)'!P103,1)</f>
        <v>#N/A</v>
      </c>
      <c r="Q103" s="404" t="e">
        <f>IF($D103="Yes",'CMFs PDO (All Data)'!Q103,1)</f>
        <v>#N/A</v>
      </c>
      <c r="R103" s="404" t="e">
        <f>IF($D103="Yes",'CMFs PDO (All Data)'!R103,1)</f>
        <v>#N/A</v>
      </c>
      <c r="S103" s="404" t="e">
        <f>IF($D103="Yes",'CMFs PDO (All Data)'!S103,1)</f>
        <v>#N/A</v>
      </c>
      <c r="T103" s="404" t="e">
        <f>IF($D103="Yes",'CMFs PDO (All Data)'!T103,1)</f>
        <v>#N/A</v>
      </c>
      <c r="U103" s="404" t="e">
        <f>IF($D103="Yes",'CMFs PDO (All Data)'!U103,1)</f>
        <v>#N/A</v>
      </c>
      <c r="V103" s="439" t="e">
        <f>IF($D103="Yes",'CMFs PDO (All Data)'!V103,1)</f>
        <v>#N/A</v>
      </c>
      <c r="W103" s="625"/>
    </row>
    <row r="104" spans="1:23" x14ac:dyDescent="0.2">
      <c r="A104" s="407" t="str">
        <f>'CMFs Fatal'!A104</f>
        <v>Area Type must be selected on Worksheet 1 (box 14)</v>
      </c>
      <c r="B104" s="403">
        <f>'CMFs Fatal (All Data)'!B104</f>
        <v>20</v>
      </c>
      <c r="C104" s="403" t="str">
        <f>'CMFs Fatal (All Data)'!C104</f>
        <v>All</v>
      </c>
      <c r="D104" s="403" t="e">
        <f>'CMFs Fatal (All Data)'!D104</f>
        <v>#N/A</v>
      </c>
      <c r="E104" s="404" t="e">
        <f>IF($D104="Yes",'CMFs PDO (All Data)'!E104,1)</f>
        <v>#N/A</v>
      </c>
      <c r="F104" s="404" t="e">
        <f>IF($D104="Yes",'CMFs PDO (All Data)'!F104,1)</f>
        <v>#N/A</v>
      </c>
      <c r="G104" s="404" t="e">
        <f>IF($D104="Yes",'CMFs PDO (All Data)'!G104,1)</f>
        <v>#N/A</v>
      </c>
      <c r="H104" s="404" t="e">
        <f>IF($D104="Yes",'CMFs PDO (All Data)'!H104,1)</f>
        <v>#N/A</v>
      </c>
      <c r="I104" s="404" t="e">
        <f>IF($D104="Yes",'CMFs PDO (All Data)'!I104,1)</f>
        <v>#N/A</v>
      </c>
      <c r="J104" s="404" t="e">
        <f>IF($D104="Yes",'CMFs PDO (All Data)'!J104,1)</f>
        <v>#N/A</v>
      </c>
      <c r="K104" s="404" t="e">
        <f>IF($D104="Yes",'CMFs PDO (All Data)'!K104,1)</f>
        <v>#N/A</v>
      </c>
      <c r="L104" s="404" t="e">
        <f>IF($D104="Yes",'CMFs PDO (All Data)'!L104,1)</f>
        <v>#N/A</v>
      </c>
      <c r="M104" s="404" t="e">
        <f>IF($D104="Yes",'CMFs PDO (All Data)'!M104,1)</f>
        <v>#N/A</v>
      </c>
      <c r="N104" s="404" t="e">
        <f>IF($D104="Yes",'CMFs PDO (All Data)'!N104,1)</f>
        <v>#N/A</v>
      </c>
      <c r="O104" s="404" t="e">
        <f>IF($D104="Yes",'CMFs PDO (All Data)'!O104,1)</f>
        <v>#N/A</v>
      </c>
      <c r="P104" s="404" t="e">
        <f>IF($D104="Yes",'CMFs PDO (All Data)'!P104,1)</f>
        <v>#N/A</v>
      </c>
      <c r="Q104" s="404" t="e">
        <f>IF($D104="Yes",'CMFs PDO (All Data)'!Q104,1)</f>
        <v>#N/A</v>
      </c>
      <c r="R104" s="404" t="e">
        <f>IF($D104="Yes",'CMFs PDO (All Data)'!R104,1)</f>
        <v>#N/A</v>
      </c>
      <c r="S104" s="404" t="e">
        <f>IF($D104="Yes",'CMFs PDO (All Data)'!S104,1)</f>
        <v>#N/A</v>
      </c>
      <c r="T104" s="404" t="e">
        <f>IF($D104="Yes",'CMFs PDO (All Data)'!T104,1)</f>
        <v>#N/A</v>
      </c>
      <c r="U104" s="404" t="e">
        <f>IF($D104="Yes",'CMFs PDO (All Data)'!U104,1)</f>
        <v>#N/A</v>
      </c>
      <c r="V104" s="439" t="e">
        <f>IF($D104="Yes",'CMFs PDO (All Data)'!V104,1)</f>
        <v>#N/A</v>
      </c>
      <c r="W104" s="625"/>
    </row>
    <row r="105" spans="1:23" x14ac:dyDescent="0.2">
      <c r="A105" s="407" t="str">
        <f>'CMFs Fatal'!A105</f>
        <v>Area Type must be selected on Worksheet 1 (box 14)</v>
      </c>
      <c r="B105" s="403">
        <f>'CMFs Fatal (All Data)'!B105</f>
        <v>25</v>
      </c>
      <c r="C105" s="403" t="str">
        <f>'CMFs Fatal (All Data)'!C105</f>
        <v>All</v>
      </c>
      <c r="D105" s="403" t="e">
        <f>'CMFs Fatal (All Data)'!D105</f>
        <v>#N/A</v>
      </c>
      <c r="E105" s="404" t="e">
        <f>IF($D105="Yes",'CMFs PDO (All Data)'!E105,1)</f>
        <v>#N/A</v>
      </c>
      <c r="F105" s="404" t="e">
        <f>IF($D105="Yes",'CMFs PDO (All Data)'!F105,1)</f>
        <v>#N/A</v>
      </c>
      <c r="G105" s="404" t="e">
        <f>IF($D105="Yes",'CMFs PDO (All Data)'!G105,1)</f>
        <v>#N/A</v>
      </c>
      <c r="H105" s="404" t="e">
        <f>IF($D105="Yes",'CMFs PDO (All Data)'!H105,1)</f>
        <v>#N/A</v>
      </c>
      <c r="I105" s="404" t="e">
        <f>IF($D105="Yes",'CMFs PDO (All Data)'!I105,1)</f>
        <v>#N/A</v>
      </c>
      <c r="J105" s="404" t="e">
        <f>IF($D105="Yes",'CMFs PDO (All Data)'!J105,1)</f>
        <v>#N/A</v>
      </c>
      <c r="K105" s="404" t="e">
        <f>IF($D105="Yes",'CMFs PDO (All Data)'!K105,1)</f>
        <v>#N/A</v>
      </c>
      <c r="L105" s="404" t="e">
        <f>IF($D105="Yes",'CMFs PDO (All Data)'!L105,1)</f>
        <v>#N/A</v>
      </c>
      <c r="M105" s="404" t="e">
        <f>IF($D105="Yes",'CMFs PDO (All Data)'!M105,1)</f>
        <v>#N/A</v>
      </c>
      <c r="N105" s="404" t="e">
        <f>IF($D105="Yes",'CMFs PDO (All Data)'!N105,1)</f>
        <v>#N/A</v>
      </c>
      <c r="O105" s="404" t="e">
        <f>IF($D105="Yes",'CMFs PDO (All Data)'!O105,1)</f>
        <v>#N/A</v>
      </c>
      <c r="P105" s="404" t="e">
        <f>IF($D105="Yes",'CMFs PDO (All Data)'!P105,1)</f>
        <v>#N/A</v>
      </c>
      <c r="Q105" s="404" t="e">
        <f>IF($D105="Yes",'CMFs PDO (All Data)'!Q105,1)</f>
        <v>#N/A</v>
      </c>
      <c r="R105" s="404" t="e">
        <f>IF($D105="Yes",'CMFs PDO (All Data)'!R105,1)</f>
        <v>#N/A</v>
      </c>
      <c r="S105" s="404" t="e">
        <f>IF($D105="Yes",'CMFs PDO (All Data)'!S105,1)</f>
        <v>#N/A</v>
      </c>
      <c r="T105" s="404" t="e">
        <f>IF($D105="Yes",'CMFs PDO (All Data)'!T105,1)</f>
        <v>#N/A</v>
      </c>
      <c r="U105" s="404" t="e">
        <f>IF($D105="Yes",'CMFs PDO (All Data)'!U105,1)</f>
        <v>#N/A</v>
      </c>
      <c r="V105" s="439" t="e">
        <f>IF($D105="Yes",'CMFs PDO (All Data)'!V105,1)</f>
        <v>#N/A</v>
      </c>
      <c r="W105" s="625"/>
    </row>
    <row r="106" spans="1:23" x14ac:dyDescent="0.2">
      <c r="A106" s="407" t="str">
        <f>'CMFs Fatal'!A106</f>
        <v>Area Type must be selected on Worksheet 1 (box 14)</v>
      </c>
      <c r="B106" s="403">
        <f>'CMFs Fatal (All Data)'!B106</f>
        <v>25</v>
      </c>
      <c r="C106" s="403" t="str">
        <f>'CMFs Fatal (All Data)'!C106</f>
        <v>All</v>
      </c>
      <c r="D106" s="403" t="e">
        <f>'CMFs Fatal (All Data)'!D106</f>
        <v>#N/A</v>
      </c>
      <c r="E106" s="404" t="e">
        <f>IF($D106="Yes",'CMFs PDO (All Data)'!E106,1)</f>
        <v>#N/A</v>
      </c>
      <c r="F106" s="404" t="e">
        <f>IF($D106="Yes",'CMFs PDO (All Data)'!F106,1)</f>
        <v>#N/A</v>
      </c>
      <c r="G106" s="404" t="e">
        <f>IF($D106="Yes",'CMFs PDO (All Data)'!G106,1)</f>
        <v>#N/A</v>
      </c>
      <c r="H106" s="404" t="e">
        <f>IF($D106="Yes",'CMFs PDO (All Data)'!H106,1)</f>
        <v>#N/A</v>
      </c>
      <c r="I106" s="404" t="e">
        <f>IF($D106="Yes",'CMFs PDO (All Data)'!I106,1)</f>
        <v>#N/A</v>
      </c>
      <c r="J106" s="404" t="e">
        <f>IF($D106="Yes",'CMFs PDO (All Data)'!J106,1)</f>
        <v>#N/A</v>
      </c>
      <c r="K106" s="404" t="e">
        <f>IF($D106="Yes",'CMFs PDO (All Data)'!K106,1)</f>
        <v>#N/A</v>
      </c>
      <c r="L106" s="404" t="e">
        <f>IF($D106="Yes",'CMFs PDO (All Data)'!L106,1)</f>
        <v>#N/A</v>
      </c>
      <c r="M106" s="404" t="e">
        <f>IF($D106="Yes",'CMFs PDO (All Data)'!M106,1)</f>
        <v>#N/A</v>
      </c>
      <c r="N106" s="404" t="e">
        <f>IF($D106="Yes",'CMFs PDO (All Data)'!N106,1)</f>
        <v>#N/A</v>
      </c>
      <c r="O106" s="404" t="e">
        <f>IF($D106="Yes",'CMFs PDO (All Data)'!O106,1)</f>
        <v>#N/A</v>
      </c>
      <c r="P106" s="404" t="e">
        <f>IF($D106="Yes",'CMFs PDO (All Data)'!P106,1)</f>
        <v>#N/A</v>
      </c>
      <c r="Q106" s="404" t="e">
        <f>IF($D106="Yes",'CMFs PDO (All Data)'!Q106,1)</f>
        <v>#N/A</v>
      </c>
      <c r="R106" s="404" t="e">
        <f>IF($D106="Yes",'CMFs PDO (All Data)'!R106,1)</f>
        <v>#N/A</v>
      </c>
      <c r="S106" s="404" t="e">
        <f>IF($D106="Yes",'CMFs PDO (All Data)'!S106,1)</f>
        <v>#N/A</v>
      </c>
      <c r="T106" s="404" t="e">
        <f>IF($D106="Yes",'CMFs PDO (All Data)'!T106,1)</f>
        <v>#N/A</v>
      </c>
      <c r="U106" s="404" t="e">
        <f>IF($D106="Yes",'CMFs PDO (All Data)'!U106,1)</f>
        <v>#N/A</v>
      </c>
      <c r="V106" s="439" t="e">
        <f>IF($D106="Yes",'CMFs PDO (All Data)'!V106,1)</f>
        <v>#N/A</v>
      </c>
      <c r="W106" s="625"/>
    </row>
    <row r="107" spans="1:23" x14ac:dyDescent="0.2">
      <c r="A107" s="407" t="str">
        <f>'CMFs Fatal'!A107</f>
        <v>Area Type must be selected on Worksheet 1 (box 14)</v>
      </c>
      <c r="B107" s="403">
        <f>'CMFs Fatal (All Data)'!B107</f>
        <v>25</v>
      </c>
      <c r="C107" s="403" t="str">
        <f>'CMFs Fatal (All Data)'!C107</f>
        <v>All</v>
      </c>
      <c r="D107" s="403" t="e">
        <f>'CMFs Fatal (All Data)'!D107</f>
        <v>#N/A</v>
      </c>
      <c r="E107" s="404" t="e">
        <f>IF($D107="Yes",'CMFs PDO (All Data)'!E107,1)</f>
        <v>#N/A</v>
      </c>
      <c r="F107" s="404" t="e">
        <f>IF($D107="Yes",'CMFs PDO (All Data)'!F107,1)</f>
        <v>#N/A</v>
      </c>
      <c r="G107" s="404" t="e">
        <f>IF($D107="Yes",'CMFs PDO (All Data)'!G107,1)</f>
        <v>#N/A</v>
      </c>
      <c r="H107" s="404" t="e">
        <f>IF($D107="Yes",'CMFs PDO (All Data)'!H107,1)</f>
        <v>#N/A</v>
      </c>
      <c r="I107" s="404" t="e">
        <f>IF($D107="Yes",'CMFs PDO (All Data)'!I107,1)</f>
        <v>#N/A</v>
      </c>
      <c r="J107" s="404" t="e">
        <f>IF($D107="Yes",'CMFs PDO (All Data)'!J107,1)</f>
        <v>#N/A</v>
      </c>
      <c r="K107" s="404" t="e">
        <f>IF($D107="Yes",'CMFs PDO (All Data)'!K107,1)</f>
        <v>#N/A</v>
      </c>
      <c r="L107" s="404" t="e">
        <f>IF($D107="Yes",'CMFs PDO (All Data)'!L107,1)</f>
        <v>#N/A</v>
      </c>
      <c r="M107" s="404" t="e">
        <f>IF($D107="Yes",'CMFs PDO (All Data)'!M107,1)</f>
        <v>#N/A</v>
      </c>
      <c r="N107" s="404" t="e">
        <f>IF($D107="Yes",'CMFs PDO (All Data)'!N107,1)</f>
        <v>#N/A</v>
      </c>
      <c r="O107" s="404" t="e">
        <f>IF($D107="Yes",'CMFs PDO (All Data)'!O107,1)</f>
        <v>#N/A</v>
      </c>
      <c r="P107" s="404" t="e">
        <f>IF($D107="Yes",'CMFs PDO (All Data)'!P107,1)</f>
        <v>#N/A</v>
      </c>
      <c r="Q107" s="404" t="e">
        <f>IF($D107="Yes",'CMFs PDO (All Data)'!Q107,1)</f>
        <v>#N/A</v>
      </c>
      <c r="R107" s="404" t="e">
        <f>IF($D107="Yes",'CMFs PDO (All Data)'!R107,1)</f>
        <v>#N/A</v>
      </c>
      <c r="S107" s="404" t="e">
        <f>IF($D107="Yes",'CMFs PDO (All Data)'!S107,1)</f>
        <v>#N/A</v>
      </c>
      <c r="T107" s="404" t="e">
        <f>IF($D107="Yes",'CMFs PDO (All Data)'!T107,1)</f>
        <v>#N/A</v>
      </c>
      <c r="U107" s="404" t="e">
        <f>IF($D107="Yes",'CMFs PDO (All Data)'!U107,1)</f>
        <v>#N/A</v>
      </c>
      <c r="V107" s="439" t="e">
        <f>IF($D107="Yes",'CMFs PDO (All Data)'!V107,1)</f>
        <v>#N/A</v>
      </c>
      <c r="W107" s="625"/>
    </row>
    <row r="108" spans="1:23" x14ac:dyDescent="0.2">
      <c r="A108" s="407" t="str">
        <f>'CMFs Fatal'!A108</f>
        <v>Area Type must be selected on Worksheet 1 (box 14)</v>
      </c>
      <c r="B108" s="403">
        <f>'CMFs Fatal (All Data)'!B108</f>
        <v>25</v>
      </c>
      <c r="C108" s="403" t="str">
        <f>'CMFs Fatal (All Data)'!C108</f>
        <v>All</v>
      </c>
      <c r="D108" s="403" t="e">
        <f>'CMFs Fatal (All Data)'!D108</f>
        <v>#N/A</v>
      </c>
      <c r="E108" s="404" t="e">
        <f>IF($D108="Yes",'CMFs PDO (All Data)'!E108,1)</f>
        <v>#N/A</v>
      </c>
      <c r="F108" s="404" t="e">
        <f>IF($D108="Yes",'CMFs PDO (All Data)'!F108,1)</f>
        <v>#N/A</v>
      </c>
      <c r="G108" s="404" t="e">
        <f>IF($D108="Yes",'CMFs PDO (All Data)'!G108,1)</f>
        <v>#N/A</v>
      </c>
      <c r="H108" s="404" t="e">
        <f>IF($D108="Yes",'CMFs PDO (All Data)'!H108,1)</f>
        <v>#N/A</v>
      </c>
      <c r="I108" s="404" t="e">
        <f>IF($D108="Yes",'CMFs PDO (All Data)'!I108,1)</f>
        <v>#N/A</v>
      </c>
      <c r="J108" s="404" t="e">
        <f>IF($D108="Yes",'CMFs PDO (All Data)'!J108,1)</f>
        <v>#N/A</v>
      </c>
      <c r="K108" s="404" t="e">
        <f>IF($D108="Yes",'CMFs PDO (All Data)'!K108,1)</f>
        <v>#N/A</v>
      </c>
      <c r="L108" s="404" t="e">
        <f>IF($D108="Yes",'CMFs PDO (All Data)'!L108,1)</f>
        <v>#N/A</v>
      </c>
      <c r="M108" s="404" t="e">
        <f>IF($D108="Yes",'CMFs PDO (All Data)'!M108,1)</f>
        <v>#N/A</v>
      </c>
      <c r="N108" s="404" t="e">
        <f>IF($D108="Yes",'CMFs PDO (All Data)'!N108,1)</f>
        <v>#N/A</v>
      </c>
      <c r="O108" s="404" t="e">
        <f>IF($D108="Yes",'CMFs PDO (All Data)'!O108,1)</f>
        <v>#N/A</v>
      </c>
      <c r="P108" s="404" t="e">
        <f>IF($D108="Yes",'CMFs PDO (All Data)'!P108,1)</f>
        <v>#N/A</v>
      </c>
      <c r="Q108" s="404" t="e">
        <f>IF($D108="Yes",'CMFs PDO (All Data)'!Q108,1)</f>
        <v>#N/A</v>
      </c>
      <c r="R108" s="404" t="e">
        <f>IF($D108="Yes",'CMFs PDO (All Data)'!R108,1)</f>
        <v>#N/A</v>
      </c>
      <c r="S108" s="404" t="e">
        <f>IF($D108="Yes",'CMFs PDO (All Data)'!S108,1)</f>
        <v>#N/A</v>
      </c>
      <c r="T108" s="404" t="e">
        <f>IF($D108="Yes",'CMFs PDO (All Data)'!T108,1)</f>
        <v>#N/A</v>
      </c>
      <c r="U108" s="404" t="e">
        <f>IF($D108="Yes",'CMFs PDO (All Data)'!U108,1)</f>
        <v>#N/A</v>
      </c>
      <c r="V108" s="439" t="e">
        <f>IF($D108="Yes",'CMFs PDO (All Data)'!V108,1)</f>
        <v>#N/A</v>
      </c>
      <c r="W108" s="625"/>
    </row>
    <row r="109" spans="1:23" x14ac:dyDescent="0.2">
      <c r="A109" s="407" t="str">
        <f>'CMFs Fatal'!A109</f>
        <v>Area Type must be selected on Worksheet 1 (box 14)</v>
      </c>
      <c r="B109" s="403">
        <f>'CMFs Fatal (All Data)'!B109</f>
        <v>25</v>
      </c>
      <c r="C109" s="403" t="str">
        <f>'CMFs Fatal (All Data)'!C109</f>
        <v>All</v>
      </c>
      <c r="D109" s="403" t="e">
        <f>'CMFs Fatal (All Data)'!D109</f>
        <v>#N/A</v>
      </c>
      <c r="E109" s="404" t="e">
        <f>IF($D109="Yes",'CMFs PDO (All Data)'!E109,1)</f>
        <v>#N/A</v>
      </c>
      <c r="F109" s="404" t="e">
        <f>IF($D109="Yes",'CMFs PDO (All Data)'!F109,1)</f>
        <v>#N/A</v>
      </c>
      <c r="G109" s="404" t="e">
        <f>IF($D109="Yes",'CMFs PDO (All Data)'!G109,1)</f>
        <v>#N/A</v>
      </c>
      <c r="H109" s="404" t="e">
        <f>IF($D109="Yes",'CMFs PDO (All Data)'!H109,1)</f>
        <v>#N/A</v>
      </c>
      <c r="I109" s="404" t="e">
        <f>IF($D109="Yes",'CMFs PDO (All Data)'!I109,1)</f>
        <v>#N/A</v>
      </c>
      <c r="J109" s="404" t="e">
        <f>IF($D109="Yes",'CMFs PDO (All Data)'!J109,1)</f>
        <v>#N/A</v>
      </c>
      <c r="K109" s="404" t="e">
        <f>IF($D109="Yes",'CMFs PDO (All Data)'!K109,1)</f>
        <v>#N/A</v>
      </c>
      <c r="L109" s="404" t="e">
        <f>IF($D109="Yes",'CMFs PDO (All Data)'!L109,1)</f>
        <v>#N/A</v>
      </c>
      <c r="M109" s="404" t="e">
        <f>IF($D109="Yes",'CMFs PDO (All Data)'!M109,1)</f>
        <v>#N/A</v>
      </c>
      <c r="N109" s="404" t="e">
        <f>IF($D109="Yes",'CMFs PDO (All Data)'!N109,1)</f>
        <v>#N/A</v>
      </c>
      <c r="O109" s="404" t="e">
        <f>IF($D109="Yes",'CMFs PDO (All Data)'!O109,1)</f>
        <v>#N/A</v>
      </c>
      <c r="P109" s="404" t="e">
        <f>IF($D109="Yes",'CMFs PDO (All Data)'!P109,1)</f>
        <v>#N/A</v>
      </c>
      <c r="Q109" s="404" t="e">
        <f>IF($D109="Yes",'CMFs PDO (All Data)'!Q109,1)</f>
        <v>#N/A</v>
      </c>
      <c r="R109" s="404" t="e">
        <f>IF($D109="Yes",'CMFs PDO (All Data)'!R109,1)</f>
        <v>#N/A</v>
      </c>
      <c r="S109" s="404" t="e">
        <f>IF($D109="Yes",'CMFs PDO (All Data)'!S109,1)</f>
        <v>#N/A</v>
      </c>
      <c r="T109" s="404" t="e">
        <f>IF($D109="Yes",'CMFs PDO (All Data)'!T109,1)</f>
        <v>#N/A</v>
      </c>
      <c r="U109" s="404" t="e">
        <f>IF($D109="Yes",'CMFs PDO (All Data)'!U109,1)</f>
        <v>#N/A</v>
      </c>
      <c r="V109" s="439" t="e">
        <f>IF($D109="Yes",'CMFs PDO (All Data)'!V109,1)</f>
        <v>#N/A</v>
      </c>
      <c r="W109" s="625"/>
    </row>
    <row r="110" spans="1:23" x14ac:dyDescent="0.2">
      <c r="A110" s="407" t="str">
        <f>'CMFs Fatal'!A110</f>
        <v>Area Type must be selected on Worksheet 1 (box 14)</v>
      </c>
      <c r="B110" s="403">
        <f>'CMFs Fatal (All Data)'!B110</f>
        <v>25</v>
      </c>
      <c r="C110" s="403" t="str">
        <f>'CMFs Fatal (All Data)'!C110</f>
        <v>All</v>
      </c>
      <c r="D110" s="403" t="e">
        <f>'CMFs Fatal (All Data)'!D110</f>
        <v>#N/A</v>
      </c>
      <c r="E110" s="404" t="e">
        <f>IF($D110="Yes",'CMFs PDO (All Data)'!E110,1)</f>
        <v>#N/A</v>
      </c>
      <c r="F110" s="404" t="e">
        <f>IF($D110="Yes",'CMFs PDO (All Data)'!F110,1)</f>
        <v>#N/A</v>
      </c>
      <c r="G110" s="404" t="e">
        <f>IF($D110="Yes",'CMFs PDO (All Data)'!G110,1)</f>
        <v>#N/A</v>
      </c>
      <c r="H110" s="404" t="e">
        <f>IF($D110="Yes",'CMFs PDO (All Data)'!H110,1)</f>
        <v>#N/A</v>
      </c>
      <c r="I110" s="404" t="e">
        <f>IF($D110="Yes",'CMFs PDO (All Data)'!I110,1)</f>
        <v>#N/A</v>
      </c>
      <c r="J110" s="404" t="e">
        <f>IF($D110="Yes",'CMFs PDO (All Data)'!J110,1)</f>
        <v>#N/A</v>
      </c>
      <c r="K110" s="404" t="e">
        <f>IF($D110="Yes",'CMFs PDO (All Data)'!K110,1)</f>
        <v>#N/A</v>
      </c>
      <c r="L110" s="404" t="e">
        <f>IF($D110="Yes",'CMFs PDO (All Data)'!L110,1)</f>
        <v>#N/A</v>
      </c>
      <c r="M110" s="404" t="e">
        <f>IF($D110="Yes",'CMFs PDO (All Data)'!M110,1)</f>
        <v>#N/A</v>
      </c>
      <c r="N110" s="404" t="e">
        <f>IF($D110="Yes",'CMFs PDO (All Data)'!N110,1)</f>
        <v>#N/A</v>
      </c>
      <c r="O110" s="404" t="e">
        <f>IF($D110="Yes",'CMFs PDO (All Data)'!O110,1)</f>
        <v>#N/A</v>
      </c>
      <c r="P110" s="404" t="e">
        <f>IF($D110="Yes",'CMFs PDO (All Data)'!P110,1)</f>
        <v>#N/A</v>
      </c>
      <c r="Q110" s="404" t="e">
        <f>IF($D110="Yes",'CMFs PDO (All Data)'!Q110,1)</f>
        <v>#N/A</v>
      </c>
      <c r="R110" s="404" t="e">
        <f>IF($D110="Yes",'CMFs PDO (All Data)'!R110,1)</f>
        <v>#N/A</v>
      </c>
      <c r="S110" s="404" t="e">
        <f>IF($D110="Yes",'CMFs PDO (All Data)'!S110,1)</f>
        <v>#N/A</v>
      </c>
      <c r="T110" s="404" t="e">
        <f>IF($D110="Yes",'CMFs PDO (All Data)'!T110,1)</f>
        <v>#N/A</v>
      </c>
      <c r="U110" s="404" t="e">
        <f>IF($D110="Yes",'CMFs PDO (All Data)'!U110,1)</f>
        <v>#N/A</v>
      </c>
      <c r="V110" s="439" t="e">
        <f>IF($D110="Yes",'CMFs PDO (All Data)'!V110,1)</f>
        <v>#N/A</v>
      </c>
      <c r="W110" s="625"/>
    </row>
    <row r="111" spans="1:23" x14ac:dyDescent="0.2">
      <c r="A111" s="407" t="str">
        <f>'CMFs Fatal'!A111</f>
        <v>Area Type must be selected on Worksheet 1 (box 14)</v>
      </c>
      <c r="B111" s="403">
        <f>'CMFs Fatal (All Data)'!B111</f>
        <v>8</v>
      </c>
      <c r="C111" s="403" t="str">
        <f>'CMFs Fatal (All Data)'!C111</f>
        <v>All</v>
      </c>
      <c r="D111" s="403" t="e">
        <f>'CMFs Fatal (All Data)'!D111</f>
        <v>#N/A</v>
      </c>
      <c r="E111" s="404" t="e">
        <f>IF($D111="Yes",'CMFs PDO (All Data)'!E111,1)</f>
        <v>#N/A</v>
      </c>
      <c r="F111" s="404" t="e">
        <f>IF($D111="Yes",'CMFs PDO (All Data)'!F111,1)</f>
        <v>#N/A</v>
      </c>
      <c r="G111" s="404" t="e">
        <f>IF($D111="Yes",'CMFs PDO (All Data)'!G111,1)</f>
        <v>#N/A</v>
      </c>
      <c r="H111" s="404" t="e">
        <f>IF($D111="Yes",'CMFs PDO (All Data)'!H111,1)</f>
        <v>#N/A</v>
      </c>
      <c r="I111" s="404" t="e">
        <f>IF($D111="Yes",'CMFs PDO (All Data)'!I111,1)</f>
        <v>#N/A</v>
      </c>
      <c r="J111" s="404" t="e">
        <f>IF($D111="Yes",'CMFs PDO (All Data)'!J111,1)</f>
        <v>#N/A</v>
      </c>
      <c r="K111" s="404" t="e">
        <f>IF($D111="Yes",'CMFs PDO (All Data)'!K111,1)</f>
        <v>#N/A</v>
      </c>
      <c r="L111" s="404" t="e">
        <f>IF($D111="Yes",'CMFs PDO (All Data)'!L111,1)</f>
        <v>#N/A</v>
      </c>
      <c r="M111" s="404" t="e">
        <f>IF($D111="Yes",'CMFs PDO (All Data)'!M111,1)</f>
        <v>#N/A</v>
      </c>
      <c r="N111" s="404" t="e">
        <f>IF($D111="Yes",'CMFs PDO (All Data)'!N111,1)</f>
        <v>#N/A</v>
      </c>
      <c r="O111" s="404" t="e">
        <f>IF($D111="Yes",'CMFs PDO (All Data)'!O111,1)</f>
        <v>#N/A</v>
      </c>
      <c r="P111" s="404" t="e">
        <f>IF($D111="Yes",'CMFs PDO (All Data)'!P111,1)</f>
        <v>#N/A</v>
      </c>
      <c r="Q111" s="404" t="e">
        <f>IF($D111="Yes",'CMFs PDO (All Data)'!Q111,1)</f>
        <v>#N/A</v>
      </c>
      <c r="R111" s="404" t="e">
        <f>IF($D111="Yes",'CMFs PDO (All Data)'!R111,1)</f>
        <v>#N/A</v>
      </c>
      <c r="S111" s="404" t="e">
        <f>IF($D111="Yes",'CMFs PDO (All Data)'!S111,1)</f>
        <v>#N/A</v>
      </c>
      <c r="T111" s="404" t="e">
        <f>IF($D111="Yes",'CMFs PDO (All Data)'!T111,1)</f>
        <v>#N/A</v>
      </c>
      <c r="U111" s="404" t="e">
        <f>IF($D111="Yes",'CMFs PDO (All Data)'!U111,1)</f>
        <v>#N/A</v>
      </c>
      <c r="V111" s="439" t="e">
        <f>IF($D111="Yes",'CMFs PDO (All Data)'!V111,1)</f>
        <v>#N/A</v>
      </c>
      <c r="W111" s="625"/>
    </row>
    <row r="112" spans="1:23" x14ac:dyDescent="0.2">
      <c r="A112" s="407" t="str">
        <f>'CMFs Fatal'!A112</f>
        <v>Area Type must be selected on Worksheet 1 (box 14)</v>
      </c>
      <c r="B112" s="403">
        <f>'CMFs Fatal (All Data)'!B112</f>
        <v>25</v>
      </c>
      <c r="C112" s="403" t="str">
        <f>'CMFs Fatal (All Data)'!C112</f>
        <v>Rural</v>
      </c>
      <c r="D112" s="403" t="e">
        <f>'CMFs Fatal (All Data)'!D112</f>
        <v>#N/A</v>
      </c>
      <c r="E112" s="404" t="e">
        <f>IF($D112="Yes",'CMFs PDO (All Data)'!E112,1)</f>
        <v>#N/A</v>
      </c>
      <c r="F112" s="404" t="e">
        <f>IF($D112="Yes",'CMFs PDO (All Data)'!F112,1)</f>
        <v>#N/A</v>
      </c>
      <c r="G112" s="404" t="e">
        <f>IF($D112="Yes",'CMFs PDO (All Data)'!G112,1)</f>
        <v>#N/A</v>
      </c>
      <c r="H112" s="404" t="e">
        <f>IF($D112="Yes",'CMFs PDO (All Data)'!H112,1)</f>
        <v>#N/A</v>
      </c>
      <c r="I112" s="404" t="e">
        <f>IF($D112="Yes",'CMFs PDO (All Data)'!I112,1)</f>
        <v>#N/A</v>
      </c>
      <c r="J112" s="404" t="e">
        <f>IF($D112="Yes",'CMFs PDO (All Data)'!J112,1)</f>
        <v>#N/A</v>
      </c>
      <c r="K112" s="404" t="e">
        <f>IF($D112="Yes",'CMFs PDO (All Data)'!K112,1)</f>
        <v>#N/A</v>
      </c>
      <c r="L112" s="404" t="e">
        <f>IF($D112="Yes",'CMFs PDO (All Data)'!L112,1)</f>
        <v>#N/A</v>
      </c>
      <c r="M112" s="404" t="e">
        <f>IF($D112="Yes",'CMFs PDO (All Data)'!M112,1)</f>
        <v>#N/A</v>
      </c>
      <c r="N112" s="404" t="e">
        <f>IF($D112="Yes",'CMFs PDO (All Data)'!N112,1)</f>
        <v>#N/A</v>
      </c>
      <c r="O112" s="404" t="e">
        <f>IF($D112="Yes",'CMFs PDO (All Data)'!O112,1)</f>
        <v>#N/A</v>
      </c>
      <c r="P112" s="404" t="e">
        <f>IF($D112="Yes",'CMFs PDO (All Data)'!P112,1)</f>
        <v>#N/A</v>
      </c>
      <c r="Q112" s="404" t="e">
        <f>IF($D112="Yes",'CMFs PDO (All Data)'!Q112,1)</f>
        <v>#N/A</v>
      </c>
      <c r="R112" s="404" t="e">
        <f>IF($D112="Yes",'CMFs PDO (All Data)'!R112,1)</f>
        <v>#N/A</v>
      </c>
      <c r="S112" s="404" t="e">
        <f>IF($D112="Yes",'CMFs PDO (All Data)'!S112,1)</f>
        <v>#N/A</v>
      </c>
      <c r="T112" s="404" t="e">
        <f>IF($D112="Yes",'CMFs PDO (All Data)'!T112,1)</f>
        <v>#N/A</v>
      </c>
      <c r="U112" s="404" t="e">
        <f>IF($D112="Yes",'CMFs PDO (All Data)'!U112,1)</f>
        <v>#N/A</v>
      </c>
      <c r="V112" s="439" t="e">
        <f>IF($D112="Yes",'CMFs PDO (All Data)'!V112,1)</f>
        <v>#N/A</v>
      </c>
      <c r="W112" s="625"/>
    </row>
    <row r="113" spans="1:23" x14ac:dyDescent="0.2">
      <c r="A113" s="407" t="str">
        <f>'CMFs Fatal'!A113</f>
        <v>Area Type must be selected on Worksheet 1 (box 14)</v>
      </c>
      <c r="B113" s="403">
        <f>'CMFs Fatal (All Data)'!B113</f>
        <v>25</v>
      </c>
      <c r="C113" s="403" t="str">
        <f>'CMFs Fatal (All Data)'!C113</f>
        <v>All</v>
      </c>
      <c r="D113" s="403" t="e">
        <f>'CMFs Fatal (All Data)'!D113</f>
        <v>#N/A</v>
      </c>
      <c r="E113" s="404" t="e">
        <f>IF($D113="Yes",'CMFs PDO (All Data)'!E113,1)</f>
        <v>#N/A</v>
      </c>
      <c r="F113" s="404" t="e">
        <f>IF($D113="Yes",'CMFs PDO (All Data)'!F113,1)</f>
        <v>#N/A</v>
      </c>
      <c r="G113" s="404" t="e">
        <f>IF($D113="Yes",'CMFs PDO (All Data)'!G113,1)</f>
        <v>#N/A</v>
      </c>
      <c r="H113" s="404" t="e">
        <f>IF($D113="Yes",'CMFs PDO (All Data)'!H113,1)</f>
        <v>#N/A</v>
      </c>
      <c r="I113" s="404" t="e">
        <f>IF($D113="Yes",'CMFs PDO (All Data)'!I113,1)</f>
        <v>#N/A</v>
      </c>
      <c r="J113" s="404" t="e">
        <f>IF($D113="Yes",'CMFs PDO (All Data)'!J113,1)</f>
        <v>#N/A</v>
      </c>
      <c r="K113" s="404" t="e">
        <f>IF($D113="Yes",'CMFs PDO (All Data)'!K113,1)</f>
        <v>#N/A</v>
      </c>
      <c r="L113" s="404" t="e">
        <f>IF($D113="Yes",'CMFs PDO (All Data)'!L113,1)</f>
        <v>#N/A</v>
      </c>
      <c r="M113" s="404" t="e">
        <f>IF($D113="Yes",'CMFs PDO (All Data)'!M113,1)</f>
        <v>#N/A</v>
      </c>
      <c r="N113" s="404" t="e">
        <f>IF($D113="Yes",'CMFs PDO (All Data)'!N113,1)</f>
        <v>#N/A</v>
      </c>
      <c r="O113" s="404" t="e">
        <f>IF($D113="Yes",'CMFs PDO (All Data)'!O113,1)</f>
        <v>#N/A</v>
      </c>
      <c r="P113" s="404" t="e">
        <f>IF($D113="Yes",'CMFs PDO (All Data)'!P113,1)</f>
        <v>#N/A</v>
      </c>
      <c r="Q113" s="404" t="e">
        <f>IF($D113="Yes",'CMFs PDO (All Data)'!Q113,1)</f>
        <v>#N/A</v>
      </c>
      <c r="R113" s="404" t="e">
        <f>IF($D113="Yes",'CMFs PDO (All Data)'!R113,1)</f>
        <v>#N/A</v>
      </c>
      <c r="S113" s="404" t="e">
        <f>IF($D113="Yes",'CMFs PDO (All Data)'!S113,1)</f>
        <v>#N/A</v>
      </c>
      <c r="T113" s="404" t="e">
        <f>IF($D113="Yes",'CMFs PDO (All Data)'!T113,1)</f>
        <v>#N/A</v>
      </c>
      <c r="U113" s="404" t="e">
        <f>IF($D113="Yes",'CMFs PDO (All Data)'!U113,1)</f>
        <v>#N/A</v>
      </c>
      <c r="V113" s="439" t="e">
        <f>IF($D113="Yes",'CMFs PDO (All Data)'!V113,1)</f>
        <v>#N/A</v>
      </c>
      <c r="W113" s="625"/>
    </row>
    <row r="114" spans="1:23" x14ac:dyDescent="0.2">
      <c r="A114" s="407" t="str">
        <f>'CMFs Fatal'!A114</f>
        <v>Area Type must be selected on Worksheet 1 (box 14)</v>
      </c>
      <c r="B114" s="403">
        <f>'CMFs Fatal (All Data)'!B114</f>
        <v>25</v>
      </c>
      <c r="C114" s="403" t="str">
        <f>'CMFs Fatal (All Data)'!C114</f>
        <v>Rural</v>
      </c>
      <c r="D114" s="403" t="e">
        <f>'CMFs Fatal (All Data)'!D114</f>
        <v>#N/A</v>
      </c>
      <c r="E114" s="404" t="e">
        <f>IF($D114="Yes",'CMFs PDO (All Data)'!E114,1)</f>
        <v>#N/A</v>
      </c>
      <c r="F114" s="404" t="e">
        <f>IF($D114="Yes",'CMFs PDO (All Data)'!F114,1)</f>
        <v>#N/A</v>
      </c>
      <c r="G114" s="404" t="e">
        <f>IF($D114="Yes",'CMFs PDO (All Data)'!G114,1)</f>
        <v>#N/A</v>
      </c>
      <c r="H114" s="404" t="e">
        <f>IF($D114="Yes",'CMFs PDO (All Data)'!H114,1)</f>
        <v>#N/A</v>
      </c>
      <c r="I114" s="404" t="e">
        <f>IF($D114="Yes",'CMFs PDO (All Data)'!I114,1)</f>
        <v>#N/A</v>
      </c>
      <c r="J114" s="404" t="e">
        <f>IF($D114="Yes",'CMFs PDO (All Data)'!J114,1)</f>
        <v>#N/A</v>
      </c>
      <c r="K114" s="404" t="e">
        <f>IF($D114="Yes",'CMFs PDO (All Data)'!K114,1)</f>
        <v>#N/A</v>
      </c>
      <c r="L114" s="404" t="e">
        <f>IF($D114="Yes",'CMFs PDO (All Data)'!L114,1)</f>
        <v>#N/A</v>
      </c>
      <c r="M114" s="404" t="e">
        <f>IF($D114="Yes",'CMFs PDO (All Data)'!M114,1)</f>
        <v>#N/A</v>
      </c>
      <c r="N114" s="404" t="e">
        <f>IF($D114="Yes",'CMFs PDO (All Data)'!N114,1)</f>
        <v>#N/A</v>
      </c>
      <c r="O114" s="404" t="e">
        <f>IF($D114="Yes",'CMFs PDO (All Data)'!O114,1)</f>
        <v>#N/A</v>
      </c>
      <c r="P114" s="404" t="e">
        <f>IF($D114="Yes",'CMFs PDO (All Data)'!P114,1)</f>
        <v>#N/A</v>
      </c>
      <c r="Q114" s="404" t="e">
        <f>IF($D114="Yes",'CMFs PDO (All Data)'!Q114,1)</f>
        <v>#N/A</v>
      </c>
      <c r="R114" s="404" t="e">
        <f>IF($D114="Yes",'CMFs PDO (All Data)'!R114,1)</f>
        <v>#N/A</v>
      </c>
      <c r="S114" s="404" t="e">
        <f>IF($D114="Yes",'CMFs PDO (All Data)'!S114,1)</f>
        <v>#N/A</v>
      </c>
      <c r="T114" s="404" t="e">
        <f>IF($D114="Yes",'CMFs PDO (All Data)'!T114,1)</f>
        <v>#N/A</v>
      </c>
      <c r="U114" s="404" t="e">
        <f>IF($D114="Yes",'CMFs PDO (All Data)'!U114,1)</f>
        <v>#N/A</v>
      </c>
      <c r="V114" s="439" t="e">
        <f>IF($D114="Yes",'CMFs PDO (All Data)'!V114,1)</f>
        <v>#N/A</v>
      </c>
      <c r="W114" s="625"/>
    </row>
    <row r="115" spans="1:23" x14ac:dyDescent="0.2">
      <c r="A115" s="407" t="str">
        <f>'CMFs Fatal'!A115</f>
        <v>Area Type must be selected on Worksheet 1 (box 14)</v>
      </c>
      <c r="B115" s="403">
        <f>'CMFs Fatal (All Data)'!B115</f>
        <v>10</v>
      </c>
      <c r="C115" s="403" t="str">
        <f>'CMFs Fatal (All Data)'!C115</f>
        <v>All</v>
      </c>
      <c r="D115" s="403" t="e">
        <f>'CMFs Fatal (All Data)'!D115</f>
        <v>#N/A</v>
      </c>
      <c r="E115" s="404" t="e">
        <f>IF($D115="Yes",'CMFs PDO (All Data)'!E115,1)</f>
        <v>#N/A</v>
      </c>
      <c r="F115" s="404" t="e">
        <f>IF($D115="Yes",'CMFs PDO (All Data)'!F115,1)</f>
        <v>#N/A</v>
      </c>
      <c r="G115" s="404" t="e">
        <f>IF($D115="Yes",'CMFs PDO (All Data)'!G115,1)</f>
        <v>#N/A</v>
      </c>
      <c r="H115" s="404" t="e">
        <f>IF($D115="Yes",'CMFs PDO (All Data)'!H115,1)</f>
        <v>#N/A</v>
      </c>
      <c r="I115" s="404" t="e">
        <f>IF($D115="Yes",'CMFs PDO (All Data)'!I115,1)</f>
        <v>#N/A</v>
      </c>
      <c r="J115" s="404" t="e">
        <f>IF($D115="Yes",'CMFs PDO (All Data)'!J115,1)</f>
        <v>#N/A</v>
      </c>
      <c r="K115" s="404" t="e">
        <f>IF($D115="Yes",'CMFs PDO (All Data)'!K115,1)</f>
        <v>#N/A</v>
      </c>
      <c r="L115" s="404" t="e">
        <f>IF($D115="Yes",'CMFs PDO (All Data)'!L115,1)</f>
        <v>#N/A</v>
      </c>
      <c r="M115" s="404" t="e">
        <f>IF($D115="Yes",'CMFs PDO (All Data)'!M115,1)</f>
        <v>#N/A</v>
      </c>
      <c r="N115" s="404" t="e">
        <f>IF($D115="Yes",'CMFs PDO (All Data)'!N115,1)</f>
        <v>#N/A</v>
      </c>
      <c r="O115" s="404" t="e">
        <f>IF($D115="Yes",'CMFs PDO (All Data)'!O115,1)</f>
        <v>#N/A</v>
      </c>
      <c r="P115" s="404" t="e">
        <f>IF($D115="Yes",'CMFs PDO (All Data)'!P115,1)</f>
        <v>#N/A</v>
      </c>
      <c r="Q115" s="404" t="e">
        <f>IF($D115="Yes",'CMFs PDO (All Data)'!Q115,1)</f>
        <v>#N/A</v>
      </c>
      <c r="R115" s="404" t="e">
        <f>IF($D115="Yes",'CMFs PDO (All Data)'!R115,1)</f>
        <v>#N/A</v>
      </c>
      <c r="S115" s="404" t="e">
        <f>IF($D115="Yes",'CMFs PDO (All Data)'!S115,1)</f>
        <v>#N/A</v>
      </c>
      <c r="T115" s="404" t="e">
        <f>IF($D115="Yes",'CMFs PDO (All Data)'!T115,1)</f>
        <v>#N/A</v>
      </c>
      <c r="U115" s="404" t="e">
        <f>IF($D115="Yes",'CMFs PDO (All Data)'!U115,1)</f>
        <v>#N/A</v>
      </c>
      <c r="V115" s="439" t="e">
        <f>IF($D115="Yes",'CMFs PDO (All Data)'!V115,1)</f>
        <v>#N/A</v>
      </c>
      <c r="W115" s="625"/>
    </row>
    <row r="116" spans="1:23" x14ac:dyDescent="0.2">
      <c r="A116" s="407" t="str">
        <f>'CMFs Fatal'!A116</f>
        <v>Area Type must be selected on Worksheet 1 (box 14)</v>
      </c>
      <c r="B116" s="403">
        <f>'CMFs Fatal (All Data)'!B116</f>
        <v>10</v>
      </c>
      <c r="C116" s="403" t="str">
        <f>'CMFs Fatal (All Data)'!C116</f>
        <v>All</v>
      </c>
      <c r="D116" s="403" t="e">
        <f>'CMFs Fatal (All Data)'!D116</f>
        <v>#N/A</v>
      </c>
      <c r="E116" s="404" t="e">
        <f>IF($D116="Yes",'CMFs PDO (All Data)'!E116,1)</f>
        <v>#N/A</v>
      </c>
      <c r="F116" s="404" t="e">
        <f>IF($D116="Yes",'CMFs PDO (All Data)'!F116,1)</f>
        <v>#N/A</v>
      </c>
      <c r="G116" s="404" t="e">
        <f>IF($D116="Yes",'CMFs PDO (All Data)'!G116,1)</f>
        <v>#N/A</v>
      </c>
      <c r="H116" s="404" t="e">
        <f>IF($D116="Yes",'CMFs PDO (All Data)'!H116,1)</f>
        <v>#N/A</v>
      </c>
      <c r="I116" s="404" t="e">
        <f>IF($D116="Yes",'CMFs PDO (All Data)'!I116,1)</f>
        <v>#N/A</v>
      </c>
      <c r="J116" s="404" t="e">
        <f>IF($D116="Yes",'CMFs PDO (All Data)'!J116,1)</f>
        <v>#N/A</v>
      </c>
      <c r="K116" s="404" t="e">
        <f>IF($D116="Yes",'CMFs PDO (All Data)'!K116,1)</f>
        <v>#N/A</v>
      </c>
      <c r="L116" s="404" t="e">
        <f>IF($D116="Yes",'CMFs PDO (All Data)'!L116,1)</f>
        <v>#N/A</v>
      </c>
      <c r="M116" s="404" t="e">
        <f>IF($D116="Yes",'CMFs PDO (All Data)'!M116,1)</f>
        <v>#N/A</v>
      </c>
      <c r="N116" s="404" t="e">
        <f>IF($D116="Yes",'CMFs PDO (All Data)'!N116,1)</f>
        <v>#N/A</v>
      </c>
      <c r="O116" s="404" t="e">
        <f>IF($D116="Yes",'CMFs PDO (All Data)'!O116,1)</f>
        <v>#N/A</v>
      </c>
      <c r="P116" s="404" t="e">
        <f>IF($D116="Yes",'CMFs PDO (All Data)'!P116,1)</f>
        <v>#N/A</v>
      </c>
      <c r="Q116" s="404" t="e">
        <f>IF($D116="Yes",'CMFs PDO (All Data)'!Q116,1)</f>
        <v>#N/A</v>
      </c>
      <c r="R116" s="404" t="e">
        <f>IF($D116="Yes",'CMFs PDO (All Data)'!R116,1)</f>
        <v>#N/A</v>
      </c>
      <c r="S116" s="404" t="e">
        <f>IF($D116="Yes",'CMFs PDO (All Data)'!S116,1)</f>
        <v>#N/A</v>
      </c>
      <c r="T116" s="404" t="e">
        <f>IF($D116="Yes",'CMFs PDO (All Data)'!T116,1)</f>
        <v>#N/A</v>
      </c>
      <c r="U116" s="404" t="e">
        <f>IF($D116="Yes",'CMFs PDO (All Data)'!U116,1)</f>
        <v>#N/A</v>
      </c>
      <c r="V116" s="439" t="e">
        <f>IF($D116="Yes",'CMFs PDO (All Data)'!V116,1)</f>
        <v>#N/A</v>
      </c>
      <c r="W116" s="625"/>
    </row>
    <row r="117" spans="1:23" x14ac:dyDescent="0.2">
      <c r="A117" s="407" t="str">
        <f>'CMFs Fatal'!A117</f>
        <v>Area Type must be selected on Worksheet 1 (box 14)</v>
      </c>
      <c r="B117" s="403">
        <f>'CMFs Fatal (All Data)'!B117</f>
        <v>20</v>
      </c>
      <c r="C117" s="403" t="str">
        <f>'CMFs Fatal (All Data)'!C117</f>
        <v>All</v>
      </c>
      <c r="D117" s="403" t="e">
        <f>'CMFs Fatal (All Data)'!D117</f>
        <v>#N/A</v>
      </c>
      <c r="E117" s="404" t="e">
        <f>IF($D117="Yes",'CMFs PDO (All Data)'!E117,1)</f>
        <v>#N/A</v>
      </c>
      <c r="F117" s="404" t="e">
        <f>IF($D117="Yes",'CMFs PDO (All Data)'!F117,1)</f>
        <v>#N/A</v>
      </c>
      <c r="G117" s="404" t="e">
        <f>IF($D117="Yes",'CMFs PDO (All Data)'!G117,1)</f>
        <v>#N/A</v>
      </c>
      <c r="H117" s="404" t="e">
        <f>IF($D117="Yes",'CMFs PDO (All Data)'!H117,1)</f>
        <v>#N/A</v>
      </c>
      <c r="I117" s="404" t="e">
        <f>IF($D117="Yes",'CMFs PDO (All Data)'!I117,1)</f>
        <v>#N/A</v>
      </c>
      <c r="J117" s="404" t="e">
        <f>IF($D117="Yes",'CMFs PDO (All Data)'!J117,1)</f>
        <v>#N/A</v>
      </c>
      <c r="K117" s="404" t="e">
        <f>IF($D117="Yes",'CMFs PDO (All Data)'!K117,1)</f>
        <v>#N/A</v>
      </c>
      <c r="L117" s="404" t="e">
        <f>IF($D117="Yes",'CMFs PDO (All Data)'!L117,1)</f>
        <v>#N/A</v>
      </c>
      <c r="M117" s="404" t="e">
        <f>IF($D117="Yes",'CMFs PDO (All Data)'!M117,1)</f>
        <v>#N/A</v>
      </c>
      <c r="N117" s="404" t="e">
        <f>IF($D117="Yes",'CMFs PDO (All Data)'!N117,1)</f>
        <v>#N/A</v>
      </c>
      <c r="O117" s="404" t="e">
        <f>IF($D117="Yes",'CMFs PDO (All Data)'!O117,1)</f>
        <v>#N/A</v>
      </c>
      <c r="P117" s="404" t="e">
        <f>IF($D117="Yes",'CMFs PDO (All Data)'!P117,1)</f>
        <v>#N/A</v>
      </c>
      <c r="Q117" s="404" t="e">
        <f>IF($D117="Yes",'CMFs PDO (All Data)'!Q117,1)</f>
        <v>#N/A</v>
      </c>
      <c r="R117" s="404" t="e">
        <f>IF($D117="Yes",'CMFs PDO (All Data)'!R117,1)</f>
        <v>#N/A</v>
      </c>
      <c r="S117" s="404" t="e">
        <f>IF($D117="Yes",'CMFs PDO (All Data)'!S117,1)</f>
        <v>#N/A</v>
      </c>
      <c r="T117" s="404" t="e">
        <f>IF($D117="Yes",'CMFs PDO (All Data)'!T117,1)</f>
        <v>#N/A</v>
      </c>
      <c r="U117" s="404" t="e">
        <f>IF($D117="Yes",'CMFs PDO (All Data)'!U117,1)</f>
        <v>#N/A</v>
      </c>
      <c r="V117" s="439" t="e">
        <f>IF($D117="Yes",'CMFs PDO (All Data)'!V117,1)</f>
        <v>#N/A</v>
      </c>
      <c r="W117" s="625"/>
    </row>
    <row r="118" spans="1:23" x14ac:dyDescent="0.2">
      <c r="A118" s="407" t="str">
        <f>'CMFs Fatal'!A118</f>
        <v>Area Type must be selected on Worksheet 1 (box 14)</v>
      </c>
      <c r="B118" s="403">
        <f>'CMFs Fatal (All Data)'!B118</f>
        <v>20</v>
      </c>
      <c r="C118" s="403" t="str">
        <f>'CMFs Fatal (All Data)'!C118</f>
        <v>Urban and Suburban</v>
      </c>
      <c r="D118" s="403" t="e">
        <f>'CMFs Fatal (All Data)'!D118</f>
        <v>#N/A</v>
      </c>
      <c r="E118" s="404" t="e">
        <f>IF($D118="Yes",'CMFs PDO (All Data)'!E118,1)</f>
        <v>#N/A</v>
      </c>
      <c r="F118" s="404" t="e">
        <f>IF($D118="Yes",'CMFs PDO (All Data)'!F118,1)</f>
        <v>#N/A</v>
      </c>
      <c r="G118" s="404" t="e">
        <f>IF($D118="Yes",'CMFs PDO (All Data)'!G118,1)</f>
        <v>#N/A</v>
      </c>
      <c r="H118" s="404" t="e">
        <f>IF($D118="Yes",'CMFs PDO (All Data)'!H118,1)</f>
        <v>#N/A</v>
      </c>
      <c r="I118" s="404" t="e">
        <f>IF($D118="Yes",'CMFs PDO (All Data)'!I118,1)</f>
        <v>#N/A</v>
      </c>
      <c r="J118" s="404" t="e">
        <f>IF($D118="Yes",'CMFs PDO (All Data)'!J118,1)</f>
        <v>#N/A</v>
      </c>
      <c r="K118" s="404" t="e">
        <f>IF($D118="Yes",'CMFs PDO (All Data)'!K118,1)</f>
        <v>#N/A</v>
      </c>
      <c r="L118" s="404" t="e">
        <f>IF($D118="Yes",'CMFs PDO (All Data)'!L118,1)</f>
        <v>#N/A</v>
      </c>
      <c r="M118" s="404" t="e">
        <f>IF($D118="Yes",'CMFs PDO (All Data)'!M118,1)</f>
        <v>#N/A</v>
      </c>
      <c r="N118" s="404" t="e">
        <f>IF($D118="Yes",'CMFs PDO (All Data)'!N118,1)</f>
        <v>#N/A</v>
      </c>
      <c r="O118" s="404" t="e">
        <f>IF($D118="Yes",'CMFs PDO (All Data)'!O118,1)</f>
        <v>#N/A</v>
      </c>
      <c r="P118" s="404" t="e">
        <f>IF($D118="Yes",'CMFs PDO (All Data)'!P118,1)</f>
        <v>#N/A</v>
      </c>
      <c r="Q118" s="404" t="e">
        <f>IF($D118="Yes",'CMFs PDO (All Data)'!Q118,1)</f>
        <v>#N/A</v>
      </c>
      <c r="R118" s="404" t="e">
        <f>IF($D118="Yes",'CMFs PDO (All Data)'!R118,1)</f>
        <v>#N/A</v>
      </c>
      <c r="S118" s="404" t="e">
        <f>IF($D118="Yes",'CMFs PDO (All Data)'!S118,1)</f>
        <v>#N/A</v>
      </c>
      <c r="T118" s="404" t="e">
        <f>IF($D118="Yes",'CMFs PDO (All Data)'!T118,1)</f>
        <v>#N/A</v>
      </c>
      <c r="U118" s="404" t="e">
        <f>IF($D118="Yes",'CMFs PDO (All Data)'!U118,1)</f>
        <v>#N/A</v>
      </c>
      <c r="V118" s="439" t="e">
        <f>IF($D118="Yes",'CMFs PDO (All Data)'!V118,1)</f>
        <v>#N/A</v>
      </c>
      <c r="W118" s="625"/>
    </row>
    <row r="119" spans="1:23" x14ac:dyDescent="0.2">
      <c r="A119" s="407" t="str">
        <f>'CMFs Fatal'!A119</f>
        <v>Area Type must be selected on Worksheet 1 (box 14)</v>
      </c>
      <c r="B119" s="403">
        <f>'CMFs Fatal (All Data)'!B119</f>
        <v>20</v>
      </c>
      <c r="C119" s="403" t="str">
        <f>'CMFs Fatal (All Data)'!C119</f>
        <v>Urban</v>
      </c>
      <c r="D119" s="403" t="e">
        <f>'CMFs Fatal (All Data)'!D119</f>
        <v>#N/A</v>
      </c>
      <c r="E119" s="404" t="e">
        <f>IF($D119="Yes",'CMFs PDO (All Data)'!E119,1)</f>
        <v>#N/A</v>
      </c>
      <c r="F119" s="404" t="e">
        <f>IF($D119="Yes",'CMFs PDO (All Data)'!F119,1)</f>
        <v>#N/A</v>
      </c>
      <c r="G119" s="404" t="e">
        <f>IF($D119="Yes",'CMFs PDO (All Data)'!G119,1)</f>
        <v>#N/A</v>
      </c>
      <c r="H119" s="404" t="e">
        <f>IF($D119="Yes",'CMFs PDO (All Data)'!H119,1)</f>
        <v>#N/A</v>
      </c>
      <c r="I119" s="404" t="e">
        <f>IF($D119="Yes",'CMFs PDO (All Data)'!I119,1)</f>
        <v>#N/A</v>
      </c>
      <c r="J119" s="404" t="e">
        <f>IF($D119="Yes",'CMFs PDO (All Data)'!J119,1)</f>
        <v>#N/A</v>
      </c>
      <c r="K119" s="404" t="e">
        <f>IF($D119="Yes",'CMFs PDO (All Data)'!K119,1)</f>
        <v>#N/A</v>
      </c>
      <c r="L119" s="404" t="e">
        <f>IF($D119="Yes",'CMFs PDO (All Data)'!L119,1)</f>
        <v>#N/A</v>
      </c>
      <c r="M119" s="404" t="e">
        <f>IF($D119="Yes",'CMFs PDO (All Data)'!M119,1)</f>
        <v>#N/A</v>
      </c>
      <c r="N119" s="404" t="e">
        <f>IF($D119="Yes",'CMFs PDO (All Data)'!N119,1)</f>
        <v>#N/A</v>
      </c>
      <c r="O119" s="404" t="e">
        <f>IF($D119="Yes",'CMFs PDO (All Data)'!O119,1)</f>
        <v>#N/A</v>
      </c>
      <c r="P119" s="404" t="e">
        <f>IF($D119="Yes",'CMFs PDO (All Data)'!P119,1)</f>
        <v>#N/A</v>
      </c>
      <c r="Q119" s="404" t="e">
        <f>IF($D119="Yes",'CMFs PDO (All Data)'!Q119,1)</f>
        <v>#N/A</v>
      </c>
      <c r="R119" s="404" t="e">
        <f>IF($D119="Yes",'CMFs PDO (All Data)'!R119,1)</f>
        <v>#N/A</v>
      </c>
      <c r="S119" s="404" t="e">
        <f>IF($D119="Yes",'CMFs PDO (All Data)'!S119,1)</f>
        <v>#N/A</v>
      </c>
      <c r="T119" s="404" t="e">
        <f>IF($D119="Yes",'CMFs PDO (All Data)'!T119,1)</f>
        <v>#N/A</v>
      </c>
      <c r="U119" s="404" t="e">
        <f>IF($D119="Yes",'CMFs PDO (All Data)'!U119,1)</f>
        <v>#N/A</v>
      </c>
      <c r="V119" s="439" t="e">
        <f>IF($D119="Yes",'CMFs PDO (All Data)'!V119,1)</f>
        <v>#N/A</v>
      </c>
      <c r="W119" s="625"/>
    </row>
    <row r="120" spans="1:23" x14ac:dyDescent="0.2">
      <c r="A120" s="407" t="str">
        <f>'CMFs Fatal'!A120</f>
        <v>Area Type must be selected on Worksheet 1 (box 14)</v>
      </c>
      <c r="B120" s="403">
        <f>'CMFs Fatal (All Data)'!B120</f>
        <v>20</v>
      </c>
      <c r="C120" s="403" t="str">
        <f>'CMFs Fatal (All Data)'!C120</f>
        <v>Urban</v>
      </c>
      <c r="D120" s="403" t="e">
        <f>'CMFs Fatal (All Data)'!D120</f>
        <v>#N/A</v>
      </c>
      <c r="E120" s="404" t="e">
        <f>IF($D120="Yes",'CMFs PDO (All Data)'!E120,1)</f>
        <v>#N/A</v>
      </c>
      <c r="F120" s="404" t="e">
        <f>IF($D120="Yes",'CMFs PDO (All Data)'!F120,1)</f>
        <v>#N/A</v>
      </c>
      <c r="G120" s="404" t="e">
        <f>IF($D120="Yes",'CMFs PDO (All Data)'!G120,1)</f>
        <v>#N/A</v>
      </c>
      <c r="H120" s="404" t="e">
        <f>IF($D120="Yes",'CMFs PDO (All Data)'!H120,1)</f>
        <v>#N/A</v>
      </c>
      <c r="I120" s="404" t="e">
        <f>IF($D120="Yes",'CMFs PDO (All Data)'!I120,1)</f>
        <v>#N/A</v>
      </c>
      <c r="J120" s="404" t="e">
        <f>IF($D120="Yes",'CMFs PDO (All Data)'!J120,1)</f>
        <v>#N/A</v>
      </c>
      <c r="K120" s="404" t="e">
        <f>IF($D120="Yes",'CMFs PDO (All Data)'!K120,1)</f>
        <v>#N/A</v>
      </c>
      <c r="L120" s="404" t="e">
        <f>IF($D120="Yes",'CMFs PDO (All Data)'!L120,1)</f>
        <v>#N/A</v>
      </c>
      <c r="M120" s="404" t="e">
        <f>IF($D120="Yes",'CMFs PDO (All Data)'!M120,1)</f>
        <v>#N/A</v>
      </c>
      <c r="N120" s="404" t="e">
        <f>IF($D120="Yes",'CMFs PDO (All Data)'!N120,1)</f>
        <v>#N/A</v>
      </c>
      <c r="O120" s="404" t="e">
        <f>IF($D120="Yes",'CMFs PDO (All Data)'!O120,1)</f>
        <v>#N/A</v>
      </c>
      <c r="P120" s="404" t="e">
        <f>IF($D120="Yes",'CMFs PDO (All Data)'!P120,1)</f>
        <v>#N/A</v>
      </c>
      <c r="Q120" s="404" t="e">
        <f>IF($D120="Yes",'CMFs PDO (All Data)'!Q120,1)</f>
        <v>#N/A</v>
      </c>
      <c r="R120" s="404" t="e">
        <f>IF($D120="Yes",'CMFs PDO (All Data)'!R120,1)</f>
        <v>#N/A</v>
      </c>
      <c r="S120" s="404" t="e">
        <f>IF($D120="Yes",'CMFs PDO (All Data)'!S120,1)</f>
        <v>#N/A</v>
      </c>
      <c r="T120" s="404" t="e">
        <f>IF($D120="Yes",'CMFs PDO (All Data)'!T120,1)</f>
        <v>#N/A</v>
      </c>
      <c r="U120" s="404" t="e">
        <f>IF($D120="Yes",'CMFs PDO (All Data)'!U120,1)</f>
        <v>#N/A</v>
      </c>
      <c r="V120" s="439" t="e">
        <f>IF($D120="Yes",'CMFs PDO (All Data)'!V120,1)</f>
        <v>#N/A</v>
      </c>
      <c r="W120" s="625"/>
    </row>
    <row r="121" spans="1:23" x14ac:dyDescent="0.2">
      <c r="A121" s="407" t="str">
        <f>'CMFs Fatal'!A121</f>
        <v>Area Type must be selected on Worksheet 1 (box 14)</v>
      </c>
      <c r="B121" s="403">
        <f>'CMFs Fatal (All Data)'!B121</f>
        <v>20</v>
      </c>
      <c r="C121" s="403" t="str">
        <f>'CMFs Fatal (All Data)'!C121</f>
        <v>Urban</v>
      </c>
      <c r="D121" s="403" t="e">
        <f>'CMFs Fatal (All Data)'!D121</f>
        <v>#N/A</v>
      </c>
      <c r="E121" s="404" t="e">
        <f>IF($D121="Yes",'CMFs PDO (All Data)'!E121,1)</f>
        <v>#N/A</v>
      </c>
      <c r="F121" s="404" t="e">
        <f>IF($D121="Yes",'CMFs PDO (All Data)'!F121,1)</f>
        <v>#N/A</v>
      </c>
      <c r="G121" s="404" t="e">
        <f>IF($D121="Yes",'CMFs PDO (All Data)'!G121,1)</f>
        <v>#N/A</v>
      </c>
      <c r="H121" s="404" t="e">
        <f>IF($D121="Yes",'CMFs PDO (All Data)'!H121,1)</f>
        <v>#N/A</v>
      </c>
      <c r="I121" s="404" t="e">
        <f>IF($D121="Yes",'CMFs PDO (All Data)'!I121,1)</f>
        <v>#N/A</v>
      </c>
      <c r="J121" s="404" t="e">
        <f>IF($D121="Yes",'CMFs PDO (All Data)'!J121,1)</f>
        <v>#N/A</v>
      </c>
      <c r="K121" s="404" t="e">
        <f>IF($D121="Yes",'CMFs PDO (All Data)'!K121,1)</f>
        <v>#N/A</v>
      </c>
      <c r="L121" s="404" t="e">
        <f>IF($D121="Yes",'CMFs PDO (All Data)'!L121,1)</f>
        <v>#N/A</v>
      </c>
      <c r="M121" s="404" t="e">
        <f>IF($D121="Yes",'CMFs PDO (All Data)'!M121,1)</f>
        <v>#N/A</v>
      </c>
      <c r="N121" s="404" t="e">
        <f>IF($D121="Yes",'CMFs PDO (All Data)'!N121,1)</f>
        <v>#N/A</v>
      </c>
      <c r="O121" s="404" t="e">
        <f>IF($D121="Yes",'CMFs PDO (All Data)'!O121,1)</f>
        <v>#N/A</v>
      </c>
      <c r="P121" s="404" t="e">
        <f>IF($D121="Yes",'CMFs PDO (All Data)'!P121,1)</f>
        <v>#N/A</v>
      </c>
      <c r="Q121" s="404" t="e">
        <f>IF($D121="Yes",'CMFs PDO (All Data)'!Q121,1)</f>
        <v>#N/A</v>
      </c>
      <c r="R121" s="404" t="e">
        <f>IF($D121="Yes",'CMFs PDO (All Data)'!R121,1)</f>
        <v>#N/A</v>
      </c>
      <c r="S121" s="404" t="e">
        <f>IF($D121="Yes",'CMFs PDO (All Data)'!S121,1)</f>
        <v>#N/A</v>
      </c>
      <c r="T121" s="404" t="e">
        <f>IF($D121="Yes",'CMFs PDO (All Data)'!T121,1)</f>
        <v>#N/A</v>
      </c>
      <c r="U121" s="404" t="e">
        <f>IF($D121="Yes",'CMFs PDO (All Data)'!U121,1)</f>
        <v>#N/A</v>
      </c>
      <c r="V121" s="439" t="e">
        <f>IF($D121="Yes",'CMFs PDO (All Data)'!V121,1)</f>
        <v>#N/A</v>
      </c>
      <c r="W121" s="625"/>
    </row>
    <row r="122" spans="1:23" x14ac:dyDescent="0.2">
      <c r="A122" s="407" t="str">
        <f>'CMFs Fatal'!A122</f>
        <v>Area Type must be selected on Worksheet 1 (box 14)</v>
      </c>
      <c r="B122" s="403">
        <f>'CMFs Fatal (All Data)'!B122</f>
        <v>20</v>
      </c>
      <c r="C122" s="403" t="str">
        <f>'CMFs Fatal (All Data)'!C122</f>
        <v>All</v>
      </c>
      <c r="D122" s="403" t="e">
        <f>'CMFs Fatal (All Data)'!D122</f>
        <v>#N/A</v>
      </c>
      <c r="E122" s="404" t="e">
        <f>IF($D122="Yes",'CMFs PDO (All Data)'!E122,1)</f>
        <v>#N/A</v>
      </c>
      <c r="F122" s="404" t="e">
        <f>IF($D122="Yes",'CMFs PDO (All Data)'!F122,1)</f>
        <v>#N/A</v>
      </c>
      <c r="G122" s="404" t="e">
        <f>IF($D122="Yes",'CMFs PDO (All Data)'!G122,1)</f>
        <v>#N/A</v>
      </c>
      <c r="H122" s="404" t="e">
        <f>IF($D122="Yes",'CMFs PDO (All Data)'!H122,1)</f>
        <v>#N/A</v>
      </c>
      <c r="I122" s="404" t="e">
        <f>IF($D122="Yes",'CMFs PDO (All Data)'!I122,1)</f>
        <v>#N/A</v>
      </c>
      <c r="J122" s="404" t="e">
        <f>IF($D122="Yes",'CMFs PDO (All Data)'!J122,1)</f>
        <v>#N/A</v>
      </c>
      <c r="K122" s="404" t="e">
        <f>IF($D122="Yes",'CMFs PDO (All Data)'!K122,1)</f>
        <v>#N/A</v>
      </c>
      <c r="L122" s="404" t="e">
        <f>IF($D122="Yes",'CMFs PDO (All Data)'!L122,1)</f>
        <v>#N/A</v>
      </c>
      <c r="M122" s="404" t="e">
        <f>IF($D122="Yes",'CMFs PDO (All Data)'!M122,1)</f>
        <v>#N/A</v>
      </c>
      <c r="N122" s="404" t="e">
        <f>IF($D122="Yes",'CMFs PDO (All Data)'!N122,1)</f>
        <v>#N/A</v>
      </c>
      <c r="O122" s="404" t="e">
        <f>IF($D122="Yes",'CMFs PDO (All Data)'!O122,1)</f>
        <v>#N/A</v>
      </c>
      <c r="P122" s="404" t="e">
        <f>IF($D122="Yes",'CMFs PDO (All Data)'!P122,1)</f>
        <v>#N/A</v>
      </c>
      <c r="Q122" s="404" t="e">
        <f>IF($D122="Yes",'CMFs PDO (All Data)'!Q122,1)</f>
        <v>#N/A</v>
      </c>
      <c r="R122" s="404" t="e">
        <f>IF($D122="Yes",'CMFs PDO (All Data)'!R122,1)</f>
        <v>#N/A</v>
      </c>
      <c r="S122" s="404" t="e">
        <f>IF($D122="Yes",'CMFs PDO (All Data)'!S122,1)</f>
        <v>#N/A</v>
      </c>
      <c r="T122" s="404" t="e">
        <f>IF($D122="Yes",'CMFs PDO (All Data)'!T122,1)</f>
        <v>#N/A</v>
      </c>
      <c r="U122" s="404" t="e">
        <f>IF($D122="Yes",'CMFs PDO (All Data)'!U122,1)</f>
        <v>#N/A</v>
      </c>
      <c r="V122" s="439" t="e">
        <f>IF($D122="Yes",'CMFs PDO (All Data)'!V122,1)</f>
        <v>#N/A</v>
      </c>
      <c r="W122" s="625"/>
    </row>
    <row r="123" spans="1:23" x14ac:dyDescent="0.2">
      <c r="A123" s="407" t="str">
        <f>'CMFs Fatal'!A123</f>
        <v>Area Type must be selected on Worksheet 1 (box 14)</v>
      </c>
      <c r="B123" s="403">
        <f>'CMFs Fatal (All Data)'!B123</f>
        <v>20</v>
      </c>
      <c r="C123" s="403" t="str">
        <f>'CMFs Fatal (All Data)'!C123</f>
        <v>All</v>
      </c>
      <c r="D123" s="403" t="e">
        <f>'CMFs Fatal (All Data)'!D123</f>
        <v>#N/A</v>
      </c>
      <c r="E123" s="404" t="e">
        <f>IF($D123="Yes",'CMFs PDO (All Data)'!E123,1)</f>
        <v>#N/A</v>
      </c>
      <c r="F123" s="404" t="e">
        <f>IF($D123="Yes",'CMFs PDO (All Data)'!F123,1)</f>
        <v>#N/A</v>
      </c>
      <c r="G123" s="404" t="e">
        <f>IF($D123="Yes",'CMFs PDO (All Data)'!G123,1)</f>
        <v>#N/A</v>
      </c>
      <c r="H123" s="404" t="e">
        <f>IF($D123="Yes",'CMFs PDO (All Data)'!H123,1)</f>
        <v>#N/A</v>
      </c>
      <c r="I123" s="404" t="e">
        <f>IF($D123="Yes",'CMFs PDO (All Data)'!I123,1)</f>
        <v>#N/A</v>
      </c>
      <c r="J123" s="404" t="e">
        <f>IF($D123="Yes",'CMFs PDO (All Data)'!J123,1)</f>
        <v>#N/A</v>
      </c>
      <c r="K123" s="404" t="e">
        <f>IF($D123="Yes",'CMFs PDO (All Data)'!K123,1)</f>
        <v>#N/A</v>
      </c>
      <c r="L123" s="404" t="e">
        <f>IF($D123="Yes",'CMFs PDO (All Data)'!L123,1)</f>
        <v>#N/A</v>
      </c>
      <c r="M123" s="404" t="e">
        <f>IF($D123="Yes",'CMFs PDO (All Data)'!M123,1)</f>
        <v>#N/A</v>
      </c>
      <c r="N123" s="404" t="e">
        <f>IF($D123="Yes",'CMFs PDO (All Data)'!N123,1)</f>
        <v>#N/A</v>
      </c>
      <c r="O123" s="404" t="e">
        <f>IF($D123="Yes",'CMFs PDO (All Data)'!O123,1)</f>
        <v>#N/A</v>
      </c>
      <c r="P123" s="404" t="e">
        <f>IF($D123="Yes",'CMFs PDO (All Data)'!P123,1)</f>
        <v>#N/A</v>
      </c>
      <c r="Q123" s="404" t="e">
        <f>IF($D123="Yes",'CMFs PDO (All Data)'!Q123,1)</f>
        <v>#N/A</v>
      </c>
      <c r="R123" s="404" t="e">
        <f>IF($D123="Yes",'CMFs PDO (All Data)'!R123,1)</f>
        <v>#N/A</v>
      </c>
      <c r="S123" s="404" t="e">
        <f>IF($D123="Yes",'CMFs PDO (All Data)'!S123,1)</f>
        <v>#N/A</v>
      </c>
      <c r="T123" s="404" t="e">
        <f>IF($D123="Yes",'CMFs PDO (All Data)'!T123,1)</f>
        <v>#N/A</v>
      </c>
      <c r="U123" s="404" t="e">
        <f>IF($D123="Yes",'CMFs PDO (All Data)'!U123,1)</f>
        <v>#N/A</v>
      </c>
      <c r="V123" s="439" t="e">
        <f>IF($D123="Yes",'CMFs PDO (All Data)'!V123,1)</f>
        <v>#N/A</v>
      </c>
      <c r="W123" s="625"/>
    </row>
    <row r="124" spans="1:23" x14ac:dyDescent="0.2">
      <c r="A124" s="407" t="str">
        <f>'CMFs Fatal'!A124</f>
        <v>Area Type must be selected on Worksheet 1 (box 14)</v>
      </c>
      <c r="B124" s="403">
        <f>'CMFs Fatal (All Data)'!B124</f>
        <v>20</v>
      </c>
      <c r="C124" s="403" t="str">
        <f>'CMFs Fatal (All Data)'!C124</f>
        <v>All</v>
      </c>
      <c r="D124" s="403" t="e">
        <f>'CMFs Fatal (All Data)'!D124</f>
        <v>#N/A</v>
      </c>
      <c r="E124" s="404" t="e">
        <f>IF($D124="Yes",'CMFs PDO (All Data)'!E124,1)</f>
        <v>#N/A</v>
      </c>
      <c r="F124" s="404" t="e">
        <f>IF($D124="Yes",'CMFs PDO (All Data)'!F124,1)</f>
        <v>#N/A</v>
      </c>
      <c r="G124" s="404" t="e">
        <f>IF($D124="Yes",'CMFs PDO (All Data)'!G124,1)</f>
        <v>#N/A</v>
      </c>
      <c r="H124" s="404" t="e">
        <f>IF($D124="Yes",'CMFs PDO (All Data)'!H124,1)</f>
        <v>#N/A</v>
      </c>
      <c r="I124" s="404" t="e">
        <f>IF($D124="Yes",'CMFs PDO (All Data)'!I124,1)</f>
        <v>#N/A</v>
      </c>
      <c r="J124" s="404" t="e">
        <f>IF($D124="Yes",'CMFs PDO (All Data)'!J124,1)</f>
        <v>#N/A</v>
      </c>
      <c r="K124" s="404" t="e">
        <f>IF($D124="Yes",'CMFs PDO (All Data)'!K124,1)</f>
        <v>#N/A</v>
      </c>
      <c r="L124" s="404" t="e">
        <f>IF($D124="Yes",'CMFs PDO (All Data)'!L124,1)</f>
        <v>#N/A</v>
      </c>
      <c r="M124" s="404" t="e">
        <f>IF($D124="Yes",'CMFs PDO (All Data)'!M124,1)</f>
        <v>#N/A</v>
      </c>
      <c r="N124" s="404" t="e">
        <f>IF($D124="Yes",'CMFs PDO (All Data)'!N124,1)</f>
        <v>#N/A</v>
      </c>
      <c r="O124" s="404" t="e">
        <f>IF($D124="Yes",'CMFs PDO (All Data)'!O124,1)</f>
        <v>#N/A</v>
      </c>
      <c r="P124" s="404" t="e">
        <f>IF($D124="Yes",'CMFs PDO (All Data)'!P124,1)</f>
        <v>#N/A</v>
      </c>
      <c r="Q124" s="404" t="e">
        <f>IF($D124="Yes",'CMFs PDO (All Data)'!Q124,1)</f>
        <v>#N/A</v>
      </c>
      <c r="R124" s="404" t="e">
        <f>IF($D124="Yes",'CMFs PDO (All Data)'!R124,1)</f>
        <v>#N/A</v>
      </c>
      <c r="S124" s="404" t="e">
        <f>IF($D124="Yes",'CMFs PDO (All Data)'!S124,1)</f>
        <v>#N/A</v>
      </c>
      <c r="T124" s="404" t="e">
        <f>IF($D124="Yes",'CMFs PDO (All Data)'!T124,1)</f>
        <v>#N/A</v>
      </c>
      <c r="U124" s="404" t="e">
        <f>IF($D124="Yes",'CMFs PDO (All Data)'!U124,1)</f>
        <v>#N/A</v>
      </c>
      <c r="V124" s="439" t="e">
        <f>IF($D124="Yes",'CMFs PDO (All Data)'!V124,1)</f>
        <v>#N/A</v>
      </c>
      <c r="W124" s="625"/>
    </row>
    <row r="125" spans="1:23" x14ac:dyDescent="0.2">
      <c r="A125" s="407" t="str">
        <f>'CMFs Fatal'!A125</f>
        <v>Area Type must be selected on Worksheet 1 (box 14)</v>
      </c>
      <c r="B125" s="403">
        <f>'CMFs Fatal (All Data)'!B125</f>
        <v>20</v>
      </c>
      <c r="C125" s="403" t="str">
        <f>'CMFs Fatal (All Data)'!C125</f>
        <v>All</v>
      </c>
      <c r="D125" s="403" t="e">
        <f>'CMFs Fatal (All Data)'!D125</f>
        <v>#N/A</v>
      </c>
      <c r="E125" s="404" t="e">
        <f>IF($D125="Yes",'CMFs PDO (All Data)'!E125,1)</f>
        <v>#N/A</v>
      </c>
      <c r="F125" s="404" t="e">
        <f>IF($D125="Yes",'CMFs PDO (All Data)'!F125,1)</f>
        <v>#N/A</v>
      </c>
      <c r="G125" s="404" t="e">
        <f>IF($D125="Yes",'CMFs PDO (All Data)'!G125,1)</f>
        <v>#N/A</v>
      </c>
      <c r="H125" s="404" t="e">
        <f>IF($D125="Yes",'CMFs PDO (All Data)'!H125,1)</f>
        <v>#N/A</v>
      </c>
      <c r="I125" s="404" t="e">
        <f>IF($D125="Yes",'CMFs PDO (All Data)'!I125,1)</f>
        <v>#N/A</v>
      </c>
      <c r="J125" s="404" t="e">
        <f>IF($D125="Yes",'CMFs PDO (All Data)'!J125,1)</f>
        <v>#N/A</v>
      </c>
      <c r="K125" s="404" t="e">
        <f>IF($D125="Yes",'CMFs PDO (All Data)'!K125,1)</f>
        <v>#N/A</v>
      </c>
      <c r="L125" s="404" t="e">
        <f>IF($D125="Yes",'CMFs PDO (All Data)'!L125,1)</f>
        <v>#N/A</v>
      </c>
      <c r="M125" s="404" t="e">
        <f>IF($D125="Yes",'CMFs PDO (All Data)'!M125,1)</f>
        <v>#N/A</v>
      </c>
      <c r="N125" s="404" t="e">
        <f>IF($D125="Yes",'CMFs PDO (All Data)'!N125,1)</f>
        <v>#N/A</v>
      </c>
      <c r="O125" s="404" t="e">
        <f>IF($D125="Yes",'CMFs PDO (All Data)'!O125,1)</f>
        <v>#N/A</v>
      </c>
      <c r="P125" s="404" t="e">
        <f>IF($D125="Yes",'CMFs PDO (All Data)'!P125,1)</f>
        <v>#N/A</v>
      </c>
      <c r="Q125" s="404" t="e">
        <f>IF($D125="Yes",'CMFs PDO (All Data)'!Q125,1)</f>
        <v>#N/A</v>
      </c>
      <c r="R125" s="404" t="e">
        <f>IF($D125="Yes",'CMFs PDO (All Data)'!R125,1)</f>
        <v>#N/A</v>
      </c>
      <c r="S125" s="404" t="e">
        <f>IF($D125="Yes",'CMFs PDO (All Data)'!S125,1)</f>
        <v>#N/A</v>
      </c>
      <c r="T125" s="404" t="e">
        <f>IF($D125="Yes",'CMFs PDO (All Data)'!T125,1)</f>
        <v>#N/A</v>
      </c>
      <c r="U125" s="404" t="e">
        <f>IF($D125="Yes",'CMFs PDO (All Data)'!U125,1)</f>
        <v>#N/A</v>
      </c>
      <c r="V125" s="439" t="e">
        <f>IF($D125="Yes",'CMFs PDO (All Data)'!V125,1)</f>
        <v>#N/A</v>
      </c>
      <c r="W125" s="625"/>
    </row>
    <row r="126" spans="1:23" x14ac:dyDescent="0.2">
      <c r="A126" s="407" t="str">
        <f>'CMFs Fatal'!A126</f>
        <v>Area Type must be selected on Worksheet 1 (box 14)</v>
      </c>
      <c r="B126" s="403">
        <f>'CMFs Fatal (All Data)'!B126</f>
        <v>20</v>
      </c>
      <c r="C126" s="403" t="str">
        <f>'CMFs Fatal (All Data)'!C126</f>
        <v>All</v>
      </c>
      <c r="D126" s="403" t="e">
        <f>'CMFs Fatal (All Data)'!D126</f>
        <v>#N/A</v>
      </c>
      <c r="E126" s="404" t="e">
        <f>IF($D126="Yes",'CMFs PDO (All Data)'!E126,1)</f>
        <v>#N/A</v>
      </c>
      <c r="F126" s="404" t="e">
        <f>IF($D126="Yes",'CMFs PDO (All Data)'!F126,1)</f>
        <v>#N/A</v>
      </c>
      <c r="G126" s="404" t="e">
        <f>IF($D126="Yes",'CMFs PDO (All Data)'!G126,1)</f>
        <v>#N/A</v>
      </c>
      <c r="H126" s="404" t="e">
        <f>IF($D126="Yes",'CMFs PDO (All Data)'!H126,1)</f>
        <v>#N/A</v>
      </c>
      <c r="I126" s="404" t="e">
        <f>IF($D126="Yes",'CMFs PDO (All Data)'!I126,1)</f>
        <v>#N/A</v>
      </c>
      <c r="J126" s="404" t="e">
        <f>IF($D126="Yes",'CMFs PDO (All Data)'!J126,1)</f>
        <v>#N/A</v>
      </c>
      <c r="K126" s="404" t="e">
        <f>IF($D126="Yes",'CMFs PDO (All Data)'!K126,1)</f>
        <v>#N/A</v>
      </c>
      <c r="L126" s="404" t="e">
        <f>IF($D126="Yes",'CMFs PDO (All Data)'!L126,1)</f>
        <v>#N/A</v>
      </c>
      <c r="M126" s="404" t="e">
        <f>IF($D126="Yes",'CMFs PDO (All Data)'!M126,1)</f>
        <v>#N/A</v>
      </c>
      <c r="N126" s="404" t="e">
        <f>IF($D126="Yes",'CMFs PDO (All Data)'!N126,1)</f>
        <v>#N/A</v>
      </c>
      <c r="O126" s="404" t="e">
        <f>IF($D126="Yes",'CMFs PDO (All Data)'!O126,1)</f>
        <v>#N/A</v>
      </c>
      <c r="P126" s="404" t="e">
        <f>IF($D126="Yes",'CMFs PDO (All Data)'!P126,1)</f>
        <v>#N/A</v>
      </c>
      <c r="Q126" s="404" t="e">
        <f>IF($D126="Yes",'CMFs PDO (All Data)'!Q126,1)</f>
        <v>#N/A</v>
      </c>
      <c r="R126" s="404" t="e">
        <f>IF($D126="Yes",'CMFs PDO (All Data)'!R126,1)</f>
        <v>#N/A</v>
      </c>
      <c r="S126" s="404" t="e">
        <f>IF($D126="Yes",'CMFs PDO (All Data)'!S126,1)</f>
        <v>#N/A</v>
      </c>
      <c r="T126" s="404" t="e">
        <f>IF($D126="Yes",'CMFs PDO (All Data)'!T126,1)</f>
        <v>#N/A</v>
      </c>
      <c r="U126" s="404" t="e">
        <f>IF($D126="Yes",'CMFs PDO (All Data)'!U126,1)</f>
        <v>#N/A</v>
      </c>
      <c r="V126" s="439" t="e">
        <f>IF($D126="Yes",'CMFs PDO (All Data)'!V126,1)</f>
        <v>#N/A</v>
      </c>
      <c r="W126" s="625"/>
    </row>
    <row r="127" spans="1:23" x14ac:dyDescent="0.2">
      <c r="A127" s="407" t="str">
        <f>'CMFs Fatal'!A127</f>
        <v>Area Type must be selected on Worksheet 1 (box 14)</v>
      </c>
      <c r="B127" s="403">
        <f>'CMFs Fatal (All Data)'!B127</f>
        <v>20</v>
      </c>
      <c r="C127" s="403" t="str">
        <f>'CMFs Fatal (All Data)'!C127</f>
        <v>All</v>
      </c>
      <c r="D127" s="403" t="e">
        <f>'CMFs Fatal (All Data)'!D127</f>
        <v>#N/A</v>
      </c>
      <c r="E127" s="404" t="e">
        <f>IF($D127="Yes",'CMFs PDO (All Data)'!E127,1)</f>
        <v>#N/A</v>
      </c>
      <c r="F127" s="404" t="e">
        <f>IF($D127="Yes",'CMFs PDO (All Data)'!F127,1)</f>
        <v>#N/A</v>
      </c>
      <c r="G127" s="404" t="e">
        <f>IF($D127="Yes",'CMFs PDO (All Data)'!G127,1)</f>
        <v>#N/A</v>
      </c>
      <c r="H127" s="404" t="e">
        <f>IF($D127="Yes",'CMFs PDO (All Data)'!H127,1)</f>
        <v>#N/A</v>
      </c>
      <c r="I127" s="404" t="e">
        <f>IF($D127="Yes",'CMFs PDO (All Data)'!I127,1)</f>
        <v>#N/A</v>
      </c>
      <c r="J127" s="404" t="e">
        <f>IF($D127="Yes",'CMFs PDO (All Data)'!J127,1)</f>
        <v>#N/A</v>
      </c>
      <c r="K127" s="404" t="e">
        <f>IF($D127="Yes",'CMFs PDO (All Data)'!K127,1)</f>
        <v>#N/A</v>
      </c>
      <c r="L127" s="404" t="e">
        <f>IF($D127="Yes",'CMFs PDO (All Data)'!L127,1)</f>
        <v>#N/A</v>
      </c>
      <c r="M127" s="404" t="e">
        <f>IF($D127="Yes",'CMFs PDO (All Data)'!M127,1)</f>
        <v>#N/A</v>
      </c>
      <c r="N127" s="404" t="e">
        <f>IF($D127="Yes",'CMFs PDO (All Data)'!N127,1)</f>
        <v>#N/A</v>
      </c>
      <c r="O127" s="404" t="e">
        <f>IF($D127="Yes",'CMFs PDO (All Data)'!O127,1)</f>
        <v>#N/A</v>
      </c>
      <c r="P127" s="404" t="e">
        <f>IF($D127="Yes",'CMFs PDO (All Data)'!P127,1)</f>
        <v>#N/A</v>
      </c>
      <c r="Q127" s="404" t="e">
        <f>IF($D127="Yes",'CMFs PDO (All Data)'!Q127,1)</f>
        <v>#N/A</v>
      </c>
      <c r="R127" s="404" t="e">
        <f>IF($D127="Yes",'CMFs PDO (All Data)'!R127,1)</f>
        <v>#N/A</v>
      </c>
      <c r="S127" s="404" t="e">
        <f>IF($D127="Yes",'CMFs PDO (All Data)'!S127,1)</f>
        <v>#N/A</v>
      </c>
      <c r="T127" s="404" t="e">
        <f>IF($D127="Yes",'CMFs PDO (All Data)'!T127,1)</f>
        <v>#N/A</v>
      </c>
      <c r="U127" s="404" t="e">
        <f>IF($D127="Yes",'CMFs PDO (All Data)'!U127,1)</f>
        <v>#N/A</v>
      </c>
      <c r="V127" s="439" t="e">
        <f>IF($D127="Yes",'CMFs PDO (All Data)'!V127,1)</f>
        <v>#N/A</v>
      </c>
      <c r="W127" s="625"/>
    </row>
    <row r="128" spans="1:23" x14ac:dyDescent="0.2">
      <c r="A128" s="407" t="str">
        <f>'CMFs Fatal'!A128</f>
        <v>Area Type must be selected on Worksheet 1 (box 14)</v>
      </c>
      <c r="B128" s="403">
        <f>'CMFs Fatal (All Data)'!B128</f>
        <v>20</v>
      </c>
      <c r="C128" s="403" t="str">
        <f>'CMFs Fatal (All Data)'!C128</f>
        <v>Rural</v>
      </c>
      <c r="D128" s="403" t="e">
        <f>'CMFs Fatal (All Data)'!D128</f>
        <v>#N/A</v>
      </c>
      <c r="E128" s="404" t="e">
        <f>IF($D128="Yes",'CMFs PDO (All Data)'!E128,1)</f>
        <v>#N/A</v>
      </c>
      <c r="F128" s="404" t="e">
        <f>IF($D128="Yes",'CMFs PDO (All Data)'!F128,1)</f>
        <v>#N/A</v>
      </c>
      <c r="G128" s="404" t="e">
        <f>IF($D128="Yes",'CMFs PDO (All Data)'!G128,1)</f>
        <v>#N/A</v>
      </c>
      <c r="H128" s="404" t="e">
        <f>IF($D128="Yes",'CMFs PDO (All Data)'!H128,1)</f>
        <v>#N/A</v>
      </c>
      <c r="I128" s="404" t="e">
        <f>IF($D128="Yes",'CMFs PDO (All Data)'!I128,1)</f>
        <v>#N/A</v>
      </c>
      <c r="J128" s="404" t="e">
        <f>IF($D128="Yes",'CMFs PDO (All Data)'!J128,1)</f>
        <v>#N/A</v>
      </c>
      <c r="K128" s="404" t="e">
        <f>IF($D128="Yes",'CMFs PDO (All Data)'!K128,1)</f>
        <v>#N/A</v>
      </c>
      <c r="L128" s="404" t="e">
        <f>IF($D128="Yes",'CMFs PDO (All Data)'!L128,1)</f>
        <v>#N/A</v>
      </c>
      <c r="M128" s="404" t="e">
        <f>IF($D128="Yes",'CMFs PDO (All Data)'!M128,1)</f>
        <v>#N/A</v>
      </c>
      <c r="N128" s="404" t="e">
        <f>IF($D128="Yes",'CMFs PDO (All Data)'!N128,1)</f>
        <v>#N/A</v>
      </c>
      <c r="O128" s="404" t="e">
        <f>IF($D128="Yes",'CMFs PDO (All Data)'!O128,1)</f>
        <v>#N/A</v>
      </c>
      <c r="P128" s="404" t="e">
        <f>IF($D128="Yes",'CMFs PDO (All Data)'!P128,1)</f>
        <v>#N/A</v>
      </c>
      <c r="Q128" s="404" t="e">
        <f>IF($D128="Yes",'CMFs PDO (All Data)'!Q128,1)</f>
        <v>#N/A</v>
      </c>
      <c r="R128" s="404" t="e">
        <f>IF($D128="Yes",'CMFs PDO (All Data)'!R128,1)</f>
        <v>#N/A</v>
      </c>
      <c r="S128" s="404" t="e">
        <f>IF($D128="Yes",'CMFs PDO (All Data)'!S128,1)</f>
        <v>#N/A</v>
      </c>
      <c r="T128" s="404" t="e">
        <f>IF($D128="Yes",'CMFs PDO (All Data)'!T128,1)</f>
        <v>#N/A</v>
      </c>
      <c r="U128" s="404" t="e">
        <f>IF($D128="Yes",'CMFs PDO (All Data)'!U128,1)</f>
        <v>#N/A</v>
      </c>
      <c r="V128" s="439" t="e">
        <f>IF($D128="Yes",'CMFs PDO (All Data)'!V128,1)</f>
        <v>#N/A</v>
      </c>
      <c r="W128" s="625"/>
    </row>
    <row r="129" spans="1:23" x14ac:dyDescent="0.2">
      <c r="A129" s="407" t="str">
        <f>'CMFs Fatal'!A129</f>
        <v>Area Type must be selected on Worksheet 1 (box 14)</v>
      </c>
      <c r="B129" s="403">
        <f>'CMFs Fatal (All Data)'!B129</f>
        <v>10</v>
      </c>
      <c r="C129" s="403" t="str">
        <f>'CMFs Fatal (All Data)'!C129</f>
        <v>All</v>
      </c>
      <c r="D129" s="403" t="e">
        <f>'CMFs Fatal (All Data)'!D129</f>
        <v>#N/A</v>
      </c>
      <c r="E129" s="404" t="e">
        <f>IF($D129="Yes",'CMFs PDO (All Data)'!E129,1)</f>
        <v>#N/A</v>
      </c>
      <c r="F129" s="404" t="e">
        <f>IF($D129="Yes",'CMFs PDO (All Data)'!F129,1)</f>
        <v>#N/A</v>
      </c>
      <c r="G129" s="404" t="e">
        <f>IF($D129="Yes",'CMFs PDO (All Data)'!G129,1)</f>
        <v>#N/A</v>
      </c>
      <c r="H129" s="404" t="e">
        <f>IF($D129="Yes",'CMFs PDO (All Data)'!H129,1)</f>
        <v>#N/A</v>
      </c>
      <c r="I129" s="404" t="e">
        <f>IF($D129="Yes",'CMFs PDO (All Data)'!I129,1)</f>
        <v>#N/A</v>
      </c>
      <c r="J129" s="404" t="e">
        <f>IF($D129="Yes",'CMFs PDO (All Data)'!J129,1)</f>
        <v>#N/A</v>
      </c>
      <c r="K129" s="404" t="e">
        <f>IF($D129="Yes",'CMFs PDO (All Data)'!K129,1)</f>
        <v>#N/A</v>
      </c>
      <c r="L129" s="404" t="e">
        <f>IF($D129="Yes",'CMFs PDO (All Data)'!L129,1)</f>
        <v>#N/A</v>
      </c>
      <c r="M129" s="404" t="e">
        <f>IF($D129="Yes",'CMFs PDO (All Data)'!M129,1)</f>
        <v>#N/A</v>
      </c>
      <c r="N129" s="404" t="e">
        <f>IF($D129="Yes",'CMFs PDO (All Data)'!N129,1)</f>
        <v>#N/A</v>
      </c>
      <c r="O129" s="404" t="e">
        <f>IF($D129="Yes",'CMFs PDO (All Data)'!O129,1)</f>
        <v>#N/A</v>
      </c>
      <c r="P129" s="404" t="e">
        <f>IF($D129="Yes",'CMFs PDO (All Data)'!P129,1)</f>
        <v>#N/A</v>
      </c>
      <c r="Q129" s="404" t="e">
        <f>IF($D129="Yes",'CMFs PDO (All Data)'!Q129,1)</f>
        <v>#N/A</v>
      </c>
      <c r="R129" s="404" t="e">
        <f>IF($D129="Yes",'CMFs PDO (All Data)'!R129,1)</f>
        <v>#N/A</v>
      </c>
      <c r="S129" s="404" t="e">
        <f>IF($D129="Yes",'CMFs PDO (All Data)'!S129,1)</f>
        <v>#N/A</v>
      </c>
      <c r="T129" s="404" t="e">
        <f>IF($D129="Yes",'CMFs PDO (All Data)'!T129,1)</f>
        <v>#N/A</v>
      </c>
      <c r="U129" s="404" t="e">
        <f>IF($D129="Yes",'CMFs PDO (All Data)'!U129,1)</f>
        <v>#N/A</v>
      </c>
      <c r="V129" s="439" t="e">
        <f>IF($D129="Yes",'CMFs PDO (All Data)'!V129,1)</f>
        <v>#N/A</v>
      </c>
      <c r="W129" s="625"/>
    </row>
    <row r="130" spans="1:23" x14ac:dyDescent="0.2">
      <c r="A130" s="407" t="str">
        <f>'CMFs Fatal'!A130</f>
        <v>Area Type must be selected on Worksheet 1 (box 14)</v>
      </c>
      <c r="B130" s="403">
        <f>'CMFs Fatal (All Data)'!B130</f>
        <v>8</v>
      </c>
      <c r="C130" s="403" t="str">
        <f>'CMFs Fatal (All Data)'!C130</f>
        <v>Rural</v>
      </c>
      <c r="D130" s="403" t="e">
        <f>'CMFs Fatal (All Data)'!D130</f>
        <v>#N/A</v>
      </c>
      <c r="E130" s="404" t="e">
        <f>IF($D130="Yes",'CMFs PDO (All Data)'!E130,1)</f>
        <v>#N/A</v>
      </c>
      <c r="F130" s="404" t="e">
        <f>IF($D130="Yes",'CMFs PDO (All Data)'!F130,1)</f>
        <v>#N/A</v>
      </c>
      <c r="G130" s="404" t="e">
        <f>IF($D130="Yes",'CMFs PDO (All Data)'!G130,1)</f>
        <v>#N/A</v>
      </c>
      <c r="H130" s="404" t="e">
        <f>IF($D130="Yes",'CMFs PDO (All Data)'!H130,1)</f>
        <v>#N/A</v>
      </c>
      <c r="I130" s="404" t="e">
        <f>IF($D130="Yes",'CMFs PDO (All Data)'!I130,1)</f>
        <v>#N/A</v>
      </c>
      <c r="J130" s="404" t="e">
        <f>IF($D130="Yes",'CMFs PDO (All Data)'!J130,1)</f>
        <v>#N/A</v>
      </c>
      <c r="K130" s="404" t="e">
        <f>IF($D130="Yes",'CMFs PDO (All Data)'!K130,1)</f>
        <v>#N/A</v>
      </c>
      <c r="L130" s="404" t="e">
        <f>IF($D130="Yes",'CMFs PDO (All Data)'!L130,1)</f>
        <v>#N/A</v>
      </c>
      <c r="M130" s="404" t="e">
        <f>IF($D130="Yes",'CMFs PDO (All Data)'!M130,1)</f>
        <v>#N/A</v>
      </c>
      <c r="N130" s="404" t="e">
        <f>IF($D130="Yes",'CMFs PDO (All Data)'!N130,1)</f>
        <v>#N/A</v>
      </c>
      <c r="O130" s="404" t="e">
        <f>IF($D130="Yes",'CMFs PDO (All Data)'!O130,1)</f>
        <v>#N/A</v>
      </c>
      <c r="P130" s="404" t="e">
        <f>IF($D130="Yes",'CMFs PDO (All Data)'!P130,1)</f>
        <v>#N/A</v>
      </c>
      <c r="Q130" s="404" t="e">
        <f>IF($D130="Yes",'CMFs PDO (All Data)'!Q130,1)</f>
        <v>#N/A</v>
      </c>
      <c r="R130" s="404" t="e">
        <f>IF($D130="Yes",'CMFs PDO (All Data)'!R130,1)</f>
        <v>#N/A</v>
      </c>
      <c r="S130" s="404" t="e">
        <f>IF($D130="Yes",'CMFs PDO (All Data)'!S130,1)</f>
        <v>#N/A</v>
      </c>
      <c r="T130" s="404" t="e">
        <f>IF($D130="Yes",'CMFs PDO (All Data)'!T130,1)</f>
        <v>#N/A</v>
      </c>
      <c r="U130" s="404" t="e">
        <f>IF($D130="Yes",'CMFs PDO (All Data)'!U130,1)</f>
        <v>#N/A</v>
      </c>
      <c r="V130" s="439" t="e">
        <f>IF($D130="Yes",'CMFs PDO (All Data)'!V130,1)</f>
        <v>#N/A</v>
      </c>
      <c r="W130" s="625"/>
    </row>
    <row r="131" spans="1:23" x14ac:dyDescent="0.2">
      <c r="A131" s="407" t="str">
        <f>'CMFs Fatal'!A131</f>
        <v>Area Type must be selected on Worksheet 1 (box 14)</v>
      </c>
      <c r="B131" s="403">
        <f>'CMFs Fatal (All Data)'!B131</f>
        <v>8</v>
      </c>
      <c r="C131" s="403" t="str">
        <f>'CMFs Fatal (All Data)'!C131</f>
        <v>All</v>
      </c>
      <c r="D131" s="403" t="e">
        <f>'CMFs Fatal (All Data)'!D131</f>
        <v>#N/A</v>
      </c>
      <c r="E131" s="404" t="e">
        <f>IF($D131="Yes",'CMFs PDO (All Data)'!E131,1)</f>
        <v>#N/A</v>
      </c>
      <c r="F131" s="404" t="e">
        <f>IF($D131="Yes",'CMFs PDO (All Data)'!F131,1)</f>
        <v>#N/A</v>
      </c>
      <c r="G131" s="404" t="e">
        <f>IF($D131="Yes",'CMFs PDO (All Data)'!G131,1)</f>
        <v>#N/A</v>
      </c>
      <c r="H131" s="404" t="e">
        <f>IF($D131="Yes",'CMFs PDO (All Data)'!H131,1)</f>
        <v>#N/A</v>
      </c>
      <c r="I131" s="404" t="e">
        <f>IF($D131="Yes",'CMFs PDO (All Data)'!I131,1)</f>
        <v>#N/A</v>
      </c>
      <c r="J131" s="404" t="e">
        <f>IF($D131="Yes",'CMFs PDO (All Data)'!J131,1)</f>
        <v>#N/A</v>
      </c>
      <c r="K131" s="404" t="e">
        <f>IF($D131="Yes",'CMFs PDO (All Data)'!K131,1)</f>
        <v>#N/A</v>
      </c>
      <c r="L131" s="404" t="e">
        <f>IF($D131="Yes",'CMFs PDO (All Data)'!L131,1)</f>
        <v>#N/A</v>
      </c>
      <c r="M131" s="404" t="e">
        <f>IF($D131="Yes",'CMFs PDO (All Data)'!M131,1)</f>
        <v>#N/A</v>
      </c>
      <c r="N131" s="404" t="e">
        <f>IF($D131="Yes",'CMFs PDO (All Data)'!N131,1)</f>
        <v>#N/A</v>
      </c>
      <c r="O131" s="404" t="e">
        <f>IF($D131="Yes",'CMFs PDO (All Data)'!O131,1)</f>
        <v>#N/A</v>
      </c>
      <c r="P131" s="404" t="e">
        <f>IF($D131="Yes",'CMFs PDO (All Data)'!P131,1)</f>
        <v>#N/A</v>
      </c>
      <c r="Q131" s="404" t="e">
        <f>IF($D131="Yes",'CMFs PDO (All Data)'!Q131,1)</f>
        <v>#N/A</v>
      </c>
      <c r="R131" s="404" t="e">
        <f>IF($D131="Yes",'CMFs PDO (All Data)'!R131,1)</f>
        <v>#N/A</v>
      </c>
      <c r="S131" s="404" t="e">
        <f>IF($D131="Yes",'CMFs PDO (All Data)'!S131,1)</f>
        <v>#N/A</v>
      </c>
      <c r="T131" s="404" t="e">
        <f>IF($D131="Yes",'CMFs PDO (All Data)'!T131,1)</f>
        <v>#N/A</v>
      </c>
      <c r="U131" s="404" t="e">
        <f>IF($D131="Yes",'CMFs PDO (All Data)'!U131,1)</f>
        <v>#N/A</v>
      </c>
      <c r="V131" s="439" t="e">
        <f>IF($D131="Yes",'CMFs PDO (All Data)'!V131,1)</f>
        <v>#N/A</v>
      </c>
      <c r="W131" s="625"/>
    </row>
    <row r="132" spans="1:23" x14ac:dyDescent="0.2">
      <c r="A132" s="407" t="str">
        <f>'CMFs Fatal'!A132</f>
        <v>Area Type must be selected on Worksheet 1 (box 14)</v>
      </c>
      <c r="B132" s="403">
        <f>'CMFs Fatal (All Data)'!B132</f>
        <v>8</v>
      </c>
      <c r="C132" s="403" t="str">
        <f>'CMFs Fatal (All Data)'!C132</f>
        <v>All</v>
      </c>
      <c r="D132" s="403" t="e">
        <f>'CMFs Fatal (All Data)'!D132</f>
        <v>#N/A</v>
      </c>
      <c r="E132" s="404" t="e">
        <f>IF($D132="Yes",'CMFs PDO (All Data)'!E132,1)</f>
        <v>#N/A</v>
      </c>
      <c r="F132" s="404" t="e">
        <f>IF($D132="Yes",'CMFs PDO (All Data)'!F132,1)</f>
        <v>#N/A</v>
      </c>
      <c r="G132" s="404" t="e">
        <f>IF($D132="Yes",'CMFs PDO (All Data)'!G132,1)</f>
        <v>#N/A</v>
      </c>
      <c r="H132" s="404" t="e">
        <f>IF($D132="Yes",'CMFs PDO (All Data)'!H132,1)</f>
        <v>#N/A</v>
      </c>
      <c r="I132" s="404" t="e">
        <f>IF($D132="Yes",'CMFs PDO (All Data)'!I132,1)</f>
        <v>#N/A</v>
      </c>
      <c r="J132" s="404" t="e">
        <f>IF($D132="Yes",'CMFs PDO (All Data)'!J132,1)</f>
        <v>#N/A</v>
      </c>
      <c r="K132" s="404" t="e">
        <f>IF($D132="Yes",'CMFs PDO (All Data)'!K132,1)</f>
        <v>#N/A</v>
      </c>
      <c r="L132" s="404" t="e">
        <f>IF($D132="Yes",'CMFs PDO (All Data)'!L132,1)</f>
        <v>#N/A</v>
      </c>
      <c r="M132" s="404" t="e">
        <f>IF($D132="Yes",'CMFs PDO (All Data)'!M132,1)</f>
        <v>#N/A</v>
      </c>
      <c r="N132" s="404" t="e">
        <f>IF($D132="Yes",'CMFs PDO (All Data)'!N132,1)</f>
        <v>#N/A</v>
      </c>
      <c r="O132" s="404" t="e">
        <f>IF($D132="Yes",'CMFs PDO (All Data)'!O132,1)</f>
        <v>#N/A</v>
      </c>
      <c r="P132" s="404" t="e">
        <f>IF($D132="Yes",'CMFs PDO (All Data)'!P132,1)</f>
        <v>#N/A</v>
      </c>
      <c r="Q132" s="404" t="e">
        <f>IF($D132="Yes",'CMFs PDO (All Data)'!Q132,1)</f>
        <v>#N/A</v>
      </c>
      <c r="R132" s="404" t="e">
        <f>IF($D132="Yes",'CMFs PDO (All Data)'!R132,1)</f>
        <v>#N/A</v>
      </c>
      <c r="S132" s="404" t="e">
        <f>IF($D132="Yes",'CMFs PDO (All Data)'!S132,1)</f>
        <v>#N/A</v>
      </c>
      <c r="T132" s="404" t="e">
        <f>IF($D132="Yes",'CMFs PDO (All Data)'!T132,1)</f>
        <v>#N/A</v>
      </c>
      <c r="U132" s="404" t="e">
        <f>IF($D132="Yes",'CMFs PDO (All Data)'!U132,1)</f>
        <v>#N/A</v>
      </c>
      <c r="V132" s="439" t="e">
        <f>IF($D132="Yes",'CMFs PDO (All Data)'!V132,1)</f>
        <v>#N/A</v>
      </c>
      <c r="W132" s="625"/>
    </row>
    <row r="133" spans="1:23" x14ac:dyDescent="0.2">
      <c r="A133" s="407" t="str">
        <f>'CMFs Fatal'!A133</f>
        <v>Area Type must be selected on Worksheet 1 (box 14)</v>
      </c>
      <c r="B133" s="403">
        <f>'CMFs Fatal (All Data)'!B133</f>
        <v>8</v>
      </c>
      <c r="C133" s="403" t="str">
        <f>'CMFs Fatal (All Data)'!C133</f>
        <v>Rural</v>
      </c>
      <c r="D133" s="403" t="e">
        <f>'CMFs Fatal (All Data)'!D133</f>
        <v>#N/A</v>
      </c>
      <c r="E133" s="404" t="e">
        <f>IF($D133="Yes",'CMFs PDO (All Data)'!E133,1)</f>
        <v>#N/A</v>
      </c>
      <c r="F133" s="404" t="e">
        <f>IF($D133="Yes",'CMFs PDO (All Data)'!F133,1)</f>
        <v>#N/A</v>
      </c>
      <c r="G133" s="404" t="e">
        <f>IF($D133="Yes",'CMFs PDO (All Data)'!G133,1)</f>
        <v>#N/A</v>
      </c>
      <c r="H133" s="404" t="e">
        <f>IF($D133="Yes",'CMFs PDO (All Data)'!H133,1)</f>
        <v>#N/A</v>
      </c>
      <c r="I133" s="404" t="e">
        <f>IF($D133="Yes",'CMFs PDO (All Data)'!I133,1)</f>
        <v>#N/A</v>
      </c>
      <c r="J133" s="404" t="e">
        <f>IF($D133="Yes",'CMFs PDO (All Data)'!J133,1)</f>
        <v>#N/A</v>
      </c>
      <c r="K133" s="404" t="e">
        <f>IF($D133="Yes",'CMFs PDO (All Data)'!K133,1)</f>
        <v>#N/A</v>
      </c>
      <c r="L133" s="404" t="e">
        <f>IF($D133="Yes",'CMFs PDO (All Data)'!L133,1)</f>
        <v>#N/A</v>
      </c>
      <c r="M133" s="404" t="e">
        <f>IF($D133="Yes",'CMFs PDO (All Data)'!M133,1)</f>
        <v>#N/A</v>
      </c>
      <c r="N133" s="404" t="e">
        <f>IF($D133="Yes",'CMFs PDO (All Data)'!N133,1)</f>
        <v>#N/A</v>
      </c>
      <c r="O133" s="404" t="e">
        <f>IF($D133="Yes",'CMFs PDO (All Data)'!O133,1)</f>
        <v>#N/A</v>
      </c>
      <c r="P133" s="404" t="e">
        <f>IF($D133="Yes",'CMFs PDO (All Data)'!P133,1)</f>
        <v>#N/A</v>
      </c>
      <c r="Q133" s="404" t="e">
        <f>IF($D133="Yes",'CMFs PDO (All Data)'!Q133,1)</f>
        <v>#N/A</v>
      </c>
      <c r="R133" s="404" t="e">
        <f>IF($D133="Yes",'CMFs PDO (All Data)'!R133,1)</f>
        <v>#N/A</v>
      </c>
      <c r="S133" s="404" t="e">
        <f>IF($D133="Yes",'CMFs PDO (All Data)'!S133,1)</f>
        <v>#N/A</v>
      </c>
      <c r="T133" s="404" t="e">
        <f>IF($D133="Yes",'CMFs PDO (All Data)'!T133,1)</f>
        <v>#N/A</v>
      </c>
      <c r="U133" s="404" t="e">
        <f>IF($D133="Yes",'CMFs PDO (All Data)'!U133,1)</f>
        <v>#N/A</v>
      </c>
      <c r="V133" s="439" t="e">
        <f>IF($D133="Yes",'CMFs PDO (All Data)'!V133,1)</f>
        <v>#N/A</v>
      </c>
      <c r="W133" s="625"/>
    </row>
    <row r="134" spans="1:23" x14ac:dyDescent="0.2">
      <c r="A134" s="407" t="str">
        <f>'CMFs Fatal'!A134</f>
        <v>Area Type must be selected on Worksheet 1 (box 14)</v>
      </c>
      <c r="B134" s="403">
        <f>'CMFs Fatal (All Data)'!B134</f>
        <v>12</v>
      </c>
      <c r="C134" s="403" t="str">
        <f>'CMFs Fatal (All Data)'!C134</f>
        <v>Urban</v>
      </c>
      <c r="D134" s="403" t="e">
        <f>'CMFs Fatal (All Data)'!D134</f>
        <v>#N/A</v>
      </c>
      <c r="E134" s="404" t="e">
        <f>IF($D134="Yes",'CMFs PDO (All Data)'!E134,1)</f>
        <v>#N/A</v>
      </c>
      <c r="F134" s="404" t="e">
        <f>IF($D134="Yes",'CMFs PDO (All Data)'!F134,1)</f>
        <v>#N/A</v>
      </c>
      <c r="G134" s="404" t="e">
        <f>IF($D134="Yes",'CMFs PDO (All Data)'!G134,1)</f>
        <v>#N/A</v>
      </c>
      <c r="H134" s="404" t="e">
        <f>IF($D134="Yes",'CMFs PDO (All Data)'!H134,1)</f>
        <v>#N/A</v>
      </c>
      <c r="I134" s="404" t="e">
        <f>IF($D134="Yes",'CMFs PDO (All Data)'!I134,1)</f>
        <v>#N/A</v>
      </c>
      <c r="J134" s="404" t="e">
        <f>IF($D134="Yes",'CMFs PDO (All Data)'!J134,1)</f>
        <v>#N/A</v>
      </c>
      <c r="K134" s="404" t="e">
        <f>IF($D134="Yes",'CMFs PDO (All Data)'!K134,1)</f>
        <v>#N/A</v>
      </c>
      <c r="L134" s="404" t="e">
        <f>IF($D134="Yes",'CMFs PDO (All Data)'!L134,1)</f>
        <v>#N/A</v>
      </c>
      <c r="M134" s="404" t="e">
        <f>IF($D134="Yes",'CMFs PDO (All Data)'!M134,1)</f>
        <v>#N/A</v>
      </c>
      <c r="N134" s="404" t="e">
        <f>IF($D134="Yes",'CMFs PDO (All Data)'!N134,1)</f>
        <v>#N/A</v>
      </c>
      <c r="O134" s="404" t="e">
        <f>IF($D134="Yes",'CMFs PDO (All Data)'!O134,1)</f>
        <v>#N/A</v>
      </c>
      <c r="P134" s="404" t="e">
        <f>IF($D134="Yes",'CMFs PDO (All Data)'!P134,1)</f>
        <v>#N/A</v>
      </c>
      <c r="Q134" s="404" t="e">
        <f>IF($D134="Yes",'CMFs PDO (All Data)'!Q134,1)</f>
        <v>#N/A</v>
      </c>
      <c r="R134" s="404" t="e">
        <f>IF($D134="Yes",'CMFs PDO (All Data)'!R134,1)</f>
        <v>#N/A</v>
      </c>
      <c r="S134" s="404" t="e">
        <f>IF($D134="Yes",'CMFs PDO (All Data)'!S134,1)</f>
        <v>#N/A</v>
      </c>
      <c r="T134" s="404" t="e">
        <f>IF($D134="Yes",'CMFs PDO (All Data)'!T134,1)</f>
        <v>#N/A</v>
      </c>
      <c r="U134" s="404" t="e">
        <f>IF($D134="Yes",'CMFs PDO (All Data)'!U134,1)</f>
        <v>#N/A</v>
      </c>
      <c r="V134" s="439" t="e">
        <f>IF($D134="Yes",'CMFs PDO (All Data)'!V134,1)</f>
        <v>#N/A</v>
      </c>
      <c r="W134" s="625"/>
    </row>
    <row r="135" spans="1:23" x14ac:dyDescent="0.2">
      <c r="A135" s="407" t="str">
        <f>'CMFs Fatal'!A135</f>
        <v>Area Type must be selected on Worksheet 1 (box 14)</v>
      </c>
      <c r="B135" s="403">
        <f>'CMFs Fatal (All Data)'!B135</f>
        <v>12</v>
      </c>
      <c r="C135" s="403" t="str">
        <f>'CMFs Fatal (All Data)'!C135</f>
        <v>Suburban</v>
      </c>
      <c r="D135" s="403" t="e">
        <f>'CMFs Fatal (All Data)'!D135</f>
        <v>#N/A</v>
      </c>
      <c r="E135" s="404" t="e">
        <f>IF($D135="Yes",'CMFs PDO (All Data)'!E135,1)</f>
        <v>#N/A</v>
      </c>
      <c r="F135" s="404" t="e">
        <f>IF($D135="Yes",'CMFs PDO (All Data)'!F135,1)</f>
        <v>#N/A</v>
      </c>
      <c r="G135" s="404" t="e">
        <f>IF($D135="Yes",'CMFs PDO (All Data)'!G135,1)</f>
        <v>#N/A</v>
      </c>
      <c r="H135" s="404" t="e">
        <f>IF($D135="Yes",'CMFs PDO (All Data)'!H135,1)</f>
        <v>#N/A</v>
      </c>
      <c r="I135" s="404" t="e">
        <f>IF($D135="Yes",'CMFs PDO (All Data)'!I135,1)</f>
        <v>#N/A</v>
      </c>
      <c r="J135" s="404" t="e">
        <f>IF($D135="Yes",'CMFs PDO (All Data)'!J135,1)</f>
        <v>#N/A</v>
      </c>
      <c r="K135" s="404" t="e">
        <f>IF($D135="Yes",'CMFs PDO (All Data)'!K135,1)</f>
        <v>#N/A</v>
      </c>
      <c r="L135" s="404" t="e">
        <f>IF($D135="Yes",'CMFs PDO (All Data)'!L135,1)</f>
        <v>#N/A</v>
      </c>
      <c r="M135" s="404" t="e">
        <f>IF($D135="Yes",'CMFs PDO (All Data)'!M135,1)</f>
        <v>#N/A</v>
      </c>
      <c r="N135" s="404" t="e">
        <f>IF($D135="Yes",'CMFs PDO (All Data)'!N135,1)</f>
        <v>#N/A</v>
      </c>
      <c r="O135" s="404" t="e">
        <f>IF($D135="Yes",'CMFs PDO (All Data)'!O135,1)</f>
        <v>#N/A</v>
      </c>
      <c r="P135" s="404" t="e">
        <f>IF($D135="Yes",'CMFs PDO (All Data)'!P135,1)</f>
        <v>#N/A</v>
      </c>
      <c r="Q135" s="404" t="e">
        <f>IF($D135="Yes",'CMFs PDO (All Data)'!Q135,1)</f>
        <v>#N/A</v>
      </c>
      <c r="R135" s="404" t="e">
        <f>IF($D135="Yes",'CMFs PDO (All Data)'!R135,1)</f>
        <v>#N/A</v>
      </c>
      <c r="S135" s="404" t="e">
        <f>IF($D135="Yes",'CMFs PDO (All Data)'!S135,1)</f>
        <v>#N/A</v>
      </c>
      <c r="T135" s="404" t="e">
        <f>IF($D135="Yes",'CMFs PDO (All Data)'!T135,1)</f>
        <v>#N/A</v>
      </c>
      <c r="U135" s="404" t="e">
        <f>IF($D135="Yes",'CMFs PDO (All Data)'!U135,1)</f>
        <v>#N/A</v>
      </c>
      <c r="V135" s="439" t="e">
        <f>IF($D135="Yes",'CMFs PDO (All Data)'!V135,1)</f>
        <v>#N/A</v>
      </c>
      <c r="W135" s="625"/>
    </row>
    <row r="136" spans="1:23" x14ac:dyDescent="0.2">
      <c r="A136" s="407" t="str">
        <f>'CMFs Fatal'!A136</f>
        <v>Area Type must be selected on Worksheet 1 (box 14)</v>
      </c>
      <c r="B136" s="403">
        <f>'CMFs Fatal (All Data)'!B136</f>
        <v>12</v>
      </c>
      <c r="C136" s="403" t="str">
        <f>'CMFs Fatal (All Data)'!C136</f>
        <v>Rural</v>
      </c>
      <c r="D136" s="403" t="e">
        <f>'CMFs Fatal (All Data)'!D136</f>
        <v>#N/A</v>
      </c>
      <c r="E136" s="404" t="e">
        <f>IF($D136="Yes",'CMFs PDO (All Data)'!E136,1)</f>
        <v>#N/A</v>
      </c>
      <c r="F136" s="404" t="e">
        <f>IF($D136="Yes",'CMFs PDO (All Data)'!F136,1)</f>
        <v>#N/A</v>
      </c>
      <c r="G136" s="404" t="e">
        <f>IF($D136="Yes",'CMFs PDO (All Data)'!G136,1)</f>
        <v>#N/A</v>
      </c>
      <c r="H136" s="404" t="e">
        <f>IF($D136="Yes",'CMFs PDO (All Data)'!H136,1)</f>
        <v>#N/A</v>
      </c>
      <c r="I136" s="404" t="e">
        <f>IF($D136="Yes",'CMFs PDO (All Data)'!I136,1)</f>
        <v>#N/A</v>
      </c>
      <c r="J136" s="404" t="e">
        <f>IF($D136="Yes",'CMFs PDO (All Data)'!J136,1)</f>
        <v>#N/A</v>
      </c>
      <c r="K136" s="404" t="e">
        <f>IF($D136="Yes",'CMFs PDO (All Data)'!K136,1)</f>
        <v>#N/A</v>
      </c>
      <c r="L136" s="404" t="e">
        <f>IF($D136="Yes",'CMFs PDO (All Data)'!L136,1)</f>
        <v>#N/A</v>
      </c>
      <c r="M136" s="404" t="e">
        <f>IF($D136="Yes",'CMFs PDO (All Data)'!M136,1)</f>
        <v>#N/A</v>
      </c>
      <c r="N136" s="404" t="e">
        <f>IF($D136="Yes",'CMFs PDO (All Data)'!N136,1)</f>
        <v>#N/A</v>
      </c>
      <c r="O136" s="404" t="e">
        <f>IF($D136="Yes",'CMFs PDO (All Data)'!O136,1)</f>
        <v>#N/A</v>
      </c>
      <c r="P136" s="404" t="e">
        <f>IF($D136="Yes",'CMFs PDO (All Data)'!P136,1)</f>
        <v>#N/A</v>
      </c>
      <c r="Q136" s="404" t="e">
        <f>IF($D136="Yes",'CMFs PDO (All Data)'!Q136,1)</f>
        <v>#N/A</v>
      </c>
      <c r="R136" s="404" t="e">
        <f>IF($D136="Yes",'CMFs PDO (All Data)'!R136,1)</f>
        <v>#N/A</v>
      </c>
      <c r="S136" s="404" t="e">
        <f>IF($D136="Yes",'CMFs PDO (All Data)'!S136,1)</f>
        <v>#N/A</v>
      </c>
      <c r="T136" s="404" t="e">
        <f>IF($D136="Yes",'CMFs PDO (All Data)'!T136,1)</f>
        <v>#N/A</v>
      </c>
      <c r="U136" s="404" t="e">
        <f>IF($D136="Yes",'CMFs PDO (All Data)'!U136,1)</f>
        <v>#N/A</v>
      </c>
      <c r="V136" s="439" t="e">
        <f>IF($D136="Yes",'CMFs PDO (All Data)'!V136,1)</f>
        <v>#N/A</v>
      </c>
      <c r="W136" s="625"/>
    </row>
    <row r="137" spans="1:23" x14ac:dyDescent="0.2">
      <c r="A137" s="407" t="str">
        <f>'CMFs Fatal'!A137</f>
        <v>Area Type must be selected on Worksheet 1 (box 14)</v>
      </c>
      <c r="B137" s="403">
        <f>'CMFs Fatal (All Data)'!B137</f>
        <v>12</v>
      </c>
      <c r="C137" s="403" t="str">
        <f>'CMFs Fatal (All Data)'!C137</f>
        <v>All</v>
      </c>
      <c r="D137" s="403" t="e">
        <f>'CMFs Fatal (All Data)'!D137</f>
        <v>#N/A</v>
      </c>
      <c r="E137" s="404" t="e">
        <f>IF($D137="Yes",'CMFs PDO (All Data)'!E137,1)</f>
        <v>#N/A</v>
      </c>
      <c r="F137" s="404" t="e">
        <f>IF($D137="Yes",'CMFs PDO (All Data)'!F137,1)</f>
        <v>#N/A</v>
      </c>
      <c r="G137" s="404" t="e">
        <f>IF($D137="Yes",'CMFs PDO (All Data)'!G137,1)</f>
        <v>#N/A</v>
      </c>
      <c r="H137" s="404" t="e">
        <f>IF($D137="Yes",'CMFs PDO (All Data)'!H137,1)</f>
        <v>#N/A</v>
      </c>
      <c r="I137" s="404" t="e">
        <f>IF($D137="Yes",'CMFs PDO (All Data)'!I137,1)</f>
        <v>#N/A</v>
      </c>
      <c r="J137" s="404" t="e">
        <f>IF($D137="Yes",'CMFs PDO (All Data)'!J137,1)</f>
        <v>#N/A</v>
      </c>
      <c r="K137" s="404" t="e">
        <f>IF($D137="Yes",'CMFs PDO (All Data)'!K137,1)</f>
        <v>#N/A</v>
      </c>
      <c r="L137" s="404" t="e">
        <f>IF($D137="Yes",'CMFs PDO (All Data)'!L137,1)</f>
        <v>#N/A</v>
      </c>
      <c r="M137" s="404" t="e">
        <f>IF($D137="Yes",'CMFs PDO (All Data)'!M137,1)</f>
        <v>#N/A</v>
      </c>
      <c r="N137" s="404" t="e">
        <f>IF($D137="Yes",'CMFs PDO (All Data)'!N137,1)</f>
        <v>#N/A</v>
      </c>
      <c r="O137" s="404" t="e">
        <f>IF($D137="Yes",'CMFs PDO (All Data)'!O137,1)</f>
        <v>#N/A</v>
      </c>
      <c r="P137" s="404" t="e">
        <f>IF($D137="Yes",'CMFs PDO (All Data)'!P137,1)</f>
        <v>#N/A</v>
      </c>
      <c r="Q137" s="404" t="e">
        <f>IF($D137="Yes",'CMFs PDO (All Data)'!Q137,1)</f>
        <v>#N/A</v>
      </c>
      <c r="R137" s="404" t="e">
        <f>IF($D137="Yes",'CMFs PDO (All Data)'!R137,1)</f>
        <v>#N/A</v>
      </c>
      <c r="S137" s="404" t="e">
        <f>IF($D137="Yes",'CMFs PDO (All Data)'!S137,1)</f>
        <v>#N/A</v>
      </c>
      <c r="T137" s="404" t="e">
        <f>IF($D137="Yes",'CMFs PDO (All Data)'!T137,1)</f>
        <v>#N/A</v>
      </c>
      <c r="U137" s="404" t="e">
        <f>IF($D137="Yes",'CMFs PDO (All Data)'!U137,1)</f>
        <v>#N/A</v>
      </c>
      <c r="V137" s="439" t="e">
        <f>IF($D137="Yes",'CMFs PDO (All Data)'!V137,1)</f>
        <v>#N/A</v>
      </c>
      <c r="W137" s="625"/>
    </row>
    <row r="138" spans="1:23" x14ac:dyDescent="0.2">
      <c r="A138" s="407" t="str">
        <f>'CMFs Fatal'!A138</f>
        <v>Area Type must be selected on Worksheet 1 (box 14)</v>
      </c>
      <c r="B138" s="403">
        <f>'CMFs Fatal (All Data)'!B138</f>
        <v>12</v>
      </c>
      <c r="C138" s="403" t="str">
        <f>'CMFs Fatal (All Data)'!C138</f>
        <v>Rural</v>
      </c>
      <c r="D138" s="403" t="e">
        <f>'CMFs Fatal (All Data)'!D138</f>
        <v>#N/A</v>
      </c>
      <c r="E138" s="404" t="e">
        <f>IF($D138="Yes",'CMFs PDO (All Data)'!E138,1)</f>
        <v>#N/A</v>
      </c>
      <c r="F138" s="404" t="e">
        <f>IF($D138="Yes",'CMFs PDO (All Data)'!F138,1)</f>
        <v>#N/A</v>
      </c>
      <c r="G138" s="404" t="e">
        <f>IF($D138="Yes",'CMFs PDO (All Data)'!G138,1)</f>
        <v>#N/A</v>
      </c>
      <c r="H138" s="404" t="e">
        <f>IF($D138="Yes",'CMFs PDO (All Data)'!H138,1)</f>
        <v>#N/A</v>
      </c>
      <c r="I138" s="404" t="e">
        <f>IF($D138="Yes",'CMFs PDO (All Data)'!I138,1)</f>
        <v>#N/A</v>
      </c>
      <c r="J138" s="404" t="e">
        <f>IF($D138="Yes",'CMFs PDO (All Data)'!J138,1)</f>
        <v>#N/A</v>
      </c>
      <c r="K138" s="404" t="e">
        <f>IF($D138="Yes",'CMFs PDO (All Data)'!K138,1)</f>
        <v>#N/A</v>
      </c>
      <c r="L138" s="404" t="e">
        <f>IF($D138="Yes",'CMFs PDO (All Data)'!L138,1)</f>
        <v>#N/A</v>
      </c>
      <c r="M138" s="404" t="e">
        <f>IF($D138="Yes",'CMFs PDO (All Data)'!M138,1)</f>
        <v>#N/A</v>
      </c>
      <c r="N138" s="404" t="e">
        <f>IF($D138="Yes",'CMFs PDO (All Data)'!N138,1)</f>
        <v>#N/A</v>
      </c>
      <c r="O138" s="404" t="e">
        <f>IF($D138="Yes",'CMFs PDO (All Data)'!O138,1)</f>
        <v>#N/A</v>
      </c>
      <c r="P138" s="404" t="e">
        <f>IF($D138="Yes",'CMFs PDO (All Data)'!P138,1)</f>
        <v>#N/A</v>
      </c>
      <c r="Q138" s="404" t="e">
        <f>IF($D138="Yes",'CMFs PDO (All Data)'!Q138,1)</f>
        <v>#N/A</v>
      </c>
      <c r="R138" s="404" t="e">
        <f>IF($D138="Yes",'CMFs PDO (All Data)'!R138,1)</f>
        <v>#N/A</v>
      </c>
      <c r="S138" s="404" t="e">
        <f>IF($D138="Yes",'CMFs PDO (All Data)'!S138,1)</f>
        <v>#N/A</v>
      </c>
      <c r="T138" s="404" t="e">
        <f>IF($D138="Yes",'CMFs PDO (All Data)'!T138,1)</f>
        <v>#N/A</v>
      </c>
      <c r="U138" s="404" t="e">
        <f>IF($D138="Yes",'CMFs PDO (All Data)'!U138,1)</f>
        <v>#N/A</v>
      </c>
      <c r="V138" s="439" t="e">
        <f>IF($D138="Yes",'CMFs PDO (All Data)'!V138,1)</f>
        <v>#N/A</v>
      </c>
      <c r="W138" s="625"/>
    </row>
    <row r="139" spans="1:23" x14ac:dyDescent="0.2">
      <c r="A139" s="407" t="str">
        <f>'CMFs Fatal'!A139</f>
        <v>Area Type must be selected on Worksheet 1 (box 14)</v>
      </c>
      <c r="B139" s="403">
        <f>'CMFs Fatal (All Data)'!B139</f>
        <v>12</v>
      </c>
      <c r="C139" s="403" t="str">
        <f>'CMFs Fatal (All Data)'!C139</f>
        <v>Rural</v>
      </c>
      <c r="D139" s="403" t="e">
        <f>'CMFs Fatal (All Data)'!D139</f>
        <v>#N/A</v>
      </c>
      <c r="E139" s="404" t="e">
        <f>IF($D139="Yes",'CMFs PDO (All Data)'!E139,1)</f>
        <v>#N/A</v>
      </c>
      <c r="F139" s="404" t="e">
        <f>IF($D139="Yes",'CMFs PDO (All Data)'!F139,1)</f>
        <v>#N/A</v>
      </c>
      <c r="G139" s="404" t="e">
        <f>IF($D139="Yes",'CMFs PDO (All Data)'!G139,1)</f>
        <v>#N/A</v>
      </c>
      <c r="H139" s="404" t="e">
        <f>IF($D139="Yes",'CMFs PDO (All Data)'!H139,1)</f>
        <v>#N/A</v>
      </c>
      <c r="I139" s="404" t="e">
        <f>IF($D139="Yes",'CMFs PDO (All Data)'!I139,1)</f>
        <v>#N/A</v>
      </c>
      <c r="J139" s="404" t="e">
        <f>IF($D139="Yes",'CMFs PDO (All Data)'!J139,1)</f>
        <v>#N/A</v>
      </c>
      <c r="K139" s="404" t="e">
        <f>IF($D139="Yes",'CMFs PDO (All Data)'!K139,1)</f>
        <v>#N/A</v>
      </c>
      <c r="L139" s="404" t="e">
        <f>IF($D139="Yes",'CMFs PDO (All Data)'!L139,1)</f>
        <v>#N/A</v>
      </c>
      <c r="M139" s="404" t="e">
        <f>IF($D139="Yes",'CMFs PDO (All Data)'!M139,1)</f>
        <v>#N/A</v>
      </c>
      <c r="N139" s="404" t="e">
        <f>IF($D139="Yes",'CMFs PDO (All Data)'!N139,1)</f>
        <v>#N/A</v>
      </c>
      <c r="O139" s="404" t="e">
        <f>IF($D139="Yes",'CMFs PDO (All Data)'!O139,1)</f>
        <v>#N/A</v>
      </c>
      <c r="P139" s="404" t="e">
        <f>IF($D139="Yes",'CMFs PDO (All Data)'!P139,1)</f>
        <v>#N/A</v>
      </c>
      <c r="Q139" s="404" t="e">
        <f>IF($D139="Yes",'CMFs PDO (All Data)'!Q139,1)</f>
        <v>#N/A</v>
      </c>
      <c r="R139" s="404" t="e">
        <f>IF($D139="Yes",'CMFs PDO (All Data)'!R139,1)</f>
        <v>#N/A</v>
      </c>
      <c r="S139" s="404" t="e">
        <f>IF($D139="Yes",'CMFs PDO (All Data)'!S139,1)</f>
        <v>#N/A</v>
      </c>
      <c r="T139" s="404" t="e">
        <f>IF($D139="Yes",'CMFs PDO (All Data)'!T139,1)</f>
        <v>#N/A</v>
      </c>
      <c r="U139" s="404" t="e">
        <f>IF($D139="Yes",'CMFs PDO (All Data)'!U139,1)</f>
        <v>#N/A</v>
      </c>
      <c r="V139" s="439" t="e">
        <f>IF($D139="Yes",'CMFs PDO (All Data)'!V139,1)</f>
        <v>#N/A</v>
      </c>
      <c r="W139" s="625"/>
    </row>
    <row r="140" spans="1:23" x14ac:dyDescent="0.2">
      <c r="A140" s="407" t="str">
        <f>'CMFs Fatal'!A140</f>
        <v>Area Type must be selected on Worksheet 1 (box 14)</v>
      </c>
      <c r="B140" s="403">
        <f>'CMFs Fatal (All Data)'!B140</f>
        <v>12</v>
      </c>
      <c r="C140" s="403" t="str">
        <f>'CMFs Fatal (All Data)'!C140</f>
        <v>Urban</v>
      </c>
      <c r="D140" s="403" t="e">
        <f>'CMFs Fatal (All Data)'!D140</f>
        <v>#N/A</v>
      </c>
      <c r="E140" s="404" t="e">
        <f>IF($D140="Yes",'CMFs PDO (All Data)'!E140,1)</f>
        <v>#N/A</v>
      </c>
      <c r="F140" s="404" t="e">
        <f>IF($D140="Yes",'CMFs PDO (All Data)'!F140,1)</f>
        <v>#N/A</v>
      </c>
      <c r="G140" s="404" t="e">
        <f>IF($D140="Yes",'CMFs PDO (All Data)'!G140,1)</f>
        <v>#N/A</v>
      </c>
      <c r="H140" s="404" t="e">
        <f>IF($D140="Yes",'CMFs PDO (All Data)'!H140,1)</f>
        <v>#N/A</v>
      </c>
      <c r="I140" s="404" t="e">
        <f>IF($D140="Yes",'CMFs PDO (All Data)'!I140,1)</f>
        <v>#N/A</v>
      </c>
      <c r="J140" s="404" t="e">
        <f>IF($D140="Yes",'CMFs PDO (All Data)'!J140,1)</f>
        <v>#N/A</v>
      </c>
      <c r="K140" s="404" t="e">
        <f>IF($D140="Yes",'CMFs PDO (All Data)'!K140,1)</f>
        <v>#N/A</v>
      </c>
      <c r="L140" s="404" t="e">
        <f>IF($D140="Yes",'CMFs PDO (All Data)'!L140,1)</f>
        <v>#N/A</v>
      </c>
      <c r="M140" s="404" t="e">
        <f>IF($D140="Yes",'CMFs PDO (All Data)'!M140,1)</f>
        <v>#N/A</v>
      </c>
      <c r="N140" s="404" t="e">
        <f>IF($D140="Yes",'CMFs PDO (All Data)'!N140,1)</f>
        <v>#N/A</v>
      </c>
      <c r="O140" s="404" t="e">
        <f>IF($D140="Yes",'CMFs PDO (All Data)'!O140,1)</f>
        <v>#N/A</v>
      </c>
      <c r="P140" s="404" t="e">
        <f>IF($D140="Yes",'CMFs PDO (All Data)'!P140,1)</f>
        <v>#N/A</v>
      </c>
      <c r="Q140" s="404" t="e">
        <f>IF($D140="Yes",'CMFs PDO (All Data)'!Q140,1)</f>
        <v>#N/A</v>
      </c>
      <c r="R140" s="404" t="e">
        <f>IF($D140="Yes",'CMFs PDO (All Data)'!R140,1)</f>
        <v>#N/A</v>
      </c>
      <c r="S140" s="404" t="e">
        <f>IF($D140="Yes",'CMFs PDO (All Data)'!S140,1)</f>
        <v>#N/A</v>
      </c>
      <c r="T140" s="404" t="e">
        <f>IF($D140="Yes",'CMFs PDO (All Data)'!T140,1)</f>
        <v>#N/A</v>
      </c>
      <c r="U140" s="404" t="e">
        <f>IF($D140="Yes",'CMFs PDO (All Data)'!U140,1)</f>
        <v>#N/A</v>
      </c>
      <c r="V140" s="439" t="e">
        <f>IF($D140="Yes",'CMFs PDO (All Data)'!V140,1)</f>
        <v>#N/A</v>
      </c>
      <c r="W140" s="625"/>
    </row>
    <row r="141" spans="1:23" x14ac:dyDescent="0.2">
      <c r="A141" s="407" t="str">
        <f>'CMFs Fatal'!A141</f>
        <v>Area Type must be selected on Worksheet 1 (box 14)</v>
      </c>
      <c r="B141" s="403">
        <f>'CMFs Fatal (All Data)'!B141</f>
        <v>12</v>
      </c>
      <c r="C141" s="403" t="str">
        <f>'CMFs Fatal (All Data)'!C141</f>
        <v>All</v>
      </c>
      <c r="D141" s="403" t="e">
        <f>'CMFs Fatal (All Data)'!D141</f>
        <v>#N/A</v>
      </c>
      <c r="E141" s="404" t="e">
        <f>IF($D141="Yes",'CMFs PDO (All Data)'!E141,1)</f>
        <v>#N/A</v>
      </c>
      <c r="F141" s="404" t="e">
        <f>IF($D141="Yes",'CMFs PDO (All Data)'!F141,1)</f>
        <v>#N/A</v>
      </c>
      <c r="G141" s="404" t="e">
        <f>IF($D141="Yes",'CMFs PDO (All Data)'!G141,1)</f>
        <v>#N/A</v>
      </c>
      <c r="H141" s="404" t="e">
        <f>IF($D141="Yes",'CMFs PDO (All Data)'!H141,1)</f>
        <v>#N/A</v>
      </c>
      <c r="I141" s="404" t="e">
        <f>IF($D141="Yes",'CMFs PDO (All Data)'!I141,1)</f>
        <v>#N/A</v>
      </c>
      <c r="J141" s="404" t="e">
        <f>IF($D141="Yes",'CMFs PDO (All Data)'!J141,1)</f>
        <v>#N/A</v>
      </c>
      <c r="K141" s="404" t="e">
        <f>IF($D141="Yes",'CMFs PDO (All Data)'!K141,1)</f>
        <v>#N/A</v>
      </c>
      <c r="L141" s="404" t="e">
        <f>IF($D141="Yes",'CMFs PDO (All Data)'!L141,1)</f>
        <v>#N/A</v>
      </c>
      <c r="M141" s="404" t="e">
        <f>IF($D141="Yes",'CMFs PDO (All Data)'!M141,1)</f>
        <v>#N/A</v>
      </c>
      <c r="N141" s="404" t="e">
        <f>IF($D141="Yes",'CMFs PDO (All Data)'!N141,1)</f>
        <v>#N/A</v>
      </c>
      <c r="O141" s="404" t="e">
        <f>IF($D141="Yes",'CMFs PDO (All Data)'!O141,1)</f>
        <v>#N/A</v>
      </c>
      <c r="P141" s="404" t="e">
        <f>IF($D141="Yes",'CMFs PDO (All Data)'!P141,1)</f>
        <v>#N/A</v>
      </c>
      <c r="Q141" s="404" t="e">
        <f>IF($D141="Yes",'CMFs PDO (All Data)'!Q141,1)</f>
        <v>#N/A</v>
      </c>
      <c r="R141" s="404" t="e">
        <f>IF($D141="Yes",'CMFs PDO (All Data)'!R141,1)</f>
        <v>#N/A</v>
      </c>
      <c r="S141" s="404" t="e">
        <f>IF($D141="Yes",'CMFs PDO (All Data)'!S141,1)</f>
        <v>#N/A</v>
      </c>
      <c r="T141" s="404" t="e">
        <f>IF($D141="Yes",'CMFs PDO (All Data)'!T141,1)</f>
        <v>#N/A</v>
      </c>
      <c r="U141" s="404" t="e">
        <f>IF($D141="Yes",'CMFs PDO (All Data)'!U141,1)</f>
        <v>#N/A</v>
      </c>
      <c r="V141" s="439" t="e">
        <f>IF($D141="Yes",'CMFs PDO (All Data)'!V141,1)</f>
        <v>#N/A</v>
      </c>
      <c r="W141" s="625"/>
    </row>
    <row r="142" spans="1:23" x14ac:dyDescent="0.2">
      <c r="A142" s="407" t="str">
        <f>'CMFs Fatal'!A142</f>
        <v>Area Type must be selected on Worksheet 1 (box 14)</v>
      </c>
      <c r="B142" s="403">
        <f>'CMFs Fatal (All Data)'!B142</f>
        <v>12</v>
      </c>
      <c r="C142" s="403" t="str">
        <f>'CMFs Fatal (All Data)'!C142</f>
        <v>Rural</v>
      </c>
      <c r="D142" s="403" t="e">
        <f>'CMFs Fatal (All Data)'!D142</f>
        <v>#N/A</v>
      </c>
      <c r="E142" s="404" t="e">
        <f>IF($D142="Yes",'CMFs PDO (All Data)'!E142,1)</f>
        <v>#N/A</v>
      </c>
      <c r="F142" s="404" t="e">
        <f>IF($D142="Yes",'CMFs PDO (All Data)'!F142,1)</f>
        <v>#N/A</v>
      </c>
      <c r="G142" s="404" t="e">
        <f>IF($D142="Yes",'CMFs PDO (All Data)'!G142,1)</f>
        <v>#N/A</v>
      </c>
      <c r="H142" s="404" t="e">
        <f>IF($D142="Yes",'CMFs PDO (All Data)'!H142,1)</f>
        <v>#N/A</v>
      </c>
      <c r="I142" s="404" t="e">
        <f>IF($D142="Yes",'CMFs PDO (All Data)'!I142,1)</f>
        <v>#N/A</v>
      </c>
      <c r="J142" s="404" t="e">
        <f>IF($D142="Yes",'CMFs PDO (All Data)'!J142,1)</f>
        <v>#N/A</v>
      </c>
      <c r="K142" s="404" t="e">
        <f>IF($D142="Yes",'CMFs PDO (All Data)'!K142,1)</f>
        <v>#N/A</v>
      </c>
      <c r="L142" s="404" t="e">
        <f>IF($D142="Yes",'CMFs PDO (All Data)'!L142,1)</f>
        <v>#N/A</v>
      </c>
      <c r="M142" s="404" t="e">
        <f>IF($D142="Yes",'CMFs PDO (All Data)'!M142,1)</f>
        <v>#N/A</v>
      </c>
      <c r="N142" s="404" t="e">
        <f>IF($D142="Yes",'CMFs PDO (All Data)'!N142,1)</f>
        <v>#N/A</v>
      </c>
      <c r="O142" s="404" t="e">
        <f>IF($D142="Yes",'CMFs PDO (All Data)'!O142,1)</f>
        <v>#N/A</v>
      </c>
      <c r="P142" s="404" t="e">
        <f>IF($D142="Yes",'CMFs PDO (All Data)'!P142,1)</f>
        <v>#N/A</v>
      </c>
      <c r="Q142" s="404" t="e">
        <f>IF($D142="Yes",'CMFs PDO (All Data)'!Q142,1)</f>
        <v>#N/A</v>
      </c>
      <c r="R142" s="404" t="e">
        <f>IF($D142="Yes",'CMFs PDO (All Data)'!R142,1)</f>
        <v>#N/A</v>
      </c>
      <c r="S142" s="404" t="e">
        <f>IF($D142="Yes",'CMFs PDO (All Data)'!S142,1)</f>
        <v>#N/A</v>
      </c>
      <c r="T142" s="404" t="e">
        <f>IF($D142="Yes",'CMFs PDO (All Data)'!T142,1)</f>
        <v>#N/A</v>
      </c>
      <c r="U142" s="404" t="e">
        <f>IF($D142="Yes",'CMFs PDO (All Data)'!U142,1)</f>
        <v>#N/A</v>
      </c>
      <c r="V142" s="439" t="e">
        <f>IF($D142="Yes",'CMFs PDO (All Data)'!V142,1)</f>
        <v>#N/A</v>
      </c>
      <c r="W142" s="625"/>
    </row>
    <row r="143" spans="1:23" x14ac:dyDescent="0.2">
      <c r="A143" s="407" t="str">
        <f>'CMFs Fatal'!A143</f>
        <v>Area Type must be selected on Worksheet 1 (box 14)</v>
      </c>
      <c r="B143" s="403">
        <f>'CMFs Fatal (All Data)'!B143</f>
        <v>12</v>
      </c>
      <c r="C143" s="403" t="str">
        <f>'CMFs Fatal (All Data)'!C143</f>
        <v>Rural</v>
      </c>
      <c r="D143" s="403" t="e">
        <f>'CMFs Fatal (All Data)'!D143</f>
        <v>#N/A</v>
      </c>
      <c r="E143" s="404" t="e">
        <f>IF($D143="Yes",'CMFs PDO (All Data)'!E143,1)</f>
        <v>#N/A</v>
      </c>
      <c r="F143" s="404" t="e">
        <f>IF($D143="Yes",'CMFs PDO (All Data)'!F143,1)</f>
        <v>#N/A</v>
      </c>
      <c r="G143" s="404" t="e">
        <f>IF($D143="Yes",'CMFs PDO (All Data)'!G143,1)</f>
        <v>#N/A</v>
      </c>
      <c r="H143" s="404" t="e">
        <f>IF($D143="Yes",'CMFs PDO (All Data)'!H143,1)</f>
        <v>#N/A</v>
      </c>
      <c r="I143" s="404" t="e">
        <f>IF($D143="Yes",'CMFs PDO (All Data)'!I143,1)</f>
        <v>#N/A</v>
      </c>
      <c r="J143" s="404" t="e">
        <f>IF($D143="Yes",'CMFs PDO (All Data)'!J143,1)</f>
        <v>#N/A</v>
      </c>
      <c r="K143" s="404" t="e">
        <f>IF($D143="Yes",'CMFs PDO (All Data)'!K143,1)</f>
        <v>#N/A</v>
      </c>
      <c r="L143" s="404" t="e">
        <f>IF($D143="Yes",'CMFs PDO (All Data)'!L143,1)</f>
        <v>#N/A</v>
      </c>
      <c r="M143" s="404" t="e">
        <f>IF($D143="Yes",'CMFs PDO (All Data)'!M143,1)</f>
        <v>#N/A</v>
      </c>
      <c r="N143" s="404" t="e">
        <f>IF($D143="Yes",'CMFs PDO (All Data)'!N143,1)</f>
        <v>#N/A</v>
      </c>
      <c r="O143" s="404" t="e">
        <f>IF($D143="Yes",'CMFs PDO (All Data)'!O143,1)</f>
        <v>#N/A</v>
      </c>
      <c r="P143" s="404" t="e">
        <f>IF($D143="Yes",'CMFs PDO (All Data)'!P143,1)</f>
        <v>#N/A</v>
      </c>
      <c r="Q143" s="404" t="e">
        <f>IF($D143="Yes",'CMFs PDO (All Data)'!Q143,1)</f>
        <v>#N/A</v>
      </c>
      <c r="R143" s="404" t="e">
        <f>IF($D143="Yes",'CMFs PDO (All Data)'!R143,1)</f>
        <v>#N/A</v>
      </c>
      <c r="S143" s="404" t="e">
        <f>IF($D143="Yes",'CMFs PDO (All Data)'!S143,1)</f>
        <v>#N/A</v>
      </c>
      <c r="T143" s="404" t="e">
        <f>IF($D143="Yes",'CMFs PDO (All Data)'!T143,1)</f>
        <v>#N/A</v>
      </c>
      <c r="U143" s="404" t="e">
        <f>IF($D143="Yes",'CMFs PDO (All Data)'!U143,1)</f>
        <v>#N/A</v>
      </c>
      <c r="V143" s="439" t="e">
        <f>IF($D143="Yes",'CMFs PDO (All Data)'!V143,1)</f>
        <v>#N/A</v>
      </c>
      <c r="W143" s="625"/>
    </row>
    <row r="144" spans="1:23" x14ac:dyDescent="0.2">
      <c r="A144" s="407" t="str">
        <f>'CMFs Fatal'!A144</f>
        <v>Area Type must be selected on Worksheet 1 (box 14)</v>
      </c>
      <c r="B144" s="403">
        <f>'CMFs Fatal (All Data)'!B144</f>
        <v>12</v>
      </c>
      <c r="C144" s="403" t="str">
        <f>'CMFs Fatal (All Data)'!C144</f>
        <v>Rural</v>
      </c>
      <c r="D144" s="403" t="e">
        <f>'CMFs Fatal (All Data)'!D144</f>
        <v>#N/A</v>
      </c>
      <c r="E144" s="404" t="e">
        <f>IF($D144="Yes",'CMFs PDO (All Data)'!E144,1)</f>
        <v>#N/A</v>
      </c>
      <c r="F144" s="404" t="e">
        <f>IF($D144="Yes",'CMFs PDO (All Data)'!F144,1)</f>
        <v>#N/A</v>
      </c>
      <c r="G144" s="404" t="e">
        <f>IF($D144="Yes",'CMFs PDO (All Data)'!G144,1)</f>
        <v>#N/A</v>
      </c>
      <c r="H144" s="404" t="e">
        <f>IF($D144="Yes",'CMFs PDO (All Data)'!H144,1)</f>
        <v>#N/A</v>
      </c>
      <c r="I144" s="404" t="e">
        <f>IF($D144="Yes",'CMFs PDO (All Data)'!I144,1)</f>
        <v>#N/A</v>
      </c>
      <c r="J144" s="404" t="e">
        <f>IF($D144="Yes",'CMFs PDO (All Data)'!J144,1)</f>
        <v>#N/A</v>
      </c>
      <c r="K144" s="404" t="e">
        <f>IF($D144="Yes",'CMFs PDO (All Data)'!K144,1)</f>
        <v>#N/A</v>
      </c>
      <c r="L144" s="404" t="e">
        <f>IF($D144="Yes",'CMFs PDO (All Data)'!L144,1)</f>
        <v>#N/A</v>
      </c>
      <c r="M144" s="404" t="e">
        <f>IF($D144="Yes",'CMFs PDO (All Data)'!M144,1)</f>
        <v>#N/A</v>
      </c>
      <c r="N144" s="404" t="e">
        <f>IF($D144="Yes",'CMFs PDO (All Data)'!N144,1)</f>
        <v>#N/A</v>
      </c>
      <c r="O144" s="404" t="e">
        <f>IF($D144="Yes",'CMFs PDO (All Data)'!O144,1)</f>
        <v>#N/A</v>
      </c>
      <c r="P144" s="404" t="e">
        <f>IF($D144="Yes",'CMFs PDO (All Data)'!P144,1)</f>
        <v>#N/A</v>
      </c>
      <c r="Q144" s="404" t="e">
        <f>IF($D144="Yes",'CMFs PDO (All Data)'!Q144,1)</f>
        <v>#N/A</v>
      </c>
      <c r="R144" s="404" t="e">
        <f>IF($D144="Yes",'CMFs PDO (All Data)'!R144,1)</f>
        <v>#N/A</v>
      </c>
      <c r="S144" s="404" t="e">
        <f>IF($D144="Yes",'CMFs PDO (All Data)'!S144,1)</f>
        <v>#N/A</v>
      </c>
      <c r="T144" s="404" t="e">
        <f>IF($D144="Yes",'CMFs PDO (All Data)'!T144,1)</f>
        <v>#N/A</v>
      </c>
      <c r="U144" s="404" t="e">
        <f>IF($D144="Yes",'CMFs PDO (All Data)'!U144,1)</f>
        <v>#N/A</v>
      </c>
      <c r="V144" s="439" t="e">
        <f>IF($D144="Yes",'CMFs PDO (All Data)'!V144,1)</f>
        <v>#N/A</v>
      </c>
      <c r="W144" s="625"/>
    </row>
    <row r="145" spans="1:23" x14ac:dyDescent="0.2">
      <c r="A145" s="407" t="str">
        <f>'CMFs Fatal'!A145</f>
        <v>Area Type must be selected on Worksheet 1 (box 14)</v>
      </c>
      <c r="B145" s="403">
        <f>'CMFs Fatal (All Data)'!B145</f>
        <v>12</v>
      </c>
      <c r="C145" s="403" t="str">
        <f>'CMFs Fatal (All Data)'!C145</f>
        <v>Rural</v>
      </c>
      <c r="D145" s="403" t="e">
        <f>'CMFs Fatal (All Data)'!D145</f>
        <v>#N/A</v>
      </c>
      <c r="E145" s="404" t="e">
        <f>IF($D145="Yes",'CMFs PDO (All Data)'!E145,1)</f>
        <v>#N/A</v>
      </c>
      <c r="F145" s="404" t="e">
        <f>IF($D145="Yes",'CMFs PDO (All Data)'!F145,1)</f>
        <v>#N/A</v>
      </c>
      <c r="G145" s="404" t="e">
        <f>IF($D145="Yes",'CMFs PDO (All Data)'!G145,1)</f>
        <v>#N/A</v>
      </c>
      <c r="H145" s="404" t="e">
        <f>IF($D145="Yes",'CMFs PDO (All Data)'!H145,1)</f>
        <v>#N/A</v>
      </c>
      <c r="I145" s="404" t="e">
        <f>IF($D145="Yes",'CMFs PDO (All Data)'!I145,1)</f>
        <v>#N/A</v>
      </c>
      <c r="J145" s="404" t="e">
        <f>IF($D145="Yes",'CMFs PDO (All Data)'!J145,1)</f>
        <v>#N/A</v>
      </c>
      <c r="K145" s="404" t="e">
        <f>IF($D145="Yes",'CMFs PDO (All Data)'!K145,1)</f>
        <v>#N/A</v>
      </c>
      <c r="L145" s="404" t="e">
        <f>IF($D145="Yes",'CMFs PDO (All Data)'!L145,1)</f>
        <v>#N/A</v>
      </c>
      <c r="M145" s="404" t="e">
        <f>IF($D145="Yes",'CMFs PDO (All Data)'!M145,1)</f>
        <v>#N/A</v>
      </c>
      <c r="N145" s="404" t="e">
        <f>IF($D145="Yes",'CMFs PDO (All Data)'!N145,1)</f>
        <v>#N/A</v>
      </c>
      <c r="O145" s="404" t="e">
        <f>IF($D145="Yes",'CMFs PDO (All Data)'!O145,1)</f>
        <v>#N/A</v>
      </c>
      <c r="P145" s="404" t="e">
        <f>IF($D145="Yes",'CMFs PDO (All Data)'!P145,1)</f>
        <v>#N/A</v>
      </c>
      <c r="Q145" s="404" t="e">
        <f>IF($D145="Yes",'CMFs PDO (All Data)'!Q145,1)</f>
        <v>#N/A</v>
      </c>
      <c r="R145" s="404" t="e">
        <f>IF($D145="Yes",'CMFs PDO (All Data)'!R145,1)</f>
        <v>#N/A</v>
      </c>
      <c r="S145" s="404" t="e">
        <f>IF($D145="Yes",'CMFs PDO (All Data)'!S145,1)</f>
        <v>#N/A</v>
      </c>
      <c r="T145" s="404" t="e">
        <f>IF($D145="Yes",'CMFs PDO (All Data)'!T145,1)</f>
        <v>#N/A</v>
      </c>
      <c r="U145" s="404" t="e">
        <f>IF($D145="Yes",'CMFs PDO (All Data)'!U145,1)</f>
        <v>#N/A</v>
      </c>
      <c r="V145" s="439" t="e">
        <f>IF($D145="Yes",'CMFs PDO (All Data)'!V145,1)</f>
        <v>#N/A</v>
      </c>
      <c r="W145" s="625"/>
    </row>
    <row r="146" spans="1:23" x14ac:dyDescent="0.2">
      <c r="A146" s="407" t="str">
        <f>'CMFs Fatal'!A146</f>
        <v>Area Type must be selected on Worksheet 1 (box 14)</v>
      </c>
      <c r="B146" s="403">
        <f>'CMFs Fatal (All Data)'!B146</f>
        <v>12</v>
      </c>
      <c r="C146" s="403" t="str">
        <f>'CMFs Fatal (All Data)'!C146</f>
        <v>Rural</v>
      </c>
      <c r="D146" s="403" t="e">
        <f>'CMFs Fatal (All Data)'!D146</f>
        <v>#N/A</v>
      </c>
      <c r="E146" s="404" t="e">
        <f>IF($D146="Yes",'CMFs PDO (All Data)'!E146,1)</f>
        <v>#N/A</v>
      </c>
      <c r="F146" s="404" t="e">
        <f>IF($D146="Yes",'CMFs PDO (All Data)'!F146,1)</f>
        <v>#N/A</v>
      </c>
      <c r="G146" s="404" t="e">
        <f>IF($D146="Yes",'CMFs PDO (All Data)'!G146,1)</f>
        <v>#N/A</v>
      </c>
      <c r="H146" s="404" t="e">
        <f>IF($D146="Yes",'CMFs PDO (All Data)'!H146,1)</f>
        <v>#N/A</v>
      </c>
      <c r="I146" s="404" t="e">
        <f>IF($D146="Yes",'CMFs PDO (All Data)'!I146,1)</f>
        <v>#N/A</v>
      </c>
      <c r="J146" s="404" t="e">
        <f>IF($D146="Yes",'CMFs PDO (All Data)'!J146,1)</f>
        <v>#N/A</v>
      </c>
      <c r="K146" s="404" t="e">
        <f>IF($D146="Yes",'CMFs PDO (All Data)'!K146,1)</f>
        <v>#N/A</v>
      </c>
      <c r="L146" s="404" t="e">
        <f>IF($D146="Yes",'CMFs PDO (All Data)'!L146,1)</f>
        <v>#N/A</v>
      </c>
      <c r="M146" s="404" t="e">
        <f>IF($D146="Yes",'CMFs PDO (All Data)'!M146,1)</f>
        <v>#N/A</v>
      </c>
      <c r="N146" s="404" t="e">
        <f>IF($D146="Yes",'CMFs PDO (All Data)'!N146,1)</f>
        <v>#N/A</v>
      </c>
      <c r="O146" s="404" t="e">
        <f>IF($D146="Yes",'CMFs PDO (All Data)'!O146,1)</f>
        <v>#N/A</v>
      </c>
      <c r="P146" s="404" t="e">
        <f>IF($D146="Yes",'CMFs PDO (All Data)'!P146,1)</f>
        <v>#N/A</v>
      </c>
      <c r="Q146" s="404" t="e">
        <f>IF($D146="Yes",'CMFs PDO (All Data)'!Q146,1)</f>
        <v>#N/A</v>
      </c>
      <c r="R146" s="404" t="e">
        <f>IF($D146="Yes",'CMFs PDO (All Data)'!R146,1)</f>
        <v>#N/A</v>
      </c>
      <c r="S146" s="404" t="e">
        <f>IF($D146="Yes",'CMFs PDO (All Data)'!S146,1)</f>
        <v>#N/A</v>
      </c>
      <c r="T146" s="404" t="e">
        <f>IF($D146="Yes",'CMFs PDO (All Data)'!T146,1)</f>
        <v>#N/A</v>
      </c>
      <c r="U146" s="404" t="e">
        <f>IF($D146="Yes",'CMFs PDO (All Data)'!U146,1)</f>
        <v>#N/A</v>
      </c>
      <c r="V146" s="439" t="e">
        <f>IF($D146="Yes",'CMFs PDO (All Data)'!V146,1)</f>
        <v>#N/A</v>
      </c>
      <c r="W146" s="625"/>
    </row>
    <row r="147" spans="1:23" x14ac:dyDescent="0.2">
      <c r="A147" s="407" t="str">
        <f>'CMFs Fatal'!A147</f>
        <v>Area Type must be selected on Worksheet 1 (box 14)</v>
      </c>
      <c r="B147" s="403">
        <f>'CMFs Fatal (All Data)'!B147</f>
        <v>12</v>
      </c>
      <c r="C147" s="403" t="str">
        <f>'CMFs Fatal (All Data)'!C147</f>
        <v>Rural</v>
      </c>
      <c r="D147" s="403" t="e">
        <f>'CMFs Fatal (All Data)'!D147</f>
        <v>#N/A</v>
      </c>
      <c r="E147" s="404" t="e">
        <f>IF($D147="Yes",'CMFs PDO (All Data)'!E147,1)</f>
        <v>#N/A</v>
      </c>
      <c r="F147" s="404" t="e">
        <f>IF($D147="Yes",'CMFs PDO (All Data)'!F147,1)</f>
        <v>#N/A</v>
      </c>
      <c r="G147" s="404" t="e">
        <f>IF($D147="Yes",'CMFs PDO (All Data)'!G147,1)</f>
        <v>#N/A</v>
      </c>
      <c r="H147" s="404" t="e">
        <f>IF($D147="Yes",'CMFs PDO (All Data)'!H147,1)</f>
        <v>#N/A</v>
      </c>
      <c r="I147" s="404" t="e">
        <f>IF($D147="Yes",'CMFs PDO (All Data)'!I147,1)</f>
        <v>#N/A</v>
      </c>
      <c r="J147" s="404" t="e">
        <f>IF($D147="Yes",'CMFs PDO (All Data)'!J147,1)</f>
        <v>#N/A</v>
      </c>
      <c r="K147" s="404" t="e">
        <f>IF($D147="Yes",'CMFs PDO (All Data)'!K147,1)</f>
        <v>#N/A</v>
      </c>
      <c r="L147" s="404" t="e">
        <f>IF($D147="Yes",'CMFs PDO (All Data)'!L147,1)</f>
        <v>#N/A</v>
      </c>
      <c r="M147" s="404" t="e">
        <f>IF($D147="Yes",'CMFs PDO (All Data)'!M147,1)</f>
        <v>#N/A</v>
      </c>
      <c r="N147" s="404" t="e">
        <f>IF($D147="Yes",'CMFs PDO (All Data)'!N147,1)</f>
        <v>#N/A</v>
      </c>
      <c r="O147" s="404" t="e">
        <f>IF($D147="Yes",'CMFs PDO (All Data)'!O147,1)</f>
        <v>#N/A</v>
      </c>
      <c r="P147" s="404" t="e">
        <f>IF($D147="Yes",'CMFs PDO (All Data)'!P147,1)</f>
        <v>#N/A</v>
      </c>
      <c r="Q147" s="404" t="e">
        <f>IF($D147="Yes",'CMFs PDO (All Data)'!Q147,1)</f>
        <v>#N/A</v>
      </c>
      <c r="R147" s="404" t="e">
        <f>IF($D147="Yes",'CMFs PDO (All Data)'!R147,1)</f>
        <v>#N/A</v>
      </c>
      <c r="S147" s="404" t="e">
        <f>IF($D147="Yes",'CMFs PDO (All Data)'!S147,1)</f>
        <v>#N/A</v>
      </c>
      <c r="T147" s="404" t="e">
        <f>IF($D147="Yes",'CMFs PDO (All Data)'!T147,1)</f>
        <v>#N/A</v>
      </c>
      <c r="U147" s="404" t="e">
        <f>IF($D147="Yes",'CMFs PDO (All Data)'!U147,1)</f>
        <v>#N/A</v>
      </c>
      <c r="V147" s="439" t="e">
        <f>IF($D147="Yes",'CMFs PDO (All Data)'!V147,1)</f>
        <v>#N/A</v>
      </c>
      <c r="W147" s="625"/>
    </row>
    <row r="148" spans="1:23" x14ac:dyDescent="0.2">
      <c r="A148" s="407" t="str">
        <f>'CMFs Fatal'!A148</f>
        <v>Area Type must be selected on Worksheet 1 (box 14)</v>
      </c>
      <c r="B148" s="403">
        <f>'CMFs Fatal (All Data)'!B148</f>
        <v>12</v>
      </c>
      <c r="C148" s="403" t="str">
        <f>'CMFs Fatal (All Data)'!C148</f>
        <v>Rural</v>
      </c>
      <c r="D148" s="403" t="e">
        <f>'CMFs Fatal (All Data)'!D148</f>
        <v>#N/A</v>
      </c>
      <c r="E148" s="404" t="e">
        <f>IF($D148="Yes",'CMFs PDO (All Data)'!E148,1)</f>
        <v>#N/A</v>
      </c>
      <c r="F148" s="404" t="e">
        <f>IF($D148="Yes",'CMFs PDO (All Data)'!F148,1)</f>
        <v>#N/A</v>
      </c>
      <c r="G148" s="404" t="e">
        <f>IF($D148="Yes",'CMFs PDO (All Data)'!G148,1)</f>
        <v>#N/A</v>
      </c>
      <c r="H148" s="404" t="e">
        <f>IF($D148="Yes",'CMFs PDO (All Data)'!H148,1)</f>
        <v>#N/A</v>
      </c>
      <c r="I148" s="404" t="e">
        <f>IF($D148="Yes",'CMFs PDO (All Data)'!I148,1)</f>
        <v>#N/A</v>
      </c>
      <c r="J148" s="404" t="e">
        <f>IF($D148="Yes",'CMFs PDO (All Data)'!J148,1)</f>
        <v>#N/A</v>
      </c>
      <c r="K148" s="404" t="e">
        <f>IF($D148="Yes",'CMFs PDO (All Data)'!K148,1)</f>
        <v>#N/A</v>
      </c>
      <c r="L148" s="404" t="e">
        <f>IF($D148="Yes",'CMFs PDO (All Data)'!L148,1)</f>
        <v>#N/A</v>
      </c>
      <c r="M148" s="404" t="e">
        <f>IF($D148="Yes",'CMFs PDO (All Data)'!M148,1)</f>
        <v>#N/A</v>
      </c>
      <c r="N148" s="404" t="e">
        <f>IF($D148="Yes",'CMFs PDO (All Data)'!N148,1)</f>
        <v>#N/A</v>
      </c>
      <c r="O148" s="404" t="e">
        <f>IF($D148="Yes",'CMFs PDO (All Data)'!O148,1)</f>
        <v>#N/A</v>
      </c>
      <c r="P148" s="404" t="e">
        <f>IF($D148="Yes",'CMFs PDO (All Data)'!P148,1)</f>
        <v>#N/A</v>
      </c>
      <c r="Q148" s="404" t="e">
        <f>IF($D148="Yes",'CMFs PDO (All Data)'!Q148,1)</f>
        <v>#N/A</v>
      </c>
      <c r="R148" s="404" t="e">
        <f>IF($D148="Yes",'CMFs PDO (All Data)'!R148,1)</f>
        <v>#N/A</v>
      </c>
      <c r="S148" s="404" t="e">
        <f>IF($D148="Yes",'CMFs PDO (All Data)'!S148,1)</f>
        <v>#N/A</v>
      </c>
      <c r="T148" s="404" t="e">
        <f>IF($D148="Yes",'CMFs PDO (All Data)'!T148,1)</f>
        <v>#N/A</v>
      </c>
      <c r="U148" s="404" t="e">
        <f>IF($D148="Yes",'CMFs PDO (All Data)'!U148,1)</f>
        <v>#N/A</v>
      </c>
      <c r="V148" s="439" t="e">
        <f>IF($D148="Yes",'CMFs PDO (All Data)'!V148,1)</f>
        <v>#N/A</v>
      </c>
      <c r="W148" s="625"/>
    </row>
    <row r="149" spans="1:23" x14ac:dyDescent="0.2">
      <c r="A149" s="407" t="str">
        <f>'CMFs Fatal'!A149</f>
        <v>Area Type must be selected on Worksheet 1 (box 14)</v>
      </c>
      <c r="B149" s="403">
        <f>'CMFs Fatal (All Data)'!B149</f>
        <v>12</v>
      </c>
      <c r="C149" s="403" t="str">
        <f>'CMFs Fatal (All Data)'!C149</f>
        <v>Rural</v>
      </c>
      <c r="D149" s="403" t="e">
        <f>'CMFs Fatal (All Data)'!D149</f>
        <v>#N/A</v>
      </c>
      <c r="E149" s="404" t="e">
        <f>IF($D149="Yes",'CMFs PDO (All Data)'!E149,1)</f>
        <v>#N/A</v>
      </c>
      <c r="F149" s="404" t="e">
        <f>IF($D149="Yes",'CMFs PDO (All Data)'!F149,1)</f>
        <v>#N/A</v>
      </c>
      <c r="G149" s="404" t="e">
        <f>IF($D149="Yes",'CMFs PDO (All Data)'!G149,1)</f>
        <v>#N/A</v>
      </c>
      <c r="H149" s="404" t="e">
        <f>IF($D149="Yes",'CMFs PDO (All Data)'!H149,1)</f>
        <v>#N/A</v>
      </c>
      <c r="I149" s="404" t="e">
        <f>IF($D149="Yes",'CMFs PDO (All Data)'!I149,1)</f>
        <v>#N/A</v>
      </c>
      <c r="J149" s="404" t="e">
        <f>IF($D149="Yes",'CMFs PDO (All Data)'!J149,1)</f>
        <v>#N/A</v>
      </c>
      <c r="K149" s="404" t="e">
        <f>IF($D149="Yes",'CMFs PDO (All Data)'!K149,1)</f>
        <v>#N/A</v>
      </c>
      <c r="L149" s="404" t="e">
        <f>IF($D149="Yes",'CMFs PDO (All Data)'!L149,1)</f>
        <v>#N/A</v>
      </c>
      <c r="M149" s="404" t="e">
        <f>IF($D149="Yes",'CMFs PDO (All Data)'!M149,1)</f>
        <v>#N/A</v>
      </c>
      <c r="N149" s="404" t="e">
        <f>IF($D149="Yes",'CMFs PDO (All Data)'!N149,1)</f>
        <v>#N/A</v>
      </c>
      <c r="O149" s="404" t="e">
        <f>IF($D149="Yes",'CMFs PDO (All Data)'!O149,1)</f>
        <v>#N/A</v>
      </c>
      <c r="P149" s="404" t="e">
        <f>IF($D149="Yes",'CMFs PDO (All Data)'!P149,1)</f>
        <v>#N/A</v>
      </c>
      <c r="Q149" s="404" t="e">
        <f>IF($D149="Yes",'CMFs PDO (All Data)'!Q149,1)</f>
        <v>#N/A</v>
      </c>
      <c r="R149" s="404" t="e">
        <f>IF($D149="Yes",'CMFs PDO (All Data)'!R149,1)</f>
        <v>#N/A</v>
      </c>
      <c r="S149" s="404" t="e">
        <f>IF($D149="Yes",'CMFs PDO (All Data)'!S149,1)</f>
        <v>#N/A</v>
      </c>
      <c r="T149" s="404" t="e">
        <f>IF($D149="Yes",'CMFs PDO (All Data)'!T149,1)</f>
        <v>#N/A</v>
      </c>
      <c r="U149" s="404" t="e">
        <f>IF($D149="Yes",'CMFs PDO (All Data)'!U149,1)</f>
        <v>#N/A</v>
      </c>
      <c r="V149" s="439" t="e">
        <f>IF($D149="Yes",'CMFs PDO (All Data)'!V149,1)</f>
        <v>#N/A</v>
      </c>
      <c r="W149" s="625"/>
    </row>
    <row r="150" spans="1:23" x14ac:dyDescent="0.2">
      <c r="A150" s="407" t="str">
        <f>'CMFs Fatal'!A150</f>
        <v>Area Type must be selected on Worksheet 1 (box 14)</v>
      </c>
      <c r="B150" s="403">
        <f>'CMFs Fatal (All Data)'!B150</f>
        <v>12</v>
      </c>
      <c r="C150" s="403" t="str">
        <f>'CMFs Fatal (All Data)'!C150</f>
        <v>Urban</v>
      </c>
      <c r="D150" s="403" t="e">
        <f>'CMFs Fatal (All Data)'!D150</f>
        <v>#N/A</v>
      </c>
      <c r="E150" s="404" t="e">
        <f>IF($D150="Yes",'CMFs PDO (All Data)'!E150,1)</f>
        <v>#N/A</v>
      </c>
      <c r="F150" s="404" t="e">
        <f>IF($D150="Yes",'CMFs PDO (All Data)'!F150,1)</f>
        <v>#N/A</v>
      </c>
      <c r="G150" s="404" t="e">
        <f>IF($D150="Yes",'CMFs PDO (All Data)'!G150,1)</f>
        <v>#N/A</v>
      </c>
      <c r="H150" s="404" t="e">
        <f>IF($D150="Yes",'CMFs PDO (All Data)'!H150,1)</f>
        <v>#N/A</v>
      </c>
      <c r="I150" s="404" t="e">
        <f>IF($D150="Yes",'CMFs PDO (All Data)'!I150,1)</f>
        <v>#N/A</v>
      </c>
      <c r="J150" s="404" t="e">
        <f>IF($D150="Yes",'CMFs PDO (All Data)'!J150,1)</f>
        <v>#N/A</v>
      </c>
      <c r="K150" s="404" t="e">
        <f>IF($D150="Yes",'CMFs PDO (All Data)'!K150,1)</f>
        <v>#N/A</v>
      </c>
      <c r="L150" s="404" t="e">
        <f>IF($D150="Yes",'CMFs PDO (All Data)'!L150,1)</f>
        <v>#N/A</v>
      </c>
      <c r="M150" s="404" t="e">
        <f>IF($D150="Yes",'CMFs PDO (All Data)'!M150,1)</f>
        <v>#N/A</v>
      </c>
      <c r="N150" s="404" t="e">
        <f>IF($D150="Yes",'CMFs PDO (All Data)'!N150,1)</f>
        <v>#N/A</v>
      </c>
      <c r="O150" s="404" t="e">
        <f>IF($D150="Yes",'CMFs PDO (All Data)'!O150,1)</f>
        <v>#N/A</v>
      </c>
      <c r="P150" s="404" t="e">
        <f>IF($D150="Yes",'CMFs PDO (All Data)'!P150,1)</f>
        <v>#N/A</v>
      </c>
      <c r="Q150" s="404" t="e">
        <f>IF($D150="Yes",'CMFs PDO (All Data)'!Q150,1)</f>
        <v>#N/A</v>
      </c>
      <c r="R150" s="404" t="e">
        <f>IF($D150="Yes",'CMFs PDO (All Data)'!R150,1)</f>
        <v>#N/A</v>
      </c>
      <c r="S150" s="404" t="e">
        <f>IF($D150="Yes",'CMFs PDO (All Data)'!S150,1)</f>
        <v>#N/A</v>
      </c>
      <c r="T150" s="404" t="e">
        <f>IF($D150="Yes",'CMFs PDO (All Data)'!T150,1)</f>
        <v>#N/A</v>
      </c>
      <c r="U150" s="404" t="e">
        <f>IF($D150="Yes",'CMFs PDO (All Data)'!U150,1)</f>
        <v>#N/A</v>
      </c>
      <c r="V150" s="439" t="e">
        <f>IF($D150="Yes",'CMFs PDO (All Data)'!V150,1)</f>
        <v>#N/A</v>
      </c>
      <c r="W150" s="625"/>
    </row>
    <row r="151" spans="1:23" x14ac:dyDescent="0.2">
      <c r="A151" s="407" t="str">
        <f>'CMFs Fatal'!A151</f>
        <v>Area Type must be selected on Worksheet 1 (box 14)</v>
      </c>
      <c r="B151" s="403">
        <f>'CMFs Fatal (All Data)'!B151</f>
        <v>12</v>
      </c>
      <c r="C151" s="403" t="str">
        <f>'CMFs Fatal (All Data)'!C151</f>
        <v>Urban</v>
      </c>
      <c r="D151" s="403" t="e">
        <f>'CMFs Fatal (All Data)'!D151</f>
        <v>#N/A</v>
      </c>
      <c r="E151" s="404" t="e">
        <f>IF($D151="Yes",'CMFs PDO (All Data)'!E151,1)</f>
        <v>#N/A</v>
      </c>
      <c r="F151" s="404" t="e">
        <f>IF($D151="Yes",'CMFs PDO (All Data)'!F151,1)</f>
        <v>#N/A</v>
      </c>
      <c r="G151" s="404" t="e">
        <f>IF($D151="Yes",'CMFs PDO (All Data)'!G151,1)</f>
        <v>#N/A</v>
      </c>
      <c r="H151" s="404" t="e">
        <f>IF($D151="Yes",'CMFs PDO (All Data)'!H151,1)</f>
        <v>#N/A</v>
      </c>
      <c r="I151" s="404" t="e">
        <f>IF($D151="Yes",'CMFs PDO (All Data)'!I151,1)</f>
        <v>#N/A</v>
      </c>
      <c r="J151" s="404" t="e">
        <f>IF($D151="Yes",'CMFs PDO (All Data)'!J151,1)</f>
        <v>#N/A</v>
      </c>
      <c r="K151" s="404" t="e">
        <f>IF($D151="Yes",'CMFs PDO (All Data)'!K151,1)</f>
        <v>#N/A</v>
      </c>
      <c r="L151" s="404" t="e">
        <f>IF($D151="Yes",'CMFs PDO (All Data)'!L151,1)</f>
        <v>#N/A</v>
      </c>
      <c r="M151" s="404" t="e">
        <f>IF($D151="Yes",'CMFs PDO (All Data)'!M151,1)</f>
        <v>#N/A</v>
      </c>
      <c r="N151" s="404" t="e">
        <f>IF($D151="Yes",'CMFs PDO (All Data)'!N151,1)</f>
        <v>#N/A</v>
      </c>
      <c r="O151" s="404" t="e">
        <f>IF($D151="Yes",'CMFs PDO (All Data)'!O151,1)</f>
        <v>#N/A</v>
      </c>
      <c r="P151" s="404" t="e">
        <f>IF($D151="Yes",'CMFs PDO (All Data)'!P151,1)</f>
        <v>#N/A</v>
      </c>
      <c r="Q151" s="404" t="e">
        <f>IF($D151="Yes",'CMFs PDO (All Data)'!Q151,1)</f>
        <v>#N/A</v>
      </c>
      <c r="R151" s="404" t="e">
        <f>IF($D151="Yes",'CMFs PDO (All Data)'!R151,1)</f>
        <v>#N/A</v>
      </c>
      <c r="S151" s="404" t="e">
        <f>IF($D151="Yes",'CMFs PDO (All Data)'!S151,1)</f>
        <v>#N/A</v>
      </c>
      <c r="T151" s="404" t="e">
        <f>IF($D151="Yes",'CMFs PDO (All Data)'!T151,1)</f>
        <v>#N/A</v>
      </c>
      <c r="U151" s="404" t="e">
        <f>IF($D151="Yes",'CMFs PDO (All Data)'!U151,1)</f>
        <v>#N/A</v>
      </c>
      <c r="V151" s="439" t="e">
        <f>IF($D151="Yes",'CMFs PDO (All Data)'!V151,1)</f>
        <v>#N/A</v>
      </c>
      <c r="W151" s="625"/>
    </row>
    <row r="152" spans="1:23" x14ac:dyDescent="0.2">
      <c r="A152" s="407" t="str">
        <f>'CMFs Fatal'!A152</f>
        <v>Area Type must be selected on Worksheet 1 (box 14)</v>
      </c>
      <c r="B152" s="403">
        <f>'CMFs Fatal (All Data)'!B152</f>
        <v>12</v>
      </c>
      <c r="C152" s="403" t="str">
        <f>'CMFs Fatal (All Data)'!C152</f>
        <v>All</v>
      </c>
      <c r="D152" s="403" t="e">
        <f>'CMFs Fatal (All Data)'!D152</f>
        <v>#N/A</v>
      </c>
      <c r="E152" s="404" t="e">
        <f>IF($D152="Yes",'CMFs PDO (All Data)'!E152,1)</f>
        <v>#N/A</v>
      </c>
      <c r="F152" s="404" t="e">
        <f>IF($D152="Yes",'CMFs PDO (All Data)'!F152,1)</f>
        <v>#N/A</v>
      </c>
      <c r="G152" s="404" t="e">
        <f>IF($D152="Yes",'CMFs PDO (All Data)'!G152,1)</f>
        <v>#N/A</v>
      </c>
      <c r="H152" s="404" t="e">
        <f>IF($D152="Yes",'CMFs PDO (All Data)'!H152,1)</f>
        <v>#N/A</v>
      </c>
      <c r="I152" s="404" t="e">
        <f>IF($D152="Yes",'CMFs PDO (All Data)'!I152,1)</f>
        <v>#N/A</v>
      </c>
      <c r="J152" s="404" t="e">
        <f>IF($D152="Yes",'CMFs PDO (All Data)'!J152,1)</f>
        <v>#N/A</v>
      </c>
      <c r="K152" s="404" t="e">
        <f>IF($D152="Yes",'CMFs PDO (All Data)'!K152,1)</f>
        <v>#N/A</v>
      </c>
      <c r="L152" s="404" t="e">
        <f>IF($D152="Yes",'CMFs PDO (All Data)'!L152,1)</f>
        <v>#N/A</v>
      </c>
      <c r="M152" s="404" t="e">
        <f>IF($D152="Yes",'CMFs PDO (All Data)'!M152,1)</f>
        <v>#N/A</v>
      </c>
      <c r="N152" s="404" t="e">
        <f>IF($D152="Yes",'CMFs PDO (All Data)'!N152,1)</f>
        <v>#N/A</v>
      </c>
      <c r="O152" s="404" t="e">
        <f>IF($D152="Yes",'CMFs PDO (All Data)'!O152,1)</f>
        <v>#N/A</v>
      </c>
      <c r="P152" s="404" t="e">
        <f>IF($D152="Yes",'CMFs PDO (All Data)'!P152,1)</f>
        <v>#N/A</v>
      </c>
      <c r="Q152" s="404" t="e">
        <f>IF($D152="Yes",'CMFs PDO (All Data)'!Q152,1)</f>
        <v>#N/A</v>
      </c>
      <c r="R152" s="404" t="e">
        <f>IF($D152="Yes",'CMFs PDO (All Data)'!R152,1)</f>
        <v>#N/A</v>
      </c>
      <c r="S152" s="404" t="e">
        <f>IF($D152="Yes",'CMFs PDO (All Data)'!S152,1)</f>
        <v>#N/A</v>
      </c>
      <c r="T152" s="404" t="e">
        <f>IF($D152="Yes",'CMFs PDO (All Data)'!T152,1)</f>
        <v>#N/A</v>
      </c>
      <c r="U152" s="404" t="e">
        <f>IF($D152="Yes",'CMFs PDO (All Data)'!U152,1)</f>
        <v>#N/A</v>
      </c>
      <c r="V152" s="439" t="e">
        <f>IF($D152="Yes",'CMFs PDO (All Data)'!V152,1)</f>
        <v>#N/A</v>
      </c>
      <c r="W152" s="625"/>
    </row>
    <row r="153" spans="1:23" x14ac:dyDescent="0.2">
      <c r="A153" s="407" t="str">
        <f>'CMFs Fatal'!A153</f>
        <v>Area Type must be selected on Worksheet 1 (box 14)</v>
      </c>
      <c r="B153" s="403">
        <f>'CMFs Fatal (All Data)'!B153</f>
        <v>12</v>
      </c>
      <c r="C153" s="403" t="str">
        <f>'CMFs Fatal (All Data)'!C153</f>
        <v>All</v>
      </c>
      <c r="D153" s="403" t="e">
        <f>'CMFs Fatal (All Data)'!D153</f>
        <v>#N/A</v>
      </c>
      <c r="E153" s="404" t="e">
        <f>IF($D153="Yes",'CMFs PDO (All Data)'!E153,1)</f>
        <v>#N/A</v>
      </c>
      <c r="F153" s="404" t="e">
        <f>IF($D153="Yes",'CMFs PDO (All Data)'!F153,1)</f>
        <v>#N/A</v>
      </c>
      <c r="G153" s="404" t="e">
        <f>IF($D153="Yes",'CMFs PDO (All Data)'!G153,1)</f>
        <v>#N/A</v>
      </c>
      <c r="H153" s="404" t="e">
        <f>IF($D153="Yes",'CMFs PDO (All Data)'!H153,1)</f>
        <v>#N/A</v>
      </c>
      <c r="I153" s="404" t="e">
        <f>IF($D153="Yes",'CMFs PDO (All Data)'!I153,1)</f>
        <v>#N/A</v>
      </c>
      <c r="J153" s="404" t="e">
        <f>IF($D153="Yes",'CMFs PDO (All Data)'!J153,1)</f>
        <v>#N/A</v>
      </c>
      <c r="K153" s="404" t="e">
        <f>IF($D153="Yes",'CMFs PDO (All Data)'!K153,1)</f>
        <v>#N/A</v>
      </c>
      <c r="L153" s="404" t="e">
        <f>IF($D153="Yes",'CMFs PDO (All Data)'!L153,1)</f>
        <v>#N/A</v>
      </c>
      <c r="M153" s="404" t="e">
        <f>IF($D153="Yes",'CMFs PDO (All Data)'!M153,1)</f>
        <v>#N/A</v>
      </c>
      <c r="N153" s="404" t="e">
        <f>IF($D153="Yes",'CMFs PDO (All Data)'!N153,1)</f>
        <v>#N/A</v>
      </c>
      <c r="O153" s="404" t="e">
        <f>IF($D153="Yes",'CMFs PDO (All Data)'!O153,1)</f>
        <v>#N/A</v>
      </c>
      <c r="P153" s="404" t="e">
        <f>IF($D153="Yes",'CMFs PDO (All Data)'!P153,1)</f>
        <v>#N/A</v>
      </c>
      <c r="Q153" s="404" t="e">
        <f>IF($D153="Yes",'CMFs PDO (All Data)'!Q153,1)</f>
        <v>#N/A</v>
      </c>
      <c r="R153" s="404" t="e">
        <f>IF($D153="Yes",'CMFs PDO (All Data)'!R153,1)</f>
        <v>#N/A</v>
      </c>
      <c r="S153" s="404" t="e">
        <f>IF($D153="Yes",'CMFs PDO (All Data)'!S153,1)</f>
        <v>#N/A</v>
      </c>
      <c r="T153" s="404" t="e">
        <f>IF($D153="Yes",'CMFs PDO (All Data)'!T153,1)</f>
        <v>#N/A</v>
      </c>
      <c r="U153" s="404" t="e">
        <f>IF($D153="Yes",'CMFs PDO (All Data)'!U153,1)</f>
        <v>#N/A</v>
      </c>
      <c r="V153" s="439" t="e">
        <f>IF($D153="Yes",'CMFs PDO (All Data)'!V153,1)</f>
        <v>#N/A</v>
      </c>
      <c r="W153" s="625"/>
    </row>
    <row r="154" spans="1:23" x14ac:dyDescent="0.2">
      <c r="A154" s="407" t="str">
        <f>'CMFs Fatal'!A154</f>
        <v>Area Type must be selected on Worksheet 1 (box 14)</v>
      </c>
      <c r="B154" s="403">
        <f>'CMFs Fatal (All Data)'!B154</f>
        <v>12</v>
      </c>
      <c r="C154" s="403" t="str">
        <f>'CMFs Fatal (All Data)'!C154</f>
        <v>All</v>
      </c>
      <c r="D154" s="403" t="e">
        <f>'CMFs Fatal (All Data)'!D154</f>
        <v>#N/A</v>
      </c>
      <c r="E154" s="404" t="e">
        <f>IF($D154="Yes",'CMFs PDO (All Data)'!E154,1)</f>
        <v>#N/A</v>
      </c>
      <c r="F154" s="404" t="e">
        <f>IF($D154="Yes",'CMFs PDO (All Data)'!F154,1)</f>
        <v>#N/A</v>
      </c>
      <c r="G154" s="404" t="e">
        <f>IF($D154="Yes",'CMFs PDO (All Data)'!G154,1)</f>
        <v>#N/A</v>
      </c>
      <c r="H154" s="404" t="e">
        <f>IF($D154="Yes",'CMFs PDO (All Data)'!H154,1)</f>
        <v>#N/A</v>
      </c>
      <c r="I154" s="404" t="e">
        <f>IF($D154="Yes",'CMFs PDO (All Data)'!I154,1)</f>
        <v>#N/A</v>
      </c>
      <c r="J154" s="404" t="e">
        <f>IF($D154="Yes",'CMFs PDO (All Data)'!J154,1)</f>
        <v>#N/A</v>
      </c>
      <c r="K154" s="404" t="e">
        <f>IF($D154="Yes",'CMFs PDO (All Data)'!K154,1)</f>
        <v>#N/A</v>
      </c>
      <c r="L154" s="404" t="e">
        <f>IF($D154="Yes",'CMFs PDO (All Data)'!L154,1)</f>
        <v>#N/A</v>
      </c>
      <c r="M154" s="404" t="e">
        <f>IF($D154="Yes",'CMFs PDO (All Data)'!M154,1)</f>
        <v>#N/A</v>
      </c>
      <c r="N154" s="404" t="e">
        <f>IF($D154="Yes",'CMFs PDO (All Data)'!N154,1)</f>
        <v>#N/A</v>
      </c>
      <c r="O154" s="404" t="e">
        <f>IF($D154="Yes",'CMFs PDO (All Data)'!O154,1)</f>
        <v>#N/A</v>
      </c>
      <c r="P154" s="404" t="e">
        <f>IF($D154="Yes",'CMFs PDO (All Data)'!P154,1)</f>
        <v>#N/A</v>
      </c>
      <c r="Q154" s="404" t="e">
        <f>IF($D154="Yes",'CMFs PDO (All Data)'!Q154,1)</f>
        <v>#N/A</v>
      </c>
      <c r="R154" s="404" t="e">
        <f>IF($D154="Yes",'CMFs PDO (All Data)'!R154,1)</f>
        <v>#N/A</v>
      </c>
      <c r="S154" s="404" t="e">
        <f>IF($D154="Yes",'CMFs PDO (All Data)'!S154,1)</f>
        <v>#N/A</v>
      </c>
      <c r="T154" s="404" t="e">
        <f>IF($D154="Yes",'CMFs PDO (All Data)'!T154,1)</f>
        <v>#N/A</v>
      </c>
      <c r="U154" s="404" t="e">
        <f>IF($D154="Yes",'CMFs PDO (All Data)'!U154,1)</f>
        <v>#N/A</v>
      </c>
      <c r="V154" s="439" t="e">
        <f>IF($D154="Yes",'CMFs PDO (All Data)'!V154,1)</f>
        <v>#N/A</v>
      </c>
      <c r="W154" s="625"/>
    </row>
    <row r="155" spans="1:23" x14ac:dyDescent="0.2">
      <c r="A155" s="407" t="str">
        <f>'CMFs Fatal'!A155</f>
        <v>Area Type must be selected on Worksheet 1 (box 14)</v>
      </c>
      <c r="B155" s="403">
        <f>'CMFs Fatal (All Data)'!B155</f>
        <v>12</v>
      </c>
      <c r="C155" s="403" t="str">
        <f>'CMFs Fatal (All Data)'!C155</f>
        <v>Urban</v>
      </c>
      <c r="D155" s="403" t="e">
        <f>'CMFs Fatal (All Data)'!D155</f>
        <v>#N/A</v>
      </c>
      <c r="E155" s="404" t="e">
        <f>IF($D155="Yes",'CMFs PDO (All Data)'!E155,1)</f>
        <v>#N/A</v>
      </c>
      <c r="F155" s="404" t="e">
        <f>IF($D155="Yes",'CMFs PDO (All Data)'!F155,1)</f>
        <v>#N/A</v>
      </c>
      <c r="G155" s="404" t="e">
        <f>IF($D155="Yes",'CMFs PDO (All Data)'!G155,1)</f>
        <v>#N/A</v>
      </c>
      <c r="H155" s="404" t="e">
        <f>IF($D155="Yes",'CMFs PDO (All Data)'!H155,1)</f>
        <v>#N/A</v>
      </c>
      <c r="I155" s="404" t="e">
        <f>IF($D155="Yes",'CMFs PDO (All Data)'!I155,1)</f>
        <v>#N/A</v>
      </c>
      <c r="J155" s="404" t="e">
        <f>IF($D155="Yes",'CMFs PDO (All Data)'!J155,1)</f>
        <v>#N/A</v>
      </c>
      <c r="K155" s="404" t="e">
        <f>IF($D155="Yes",'CMFs PDO (All Data)'!K155,1)</f>
        <v>#N/A</v>
      </c>
      <c r="L155" s="404" t="e">
        <f>IF($D155="Yes",'CMFs PDO (All Data)'!L155,1)</f>
        <v>#N/A</v>
      </c>
      <c r="M155" s="404" t="e">
        <f>IF($D155="Yes",'CMFs PDO (All Data)'!M155,1)</f>
        <v>#N/A</v>
      </c>
      <c r="N155" s="404" t="e">
        <f>IF($D155="Yes",'CMFs PDO (All Data)'!N155,1)</f>
        <v>#N/A</v>
      </c>
      <c r="O155" s="404" t="e">
        <f>IF($D155="Yes",'CMFs PDO (All Data)'!O155,1)</f>
        <v>#N/A</v>
      </c>
      <c r="P155" s="404" t="e">
        <f>IF($D155="Yes",'CMFs PDO (All Data)'!P155,1)</f>
        <v>#N/A</v>
      </c>
      <c r="Q155" s="404" t="e">
        <f>IF($D155="Yes",'CMFs PDO (All Data)'!Q155,1)</f>
        <v>#N/A</v>
      </c>
      <c r="R155" s="404" t="e">
        <f>IF($D155="Yes",'CMFs PDO (All Data)'!R155,1)</f>
        <v>#N/A</v>
      </c>
      <c r="S155" s="404" t="e">
        <f>IF($D155="Yes",'CMFs PDO (All Data)'!S155,1)</f>
        <v>#N/A</v>
      </c>
      <c r="T155" s="404" t="e">
        <f>IF($D155="Yes",'CMFs PDO (All Data)'!T155,1)</f>
        <v>#N/A</v>
      </c>
      <c r="U155" s="404" t="e">
        <f>IF($D155="Yes",'CMFs PDO (All Data)'!U155,1)</f>
        <v>#N/A</v>
      </c>
      <c r="V155" s="439" t="e">
        <f>IF($D155="Yes",'CMFs PDO (All Data)'!V155,1)</f>
        <v>#N/A</v>
      </c>
      <c r="W155" s="625"/>
    </row>
    <row r="156" spans="1:23" x14ac:dyDescent="0.2">
      <c r="A156" s="407" t="str">
        <f>'CMFs Fatal'!A156</f>
        <v>Area Type must be selected on Worksheet 1 (box 14)</v>
      </c>
      <c r="B156" s="403">
        <f>'CMFs Fatal (All Data)'!B156</f>
        <v>12</v>
      </c>
      <c r="C156" s="403" t="str">
        <f>'CMFs Fatal (All Data)'!C156</f>
        <v>All</v>
      </c>
      <c r="D156" s="403" t="e">
        <f>'CMFs Fatal (All Data)'!D156</f>
        <v>#N/A</v>
      </c>
      <c r="E156" s="404" t="e">
        <f>IF($D156="Yes",'CMFs PDO (All Data)'!E156,1)</f>
        <v>#N/A</v>
      </c>
      <c r="F156" s="404" t="e">
        <f>IF($D156="Yes",'CMFs PDO (All Data)'!F156,1)</f>
        <v>#N/A</v>
      </c>
      <c r="G156" s="404" t="e">
        <f>IF($D156="Yes",'CMFs PDO (All Data)'!G156,1)</f>
        <v>#N/A</v>
      </c>
      <c r="H156" s="404" t="e">
        <f>IF($D156="Yes",'CMFs PDO (All Data)'!H156,1)</f>
        <v>#N/A</v>
      </c>
      <c r="I156" s="404" t="e">
        <f>IF($D156="Yes",'CMFs PDO (All Data)'!I156,1)</f>
        <v>#N/A</v>
      </c>
      <c r="J156" s="404" t="e">
        <f>IF($D156="Yes",'CMFs PDO (All Data)'!J156,1)</f>
        <v>#N/A</v>
      </c>
      <c r="K156" s="404" t="e">
        <f>IF($D156="Yes",'CMFs PDO (All Data)'!K156,1)</f>
        <v>#N/A</v>
      </c>
      <c r="L156" s="404" t="e">
        <f>IF($D156="Yes",'CMFs PDO (All Data)'!L156,1)</f>
        <v>#N/A</v>
      </c>
      <c r="M156" s="404" t="e">
        <f>IF($D156="Yes",'CMFs PDO (All Data)'!M156,1)</f>
        <v>#N/A</v>
      </c>
      <c r="N156" s="404" t="e">
        <f>IF($D156="Yes",'CMFs PDO (All Data)'!N156,1)</f>
        <v>#N/A</v>
      </c>
      <c r="O156" s="404" t="e">
        <f>IF($D156="Yes",'CMFs PDO (All Data)'!O156,1)</f>
        <v>#N/A</v>
      </c>
      <c r="P156" s="404" t="e">
        <f>IF($D156="Yes",'CMFs PDO (All Data)'!P156,1)</f>
        <v>#N/A</v>
      </c>
      <c r="Q156" s="404" t="e">
        <f>IF($D156="Yes",'CMFs PDO (All Data)'!Q156,1)</f>
        <v>#N/A</v>
      </c>
      <c r="R156" s="404" t="e">
        <f>IF($D156="Yes",'CMFs PDO (All Data)'!R156,1)</f>
        <v>#N/A</v>
      </c>
      <c r="S156" s="404" t="e">
        <f>IF($D156="Yes",'CMFs PDO (All Data)'!S156,1)</f>
        <v>#N/A</v>
      </c>
      <c r="T156" s="404" t="e">
        <f>IF($D156="Yes",'CMFs PDO (All Data)'!T156,1)</f>
        <v>#N/A</v>
      </c>
      <c r="U156" s="404" t="e">
        <f>IF($D156="Yes",'CMFs PDO (All Data)'!U156,1)</f>
        <v>#N/A</v>
      </c>
      <c r="V156" s="439" t="e">
        <f>IF($D156="Yes",'CMFs PDO (All Data)'!V156,1)</f>
        <v>#N/A</v>
      </c>
      <c r="W156" s="625"/>
    </row>
    <row r="157" spans="1:23" x14ac:dyDescent="0.2">
      <c r="A157" s="407" t="str">
        <f>'CMFs Fatal'!A157</f>
        <v>Area Type must be selected on Worksheet 1 (box 14)</v>
      </c>
      <c r="B157" s="403">
        <f>'CMFs Fatal (All Data)'!B157</f>
        <v>12</v>
      </c>
      <c r="C157" s="403" t="str">
        <f>'CMFs Fatal (All Data)'!C157</f>
        <v>All</v>
      </c>
      <c r="D157" s="403" t="e">
        <f>'CMFs Fatal (All Data)'!D157</f>
        <v>#N/A</v>
      </c>
      <c r="E157" s="404" t="e">
        <f>IF($D157="Yes",'CMFs PDO (All Data)'!E157,1)</f>
        <v>#N/A</v>
      </c>
      <c r="F157" s="404" t="e">
        <f>IF($D157="Yes",'CMFs PDO (All Data)'!F157,1)</f>
        <v>#N/A</v>
      </c>
      <c r="G157" s="404" t="e">
        <f>IF($D157="Yes",'CMFs PDO (All Data)'!G157,1)</f>
        <v>#N/A</v>
      </c>
      <c r="H157" s="404" t="e">
        <f>IF($D157="Yes",'CMFs PDO (All Data)'!H157,1)</f>
        <v>#N/A</v>
      </c>
      <c r="I157" s="404" t="e">
        <f>IF($D157="Yes",'CMFs PDO (All Data)'!I157,1)</f>
        <v>#N/A</v>
      </c>
      <c r="J157" s="404" t="e">
        <f>IF($D157="Yes",'CMFs PDO (All Data)'!J157,1)</f>
        <v>#N/A</v>
      </c>
      <c r="K157" s="404" t="e">
        <f>IF($D157="Yes",'CMFs PDO (All Data)'!K157,1)</f>
        <v>#N/A</v>
      </c>
      <c r="L157" s="404" t="e">
        <f>IF($D157="Yes",'CMFs PDO (All Data)'!L157,1)</f>
        <v>#N/A</v>
      </c>
      <c r="M157" s="404" t="e">
        <f>IF($D157="Yes",'CMFs PDO (All Data)'!M157,1)</f>
        <v>#N/A</v>
      </c>
      <c r="N157" s="404" t="e">
        <f>IF($D157="Yes",'CMFs PDO (All Data)'!N157,1)</f>
        <v>#N/A</v>
      </c>
      <c r="O157" s="404" t="e">
        <f>IF($D157="Yes",'CMFs PDO (All Data)'!O157,1)</f>
        <v>#N/A</v>
      </c>
      <c r="P157" s="404" t="e">
        <f>IF($D157="Yes",'CMFs PDO (All Data)'!P157,1)</f>
        <v>#N/A</v>
      </c>
      <c r="Q157" s="404" t="e">
        <f>IF($D157="Yes",'CMFs PDO (All Data)'!Q157,1)</f>
        <v>#N/A</v>
      </c>
      <c r="R157" s="404" t="e">
        <f>IF($D157="Yes",'CMFs PDO (All Data)'!R157,1)</f>
        <v>#N/A</v>
      </c>
      <c r="S157" s="404" t="e">
        <f>IF($D157="Yes",'CMFs PDO (All Data)'!S157,1)</f>
        <v>#N/A</v>
      </c>
      <c r="T157" s="404" t="e">
        <f>IF($D157="Yes",'CMFs PDO (All Data)'!T157,1)</f>
        <v>#N/A</v>
      </c>
      <c r="U157" s="404" t="e">
        <f>IF($D157="Yes",'CMFs PDO (All Data)'!U157,1)</f>
        <v>#N/A</v>
      </c>
      <c r="V157" s="439" t="e">
        <f>IF($D157="Yes",'CMFs PDO (All Data)'!V157,1)</f>
        <v>#N/A</v>
      </c>
      <c r="W157" s="625"/>
    </row>
    <row r="158" spans="1:23" x14ac:dyDescent="0.2">
      <c r="A158" s="407" t="str">
        <f>'CMFs Fatal'!A158</f>
        <v>Area Type must be selected on Worksheet 1 (box 14)</v>
      </c>
      <c r="B158" s="403">
        <f>'CMFs Fatal (All Data)'!B158</f>
        <v>12</v>
      </c>
      <c r="C158" s="403" t="str">
        <f>'CMFs Fatal (All Data)'!C158</f>
        <v>All</v>
      </c>
      <c r="D158" s="403" t="e">
        <f>'CMFs Fatal (All Data)'!D158</f>
        <v>#N/A</v>
      </c>
      <c r="E158" s="404" t="e">
        <f>IF($D158="Yes",'CMFs PDO (All Data)'!E158,1)</f>
        <v>#N/A</v>
      </c>
      <c r="F158" s="404" t="e">
        <f>IF($D158="Yes",'CMFs PDO (All Data)'!F158,1)</f>
        <v>#N/A</v>
      </c>
      <c r="G158" s="404" t="e">
        <f>IF($D158="Yes",'CMFs PDO (All Data)'!G158,1)</f>
        <v>#N/A</v>
      </c>
      <c r="H158" s="404" t="e">
        <f>IF($D158="Yes",'CMFs PDO (All Data)'!H158,1)</f>
        <v>#N/A</v>
      </c>
      <c r="I158" s="404" t="e">
        <f>IF($D158="Yes",'CMFs PDO (All Data)'!I158,1)</f>
        <v>#N/A</v>
      </c>
      <c r="J158" s="404" t="e">
        <f>IF($D158="Yes",'CMFs PDO (All Data)'!J158,1)</f>
        <v>#N/A</v>
      </c>
      <c r="K158" s="404" t="e">
        <f>IF($D158="Yes",'CMFs PDO (All Data)'!K158,1)</f>
        <v>#N/A</v>
      </c>
      <c r="L158" s="404" t="e">
        <f>IF($D158="Yes",'CMFs PDO (All Data)'!L158,1)</f>
        <v>#N/A</v>
      </c>
      <c r="M158" s="404" t="e">
        <f>IF($D158="Yes",'CMFs PDO (All Data)'!M158,1)</f>
        <v>#N/A</v>
      </c>
      <c r="N158" s="404" t="e">
        <f>IF($D158="Yes",'CMFs PDO (All Data)'!N158,1)</f>
        <v>#N/A</v>
      </c>
      <c r="O158" s="404" t="e">
        <f>IF($D158="Yes",'CMFs PDO (All Data)'!O158,1)</f>
        <v>#N/A</v>
      </c>
      <c r="P158" s="404" t="e">
        <f>IF($D158="Yes",'CMFs PDO (All Data)'!P158,1)</f>
        <v>#N/A</v>
      </c>
      <c r="Q158" s="404" t="e">
        <f>IF($D158="Yes",'CMFs PDO (All Data)'!Q158,1)</f>
        <v>#N/A</v>
      </c>
      <c r="R158" s="404" t="e">
        <f>IF($D158="Yes",'CMFs PDO (All Data)'!R158,1)</f>
        <v>#N/A</v>
      </c>
      <c r="S158" s="404" t="e">
        <f>IF($D158="Yes",'CMFs PDO (All Data)'!S158,1)</f>
        <v>#N/A</v>
      </c>
      <c r="T158" s="404" t="e">
        <f>IF($D158="Yes",'CMFs PDO (All Data)'!T158,1)</f>
        <v>#N/A</v>
      </c>
      <c r="U158" s="404" t="e">
        <f>IF($D158="Yes",'CMFs PDO (All Data)'!U158,1)</f>
        <v>#N/A</v>
      </c>
      <c r="V158" s="439" t="e">
        <f>IF($D158="Yes",'CMFs PDO (All Data)'!V158,1)</f>
        <v>#N/A</v>
      </c>
      <c r="W158" s="625"/>
    </row>
    <row r="159" spans="1:23" x14ac:dyDescent="0.2">
      <c r="A159" s="407" t="str">
        <f>'CMFs Fatal'!A159</f>
        <v>Area Type must be selected on Worksheet 1 (box 14)</v>
      </c>
      <c r="B159" s="403">
        <f>'CMFs Fatal (All Data)'!B159</f>
        <v>12</v>
      </c>
      <c r="C159" s="403" t="str">
        <f>'CMFs Fatal (All Data)'!C159</f>
        <v>All</v>
      </c>
      <c r="D159" s="403" t="e">
        <f>'CMFs Fatal (All Data)'!D159</f>
        <v>#N/A</v>
      </c>
      <c r="E159" s="404" t="e">
        <f>IF($D159="Yes",'CMFs PDO (All Data)'!E159,1)</f>
        <v>#N/A</v>
      </c>
      <c r="F159" s="404" t="e">
        <f>IF($D159="Yes",'CMFs PDO (All Data)'!F159,1)</f>
        <v>#N/A</v>
      </c>
      <c r="G159" s="404" t="e">
        <f>IF($D159="Yes",'CMFs PDO (All Data)'!G159,1)</f>
        <v>#N/A</v>
      </c>
      <c r="H159" s="404" t="e">
        <f>IF($D159="Yes",'CMFs PDO (All Data)'!H159,1)</f>
        <v>#N/A</v>
      </c>
      <c r="I159" s="404" t="e">
        <f>IF($D159="Yes",'CMFs PDO (All Data)'!I159,1)</f>
        <v>#N/A</v>
      </c>
      <c r="J159" s="404" t="e">
        <f>IF($D159="Yes",'CMFs PDO (All Data)'!J159,1)</f>
        <v>#N/A</v>
      </c>
      <c r="K159" s="404" t="e">
        <f>IF($D159="Yes",'CMFs PDO (All Data)'!K159,1)</f>
        <v>#N/A</v>
      </c>
      <c r="L159" s="404" t="e">
        <f>IF($D159="Yes",'CMFs PDO (All Data)'!L159,1)</f>
        <v>#N/A</v>
      </c>
      <c r="M159" s="404" t="e">
        <f>IF($D159="Yes",'CMFs PDO (All Data)'!M159,1)</f>
        <v>#N/A</v>
      </c>
      <c r="N159" s="404" t="e">
        <f>IF($D159="Yes",'CMFs PDO (All Data)'!N159,1)</f>
        <v>#N/A</v>
      </c>
      <c r="O159" s="404" t="e">
        <f>IF($D159="Yes",'CMFs PDO (All Data)'!O159,1)</f>
        <v>#N/A</v>
      </c>
      <c r="P159" s="404" t="e">
        <f>IF($D159="Yes",'CMFs PDO (All Data)'!P159,1)</f>
        <v>#N/A</v>
      </c>
      <c r="Q159" s="404" t="e">
        <f>IF($D159="Yes",'CMFs PDO (All Data)'!Q159,1)</f>
        <v>#N/A</v>
      </c>
      <c r="R159" s="404" t="e">
        <f>IF($D159="Yes",'CMFs PDO (All Data)'!R159,1)</f>
        <v>#N/A</v>
      </c>
      <c r="S159" s="404" t="e">
        <f>IF($D159="Yes",'CMFs PDO (All Data)'!S159,1)</f>
        <v>#N/A</v>
      </c>
      <c r="T159" s="404" t="e">
        <f>IF($D159="Yes",'CMFs PDO (All Data)'!T159,1)</f>
        <v>#N/A</v>
      </c>
      <c r="U159" s="404" t="e">
        <f>IF($D159="Yes",'CMFs PDO (All Data)'!U159,1)</f>
        <v>#N/A</v>
      </c>
      <c r="V159" s="439" t="e">
        <f>IF($D159="Yes",'CMFs PDO (All Data)'!V159,1)</f>
        <v>#N/A</v>
      </c>
      <c r="W159" s="625"/>
    </row>
    <row r="160" spans="1:23" x14ac:dyDescent="0.2">
      <c r="A160" s="407" t="str">
        <f>'CMFs Fatal'!A160</f>
        <v>Area Type must be selected on Worksheet 1 (box 14)</v>
      </c>
      <c r="B160" s="403">
        <f>'CMFs Fatal (All Data)'!B160</f>
        <v>12</v>
      </c>
      <c r="C160" s="403" t="str">
        <f>'CMFs Fatal (All Data)'!C160</f>
        <v>All</v>
      </c>
      <c r="D160" s="403" t="e">
        <f>'CMFs Fatal (All Data)'!D160</f>
        <v>#N/A</v>
      </c>
      <c r="E160" s="404" t="e">
        <f>IF($D160="Yes",'CMFs PDO (All Data)'!E160,1)</f>
        <v>#N/A</v>
      </c>
      <c r="F160" s="404" t="e">
        <f>IF($D160="Yes",'CMFs PDO (All Data)'!F160,1)</f>
        <v>#N/A</v>
      </c>
      <c r="G160" s="404" t="e">
        <f>IF($D160="Yes",'CMFs PDO (All Data)'!G160,1)</f>
        <v>#N/A</v>
      </c>
      <c r="H160" s="404" t="e">
        <f>IF($D160="Yes",'CMFs PDO (All Data)'!H160,1)</f>
        <v>#N/A</v>
      </c>
      <c r="I160" s="404" t="e">
        <f>IF($D160="Yes",'CMFs PDO (All Data)'!I160,1)</f>
        <v>#N/A</v>
      </c>
      <c r="J160" s="404" t="e">
        <f>IF($D160="Yes",'CMFs PDO (All Data)'!J160,1)</f>
        <v>#N/A</v>
      </c>
      <c r="K160" s="404" t="e">
        <f>IF($D160="Yes",'CMFs PDO (All Data)'!K160,1)</f>
        <v>#N/A</v>
      </c>
      <c r="L160" s="404" t="e">
        <f>IF($D160="Yes",'CMFs PDO (All Data)'!L160,1)</f>
        <v>#N/A</v>
      </c>
      <c r="M160" s="404" t="e">
        <f>IF($D160="Yes",'CMFs PDO (All Data)'!M160,1)</f>
        <v>#N/A</v>
      </c>
      <c r="N160" s="404" t="e">
        <f>IF($D160="Yes",'CMFs PDO (All Data)'!N160,1)</f>
        <v>#N/A</v>
      </c>
      <c r="O160" s="404" t="e">
        <f>IF($D160="Yes",'CMFs PDO (All Data)'!O160,1)</f>
        <v>#N/A</v>
      </c>
      <c r="P160" s="404" t="e">
        <f>IF($D160="Yes",'CMFs PDO (All Data)'!P160,1)</f>
        <v>#N/A</v>
      </c>
      <c r="Q160" s="404" t="e">
        <f>IF($D160="Yes",'CMFs PDO (All Data)'!Q160,1)</f>
        <v>#N/A</v>
      </c>
      <c r="R160" s="404" t="e">
        <f>IF($D160="Yes",'CMFs PDO (All Data)'!R160,1)</f>
        <v>#N/A</v>
      </c>
      <c r="S160" s="404" t="e">
        <f>IF($D160="Yes",'CMFs PDO (All Data)'!S160,1)</f>
        <v>#N/A</v>
      </c>
      <c r="T160" s="404" t="e">
        <f>IF($D160="Yes",'CMFs PDO (All Data)'!T160,1)</f>
        <v>#N/A</v>
      </c>
      <c r="U160" s="404" t="e">
        <f>IF($D160="Yes",'CMFs PDO (All Data)'!U160,1)</f>
        <v>#N/A</v>
      </c>
      <c r="V160" s="439" t="e">
        <f>IF($D160="Yes",'CMFs PDO (All Data)'!V160,1)</f>
        <v>#N/A</v>
      </c>
      <c r="W160" s="625"/>
    </row>
    <row r="161" spans="1:23" x14ac:dyDescent="0.2">
      <c r="A161" s="407" t="str">
        <f>'CMFs Fatal'!A161</f>
        <v>Area Type must be selected on Worksheet 1 (box 14)</v>
      </c>
      <c r="B161" s="403">
        <f>'CMFs Fatal (All Data)'!B161</f>
        <v>12</v>
      </c>
      <c r="C161" s="403" t="str">
        <f>'CMFs Fatal (All Data)'!C161</f>
        <v>All</v>
      </c>
      <c r="D161" s="403" t="e">
        <f>'CMFs Fatal (All Data)'!D161</f>
        <v>#N/A</v>
      </c>
      <c r="E161" s="404" t="e">
        <f>IF($D161="Yes",'CMFs PDO (All Data)'!E161,1)</f>
        <v>#N/A</v>
      </c>
      <c r="F161" s="404" t="e">
        <f>IF($D161="Yes",'CMFs PDO (All Data)'!F161,1)</f>
        <v>#N/A</v>
      </c>
      <c r="G161" s="404" t="e">
        <f>IF($D161="Yes",'CMFs PDO (All Data)'!G161,1)</f>
        <v>#N/A</v>
      </c>
      <c r="H161" s="404" t="e">
        <f>IF($D161="Yes",'CMFs PDO (All Data)'!H161,1)</f>
        <v>#N/A</v>
      </c>
      <c r="I161" s="404" t="e">
        <f>IF($D161="Yes",'CMFs PDO (All Data)'!I161,1)</f>
        <v>#N/A</v>
      </c>
      <c r="J161" s="404" t="e">
        <f>IF($D161="Yes",'CMFs PDO (All Data)'!J161,1)</f>
        <v>#N/A</v>
      </c>
      <c r="K161" s="404" t="e">
        <f>IF($D161="Yes",'CMFs PDO (All Data)'!K161,1)</f>
        <v>#N/A</v>
      </c>
      <c r="L161" s="404" t="e">
        <f>IF($D161="Yes",'CMFs PDO (All Data)'!L161,1)</f>
        <v>#N/A</v>
      </c>
      <c r="M161" s="404" t="e">
        <f>IF($D161="Yes",'CMFs PDO (All Data)'!M161,1)</f>
        <v>#N/A</v>
      </c>
      <c r="N161" s="404" t="e">
        <f>IF($D161="Yes",'CMFs PDO (All Data)'!N161,1)</f>
        <v>#N/A</v>
      </c>
      <c r="O161" s="404" t="e">
        <f>IF($D161="Yes",'CMFs PDO (All Data)'!O161,1)</f>
        <v>#N/A</v>
      </c>
      <c r="P161" s="404" t="e">
        <f>IF($D161="Yes",'CMFs PDO (All Data)'!P161,1)</f>
        <v>#N/A</v>
      </c>
      <c r="Q161" s="404" t="e">
        <f>IF($D161="Yes",'CMFs PDO (All Data)'!Q161,1)</f>
        <v>#N/A</v>
      </c>
      <c r="R161" s="404" t="e">
        <f>IF($D161="Yes",'CMFs PDO (All Data)'!R161,1)</f>
        <v>#N/A</v>
      </c>
      <c r="S161" s="404" t="e">
        <f>IF($D161="Yes",'CMFs PDO (All Data)'!S161,1)</f>
        <v>#N/A</v>
      </c>
      <c r="T161" s="404" t="e">
        <f>IF($D161="Yes",'CMFs PDO (All Data)'!T161,1)</f>
        <v>#N/A</v>
      </c>
      <c r="U161" s="404" t="e">
        <f>IF($D161="Yes",'CMFs PDO (All Data)'!U161,1)</f>
        <v>#N/A</v>
      </c>
      <c r="V161" s="439" t="e">
        <f>IF($D161="Yes",'CMFs PDO (All Data)'!V161,1)</f>
        <v>#N/A</v>
      </c>
      <c r="W161" s="625"/>
    </row>
    <row r="162" spans="1:23" x14ac:dyDescent="0.2">
      <c r="A162" s="407" t="str">
        <f>'CMFs Fatal'!A162</f>
        <v>Area Type must be selected on Worksheet 1 (box 14)</v>
      </c>
      <c r="B162" s="403">
        <f>'CMFs Fatal (All Data)'!B162</f>
        <v>12</v>
      </c>
      <c r="C162" s="403" t="str">
        <f>'CMFs Fatal (All Data)'!C162</f>
        <v>All</v>
      </c>
      <c r="D162" s="403" t="e">
        <f>'CMFs Fatal (All Data)'!D162</f>
        <v>#N/A</v>
      </c>
      <c r="E162" s="404" t="e">
        <f>IF($D162="Yes",'CMFs PDO (All Data)'!E162,1)</f>
        <v>#N/A</v>
      </c>
      <c r="F162" s="404" t="e">
        <f>IF($D162="Yes",'CMFs PDO (All Data)'!F162,1)</f>
        <v>#N/A</v>
      </c>
      <c r="G162" s="404" t="e">
        <f>IF($D162="Yes",'CMFs PDO (All Data)'!G162,1)</f>
        <v>#N/A</v>
      </c>
      <c r="H162" s="404" t="e">
        <f>IF($D162="Yes",'CMFs PDO (All Data)'!H162,1)</f>
        <v>#N/A</v>
      </c>
      <c r="I162" s="404" t="e">
        <f>IF($D162="Yes",'CMFs PDO (All Data)'!I162,1)</f>
        <v>#N/A</v>
      </c>
      <c r="J162" s="404" t="e">
        <f>IF($D162="Yes",'CMFs PDO (All Data)'!J162,1)</f>
        <v>#N/A</v>
      </c>
      <c r="K162" s="404" t="e">
        <f>IF($D162="Yes",'CMFs PDO (All Data)'!K162,1)</f>
        <v>#N/A</v>
      </c>
      <c r="L162" s="404" t="e">
        <f>IF($D162="Yes",'CMFs PDO (All Data)'!L162,1)</f>
        <v>#N/A</v>
      </c>
      <c r="M162" s="404" t="e">
        <f>IF($D162="Yes",'CMFs PDO (All Data)'!M162,1)</f>
        <v>#N/A</v>
      </c>
      <c r="N162" s="404" t="e">
        <f>IF($D162="Yes",'CMFs PDO (All Data)'!N162,1)</f>
        <v>#N/A</v>
      </c>
      <c r="O162" s="404" t="e">
        <f>IF($D162="Yes",'CMFs PDO (All Data)'!O162,1)</f>
        <v>#N/A</v>
      </c>
      <c r="P162" s="404" t="e">
        <f>IF($D162="Yes",'CMFs PDO (All Data)'!P162,1)</f>
        <v>#N/A</v>
      </c>
      <c r="Q162" s="404" t="e">
        <f>IF($D162="Yes",'CMFs PDO (All Data)'!Q162,1)</f>
        <v>#N/A</v>
      </c>
      <c r="R162" s="404" t="e">
        <f>IF($D162="Yes",'CMFs PDO (All Data)'!R162,1)</f>
        <v>#N/A</v>
      </c>
      <c r="S162" s="404" t="e">
        <f>IF($D162="Yes",'CMFs PDO (All Data)'!S162,1)</f>
        <v>#N/A</v>
      </c>
      <c r="T162" s="404" t="e">
        <f>IF($D162="Yes",'CMFs PDO (All Data)'!T162,1)</f>
        <v>#N/A</v>
      </c>
      <c r="U162" s="404" t="e">
        <f>IF($D162="Yes",'CMFs PDO (All Data)'!U162,1)</f>
        <v>#N/A</v>
      </c>
      <c r="V162" s="439" t="e">
        <f>IF($D162="Yes",'CMFs PDO (All Data)'!V162,1)</f>
        <v>#N/A</v>
      </c>
      <c r="W162" s="625"/>
    </row>
    <row r="163" spans="1:23" x14ac:dyDescent="0.2">
      <c r="A163" s="407" t="str">
        <f>'CMFs Fatal'!A163</f>
        <v>Area Type must be selected on Worksheet 1 (box 14)</v>
      </c>
      <c r="B163" s="403">
        <f>'CMFs Fatal (All Data)'!B163</f>
        <v>12</v>
      </c>
      <c r="C163" s="403" t="str">
        <f>'CMFs Fatal (All Data)'!C163</f>
        <v>All</v>
      </c>
      <c r="D163" s="403" t="e">
        <f>'CMFs Fatal (All Data)'!D163</f>
        <v>#N/A</v>
      </c>
      <c r="E163" s="404" t="e">
        <f>IF($D163="Yes",'CMFs PDO (All Data)'!E163,1)</f>
        <v>#N/A</v>
      </c>
      <c r="F163" s="404" t="e">
        <f>IF($D163="Yes",'CMFs PDO (All Data)'!F163,1)</f>
        <v>#N/A</v>
      </c>
      <c r="G163" s="404" t="e">
        <f>IF($D163="Yes",'CMFs PDO (All Data)'!G163,1)</f>
        <v>#N/A</v>
      </c>
      <c r="H163" s="404" t="e">
        <f>IF($D163="Yes",'CMFs PDO (All Data)'!H163,1)</f>
        <v>#N/A</v>
      </c>
      <c r="I163" s="404" t="e">
        <f>IF($D163="Yes",'CMFs PDO (All Data)'!I163,1)</f>
        <v>#N/A</v>
      </c>
      <c r="J163" s="404" t="e">
        <f>IF($D163="Yes",'CMFs PDO (All Data)'!J163,1)</f>
        <v>#N/A</v>
      </c>
      <c r="K163" s="404" t="e">
        <f>IF($D163="Yes",'CMFs PDO (All Data)'!K163,1)</f>
        <v>#N/A</v>
      </c>
      <c r="L163" s="404" t="e">
        <f>IF($D163="Yes",'CMFs PDO (All Data)'!L163,1)</f>
        <v>#N/A</v>
      </c>
      <c r="M163" s="404" t="e">
        <f>IF($D163="Yes",'CMFs PDO (All Data)'!M163,1)</f>
        <v>#N/A</v>
      </c>
      <c r="N163" s="404" t="e">
        <f>IF($D163="Yes",'CMFs PDO (All Data)'!N163,1)</f>
        <v>#N/A</v>
      </c>
      <c r="O163" s="404" t="e">
        <f>IF($D163="Yes",'CMFs PDO (All Data)'!O163,1)</f>
        <v>#N/A</v>
      </c>
      <c r="P163" s="404" t="e">
        <f>IF($D163="Yes",'CMFs PDO (All Data)'!P163,1)</f>
        <v>#N/A</v>
      </c>
      <c r="Q163" s="404" t="e">
        <f>IF($D163="Yes",'CMFs PDO (All Data)'!Q163,1)</f>
        <v>#N/A</v>
      </c>
      <c r="R163" s="404" t="e">
        <f>IF($D163="Yes",'CMFs PDO (All Data)'!R163,1)</f>
        <v>#N/A</v>
      </c>
      <c r="S163" s="404" t="e">
        <f>IF($D163="Yes",'CMFs PDO (All Data)'!S163,1)</f>
        <v>#N/A</v>
      </c>
      <c r="T163" s="404" t="e">
        <f>IF($D163="Yes",'CMFs PDO (All Data)'!T163,1)</f>
        <v>#N/A</v>
      </c>
      <c r="U163" s="404" t="e">
        <f>IF($D163="Yes",'CMFs PDO (All Data)'!U163,1)</f>
        <v>#N/A</v>
      </c>
      <c r="V163" s="439" t="e">
        <f>IF($D163="Yes",'CMFs PDO (All Data)'!V163,1)</f>
        <v>#N/A</v>
      </c>
      <c r="W163" s="625"/>
    </row>
    <row r="164" spans="1:23" x14ac:dyDescent="0.2">
      <c r="A164" s="407" t="str">
        <f>'CMFs Fatal'!A164</f>
        <v>Area Type must be selected on Worksheet 1 (box 14)</v>
      </c>
      <c r="B164" s="403">
        <f>'CMFs Fatal (All Data)'!B164</f>
        <v>12</v>
      </c>
      <c r="C164" s="403" t="str">
        <f>'CMFs Fatal (All Data)'!C164</f>
        <v>All</v>
      </c>
      <c r="D164" s="403" t="e">
        <f>'CMFs Fatal (All Data)'!D164</f>
        <v>#N/A</v>
      </c>
      <c r="E164" s="404" t="e">
        <f>IF($D164="Yes",'CMFs PDO (All Data)'!E164,1)</f>
        <v>#N/A</v>
      </c>
      <c r="F164" s="404" t="e">
        <f>IF($D164="Yes",'CMFs PDO (All Data)'!F164,1)</f>
        <v>#N/A</v>
      </c>
      <c r="G164" s="404" t="e">
        <f>IF($D164="Yes",'CMFs PDO (All Data)'!G164,1)</f>
        <v>#N/A</v>
      </c>
      <c r="H164" s="404" t="e">
        <f>IF($D164="Yes",'CMFs PDO (All Data)'!H164,1)</f>
        <v>#N/A</v>
      </c>
      <c r="I164" s="404" t="e">
        <f>IF($D164="Yes",'CMFs PDO (All Data)'!I164,1)</f>
        <v>#N/A</v>
      </c>
      <c r="J164" s="404" t="e">
        <f>IF($D164="Yes",'CMFs PDO (All Data)'!J164,1)</f>
        <v>#N/A</v>
      </c>
      <c r="K164" s="404" t="e">
        <f>IF($D164="Yes",'CMFs PDO (All Data)'!K164,1)</f>
        <v>#N/A</v>
      </c>
      <c r="L164" s="404" t="e">
        <f>IF($D164="Yes",'CMFs PDO (All Data)'!L164,1)</f>
        <v>#N/A</v>
      </c>
      <c r="M164" s="404" t="e">
        <f>IF($D164="Yes",'CMFs PDO (All Data)'!M164,1)</f>
        <v>#N/A</v>
      </c>
      <c r="N164" s="404" t="e">
        <f>IF($D164="Yes",'CMFs PDO (All Data)'!N164,1)</f>
        <v>#N/A</v>
      </c>
      <c r="O164" s="404" t="e">
        <f>IF($D164="Yes",'CMFs PDO (All Data)'!O164,1)</f>
        <v>#N/A</v>
      </c>
      <c r="P164" s="404" t="e">
        <f>IF($D164="Yes",'CMFs PDO (All Data)'!P164,1)</f>
        <v>#N/A</v>
      </c>
      <c r="Q164" s="404" t="e">
        <f>IF($D164="Yes",'CMFs PDO (All Data)'!Q164,1)</f>
        <v>#N/A</v>
      </c>
      <c r="R164" s="404" t="e">
        <f>IF($D164="Yes",'CMFs PDO (All Data)'!R164,1)</f>
        <v>#N/A</v>
      </c>
      <c r="S164" s="404" t="e">
        <f>IF($D164="Yes",'CMFs PDO (All Data)'!S164,1)</f>
        <v>#N/A</v>
      </c>
      <c r="T164" s="404" t="e">
        <f>IF($D164="Yes",'CMFs PDO (All Data)'!T164,1)</f>
        <v>#N/A</v>
      </c>
      <c r="U164" s="404" t="e">
        <f>IF($D164="Yes",'CMFs PDO (All Data)'!U164,1)</f>
        <v>#N/A</v>
      </c>
      <c r="V164" s="439" t="e">
        <f>IF($D164="Yes",'CMFs PDO (All Data)'!V164,1)</f>
        <v>#N/A</v>
      </c>
      <c r="W164" s="625"/>
    </row>
    <row r="165" spans="1:23" x14ac:dyDescent="0.2">
      <c r="A165" s="407" t="str">
        <f>'CMFs Fatal'!A165</f>
        <v>Area Type must be selected on Worksheet 1 (box 14)</v>
      </c>
      <c r="B165" s="403">
        <f>'CMFs Fatal (All Data)'!B165</f>
        <v>12</v>
      </c>
      <c r="C165" s="403" t="str">
        <f>'CMFs Fatal (All Data)'!C165</f>
        <v>Urban</v>
      </c>
      <c r="D165" s="403" t="e">
        <f>'CMFs Fatal (All Data)'!D165</f>
        <v>#N/A</v>
      </c>
      <c r="E165" s="404" t="e">
        <f>IF($D165="Yes",'CMFs PDO (All Data)'!E165,1)</f>
        <v>#N/A</v>
      </c>
      <c r="F165" s="404" t="e">
        <f>IF($D165="Yes",'CMFs PDO (All Data)'!F165,1)</f>
        <v>#N/A</v>
      </c>
      <c r="G165" s="404" t="e">
        <f>IF($D165="Yes",'CMFs PDO (All Data)'!G165,1)</f>
        <v>#N/A</v>
      </c>
      <c r="H165" s="404" t="e">
        <f>IF($D165="Yes",'CMFs PDO (All Data)'!H165,1)</f>
        <v>#N/A</v>
      </c>
      <c r="I165" s="404" t="e">
        <f>IF($D165="Yes",'CMFs PDO (All Data)'!I165,1)</f>
        <v>#N/A</v>
      </c>
      <c r="J165" s="404" t="e">
        <f>IF($D165="Yes",'CMFs PDO (All Data)'!J165,1)</f>
        <v>#N/A</v>
      </c>
      <c r="K165" s="404" t="e">
        <f>IF($D165="Yes",'CMFs PDO (All Data)'!K165,1)</f>
        <v>#N/A</v>
      </c>
      <c r="L165" s="404" t="e">
        <f>IF($D165="Yes",'CMFs PDO (All Data)'!L165,1)</f>
        <v>#N/A</v>
      </c>
      <c r="M165" s="404" t="e">
        <f>IF($D165="Yes",'CMFs PDO (All Data)'!M165,1)</f>
        <v>#N/A</v>
      </c>
      <c r="N165" s="404" t="e">
        <f>IF($D165="Yes",'CMFs PDO (All Data)'!N165,1)</f>
        <v>#N/A</v>
      </c>
      <c r="O165" s="404" t="e">
        <f>IF($D165="Yes",'CMFs PDO (All Data)'!O165,1)</f>
        <v>#N/A</v>
      </c>
      <c r="P165" s="404" t="e">
        <f>IF($D165="Yes",'CMFs PDO (All Data)'!P165,1)</f>
        <v>#N/A</v>
      </c>
      <c r="Q165" s="404" t="e">
        <f>IF($D165="Yes",'CMFs PDO (All Data)'!Q165,1)</f>
        <v>#N/A</v>
      </c>
      <c r="R165" s="404" t="e">
        <f>IF($D165="Yes",'CMFs PDO (All Data)'!R165,1)</f>
        <v>#N/A</v>
      </c>
      <c r="S165" s="404" t="e">
        <f>IF($D165="Yes",'CMFs PDO (All Data)'!S165,1)</f>
        <v>#N/A</v>
      </c>
      <c r="T165" s="404" t="e">
        <f>IF($D165="Yes",'CMFs PDO (All Data)'!T165,1)</f>
        <v>#N/A</v>
      </c>
      <c r="U165" s="404" t="e">
        <f>IF($D165="Yes",'CMFs PDO (All Data)'!U165,1)</f>
        <v>#N/A</v>
      </c>
      <c r="V165" s="439" t="e">
        <f>IF($D165="Yes",'CMFs PDO (All Data)'!V165,1)</f>
        <v>#N/A</v>
      </c>
      <c r="W165" s="625"/>
    </row>
    <row r="166" spans="1:23" x14ac:dyDescent="0.2">
      <c r="A166" s="407" t="str">
        <f>'CMFs Fatal'!A166</f>
        <v>Area Type must be selected on Worksheet 1 (box 14)</v>
      </c>
      <c r="B166" s="403">
        <f>'CMFs Fatal (All Data)'!B166</f>
        <v>12</v>
      </c>
      <c r="C166" s="403" t="str">
        <f>'CMFs Fatal (All Data)'!C166</f>
        <v>Urban</v>
      </c>
      <c r="D166" s="403" t="e">
        <f>'CMFs Fatal (All Data)'!D166</f>
        <v>#N/A</v>
      </c>
      <c r="E166" s="404" t="e">
        <f>IF($D166="Yes",'CMFs PDO (All Data)'!E166,1)</f>
        <v>#N/A</v>
      </c>
      <c r="F166" s="404" t="e">
        <f>IF($D166="Yes",'CMFs PDO (All Data)'!F166,1)</f>
        <v>#N/A</v>
      </c>
      <c r="G166" s="404" t="e">
        <f>IF($D166="Yes",'CMFs PDO (All Data)'!G166,1)</f>
        <v>#N/A</v>
      </c>
      <c r="H166" s="404" t="e">
        <f>IF($D166="Yes",'CMFs PDO (All Data)'!H166,1)</f>
        <v>#N/A</v>
      </c>
      <c r="I166" s="404" t="e">
        <f>IF($D166="Yes",'CMFs PDO (All Data)'!I166,1)</f>
        <v>#N/A</v>
      </c>
      <c r="J166" s="404" t="e">
        <f>IF($D166="Yes",'CMFs PDO (All Data)'!J166,1)</f>
        <v>#N/A</v>
      </c>
      <c r="K166" s="404" t="e">
        <f>IF($D166="Yes",'CMFs PDO (All Data)'!K166,1)</f>
        <v>#N/A</v>
      </c>
      <c r="L166" s="404" t="e">
        <f>IF($D166="Yes",'CMFs PDO (All Data)'!L166,1)</f>
        <v>#N/A</v>
      </c>
      <c r="M166" s="404" t="e">
        <f>IF($D166="Yes",'CMFs PDO (All Data)'!M166,1)</f>
        <v>#N/A</v>
      </c>
      <c r="N166" s="404" t="e">
        <f>IF($D166="Yes",'CMFs PDO (All Data)'!N166,1)</f>
        <v>#N/A</v>
      </c>
      <c r="O166" s="404" t="e">
        <f>IF($D166="Yes",'CMFs PDO (All Data)'!O166,1)</f>
        <v>#N/A</v>
      </c>
      <c r="P166" s="404" t="e">
        <f>IF($D166="Yes",'CMFs PDO (All Data)'!P166,1)</f>
        <v>#N/A</v>
      </c>
      <c r="Q166" s="404" t="e">
        <f>IF($D166="Yes",'CMFs PDO (All Data)'!Q166,1)</f>
        <v>#N/A</v>
      </c>
      <c r="R166" s="404" t="e">
        <f>IF($D166="Yes",'CMFs PDO (All Data)'!R166,1)</f>
        <v>#N/A</v>
      </c>
      <c r="S166" s="404" t="e">
        <f>IF($D166="Yes",'CMFs PDO (All Data)'!S166,1)</f>
        <v>#N/A</v>
      </c>
      <c r="T166" s="404" t="e">
        <f>IF($D166="Yes",'CMFs PDO (All Data)'!T166,1)</f>
        <v>#N/A</v>
      </c>
      <c r="U166" s="404" t="e">
        <f>IF($D166="Yes",'CMFs PDO (All Data)'!U166,1)</f>
        <v>#N/A</v>
      </c>
      <c r="V166" s="439" t="e">
        <f>IF($D166="Yes",'CMFs PDO (All Data)'!V166,1)</f>
        <v>#N/A</v>
      </c>
      <c r="W166" s="625"/>
    </row>
    <row r="167" spans="1:23" x14ac:dyDescent="0.2">
      <c r="A167" s="407" t="str">
        <f>'CMFs Fatal'!A167</f>
        <v>Area Type must be selected on Worksheet 1 (box 14)</v>
      </c>
      <c r="B167" s="403">
        <f>'CMFs Fatal (All Data)'!B167</f>
        <v>12</v>
      </c>
      <c r="C167" s="403" t="str">
        <f>'CMFs Fatal (All Data)'!C167</f>
        <v>Urban</v>
      </c>
      <c r="D167" s="403" t="e">
        <f>'CMFs Fatal (All Data)'!D167</f>
        <v>#N/A</v>
      </c>
      <c r="E167" s="404" t="e">
        <f>IF($D167="Yes",'CMFs PDO (All Data)'!E167,1)</f>
        <v>#N/A</v>
      </c>
      <c r="F167" s="404" t="e">
        <f>IF($D167="Yes",'CMFs PDO (All Data)'!F167,1)</f>
        <v>#N/A</v>
      </c>
      <c r="G167" s="404" t="e">
        <f>IF($D167="Yes",'CMFs PDO (All Data)'!G167,1)</f>
        <v>#N/A</v>
      </c>
      <c r="H167" s="404" t="e">
        <f>IF($D167="Yes",'CMFs PDO (All Data)'!H167,1)</f>
        <v>#N/A</v>
      </c>
      <c r="I167" s="404" t="e">
        <f>IF($D167="Yes",'CMFs PDO (All Data)'!I167,1)</f>
        <v>#N/A</v>
      </c>
      <c r="J167" s="404" t="e">
        <f>IF($D167="Yes",'CMFs PDO (All Data)'!J167,1)</f>
        <v>#N/A</v>
      </c>
      <c r="K167" s="404" t="e">
        <f>IF($D167="Yes",'CMFs PDO (All Data)'!K167,1)</f>
        <v>#N/A</v>
      </c>
      <c r="L167" s="404" t="e">
        <f>IF($D167="Yes",'CMFs PDO (All Data)'!L167,1)</f>
        <v>#N/A</v>
      </c>
      <c r="M167" s="404" t="e">
        <f>IF($D167="Yes",'CMFs PDO (All Data)'!M167,1)</f>
        <v>#N/A</v>
      </c>
      <c r="N167" s="404" t="e">
        <f>IF($D167="Yes",'CMFs PDO (All Data)'!N167,1)</f>
        <v>#N/A</v>
      </c>
      <c r="O167" s="404" t="e">
        <f>IF($D167="Yes",'CMFs PDO (All Data)'!O167,1)</f>
        <v>#N/A</v>
      </c>
      <c r="P167" s="404" t="e">
        <f>IF($D167="Yes",'CMFs PDO (All Data)'!P167,1)</f>
        <v>#N/A</v>
      </c>
      <c r="Q167" s="404" t="e">
        <f>IF($D167="Yes",'CMFs PDO (All Data)'!Q167,1)</f>
        <v>#N/A</v>
      </c>
      <c r="R167" s="404" t="e">
        <f>IF($D167="Yes",'CMFs PDO (All Data)'!R167,1)</f>
        <v>#N/A</v>
      </c>
      <c r="S167" s="404" t="e">
        <f>IF($D167="Yes",'CMFs PDO (All Data)'!S167,1)</f>
        <v>#N/A</v>
      </c>
      <c r="T167" s="404" t="e">
        <f>IF($D167="Yes",'CMFs PDO (All Data)'!T167,1)</f>
        <v>#N/A</v>
      </c>
      <c r="U167" s="404" t="e">
        <f>IF($D167="Yes",'CMFs PDO (All Data)'!U167,1)</f>
        <v>#N/A</v>
      </c>
      <c r="V167" s="439" t="e">
        <f>IF($D167="Yes",'CMFs PDO (All Data)'!V167,1)</f>
        <v>#N/A</v>
      </c>
      <c r="W167" s="625"/>
    </row>
    <row r="168" spans="1:23" x14ac:dyDescent="0.2">
      <c r="A168" s="407" t="str">
        <f>'CMFs Fatal'!A168</f>
        <v>Area Type must be selected on Worksheet 1 (box 14)</v>
      </c>
      <c r="B168" s="403">
        <f>'CMFs Fatal (All Data)'!B168</f>
        <v>12</v>
      </c>
      <c r="C168" s="403" t="str">
        <f>'CMFs Fatal (All Data)'!C168</f>
        <v>Rural</v>
      </c>
      <c r="D168" s="403" t="e">
        <f>'CMFs Fatal (All Data)'!D168</f>
        <v>#N/A</v>
      </c>
      <c r="E168" s="404" t="e">
        <f>IF($D168="Yes",'CMFs PDO (All Data)'!E168,1)</f>
        <v>#N/A</v>
      </c>
      <c r="F168" s="404" t="e">
        <f>IF($D168="Yes",'CMFs PDO (All Data)'!F168,1)</f>
        <v>#N/A</v>
      </c>
      <c r="G168" s="404" t="e">
        <f>IF($D168="Yes",'CMFs PDO (All Data)'!G168,1)</f>
        <v>#N/A</v>
      </c>
      <c r="H168" s="404" t="e">
        <f>IF($D168="Yes",'CMFs PDO (All Data)'!H168,1)</f>
        <v>#N/A</v>
      </c>
      <c r="I168" s="404" t="e">
        <f>IF($D168="Yes",'CMFs PDO (All Data)'!I168,1)</f>
        <v>#N/A</v>
      </c>
      <c r="J168" s="404" t="e">
        <f>IF($D168="Yes",'CMFs PDO (All Data)'!J168,1)</f>
        <v>#N/A</v>
      </c>
      <c r="K168" s="404" t="e">
        <f>IF($D168="Yes",'CMFs PDO (All Data)'!K168,1)</f>
        <v>#N/A</v>
      </c>
      <c r="L168" s="404" t="e">
        <f>IF($D168="Yes",'CMFs PDO (All Data)'!L168,1)</f>
        <v>#N/A</v>
      </c>
      <c r="M168" s="404" t="e">
        <f>IF($D168="Yes",'CMFs PDO (All Data)'!M168,1)</f>
        <v>#N/A</v>
      </c>
      <c r="N168" s="404" t="e">
        <f>IF($D168="Yes",'CMFs PDO (All Data)'!N168,1)</f>
        <v>#N/A</v>
      </c>
      <c r="O168" s="404" t="e">
        <f>IF($D168="Yes",'CMFs PDO (All Data)'!O168,1)</f>
        <v>#N/A</v>
      </c>
      <c r="P168" s="404" t="e">
        <f>IF($D168="Yes",'CMFs PDO (All Data)'!P168,1)</f>
        <v>#N/A</v>
      </c>
      <c r="Q168" s="404" t="e">
        <f>IF($D168="Yes",'CMFs PDO (All Data)'!Q168,1)</f>
        <v>#N/A</v>
      </c>
      <c r="R168" s="404" t="e">
        <f>IF($D168="Yes",'CMFs PDO (All Data)'!R168,1)</f>
        <v>#N/A</v>
      </c>
      <c r="S168" s="404" t="e">
        <f>IF($D168="Yes",'CMFs PDO (All Data)'!S168,1)</f>
        <v>#N/A</v>
      </c>
      <c r="T168" s="404" t="e">
        <f>IF($D168="Yes",'CMFs PDO (All Data)'!T168,1)</f>
        <v>#N/A</v>
      </c>
      <c r="U168" s="404" t="e">
        <f>IF($D168="Yes",'CMFs PDO (All Data)'!U168,1)</f>
        <v>#N/A</v>
      </c>
      <c r="V168" s="439" t="e">
        <f>IF($D168="Yes",'CMFs PDO (All Data)'!V168,1)</f>
        <v>#N/A</v>
      </c>
      <c r="W168" s="625"/>
    </row>
    <row r="169" spans="1:23" x14ac:dyDescent="0.2">
      <c r="A169" s="407" t="str">
        <f>'CMFs Fatal'!A169</f>
        <v>Area Type must be selected on Worksheet 1 (box 14)</v>
      </c>
      <c r="B169" s="403">
        <f>'CMFs Fatal (All Data)'!B169</f>
        <v>12</v>
      </c>
      <c r="C169" s="403" t="str">
        <f>'CMFs Fatal (All Data)'!C169</f>
        <v>Rural</v>
      </c>
      <c r="D169" s="403" t="e">
        <f>'CMFs Fatal (All Data)'!D169</f>
        <v>#N/A</v>
      </c>
      <c r="E169" s="404" t="e">
        <f>IF($D169="Yes",'CMFs PDO (All Data)'!E169,1)</f>
        <v>#N/A</v>
      </c>
      <c r="F169" s="404" t="e">
        <f>IF($D169="Yes",'CMFs PDO (All Data)'!F169,1)</f>
        <v>#N/A</v>
      </c>
      <c r="G169" s="404" t="e">
        <f>IF($D169="Yes",'CMFs PDO (All Data)'!G169,1)</f>
        <v>#N/A</v>
      </c>
      <c r="H169" s="404" t="e">
        <f>IF($D169="Yes",'CMFs PDO (All Data)'!H169,1)</f>
        <v>#N/A</v>
      </c>
      <c r="I169" s="404" t="e">
        <f>IF($D169="Yes",'CMFs PDO (All Data)'!I169,1)</f>
        <v>#N/A</v>
      </c>
      <c r="J169" s="404" t="e">
        <f>IF($D169="Yes",'CMFs PDO (All Data)'!J169,1)</f>
        <v>#N/A</v>
      </c>
      <c r="K169" s="404" t="e">
        <f>IF($D169="Yes",'CMFs PDO (All Data)'!K169,1)</f>
        <v>#N/A</v>
      </c>
      <c r="L169" s="404" t="e">
        <f>IF($D169="Yes",'CMFs PDO (All Data)'!L169,1)</f>
        <v>#N/A</v>
      </c>
      <c r="M169" s="404" t="e">
        <f>IF($D169="Yes",'CMFs PDO (All Data)'!M169,1)</f>
        <v>#N/A</v>
      </c>
      <c r="N169" s="404" t="e">
        <f>IF($D169="Yes",'CMFs PDO (All Data)'!N169,1)</f>
        <v>#N/A</v>
      </c>
      <c r="O169" s="404" t="e">
        <f>IF($D169="Yes",'CMFs PDO (All Data)'!O169,1)</f>
        <v>#N/A</v>
      </c>
      <c r="P169" s="404" t="e">
        <f>IF($D169="Yes",'CMFs PDO (All Data)'!P169,1)</f>
        <v>#N/A</v>
      </c>
      <c r="Q169" s="404" t="e">
        <f>IF($D169="Yes",'CMFs PDO (All Data)'!Q169,1)</f>
        <v>#N/A</v>
      </c>
      <c r="R169" s="404" t="e">
        <f>IF($D169="Yes",'CMFs PDO (All Data)'!R169,1)</f>
        <v>#N/A</v>
      </c>
      <c r="S169" s="404" t="e">
        <f>IF($D169="Yes",'CMFs PDO (All Data)'!S169,1)</f>
        <v>#N/A</v>
      </c>
      <c r="T169" s="404" t="e">
        <f>IF($D169="Yes",'CMFs PDO (All Data)'!T169,1)</f>
        <v>#N/A</v>
      </c>
      <c r="U169" s="404" t="e">
        <f>IF($D169="Yes",'CMFs PDO (All Data)'!U169,1)</f>
        <v>#N/A</v>
      </c>
      <c r="V169" s="439" t="e">
        <f>IF($D169="Yes",'CMFs PDO (All Data)'!V169,1)</f>
        <v>#N/A</v>
      </c>
      <c r="W169" s="625"/>
    </row>
    <row r="170" spans="1:23" x14ac:dyDescent="0.2">
      <c r="A170" s="407" t="str">
        <f>'CMFs Fatal'!A170</f>
        <v>Area Type must be selected on Worksheet 1 (box 14)</v>
      </c>
      <c r="B170" s="403">
        <f>'CMFs Fatal (All Data)'!B170</f>
        <v>12</v>
      </c>
      <c r="C170" s="403" t="str">
        <f>'CMFs Fatal (All Data)'!C170</f>
        <v>Rural</v>
      </c>
      <c r="D170" s="403" t="e">
        <f>'CMFs Fatal (All Data)'!D170</f>
        <v>#N/A</v>
      </c>
      <c r="E170" s="404" t="e">
        <f>IF($D170="Yes",'CMFs PDO (All Data)'!E170,1)</f>
        <v>#N/A</v>
      </c>
      <c r="F170" s="404" t="e">
        <f>IF($D170="Yes",'CMFs PDO (All Data)'!F170,1)</f>
        <v>#N/A</v>
      </c>
      <c r="G170" s="404" t="e">
        <f>IF($D170="Yes",'CMFs PDO (All Data)'!G170,1)</f>
        <v>#N/A</v>
      </c>
      <c r="H170" s="404" t="e">
        <f>IF($D170="Yes",'CMFs PDO (All Data)'!H170,1)</f>
        <v>#N/A</v>
      </c>
      <c r="I170" s="404" t="e">
        <f>IF($D170="Yes",'CMFs PDO (All Data)'!I170,1)</f>
        <v>#N/A</v>
      </c>
      <c r="J170" s="404" t="e">
        <f>IF($D170="Yes",'CMFs PDO (All Data)'!J170,1)</f>
        <v>#N/A</v>
      </c>
      <c r="K170" s="404" t="e">
        <f>IF($D170="Yes",'CMFs PDO (All Data)'!K170,1)</f>
        <v>#N/A</v>
      </c>
      <c r="L170" s="404" t="e">
        <f>IF($D170="Yes",'CMFs PDO (All Data)'!L170,1)</f>
        <v>#N/A</v>
      </c>
      <c r="M170" s="404" t="e">
        <f>IF($D170="Yes",'CMFs PDO (All Data)'!M170,1)</f>
        <v>#N/A</v>
      </c>
      <c r="N170" s="404" t="e">
        <f>IF($D170="Yes",'CMFs PDO (All Data)'!N170,1)</f>
        <v>#N/A</v>
      </c>
      <c r="O170" s="404" t="e">
        <f>IF($D170="Yes",'CMFs PDO (All Data)'!O170,1)</f>
        <v>#N/A</v>
      </c>
      <c r="P170" s="404" t="e">
        <f>IF($D170="Yes",'CMFs PDO (All Data)'!P170,1)</f>
        <v>#N/A</v>
      </c>
      <c r="Q170" s="404" t="e">
        <f>IF($D170="Yes",'CMFs PDO (All Data)'!Q170,1)</f>
        <v>#N/A</v>
      </c>
      <c r="R170" s="404" t="e">
        <f>IF($D170="Yes",'CMFs PDO (All Data)'!R170,1)</f>
        <v>#N/A</v>
      </c>
      <c r="S170" s="404" t="e">
        <f>IF($D170="Yes",'CMFs PDO (All Data)'!S170,1)</f>
        <v>#N/A</v>
      </c>
      <c r="T170" s="404" t="e">
        <f>IF($D170="Yes",'CMFs PDO (All Data)'!T170,1)</f>
        <v>#N/A</v>
      </c>
      <c r="U170" s="404" t="e">
        <f>IF($D170="Yes",'CMFs PDO (All Data)'!U170,1)</f>
        <v>#N/A</v>
      </c>
      <c r="V170" s="439" t="e">
        <f>IF($D170="Yes",'CMFs PDO (All Data)'!V170,1)</f>
        <v>#N/A</v>
      </c>
      <c r="W170" s="625"/>
    </row>
    <row r="171" spans="1:23" x14ac:dyDescent="0.2">
      <c r="A171" s="407" t="str">
        <f>'CMFs Fatal'!A171</f>
        <v>Area Type must be selected on Worksheet 1 (box 14)</v>
      </c>
      <c r="B171" s="403">
        <f>'CMFs Fatal (All Data)'!B171</f>
        <v>12</v>
      </c>
      <c r="C171" s="403" t="str">
        <f>'CMFs Fatal (All Data)'!C171</f>
        <v>Rural</v>
      </c>
      <c r="D171" s="403" t="e">
        <f>'CMFs Fatal (All Data)'!D171</f>
        <v>#N/A</v>
      </c>
      <c r="E171" s="404" t="e">
        <f>IF($D171="Yes",'CMFs PDO (All Data)'!E171,1)</f>
        <v>#N/A</v>
      </c>
      <c r="F171" s="404" t="e">
        <f>IF($D171="Yes",'CMFs PDO (All Data)'!F171,1)</f>
        <v>#N/A</v>
      </c>
      <c r="G171" s="404" t="e">
        <f>IF($D171="Yes",'CMFs PDO (All Data)'!G171,1)</f>
        <v>#N/A</v>
      </c>
      <c r="H171" s="404" t="e">
        <f>IF($D171="Yes",'CMFs PDO (All Data)'!H171,1)</f>
        <v>#N/A</v>
      </c>
      <c r="I171" s="404" t="e">
        <f>IF($D171="Yes",'CMFs PDO (All Data)'!I171,1)</f>
        <v>#N/A</v>
      </c>
      <c r="J171" s="404" t="e">
        <f>IF($D171="Yes",'CMFs PDO (All Data)'!J171,1)</f>
        <v>#N/A</v>
      </c>
      <c r="K171" s="404" t="e">
        <f>IF($D171="Yes",'CMFs PDO (All Data)'!K171,1)</f>
        <v>#N/A</v>
      </c>
      <c r="L171" s="404" t="e">
        <f>IF($D171="Yes",'CMFs PDO (All Data)'!L171,1)</f>
        <v>#N/A</v>
      </c>
      <c r="M171" s="404" t="e">
        <f>IF($D171="Yes",'CMFs PDO (All Data)'!M171,1)</f>
        <v>#N/A</v>
      </c>
      <c r="N171" s="404" t="e">
        <f>IF($D171="Yes",'CMFs PDO (All Data)'!N171,1)</f>
        <v>#N/A</v>
      </c>
      <c r="O171" s="404" t="e">
        <f>IF($D171="Yes",'CMFs PDO (All Data)'!O171,1)</f>
        <v>#N/A</v>
      </c>
      <c r="P171" s="404" t="e">
        <f>IF($D171="Yes",'CMFs PDO (All Data)'!P171,1)</f>
        <v>#N/A</v>
      </c>
      <c r="Q171" s="404" t="e">
        <f>IF($D171="Yes",'CMFs PDO (All Data)'!Q171,1)</f>
        <v>#N/A</v>
      </c>
      <c r="R171" s="404" t="e">
        <f>IF($D171="Yes",'CMFs PDO (All Data)'!R171,1)</f>
        <v>#N/A</v>
      </c>
      <c r="S171" s="404" t="e">
        <f>IF($D171="Yes",'CMFs PDO (All Data)'!S171,1)</f>
        <v>#N/A</v>
      </c>
      <c r="T171" s="404" t="e">
        <f>IF($D171="Yes",'CMFs PDO (All Data)'!T171,1)</f>
        <v>#N/A</v>
      </c>
      <c r="U171" s="404" t="e">
        <f>IF($D171="Yes",'CMFs PDO (All Data)'!U171,1)</f>
        <v>#N/A</v>
      </c>
      <c r="V171" s="439" t="e">
        <f>IF($D171="Yes",'CMFs PDO (All Data)'!V171,1)</f>
        <v>#N/A</v>
      </c>
      <c r="W171" s="625"/>
    </row>
    <row r="172" spans="1:23" x14ac:dyDescent="0.2">
      <c r="A172" s="407" t="str">
        <f>'CMFs Fatal'!A172</f>
        <v>Area Type must be selected on Worksheet 1 (box 14)</v>
      </c>
      <c r="B172" s="403">
        <f>'CMFs Fatal (All Data)'!B172</f>
        <v>12</v>
      </c>
      <c r="C172" s="403" t="str">
        <f>'CMFs Fatal (All Data)'!C172</f>
        <v>Rural</v>
      </c>
      <c r="D172" s="403" t="e">
        <f>'CMFs Fatal (All Data)'!D172</f>
        <v>#N/A</v>
      </c>
      <c r="E172" s="404" t="e">
        <f>IF($D172="Yes",'CMFs PDO (All Data)'!E172,1)</f>
        <v>#N/A</v>
      </c>
      <c r="F172" s="404" t="e">
        <f>IF($D172="Yes",'CMFs PDO (All Data)'!F172,1)</f>
        <v>#N/A</v>
      </c>
      <c r="G172" s="404" t="e">
        <f>IF($D172="Yes",'CMFs PDO (All Data)'!G172,1)</f>
        <v>#N/A</v>
      </c>
      <c r="H172" s="404" t="e">
        <f>IF($D172="Yes",'CMFs PDO (All Data)'!H172,1)</f>
        <v>#N/A</v>
      </c>
      <c r="I172" s="404" t="e">
        <f>IF($D172="Yes",'CMFs PDO (All Data)'!I172,1)</f>
        <v>#N/A</v>
      </c>
      <c r="J172" s="404" t="e">
        <f>IF($D172="Yes",'CMFs PDO (All Data)'!J172,1)</f>
        <v>#N/A</v>
      </c>
      <c r="K172" s="404" t="e">
        <f>IF($D172="Yes",'CMFs PDO (All Data)'!K172,1)</f>
        <v>#N/A</v>
      </c>
      <c r="L172" s="404" t="e">
        <f>IF($D172="Yes",'CMFs PDO (All Data)'!L172,1)</f>
        <v>#N/A</v>
      </c>
      <c r="M172" s="404" t="e">
        <f>IF($D172="Yes",'CMFs PDO (All Data)'!M172,1)</f>
        <v>#N/A</v>
      </c>
      <c r="N172" s="404" t="e">
        <f>IF($D172="Yes",'CMFs PDO (All Data)'!N172,1)</f>
        <v>#N/A</v>
      </c>
      <c r="O172" s="404" t="e">
        <f>IF($D172="Yes",'CMFs PDO (All Data)'!O172,1)</f>
        <v>#N/A</v>
      </c>
      <c r="P172" s="404" t="e">
        <f>IF($D172="Yes",'CMFs PDO (All Data)'!P172,1)</f>
        <v>#N/A</v>
      </c>
      <c r="Q172" s="404" t="e">
        <f>IF($D172="Yes",'CMFs PDO (All Data)'!Q172,1)</f>
        <v>#N/A</v>
      </c>
      <c r="R172" s="404" t="e">
        <f>IF($D172="Yes",'CMFs PDO (All Data)'!R172,1)</f>
        <v>#N/A</v>
      </c>
      <c r="S172" s="404" t="e">
        <f>IF($D172="Yes",'CMFs PDO (All Data)'!S172,1)</f>
        <v>#N/A</v>
      </c>
      <c r="T172" s="404" t="e">
        <f>IF($D172="Yes",'CMFs PDO (All Data)'!T172,1)</f>
        <v>#N/A</v>
      </c>
      <c r="U172" s="404" t="e">
        <f>IF($D172="Yes",'CMFs PDO (All Data)'!U172,1)</f>
        <v>#N/A</v>
      </c>
      <c r="V172" s="439" t="e">
        <f>IF($D172="Yes",'CMFs PDO (All Data)'!V172,1)</f>
        <v>#N/A</v>
      </c>
      <c r="W172" s="625"/>
    </row>
    <row r="173" spans="1:23" x14ac:dyDescent="0.2">
      <c r="A173" s="407" t="str">
        <f>'CMFs Fatal'!A173</f>
        <v>Area Type must be selected on Worksheet 1 (box 14)</v>
      </c>
      <c r="B173" s="403">
        <f>'CMFs Fatal (All Data)'!B173</f>
        <v>10</v>
      </c>
      <c r="C173" s="403" t="str">
        <f>'CMFs Fatal (All Data)'!C173</f>
        <v>Rural</v>
      </c>
      <c r="D173" s="403" t="e">
        <f>'CMFs Fatal (All Data)'!D173</f>
        <v>#N/A</v>
      </c>
      <c r="E173" s="404" t="e">
        <f>IF($D173="Yes",'CMFs PDO (All Data)'!E173,1)</f>
        <v>#N/A</v>
      </c>
      <c r="F173" s="404" t="e">
        <f>IF($D173="Yes",'CMFs PDO (All Data)'!F173,1)</f>
        <v>#N/A</v>
      </c>
      <c r="G173" s="404" t="e">
        <f>IF($D173="Yes",'CMFs PDO (All Data)'!G173,1)</f>
        <v>#N/A</v>
      </c>
      <c r="H173" s="404" t="e">
        <f>IF($D173="Yes",'CMFs PDO (All Data)'!H173,1)</f>
        <v>#N/A</v>
      </c>
      <c r="I173" s="404" t="e">
        <f>IF($D173="Yes",'CMFs PDO (All Data)'!I173,1)</f>
        <v>#N/A</v>
      </c>
      <c r="J173" s="404" t="e">
        <f>IF($D173="Yes",'CMFs PDO (All Data)'!J173,1)</f>
        <v>#N/A</v>
      </c>
      <c r="K173" s="404" t="e">
        <f>IF($D173="Yes",'CMFs PDO (All Data)'!K173,1)</f>
        <v>#N/A</v>
      </c>
      <c r="L173" s="404" t="e">
        <f>IF($D173="Yes",'CMFs PDO (All Data)'!L173,1)</f>
        <v>#N/A</v>
      </c>
      <c r="M173" s="404" t="e">
        <f>IF($D173="Yes",'CMFs PDO (All Data)'!M173,1)</f>
        <v>#N/A</v>
      </c>
      <c r="N173" s="404" t="e">
        <f>IF($D173="Yes",'CMFs PDO (All Data)'!N173,1)</f>
        <v>#N/A</v>
      </c>
      <c r="O173" s="404" t="e">
        <f>IF($D173="Yes",'CMFs PDO (All Data)'!O173,1)</f>
        <v>#N/A</v>
      </c>
      <c r="P173" s="404" t="e">
        <f>IF($D173="Yes",'CMFs PDO (All Data)'!P173,1)</f>
        <v>#N/A</v>
      </c>
      <c r="Q173" s="404" t="e">
        <f>IF($D173="Yes",'CMFs PDO (All Data)'!Q173,1)</f>
        <v>#N/A</v>
      </c>
      <c r="R173" s="404" t="e">
        <f>IF($D173="Yes",'CMFs PDO (All Data)'!R173,1)</f>
        <v>#N/A</v>
      </c>
      <c r="S173" s="404" t="e">
        <f>IF($D173="Yes",'CMFs PDO (All Data)'!S173,1)</f>
        <v>#N/A</v>
      </c>
      <c r="T173" s="404" t="e">
        <f>IF($D173="Yes",'CMFs PDO (All Data)'!T173,1)</f>
        <v>#N/A</v>
      </c>
      <c r="U173" s="404" t="e">
        <f>IF($D173="Yes",'CMFs PDO (All Data)'!U173,1)</f>
        <v>#N/A</v>
      </c>
      <c r="V173" s="439" t="e">
        <f>IF($D173="Yes",'CMFs PDO (All Data)'!V173,1)</f>
        <v>#N/A</v>
      </c>
      <c r="W173" s="625"/>
    </row>
    <row r="174" spans="1:23" x14ac:dyDescent="0.2">
      <c r="A174" s="407" t="str">
        <f>'CMFs Fatal'!A174</f>
        <v>Area Type must be selected on Worksheet 1 (box 14)</v>
      </c>
      <c r="B174" s="403">
        <f>'CMFs Fatal (All Data)'!B174</f>
        <v>10</v>
      </c>
      <c r="C174" s="403" t="str">
        <f>'CMFs Fatal (All Data)'!C174</f>
        <v>All</v>
      </c>
      <c r="D174" s="403" t="e">
        <f>'CMFs Fatal (All Data)'!D174</f>
        <v>#N/A</v>
      </c>
      <c r="E174" s="404" t="e">
        <f>IF($D174="Yes",'CMFs PDO (All Data)'!E174,1)</f>
        <v>#N/A</v>
      </c>
      <c r="F174" s="404" t="e">
        <f>IF($D174="Yes",'CMFs PDO (All Data)'!F174,1)</f>
        <v>#N/A</v>
      </c>
      <c r="G174" s="404" t="e">
        <f>IF($D174="Yes",'CMFs PDO (All Data)'!G174,1)</f>
        <v>#N/A</v>
      </c>
      <c r="H174" s="404" t="e">
        <f>IF($D174="Yes",'CMFs PDO (All Data)'!H174,1)</f>
        <v>#N/A</v>
      </c>
      <c r="I174" s="404" t="e">
        <f>IF($D174="Yes",'CMFs PDO (All Data)'!I174,1)</f>
        <v>#N/A</v>
      </c>
      <c r="J174" s="404" t="e">
        <f>IF($D174="Yes",'CMFs PDO (All Data)'!J174,1)</f>
        <v>#N/A</v>
      </c>
      <c r="K174" s="404" t="e">
        <f>IF($D174="Yes",'CMFs PDO (All Data)'!K174,1)</f>
        <v>#N/A</v>
      </c>
      <c r="L174" s="404" t="e">
        <f>IF($D174="Yes",'CMFs PDO (All Data)'!L174,1)</f>
        <v>#N/A</v>
      </c>
      <c r="M174" s="404" t="e">
        <f>IF($D174="Yes",'CMFs PDO (All Data)'!M174,1)</f>
        <v>#N/A</v>
      </c>
      <c r="N174" s="404" t="e">
        <f>IF($D174="Yes",'CMFs PDO (All Data)'!N174,1)</f>
        <v>#N/A</v>
      </c>
      <c r="O174" s="404" t="e">
        <f>IF($D174="Yes",'CMFs PDO (All Data)'!O174,1)</f>
        <v>#N/A</v>
      </c>
      <c r="P174" s="404" t="e">
        <f>IF($D174="Yes",'CMFs PDO (All Data)'!P174,1)</f>
        <v>#N/A</v>
      </c>
      <c r="Q174" s="404" t="e">
        <f>IF($D174="Yes",'CMFs PDO (All Data)'!Q174,1)</f>
        <v>#N/A</v>
      </c>
      <c r="R174" s="404" t="e">
        <f>IF($D174="Yes",'CMFs PDO (All Data)'!R174,1)</f>
        <v>#N/A</v>
      </c>
      <c r="S174" s="404" t="e">
        <f>IF($D174="Yes",'CMFs PDO (All Data)'!S174,1)</f>
        <v>#N/A</v>
      </c>
      <c r="T174" s="404" t="e">
        <f>IF($D174="Yes",'CMFs PDO (All Data)'!T174,1)</f>
        <v>#N/A</v>
      </c>
      <c r="U174" s="404" t="e">
        <f>IF($D174="Yes",'CMFs PDO (All Data)'!U174,1)</f>
        <v>#N/A</v>
      </c>
      <c r="V174" s="439" t="e">
        <f>IF($D174="Yes",'CMFs PDO (All Data)'!V174,1)</f>
        <v>#N/A</v>
      </c>
      <c r="W174" s="625"/>
    </row>
    <row r="175" spans="1:23" x14ac:dyDescent="0.2">
      <c r="A175" s="407" t="str">
        <f>'CMFs Fatal'!A175</f>
        <v>Area Type must be selected on Worksheet 1 (box 14)</v>
      </c>
      <c r="B175" s="403">
        <f>'CMFs Fatal (All Data)'!B175</f>
        <v>10</v>
      </c>
      <c r="C175" s="403" t="str">
        <f>'CMFs Fatal (All Data)'!C175</f>
        <v>All</v>
      </c>
      <c r="D175" s="403" t="e">
        <f>'CMFs Fatal (All Data)'!D175</f>
        <v>#N/A</v>
      </c>
      <c r="E175" s="404" t="e">
        <f>IF($D175="Yes",'CMFs PDO (All Data)'!E175,1)</f>
        <v>#N/A</v>
      </c>
      <c r="F175" s="404" t="e">
        <f>IF($D175="Yes",'CMFs PDO (All Data)'!F175,1)</f>
        <v>#N/A</v>
      </c>
      <c r="G175" s="404" t="e">
        <f>IF($D175="Yes",'CMFs PDO (All Data)'!G175,1)</f>
        <v>#N/A</v>
      </c>
      <c r="H175" s="404" t="e">
        <f>IF($D175="Yes",'CMFs PDO (All Data)'!H175,1)</f>
        <v>#N/A</v>
      </c>
      <c r="I175" s="404" t="e">
        <f>IF($D175="Yes",'CMFs PDO (All Data)'!I175,1)</f>
        <v>#N/A</v>
      </c>
      <c r="J175" s="404" t="e">
        <f>IF($D175="Yes",'CMFs PDO (All Data)'!J175,1)</f>
        <v>#N/A</v>
      </c>
      <c r="K175" s="404" t="e">
        <f>IF($D175="Yes",'CMFs PDO (All Data)'!K175,1)</f>
        <v>#N/A</v>
      </c>
      <c r="L175" s="404" t="e">
        <f>IF($D175="Yes",'CMFs PDO (All Data)'!L175,1)</f>
        <v>#N/A</v>
      </c>
      <c r="M175" s="404" t="e">
        <f>IF($D175="Yes",'CMFs PDO (All Data)'!M175,1)</f>
        <v>#N/A</v>
      </c>
      <c r="N175" s="404" t="e">
        <f>IF($D175="Yes",'CMFs PDO (All Data)'!N175,1)</f>
        <v>#N/A</v>
      </c>
      <c r="O175" s="404" t="e">
        <f>IF($D175="Yes",'CMFs PDO (All Data)'!O175,1)</f>
        <v>#N/A</v>
      </c>
      <c r="P175" s="404" t="e">
        <f>IF($D175="Yes",'CMFs PDO (All Data)'!P175,1)</f>
        <v>#N/A</v>
      </c>
      <c r="Q175" s="404" t="e">
        <f>IF($D175="Yes",'CMFs PDO (All Data)'!Q175,1)</f>
        <v>#N/A</v>
      </c>
      <c r="R175" s="404" t="e">
        <f>IF($D175="Yes",'CMFs PDO (All Data)'!R175,1)</f>
        <v>#N/A</v>
      </c>
      <c r="S175" s="404" t="e">
        <f>IF($D175="Yes",'CMFs PDO (All Data)'!S175,1)</f>
        <v>#N/A</v>
      </c>
      <c r="T175" s="404" t="e">
        <f>IF($D175="Yes",'CMFs PDO (All Data)'!T175,1)</f>
        <v>#N/A</v>
      </c>
      <c r="U175" s="404" t="e">
        <f>IF($D175="Yes",'CMFs PDO (All Data)'!U175,1)</f>
        <v>#N/A</v>
      </c>
      <c r="V175" s="439" t="e">
        <f>IF($D175="Yes",'CMFs PDO (All Data)'!V175,1)</f>
        <v>#N/A</v>
      </c>
      <c r="W175" s="625"/>
    </row>
    <row r="176" spans="1:23" x14ac:dyDescent="0.2">
      <c r="A176" s="407" t="str">
        <f>'CMFs Fatal'!A176</f>
        <v>Area Type must be selected on Worksheet 1 (box 14)</v>
      </c>
      <c r="B176" s="403">
        <f>'CMFs Fatal (All Data)'!B176</f>
        <v>10</v>
      </c>
      <c r="C176" s="403" t="str">
        <f>'CMFs Fatal (All Data)'!C176</f>
        <v>Urban</v>
      </c>
      <c r="D176" s="403" t="e">
        <f>'CMFs Fatal (All Data)'!D176</f>
        <v>#N/A</v>
      </c>
      <c r="E176" s="404" t="e">
        <f>IF($D176="Yes",'CMFs PDO (All Data)'!E176,1)</f>
        <v>#N/A</v>
      </c>
      <c r="F176" s="404" t="e">
        <f>IF($D176="Yes",'CMFs PDO (All Data)'!F176,1)</f>
        <v>#N/A</v>
      </c>
      <c r="G176" s="404" t="e">
        <f>IF($D176="Yes",'CMFs PDO (All Data)'!G176,1)</f>
        <v>#N/A</v>
      </c>
      <c r="H176" s="404" t="e">
        <f>IF($D176="Yes",'CMFs PDO (All Data)'!H176,1)</f>
        <v>#N/A</v>
      </c>
      <c r="I176" s="404" t="e">
        <f>IF($D176="Yes",'CMFs PDO (All Data)'!I176,1)</f>
        <v>#N/A</v>
      </c>
      <c r="J176" s="404" t="e">
        <f>IF($D176="Yes",'CMFs PDO (All Data)'!J176,1)</f>
        <v>#N/A</v>
      </c>
      <c r="K176" s="404" t="e">
        <f>IF($D176="Yes",'CMFs PDO (All Data)'!K176,1)</f>
        <v>#N/A</v>
      </c>
      <c r="L176" s="404" t="e">
        <f>IF($D176="Yes",'CMFs PDO (All Data)'!L176,1)</f>
        <v>#N/A</v>
      </c>
      <c r="M176" s="404" t="e">
        <f>IF($D176="Yes",'CMFs PDO (All Data)'!M176,1)</f>
        <v>#N/A</v>
      </c>
      <c r="N176" s="404" t="e">
        <f>IF($D176="Yes",'CMFs PDO (All Data)'!N176,1)</f>
        <v>#N/A</v>
      </c>
      <c r="O176" s="404" t="e">
        <f>IF($D176="Yes",'CMFs PDO (All Data)'!O176,1)</f>
        <v>#N/A</v>
      </c>
      <c r="P176" s="404" t="e">
        <f>IF($D176="Yes",'CMFs PDO (All Data)'!P176,1)</f>
        <v>#N/A</v>
      </c>
      <c r="Q176" s="404" t="e">
        <f>IF($D176="Yes",'CMFs PDO (All Data)'!Q176,1)</f>
        <v>#N/A</v>
      </c>
      <c r="R176" s="404" t="e">
        <f>IF($D176="Yes",'CMFs PDO (All Data)'!R176,1)</f>
        <v>#N/A</v>
      </c>
      <c r="S176" s="404" t="e">
        <f>IF($D176="Yes",'CMFs PDO (All Data)'!S176,1)</f>
        <v>#N/A</v>
      </c>
      <c r="T176" s="404" t="e">
        <f>IF($D176="Yes",'CMFs PDO (All Data)'!T176,1)</f>
        <v>#N/A</v>
      </c>
      <c r="U176" s="404" t="e">
        <f>IF($D176="Yes",'CMFs PDO (All Data)'!U176,1)</f>
        <v>#N/A</v>
      </c>
      <c r="V176" s="439" t="e">
        <f>IF($D176="Yes",'CMFs PDO (All Data)'!V176,1)</f>
        <v>#N/A</v>
      </c>
      <c r="W176" s="625"/>
    </row>
    <row r="177" spans="1:23" x14ac:dyDescent="0.2">
      <c r="A177" s="407" t="str">
        <f>'CMFs Fatal'!A177</f>
        <v>Area Type must be selected on Worksheet 1 (box 14)</v>
      </c>
      <c r="B177" s="403">
        <f>'CMFs Fatal (All Data)'!B177</f>
        <v>10</v>
      </c>
      <c r="C177" s="403" t="str">
        <f>'CMFs Fatal (All Data)'!C177</f>
        <v>All</v>
      </c>
      <c r="D177" s="403" t="e">
        <f>'CMFs Fatal (All Data)'!D177</f>
        <v>#N/A</v>
      </c>
      <c r="E177" s="404" t="e">
        <f>IF($D177="Yes",'CMFs PDO (All Data)'!E177,1)</f>
        <v>#N/A</v>
      </c>
      <c r="F177" s="404" t="e">
        <f>IF($D177="Yes",'CMFs PDO (All Data)'!F177,1)</f>
        <v>#N/A</v>
      </c>
      <c r="G177" s="404" t="e">
        <f>IF($D177="Yes",'CMFs PDO (All Data)'!G177,1)</f>
        <v>#N/A</v>
      </c>
      <c r="H177" s="404" t="e">
        <f>IF($D177="Yes",'CMFs PDO (All Data)'!H177,1)</f>
        <v>#N/A</v>
      </c>
      <c r="I177" s="404" t="e">
        <f>IF($D177="Yes",'CMFs PDO (All Data)'!I177,1)</f>
        <v>#N/A</v>
      </c>
      <c r="J177" s="404" t="e">
        <f>IF($D177="Yes",'CMFs PDO (All Data)'!J177,1)</f>
        <v>#N/A</v>
      </c>
      <c r="K177" s="404" t="e">
        <f>IF($D177="Yes",'CMFs PDO (All Data)'!K177,1)</f>
        <v>#N/A</v>
      </c>
      <c r="L177" s="404" t="e">
        <f>IF($D177="Yes",'CMFs PDO (All Data)'!L177,1)</f>
        <v>#N/A</v>
      </c>
      <c r="M177" s="404" t="e">
        <f>IF($D177="Yes",'CMFs PDO (All Data)'!M177,1)</f>
        <v>#N/A</v>
      </c>
      <c r="N177" s="404" t="e">
        <f>IF($D177="Yes",'CMFs PDO (All Data)'!N177,1)</f>
        <v>#N/A</v>
      </c>
      <c r="O177" s="404" t="e">
        <f>IF($D177="Yes",'CMFs PDO (All Data)'!O177,1)</f>
        <v>#N/A</v>
      </c>
      <c r="P177" s="404" t="e">
        <f>IF($D177="Yes",'CMFs PDO (All Data)'!P177,1)</f>
        <v>#N/A</v>
      </c>
      <c r="Q177" s="404" t="e">
        <f>IF($D177="Yes",'CMFs PDO (All Data)'!Q177,1)</f>
        <v>#N/A</v>
      </c>
      <c r="R177" s="404" t="e">
        <f>IF($D177="Yes",'CMFs PDO (All Data)'!R177,1)</f>
        <v>#N/A</v>
      </c>
      <c r="S177" s="404" t="e">
        <f>IF($D177="Yes",'CMFs PDO (All Data)'!S177,1)</f>
        <v>#N/A</v>
      </c>
      <c r="T177" s="404" t="e">
        <f>IF($D177="Yes",'CMFs PDO (All Data)'!T177,1)</f>
        <v>#N/A</v>
      </c>
      <c r="U177" s="404" t="e">
        <f>IF($D177="Yes",'CMFs PDO (All Data)'!U177,1)</f>
        <v>#N/A</v>
      </c>
      <c r="V177" s="439" t="e">
        <f>IF($D177="Yes",'CMFs PDO (All Data)'!V177,1)</f>
        <v>#N/A</v>
      </c>
      <c r="W177" s="625"/>
    </row>
    <row r="178" spans="1:23" x14ac:dyDescent="0.2">
      <c r="A178" s="407" t="str">
        <f>'CMFs Fatal'!A178</f>
        <v>Area Type must be selected on Worksheet 1 (box 14)</v>
      </c>
      <c r="B178" s="403">
        <f>'CMFs Fatal (All Data)'!B178</f>
        <v>10</v>
      </c>
      <c r="C178" s="403" t="str">
        <f>'CMFs Fatal (All Data)'!C178</f>
        <v>All</v>
      </c>
      <c r="D178" s="403" t="e">
        <f>'CMFs Fatal (All Data)'!D178</f>
        <v>#N/A</v>
      </c>
      <c r="E178" s="404" t="e">
        <f>IF($D178="Yes",'CMFs PDO (All Data)'!E178,1)</f>
        <v>#N/A</v>
      </c>
      <c r="F178" s="404" t="e">
        <f>IF($D178="Yes",'CMFs PDO (All Data)'!F178,1)</f>
        <v>#N/A</v>
      </c>
      <c r="G178" s="404" t="e">
        <f>IF($D178="Yes",'CMFs PDO (All Data)'!G178,1)</f>
        <v>#N/A</v>
      </c>
      <c r="H178" s="404" t="e">
        <f>IF($D178="Yes",'CMFs PDO (All Data)'!H178,1)</f>
        <v>#N/A</v>
      </c>
      <c r="I178" s="404" t="e">
        <f>IF($D178="Yes",'CMFs PDO (All Data)'!I178,1)</f>
        <v>#N/A</v>
      </c>
      <c r="J178" s="404" t="e">
        <f>IF($D178="Yes",'CMFs PDO (All Data)'!J178,1)</f>
        <v>#N/A</v>
      </c>
      <c r="K178" s="404" t="e">
        <f>IF($D178="Yes",'CMFs PDO (All Data)'!K178,1)</f>
        <v>#N/A</v>
      </c>
      <c r="L178" s="404" t="e">
        <f>IF($D178="Yes",'CMFs PDO (All Data)'!L178,1)</f>
        <v>#N/A</v>
      </c>
      <c r="M178" s="404" t="e">
        <f>IF($D178="Yes",'CMFs PDO (All Data)'!M178,1)</f>
        <v>#N/A</v>
      </c>
      <c r="N178" s="404" t="e">
        <f>IF($D178="Yes",'CMFs PDO (All Data)'!N178,1)</f>
        <v>#N/A</v>
      </c>
      <c r="O178" s="404" t="e">
        <f>IF($D178="Yes",'CMFs PDO (All Data)'!O178,1)</f>
        <v>#N/A</v>
      </c>
      <c r="P178" s="404" t="e">
        <f>IF($D178="Yes",'CMFs PDO (All Data)'!P178,1)</f>
        <v>#N/A</v>
      </c>
      <c r="Q178" s="404" t="e">
        <f>IF($D178="Yes",'CMFs PDO (All Data)'!Q178,1)</f>
        <v>#N/A</v>
      </c>
      <c r="R178" s="404" t="e">
        <f>IF($D178="Yes",'CMFs PDO (All Data)'!R178,1)</f>
        <v>#N/A</v>
      </c>
      <c r="S178" s="404" t="e">
        <f>IF($D178="Yes",'CMFs PDO (All Data)'!S178,1)</f>
        <v>#N/A</v>
      </c>
      <c r="T178" s="404" t="e">
        <f>IF($D178="Yes",'CMFs PDO (All Data)'!T178,1)</f>
        <v>#N/A</v>
      </c>
      <c r="U178" s="404" t="e">
        <f>IF($D178="Yes",'CMFs PDO (All Data)'!U178,1)</f>
        <v>#N/A</v>
      </c>
      <c r="V178" s="439" t="e">
        <f>IF($D178="Yes",'CMFs PDO (All Data)'!V178,1)</f>
        <v>#N/A</v>
      </c>
      <c r="W178" s="625"/>
    </row>
    <row r="179" spans="1:23" x14ac:dyDescent="0.2">
      <c r="A179" s="407" t="str">
        <f>'CMFs Fatal'!A179</f>
        <v>Area Type must be selected on Worksheet 1 (box 14)</v>
      </c>
      <c r="B179" s="403">
        <f>'CMFs Fatal (All Data)'!B179</f>
        <v>10</v>
      </c>
      <c r="C179" s="403" t="str">
        <f>'CMFs Fatal (All Data)'!C179</f>
        <v>All</v>
      </c>
      <c r="D179" s="403" t="e">
        <f>'CMFs Fatal (All Data)'!D179</f>
        <v>#N/A</v>
      </c>
      <c r="E179" s="404" t="e">
        <f>IF($D179="Yes",'CMFs PDO (All Data)'!E179,1)</f>
        <v>#N/A</v>
      </c>
      <c r="F179" s="404" t="e">
        <f>IF($D179="Yes",'CMFs PDO (All Data)'!F179,1)</f>
        <v>#N/A</v>
      </c>
      <c r="G179" s="404" t="e">
        <f>IF($D179="Yes",'CMFs PDO (All Data)'!G179,1)</f>
        <v>#N/A</v>
      </c>
      <c r="H179" s="404" t="e">
        <f>IF($D179="Yes",'CMFs PDO (All Data)'!H179,1)</f>
        <v>#N/A</v>
      </c>
      <c r="I179" s="404" t="e">
        <f>IF($D179="Yes",'CMFs PDO (All Data)'!I179,1)</f>
        <v>#N/A</v>
      </c>
      <c r="J179" s="404" t="e">
        <f>IF($D179="Yes",'CMFs PDO (All Data)'!J179,1)</f>
        <v>#N/A</v>
      </c>
      <c r="K179" s="404" t="e">
        <f>IF($D179="Yes",'CMFs PDO (All Data)'!K179,1)</f>
        <v>#N/A</v>
      </c>
      <c r="L179" s="404" t="e">
        <f>IF($D179="Yes",'CMFs PDO (All Data)'!L179,1)</f>
        <v>#N/A</v>
      </c>
      <c r="M179" s="404" t="e">
        <f>IF($D179="Yes",'CMFs PDO (All Data)'!M179,1)</f>
        <v>#N/A</v>
      </c>
      <c r="N179" s="404" t="e">
        <f>IF($D179="Yes",'CMFs PDO (All Data)'!N179,1)</f>
        <v>#N/A</v>
      </c>
      <c r="O179" s="404" t="e">
        <f>IF($D179="Yes",'CMFs PDO (All Data)'!O179,1)</f>
        <v>#N/A</v>
      </c>
      <c r="P179" s="404" t="e">
        <f>IF($D179="Yes",'CMFs PDO (All Data)'!P179,1)</f>
        <v>#N/A</v>
      </c>
      <c r="Q179" s="404" t="e">
        <f>IF($D179="Yes",'CMFs PDO (All Data)'!Q179,1)</f>
        <v>#N/A</v>
      </c>
      <c r="R179" s="404" t="e">
        <f>IF($D179="Yes",'CMFs PDO (All Data)'!R179,1)</f>
        <v>#N/A</v>
      </c>
      <c r="S179" s="404" t="e">
        <f>IF($D179="Yes",'CMFs PDO (All Data)'!S179,1)</f>
        <v>#N/A</v>
      </c>
      <c r="T179" s="404" t="e">
        <f>IF($D179="Yes",'CMFs PDO (All Data)'!T179,1)</f>
        <v>#N/A</v>
      </c>
      <c r="U179" s="404" t="e">
        <f>IF($D179="Yes",'CMFs PDO (All Data)'!U179,1)</f>
        <v>#N/A</v>
      </c>
      <c r="V179" s="439" t="e">
        <f>IF($D179="Yes",'CMFs PDO (All Data)'!V179,1)</f>
        <v>#N/A</v>
      </c>
      <c r="W179" s="625"/>
    </row>
    <row r="180" spans="1:23" x14ac:dyDescent="0.2">
      <c r="A180" s="407" t="str">
        <f>'CMFs Fatal'!A180</f>
        <v>Area Type must be selected on Worksheet 1 (box 14)</v>
      </c>
      <c r="B180" s="403">
        <f>'CMFs Fatal (All Data)'!B180</f>
        <v>10</v>
      </c>
      <c r="C180" s="403" t="str">
        <f>'CMFs Fatal (All Data)'!C180</f>
        <v>All</v>
      </c>
      <c r="D180" s="403" t="e">
        <f>'CMFs Fatal (All Data)'!D180</f>
        <v>#N/A</v>
      </c>
      <c r="E180" s="404" t="e">
        <f>IF($D180="Yes",'CMFs PDO (All Data)'!E180,1)</f>
        <v>#N/A</v>
      </c>
      <c r="F180" s="404" t="e">
        <f>IF($D180="Yes",'CMFs PDO (All Data)'!F180,1)</f>
        <v>#N/A</v>
      </c>
      <c r="G180" s="404" t="e">
        <f>IF($D180="Yes",'CMFs PDO (All Data)'!G180,1)</f>
        <v>#N/A</v>
      </c>
      <c r="H180" s="404" t="e">
        <f>IF($D180="Yes",'CMFs PDO (All Data)'!H180,1)</f>
        <v>#N/A</v>
      </c>
      <c r="I180" s="404" t="e">
        <f>IF($D180="Yes",'CMFs PDO (All Data)'!I180,1)</f>
        <v>#N/A</v>
      </c>
      <c r="J180" s="404" t="e">
        <f>IF($D180="Yes",'CMFs PDO (All Data)'!J180,1)</f>
        <v>#N/A</v>
      </c>
      <c r="K180" s="404" t="e">
        <f>IF($D180="Yes",'CMFs PDO (All Data)'!K180,1)</f>
        <v>#N/A</v>
      </c>
      <c r="L180" s="404" t="e">
        <f>IF($D180="Yes",'CMFs PDO (All Data)'!L180,1)</f>
        <v>#N/A</v>
      </c>
      <c r="M180" s="404" t="e">
        <f>IF($D180="Yes",'CMFs PDO (All Data)'!M180,1)</f>
        <v>#N/A</v>
      </c>
      <c r="N180" s="404" t="e">
        <f>IF($D180="Yes",'CMFs PDO (All Data)'!N180,1)</f>
        <v>#N/A</v>
      </c>
      <c r="O180" s="404" t="e">
        <f>IF($D180="Yes",'CMFs PDO (All Data)'!O180,1)</f>
        <v>#N/A</v>
      </c>
      <c r="P180" s="404" t="e">
        <f>IF($D180="Yes",'CMFs PDO (All Data)'!P180,1)</f>
        <v>#N/A</v>
      </c>
      <c r="Q180" s="404" t="e">
        <f>IF($D180="Yes",'CMFs PDO (All Data)'!Q180,1)</f>
        <v>#N/A</v>
      </c>
      <c r="R180" s="404" t="e">
        <f>IF($D180="Yes",'CMFs PDO (All Data)'!R180,1)</f>
        <v>#N/A</v>
      </c>
      <c r="S180" s="404" t="e">
        <f>IF($D180="Yes",'CMFs PDO (All Data)'!S180,1)</f>
        <v>#N/A</v>
      </c>
      <c r="T180" s="404" t="e">
        <f>IF($D180="Yes",'CMFs PDO (All Data)'!T180,1)</f>
        <v>#N/A</v>
      </c>
      <c r="U180" s="404" t="e">
        <f>IF($D180="Yes",'CMFs PDO (All Data)'!U180,1)</f>
        <v>#N/A</v>
      </c>
      <c r="V180" s="439" t="e">
        <f>IF($D180="Yes",'CMFs PDO (All Data)'!V180,1)</f>
        <v>#N/A</v>
      </c>
      <c r="W180" s="625"/>
    </row>
    <row r="181" spans="1:23" x14ac:dyDescent="0.2">
      <c r="A181" s="407" t="str">
        <f>'CMFs Fatal'!A181</f>
        <v>Area Type must be selected on Worksheet 1 (box 14)</v>
      </c>
      <c r="B181" s="403">
        <f>'CMFs Fatal (All Data)'!B181</f>
        <v>10</v>
      </c>
      <c r="C181" s="403" t="str">
        <f>'CMFs Fatal (All Data)'!C181</f>
        <v>All</v>
      </c>
      <c r="D181" s="403" t="e">
        <f>'CMFs Fatal (All Data)'!D181</f>
        <v>#N/A</v>
      </c>
      <c r="E181" s="404" t="e">
        <f>IF($D181="Yes",'CMFs PDO (All Data)'!E181,1)</f>
        <v>#N/A</v>
      </c>
      <c r="F181" s="404" t="e">
        <f>IF($D181="Yes",'CMFs PDO (All Data)'!F181,1)</f>
        <v>#N/A</v>
      </c>
      <c r="G181" s="404" t="e">
        <f>IF($D181="Yes",'CMFs PDO (All Data)'!G181,1)</f>
        <v>#N/A</v>
      </c>
      <c r="H181" s="404" t="e">
        <f>IF($D181="Yes",'CMFs PDO (All Data)'!H181,1)</f>
        <v>#N/A</v>
      </c>
      <c r="I181" s="404" t="e">
        <f>IF($D181="Yes",'CMFs PDO (All Data)'!I181,1)</f>
        <v>#N/A</v>
      </c>
      <c r="J181" s="404" t="e">
        <f>IF($D181="Yes",'CMFs PDO (All Data)'!J181,1)</f>
        <v>#N/A</v>
      </c>
      <c r="K181" s="404" t="e">
        <f>IF($D181="Yes",'CMFs PDO (All Data)'!K181,1)</f>
        <v>#N/A</v>
      </c>
      <c r="L181" s="404" t="e">
        <f>IF($D181="Yes",'CMFs PDO (All Data)'!L181,1)</f>
        <v>#N/A</v>
      </c>
      <c r="M181" s="404" t="e">
        <f>IF($D181="Yes",'CMFs PDO (All Data)'!M181,1)</f>
        <v>#N/A</v>
      </c>
      <c r="N181" s="404" t="e">
        <f>IF($D181="Yes",'CMFs PDO (All Data)'!N181,1)</f>
        <v>#N/A</v>
      </c>
      <c r="O181" s="404" t="e">
        <f>IF($D181="Yes",'CMFs PDO (All Data)'!O181,1)</f>
        <v>#N/A</v>
      </c>
      <c r="P181" s="404" t="e">
        <f>IF($D181="Yes",'CMFs PDO (All Data)'!P181,1)</f>
        <v>#N/A</v>
      </c>
      <c r="Q181" s="404" t="e">
        <f>IF($D181="Yes",'CMFs PDO (All Data)'!Q181,1)</f>
        <v>#N/A</v>
      </c>
      <c r="R181" s="404" t="e">
        <f>IF($D181="Yes",'CMFs PDO (All Data)'!R181,1)</f>
        <v>#N/A</v>
      </c>
      <c r="S181" s="404" t="e">
        <f>IF($D181="Yes",'CMFs PDO (All Data)'!S181,1)</f>
        <v>#N/A</v>
      </c>
      <c r="T181" s="404" t="e">
        <f>IF($D181="Yes",'CMFs PDO (All Data)'!T181,1)</f>
        <v>#N/A</v>
      </c>
      <c r="U181" s="404" t="e">
        <f>IF($D181="Yes",'CMFs PDO (All Data)'!U181,1)</f>
        <v>#N/A</v>
      </c>
      <c r="V181" s="439" t="e">
        <f>IF($D181="Yes",'CMFs PDO (All Data)'!V181,1)</f>
        <v>#N/A</v>
      </c>
      <c r="W181" s="625"/>
    </row>
    <row r="182" spans="1:23" x14ac:dyDescent="0.2">
      <c r="A182" s="407" t="str">
        <f>'CMFs Fatal'!A182</f>
        <v>Area Type must be selected on Worksheet 1 (box 14)</v>
      </c>
      <c r="B182" s="403">
        <f>'CMFs Fatal (All Data)'!B182</f>
        <v>10</v>
      </c>
      <c r="C182" s="403" t="str">
        <f>'CMFs Fatal (All Data)'!C182</f>
        <v>Urban and Suburban</v>
      </c>
      <c r="D182" s="403" t="e">
        <f>'CMFs Fatal (All Data)'!D182</f>
        <v>#N/A</v>
      </c>
      <c r="E182" s="404" t="e">
        <f>IF($D182="Yes",'CMFs PDO (All Data)'!E182,1)</f>
        <v>#N/A</v>
      </c>
      <c r="F182" s="404" t="e">
        <f>IF($D182="Yes",'CMFs PDO (All Data)'!F182,1)</f>
        <v>#N/A</v>
      </c>
      <c r="G182" s="404" t="e">
        <f>IF($D182="Yes",'CMFs PDO (All Data)'!G182,1)</f>
        <v>#N/A</v>
      </c>
      <c r="H182" s="404" t="e">
        <f>IF($D182="Yes",'CMFs PDO (All Data)'!H182,1)</f>
        <v>#N/A</v>
      </c>
      <c r="I182" s="404" t="e">
        <f>IF($D182="Yes",'CMFs PDO (All Data)'!I182,1)</f>
        <v>#N/A</v>
      </c>
      <c r="J182" s="404" t="e">
        <f>IF($D182="Yes",'CMFs PDO (All Data)'!J182,1)</f>
        <v>#N/A</v>
      </c>
      <c r="K182" s="404" t="e">
        <f>IF($D182="Yes",'CMFs PDO (All Data)'!K182,1)</f>
        <v>#N/A</v>
      </c>
      <c r="L182" s="404" t="e">
        <f>IF($D182="Yes",'CMFs PDO (All Data)'!L182,1)</f>
        <v>#N/A</v>
      </c>
      <c r="M182" s="404" t="e">
        <f>IF($D182="Yes",'CMFs PDO (All Data)'!M182,1)</f>
        <v>#N/A</v>
      </c>
      <c r="N182" s="404" t="e">
        <f>IF($D182="Yes",'CMFs PDO (All Data)'!N182,1)</f>
        <v>#N/A</v>
      </c>
      <c r="O182" s="404" t="e">
        <f>IF($D182="Yes",'CMFs PDO (All Data)'!O182,1)</f>
        <v>#N/A</v>
      </c>
      <c r="P182" s="404" t="e">
        <f>IF($D182="Yes",'CMFs PDO (All Data)'!P182,1)</f>
        <v>#N/A</v>
      </c>
      <c r="Q182" s="404" t="e">
        <f>IF($D182="Yes",'CMFs PDO (All Data)'!Q182,1)</f>
        <v>#N/A</v>
      </c>
      <c r="R182" s="404" t="e">
        <f>IF($D182="Yes",'CMFs PDO (All Data)'!R182,1)</f>
        <v>#N/A</v>
      </c>
      <c r="S182" s="404" t="e">
        <f>IF($D182="Yes",'CMFs PDO (All Data)'!S182,1)</f>
        <v>#N/A</v>
      </c>
      <c r="T182" s="404" t="e">
        <f>IF($D182="Yes",'CMFs PDO (All Data)'!T182,1)</f>
        <v>#N/A</v>
      </c>
      <c r="U182" s="404" t="e">
        <f>IF($D182="Yes",'CMFs PDO (All Data)'!U182,1)</f>
        <v>#N/A</v>
      </c>
      <c r="V182" s="439" t="e">
        <f>IF($D182="Yes",'CMFs PDO (All Data)'!V182,1)</f>
        <v>#N/A</v>
      </c>
      <c r="W182" s="625"/>
    </row>
    <row r="183" spans="1:23" x14ac:dyDescent="0.2">
      <c r="A183" s="407" t="str">
        <f>'CMFs Fatal'!A183</f>
        <v>Area Type must be selected on Worksheet 1 (box 14)</v>
      </c>
      <c r="B183" s="403">
        <f>'CMFs Fatal (All Data)'!B183</f>
        <v>10</v>
      </c>
      <c r="C183" s="403" t="str">
        <f>'CMFs Fatal (All Data)'!C183</f>
        <v>Urban</v>
      </c>
      <c r="D183" s="403" t="e">
        <f>'CMFs Fatal (All Data)'!D183</f>
        <v>#N/A</v>
      </c>
      <c r="E183" s="404" t="e">
        <f>IF($D183="Yes",'CMFs PDO (All Data)'!E183,1)</f>
        <v>#N/A</v>
      </c>
      <c r="F183" s="404" t="e">
        <f>IF($D183="Yes",'CMFs PDO (All Data)'!F183,1)</f>
        <v>#N/A</v>
      </c>
      <c r="G183" s="404" t="e">
        <f>IF($D183="Yes",'CMFs PDO (All Data)'!G183,1)</f>
        <v>#N/A</v>
      </c>
      <c r="H183" s="404" t="e">
        <f>IF($D183="Yes",'CMFs PDO (All Data)'!H183,1)</f>
        <v>#N/A</v>
      </c>
      <c r="I183" s="404" t="e">
        <f>IF($D183="Yes",'CMFs PDO (All Data)'!I183,1)</f>
        <v>#N/A</v>
      </c>
      <c r="J183" s="404" t="e">
        <f>IF($D183="Yes",'CMFs PDO (All Data)'!J183,1)</f>
        <v>#N/A</v>
      </c>
      <c r="K183" s="404" t="e">
        <f>IF($D183="Yes",'CMFs PDO (All Data)'!K183,1)</f>
        <v>#N/A</v>
      </c>
      <c r="L183" s="404" t="e">
        <f>IF($D183="Yes",'CMFs PDO (All Data)'!L183,1)</f>
        <v>#N/A</v>
      </c>
      <c r="M183" s="404" t="e">
        <f>IF($D183="Yes",'CMFs PDO (All Data)'!M183,1)</f>
        <v>#N/A</v>
      </c>
      <c r="N183" s="404" t="e">
        <f>IF($D183="Yes",'CMFs PDO (All Data)'!N183,1)</f>
        <v>#N/A</v>
      </c>
      <c r="O183" s="404" t="e">
        <f>IF($D183="Yes",'CMFs PDO (All Data)'!O183,1)</f>
        <v>#N/A</v>
      </c>
      <c r="P183" s="404" t="e">
        <f>IF($D183="Yes",'CMFs PDO (All Data)'!P183,1)</f>
        <v>#N/A</v>
      </c>
      <c r="Q183" s="404" t="e">
        <f>IF($D183="Yes",'CMFs PDO (All Data)'!Q183,1)</f>
        <v>#N/A</v>
      </c>
      <c r="R183" s="404" t="e">
        <f>IF($D183="Yes",'CMFs PDO (All Data)'!R183,1)</f>
        <v>#N/A</v>
      </c>
      <c r="S183" s="404" t="e">
        <f>IF($D183="Yes",'CMFs PDO (All Data)'!S183,1)</f>
        <v>#N/A</v>
      </c>
      <c r="T183" s="404" t="e">
        <f>IF($D183="Yes",'CMFs PDO (All Data)'!T183,1)</f>
        <v>#N/A</v>
      </c>
      <c r="U183" s="404" t="e">
        <f>IF($D183="Yes",'CMFs PDO (All Data)'!U183,1)</f>
        <v>#N/A</v>
      </c>
      <c r="V183" s="439" t="e">
        <f>IF($D183="Yes",'CMFs PDO (All Data)'!V183,1)</f>
        <v>#N/A</v>
      </c>
      <c r="W183" s="625"/>
    </row>
    <row r="184" spans="1:23" x14ac:dyDescent="0.2">
      <c r="A184" s="407" t="str">
        <f>'CMFs Fatal'!A184</f>
        <v>Area Type must be selected on Worksheet 1 (box 14)</v>
      </c>
      <c r="B184" s="403">
        <f>'CMFs Fatal (All Data)'!B184</f>
        <v>10</v>
      </c>
      <c r="C184" s="403" t="str">
        <f>'CMFs Fatal (All Data)'!C184</f>
        <v>All</v>
      </c>
      <c r="D184" s="403" t="e">
        <f>'CMFs Fatal (All Data)'!D184</f>
        <v>#N/A</v>
      </c>
      <c r="E184" s="404" t="e">
        <f>IF($D184="Yes",'CMFs PDO (All Data)'!E184,1)</f>
        <v>#N/A</v>
      </c>
      <c r="F184" s="404" t="e">
        <f>IF($D184="Yes",'CMFs PDO (All Data)'!F184,1)</f>
        <v>#N/A</v>
      </c>
      <c r="G184" s="404" t="e">
        <f>IF($D184="Yes",'CMFs PDO (All Data)'!G184,1)</f>
        <v>#N/A</v>
      </c>
      <c r="H184" s="404" t="e">
        <f>IF($D184="Yes",'CMFs PDO (All Data)'!H184,1)</f>
        <v>#N/A</v>
      </c>
      <c r="I184" s="404" t="e">
        <f>IF($D184="Yes",'CMFs PDO (All Data)'!I184,1)</f>
        <v>#N/A</v>
      </c>
      <c r="J184" s="404" t="e">
        <f>IF($D184="Yes",'CMFs PDO (All Data)'!J184,1)</f>
        <v>#N/A</v>
      </c>
      <c r="K184" s="404" t="e">
        <f>IF($D184="Yes",'CMFs PDO (All Data)'!K184,1)</f>
        <v>#N/A</v>
      </c>
      <c r="L184" s="404" t="e">
        <f>IF($D184="Yes",'CMFs PDO (All Data)'!L184,1)</f>
        <v>#N/A</v>
      </c>
      <c r="M184" s="404" t="e">
        <f>IF($D184="Yes",'CMFs PDO (All Data)'!M184,1)</f>
        <v>#N/A</v>
      </c>
      <c r="N184" s="404" t="e">
        <f>IF($D184="Yes",'CMFs PDO (All Data)'!N184,1)</f>
        <v>#N/A</v>
      </c>
      <c r="O184" s="404" t="e">
        <f>IF($D184="Yes",'CMFs PDO (All Data)'!O184,1)</f>
        <v>#N/A</v>
      </c>
      <c r="P184" s="404" t="e">
        <f>IF($D184="Yes",'CMFs PDO (All Data)'!P184,1)</f>
        <v>#N/A</v>
      </c>
      <c r="Q184" s="404" t="e">
        <f>IF($D184="Yes",'CMFs PDO (All Data)'!Q184,1)</f>
        <v>#N/A</v>
      </c>
      <c r="R184" s="404" t="e">
        <f>IF($D184="Yes",'CMFs PDO (All Data)'!R184,1)</f>
        <v>#N/A</v>
      </c>
      <c r="S184" s="404" t="e">
        <f>IF($D184="Yes",'CMFs PDO (All Data)'!S184,1)</f>
        <v>#N/A</v>
      </c>
      <c r="T184" s="404" t="e">
        <f>IF($D184="Yes",'CMFs PDO (All Data)'!T184,1)</f>
        <v>#N/A</v>
      </c>
      <c r="U184" s="404" t="e">
        <f>IF($D184="Yes",'CMFs PDO (All Data)'!U184,1)</f>
        <v>#N/A</v>
      </c>
      <c r="V184" s="439" t="e">
        <f>IF($D184="Yes",'CMFs PDO (All Data)'!V184,1)</f>
        <v>#N/A</v>
      </c>
      <c r="W184" s="625"/>
    </row>
    <row r="185" spans="1:23" x14ac:dyDescent="0.2">
      <c r="A185" s="407" t="str">
        <f>'CMFs Fatal'!A185</f>
        <v>Area Type must be selected on Worksheet 1 (box 14)</v>
      </c>
      <c r="B185" s="403">
        <f>'CMFs Fatal (All Data)'!B185</f>
        <v>10</v>
      </c>
      <c r="C185" s="403" t="str">
        <f>'CMFs Fatal (All Data)'!C185</f>
        <v>All</v>
      </c>
      <c r="D185" s="403" t="e">
        <f>'CMFs Fatal (All Data)'!D185</f>
        <v>#N/A</v>
      </c>
      <c r="E185" s="404" t="e">
        <f>IF($D185="Yes",'CMFs PDO (All Data)'!E185,1)</f>
        <v>#N/A</v>
      </c>
      <c r="F185" s="404" t="e">
        <f>IF($D185="Yes",'CMFs PDO (All Data)'!F185,1)</f>
        <v>#N/A</v>
      </c>
      <c r="G185" s="404" t="e">
        <f>IF($D185="Yes",'CMFs PDO (All Data)'!G185,1)</f>
        <v>#N/A</v>
      </c>
      <c r="H185" s="404" t="e">
        <f>IF($D185="Yes",'CMFs PDO (All Data)'!H185,1)</f>
        <v>#N/A</v>
      </c>
      <c r="I185" s="404" t="e">
        <f>IF($D185="Yes",'CMFs PDO (All Data)'!I185,1)</f>
        <v>#N/A</v>
      </c>
      <c r="J185" s="404" t="e">
        <f>IF($D185="Yes",'CMFs PDO (All Data)'!J185,1)</f>
        <v>#N/A</v>
      </c>
      <c r="K185" s="404" t="e">
        <f>IF($D185="Yes",'CMFs PDO (All Data)'!K185,1)</f>
        <v>#N/A</v>
      </c>
      <c r="L185" s="404" t="e">
        <f>IF($D185="Yes",'CMFs PDO (All Data)'!L185,1)</f>
        <v>#N/A</v>
      </c>
      <c r="M185" s="404" t="e">
        <f>IF($D185="Yes",'CMFs PDO (All Data)'!M185,1)</f>
        <v>#N/A</v>
      </c>
      <c r="N185" s="404" t="e">
        <f>IF($D185="Yes",'CMFs PDO (All Data)'!N185,1)</f>
        <v>#N/A</v>
      </c>
      <c r="O185" s="404" t="e">
        <f>IF($D185="Yes",'CMFs PDO (All Data)'!O185,1)</f>
        <v>#N/A</v>
      </c>
      <c r="P185" s="404" t="e">
        <f>IF($D185="Yes",'CMFs PDO (All Data)'!P185,1)</f>
        <v>#N/A</v>
      </c>
      <c r="Q185" s="404" t="e">
        <f>IF($D185="Yes",'CMFs PDO (All Data)'!Q185,1)</f>
        <v>#N/A</v>
      </c>
      <c r="R185" s="404" t="e">
        <f>IF($D185="Yes",'CMFs PDO (All Data)'!R185,1)</f>
        <v>#N/A</v>
      </c>
      <c r="S185" s="404" t="e">
        <f>IF($D185="Yes",'CMFs PDO (All Data)'!S185,1)</f>
        <v>#N/A</v>
      </c>
      <c r="T185" s="404" t="e">
        <f>IF($D185="Yes",'CMFs PDO (All Data)'!T185,1)</f>
        <v>#N/A</v>
      </c>
      <c r="U185" s="404" t="e">
        <f>IF($D185="Yes",'CMFs PDO (All Data)'!U185,1)</f>
        <v>#N/A</v>
      </c>
      <c r="V185" s="439" t="e">
        <f>IF($D185="Yes",'CMFs PDO (All Data)'!V185,1)</f>
        <v>#N/A</v>
      </c>
      <c r="W185" s="625"/>
    </row>
    <row r="186" spans="1:23" x14ac:dyDescent="0.2">
      <c r="A186" s="407" t="str">
        <f>'CMFs Fatal'!A186</f>
        <v>Area Type must be selected on Worksheet 1 (box 14)</v>
      </c>
      <c r="B186" s="403">
        <f>'CMFs Fatal (All Data)'!B186</f>
        <v>10</v>
      </c>
      <c r="C186" s="403" t="str">
        <f>'CMFs Fatal (All Data)'!C186</f>
        <v>All</v>
      </c>
      <c r="D186" s="403" t="e">
        <f>'CMFs Fatal (All Data)'!D186</f>
        <v>#N/A</v>
      </c>
      <c r="E186" s="404" t="e">
        <f>IF($D186="Yes",'CMFs PDO (All Data)'!E186,1)</f>
        <v>#N/A</v>
      </c>
      <c r="F186" s="404" t="e">
        <f>IF($D186="Yes",'CMFs PDO (All Data)'!F186,1)</f>
        <v>#N/A</v>
      </c>
      <c r="G186" s="404" t="e">
        <f>IF($D186="Yes",'CMFs PDO (All Data)'!G186,1)</f>
        <v>#N/A</v>
      </c>
      <c r="H186" s="404" t="e">
        <f>IF($D186="Yes",'CMFs PDO (All Data)'!H186,1)</f>
        <v>#N/A</v>
      </c>
      <c r="I186" s="404" t="e">
        <f>IF($D186="Yes",'CMFs PDO (All Data)'!I186,1)</f>
        <v>#N/A</v>
      </c>
      <c r="J186" s="404" t="e">
        <f>IF($D186="Yes",'CMFs PDO (All Data)'!J186,1)</f>
        <v>#N/A</v>
      </c>
      <c r="K186" s="404" t="e">
        <f>IF($D186="Yes",'CMFs PDO (All Data)'!K186,1)</f>
        <v>#N/A</v>
      </c>
      <c r="L186" s="404" t="e">
        <f>IF($D186="Yes",'CMFs PDO (All Data)'!L186,1)</f>
        <v>#N/A</v>
      </c>
      <c r="M186" s="404" t="e">
        <f>IF($D186="Yes",'CMFs PDO (All Data)'!M186,1)</f>
        <v>#N/A</v>
      </c>
      <c r="N186" s="404" t="e">
        <f>IF($D186="Yes",'CMFs PDO (All Data)'!N186,1)</f>
        <v>#N/A</v>
      </c>
      <c r="O186" s="404" t="e">
        <f>IF($D186="Yes",'CMFs PDO (All Data)'!O186,1)</f>
        <v>#N/A</v>
      </c>
      <c r="P186" s="404" t="e">
        <f>IF($D186="Yes",'CMFs PDO (All Data)'!P186,1)</f>
        <v>#N/A</v>
      </c>
      <c r="Q186" s="404" t="e">
        <f>IF($D186="Yes",'CMFs PDO (All Data)'!Q186,1)</f>
        <v>#N/A</v>
      </c>
      <c r="R186" s="404" t="e">
        <f>IF($D186="Yes",'CMFs PDO (All Data)'!R186,1)</f>
        <v>#N/A</v>
      </c>
      <c r="S186" s="404" t="e">
        <f>IF($D186="Yes",'CMFs PDO (All Data)'!S186,1)</f>
        <v>#N/A</v>
      </c>
      <c r="T186" s="404" t="e">
        <f>IF($D186="Yes",'CMFs PDO (All Data)'!T186,1)</f>
        <v>#N/A</v>
      </c>
      <c r="U186" s="404" t="e">
        <f>IF($D186="Yes",'CMFs PDO (All Data)'!U186,1)</f>
        <v>#N/A</v>
      </c>
      <c r="V186" s="439" t="e">
        <f>IF($D186="Yes",'CMFs PDO (All Data)'!V186,1)</f>
        <v>#N/A</v>
      </c>
      <c r="W186" s="625"/>
    </row>
    <row r="187" spans="1:23" x14ac:dyDescent="0.2">
      <c r="A187" s="407" t="str">
        <f>'CMFs Fatal'!A187</f>
        <v>Area Type must be selected on Worksheet 1 (box 14)</v>
      </c>
      <c r="B187" s="403">
        <f>'CMFs Fatal (All Data)'!B187</f>
        <v>10</v>
      </c>
      <c r="C187" s="403" t="str">
        <f>'CMFs Fatal (All Data)'!C187</f>
        <v>All</v>
      </c>
      <c r="D187" s="403" t="e">
        <f>'CMFs Fatal (All Data)'!D187</f>
        <v>#N/A</v>
      </c>
      <c r="E187" s="404" t="e">
        <f>IF($D187="Yes",'CMFs PDO (All Data)'!E187,1)</f>
        <v>#N/A</v>
      </c>
      <c r="F187" s="404" t="e">
        <f>IF($D187="Yes",'CMFs PDO (All Data)'!F187,1)</f>
        <v>#N/A</v>
      </c>
      <c r="G187" s="404" t="e">
        <f>IF($D187="Yes",'CMFs PDO (All Data)'!G187,1)</f>
        <v>#N/A</v>
      </c>
      <c r="H187" s="404" t="e">
        <f>IF($D187="Yes",'CMFs PDO (All Data)'!H187,1)</f>
        <v>#N/A</v>
      </c>
      <c r="I187" s="404" t="e">
        <f>IF($D187="Yes",'CMFs PDO (All Data)'!I187,1)</f>
        <v>#N/A</v>
      </c>
      <c r="J187" s="404" t="e">
        <f>IF($D187="Yes",'CMFs PDO (All Data)'!J187,1)</f>
        <v>#N/A</v>
      </c>
      <c r="K187" s="404" t="e">
        <f>IF($D187="Yes",'CMFs PDO (All Data)'!K187,1)</f>
        <v>#N/A</v>
      </c>
      <c r="L187" s="404" t="e">
        <f>IF($D187="Yes",'CMFs PDO (All Data)'!L187,1)</f>
        <v>#N/A</v>
      </c>
      <c r="M187" s="404" t="e">
        <f>IF($D187="Yes",'CMFs PDO (All Data)'!M187,1)</f>
        <v>#N/A</v>
      </c>
      <c r="N187" s="404" t="e">
        <f>IF($D187="Yes",'CMFs PDO (All Data)'!N187,1)</f>
        <v>#N/A</v>
      </c>
      <c r="O187" s="404" t="e">
        <f>IF($D187="Yes",'CMFs PDO (All Data)'!O187,1)</f>
        <v>#N/A</v>
      </c>
      <c r="P187" s="404" t="e">
        <f>IF($D187="Yes",'CMFs PDO (All Data)'!P187,1)</f>
        <v>#N/A</v>
      </c>
      <c r="Q187" s="404" t="e">
        <f>IF($D187="Yes",'CMFs PDO (All Data)'!Q187,1)</f>
        <v>#N/A</v>
      </c>
      <c r="R187" s="404" t="e">
        <f>IF($D187="Yes",'CMFs PDO (All Data)'!R187,1)</f>
        <v>#N/A</v>
      </c>
      <c r="S187" s="404" t="e">
        <f>IF($D187="Yes",'CMFs PDO (All Data)'!S187,1)</f>
        <v>#N/A</v>
      </c>
      <c r="T187" s="404" t="e">
        <f>IF($D187="Yes",'CMFs PDO (All Data)'!T187,1)</f>
        <v>#N/A</v>
      </c>
      <c r="U187" s="404" t="e">
        <f>IF($D187="Yes",'CMFs PDO (All Data)'!U187,1)</f>
        <v>#N/A</v>
      </c>
      <c r="V187" s="439" t="e">
        <f>IF($D187="Yes",'CMFs PDO (All Data)'!V187,1)</f>
        <v>#N/A</v>
      </c>
      <c r="W187" s="625"/>
    </row>
    <row r="188" spans="1:23" x14ac:dyDescent="0.2">
      <c r="A188" s="407" t="str">
        <f>'CMFs Fatal'!A188</f>
        <v>Area Type must be selected on Worksheet 1 (box 14)</v>
      </c>
      <c r="B188" s="403">
        <f>'CMFs Fatal (All Data)'!B188</f>
        <v>10</v>
      </c>
      <c r="C188" s="403" t="str">
        <f>'CMFs Fatal (All Data)'!C188</f>
        <v>All</v>
      </c>
      <c r="D188" s="403" t="e">
        <f>'CMFs Fatal (All Data)'!D188</f>
        <v>#N/A</v>
      </c>
      <c r="E188" s="404" t="e">
        <f>IF($D188="Yes",'CMFs PDO (All Data)'!E188,1)</f>
        <v>#N/A</v>
      </c>
      <c r="F188" s="404" t="e">
        <f>IF($D188="Yes",'CMFs PDO (All Data)'!F188,1)</f>
        <v>#N/A</v>
      </c>
      <c r="G188" s="404" t="e">
        <f>IF($D188="Yes",'CMFs PDO (All Data)'!G188,1)</f>
        <v>#N/A</v>
      </c>
      <c r="H188" s="404" t="e">
        <f>IF($D188="Yes",'CMFs PDO (All Data)'!H188,1)</f>
        <v>#N/A</v>
      </c>
      <c r="I188" s="404" t="e">
        <f>IF($D188="Yes",'CMFs PDO (All Data)'!I188,1)</f>
        <v>#N/A</v>
      </c>
      <c r="J188" s="404" t="e">
        <f>IF($D188="Yes",'CMFs PDO (All Data)'!J188,1)</f>
        <v>#N/A</v>
      </c>
      <c r="K188" s="404" t="e">
        <f>IF($D188="Yes",'CMFs PDO (All Data)'!K188,1)</f>
        <v>#N/A</v>
      </c>
      <c r="L188" s="404" t="e">
        <f>IF($D188="Yes",'CMFs PDO (All Data)'!L188,1)</f>
        <v>#N/A</v>
      </c>
      <c r="M188" s="404" t="e">
        <f>IF($D188="Yes",'CMFs PDO (All Data)'!M188,1)</f>
        <v>#N/A</v>
      </c>
      <c r="N188" s="404" t="e">
        <f>IF($D188="Yes",'CMFs PDO (All Data)'!N188,1)</f>
        <v>#N/A</v>
      </c>
      <c r="O188" s="404" t="e">
        <f>IF($D188="Yes",'CMFs PDO (All Data)'!O188,1)</f>
        <v>#N/A</v>
      </c>
      <c r="P188" s="404" t="e">
        <f>IF($D188="Yes",'CMFs PDO (All Data)'!P188,1)</f>
        <v>#N/A</v>
      </c>
      <c r="Q188" s="404" t="e">
        <f>IF($D188="Yes",'CMFs PDO (All Data)'!Q188,1)</f>
        <v>#N/A</v>
      </c>
      <c r="R188" s="404" t="e">
        <f>IF($D188="Yes",'CMFs PDO (All Data)'!R188,1)</f>
        <v>#N/A</v>
      </c>
      <c r="S188" s="404" t="e">
        <f>IF($D188="Yes",'CMFs PDO (All Data)'!S188,1)</f>
        <v>#N/A</v>
      </c>
      <c r="T188" s="404" t="e">
        <f>IF($D188="Yes",'CMFs PDO (All Data)'!T188,1)</f>
        <v>#N/A</v>
      </c>
      <c r="U188" s="404" t="e">
        <f>IF($D188="Yes",'CMFs PDO (All Data)'!U188,1)</f>
        <v>#N/A</v>
      </c>
      <c r="V188" s="439" t="e">
        <f>IF($D188="Yes",'CMFs PDO (All Data)'!V188,1)</f>
        <v>#N/A</v>
      </c>
      <c r="W188" s="625"/>
    </row>
    <row r="189" spans="1:23" x14ac:dyDescent="0.2">
      <c r="A189" s="407" t="str">
        <f>'CMFs Fatal'!A189</f>
        <v>Area Type must be selected on Worksheet 1 (box 14)</v>
      </c>
      <c r="B189" s="403">
        <f>'CMFs Fatal (All Data)'!B189</f>
        <v>10</v>
      </c>
      <c r="C189" s="403" t="str">
        <f>'CMFs Fatal (All Data)'!C189</f>
        <v>Urban</v>
      </c>
      <c r="D189" s="403" t="e">
        <f>'CMFs Fatal (All Data)'!D189</f>
        <v>#N/A</v>
      </c>
      <c r="E189" s="404" t="e">
        <f>IF($D189="Yes",'CMFs PDO (All Data)'!E189,1)</f>
        <v>#N/A</v>
      </c>
      <c r="F189" s="404" t="e">
        <f>IF($D189="Yes",'CMFs PDO (All Data)'!F189,1)</f>
        <v>#N/A</v>
      </c>
      <c r="G189" s="404" t="e">
        <f>IF($D189="Yes",'CMFs PDO (All Data)'!G189,1)</f>
        <v>#N/A</v>
      </c>
      <c r="H189" s="404" t="e">
        <f>IF($D189="Yes",'CMFs PDO (All Data)'!H189,1)</f>
        <v>#N/A</v>
      </c>
      <c r="I189" s="404" t="e">
        <f>IF($D189="Yes",'CMFs PDO (All Data)'!I189,1)</f>
        <v>#N/A</v>
      </c>
      <c r="J189" s="404" t="e">
        <f>IF($D189="Yes",'CMFs PDO (All Data)'!J189,1)</f>
        <v>#N/A</v>
      </c>
      <c r="K189" s="404" t="e">
        <f>IF($D189="Yes",'CMFs PDO (All Data)'!K189,1)</f>
        <v>#N/A</v>
      </c>
      <c r="L189" s="404" t="e">
        <f>IF($D189="Yes",'CMFs PDO (All Data)'!L189,1)</f>
        <v>#N/A</v>
      </c>
      <c r="M189" s="404" t="e">
        <f>IF($D189="Yes",'CMFs PDO (All Data)'!M189,1)</f>
        <v>#N/A</v>
      </c>
      <c r="N189" s="404" t="e">
        <f>IF($D189="Yes",'CMFs PDO (All Data)'!N189,1)</f>
        <v>#N/A</v>
      </c>
      <c r="O189" s="404" t="e">
        <f>IF($D189="Yes",'CMFs PDO (All Data)'!O189,1)</f>
        <v>#N/A</v>
      </c>
      <c r="P189" s="404" t="e">
        <f>IF($D189="Yes",'CMFs PDO (All Data)'!P189,1)</f>
        <v>#N/A</v>
      </c>
      <c r="Q189" s="404" t="e">
        <f>IF($D189="Yes",'CMFs PDO (All Data)'!Q189,1)</f>
        <v>#N/A</v>
      </c>
      <c r="R189" s="404" t="e">
        <f>IF($D189="Yes",'CMFs PDO (All Data)'!R189,1)</f>
        <v>#N/A</v>
      </c>
      <c r="S189" s="404" t="e">
        <f>IF($D189="Yes",'CMFs PDO (All Data)'!S189,1)</f>
        <v>#N/A</v>
      </c>
      <c r="T189" s="404" t="e">
        <f>IF($D189="Yes",'CMFs PDO (All Data)'!T189,1)</f>
        <v>#N/A</v>
      </c>
      <c r="U189" s="404" t="e">
        <f>IF($D189="Yes",'CMFs PDO (All Data)'!U189,1)</f>
        <v>#N/A</v>
      </c>
      <c r="V189" s="439" t="e">
        <f>IF($D189="Yes",'CMFs PDO (All Data)'!V189,1)</f>
        <v>#N/A</v>
      </c>
      <c r="W189" s="625"/>
    </row>
    <row r="190" spans="1:23" x14ac:dyDescent="0.2">
      <c r="A190" s="407" t="str">
        <f>'CMFs Fatal'!A190</f>
        <v>Area Type must be selected on Worksheet 1 (box 14)</v>
      </c>
      <c r="B190" s="403">
        <f>'CMFs Fatal (All Data)'!B190</f>
        <v>10</v>
      </c>
      <c r="C190" s="403" t="str">
        <f>'CMFs Fatal (All Data)'!C190</f>
        <v>All</v>
      </c>
      <c r="D190" s="403" t="e">
        <f>'CMFs Fatal (All Data)'!D190</f>
        <v>#N/A</v>
      </c>
      <c r="E190" s="404" t="e">
        <f>IF($D190="Yes",'CMFs PDO (All Data)'!E190,1)</f>
        <v>#N/A</v>
      </c>
      <c r="F190" s="404" t="e">
        <f>IF($D190="Yes",'CMFs PDO (All Data)'!F190,1)</f>
        <v>#N/A</v>
      </c>
      <c r="G190" s="404" t="e">
        <f>IF($D190="Yes",'CMFs PDO (All Data)'!G190,1)</f>
        <v>#N/A</v>
      </c>
      <c r="H190" s="404" t="e">
        <f>IF($D190="Yes",'CMFs PDO (All Data)'!H190,1)</f>
        <v>#N/A</v>
      </c>
      <c r="I190" s="404" t="e">
        <f>IF($D190="Yes",'CMFs PDO (All Data)'!I190,1)</f>
        <v>#N/A</v>
      </c>
      <c r="J190" s="404" t="e">
        <f>IF($D190="Yes",'CMFs PDO (All Data)'!J190,1)</f>
        <v>#N/A</v>
      </c>
      <c r="K190" s="404" t="e">
        <f>IF($D190="Yes",'CMFs PDO (All Data)'!K190,1)</f>
        <v>#N/A</v>
      </c>
      <c r="L190" s="404" t="e">
        <f>IF($D190="Yes",'CMFs PDO (All Data)'!L190,1)</f>
        <v>#N/A</v>
      </c>
      <c r="M190" s="404" t="e">
        <f>IF($D190="Yes",'CMFs PDO (All Data)'!M190,1)</f>
        <v>#N/A</v>
      </c>
      <c r="N190" s="404" t="e">
        <f>IF($D190="Yes",'CMFs PDO (All Data)'!N190,1)</f>
        <v>#N/A</v>
      </c>
      <c r="O190" s="404" t="e">
        <f>IF($D190="Yes",'CMFs PDO (All Data)'!O190,1)</f>
        <v>#N/A</v>
      </c>
      <c r="P190" s="404" t="e">
        <f>IF($D190="Yes",'CMFs PDO (All Data)'!P190,1)</f>
        <v>#N/A</v>
      </c>
      <c r="Q190" s="404" t="e">
        <f>IF($D190="Yes",'CMFs PDO (All Data)'!Q190,1)</f>
        <v>#N/A</v>
      </c>
      <c r="R190" s="404" t="e">
        <f>IF($D190="Yes",'CMFs PDO (All Data)'!R190,1)</f>
        <v>#N/A</v>
      </c>
      <c r="S190" s="404" t="e">
        <f>IF($D190="Yes",'CMFs PDO (All Data)'!S190,1)</f>
        <v>#N/A</v>
      </c>
      <c r="T190" s="404" t="e">
        <f>IF($D190="Yes",'CMFs PDO (All Data)'!T190,1)</f>
        <v>#N/A</v>
      </c>
      <c r="U190" s="404" t="e">
        <f>IF($D190="Yes",'CMFs PDO (All Data)'!U190,1)</f>
        <v>#N/A</v>
      </c>
      <c r="V190" s="439" t="e">
        <f>IF($D190="Yes",'CMFs PDO (All Data)'!V190,1)</f>
        <v>#N/A</v>
      </c>
      <c r="W190" s="625"/>
    </row>
    <row r="191" spans="1:23" x14ac:dyDescent="0.2">
      <c r="A191" s="407" t="str">
        <f>'CMFs Fatal'!A191</f>
        <v>Area Type must be selected on Worksheet 1 (box 14)</v>
      </c>
      <c r="B191" s="403">
        <f>'CMFs Fatal (All Data)'!B191</f>
        <v>10</v>
      </c>
      <c r="C191" s="403" t="str">
        <f>'CMFs Fatal (All Data)'!C191</f>
        <v>All</v>
      </c>
      <c r="D191" s="403" t="e">
        <f>'CMFs Fatal (All Data)'!D191</f>
        <v>#N/A</v>
      </c>
      <c r="E191" s="404" t="e">
        <f>IF($D191="Yes",'CMFs PDO (All Data)'!E191,1)</f>
        <v>#N/A</v>
      </c>
      <c r="F191" s="404" t="e">
        <f>IF($D191="Yes",'CMFs PDO (All Data)'!F191,1)</f>
        <v>#N/A</v>
      </c>
      <c r="G191" s="404" t="e">
        <f>IF($D191="Yes",'CMFs PDO (All Data)'!G191,1)</f>
        <v>#N/A</v>
      </c>
      <c r="H191" s="404" t="e">
        <f>IF($D191="Yes",'CMFs PDO (All Data)'!H191,1)</f>
        <v>#N/A</v>
      </c>
      <c r="I191" s="404" t="e">
        <f>IF($D191="Yes",'CMFs PDO (All Data)'!I191,1)</f>
        <v>#N/A</v>
      </c>
      <c r="J191" s="404" t="e">
        <f>IF($D191="Yes",'CMFs PDO (All Data)'!J191,1)</f>
        <v>#N/A</v>
      </c>
      <c r="K191" s="404" t="e">
        <f>IF($D191="Yes",'CMFs PDO (All Data)'!K191,1)</f>
        <v>#N/A</v>
      </c>
      <c r="L191" s="404" t="e">
        <f>IF($D191="Yes",'CMFs PDO (All Data)'!L191,1)</f>
        <v>#N/A</v>
      </c>
      <c r="M191" s="404" t="e">
        <f>IF($D191="Yes",'CMFs PDO (All Data)'!M191,1)</f>
        <v>#N/A</v>
      </c>
      <c r="N191" s="404" t="e">
        <f>IF($D191="Yes",'CMFs PDO (All Data)'!N191,1)</f>
        <v>#N/A</v>
      </c>
      <c r="O191" s="404" t="e">
        <f>IF($D191="Yes",'CMFs PDO (All Data)'!O191,1)</f>
        <v>#N/A</v>
      </c>
      <c r="P191" s="404" t="e">
        <f>IF($D191="Yes",'CMFs PDO (All Data)'!P191,1)</f>
        <v>#N/A</v>
      </c>
      <c r="Q191" s="404" t="e">
        <f>IF($D191="Yes",'CMFs PDO (All Data)'!Q191,1)</f>
        <v>#N/A</v>
      </c>
      <c r="R191" s="404" t="e">
        <f>IF($D191="Yes",'CMFs PDO (All Data)'!R191,1)</f>
        <v>#N/A</v>
      </c>
      <c r="S191" s="404" t="e">
        <f>IF($D191="Yes",'CMFs PDO (All Data)'!S191,1)</f>
        <v>#N/A</v>
      </c>
      <c r="T191" s="404" t="e">
        <f>IF($D191="Yes",'CMFs PDO (All Data)'!T191,1)</f>
        <v>#N/A</v>
      </c>
      <c r="U191" s="404" t="e">
        <f>IF($D191="Yes",'CMFs PDO (All Data)'!U191,1)</f>
        <v>#N/A</v>
      </c>
      <c r="V191" s="439" t="e">
        <f>IF($D191="Yes",'CMFs PDO (All Data)'!V191,1)</f>
        <v>#N/A</v>
      </c>
      <c r="W191" s="625"/>
    </row>
    <row r="192" spans="1:23" x14ac:dyDescent="0.2">
      <c r="A192" s="407" t="str">
        <f>'CMFs Fatal'!A192</f>
        <v>Area Type must be selected on Worksheet 1 (box 14)</v>
      </c>
      <c r="B192" s="403">
        <f>'CMFs Fatal (All Data)'!B192</f>
        <v>10</v>
      </c>
      <c r="C192" s="403" t="str">
        <f>'CMFs Fatal (All Data)'!C192</f>
        <v>All</v>
      </c>
      <c r="D192" s="403" t="e">
        <f>'CMFs Fatal (All Data)'!D192</f>
        <v>#N/A</v>
      </c>
      <c r="E192" s="404" t="e">
        <f>IF($D192="Yes",'CMFs PDO (All Data)'!E192,1)</f>
        <v>#N/A</v>
      </c>
      <c r="F192" s="404" t="e">
        <f>IF($D192="Yes",'CMFs PDO (All Data)'!F192,1)</f>
        <v>#N/A</v>
      </c>
      <c r="G192" s="404" t="e">
        <f>IF($D192="Yes",'CMFs PDO (All Data)'!G192,1)</f>
        <v>#N/A</v>
      </c>
      <c r="H192" s="404" t="e">
        <f>IF($D192="Yes",'CMFs PDO (All Data)'!H192,1)</f>
        <v>#N/A</v>
      </c>
      <c r="I192" s="404" t="e">
        <f>IF($D192="Yes",'CMFs PDO (All Data)'!I192,1)</f>
        <v>#N/A</v>
      </c>
      <c r="J192" s="404" t="e">
        <f>IF($D192="Yes",'CMFs PDO (All Data)'!J192,1)</f>
        <v>#N/A</v>
      </c>
      <c r="K192" s="404" t="e">
        <f>IF($D192="Yes",'CMFs PDO (All Data)'!K192,1)</f>
        <v>#N/A</v>
      </c>
      <c r="L192" s="404" t="e">
        <f>IF($D192="Yes",'CMFs PDO (All Data)'!L192,1)</f>
        <v>#N/A</v>
      </c>
      <c r="M192" s="404" t="e">
        <f>IF($D192="Yes",'CMFs PDO (All Data)'!M192,1)</f>
        <v>#N/A</v>
      </c>
      <c r="N192" s="404" t="e">
        <f>IF($D192="Yes",'CMFs PDO (All Data)'!N192,1)</f>
        <v>#N/A</v>
      </c>
      <c r="O192" s="404" t="e">
        <f>IF($D192="Yes",'CMFs PDO (All Data)'!O192,1)</f>
        <v>#N/A</v>
      </c>
      <c r="P192" s="404" t="e">
        <f>IF($D192="Yes",'CMFs PDO (All Data)'!P192,1)</f>
        <v>#N/A</v>
      </c>
      <c r="Q192" s="404" t="e">
        <f>IF($D192="Yes",'CMFs PDO (All Data)'!Q192,1)</f>
        <v>#N/A</v>
      </c>
      <c r="R192" s="404" t="e">
        <f>IF($D192="Yes",'CMFs PDO (All Data)'!R192,1)</f>
        <v>#N/A</v>
      </c>
      <c r="S192" s="404" t="e">
        <f>IF($D192="Yes",'CMFs PDO (All Data)'!S192,1)</f>
        <v>#N/A</v>
      </c>
      <c r="T192" s="404" t="e">
        <f>IF($D192="Yes",'CMFs PDO (All Data)'!T192,1)</f>
        <v>#N/A</v>
      </c>
      <c r="U192" s="404" t="e">
        <f>IF($D192="Yes",'CMFs PDO (All Data)'!U192,1)</f>
        <v>#N/A</v>
      </c>
      <c r="V192" s="439" t="e">
        <f>IF($D192="Yes",'CMFs PDO (All Data)'!V192,1)</f>
        <v>#N/A</v>
      </c>
      <c r="W192" s="625"/>
    </row>
    <row r="193" spans="1:23" x14ac:dyDescent="0.2">
      <c r="A193" s="407" t="str">
        <f>'CMFs Fatal'!A193</f>
        <v>Area Type must be selected on Worksheet 1 (box 14)</v>
      </c>
      <c r="B193" s="403">
        <f>'CMFs Fatal (All Data)'!B193</f>
        <v>10</v>
      </c>
      <c r="C193" s="403" t="str">
        <f>'CMFs Fatal (All Data)'!C193</f>
        <v>Rural</v>
      </c>
      <c r="D193" s="403" t="e">
        <f>'CMFs Fatal (All Data)'!D193</f>
        <v>#N/A</v>
      </c>
      <c r="E193" s="404" t="e">
        <f>IF($D193="Yes",'CMFs PDO (All Data)'!E193,1)</f>
        <v>#N/A</v>
      </c>
      <c r="F193" s="404" t="e">
        <f>IF($D193="Yes",'CMFs PDO (All Data)'!F193,1)</f>
        <v>#N/A</v>
      </c>
      <c r="G193" s="404" t="e">
        <f>IF($D193="Yes",'CMFs PDO (All Data)'!G193,1)</f>
        <v>#N/A</v>
      </c>
      <c r="H193" s="404" t="e">
        <f>IF($D193="Yes",'CMFs PDO (All Data)'!H193,1)</f>
        <v>#N/A</v>
      </c>
      <c r="I193" s="404" t="e">
        <f>IF($D193="Yes",'CMFs PDO (All Data)'!I193,1)</f>
        <v>#N/A</v>
      </c>
      <c r="J193" s="404" t="e">
        <f>IF($D193="Yes",'CMFs PDO (All Data)'!J193,1)</f>
        <v>#N/A</v>
      </c>
      <c r="K193" s="404" t="e">
        <f>IF($D193="Yes",'CMFs PDO (All Data)'!K193,1)</f>
        <v>#N/A</v>
      </c>
      <c r="L193" s="404" t="e">
        <f>IF($D193="Yes",'CMFs PDO (All Data)'!L193,1)</f>
        <v>#N/A</v>
      </c>
      <c r="M193" s="404" t="e">
        <f>IF($D193="Yes",'CMFs PDO (All Data)'!M193,1)</f>
        <v>#N/A</v>
      </c>
      <c r="N193" s="404" t="e">
        <f>IF($D193="Yes",'CMFs PDO (All Data)'!N193,1)</f>
        <v>#N/A</v>
      </c>
      <c r="O193" s="404" t="e">
        <f>IF($D193="Yes",'CMFs PDO (All Data)'!O193,1)</f>
        <v>#N/A</v>
      </c>
      <c r="P193" s="404" t="e">
        <f>IF($D193="Yes",'CMFs PDO (All Data)'!P193,1)</f>
        <v>#N/A</v>
      </c>
      <c r="Q193" s="404" t="e">
        <f>IF($D193="Yes",'CMFs PDO (All Data)'!Q193,1)</f>
        <v>#N/A</v>
      </c>
      <c r="R193" s="404" t="e">
        <f>IF($D193="Yes",'CMFs PDO (All Data)'!R193,1)</f>
        <v>#N/A</v>
      </c>
      <c r="S193" s="404" t="e">
        <f>IF($D193="Yes",'CMFs PDO (All Data)'!S193,1)</f>
        <v>#N/A</v>
      </c>
      <c r="T193" s="404" t="e">
        <f>IF($D193="Yes",'CMFs PDO (All Data)'!T193,1)</f>
        <v>#N/A</v>
      </c>
      <c r="U193" s="404" t="e">
        <f>IF($D193="Yes",'CMFs PDO (All Data)'!U193,1)</f>
        <v>#N/A</v>
      </c>
      <c r="V193" s="439" t="e">
        <f>IF($D193="Yes",'CMFs PDO (All Data)'!V193,1)</f>
        <v>#N/A</v>
      </c>
      <c r="W193" s="625"/>
    </row>
    <row r="194" spans="1:23" x14ac:dyDescent="0.2">
      <c r="A194" s="407" t="str">
        <f>'CMFs Fatal'!A194</f>
        <v>Area Type must be selected on Worksheet 1 (box 14)</v>
      </c>
      <c r="B194" s="403">
        <f>'CMFs Fatal (All Data)'!B194</f>
        <v>5</v>
      </c>
      <c r="C194" s="403" t="str">
        <f>'CMFs Fatal (All Data)'!C194</f>
        <v>All</v>
      </c>
      <c r="D194" s="403" t="e">
        <f>'CMFs Fatal (All Data)'!D194</f>
        <v>#N/A</v>
      </c>
      <c r="E194" s="404" t="e">
        <f>IF($D194="Yes",'CMFs PDO (All Data)'!E194,1)</f>
        <v>#N/A</v>
      </c>
      <c r="F194" s="404" t="e">
        <f>IF($D194="Yes",'CMFs PDO (All Data)'!F194,1)</f>
        <v>#N/A</v>
      </c>
      <c r="G194" s="404" t="e">
        <f>IF($D194="Yes",'CMFs PDO (All Data)'!G194,1)</f>
        <v>#N/A</v>
      </c>
      <c r="H194" s="404" t="e">
        <f>IF($D194="Yes",'CMFs PDO (All Data)'!H194,1)</f>
        <v>#N/A</v>
      </c>
      <c r="I194" s="404" t="e">
        <f>IF($D194="Yes",'CMFs PDO (All Data)'!I194,1)</f>
        <v>#N/A</v>
      </c>
      <c r="J194" s="404" t="e">
        <f>IF($D194="Yes",'CMFs PDO (All Data)'!J194,1)</f>
        <v>#N/A</v>
      </c>
      <c r="K194" s="404" t="e">
        <f>IF($D194="Yes",'CMFs PDO (All Data)'!K194,1)</f>
        <v>#N/A</v>
      </c>
      <c r="L194" s="404" t="e">
        <f>IF($D194="Yes",'CMFs PDO (All Data)'!L194,1)</f>
        <v>#N/A</v>
      </c>
      <c r="M194" s="404" t="e">
        <f>IF($D194="Yes",'CMFs PDO (All Data)'!M194,1)</f>
        <v>#N/A</v>
      </c>
      <c r="N194" s="404" t="e">
        <f>IF($D194="Yes",'CMFs PDO (All Data)'!N194,1)</f>
        <v>#N/A</v>
      </c>
      <c r="O194" s="404" t="e">
        <f>IF($D194="Yes",'CMFs PDO (All Data)'!O194,1)</f>
        <v>#N/A</v>
      </c>
      <c r="P194" s="404" t="e">
        <f>IF($D194="Yes",'CMFs PDO (All Data)'!P194,1)</f>
        <v>#N/A</v>
      </c>
      <c r="Q194" s="404" t="e">
        <f>IF($D194="Yes",'CMFs PDO (All Data)'!Q194,1)</f>
        <v>#N/A</v>
      </c>
      <c r="R194" s="404" t="e">
        <f>IF($D194="Yes",'CMFs PDO (All Data)'!R194,1)</f>
        <v>#N/A</v>
      </c>
      <c r="S194" s="404" t="e">
        <f>IF($D194="Yes",'CMFs PDO (All Data)'!S194,1)</f>
        <v>#N/A</v>
      </c>
      <c r="T194" s="404" t="e">
        <f>IF($D194="Yes",'CMFs PDO (All Data)'!T194,1)</f>
        <v>#N/A</v>
      </c>
      <c r="U194" s="404" t="e">
        <f>IF($D194="Yes",'CMFs PDO (All Data)'!U194,1)</f>
        <v>#N/A</v>
      </c>
      <c r="V194" s="439" t="e">
        <f>IF($D194="Yes",'CMFs PDO (All Data)'!V194,1)</f>
        <v>#N/A</v>
      </c>
      <c r="W194" s="625"/>
    </row>
    <row r="195" spans="1:23" x14ac:dyDescent="0.2">
      <c r="A195" s="407" t="str">
        <f>'CMFs Fatal'!A195</f>
        <v>Area Type must be selected on Worksheet 1 (box 14)</v>
      </c>
      <c r="B195" s="403">
        <f>'CMFs Fatal (All Data)'!B195</f>
        <v>5</v>
      </c>
      <c r="C195" s="403" t="str">
        <f>'CMFs Fatal (All Data)'!C195</f>
        <v>All</v>
      </c>
      <c r="D195" s="403" t="e">
        <f>'CMFs Fatal (All Data)'!D195</f>
        <v>#N/A</v>
      </c>
      <c r="E195" s="404" t="e">
        <f>IF($D195="Yes",'CMFs PDO (All Data)'!E195,1)</f>
        <v>#N/A</v>
      </c>
      <c r="F195" s="404" t="e">
        <f>IF($D195="Yes",'CMFs PDO (All Data)'!F195,1)</f>
        <v>#N/A</v>
      </c>
      <c r="G195" s="404" t="e">
        <f>IF($D195="Yes",'CMFs PDO (All Data)'!G195,1)</f>
        <v>#N/A</v>
      </c>
      <c r="H195" s="404" t="e">
        <f>IF($D195="Yes",'CMFs PDO (All Data)'!H195,1)</f>
        <v>#N/A</v>
      </c>
      <c r="I195" s="404" t="e">
        <f>IF($D195="Yes",'CMFs PDO (All Data)'!I195,1)</f>
        <v>#N/A</v>
      </c>
      <c r="J195" s="404" t="e">
        <f>IF($D195="Yes",'CMFs PDO (All Data)'!J195,1)</f>
        <v>#N/A</v>
      </c>
      <c r="K195" s="404" t="e">
        <f>IF($D195="Yes",'CMFs PDO (All Data)'!K195,1)</f>
        <v>#N/A</v>
      </c>
      <c r="L195" s="404" t="e">
        <f>IF($D195="Yes",'CMFs PDO (All Data)'!L195,1)</f>
        <v>#N/A</v>
      </c>
      <c r="M195" s="404" t="e">
        <f>IF($D195="Yes",'CMFs PDO (All Data)'!M195,1)</f>
        <v>#N/A</v>
      </c>
      <c r="N195" s="404" t="e">
        <f>IF($D195="Yes",'CMFs PDO (All Data)'!N195,1)</f>
        <v>#N/A</v>
      </c>
      <c r="O195" s="404" t="e">
        <f>IF($D195="Yes",'CMFs PDO (All Data)'!O195,1)</f>
        <v>#N/A</v>
      </c>
      <c r="P195" s="404" t="e">
        <f>IF($D195="Yes",'CMFs PDO (All Data)'!P195,1)</f>
        <v>#N/A</v>
      </c>
      <c r="Q195" s="404" t="e">
        <f>IF($D195="Yes",'CMFs PDO (All Data)'!Q195,1)</f>
        <v>#N/A</v>
      </c>
      <c r="R195" s="404" t="e">
        <f>IF($D195="Yes",'CMFs PDO (All Data)'!R195,1)</f>
        <v>#N/A</v>
      </c>
      <c r="S195" s="404" t="e">
        <f>IF($D195="Yes",'CMFs PDO (All Data)'!S195,1)</f>
        <v>#N/A</v>
      </c>
      <c r="T195" s="404" t="e">
        <f>IF($D195="Yes",'CMFs PDO (All Data)'!T195,1)</f>
        <v>#N/A</v>
      </c>
      <c r="U195" s="404" t="e">
        <f>IF($D195="Yes",'CMFs PDO (All Data)'!U195,1)</f>
        <v>#N/A</v>
      </c>
      <c r="V195" s="439" t="e">
        <f>IF($D195="Yes",'CMFs PDO (All Data)'!V195,1)</f>
        <v>#N/A</v>
      </c>
      <c r="W195" s="625"/>
    </row>
    <row r="196" spans="1:23" ht="13.5" thickBot="1" x14ac:dyDescent="0.25">
      <c r="A196" s="630" t="str">
        <f>'CMFs Fatal'!A196</f>
        <v>Area Type must be selected on Worksheet 1 (box 14)</v>
      </c>
      <c r="B196" s="437">
        <f>'CMFs Fatal (All Data)'!B196</f>
        <v>5</v>
      </c>
      <c r="C196" s="437" t="str">
        <f>'CMFs Fatal (All Data)'!C196</f>
        <v>All</v>
      </c>
      <c r="D196" s="437" t="e">
        <f>'CMFs Fatal (All Data)'!D196</f>
        <v>#N/A</v>
      </c>
      <c r="E196" s="438" t="e">
        <f>IF($D196="Yes",'CMFs PDO (All Data)'!E196,1)</f>
        <v>#N/A</v>
      </c>
      <c r="F196" s="438" t="e">
        <f>IF($D196="Yes",'CMFs PDO (All Data)'!F196,1)</f>
        <v>#N/A</v>
      </c>
      <c r="G196" s="438" t="e">
        <f>IF($D196="Yes",'CMFs PDO (All Data)'!G196,1)</f>
        <v>#N/A</v>
      </c>
      <c r="H196" s="438" t="e">
        <f>IF($D196="Yes",'CMFs PDO (All Data)'!H196,1)</f>
        <v>#N/A</v>
      </c>
      <c r="I196" s="438" t="e">
        <f>IF($D196="Yes",'CMFs PDO (All Data)'!I196,1)</f>
        <v>#N/A</v>
      </c>
      <c r="J196" s="438" t="e">
        <f>IF($D196="Yes",'CMFs PDO (All Data)'!J196,1)</f>
        <v>#N/A</v>
      </c>
      <c r="K196" s="438" t="e">
        <f>IF($D196="Yes",'CMFs PDO (All Data)'!K196,1)</f>
        <v>#N/A</v>
      </c>
      <c r="L196" s="438" t="e">
        <f>IF($D196="Yes",'CMFs PDO (All Data)'!L196,1)</f>
        <v>#N/A</v>
      </c>
      <c r="M196" s="438" t="e">
        <f>IF($D196="Yes",'CMFs PDO (All Data)'!M196,1)</f>
        <v>#N/A</v>
      </c>
      <c r="N196" s="438" t="e">
        <f>IF($D196="Yes",'CMFs PDO (All Data)'!N196,1)</f>
        <v>#N/A</v>
      </c>
      <c r="O196" s="438" t="e">
        <f>IF($D196="Yes",'CMFs PDO (All Data)'!O196,1)</f>
        <v>#N/A</v>
      </c>
      <c r="P196" s="438" t="e">
        <f>IF($D196="Yes",'CMFs PDO (All Data)'!P196,1)</f>
        <v>#N/A</v>
      </c>
      <c r="Q196" s="438" t="e">
        <f>IF($D196="Yes",'CMFs PDO (All Data)'!Q196,1)</f>
        <v>#N/A</v>
      </c>
      <c r="R196" s="438" t="e">
        <f>IF($D196="Yes",'CMFs PDO (All Data)'!R196,1)</f>
        <v>#N/A</v>
      </c>
      <c r="S196" s="438" t="e">
        <f>IF($D196="Yes",'CMFs PDO (All Data)'!S196,1)</f>
        <v>#N/A</v>
      </c>
      <c r="T196" s="438" t="e">
        <f>IF($D196="Yes",'CMFs PDO (All Data)'!T196,1)</f>
        <v>#N/A</v>
      </c>
      <c r="U196" s="438" t="e">
        <f>IF($D196="Yes",'CMFs PDO (All Data)'!U196,1)</f>
        <v>#N/A</v>
      </c>
      <c r="V196" s="440" t="e">
        <f>IF($D196="Yes",'CMFs PDO (All Data)'!V196,1)</f>
        <v>#N/A</v>
      </c>
      <c r="W196" s="625"/>
    </row>
    <row r="197" spans="1:23" x14ac:dyDescent="0.2">
      <c r="A197" s="631" t="str">
        <f>'CMFs Fatal'!A197</f>
        <v/>
      </c>
      <c r="B197" s="436">
        <f>'CMFs Fatal (All Data)'!B197</f>
        <v>0</v>
      </c>
      <c r="C197" s="436">
        <f>'CMFs Fatal (All Data)'!C197</f>
        <v>0</v>
      </c>
      <c r="D197" s="436" t="str">
        <f>'CMFs Fatal (All Data)'!D197</f>
        <v/>
      </c>
      <c r="E197" s="441">
        <f>IF($D197="Yes",'CMFs PDO (All Data)'!E197,1)</f>
        <v>1</v>
      </c>
      <c r="F197" s="441">
        <f>IF($D197="Yes",'CMFs PDO (All Data)'!F197,1)</f>
        <v>1</v>
      </c>
      <c r="G197" s="441">
        <f>IF($D197="Yes",'CMFs PDO (All Data)'!G197,1)</f>
        <v>1</v>
      </c>
      <c r="H197" s="441">
        <f>IF($D197="Yes",'CMFs PDO (All Data)'!H197,1)</f>
        <v>1</v>
      </c>
      <c r="I197" s="441">
        <f>IF($D197="Yes",'CMFs PDO (All Data)'!I197,1)</f>
        <v>1</v>
      </c>
      <c r="J197" s="441">
        <f>IF($D197="Yes",'CMFs PDO (All Data)'!J197,1)</f>
        <v>1</v>
      </c>
      <c r="K197" s="441">
        <f>IF($D197="Yes",'CMFs PDO (All Data)'!K197,1)</f>
        <v>1</v>
      </c>
      <c r="L197" s="441">
        <f>IF($D197="Yes",'CMFs PDO (All Data)'!L197,1)</f>
        <v>1</v>
      </c>
      <c r="M197" s="441">
        <f>IF($D197="Yes",'CMFs PDO (All Data)'!M197,1)</f>
        <v>1</v>
      </c>
      <c r="N197" s="441">
        <f>IF($D197="Yes",'CMFs PDO (All Data)'!N197,1)</f>
        <v>1</v>
      </c>
      <c r="O197" s="441">
        <f>IF($D197="Yes",'CMFs PDO (All Data)'!O197,1)</f>
        <v>1</v>
      </c>
      <c r="P197" s="441">
        <f>IF($D197="Yes",'CMFs PDO (All Data)'!P197,1)</f>
        <v>1</v>
      </c>
      <c r="Q197" s="441">
        <f>IF($D197="Yes",'CMFs PDO (All Data)'!Q197,1)</f>
        <v>1</v>
      </c>
      <c r="R197" s="441">
        <f>IF($D197="Yes",'CMFs PDO (All Data)'!R197,1)</f>
        <v>1</v>
      </c>
      <c r="S197" s="441">
        <f>IF($D197="Yes",'CMFs PDO (All Data)'!S197,1)</f>
        <v>1</v>
      </c>
      <c r="T197" s="441">
        <f>IF($D197="Yes",'CMFs PDO (All Data)'!T197,1)</f>
        <v>1</v>
      </c>
      <c r="U197" s="441">
        <f>IF($D197="Yes",'CMFs PDO (All Data)'!U197,1)</f>
        <v>1</v>
      </c>
      <c r="V197" s="444">
        <f>IF($D197="Yes",'CMFs PDO (All Data)'!V197,1)</f>
        <v>1</v>
      </c>
      <c r="W197" s="625"/>
    </row>
    <row r="198" spans="1:23" x14ac:dyDescent="0.2">
      <c r="A198" s="632" t="str">
        <f>'CMFs Fatal'!A198</f>
        <v/>
      </c>
      <c r="B198" s="434">
        <f>'CMFs Fatal (All Data)'!B198</f>
        <v>0</v>
      </c>
      <c r="C198" s="434">
        <f>'CMFs Fatal (All Data)'!C198</f>
        <v>0</v>
      </c>
      <c r="D198" s="434" t="str">
        <f>'CMFs Fatal (All Data)'!D198</f>
        <v/>
      </c>
      <c r="E198" s="442">
        <f>IF($D198="Yes",'CMFs PDO (All Data)'!E198,1)</f>
        <v>1</v>
      </c>
      <c r="F198" s="442">
        <f>IF($D198="Yes",'CMFs PDO (All Data)'!F198,1)</f>
        <v>1</v>
      </c>
      <c r="G198" s="442">
        <f>IF($D198="Yes",'CMFs PDO (All Data)'!G198,1)</f>
        <v>1</v>
      </c>
      <c r="H198" s="442">
        <f>IF($D198="Yes",'CMFs PDO (All Data)'!H198,1)</f>
        <v>1</v>
      </c>
      <c r="I198" s="442">
        <f>IF($D198="Yes",'CMFs PDO (All Data)'!I198,1)</f>
        <v>1</v>
      </c>
      <c r="J198" s="442">
        <f>IF($D198="Yes",'CMFs PDO (All Data)'!J198,1)</f>
        <v>1</v>
      </c>
      <c r="K198" s="442">
        <f>IF($D198="Yes",'CMFs PDO (All Data)'!K198,1)</f>
        <v>1</v>
      </c>
      <c r="L198" s="442">
        <f>IF($D198="Yes",'CMFs PDO (All Data)'!L198,1)</f>
        <v>1</v>
      </c>
      <c r="M198" s="442">
        <f>IF($D198="Yes",'CMFs PDO (All Data)'!M198,1)</f>
        <v>1</v>
      </c>
      <c r="N198" s="442">
        <f>IF($D198="Yes",'CMFs PDO (All Data)'!N198,1)</f>
        <v>1</v>
      </c>
      <c r="O198" s="442">
        <f>IF($D198="Yes",'CMFs PDO (All Data)'!O198,1)</f>
        <v>1</v>
      </c>
      <c r="P198" s="442">
        <f>IF($D198="Yes",'CMFs PDO (All Data)'!P198,1)</f>
        <v>1</v>
      </c>
      <c r="Q198" s="442">
        <f>IF($D198="Yes",'CMFs PDO (All Data)'!Q198,1)</f>
        <v>1</v>
      </c>
      <c r="R198" s="442">
        <f>IF($D198="Yes",'CMFs PDO (All Data)'!R198,1)</f>
        <v>1</v>
      </c>
      <c r="S198" s="442">
        <f>IF($D198="Yes",'CMFs PDO (All Data)'!S198,1)</f>
        <v>1</v>
      </c>
      <c r="T198" s="442">
        <f>IF($D198="Yes",'CMFs PDO (All Data)'!T198,1)</f>
        <v>1</v>
      </c>
      <c r="U198" s="442">
        <f>IF($D198="Yes",'CMFs PDO (All Data)'!U198,1)</f>
        <v>1</v>
      </c>
      <c r="V198" s="445">
        <f>IF($D198="Yes",'CMFs PDO (All Data)'!V198,1)</f>
        <v>1</v>
      </c>
      <c r="W198" s="625"/>
    </row>
    <row r="199" spans="1:23" x14ac:dyDescent="0.2">
      <c r="A199" s="632" t="str">
        <f>'CMFs Fatal'!A199</f>
        <v/>
      </c>
      <c r="B199" s="434">
        <f>'CMFs Fatal (All Data)'!B199</f>
        <v>0</v>
      </c>
      <c r="C199" s="434">
        <f>'CMFs Fatal (All Data)'!C199</f>
        <v>0</v>
      </c>
      <c r="D199" s="434" t="str">
        <f>'CMFs Fatal (All Data)'!D199</f>
        <v/>
      </c>
      <c r="E199" s="442">
        <f>IF($D199="Yes",'CMFs PDO (All Data)'!E199,1)</f>
        <v>1</v>
      </c>
      <c r="F199" s="442">
        <f>IF($D199="Yes",'CMFs PDO (All Data)'!F199,1)</f>
        <v>1</v>
      </c>
      <c r="G199" s="442">
        <f>IF($D199="Yes",'CMFs PDO (All Data)'!G199,1)</f>
        <v>1</v>
      </c>
      <c r="H199" s="442">
        <f>IF($D199="Yes",'CMFs PDO (All Data)'!H199,1)</f>
        <v>1</v>
      </c>
      <c r="I199" s="442">
        <f>IF($D199="Yes",'CMFs PDO (All Data)'!I199,1)</f>
        <v>1</v>
      </c>
      <c r="J199" s="442">
        <f>IF($D199="Yes",'CMFs PDO (All Data)'!J199,1)</f>
        <v>1</v>
      </c>
      <c r="K199" s="442">
        <f>IF($D199="Yes",'CMFs PDO (All Data)'!K199,1)</f>
        <v>1</v>
      </c>
      <c r="L199" s="442">
        <f>IF($D199="Yes",'CMFs PDO (All Data)'!L199,1)</f>
        <v>1</v>
      </c>
      <c r="M199" s="442">
        <f>IF($D199="Yes",'CMFs PDO (All Data)'!M199,1)</f>
        <v>1</v>
      </c>
      <c r="N199" s="442">
        <f>IF($D199="Yes",'CMFs PDO (All Data)'!N199,1)</f>
        <v>1</v>
      </c>
      <c r="O199" s="442">
        <f>IF($D199="Yes",'CMFs PDO (All Data)'!O199,1)</f>
        <v>1</v>
      </c>
      <c r="P199" s="442">
        <f>IF($D199="Yes",'CMFs PDO (All Data)'!P199,1)</f>
        <v>1</v>
      </c>
      <c r="Q199" s="442">
        <f>IF($D199="Yes",'CMFs PDO (All Data)'!Q199,1)</f>
        <v>1</v>
      </c>
      <c r="R199" s="442">
        <f>IF($D199="Yes",'CMFs PDO (All Data)'!R199,1)</f>
        <v>1</v>
      </c>
      <c r="S199" s="442">
        <f>IF($D199="Yes",'CMFs PDO (All Data)'!S199,1)</f>
        <v>1</v>
      </c>
      <c r="T199" s="442">
        <f>IF($D199="Yes",'CMFs PDO (All Data)'!T199,1)</f>
        <v>1</v>
      </c>
      <c r="U199" s="442">
        <f>IF($D199="Yes",'CMFs PDO (All Data)'!U199,1)</f>
        <v>1</v>
      </c>
      <c r="V199" s="445">
        <f>IF($D199="Yes",'CMFs PDO (All Data)'!V199,1)</f>
        <v>1</v>
      </c>
      <c r="W199" s="625"/>
    </row>
    <row r="200" spans="1:23" x14ac:dyDescent="0.2">
      <c r="A200" s="632" t="str">
        <f>'CMFs Fatal'!A200</f>
        <v/>
      </c>
      <c r="B200" s="434">
        <f>'CMFs Fatal (All Data)'!B200</f>
        <v>0</v>
      </c>
      <c r="C200" s="434">
        <f>'CMFs Fatal (All Data)'!C200</f>
        <v>0</v>
      </c>
      <c r="D200" s="434" t="str">
        <f>'CMFs Fatal (All Data)'!D200</f>
        <v/>
      </c>
      <c r="E200" s="442">
        <f>IF($D200="Yes",'CMFs PDO (All Data)'!E200,1)</f>
        <v>1</v>
      </c>
      <c r="F200" s="442">
        <f>IF($D200="Yes",'CMFs PDO (All Data)'!F200,1)</f>
        <v>1</v>
      </c>
      <c r="G200" s="442">
        <f>IF($D200="Yes",'CMFs PDO (All Data)'!G200,1)</f>
        <v>1</v>
      </c>
      <c r="H200" s="442">
        <f>IF($D200="Yes",'CMFs PDO (All Data)'!H200,1)</f>
        <v>1</v>
      </c>
      <c r="I200" s="442">
        <f>IF($D200="Yes",'CMFs PDO (All Data)'!I200,1)</f>
        <v>1</v>
      </c>
      <c r="J200" s="442">
        <f>IF($D200="Yes",'CMFs PDO (All Data)'!J200,1)</f>
        <v>1</v>
      </c>
      <c r="K200" s="442">
        <f>IF($D200="Yes",'CMFs PDO (All Data)'!K200,1)</f>
        <v>1</v>
      </c>
      <c r="L200" s="442">
        <f>IF($D200="Yes",'CMFs PDO (All Data)'!L200,1)</f>
        <v>1</v>
      </c>
      <c r="M200" s="442">
        <f>IF($D200="Yes",'CMFs PDO (All Data)'!M200,1)</f>
        <v>1</v>
      </c>
      <c r="N200" s="442">
        <f>IF($D200="Yes",'CMFs PDO (All Data)'!N200,1)</f>
        <v>1</v>
      </c>
      <c r="O200" s="442">
        <f>IF($D200="Yes",'CMFs PDO (All Data)'!O200,1)</f>
        <v>1</v>
      </c>
      <c r="P200" s="442">
        <f>IF($D200="Yes",'CMFs PDO (All Data)'!P200,1)</f>
        <v>1</v>
      </c>
      <c r="Q200" s="442">
        <f>IF($D200="Yes",'CMFs PDO (All Data)'!Q200,1)</f>
        <v>1</v>
      </c>
      <c r="R200" s="442">
        <f>IF($D200="Yes",'CMFs PDO (All Data)'!R200,1)</f>
        <v>1</v>
      </c>
      <c r="S200" s="442">
        <f>IF($D200="Yes",'CMFs PDO (All Data)'!S200,1)</f>
        <v>1</v>
      </c>
      <c r="T200" s="442">
        <f>IF($D200="Yes",'CMFs PDO (All Data)'!T200,1)</f>
        <v>1</v>
      </c>
      <c r="U200" s="442">
        <f>IF($D200="Yes",'CMFs PDO (All Data)'!U200,1)</f>
        <v>1</v>
      </c>
      <c r="V200" s="445">
        <f>IF($D200="Yes",'CMFs PDO (All Data)'!V200,1)</f>
        <v>1</v>
      </c>
      <c r="W200" s="625"/>
    </row>
    <row r="201" spans="1:23" x14ac:dyDescent="0.2">
      <c r="A201" s="632" t="str">
        <f>'CMFs Fatal'!A201</f>
        <v/>
      </c>
      <c r="B201" s="434">
        <f>'CMFs Fatal (All Data)'!B201</f>
        <v>0</v>
      </c>
      <c r="C201" s="434">
        <f>'CMFs Fatal (All Data)'!C201</f>
        <v>0</v>
      </c>
      <c r="D201" s="434" t="str">
        <f>'CMFs Fatal (All Data)'!D201</f>
        <v/>
      </c>
      <c r="E201" s="442">
        <f>IF($D201="Yes",'CMFs PDO (All Data)'!E201,1)</f>
        <v>1</v>
      </c>
      <c r="F201" s="442">
        <f>IF($D201="Yes",'CMFs PDO (All Data)'!F201,1)</f>
        <v>1</v>
      </c>
      <c r="G201" s="442">
        <f>IF($D201="Yes",'CMFs PDO (All Data)'!G201,1)</f>
        <v>1</v>
      </c>
      <c r="H201" s="442">
        <f>IF($D201="Yes",'CMFs PDO (All Data)'!H201,1)</f>
        <v>1</v>
      </c>
      <c r="I201" s="442">
        <f>IF($D201="Yes",'CMFs PDO (All Data)'!I201,1)</f>
        <v>1</v>
      </c>
      <c r="J201" s="442">
        <f>IF($D201="Yes",'CMFs PDO (All Data)'!J201,1)</f>
        <v>1</v>
      </c>
      <c r="K201" s="442">
        <f>IF($D201="Yes",'CMFs PDO (All Data)'!K201,1)</f>
        <v>1</v>
      </c>
      <c r="L201" s="442">
        <f>IF($D201="Yes",'CMFs PDO (All Data)'!L201,1)</f>
        <v>1</v>
      </c>
      <c r="M201" s="442">
        <f>IF($D201="Yes",'CMFs PDO (All Data)'!M201,1)</f>
        <v>1</v>
      </c>
      <c r="N201" s="442">
        <f>IF($D201="Yes",'CMFs PDO (All Data)'!N201,1)</f>
        <v>1</v>
      </c>
      <c r="O201" s="442">
        <f>IF($D201="Yes",'CMFs PDO (All Data)'!O201,1)</f>
        <v>1</v>
      </c>
      <c r="P201" s="442">
        <f>IF($D201="Yes",'CMFs PDO (All Data)'!P201,1)</f>
        <v>1</v>
      </c>
      <c r="Q201" s="442">
        <f>IF($D201="Yes",'CMFs PDO (All Data)'!Q201,1)</f>
        <v>1</v>
      </c>
      <c r="R201" s="442">
        <f>IF($D201="Yes",'CMFs PDO (All Data)'!R201,1)</f>
        <v>1</v>
      </c>
      <c r="S201" s="442">
        <f>IF($D201="Yes",'CMFs PDO (All Data)'!S201,1)</f>
        <v>1</v>
      </c>
      <c r="T201" s="442">
        <f>IF($D201="Yes",'CMFs PDO (All Data)'!T201,1)</f>
        <v>1</v>
      </c>
      <c r="U201" s="442">
        <f>IF($D201="Yes",'CMFs PDO (All Data)'!U201,1)</f>
        <v>1</v>
      </c>
      <c r="V201" s="445">
        <f>IF($D201="Yes",'CMFs PDO (All Data)'!V201,1)</f>
        <v>1</v>
      </c>
      <c r="W201" s="625"/>
    </row>
    <row r="202" spans="1:23" ht="13.5" thickBot="1" x14ac:dyDescent="0.25">
      <c r="A202" s="633" t="str">
        <f>'CMFs Fatal'!A202</f>
        <v/>
      </c>
      <c r="B202" s="435">
        <f>'CMFs Fatal (All Data)'!B202</f>
        <v>0</v>
      </c>
      <c r="C202" s="435">
        <f>'CMFs Fatal (All Data)'!C202</f>
        <v>0</v>
      </c>
      <c r="D202" s="435" t="str">
        <f>'CMFs Fatal (All Data)'!D202</f>
        <v/>
      </c>
      <c r="E202" s="443">
        <f>IF($D202="Yes",'CMFs PDO (All Data)'!E202,1)</f>
        <v>1</v>
      </c>
      <c r="F202" s="443">
        <f>IF($D202="Yes",'CMFs PDO (All Data)'!F202,1)</f>
        <v>1</v>
      </c>
      <c r="G202" s="443">
        <f>IF($D202="Yes",'CMFs PDO (All Data)'!G202,1)</f>
        <v>1</v>
      </c>
      <c r="H202" s="443">
        <f>IF($D202="Yes",'CMFs PDO (All Data)'!H202,1)</f>
        <v>1</v>
      </c>
      <c r="I202" s="443">
        <f>IF($D202="Yes",'CMFs PDO (All Data)'!I202,1)</f>
        <v>1</v>
      </c>
      <c r="J202" s="443">
        <f>IF($D202="Yes",'CMFs PDO (All Data)'!J202,1)</f>
        <v>1</v>
      </c>
      <c r="K202" s="443">
        <f>IF($D202="Yes",'CMFs PDO (All Data)'!K202,1)</f>
        <v>1</v>
      </c>
      <c r="L202" s="443">
        <f>IF($D202="Yes",'CMFs PDO (All Data)'!L202,1)</f>
        <v>1</v>
      </c>
      <c r="M202" s="443">
        <f>IF($D202="Yes",'CMFs PDO (All Data)'!M202,1)</f>
        <v>1</v>
      </c>
      <c r="N202" s="443">
        <f>IF($D202="Yes",'CMFs PDO (All Data)'!N202,1)</f>
        <v>1</v>
      </c>
      <c r="O202" s="443">
        <f>IF($D202="Yes",'CMFs PDO (All Data)'!O202,1)</f>
        <v>1</v>
      </c>
      <c r="P202" s="443">
        <f>IF($D202="Yes",'CMFs PDO (All Data)'!P202,1)</f>
        <v>1</v>
      </c>
      <c r="Q202" s="443">
        <f>IF($D202="Yes",'CMFs PDO (All Data)'!Q202,1)</f>
        <v>1</v>
      </c>
      <c r="R202" s="443">
        <f>IF($D202="Yes",'CMFs PDO (All Data)'!R202,1)</f>
        <v>1</v>
      </c>
      <c r="S202" s="443">
        <f>IF($D202="Yes",'CMFs PDO (All Data)'!S202,1)</f>
        <v>1</v>
      </c>
      <c r="T202" s="443">
        <f>IF($D202="Yes",'CMFs PDO (All Data)'!T202,1)</f>
        <v>1</v>
      </c>
      <c r="U202" s="443">
        <f>IF($D202="Yes",'CMFs PDO (All Data)'!U202,1)</f>
        <v>1</v>
      </c>
      <c r="V202" s="446">
        <f>IF($D202="Yes",'CMFs PDO (All Data)'!V202,1)</f>
        <v>1</v>
      </c>
      <c r="W202" s="625"/>
    </row>
  </sheetData>
  <sheetProtection algorithmName="SHA-512" hashValue="09RLFMNljouLdWsHABUTg502eiuxp6F5AzMi1g4do8HvBNbh496eULKOKWlchTyh3wgNLD+LcfJry4VGsE9HXA==" saltValue="fVE+mNXTfTe/PZzbGq71Jg==" spinCount="100000" sheet="1" objects="1" scenarios="1"/>
  <conditionalFormatting sqref="E2:V202">
    <cfRule type="cellIs" dxfId="16" priority="2" operator="equal">
      <formula>1</formula>
    </cfRule>
  </conditionalFormatting>
  <conditionalFormatting sqref="A2:V202">
    <cfRule type="expression" dxfId="15" priority="1">
      <formula>$D2="No"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C33D4-145D-43A4-84C1-9F2E6E8D4868}">
  <sheetPr>
    <tabColor theme="9" tint="0.39997558519241921"/>
  </sheetPr>
  <dimension ref="A1:Y202"/>
  <sheetViews>
    <sheetView zoomScaleNormal="100" workbookViewId="0">
      <pane ySplit="1" topLeftCell="A2" activePane="bottomLeft" state="frozen"/>
      <selection activeCell="A36" sqref="A36"/>
      <selection pane="bottomLeft" activeCell="A36" sqref="A36"/>
    </sheetView>
  </sheetViews>
  <sheetFormatPr defaultRowHeight="12.75" x14ac:dyDescent="0.2"/>
  <cols>
    <col min="1" max="1" width="93.140625" style="634" customWidth="1"/>
    <col min="2" max="2" width="12.7109375" style="44" bestFit="1" customWidth="1"/>
    <col min="3" max="3" width="17" style="624" bestFit="1" customWidth="1"/>
    <col min="4" max="4" width="16.28515625" style="62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 min="23" max="23" width="4.7109375" style="654" customWidth="1"/>
    <col min="24" max="24" width="40.42578125" style="179" bestFit="1" customWidth="1"/>
    <col min="25" max="25" width="77" style="179" bestFit="1" customWidth="1"/>
  </cols>
  <sheetData>
    <row r="1" spans="1:25"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'User Defined Countermeasures'!Q15</f>
        <v>0</v>
      </c>
      <c r="U1" s="565">
        <f>'User Defined Countermeasures'!R15</f>
        <v>0</v>
      </c>
      <c r="V1" s="566">
        <f>'User Defined Countermeasures'!S15</f>
        <v>0</v>
      </c>
      <c r="W1" s="652" t="s">
        <v>631</v>
      </c>
      <c r="X1" s="653" t="s">
        <v>632</v>
      </c>
      <c r="Y1" s="653" t="s">
        <v>633</v>
      </c>
    </row>
    <row r="2" spans="1:25" ht="13.5" thickBot="1" x14ac:dyDescent="0.25">
      <c r="A2" s="629"/>
      <c r="B2" s="463">
        <v>0</v>
      </c>
      <c r="C2" s="463" t="s">
        <v>7</v>
      </c>
      <c r="D2" s="463" t="str">
        <f>IF(A2="","",HLOOKUP('Worksheet 1'!$H$11,Applicable_to_Area_Type,VLOOKUP($C2,Applicable_to_Area_Type,2,FALSE),FALSE))</f>
        <v/>
      </c>
      <c r="E2" s="464">
        <v>1</v>
      </c>
      <c r="F2" s="464">
        <v>1</v>
      </c>
      <c r="G2" s="464">
        <v>1</v>
      </c>
      <c r="H2" s="464">
        <v>1</v>
      </c>
      <c r="I2" s="464">
        <v>1</v>
      </c>
      <c r="J2" s="464">
        <v>1</v>
      </c>
      <c r="K2" s="464">
        <v>1</v>
      </c>
      <c r="L2" s="464">
        <v>1</v>
      </c>
      <c r="M2" s="464">
        <v>1</v>
      </c>
      <c r="N2" s="464">
        <v>1</v>
      </c>
      <c r="O2" s="464">
        <v>1</v>
      </c>
      <c r="P2" s="464">
        <v>1</v>
      </c>
      <c r="Q2" s="464">
        <v>1</v>
      </c>
      <c r="R2" s="464">
        <v>1</v>
      </c>
      <c r="S2" s="464">
        <v>1</v>
      </c>
      <c r="T2" s="464">
        <v>1</v>
      </c>
      <c r="U2" s="464">
        <v>1</v>
      </c>
      <c r="V2" s="465">
        <v>1</v>
      </c>
      <c r="W2" s="652"/>
      <c r="X2" s="653"/>
      <c r="Y2" s="653"/>
    </row>
    <row r="3" spans="1:25" s="248" customFormat="1" x14ac:dyDescent="0.2">
      <c r="A3" s="536" t="str">
        <f>CONCATENATE(W3," - ",X3," - ",Y3)</f>
        <v xml:space="preserve">0 - No improvement - </v>
      </c>
      <c r="B3" s="698">
        <v>0</v>
      </c>
      <c r="C3" s="698" t="s">
        <v>7</v>
      </c>
      <c r="D3" s="698" t="e">
        <f>IF(A3="","",HLOOKUP('Worksheet 1'!$H$11,Applicable_to_Area_Type,VLOOKUP($C3,Applicable_to_Area_Type,2,FALSE),FALSE))</f>
        <v>#N/A</v>
      </c>
      <c r="E3" s="699">
        <v>1</v>
      </c>
      <c r="F3" s="699">
        <v>1</v>
      </c>
      <c r="G3" s="699">
        <v>1</v>
      </c>
      <c r="H3" s="699">
        <v>1</v>
      </c>
      <c r="I3" s="699">
        <v>1</v>
      </c>
      <c r="J3" s="699">
        <v>1</v>
      </c>
      <c r="K3" s="699">
        <v>1</v>
      </c>
      <c r="L3" s="699">
        <v>1</v>
      </c>
      <c r="M3" s="699">
        <v>1</v>
      </c>
      <c r="N3" s="699">
        <v>1</v>
      </c>
      <c r="O3" s="699">
        <v>1</v>
      </c>
      <c r="P3" s="699">
        <v>1</v>
      </c>
      <c r="Q3" s="699">
        <v>1</v>
      </c>
      <c r="R3" s="699">
        <v>1</v>
      </c>
      <c r="S3" s="699">
        <v>1</v>
      </c>
      <c r="T3" s="699">
        <v>1</v>
      </c>
      <c r="U3" s="699">
        <v>1</v>
      </c>
      <c r="V3" s="700">
        <v>1</v>
      </c>
      <c r="W3" s="654">
        <v>0</v>
      </c>
      <c r="X3" s="179" t="s">
        <v>635</v>
      </c>
      <c r="Y3" s="179"/>
    </row>
    <row r="4" spans="1:25" s="248" customFormat="1" x14ac:dyDescent="0.2">
      <c r="A4" s="536" t="str">
        <f>CONCATENATE(W4," - ",X4," - ",Y4)</f>
        <v>1 - Access management - Driveway - Change driveway class to high turnover/major</v>
      </c>
      <c r="B4" s="701">
        <v>20</v>
      </c>
      <c r="C4" s="701" t="s">
        <v>638</v>
      </c>
      <c r="D4" s="701" t="e">
        <f>IF(A4="","",HLOOKUP('Worksheet 1'!$H$11,Applicable_to_Area_Type,VLOOKUP($C4,Applicable_to_Area_Type,2,FALSE),FALSE))</f>
        <v>#N/A</v>
      </c>
      <c r="E4" s="673">
        <v>1</v>
      </c>
      <c r="F4" s="673">
        <v>1</v>
      </c>
      <c r="G4" s="673">
        <v>2.27</v>
      </c>
      <c r="H4" s="673">
        <v>1</v>
      </c>
      <c r="I4" s="673">
        <v>1</v>
      </c>
      <c r="J4" s="673">
        <v>1</v>
      </c>
      <c r="K4" s="673">
        <v>1</v>
      </c>
      <c r="L4" s="673">
        <v>1</v>
      </c>
      <c r="M4" s="673">
        <v>1</v>
      </c>
      <c r="N4" s="673">
        <v>1</v>
      </c>
      <c r="O4" s="673">
        <v>1</v>
      </c>
      <c r="P4" s="673">
        <v>1</v>
      </c>
      <c r="Q4" s="673">
        <v>1</v>
      </c>
      <c r="R4" s="673">
        <v>1</v>
      </c>
      <c r="S4" s="673">
        <v>1</v>
      </c>
      <c r="T4" s="673">
        <v>1</v>
      </c>
      <c r="U4" s="673">
        <v>1</v>
      </c>
      <c r="V4" s="702">
        <v>1</v>
      </c>
      <c r="W4" s="654">
        <v>1</v>
      </c>
      <c r="X4" s="179" t="s">
        <v>636</v>
      </c>
      <c r="Y4" s="179" t="s">
        <v>637</v>
      </c>
    </row>
    <row r="5" spans="1:25" s="248" customFormat="1" x14ac:dyDescent="0.2">
      <c r="A5" s="536" t="str">
        <f t="shared" ref="A5:A68" si="0">CONCATENATE(W5," - ",X5," - ",Y5)</f>
        <v>2 - Access management - Driveway - Presence of driveway on an intersection approach corner</v>
      </c>
      <c r="B5" s="701">
        <v>20</v>
      </c>
      <c r="C5" s="701" t="s">
        <v>7</v>
      </c>
      <c r="D5" s="701" t="e">
        <f>IF(A5="","",HLOOKUP('Worksheet 1'!$H$11,Applicable_to_Area_Type,VLOOKUP($C5,Applicable_to_Area_Type,2,FALSE),FALSE))</f>
        <v>#N/A</v>
      </c>
      <c r="E5" s="673">
        <v>1</v>
      </c>
      <c r="F5" s="673">
        <v>0.71</v>
      </c>
      <c r="G5" s="673">
        <v>0.71</v>
      </c>
      <c r="H5" s="673">
        <v>0.71</v>
      </c>
      <c r="I5" s="673">
        <v>1</v>
      </c>
      <c r="J5" s="673">
        <v>1</v>
      </c>
      <c r="K5" s="673">
        <v>1</v>
      </c>
      <c r="L5" s="673">
        <v>1</v>
      </c>
      <c r="M5" s="673">
        <v>1</v>
      </c>
      <c r="N5" s="673">
        <v>1</v>
      </c>
      <c r="O5" s="673">
        <v>1</v>
      </c>
      <c r="P5" s="673">
        <v>1</v>
      </c>
      <c r="Q5" s="673">
        <v>1</v>
      </c>
      <c r="R5" s="673">
        <v>1</v>
      </c>
      <c r="S5" s="673">
        <v>0.71</v>
      </c>
      <c r="T5" s="673">
        <v>1</v>
      </c>
      <c r="U5" s="673">
        <v>1</v>
      </c>
      <c r="V5" s="702">
        <v>1</v>
      </c>
      <c r="W5" s="654">
        <v>2</v>
      </c>
      <c r="X5" s="179" t="s">
        <v>636</v>
      </c>
      <c r="Y5" s="179" t="s">
        <v>639</v>
      </c>
    </row>
    <row r="6" spans="1:25" s="248" customFormat="1" x14ac:dyDescent="0.2">
      <c r="A6" s="536" t="str">
        <f t="shared" si="0"/>
        <v>3 - Access management - Driveway - Presence of driveway on an intersection receiving corner</v>
      </c>
      <c r="B6" s="701">
        <v>20</v>
      </c>
      <c r="C6" s="701" t="s">
        <v>7</v>
      </c>
      <c r="D6" s="701" t="e">
        <f>IF(A6="","",HLOOKUP('Worksheet 1'!$H$11,Applicable_to_Area_Type,VLOOKUP($C6,Applicable_to_Area_Type,2,FALSE),FALSE))</f>
        <v>#N/A</v>
      </c>
      <c r="E6" s="673">
        <v>1</v>
      </c>
      <c r="F6" s="673">
        <v>0.71</v>
      </c>
      <c r="G6" s="673">
        <v>1.0449999999999999</v>
      </c>
      <c r="H6" s="673">
        <v>0.76</v>
      </c>
      <c r="I6" s="673">
        <v>0.82499999999999996</v>
      </c>
      <c r="J6" s="673">
        <v>0.82499999999999996</v>
      </c>
      <c r="K6" s="673">
        <v>1.0049999999999999</v>
      </c>
      <c r="L6" s="673">
        <v>1.0049999999999999</v>
      </c>
      <c r="M6" s="673">
        <v>1</v>
      </c>
      <c r="N6" s="673">
        <v>1</v>
      </c>
      <c r="O6" s="673">
        <v>1</v>
      </c>
      <c r="P6" s="673">
        <v>1</v>
      </c>
      <c r="Q6" s="673">
        <v>1</v>
      </c>
      <c r="R6" s="673">
        <v>1</v>
      </c>
      <c r="S6" s="673">
        <v>0.90500000000000003</v>
      </c>
      <c r="T6" s="673">
        <v>1</v>
      </c>
      <c r="U6" s="673">
        <v>1</v>
      </c>
      <c r="V6" s="702">
        <v>1</v>
      </c>
      <c r="W6" s="654">
        <v>3</v>
      </c>
      <c r="X6" s="179" t="s">
        <v>636</v>
      </c>
      <c r="Y6" s="179" t="s">
        <v>640</v>
      </c>
    </row>
    <row r="7" spans="1:25" s="248" customFormat="1" x14ac:dyDescent="0.2">
      <c r="A7" s="536" t="str">
        <f t="shared" si="0"/>
        <v>4 - Access management - Median type - Convert an open median to a directional median</v>
      </c>
      <c r="B7" s="701">
        <v>20</v>
      </c>
      <c r="C7" s="701" t="s">
        <v>643</v>
      </c>
      <c r="D7" s="701" t="e">
        <f>IF(A7="","",HLOOKUP('Worksheet 1'!$H$11,Applicable_to_Area_Type,VLOOKUP($C7,Applicable_to_Area_Type,2,FALSE),FALSE))</f>
        <v>#N/A</v>
      </c>
      <c r="E7" s="673">
        <v>0.77</v>
      </c>
      <c r="F7" s="673">
        <v>1</v>
      </c>
      <c r="G7" s="673">
        <v>0.77</v>
      </c>
      <c r="H7" s="673">
        <v>0.77</v>
      </c>
      <c r="I7" s="673">
        <v>0.77</v>
      </c>
      <c r="J7" s="673">
        <v>0.77</v>
      </c>
      <c r="K7" s="673">
        <v>0.49</v>
      </c>
      <c r="L7" s="673">
        <v>0.77</v>
      </c>
      <c r="M7" s="673">
        <v>0.77</v>
      </c>
      <c r="N7" s="673">
        <v>1</v>
      </c>
      <c r="O7" s="673">
        <v>1</v>
      </c>
      <c r="P7" s="673">
        <v>1</v>
      </c>
      <c r="Q7" s="673">
        <v>1</v>
      </c>
      <c r="R7" s="673">
        <v>1</v>
      </c>
      <c r="S7" s="673">
        <v>0.77</v>
      </c>
      <c r="T7" s="673">
        <v>1</v>
      </c>
      <c r="U7" s="673">
        <v>1</v>
      </c>
      <c r="V7" s="702">
        <v>1</v>
      </c>
      <c r="W7" s="654">
        <v>4</v>
      </c>
      <c r="X7" s="179" t="s">
        <v>641</v>
      </c>
      <c r="Y7" s="179" t="s">
        <v>642</v>
      </c>
    </row>
    <row r="8" spans="1:25" s="248" customFormat="1" x14ac:dyDescent="0.2">
      <c r="A8" s="536" t="str">
        <f t="shared" si="0"/>
        <v>5 - Access management - Median type - Install raised median</v>
      </c>
      <c r="B8" s="701">
        <v>20</v>
      </c>
      <c r="C8" s="701" t="s">
        <v>7</v>
      </c>
      <c r="D8" s="701" t="e">
        <f>IF(A8="","",HLOOKUP('Worksheet 1'!$H$11,Applicable_to_Area_Type,VLOOKUP($C8,Applicable_to_Area_Type,2,FALSE),FALSE))</f>
        <v>#N/A</v>
      </c>
      <c r="E8" s="673">
        <v>0.56000000000000005</v>
      </c>
      <c r="F8" s="673">
        <v>1</v>
      </c>
      <c r="G8" s="673">
        <v>0.45</v>
      </c>
      <c r="H8" s="673">
        <v>0.56000000000000005</v>
      </c>
      <c r="I8" s="673">
        <v>0.56000000000000005</v>
      </c>
      <c r="J8" s="673">
        <v>0.56000000000000005</v>
      </c>
      <c r="K8" s="673">
        <v>0.56000000000000005</v>
      </c>
      <c r="L8" s="673">
        <v>0.56000000000000005</v>
      </c>
      <c r="M8" s="673">
        <v>0.56000000000000005</v>
      </c>
      <c r="N8" s="673">
        <v>1</v>
      </c>
      <c r="O8" s="673">
        <v>0.56000000000000005</v>
      </c>
      <c r="P8" s="673">
        <v>0.56000000000000005</v>
      </c>
      <c r="Q8" s="673">
        <v>1</v>
      </c>
      <c r="R8" s="673">
        <v>1</v>
      </c>
      <c r="S8" s="673">
        <v>0.56000000000000005</v>
      </c>
      <c r="T8" s="673">
        <v>1</v>
      </c>
      <c r="U8" s="673">
        <v>1</v>
      </c>
      <c r="V8" s="702">
        <v>1</v>
      </c>
      <c r="W8" s="654">
        <v>5</v>
      </c>
      <c r="X8" s="179" t="s">
        <v>641</v>
      </c>
      <c r="Y8" s="179" t="s">
        <v>644</v>
      </c>
    </row>
    <row r="9" spans="1:25" s="248" customFormat="1" x14ac:dyDescent="0.2">
      <c r="A9" s="536" t="str">
        <f t="shared" si="0"/>
        <v>6 - Access management - Median width - Increase median width by 1 ft</v>
      </c>
      <c r="B9" s="701">
        <v>20</v>
      </c>
      <c r="C9" s="701" t="s">
        <v>7</v>
      </c>
      <c r="D9" s="701" t="e">
        <f>IF(A9="","",HLOOKUP('Worksheet 1'!$H$11,Applicable_to_Area_Type,VLOOKUP($C9,Applicable_to_Area_Type,2,FALSE),FALSE))</f>
        <v>#N/A</v>
      </c>
      <c r="E9" s="673">
        <v>0.98899999999999999</v>
      </c>
      <c r="F9" s="673">
        <v>1</v>
      </c>
      <c r="G9" s="673">
        <v>0.98899999999999999</v>
      </c>
      <c r="H9" s="673">
        <v>0.98899999999999999</v>
      </c>
      <c r="I9" s="673">
        <v>0.98899999999999999</v>
      </c>
      <c r="J9" s="673">
        <v>0.98499999999999999</v>
      </c>
      <c r="K9" s="673">
        <v>0.98899999999999999</v>
      </c>
      <c r="L9" s="673">
        <v>0.98899999999999999</v>
      </c>
      <c r="M9" s="673">
        <v>0.99199999999999999</v>
      </c>
      <c r="N9" s="673">
        <v>1</v>
      </c>
      <c r="O9" s="673">
        <v>0.98899999999999999</v>
      </c>
      <c r="P9" s="673">
        <v>0.98899999999999999</v>
      </c>
      <c r="Q9" s="673">
        <v>1</v>
      </c>
      <c r="R9" s="673">
        <v>1</v>
      </c>
      <c r="S9" s="673">
        <v>0.91</v>
      </c>
      <c r="T9" s="673">
        <v>1</v>
      </c>
      <c r="U9" s="673">
        <v>1</v>
      </c>
      <c r="V9" s="702">
        <v>1</v>
      </c>
      <c r="W9" s="654">
        <v>6</v>
      </c>
      <c r="X9" s="179" t="s">
        <v>645</v>
      </c>
      <c r="Y9" s="179" t="s">
        <v>646</v>
      </c>
    </row>
    <row r="10" spans="1:25" s="248" customFormat="1" x14ac:dyDescent="0.2">
      <c r="A10" s="536" t="str">
        <f t="shared" si="0"/>
        <v>7 - Access management - Median width - Increase median width from 10 ft to 20 ft</v>
      </c>
      <c r="B10" s="701">
        <v>20</v>
      </c>
      <c r="C10" s="701" t="s">
        <v>7</v>
      </c>
      <c r="D10" s="701" t="e">
        <f>IF(A10="","",HLOOKUP('Worksheet 1'!$H$11,Applicable_to_Area_Type,VLOOKUP($C10,Applicable_to_Area_Type,2,FALSE),FALSE))</f>
        <v>#N/A</v>
      </c>
      <c r="E10" s="673">
        <v>0.91</v>
      </c>
      <c r="F10" s="673">
        <v>1</v>
      </c>
      <c r="G10" s="673">
        <v>0.91</v>
      </c>
      <c r="H10" s="673">
        <v>0.91</v>
      </c>
      <c r="I10" s="673">
        <v>0.91</v>
      </c>
      <c r="J10" s="673">
        <v>0.91</v>
      </c>
      <c r="K10" s="673">
        <v>0.91</v>
      </c>
      <c r="L10" s="673">
        <v>0.91</v>
      </c>
      <c r="M10" s="673">
        <v>0.91</v>
      </c>
      <c r="N10" s="673">
        <v>1</v>
      </c>
      <c r="O10" s="673">
        <v>0.91</v>
      </c>
      <c r="P10" s="673">
        <v>0.91</v>
      </c>
      <c r="Q10" s="673">
        <v>1</v>
      </c>
      <c r="R10" s="673">
        <v>1</v>
      </c>
      <c r="S10" s="673">
        <v>0.83</v>
      </c>
      <c r="T10" s="673">
        <v>1</v>
      </c>
      <c r="U10" s="673">
        <v>1</v>
      </c>
      <c r="V10" s="702">
        <v>1</v>
      </c>
      <c r="W10" s="654">
        <v>7</v>
      </c>
      <c r="X10" s="179" t="s">
        <v>645</v>
      </c>
      <c r="Y10" s="179" t="s">
        <v>647</v>
      </c>
    </row>
    <row r="11" spans="1:25" s="248" customFormat="1" x14ac:dyDescent="0.2">
      <c r="A11" s="536" t="str">
        <f t="shared" si="0"/>
        <v>8 - Access management - Median width - Increase median width from 10 ft to 30 ft</v>
      </c>
      <c r="B11" s="701">
        <v>20</v>
      </c>
      <c r="C11" s="701" t="s">
        <v>7</v>
      </c>
      <c r="D11" s="701" t="e">
        <f>IF(A11="","",HLOOKUP('Worksheet 1'!$H$11,Applicable_to_Area_Type,VLOOKUP($C11,Applicable_to_Area_Type,2,FALSE),FALSE))</f>
        <v>#N/A</v>
      </c>
      <c r="E11" s="673">
        <v>0.83</v>
      </c>
      <c r="F11" s="673">
        <v>1</v>
      </c>
      <c r="G11" s="673">
        <v>0.83</v>
      </c>
      <c r="H11" s="673">
        <v>0.83</v>
      </c>
      <c r="I11" s="673">
        <v>0.83</v>
      </c>
      <c r="J11" s="673">
        <v>0.83</v>
      </c>
      <c r="K11" s="673">
        <v>0.83</v>
      </c>
      <c r="L11" s="673">
        <v>0.83</v>
      </c>
      <c r="M11" s="673">
        <v>0.83</v>
      </c>
      <c r="N11" s="673">
        <v>1</v>
      </c>
      <c r="O11" s="673">
        <v>0.83</v>
      </c>
      <c r="P11" s="673">
        <v>0.83</v>
      </c>
      <c r="Q11" s="673">
        <v>1</v>
      </c>
      <c r="R11" s="673">
        <v>1</v>
      </c>
      <c r="S11" s="673">
        <v>0.75</v>
      </c>
      <c r="T11" s="673">
        <v>1</v>
      </c>
      <c r="U11" s="673">
        <v>1</v>
      </c>
      <c r="V11" s="702">
        <v>1</v>
      </c>
      <c r="W11" s="654">
        <v>8</v>
      </c>
      <c r="X11" s="179" t="s">
        <v>645</v>
      </c>
      <c r="Y11" s="179" t="s">
        <v>648</v>
      </c>
    </row>
    <row r="12" spans="1:25" s="248" customFormat="1" x14ac:dyDescent="0.2">
      <c r="A12" s="536" t="str">
        <f t="shared" si="0"/>
        <v>9 - Access management - Median width - Increase median width from 10 ft to 40 ft</v>
      </c>
      <c r="B12" s="703">
        <v>20</v>
      </c>
      <c r="C12" s="703" t="s">
        <v>7</v>
      </c>
      <c r="D12" s="703" t="e">
        <f>IF(A12="","",HLOOKUP('Worksheet 1'!$H$11,Applicable_to_Area_Type,VLOOKUP($C12,Applicable_to_Area_Type,2,FALSE),FALSE))</f>
        <v>#N/A</v>
      </c>
      <c r="E12" s="673">
        <v>0.75</v>
      </c>
      <c r="F12" s="673">
        <v>1</v>
      </c>
      <c r="G12" s="673">
        <v>0.75</v>
      </c>
      <c r="H12" s="673">
        <v>0.75</v>
      </c>
      <c r="I12" s="673">
        <v>0.75</v>
      </c>
      <c r="J12" s="673">
        <v>0.75</v>
      </c>
      <c r="K12" s="673">
        <v>0.75</v>
      </c>
      <c r="L12" s="673">
        <v>0.75</v>
      </c>
      <c r="M12" s="673">
        <v>0.75</v>
      </c>
      <c r="N12" s="673">
        <v>1</v>
      </c>
      <c r="O12" s="673">
        <v>0.75</v>
      </c>
      <c r="P12" s="673">
        <v>0.75</v>
      </c>
      <c r="Q12" s="673">
        <v>1</v>
      </c>
      <c r="R12" s="673">
        <v>1</v>
      </c>
      <c r="S12" s="673">
        <v>0.68</v>
      </c>
      <c r="T12" s="673">
        <v>1</v>
      </c>
      <c r="U12" s="673">
        <v>1</v>
      </c>
      <c r="V12" s="702">
        <v>1</v>
      </c>
      <c r="W12" s="654">
        <v>9</v>
      </c>
      <c r="X12" s="179" t="s">
        <v>645</v>
      </c>
      <c r="Y12" s="179" t="s">
        <v>649</v>
      </c>
    </row>
    <row r="13" spans="1:25" s="248" customFormat="1" x14ac:dyDescent="0.2">
      <c r="A13" s="536" t="str">
        <f t="shared" si="0"/>
        <v>10 - Access management - Median width - Increase median width from 10 ft to 50 ft</v>
      </c>
      <c r="B13" s="701">
        <v>20</v>
      </c>
      <c r="C13" s="701" t="s">
        <v>7</v>
      </c>
      <c r="D13" s="701" t="e">
        <f>IF(A13="","",HLOOKUP('Worksheet 1'!$H$11,Applicable_to_Area_Type,VLOOKUP($C13,Applicable_to_Area_Type,2,FALSE),FALSE))</f>
        <v>#N/A</v>
      </c>
      <c r="E13" s="673">
        <v>0.68</v>
      </c>
      <c r="F13" s="673">
        <v>1</v>
      </c>
      <c r="G13" s="673">
        <v>0.68</v>
      </c>
      <c r="H13" s="673">
        <v>0.68</v>
      </c>
      <c r="I13" s="673">
        <v>0.68</v>
      </c>
      <c r="J13" s="673">
        <v>0.68</v>
      </c>
      <c r="K13" s="673">
        <v>0.68</v>
      </c>
      <c r="L13" s="673">
        <v>0.68</v>
      </c>
      <c r="M13" s="673">
        <v>0.68</v>
      </c>
      <c r="N13" s="673">
        <v>1</v>
      </c>
      <c r="O13" s="673">
        <v>0.68</v>
      </c>
      <c r="P13" s="673">
        <v>0.68</v>
      </c>
      <c r="Q13" s="673">
        <v>1</v>
      </c>
      <c r="R13" s="673">
        <v>1</v>
      </c>
      <c r="S13" s="673">
        <v>0.62</v>
      </c>
      <c r="T13" s="673">
        <v>1</v>
      </c>
      <c r="U13" s="673">
        <v>1</v>
      </c>
      <c r="V13" s="702">
        <v>1</v>
      </c>
      <c r="W13" s="654">
        <v>10</v>
      </c>
      <c r="X13" s="179" t="s">
        <v>645</v>
      </c>
      <c r="Y13" s="179" t="s">
        <v>650</v>
      </c>
    </row>
    <row r="14" spans="1:25" s="248" customFormat="1" x14ac:dyDescent="0.2">
      <c r="A14" s="536" t="str">
        <f t="shared" si="0"/>
        <v>11 - Access management - Median width - Increase median width from 10 ft to 60 ft</v>
      </c>
      <c r="B14" s="701">
        <v>20</v>
      </c>
      <c r="C14" s="701" t="s">
        <v>7</v>
      </c>
      <c r="D14" s="701" t="e">
        <f>IF(A14="","",HLOOKUP('Worksheet 1'!$H$11,Applicable_to_Area_Type,VLOOKUP($C14,Applicable_to_Area_Type,2,FALSE),FALSE))</f>
        <v>#N/A</v>
      </c>
      <c r="E14" s="673">
        <v>0.62</v>
      </c>
      <c r="F14" s="673">
        <v>1</v>
      </c>
      <c r="G14" s="673">
        <v>0.62</v>
      </c>
      <c r="H14" s="673">
        <v>0.62</v>
      </c>
      <c r="I14" s="673">
        <v>0.62</v>
      </c>
      <c r="J14" s="673">
        <v>0.62</v>
      </c>
      <c r="K14" s="673">
        <v>0.62</v>
      </c>
      <c r="L14" s="673">
        <v>0.62</v>
      </c>
      <c r="M14" s="673">
        <v>0.62</v>
      </c>
      <c r="N14" s="673">
        <v>1</v>
      </c>
      <c r="O14" s="673">
        <v>0.62</v>
      </c>
      <c r="P14" s="673">
        <v>0.62</v>
      </c>
      <c r="Q14" s="673">
        <v>1</v>
      </c>
      <c r="R14" s="673">
        <v>1</v>
      </c>
      <c r="S14" s="673">
        <v>0.56999999999999995</v>
      </c>
      <c r="T14" s="673">
        <v>1</v>
      </c>
      <c r="U14" s="673">
        <v>1</v>
      </c>
      <c r="V14" s="702">
        <v>1</v>
      </c>
      <c r="W14" s="654">
        <v>11</v>
      </c>
      <c r="X14" s="179" t="s">
        <v>645</v>
      </c>
      <c r="Y14" s="179" t="s">
        <v>651</v>
      </c>
    </row>
    <row r="15" spans="1:25" s="248" customFormat="1" x14ac:dyDescent="0.2">
      <c r="A15" s="536" t="str">
        <f t="shared" si="0"/>
        <v>12 - Access management - Median width - Increase median width from 10 ft to 70 ft</v>
      </c>
      <c r="B15" s="701">
        <v>20</v>
      </c>
      <c r="C15" s="701" t="s">
        <v>7</v>
      </c>
      <c r="D15" s="701" t="e">
        <f>IF(A15="","",HLOOKUP('Worksheet 1'!$H$11,Applicable_to_Area_Type,VLOOKUP($C15,Applicable_to_Area_Type,2,FALSE),FALSE))</f>
        <v>#N/A</v>
      </c>
      <c r="E15" s="673">
        <v>0.56999999999999995</v>
      </c>
      <c r="F15" s="673">
        <v>1</v>
      </c>
      <c r="G15" s="673">
        <v>0.56999999999999995</v>
      </c>
      <c r="H15" s="673">
        <v>0.56999999999999995</v>
      </c>
      <c r="I15" s="673">
        <v>0.56999999999999995</v>
      </c>
      <c r="J15" s="673">
        <v>0.56999999999999995</v>
      </c>
      <c r="K15" s="673">
        <v>0.56999999999999995</v>
      </c>
      <c r="L15" s="673">
        <v>0.56999999999999995</v>
      </c>
      <c r="M15" s="673">
        <v>0.56999999999999995</v>
      </c>
      <c r="N15" s="673">
        <v>1</v>
      </c>
      <c r="O15" s="673">
        <v>0.56999999999999995</v>
      </c>
      <c r="P15" s="673">
        <v>0.56999999999999995</v>
      </c>
      <c r="Q15" s="673">
        <v>1</v>
      </c>
      <c r="R15" s="673">
        <v>1</v>
      </c>
      <c r="S15" s="673">
        <v>0.51</v>
      </c>
      <c r="T15" s="673">
        <v>1</v>
      </c>
      <c r="U15" s="673">
        <v>1</v>
      </c>
      <c r="V15" s="702">
        <v>1</v>
      </c>
      <c r="W15" s="654">
        <v>12</v>
      </c>
      <c r="X15" s="179" t="s">
        <v>645</v>
      </c>
      <c r="Y15" s="179" t="s">
        <v>652</v>
      </c>
    </row>
    <row r="16" spans="1:25" s="248" customFormat="1" x14ac:dyDescent="0.2">
      <c r="A16" s="536" t="str">
        <f t="shared" si="0"/>
        <v>13 - Access management - Median width - Increase median width from 10 ft to 80 ft</v>
      </c>
      <c r="B16" s="701">
        <v>20</v>
      </c>
      <c r="C16" s="701" t="s">
        <v>7</v>
      </c>
      <c r="D16" s="701" t="e">
        <f>IF(A16="","",HLOOKUP('Worksheet 1'!$H$11,Applicable_to_Area_Type,VLOOKUP($C16,Applicable_to_Area_Type,2,FALSE),FALSE))</f>
        <v>#N/A</v>
      </c>
      <c r="E16" s="673">
        <v>0.51</v>
      </c>
      <c r="F16" s="673">
        <v>1</v>
      </c>
      <c r="G16" s="673">
        <v>0.51</v>
      </c>
      <c r="H16" s="673">
        <v>0.51</v>
      </c>
      <c r="I16" s="673">
        <v>0.51</v>
      </c>
      <c r="J16" s="673">
        <v>0.51</v>
      </c>
      <c r="K16" s="673">
        <v>0.51</v>
      </c>
      <c r="L16" s="673">
        <v>0.51</v>
      </c>
      <c r="M16" s="673">
        <v>0.51</v>
      </c>
      <c r="N16" s="673">
        <v>1</v>
      </c>
      <c r="O16" s="673">
        <v>0.51</v>
      </c>
      <c r="P16" s="673">
        <v>0.51</v>
      </c>
      <c r="Q16" s="673">
        <v>1</v>
      </c>
      <c r="R16" s="673">
        <v>1</v>
      </c>
      <c r="S16" s="673">
        <v>0.98899999999999999</v>
      </c>
      <c r="T16" s="673">
        <v>1</v>
      </c>
      <c r="U16" s="673">
        <v>1</v>
      </c>
      <c r="V16" s="702">
        <v>1</v>
      </c>
      <c r="W16" s="654">
        <v>13</v>
      </c>
      <c r="X16" s="179" t="s">
        <v>645</v>
      </c>
      <c r="Y16" s="179" t="s">
        <v>653</v>
      </c>
    </row>
    <row r="17" spans="1:25" s="248" customFormat="1" x14ac:dyDescent="0.2">
      <c r="A17" s="536" t="str">
        <f t="shared" si="0"/>
        <v>14 - Access management - Ramp - Presence of on-ramps</v>
      </c>
      <c r="B17" s="701">
        <v>20</v>
      </c>
      <c r="C17" s="701" t="s">
        <v>656</v>
      </c>
      <c r="D17" s="701" t="e">
        <f>IF(A17="","",HLOOKUP('Worksheet 1'!$H$11,Applicable_to_Area_Type,VLOOKUP($C17,Applicable_to_Area_Type,2,FALSE),FALSE))</f>
        <v>#N/A</v>
      </c>
      <c r="E17" s="673">
        <v>1</v>
      </c>
      <c r="F17" s="673">
        <v>1.4690000000000001</v>
      </c>
      <c r="G17" s="673">
        <v>1.4690000000000001</v>
      </c>
      <c r="H17" s="673">
        <v>1.4690000000000001</v>
      </c>
      <c r="I17" s="673">
        <v>1.4690000000000001</v>
      </c>
      <c r="J17" s="673">
        <v>1.2635000000000001</v>
      </c>
      <c r="K17" s="673">
        <v>1</v>
      </c>
      <c r="L17" s="673">
        <v>1</v>
      </c>
      <c r="M17" s="673">
        <v>1.3334999999999999</v>
      </c>
      <c r="N17" s="673">
        <v>1</v>
      </c>
      <c r="O17" s="673">
        <v>1.2635000000000001</v>
      </c>
      <c r="P17" s="673">
        <v>1.4690000000000001</v>
      </c>
      <c r="Q17" s="673">
        <v>1</v>
      </c>
      <c r="R17" s="673">
        <v>1</v>
      </c>
      <c r="S17" s="673">
        <v>1.4690000000000001</v>
      </c>
      <c r="T17" s="673">
        <v>1</v>
      </c>
      <c r="U17" s="673">
        <v>1</v>
      </c>
      <c r="V17" s="702">
        <v>1</v>
      </c>
      <c r="W17" s="654">
        <v>14</v>
      </c>
      <c r="X17" s="179" t="s">
        <v>654</v>
      </c>
      <c r="Y17" s="179" t="s">
        <v>655</v>
      </c>
    </row>
    <row r="18" spans="1:25" s="248" customFormat="1" x14ac:dyDescent="0.2">
      <c r="A18" s="536" t="str">
        <f t="shared" si="0"/>
        <v>15 - Access management - Ramp density - Increase Ramp Density-Freeway-from 0 to 1 ramps per mile</v>
      </c>
      <c r="B18" s="701">
        <v>20</v>
      </c>
      <c r="C18" s="701" t="s">
        <v>7</v>
      </c>
      <c r="D18" s="701" t="e">
        <f>IF(A18="","",HLOOKUP('Worksheet 1'!$H$11,Applicable_to_Area_Type,VLOOKUP($C18,Applicable_to_Area_Type,2,FALSE),FALSE))</f>
        <v>#N/A</v>
      </c>
      <c r="E18" s="673">
        <v>1</v>
      </c>
      <c r="F18" s="673">
        <v>1.0469999999999999</v>
      </c>
      <c r="G18" s="673">
        <v>1.0469999999999999</v>
      </c>
      <c r="H18" s="673">
        <v>1.0469999999999999</v>
      </c>
      <c r="I18" s="673">
        <v>1.0469999999999999</v>
      </c>
      <c r="J18" s="673">
        <v>1.0469999999999999</v>
      </c>
      <c r="K18" s="673">
        <v>1</v>
      </c>
      <c r="L18" s="673">
        <v>1</v>
      </c>
      <c r="M18" s="673">
        <v>1.0469999999999999</v>
      </c>
      <c r="N18" s="673">
        <v>1</v>
      </c>
      <c r="O18" s="673">
        <v>1</v>
      </c>
      <c r="P18" s="673">
        <v>1</v>
      </c>
      <c r="Q18" s="673">
        <v>1</v>
      </c>
      <c r="R18" s="673">
        <v>1</v>
      </c>
      <c r="S18" s="673">
        <v>1.0469999999999999</v>
      </c>
      <c r="T18" s="673">
        <v>1</v>
      </c>
      <c r="U18" s="673">
        <v>1</v>
      </c>
      <c r="V18" s="702">
        <v>1</v>
      </c>
      <c r="W18" s="654">
        <v>15</v>
      </c>
      <c r="X18" s="179" t="s">
        <v>657</v>
      </c>
      <c r="Y18" s="179" t="s">
        <v>658</v>
      </c>
    </row>
    <row r="19" spans="1:25" s="248" customFormat="1" x14ac:dyDescent="0.2">
      <c r="A19" s="536" t="str">
        <f t="shared" si="0"/>
        <v>16 - Access management - Ramp density - Increase Ramp Density-Freeway-from 0 to 10 ramps per mile</v>
      </c>
      <c r="B19" s="701">
        <v>20</v>
      </c>
      <c r="C19" s="701" t="s">
        <v>7</v>
      </c>
      <c r="D19" s="701" t="e">
        <f>IF(A19="","",HLOOKUP('Worksheet 1'!$H$11,Applicable_to_Area_Type,VLOOKUP($C19,Applicable_to_Area_Type,2,FALSE),FALSE))</f>
        <v>#N/A</v>
      </c>
      <c r="E19" s="673">
        <v>1</v>
      </c>
      <c r="F19" s="673">
        <v>1.5780000000000001</v>
      </c>
      <c r="G19" s="673">
        <v>1.5780000000000001</v>
      </c>
      <c r="H19" s="673">
        <v>1.5780000000000001</v>
      </c>
      <c r="I19" s="673">
        <v>1.5780000000000001</v>
      </c>
      <c r="J19" s="673">
        <v>1.5780000000000001</v>
      </c>
      <c r="K19" s="673">
        <v>1</v>
      </c>
      <c r="L19" s="673">
        <v>1</v>
      </c>
      <c r="M19" s="673">
        <v>1.5780000000000001</v>
      </c>
      <c r="N19" s="673">
        <v>1</v>
      </c>
      <c r="O19" s="673">
        <v>1</v>
      </c>
      <c r="P19" s="673">
        <v>1</v>
      </c>
      <c r="Q19" s="673">
        <v>1</v>
      </c>
      <c r="R19" s="673">
        <v>1</v>
      </c>
      <c r="S19" s="673">
        <v>1.256</v>
      </c>
      <c r="T19" s="673">
        <v>1</v>
      </c>
      <c r="U19" s="673">
        <v>1</v>
      </c>
      <c r="V19" s="702">
        <v>1</v>
      </c>
      <c r="W19" s="654">
        <v>16</v>
      </c>
      <c r="X19" s="179" t="s">
        <v>657</v>
      </c>
      <c r="Y19" s="179" t="s">
        <v>659</v>
      </c>
    </row>
    <row r="20" spans="1:25" s="248" customFormat="1" x14ac:dyDescent="0.2">
      <c r="A20" s="536" t="str">
        <f t="shared" si="0"/>
        <v>17 - Access management - Ramp density - Increase Ramp Density-Freeway-from 0 to 5 ramps per mile</v>
      </c>
      <c r="B20" s="701">
        <v>20</v>
      </c>
      <c r="C20" s="701" t="s">
        <v>7</v>
      </c>
      <c r="D20" s="701" t="e">
        <f>IF(A20="","",HLOOKUP('Worksheet 1'!$H$11,Applicable_to_Area_Type,VLOOKUP($C20,Applicable_to_Area_Type,2,FALSE),FALSE))</f>
        <v>#N/A</v>
      </c>
      <c r="E20" s="673">
        <v>1</v>
      </c>
      <c r="F20" s="673">
        <v>1.256</v>
      </c>
      <c r="G20" s="673">
        <v>1.256</v>
      </c>
      <c r="H20" s="673">
        <v>1.256</v>
      </c>
      <c r="I20" s="673">
        <v>1.256</v>
      </c>
      <c r="J20" s="673">
        <v>1.256</v>
      </c>
      <c r="K20" s="673">
        <v>1</v>
      </c>
      <c r="L20" s="673">
        <v>1</v>
      </c>
      <c r="M20" s="673">
        <v>1.256</v>
      </c>
      <c r="N20" s="673">
        <v>1</v>
      </c>
      <c r="O20" s="673">
        <v>1</v>
      </c>
      <c r="P20" s="673">
        <v>1</v>
      </c>
      <c r="Q20" s="673">
        <v>1</v>
      </c>
      <c r="R20" s="673">
        <v>1</v>
      </c>
      <c r="S20" s="673">
        <v>1.5780000000000001</v>
      </c>
      <c r="T20" s="673">
        <v>1</v>
      </c>
      <c r="U20" s="673">
        <v>1</v>
      </c>
      <c r="V20" s="702">
        <v>1</v>
      </c>
      <c r="W20" s="654">
        <v>17</v>
      </c>
      <c r="X20" s="179" t="s">
        <v>657</v>
      </c>
      <c r="Y20" s="179" t="s">
        <v>660</v>
      </c>
    </row>
    <row r="21" spans="1:25" s="248" customFormat="1" x14ac:dyDescent="0.2">
      <c r="A21" s="536" t="str">
        <f t="shared" si="0"/>
        <v>18 - Access management - Regulation - Convert two-way to one-way operation (Frontage road)</v>
      </c>
      <c r="B21" s="701">
        <v>20</v>
      </c>
      <c r="C21" s="701" t="s">
        <v>7</v>
      </c>
      <c r="D21" s="701" t="e">
        <f>IF(A21="","",HLOOKUP('Worksheet 1'!$H$11,Applicable_to_Area_Type,VLOOKUP($C21,Applicable_to_Area_Type,2,FALSE),FALSE))</f>
        <v>#N/A</v>
      </c>
      <c r="E21" s="673">
        <v>0.2</v>
      </c>
      <c r="F21" s="673">
        <v>0.27</v>
      </c>
      <c r="G21" s="673">
        <v>0.23</v>
      </c>
      <c r="H21" s="673">
        <v>0.25</v>
      </c>
      <c r="I21" s="673">
        <v>0.25</v>
      </c>
      <c r="J21" s="673">
        <v>0.25</v>
      </c>
      <c r="K21" s="673">
        <v>0.19</v>
      </c>
      <c r="L21" s="673">
        <v>0.25</v>
      </c>
      <c r="M21" s="673">
        <v>0.25</v>
      </c>
      <c r="N21" s="673">
        <v>1</v>
      </c>
      <c r="O21" s="673">
        <v>1</v>
      </c>
      <c r="P21" s="673">
        <v>1</v>
      </c>
      <c r="Q21" s="673">
        <v>1</v>
      </c>
      <c r="R21" s="673">
        <v>1</v>
      </c>
      <c r="S21" s="673">
        <v>0.25</v>
      </c>
      <c r="T21" s="673">
        <v>1</v>
      </c>
      <c r="U21" s="673">
        <v>1</v>
      </c>
      <c r="V21" s="702">
        <v>1</v>
      </c>
      <c r="W21" s="654">
        <v>18</v>
      </c>
      <c r="X21" s="179" t="s">
        <v>661</v>
      </c>
      <c r="Y21" s="179" t="s">
        <v>662</v>
      </c>
    </row>
    <row r="22" spans="1:25" s="248" customFormat="1" x14ac:dyDescent="0.2">
      <c r="A22" s="536" t="str">
        <f t="shared" si="0"/>
        <v>19 - Access management - TWLTL - Add - Add a TWLTL on two lane road</v>
      </c>
      <c r="B22" s="701">
        <v>20</v>
      </c>
      <c r="C22" s="701" t="s">
        <v>7</v>
      </c>
      <c r="D22" s="701" t="e">
        <f>IF(A22="","",HLOOKUP('Worksheet 1'!$H$11,Applicable_to_Area_Type,VLOOKUP($C22,Applicable_to_Area_Type,2,FALSE),FALSE))</f>
        <v>#N/A</v>
      </c>
      <c r="E22" s="673">
        <v>0.72699999999999998</v>
      </c>
      <c r="F22" s="673">
        <v>0.55500000000000005</v>
      </c>
      <c r="G22" s="673">
        <v>0.72699999999999998</v>
      </c>
      <c r="H22" s="673">
        <v>0.72699999999999998</v>
      </c>
      <c r="I22" s="673">
        <v>0.72699999999999998</v>
      </c>
      <c r="J22" s="673">
        <v>0.72699999999999998</v>
      </c>
      <c r="K22" s="673">
        <v>0.72699999999999998</v>
      </c>
      <c r="L22" s="673">
        <v>0.72699999999999998</v>
      </c>
      <c r="M22" s="673">
        <v>0.72699999999999998</v>
      </c>
      <c r="N22" s="673">
        <v>1</v>
      </c>
      <c r="O22" s="673">
        <v>0.72699999999999998</v>
      </c>
      <c r="P22" s="673">
        <v>0.72699999999999998</v>
      </c>
      <c r="Q22" s="673">
        <v>1</v>
      </c>
      <c r="R22" s="673">
        <v>1</v>
      </c>
      <c r="S22" s="673">
        <v>0.72699999999999998</v>
      </c>
      <c r="T22" s="673">
        <v>1</v>
      </c>
      <c r="U22" s="673">
        <v>1</v>
      </c>
      <c r="V22" s="702">
        <v>1</v>
      </c>
      <c r="W22" s="654">
        <v>19</v>
      </c>
      <c r="X22" s="179" t="s">
        <v>663</v>
      </c>
      <c r="Y22" s="179" t="s">
        <v>664</v>
      </c>
    </row>
    <row r="23" spans="1:25" s="248" customFormat="1" x14ac:dyDescent="0.2">
      <c r="A23" s="536" t="str">
        <f t="shared" si="0"/>
        <v>20 - Access management - TWLTL - Convert - Convert 4 lanes to 3 lanes with a TWLTL</v>
      </c>
      <c r="B23" s="701">
        <v>20</v>
      </c>
      <c r="C23" s="701" t="s">
        <v>643</v>
      </c>
      <c r="D23" s="701" t="e">
        <f>IF(A23="","",HLOOKUP('Worksheet 1'!$H$11,Applicable_to_Area_Type,VLOOKUP($C23,Applicable_to_Area_Type,2,FALSE),FALSE))</f>
        <v>#N/A</v>
      </c>
      <c r="E23" s="673">
        <v>0.71899999999999997</v>
      </c>
      <c r="F23" s="673">
        <v>0.69</v>
      </c>
      <c r="G23" s="673">
        <v>0.69499999999999995</v>
      </c>
      <c r="H23" s="673">
        <v>0.71899999999999997</v>
      </c>
      <c r="I23" s="673">
        <v>0.71899999999999997</v>
      </c>
      <c r="J23" s="673">
        <v>0.71899999999999997</v>
      </c>
      <c r="K23" s="673">
        <v>0.71899999999999997</v>
      </c>
      <c r="L23" s="673">
        <v>0.71899999999999997</v>
      </c>
      <c r="M23" s="673">
        <v>0.71899999999999997</v>
      </c>
      <c r="N23" s="673">
        <v>1</v>
      </c>
      <c r="O23" s="673">
        <v>0.71899999999999997</v>
      </c>
      <c r="P23" s="673">
        <v>0.71899999999999997</v>
      </c>
      <c r="Q23" s="673">
        <v>1</v>
      </c>
      <c r="R23" s="673">
        <v>1</v>
      </c>
      <c r="S23" s="673">
        <v>0.71899999999999997</v>
      </c>
      <c r="T23" s="673">
        <v>1</v>
      </c>
      <c r="U23" s="673">
        <v>1</v>
      </c>
      <c r="V23" s="702">
        <v>1</v>
      </c>
      <c r="W23" s="654">
        <v>20</v>
      </c>
      <c r="X23" s="179" t="s">
        <v>665</v>
      </c>
      <c r="Y23" s="179" t="s">
        <v>666</v>
      </c>
    </row>
    <row r="24" spans="1:25" s="248" customFormat="1" x14ac:dyDescent="0.2">
      <c r="A24" s="536" t="str">
        <f t="shared" si="0"/>
        <v>21 - Access management - TWLTL - Convert - Convert 4-lane undivided road to 2-lanes plus TWLTL</v>
      </c>
      <c r="B24" s="701">
        <v>20</v>
      </c>
      <c r="C24" s="701" t="s">
        <v>7</v>
      </c>
      <c r="D24" s="701" t="e">
        <f>IF(A24="","",HLOOKUP('Worksheet 1'!$H$11,Applicable_to_Area_Type,VLOOKUP($C24,Applicable_to_Area_Type,2,FALSE),FALSE))</f>
        <v>#N/A</v>
      </c>
      <c r="E24" s="673">
        <v>0.93</v>
      </c>
      <c r="F24" s="673">
        <v>0.93</v>
      </c>
      <c r="G24" s="673">
        <v>0.93</v>
      </c>
      <c r="H24" s="673">
        <v>0.93</v>
      </c>
      <c r="I24" s="673">
        <v>0.93</v>
      </c>
      <c r="J24" s="673">
        <v>0.93</v>
      </c>
      <c r="K24" s="673">
        <v>0.93</v>
      </c>
      <c r="L24" s="673">
        <v>0.93</v>
      </c>
      <c r="M24" s="673">
        <v>0.93</v>
      </c>
      <c r="N24" s="673">
        <v>1</v>
      </c>
      <c r="O24" s="673">
        <v>0.93</v>
      </c>
      <c r="P24" s="673">
        <v>0.93</v>
      </c>
      <c r="Q24" s="673">
        <v>1</v>
      </c>
      <c r="R24" s="673">
        <v>1</v>
      </c>
      <c r="S24" s="673">
        <v>0.93</v>
      </c>
      <c r="T24" s="673">
        <v>1</v>
      </c>
      <c r="U24" s="673">
        <v>1</v>
      </c>
      <c r="V24" s="702">
        <v>1</v>
      </c>
      <c r="W24" s="654">
        <v>21</v>
      </c>
      <c r="X24" s="179" t="s">
        <v>665</v>
      </c>
      <c r="Y24" s="179" t="s">
        <v>667</v>
      </c>
    </row>
    <row r="25" spans="1:25" s="248" customFormat="1" x14ac:dyDescent="0.2">
      <c r="A25" s="536" t="str">
        <f t="shared" si="0"/>
        <v>22 - Access management - TWLTL - Replace/Remove - Replace TWLTL with raised median</v>
      </c>
      <c r="B25" s="701">
        <v>20</v>
      </c>
      <c r="C25" s="701" t="s">
        <v>7</v>
      </c>
      <c r="D25" s="701" t="e">
        <f>IF(A25="","",HLOOKUP('Worksheet 1'!$H$11,Applicable_to_Area_Type,VLOOKUP($C25,Applicable_to_Area_Type,2,FALSE),FALSE))</f>
        <v>#N/A</v>
      </c>
      <c r="E25" s="673">
        <v>0.65</v>
      </c>
      <c r="F25" s="673">
        <v>0.77600000000000002</v>
      </c>
      <c r="G25" s="673">
        <v>0.64700000000000002</v>
      </c>
      <c r="H25" s="673">
        <v>0.80400000000000005</v>
      </c>
      <c r="I25" s="673">
        <v>0.80400000000000005</v>
      </c>
      <c r="J25" s="673">
        <v>0.66300000000000003</v>
      </c>
      <c r="K25" s="673">
        <v>0.32900000000000001</v>
      </c>
      <c r="L25" s="673">
        <v>0.66200000000000003</v>
      </c>
      <c r="M25" s="673">
        <v>0.77</v>
      </c>
      <c r="N25" s="673">
        <v>1</v>
      </c>
      <c r="O25" s="673">
        <v>0.77</v>
      </c>
      <c r="P25" s="673">
        <v>0.66300000000000003</v>
      </c>
      <c r="Q25" s="673">
        <v>1</v>
      </c>
      <c r="R25" s="673">
        <v>1</v>
      </c>
      <c r="S25" s="673">
        <v>0.74199999999999999</v>
      </c>
      <c r="T25" s="673">
        <v>1</v>
      </c>
      <c r="U25" s="673">
        <v>1</v>
      </c>
      <c r="V25" s="702">
        <v>1</v>
      </c>
      <c r="W25" s="654">
        <v>22</v>
      </c>
      <c r="X25" s="179" t="s">
        <v>883</v>
      </c>
      <c r="Y25" s="179" t="s">
        <v>668</v>
      </c>
    </row>
    <row r="26" spans="1:25" s="248" customFormat="1" x14ac:dyDescent="0.2">
      <c r="A26" s="536" t="str">
        <f t="shared" si="0"/>
        <v>23 - Advanced technology and ITS - Convert existing barrier tollbooths to open road tolling (ORT) facility</v>
      </c>
      <c r="B26" s="701">
        <v>20</v>
      </c>
      <c r="C26" s="701" t="s">
        <v>7</v>
      </c>
      <c r="D26" s="701" t="e">
        <f>IF(A26="","",HLOOKUP('Worksheet 1'!$H$11,Applicable_to_Area_Type,VLOOKUP($C26,Applicable_to_Area_Type,2,FALSE),FALSE))</f>
        <v>#N/A</v>
      </c>
      <c r="E26" s="673">
        <v>1</v>
      </c>
      <c r="F26" s="673">
        <v>0.34</v>
      </c>
      <c r="G26" s="673">
        <v>0.49</v>
      </c>
      <c r="H26" s="673">
        <v>0.49</v>
      </c>
      <c r="I26" s="673">
        <v>0.49</v>
      </c>
      <c r="J26" s="673">
        <v>1</v>
      </c>
      <c r="K26" s="673">
        <v>1</v>
      </c>
      <c r="L26" s="673">
        <v>1</v>
      </c>
      <c r="M26" s="673">
        <v>1</v>
      </c>
      <c r="N26" s="673">
        <v>1</v>
      </c>
      <c r="O26" s="673">
        <v>1</v>
      </c>
      <c r="P26" s="673">
        <v>1</v>
      </c>
      <c r="Q26" s="673">
        <v>1</v>
      </c>
      <c r="R26" s="673">
        <v>1</v>
      </c>
      <c r="S26" s="673">
        <v>1</v>
      </c>
      <c r="T26" s="673">
        <v>1</v>
      </c>
      <c r="U26" s="673">
        <v>1</v>
      </c>
      <c r="V26" s="702">
        <v>1</v>
      </c>
      <c r="W26" s="654">
        <v>23</v>
      </c>
      <c r="X26" s="179" t="s">
        <v>669</v>
      </c>
      <c r="Y26" s="179" t="s">
        <v>670</v>
      </c>
    </row>
    <row r="27" spans="1:25" s="248" customFormat="1" x14ac:dyDescent="0.2">
      <c r="A27" s="536" t="str">
        <f t="shared" si="0"/>
        <v>24 - Advanced technology and ITS - Convert traditional mainline toll plazas to hybrid mainline toll plazas</v>
      </c>
      <c r="B27" s="701">
        <v>20</v>
      </c>
      <c r="C27" s="701" t="s">
        <v>7</v>
      </c>
      <c r="D27" s="701" t="e">
        <f>IF(A27="","",HLOOKUP('Worksheet 1'!$H$11,Applicable_to_Area_Type,VLOOKUP($C27,Applicable_to_Area_Type,2,FALSE),FALSE))</f>
        <v>#N/A</v>
      </c>
      <c r="E27" s="673">
        <v>1</v>
      </c>
      <c r="F27" s="673">
        <v>0.34</v>
      </c>
      <c r="G27" s="673">
        <v>0.45</v>
      </c>
      <c r="H27" s="673">
        <v>0.45</v>
      </c>
      <c r="I27" s="673">
        <v>0.39500000000000002</v>
      </c>
      <c r="J27" s="673">
        <v>1</v>
      </c>
      <c r="K27" s="673">
        <v>1</v>
      </c>
      <c r="L27" s="673">
        <v>1</v>
      </c>
      <c r="M27" s="673">
        <v>1</v>
      </c>
      <c r="N27" s="673">
        <v>1</v>
      </c>
      <c r="O27" s="673">
        <v>1</v>
      </c>
      <c r="P27" s="673">
        <v>1</v>
      </c>
      <c r="Q27" s="673">
        <v>1</v>
      </c>
      <c r="R27" s="673">
        <v>1</v>
      </c>
      <c r="S27" s="673">
        <v>1</v>
      </c>
      <c r="T27" s="673">
        <v>1</v>
      </c>
      <c r="U27" s="673">
        <v>1</v>
      </c>
      <c r="V27" s="702">
        <v>1</v>
      </c>
      <c r="W27" s="654">
        <v>24</v>
      </c>
      <c r="X27" s="179" t="s">
        <v>669</v>
      </c>
      <c r="Y27" s="179" t="s">
        <v>671</v>
      </c>
    </row>
    <row r="28" spans="1:25" s="248" customFormat="1" x14ac:dyDescent="0.2">
      <c r="A28" s="536" t="str">
        <f t="shared" si="0"/>
        <v>25 - Bicyclists - Install bicycle lanes (marked, but not physically-separated)</v>
      </c>
      <c r="B28" s="701">
        <v>20</v>
      </c>
      <c r="C28" s="701" t="s">
        <v>638</v>
      </c>
      <c r="D28" s="701" t="e">
        <f>IF(A28="","",HLOOKUP('Worksheet 1'!$H$11,Applicable_to_Area_Type,VLOOKUP($C28,Applicable_to_Area_Type,2,FALSE),FALSE))</f>
        <v>#N/A</v>
      </c>
      <c r="E28" s="673">
        <v>1</v>
      </c>
      <c r="F28" s="673">
        <v>1.05</v>
      </c>
      <c r="G28" s="673">
        <v>1.05</v>
      </c>
      <c r="H28" s="673">
        <v>1.05</v>
      </c>
      <c r="I28" s="673">
        <v>1.05</v>
      </c>
      <c r="J28" s="673">
        <v>1</v>
      </c>
      <c r="K28" s="673">
        <v>1</v>
      </c>
      <c r="L28" s="673">
        <v>1</v>
      </c>
      <c r="M28" s="673">
        <v>1.05</v>
      </c>
      <c r="N28" s="673">
        <v>1.05</v>
      </c>
      <c r="O28" s="673">
        <v>1</v>
      </c>
      <c r="P28" s="673">
        <v>1</v>
      </c>
      <c r="Q28" s="673">
        <v>1</v>
      </c>
      <c r="R28" s="673">
        <v>1</v>
      </c>
      <c r="S28" s="673">
        <v>1.05</v>
      </c>
      <c r="T28" s="673">
        <v>1</v>
      </c>
      <c r="U28" s="673">
        <v>1</v>
      </c>
      <c r="V28" s="702">
        <v>1</v>
      </c>
      <c r="W28" s="654">
        <v>25</v>
      </c>
      <c r="X28" s="179" t="s">
        <v>672</v>
      </c>
      <c r="Y28" s="179" t="s">
        <v>673</v>
      </c>
    </row>
    <row r="29" spans="1:25" s="248" customFormat="1" x14ac:dyDescent="0.2">
      <c r="A29" s="536" t="str">
        <f t="shared" si="0"/>
        <v>26 - Bicyclists - Install bicycle tracks (physically-separated)</v>
      </c>
      <c r="B29" s="701">
        <v>20</v>
      </c>
      <c r="C29" s="701" t="s">
        <v>7</v>
      </c>
      <c r="D29" s="701" t="e">
        <f>IF(A29="","",HLOOKUP('Worksheet 1'!$H$11,Applicable_to_Area_Type,VLOOKUP($C29,Applicable_to_Area_Type,2,FALSE),FALSE))</f>
        <v>#N/A</v>
      </c>
      <c r="E29" s="673">
        <v>1</v>
      </c>
      <c r="F29" s="673">
        <v>0.97</v>
      </c>
      <c r="G29" s="673">
        <v>0.99</v>
      </c>
      <c r="H29" s="673">
        <v>1.08</v>
      </c>
      <c r="I29" s="673">
        <v>1.08</v>
      </c>
      <c r="J29" s="673">
        <v>1</v>
      </c>
      <c r="K29" s="673">
        <v>1</v>
      </c>
      <c r="L29" s="673">
        <v>1</v>
      </c>
      <c r="M29" s="673">
        <v>0.79</v>
      </c>
      <c r="N29" s="673">
        <v>1.08</v>
      </c>
      <c r="O29" s="673">
        <v>1</v>
      </c>
      <c r="P29" s="673">
        <v>1</v>
      </c>
      <c r="Q29" s="673">
        <v>1</v>
      </c>
      <c r="R29" s="673">
        <v>1</v>
      </c>
      <c r="S29" s="673">
        <v>1.08</v>
      </c>
      <c r="T29" s="673">
        <v>1</v>
      </c>
      <c r="U29" s="673">
        <v>1</v>
      </c>
      <c r="V29" s="702">
        <v>1</v>
      </c>
      <c r="W29" s="654">
        <v>26</v>
      </c>
      <c r="X29" s="179" t="s">
        <v>672</v>
      </c>
      <c r="Y29" s="179" t="s">
        <v>674</v>
      </c>
    </row>
    <row r="30" spans="1:25" s="248" customFormat="1" x14ac:dyDescent="0.2">
      <c r="A30" s="536" t="str">
        <f t="shared" si="0"/>
        <v>27 - Bicyclists - Install sidewalk barrier to separate cycling from traffic</v>
      </c>
      <c r="B30" s="701">
        <v>20</v>
      </c>
      <c r="C30" s="701" t="s">
        <v>638</v>
      </c>
      <c r="D30" s="701" t="e">
        <f>IF(A30="","",HLOOKUP('Worksheet 1'!$H$11,Applicable_to_Area_Type,VLOOKUP($C30,Applicable_to_Area_Type,2,FALSE),FALSE))</f>
        <v>#N/A</v>
      </c>
      <c r="E30" s="673">
        <v>1</v>
      </c>
      <c r="F30" s="673">
        <v>1</v>
      </c>
      <c r="G30" s="673">
        <v>1.99</v>
      </c>
      <c r="H30" s="673">
        <v>1.99</v>
      </c>
      <c r="I30" s="673">
        <v>1.99</v>
      </c>
      <c r="J30" s="673">
        <v>1</v>
      </c>
      <c r="K30" s="673">
        <v>1</v>
      </c>
      <c r="L30" s="673">
        <v>1</v>
      </c>
      <c r="M30" s="673">
        <v>1.99</v>
      </c>
      <c r="N30" s="673">
        <v>1.99</v>
      </c>
      <c r="O30" s="673">
        <v>1</v>
      </c>
      <c r="P30" s="673">
        <v>1</v>
      </c>
      <c r="Q30" s="673">
        <v>1</v>
      </c>
      <c r="R30" s="673">
        <v>1</v>
      </c>
      <c r="S30" s="673">
        <v>1.99</v>
      </c>
      <c r="T30" s="673">
        <v>1</v>
      </c>
      <c r="U30" s="673">
        <v>1</v>
      </c>
      <c r="V30" s="702">
        <v>1</v>
      </c>
      <c r="W30" s="654">
        <v>27</v>
      </c>
      <c r="X30" s="179" t="s">
        <v>672</v>
      </c>
      <c r="Y30" s="179" t="s">
        <v>675</v>
      </c>
    </row>
    <row r="31" spans="1:25" s="248" customFormat="1" x14ac:dyDescent="0.2">
      <c r="A31" s="536" t="str">
        <f t="shared" si="0"/>
        <v xml:space="preserve">28 - Illumination - Intersection/interchange - Add lighting at an intersection and interchange </v>
      </c>
      <c r="B31" s="701">
        <v>20</v>
      </c>
      <c r="C31" s="701" t="s">
        <v>7</v>
      </c>
      <c r="D31" s="701" t="e">
        <f>IF(A31="","",HLOOKUP('Worksheet 1'!$H$11,Applicable_to_Area_Type,VLOOKUP($C31,Applicable_to_Area_Type,2,FALSE),FALSE))</f>
        <v>#N/A</v>
      </c>
      <c r="E31" s="673">
        <v>0.91</v>
      </c>
      <c r="F31" s="673">
        <v>0.91</v>
      </c>
      <c r="G31" s="673">
        <v>0.67</v>
      </c>
      <c r="H31" s="673">
        <v>0.91</v>
      </c>
      <c r="I31" s="673">
        <v>0.91</v>
      </c>
      <c r="J31" s="673">
        <v>1</v>
      </c>
      <c r="K31" s="673">
        <v>1</v>
      </c>
      <c r="L31" s="673">
        <v>1</v>
      </c>
      <c r="M31" s="673">
        <v>0.91</v>
      </c>
      <c r="N31" s="673">
        <v>0.91</v>
      </c>
      <c r="O31" s="673">
        <v>1</v>
      </c>
      <c r="P31" s="673">
        <v>1</v>
      </c>
      <c r="Q31" s="673">
        <v>1</v>
      </c>
      <c r="R31" s="673">
        <v>0.91</v>
      </c>
      <c r="S31" s="673">
        <v>0.91500000000000004</v>
      </c>
      <c r="T31" s="673">
        <v>1</v>
      </c>
      <c r="U31" s="673">
        <v>1</v>
      </c>
      <c r="V31" s="702">
        <v>1</v>
      </c>
      <c r="W31" s="654">
        <v>28</v>
      </c>
      <c r="X31" s="179" t="s">
        <v>676</v>
      </c>
      <c r="Y31" s="179" t="s">
        <v>677</v>
      </c>
    </row>
    <row r="32" spans="1:25" s="248" customFormat="1" x14ac:dyDescent="0.2">
      <c r="A32" s="536" t="str">
        <f t="shared" si="0"/>
        <v>29 - Illumination - Segment - Install the street light at roadway segment</v>
      </c>
      <c r="B32" s="701">
        <v>20</v>
      </c>
      <c r="C32" s="701" t="s">
        <v>7</v>
      </c>
      <c r="D32" s="701" t="e">
        <f>IF(A32="","",HLOOKUP('Worksheet 1'!$H$11,Applicable_to_Area_Type,VLOOKUP($C32,Applicable_to_Area_Type,2,FALSE),FALSE))</f>
        <v>#N/A</v>
      </c>
      <c r="E32" s="673">
        <v>0.68</v>
      </c>
      <c r="F32" s="673">
        <v>0.64500000000000002</v>
      </c>
      <c r="G32" s="673">
        <v>0.73</v>
      </c>
      <c r="H32" s="673">
        <v>0.68</v>
      </c>
      <c r="I32" s="673">
        <v>0.68</v>
      </c>
      <c r="J32" s="673">
        <v>1</v>
      </c>
      <c r="K32" s="673">
        <v>1</v>
      </c>
      <c r="L32" s="673">
        <v>1</v>
      </c>
      <c r="M32" s="673">
        <v>0.68</v>
      </c>
      <c r="N32" s="673">
        <v>0.68</v>
      </c>
      <c r="O32" s="673">
        <v>1</v>
      </c>
      <c r="P32" s="673">
        <v>1</v>
      </c>
      <c r="Q32" s="673">
        <v>1</v>
      </c>
      <c r="R32" s="673">
        <v>0.68</v>
      </c>
      <c r="S32" s="673">
        <v>0.51</v>
      </c>
      <c r="T32" s="673">
        <v>1</v>
      </c>
      <c r="U32" s="673">
        <v>1</v>
      </c>
      <c r="V32" s="702">
        <v>1</v>
      </c>
      <c r="W32" s="654">
        <v>29</v>
      </c>
      <c r="X32" s="179" t="s">
        <v>678</v>
      </c>
      <c r="Y32" s="179" t="s">
        <v>679</v>
      </c>
    </row>
    <row r="33" spans="1:25" s="248" customFormat="1" x14ac:dyDescent="0.2">
      <c r="A33" s="536" t="str">
        <f t="shared" si="0"/>
        <v>30 - Interchange design - Add auxiliary lane</v>
      </c>
      <c r="B33" s="701">
        <v>8</v>
      </c>
      <c r="C33" s="701" t="s">
        <v>7</v>
      </c>
      <c r="D33" s="701" t="e">
        <f>IF(A33="","",HLOOKUP('Worksheet 1'!$H$11,Applicable_to_Area_Type,VLOOKUP($C33,Applicable_to_Area_Type,2,FALSE),FALSE))</f>
        <v>#N/A</v>
      </c>
      <c r="E33" s="673">
        <v>1</v>
      </c>
      <c r="F33" s="673">
        <v>0.76</v>
      </c>
      <c r="G33" s="673">
        <v>0.76</v>
      </c>
      <c r="H33" s="673">
        <v>0.76</v>
      </c>
      <c r="I33" s="673">
        <v>0.78</v>
      </c>
      <c r="J33" s="673">
        <v>0.78</v>
      </c>
      <c r="K33" s="673">
        <v>0.78</v>
      </c>
      <c r="L33" s="673">
        <v>0.78</v>
      </c>
      <c r="M33" s="673">
        <v>1</v>
      </c>
      <c r="N33" s="673">
        <v>1</v>
      </c>
      <c r="O33" s="673">
        <v>1</v>
      </c>
      <c r="P33" s="673">
        <v>1</v>
      </c>
      <c r="Q33" s="673">
        <v>1</v>
      </c>
      <c r="R33" s="673">
        <v>1</v>
      </c>
      <c r="S33" s="673">
        <v>1</v>
      </c>
      <c r="T33" s="673">
        <v>1</v>
      </c>
      <c r="U33" s="673">
        <v>1</v>
      </c>
      <c r="V33" s="702">
        <v>1</v>
      </c>
      <c r="W33" s="654">
        <v>30</v>
      </c>
      <c r="X33" s="179" t="s">
        <v>680</v>
      </c>
      <c r="Y33" s="179" t="s">
        <v>884</v>
      </c>
    </row>
    <row r="34" spans="1:25" s="248" customFormat="1" x14ac:dyDescent="0.2">
      <c r="A34" s="536" t="str">
        <f t="shared" si="0"/>
        <v>31 - Interchange design - Convert at-grade intersection into grade-separated interchange</v>
      </c>
      <c r="B34" s="701">
        <v>20</v>
      </c>
      <c r="C34" s="701" t="s">
        <v>7</v>
      </c>
      <c r="D34" s="701" t="e">
        <f>IF(A34="","",HLOOKUP('Worksheet 1'!$H$11,Applicable_to_Area_Type,VLOOKUP($C34,Applicable_to_Area_Type,2,FALSE),FALSE))</f>
        <v>#N/A</v>
      </c>
      <c r="E34" s="673">
        <v>0.73</v>
      </c>
      <c r="F34" s="673">
        <v>1</v>
      </c>
      <c r="G34" s="673">
        <v>0.73</v>
      </c>
      <c r="H34" s="673">
        <v>0.73</v>
      </c>
      <c r="I34" s="673">
        <v>0.73</v>
      </c>
      <c r="J34" s="673">
        <v>1</v>
      </c>
      <c r="K34" s="673">
        <v>0.73</v>
      </c>
      <c r="L34" s="673">
        <v>0.73</v>
      </c>
      <c r="M34" s="673">
        <v>0.73</v>
      </c>
      <c r="N34" s="673">
        <v>1</v>
      </c>
      <c r="O34" s="673">
        <v>1</v>
      </c>
      <c r="P34" s="673">
        <v>1</v>
      </c>
      <c r="Q34" s="673">
        <v>1</v>
      </c>
      <c r="R34" s="673">
        <v>1</v>
      </c>
      <c r="S34" s="673">
        <v>0.73</v>
      </c>
      <c r="T34" s="673">
        <v>1</v>
      </c>
      <c r="U34" s="673">
        <v>1</v>
      </c>
      <c r="V34" s="702">
        <v>1</v>
      </c>
      <c r="W34" s="654">
        <v>31</v>
      </c>
      <c r="X34" s="179" t="s">
        <v>680</v>
      </c>
      <c r="Y34" s="179" t="s">
        <v>681</v>
      </c>
    </row>
    <row r="35" spans="1:25" s="248" customFormat="1" x14ac:dyDescent="0.2">
      <c r="A35" s="536" t="str">
        <f t="shared" si="0"/>
        <v>32 - Interchange design - Convert diamond interchange to Diverging Diamond Interchange (DDI) or Double Crossover Diamond (DCD)</v>
      </c>
      <c r="B35" s="701">
        <v>20</v>
      </c>
      <c r="C35" s="701" t="s">
        <v>7</v>
      </c>
      <c r="D35" s="701" t="e">
        <f>IF(A35="","",HLOOKUP('Worksheet 1'!$H$11,Applicable_to_Area_Type,VLOOKUP($C35,Applicable_to_Area_Type,2,FALSE),FALSE))</f>
        <v>#N/A</v>
      </c>
      <c r="E35" s="673">
        <v>1</v>
      </c>
      <c r="F35" s="673">
        <v>0.64</v>
      </c>
      <c r="G35" s="673">
        <v>0.33</v>
      </c>
      <c r="H35" s="673">
        <v>1.27</v>
      </c>
      <c r="I35" s="673">
        <v>0.60850000000000004</v>
      </c>
      <c r="J35" s="673">
        <v>1</v>
      </c>
      <c r="K35" s="673">
        <v>0.60850000000000004</v>
      </c>
      <c r="L35" s="673">
        <v>0.60850000000000004</v>
      </c>
      <c r="M35" s="673">
        <v>0.60850000000000004</v>
      </c>
      <c r="N35" s="673">
        <v>1</v>
      </c>
      <c r="O35" s="673">
        <v>1</v>
      </c>
      <c r="P35" s="673">
        <v>1</v>
      </c>
      <c r="Q35" s="673">
        <v>1</v>
      </c>
      <c r="R35" s="673">
        <v>1</v>
      </c>
      <c r="S35" s="673">
        <v>0.60850000000000004</v>
      </c>
      <c r="T35" s="673">
        <v>1</v>
      </c>
      <c r="U35" s="673">
        <v>1</v>
      </c>
      <c r="V35" s="702">
        <v>1</v>
      </c>
      <c r="W35" s="654">
        <v>32</v>
      </c>
      <c r="X35" s="179" t="s">
        <v>680</v>
      </c>
      <c r="Y35" s="179" t="s">
        <v>682</v>
      </c>
    </row>
    <row r="36" spans="1:25" s="248" customFormat="1" x14ac:dyDescent="0.2">
      <c r="A36" s="536" t="str">
        <f t="shared" si="0"/>
        <v>33 - Intersection - Install rumble strip at stop controlled approach</v>
      </c>
      <c r="B36" s="701">
        <v>8</v>
      </c>
      <c r="C36" s="701" t="s">
        <v>7</v>
      </c>
      <c r="D36" s="701" t="e">
        <f>IF(A36="","",HLOOKUP('Worksheet 1'!$H$11,Applicable_to_Area_Type,VLOOKUP($C36,Applicable_to_Area_Type,2,FALSE),FALSE))</f>
        <v>#N/A</v>
      </c>
      <c r="E36" s="673">
        <v>0.82</v>
      </c>
      <c r="F36" s="673">
        <v>0.42</v>
      </c>
      <c r="G36" s="673">
        <v>0.66</v>
      </c>
      <c r="H36" s="673">
        <v>0.82</v>
      </c>
      <c r="I36" s="673">
        <v>0.82</v>
      </c>
      <c r="J36" s="673">
        <v>1</v>
      </c>
      <c r="K36" s="673">
        <v>0.82</v>
      </c>
      <c r="L36" s="673">
        <v>0.82</v>
      </c>
      <c r="M36" s="673">
        <v>1</v>
      </c>
      <c r="N36" s="673">
        <v>0.82</v>
      </c>
      <c r="O36" s="673">
        <v>1</v>
      </c>
      <c r="P36" s="673">
        <v>1</v>
      </c>
      <c r="Q36" s="673">
        <v>1</v>
      </c>
      <c r="R36" s="673">
        <v>1</v>
      </c>
      <c r="S36" s="673">
        <v>0.73750000000000004</v>
      </c>
      <c r="T36" s="673">
        <v>1</v>
      </c>
      <c r="U36" s="673">
        <v>1</v>
      </c>
      <c r="V36" s="702">
        <v>1</v>
      </c>
      <c r="W36" s="654">
        <v>33</v>
      </c>
      <c r="X36" s="179" t="s">
        <v>104</v>
      </c>
      <c r="Y36" s="179" t="s">
        <v>683</v>
      </c>
    </row>
    <row r="37" spans="1:25" s="248" customFormat="1" x14ac:dyDescent="0.2">
      <c r="A37" s="536" t="str">
        <f t="shared" si="0"/>
        <v>34 - Intersection - Geometry - Alignment - Redesign Intersection</v>
      </c>
      <c r="B37" s="701">
        <v>25</v>
      </c>
      <c r="C37" s="701" t="s">
        <v>7</v>
      </c>
      <c r="D37" s="701" t="e">
        <f>IF(A37="","",HLOOKUP('Worksheet 1'!$H$11,Applicable_to_Area_Type,VLOOKUP($C37,Applicable_to_Area_Type,2,FALSE),FALSE))</f>
        <v>#N/A</v>
      </c>
      <c r="E37" s="673">
        <v>0.75</v>
      </c>
      <c r="F37" s="673">
        <v>0.75</v>
      </c>
      <c r="G37" s="673">
        <v>0.75</v>
      </c>
      <c r="H37" s="673">
        <v>0.75</v>
      </c>
      <c r="I37" s="673">
        <v>0.75</v>
      </c>
      <c r="J37" s="673">
        <v>1</v>
      </c>
      <c r="K37" s="673">
        <v>0.75</v>
      </c>
      <c r="L37" s="673">
        <v>0.75</v>
      </c>
      <c r="M37" s="673">
        <v>0.75</v>
      </c>
      <c r="N37" s="673">
        <v>0.75</v>
      </c>
      <c r="O37" s="673">
        <v>0.75</v>
      </c>
      <c r="P37" s="673">
        <v>0.75</v>
      </c>
      <c r="Q37" s="673">
        <v>1</v>
      </c>
      <c r="R37" s="673">
        <v>1</v>
      </c>
      <c r="S37" s="673">
        <v>0.621</v>
      </c>
      <c r="T37" s="673">
        <v>1</v>
      </c>
      <c r="U37" s="673">
        <v>1</v>
      </c>
      <c r="V37" s="702">
        <v>1</v>
      </c>
      <c r="W37" s="654">
        <v>34</v>
      </c>
      <c r="X37" s="179" t="s">
        <v>684</v>
      </c>
      <c r="Y37" s="179" t="s">
        <v>685</v>
      </c>
    </row>
    <row r="38" spans="1:25" s="248" customFormat="1" x14ac:dyDescent="0.2">
      <c r="A38" s="536" t="str">
        <f t="shared" si="0"/>
        <v>35 - Intersection - Geometry - Roundabout - Convert a signalized intersection to roundabout</v>
      </c>
      <c r="B38" s="701">
        <v>20</v>
      </c>
      <c r="C38" s="701" t="s">
        <v>7</v>
      </c>
      <c r="D38" s="701" t="e">
        <f>IF(A38="","",HLOOKUP('Worksheet 1'!$H$11,Applicable_to_Area_Type,VLOOKUP($C38,Applicable_to_Area_Type,2,FALSE),FALSE))</f>
        <v>#N/A</v>
      </c>
      <c r="E38" s="673">
        <v>0.73750000000000004</v>
      </c>
      <c r="F38" s="673">
        <v>0.73750000000000004</v>
      </c>
      <c r="G38" s="673">
        <v>0.73750000000000004</v>
      </c>
      <c r="H38" s="673">
        <v>0.73750000000000004</v>
      </c>
      <c r="I38" s="673">
        <v>0.73750000000000004</v>
      </c>
      <c r="J38" s="673">
        <v>1</v>
      </c>
      <c r="K38" s="673">
        <v>0.73750000000000004</v>
      </c>
      <c r="L38" s="673">
        <v>0.73750000000000004</v>
      </c>
      <c r="M38" s="673">
        <v>0.73750000000000004</v>
      </c>
      <c r="N38" s="673">
        <v>0.73750000000000004</v>
      </c>
      <c r="O38" s="673">
        <v>1</v>
      </c>
      <c r="P38" s="673">
        <v>1</v>
      </c>
      <c r="Q38" s="673">
        <v>1</v>
      </c>
      <c r="R38" s="673">
        <v>1</v>
      </c>
      <c r="S38" s="673">
        <v>0.56000000000000005</v>
      </c>
      <c r="T38" s="673">
        <v>1</v>
      </c>
      <c r="U38" s="673">
        <v>1</v>
      </c>
      <c r="V38" s="702">
        <v>1</v>
      </c>
      <c r="W38" s="654">
        <v>35</v>
      </c>
      <c r="X38" s="179" t="s">
        <v>686</v>
      </c>
      <c r="Y38" s="179" t="s">
        <v>687</v>
      </c>
    </row>
    <row r="39" spans="1:25" s="248" customFormat="1" x14ac:dyDescent="0.2">
      <c r="A39" s="536" t="str">
        <f t="shared" si="0"/>
        <v>36 - Intersection - Geometry - Roundabout - Convert a two-way stop intersection to roundabout</v>
      </c>
      <c r="B39" s="701">
        <v>20</v>
      </c>
      <c r="C39" s="701" t="s">
        <v>7</v>
      </c>
      <c r="D39" s="701" t="e">
        <f>IF(A39="","",HLOOKUP('Worksheet 1'!$H$11,Applicable_to_Area_Type,VLOOKUP($C39,Applicable_to_Area_Type,2,FALSE),FALSE))</f>
        <v>#N/A</v>
      </c>
      <c r="E39" s="673">
        <v>0.56000000000000005</v>
      </c>
      <c r="F39" s="673">
        <v>0.85</v>
      </c>
      <c r="G39" s="673">
        <v>0.17</v>
      </c>
      <c r="H39" s="673">
        <v>2.79</v>
      </c>
      <c r="I39" s="673">
        <v>0.56000000000000005</v>
      </c>
      <c r="J39" s="673">
        <v>1</v>
      </c>
      <c r="K39" s="673">
        <v>0.56000000000000005</v>
      </c>
      <c r="L39" s="673">
        <v>0.56000000000000005</v>
      </c>
      <c r="M39" s="673">
        <v>4.66</v>
      </c>
      <c r="N39" s="673">
        <v>0.56000000000000005</v>
      </c>
      <c r="O39" s="673">
        <v>1</v>
      </c>
      <c r="P39" s="673">
        <v>1</v>
      </c>
      <c r="Q39" s="673">
        <v>1</v>
      </c>
      <c r="R39" s="673">
        <v>1</v>
      </c>
      <c r="S39" s="673">
        <v>1.03</v>
      </c>
      <c r="T39" s="673">
        <v>1</v>
      </c>
      <c r="U39" s="673">
        <v>1</v>
      </c>
      <c r="V39" s="702">
        <v>1</v>
      </c>
      <c r="W39" s="654">
        <v>36</v>
      </c>
      <c r="X39" s="179" t="s">
        <v>686</v>
      </c>
      <c r="Y39" s="179" t="s">
        <v>688</v>
      </c>
    </row>
    <row r="40" spans="1:25" s="248" customFormat="1" x14ac:dyDescent="0.2">
      <c r="A40" s="536" t="str">
        <f t="shared" si="0"/>
        <v>37 - Intersection - Geometry - Roundabout - Convert a yield control intersection to roundabout</v>
      </c>
      <c r="B40" s="701">
        <v>20</v>
      </c>
      <c r="C40" s="701" t="s">
        <v>7</v>
      </c>
      <c r="D40" s="701" t="e">
        <f>IF(A40="","",HLOOKUP('Worksheet 1'!$H$11,Applicable_to_Area_Type,VLOOKUP($C40,Applicable_to_Area_Type,2,FALSE),FALSE))</f>
        <v>#N/A</v>
      </c>
      <c r="E40" s="673">
        <v>0.621</v>
      </c>
      <c r="F40" s="673">
        <v>0.621</v>
      </c>
      <c r="G40" s="673">
        <v>0.621</v>
      </c>
      <c r="H40" s="673">
        <v>0.621</v>
      </c>
      <c r="I40" s="673">
        <v>0.621</v>
      </c>
      <c r="J40" s="673">
        <v>1</v>
      </c>
      <c r="K40" s="673">
        <v>0.621</v>
      </c>
      <c r="L40" s="673">
        <v>0.621</v>
      </c>
      <c r="M40" s="673">
        <v>0.621</v>
      </c>
      <c r="N40" s="673">
        <v>0.621</v>
      </c>
      <c r="O40" s="673">
        <v>1</v>
      </c>
      <c r="P40" s="673">
        <v>1</v>
      </c>
      <c r="Q40" s="673">
        <v>1</v>
      </c>
      <c r="R40" s="673">
        <v>1</v>
      </c>
      <c r="S40" s="673">
        <v>0.65200000000000002</v>
      </c>
      <c r="T40" s="673">
        <v>1</v>
      </c>
      <c r="U40" s="673">
        <v>1</v>
      </c>
      <c r="V40" s="702">
        <v>1</v>
      </c>
      <c r="W40" s="654">
        <v>37</v>
      </c>
      <c r="X40" s="179" t="s">
        <v>686</v>
      </c>
      <c r="Y40" s="179" t="s">
        <v>689</v>
      </c>
    </row>
    <row r="41" spans="1:25" s="248" customFormat="1" x14ac:dyDescent="0.2">
      <c r="A41" s="536" t="str">
        <f t="shared" si="0"/>
        <v>38 - Intersection - Geometry - Roundabout - Convert an all-way stop intersection to roundabout</v>
      </c>
      <c r="B41" s="701">
        <v>20</v>
      </c>
      <c r="C41" s="701" t="s">
        <v>7</v>
      </c>
      <c r="D41" s="701" t="e">
        <f>IF(A41="","",HLOOKUP('Worksheet 1'!$H$11,Applicable_to_Area_Type,VLOOKUP($C41,Applicable_to_Area_Type,2,FALSE),FALSE))</f>
        <v>#N/A</v>
      </c>
      <c r="E41" s="673">
        <v>1.03</v>
      </c>
      <c r="F41" s="673">
        <v>1.03</v>
      </c>
      <c r="G41" s="673">
        <v>1.03</v>
      </c>
      <c r="H41" s="673">
        <v>1.03</v>
      </c>
      <c r="I41" s="673">
        <v>1.03</v>
      </c>
      <c r="J41" s="673">
        <v>1</v>
      </c>
      <c r="K41" s="673">
        <v>1.03</v>
      </c>
      <c r="L41" s="673">
        <v>1.03</v>
      </c>
      <c r="M41" s="673">
        <v>1.03</v>
      </c>
      <c r="N41" s="673">
        <v>1.03</v>
      </c>
      <c r="O41" s="673">
        <v>1</v>
      </c>
      <c r="P41" s="673">
        <v>1</v>
      </c>
      <c r="Q41" s="673">
        <v>1</v>
      </c>
      <c r="R41" s="673">
        <v>1</v>
      </c>
      <c r="S41" s="673">
        <v>0.47499999999999998</v>
      </c>
      <c r="T41" s="673">
        <v>1</v>
      </c>
      <c r="U41" s="673">
        <v>1</v>
      </c>
      <c r="V41" s="702">
        <v>1</v>
      </c>
      <c r="W41" s="654">
        <v>38</v>
      </c>
      <c r="X41" s="179" t="s">
        <v>686</v>
      </c>
      <c r="Y41" s="179" t="s">
        <v>690</v>
      </c>
    </row>
    <row r="42" spans="1:25" s="248" customFormat="1" x14ac:dyDescent="0.2">
      <c r="A42" s="536" t="str">
        <f t="shared" si="0"/>
        <v>39 - Intersection - Geometry - Superstreet - Convert a conventional intersection to a superstreet intersection</v>
      </c>
      <c r="B42" s="701">
        <v>20</v>
      </c>
      <c r="C42" s="701" t="s">
        <v>656</v>
      </c>
      <c r="D42" s="701" t="e">
        <f>IF(A42="","",HLOOKUP('Worksheet 1'!$H$11,Applicable_to_Area_Type,VLOOKUP($C42,Applicable_to_Area_Type,2,FALSE),FALSE))</f>
        <v>#N/A</v>
      </c>
      <c r="E42" s="673">
        <v>0.65200000000000002</v>
      </c>
      <c r="F42" s="673">
        <v>0.65200000000000002</v>
      </c>
      <c r="G42" s="673">
        <v>0.65200000000000002</v>
      </c>
      <c r="H42" s="673">
        <v>0.65200000000000002</v>
      </c>
      <c r="I42" s="673">
        <v>0.65200000000000002</v>
      </c>
      <c r="J42" s="673">
        <v>1</v>
      </c>
      <c r="K42" s="673">
        <v>0.65200000000000002</v>
      </c>
      <c r="L42" s="673">
        <v>0.65200000000000002</v>
      </c>
      <c r="M42" s="673">
        <v>0.65200000000000002</v>
      </c>
      <c r="N42" s="673">
        <v>0.65200000000000002</v>
      </c>
      <c r="O42" s="673">
        <v>1</v>
      </c>
      <c r="P42" s="673">
        <v>1</v>
      </c>
      <c r="Q42" s="673">
        <v>1</v>
      </c>
      <c r="R42" s="673">
        <v>1</v>
      </c>
      <c r="S42" s="673">
        <v>0.92</v>
      </c>
      <c r="T42" s="673">
        <v>1</v>
      </c>
      <c r="U42" s="673">
        <v>1</v>
      </c>
      <c r="V42" s="702">
        <v>1</v>
      </c>
      <c r="W42" s="654">
        <v>39</v>
      </c>
      <c r="X42" s="179" t="s">
        <v>691</v>
      </c>
      <c r="Y42" s="179" t="s">
        <v>692</v>
      </c>
    </row>
    <row r="43" spans="1:25" s="248" customFormat="1" x14ac:dyDescent="0.2">
      <c r="A43" s="536" t="str">
        <f t="shared" si="0"/>
        <v>40 - Intersection - Geometry - Superstreet - Convert a conventional T intersection to a superstreet T intersection</v>
      </c>
      <c r="B43" s="701">
        <v>20</v>
      </c>
      <c r="C43" s="701" t="s">
        <v>7</v>
      </c>
      <c r="D43" s="701" t="e">
        <f>IF(A43="","",HLOOKUP('Worksheet 1'!$H$11,Applicable_to_Area_Type,VLOOKUP($C43,Applicable_to_Area_Type,2,FALSE),FALSE))</f>
        <v>#N/A</v>
      </c>
      <c r="E43" s="673">
        <v>0.92</v>
      </c>
      <c r="F43" s="673">
        <v>0.92</v>
      </c>
      <c r="G43" s="673">
        <v>0.92</v>
      </c>
      <c r="H43" s="673">
        <v>0.92</v>
      </c>
      <c r="I43" s="673">
        <v>0.92</v>
      </c>
      <c r="J43" s="673">
        <v>1</v>
      </c>
      <c r="K43" s="673">
        <v>0.92</v>
      </c>
      <c r="L43" s="673">
        <v>0.92</v>
      </c>
      <c r="M43" s="673">
        <v>0.92</v>
      </c>
      <c r="N43" s="673">
        <v>0.92</v>
      </c>
      <c r="O43" s="673">
        <v>1</v>
      </c>
      <c r="P43" s="673">
        <v>1</v>
      </c>
      <c r="Q43" s="673">
        <v>1</v>
      </c>
      <c r="R43" s="673">
        <v>1</v>
      </c>
      <c r="S43" s="673">
        <v>0.97199999999999998</v>
      </c>
      <c r="T43" s="673">
        <v>1</v>
      </c>
      <c r="U43" s="673">
        <v>1</v>
      </c>
      <c r="V43" s="702">
        <v>1</v>
      </c>
      <c r="W43" s="654">
        <v>40</v>
      </c>
      <c r="X43" s="179" t="s">
        <v>691</v>
      </c>
      <c r="Y43" s="179" t="s">
        <v>693</v>
      </c>
    </row>
    <row r="44" spans="1:25" s="248" customFormat="1" x14ac:dyDescent="0.2">
      <c r="A44" s="536" t="str">
        <f t="shared" si="0"/>
        <v>41 - Intersection - Geometry - Superstreet - Convert a conventional unsignalized intersection to an unsignalized superstreet intersection</v>
      </c>
      <c r="B44" s="701">
        <v>20</v>
      </c>
      <c r="C44" s="701" t="s">
        <v>656</v>
      </c>
      <c r="D44" s="701" t="e">
        <f>IF(A44="","",HLOOKUP('Worksheet 1'!$H$11,Applicable_to_Area_Type,VLOOKUP($C44,Applicable_to_Area_Type,2,FALSE),FALSE))</f>
        <v>#N/A</v>
      </c>
      <c r="E44" s="673">
        <v>0.47499999999999998</v>
      </c>
      <c r="F44" s="673">
        <v>0.47499999999999998</v>
      </c>
      <c r="G44" s="673">
        <v>0.25</v>
      </c>
      <c r="H44" s="673">
        <v>0.47499999999999998</v>
      </c>
      <c r="I44" s="673">
        <v>0.47499999999999998</v>
      </c>
      <c r="J44" s="673">
        <v>1</v>
      </c>
      <c r="K44" s="673">
        <v>0.41</v>
      </c>
      <c r="L44" s="673">
        <v>0.25</v>
      </c>
      <c r="M44" s="673">
        <v>0.47499999999999998</v>
      </c>
      <c r="N44" s="673">
        <v>0.47499999999999998</v>
      </c>
      <c r="O44" s="673">
        <v>1</v>
      </c>
      <c r="P44" s="673">
        <v>1</v>
      </c>
      <c r="Q44" s="673">
        <v>1</v>
      </c>
      <c r="R44" s="673">
        <v>1</v>
      </c>
      <c r="S44" s="673">
        <v>0.81</v>
      </c>
      <c r="T44" s="673">
        <v>1</v>
      </c>
      <c r="U44" s="673">
        <v>1</v>
      </c>
      <c r="V44" s="702">
        <v>1</v>
      </c>
      <c r="W44" s="654">
        <v>41</v>
      </c>
      <c r="X44" s="179" t="s">
        <v>691</v>
      </c>
      <c r="Y44" s="179" t="s">
        <v>694</v>
      </c>
    </row>
    <row r="45" spans="1:25" s="248" customFormat="1" x14ac:dyDescent="0.2">
      <c r="A45" s="536" t="str">
        <f t="shared" si="0"/>
        <v>42 - Intersection - Geometry - Turn lanes - Add auxiliary right turn lane (without physical separation)</v>
      </c>
      <c r="B45" s="701">
        <v>8</v>
      </c>
      <c r="C45" s="701" t="s">
        <v>7</v>
      </c>
      <c r="D45" s="701" t="e">
        <f>IF(A45="","",HLOOKUP('Worksheet 1'!$H$11,Applicable_to_Area_Type,VLOOKUP($C45,Applicable_to_Area_Type,2,FALSE),FALSE))</f>
        <v>#N/A</v>
      </c>
      <c r="E45" s="673">
        <v>0.97199999999999998</v>
      </c>
      <c r="F45" s="673">
        <v>0.7</v>
      </c>
      <c r="G45" s="673">
        <v>0.97199999999999998</v>
      </c>
      <c r="H45" s="673">
        <v>0.97199999999999998</v>
      </c>
      <c r="I45" s="673">
        <v>0.97199999999999998</v>
      </c>
      <c r="J45" s="673">
        <v>1</v>
      </c>
      <c r="K45" s="673">
        <v>0.97199999999999998</v>
      </c>
      <c r="L45" s="673">
        <v>0.97199999999999998</v>
      </c>
      <c r="M45" s="673">
        <v>0.97199999999999998</v>
      </c>
      <c r="N45" s="673">
        <v>0.97199999999999998</v>
      </c>
      <c r="O45" s="673">
        <v>1</v>
      </c>
      <c r="P45" s="673">
        <v>1</v>
      </c>
      <c r="Q45" s="673">
        <v>1</v>
      </c>
      <c r="R45" s="673">
        <v>1</v>
      </c>
      <c r="S45" s="673">
        <v>0.95</v>
      </c>
      <c r="T45" s="673">
        <v>1</v>
      </c>
      <c r="U45" s="673">
        <v>1</v>
      </c>
      <c r="V45" s="702">
        <v>1</v>
      </c>
      <c r="W45" s="654">
        <v>42</v>
      </c>
      <c r="X45" s="179" t="s">
        <v>695</v>
      </c>
      <c r="Y45" s="179" t="s">
        <v>696</v>
      </c>
    </row>
    <row r="46" spans="1:25" s="248" customFormat="1" x14ac:dyDescent="0.2">
      <c r="A46" s="536" t="str">
        <f t="shared" si="0"/>
        <v>43 - Intersection - Geometry - Turn lanes - Add exclusive left-turn lane (with physical separation)</v>
      </c>
      <c r="B46" s="701">
        <v>8</v>
      </c>
      <c r="C46" s="701" t="s">
        <v>656</v>
      </c>
      <c r="D46" s="701" t="e">
        <f>IF(A46="","",HLOOKUP('Worksheet 1'!$H$11,Applicable_to_Area_Type,VLOOKUP($C46,Applicable_to_Area_Type,2,FALSE),FALSE))</f>
        <v>#N/A</v>
      </c>
      <c r="E46" s="673">
        <v>0.81</v>
      </c>
      <c r="F46" s="673">
        <v>0.75</v>
      </c>
      <c r="G46" s="673">
        <v>0.81</v>
      </c>
      <c r="H46" s="673">
        <v>0.75</v>
      </c>
      <c r="I46" s="673">
        <v>0.81</v>
      </c>
      <c r="J46" s="673">
        <v>1</v>
      </c>
      <c r="K46" s="673">
        <v>0.81</v>
      </c>
      <c r="L46" s="673">
        <v>0.81</v>
      </c>
      <c r="M46" s="673">
        <v>0.81</v>
      </c>
      <c r="N46" s="673">
        <v>0.81</v>
      </c>
      <c r="O46" s="673">
        <v>1</v>
      </c>
      <c r="P46" s="673">
        <v>1</v>
      </c>
      <c r="Q46" s="673">
        <v>1</v>
      </c>
      <c r="R46" s="673">
        <v>1</v>
      </c>
      <c r="S46" s="673">
        <v>0.85499999999999998</v>
      </c>
      <c r="T46" s="673">
        <v>1</v>
      </c>
      <c r="U46" s="673">
        <v>1</v>
      </c>
      <c r="V46" s="702">
        <v>1</v>
      </c>
      <c r="W46" s="654">
        <v>43</v>
      </c>
      <c r="X46" s="179" t="s">
        <v>695</v>
      </c>
      <c r="Y46" s="179" t="s">
        <v>697</v>
      </c>
    </row>
    <row r="47" spans="1:25" s="248" customFormat="1" x14ac:dyDescent="0.2">
      <c r="A47" s="536" t="str">
        <f t="shared" si="0"/>
        <v>44 - Intersection - Geometry - Turn lanes - Add left- or right-turn by-pass lanes</v>
      </c>
      <c r="B47" s="701">
        <v>8</v>
      </c>
      <c r="C47" s="701" t="s">
        <v>656</v>
      </c>
      <c r="D47" s="701" t="e">
        <f>IF(A47="","",HLOOKUP('Worksheet 1'!$H$11,Applicable_to_Area_Type,VLOOKUP($C47,Applicable_to_Area_Type,2,FALSE),FALSE))</f>
        <v>#N/A</v>
      </c>
      <c r="E47" s="673">
        <v>0.95</v>
      </c>
      <c r="F47" s="673">
        <v>0.95</v>
      </c>
      <c r="G47" s="673">
        <v>0.95</v>
      </c>
      <c r="H47" s="673">
        <v>0.95</v>
      </c>
      <c r="I47" s="673">
        <v>0.95</v>
      </c>
      <c r="J47" s="673">
        <v>1</v>
      </c>
      <c r="K47" s="673">
        <v>0.95</v>
      </c>
      <c r="L47" s="673">
        <v>0.95</v>
      </c>
      <c r="M47" s="673">
        <v>0.95</v>
      </c>
      <c r="N47" s="673">
        <v>0.95</v>
      </c>
      <c r="O47" s="673">
        <v>1</v>
      </c>
      <c r="P47" s="673">
        <v>1</v>
      </c>
      <c r="Q47" s="673">
        <v>1</v>
      </c>
      <c r="R47" s="673">
        <v>1</v>
      </c>
      <c r="S47" s="673">
        <v>0.48449999999999999</v>
      </c>
      <c r="T47" s="673">
        <v>1</v>
      </c>
      <c r="U47" s="673">
        <v>1</v>
      </c>
      <c r="V47" s="702">
        <v>1</v>
      </c>
      <c r="W47" s="654">
        <v>44</v>
      </c>
      <c r="X47" s="179" t="s">
        <v>695</v>
      </c>
      <c r="Y47" s="179" t="s">
        <v>698</v>
      </c>
    </row>
    <row r="48" spans="1:25" s="248" customFormat="1" x14ac:dyDescent="0.2">
      <c r="A48" s="536" t="str">
        <f t="shared" si="0"/>
        <v>45 - Intersection - Geometry - Turn lanes - Add left-turn lanes on both major road approaches</v>
      </c>
      <c r="B48" s="701">
        <v>8</v>
      </c>
      <c r="C48" s="701" t="s">
        <v>7</v>
      </c>
      <c r="D48" s="701" t="e">
        <f>IF(A48="","",HLOOKUP('Worksheet 1'!$H$11,Applicable_to_Area_Type,VLOOKUP($C48,Applicable_to_Area_Type,2,FALSE),FALSE))</f>
        <v>#N/A</v>
      </c>
      <c r="E48" s="673">
        <v>0.85499999999999998</v>
      </c>
      <c r="F48" s="673">
        <v>0.85499999999999998</v>
      </c>
      <c r="G48" s="673">
        <v>0.85499999999999998</v>
      </c>
      <c r="H48" s="673">
        <v>0.85499999999999998</v>
      </c>
      <c r="I48" s="673">
        <v>0.85499999999999998</v>
      </c>
      <c r="J48" s="673">
        <v>1</v>
      </c>
      <c r="K48" s="673">
        <v>0.85499999999999998</v>
      </c>
      <c r="L48" s="673">
        <v>0.85499999999999998</v>
      </c>
      <c r="M48" s="673">
        <v>0.85499999999999998</v>
      </c>
      <c r="N48" s="673">
        <v>0.85499999999999998</v>
      </c>
      <c r="O48" s="673">
        <v>1</v>
      </c>
      <c r="P48" s="673">
        <v>1</v>
      </c>
      <c r="Q48" s="673">
        <v>1</v>
      </c>
      <c r="R48" s="673">
        <v>0.65500000000000003</v>
      </c>
      <c r="S48" s="673">
        <v>0.65500000000000003</v>
      </c>
      <c r="T48" s="673">
        <v>1</v>
      </c>
      <c r="U48" s="673">
        <v>1</v>
      </c>
      <c r="V48" s="702">
        <v>1</v>
      </c>
      <c r="W48" s="654">
        <v>45</v>
      </c>
      <c r="X48" s="179" t="s">
        <v>695</v>
      </c>
      <c r="Y48" s="179" t="s">
        <v>699</v>
      </c>
    </row>
    <row r="49" spans="1:25" s="248" customFormat="1" x14ac:dyDescent="0.2">
      <c r="A49" s="536" t="str">
        <f t="shared" si="0"/>
        <v>46 - Intersection - Geometry - Turn lanes - Improve angle of channelized right turn lane</v>
      </c>
      <c r="B49" s="701">
        <v>20</v>
      </c>
      <c r="C49" s="701" t="s">
        <v>7</v>
      </c>
      <c r="D49" s="701" t="e">
        <f>IF(A49="","",HLOOKUP('Worksheet 1'!$H$11,Applicable_to_Area_Type,VLOOKUP($C49,Applicable_to_Area_Type,2,FALSE),FALSE))</f>
        <v>#N/A</v>
      </c>
      <c r="E49" s="673">
        <v>0.48449999999999999</v>
      </c>
      <c r="F49" s="673">
        <v>0.48449999999999999</v>
      </c>
      <c r="G49" s="673">
        <v>0.48449999999999999</v>
      </c>
      <c r="H49" s="673">
        <v>0.48449999999999999</v>
      </c>
      <c r="I49" s="673">
        <v>0.48449999999999999</v>
      </c>
      <c r="J49" s="673">
        <v>1</v>
      </c>
      <c r="K49" s="673">
        <v>0.48449999999999999</v>
      </c>
      <c r="L49" s="673">
        <v>0.39700000000000002</v>
      </c>
      <c r="M49" s="673">
        <v>0.48449999999999999</v>
      </c>
      <c r="N49" s="673">
        <v>0.48449999999999999</v>
      </c>
      <c r="O49" s="673">
        <v>1</v>
      </c>
      <c r="P49" s="673">
        <v>1</v>
      </c>
      <c r="Q49" s="673">
        <v>1</v>
      </c>
      <c r="R49" s="673">
        <v>0.91700000000000004</v>
      </c>
      <c r="S49" s="673">
        <v>0.91600000000000004</v>
      </c>
      <c r="T49" s="673">
        <v>1</v>
      </c>
      <c r="U49" s="673">
        <v>1</v>
      </c>
      <c r="V49" s="702">
        <v>1</v>
      </c>
      <c r="W49" s="654">
        <v>46</v>
      </c>
      <c r="X49" s="179" t="s">
        <v>695</v>
      </c>
      <c r="Y49" s="179" t="s">
        <v>700</v>
      </c>
    </row>
    <row r="50" spans="1:25" s="248" customFormat="1" x14ac:dyDescent="0.2">
      <c r="A50" s="536" t="str">
        <f t="shared" si="0"/>
        <v>47 - Intersection - Traffic control - Sign - Convert two-way stop to four-way stop</v>
      </c>
      <c r="B50" s="701">
        <v>20</v>
      </c>
      <c r="C50" s="701" t="s">
        <v>7</v>
      </c>
      <c r="D50" s="701" t="e">
        <f>IF(A50="","",HLOOKUP('Worksheet 1'!$H$11,Applicable_to_Area_Type,VLOOKUP($C50,Applicable_to_Area_Type,2,FALSE),FALSE))</f>
        <v>#N/A</v>
      </c>
      <c r="E50" s="673">
        <v>0.53</v>
      </c>
      <c r="F50" s="673">
        <v>0.53</v>
      </c>
      <c r="G50" s="673">
        <v>0.53</v>
      </c>
      <c r="H50" s="673">
        <v>0.53</v>
      </c>
      <c r="I50" s="673">
        <v>0.53</v>
      </c>
      <c r="J50" s="673">
        <v>1</v>
      </c>
      <c r="K50" s="673">
        <v>0.53</v>
      </c>
      <c r="L50" s="673">
        <v>0.53</v>
      </c>
      <c r="M50" s="673">
        <v>0.53</v>
      </c>
      <c r="N50" s="673">
        <v>0.53</v>
      </c>
      <c r="O50" s="673">
        <v>0.53</v>
      </c>
      <c r="P50" s="673">
        <v>0.53</v>
      </c>
      <c r="Q50" s="673">
        <v>1</v>
      </c>
      <c r="R50" s="673">
        <v>0.29899999999999999</v>
      </c>
      <c r="S50" s="673">
        <v>0.29899999999999999</v>
      </c>
      <c r="T50" s="673">
        <v>1</v>
      </c>
      <c r="U50" s="673">
        <v>1</v>
      </c>
      <c r="V50" s="702">
        <v>1</v>
      </c>
      <c r="W50" s="654">
        <v>47</v>
      </c>
      <c r="X50" s="179" t="s">
        <v>701</v>
      </c>
      <c r="Y50" s="179" t="s">
        <v>702</v>
      </c>
    </row>
    <row r="51" spans="1:25" s="248" customFormat="1" x14ac:dyDescent="0.2">
      <c r="A51" s="536" t="str">
        <f t="shared" si="0"/>
        <v>48 - Intersection - Traffic control - Sign - Flashing light on sign (Flashing all time)</v>
      </c>
      <c r="B51" s="701">
        <v>10</v>
      </c>
      <c r="C51" s="701" t="s">
        <v>7</v>
      </c>
      <c r="D51" s="701" t="e">
        <f>IF(A51="","",HLOOKUP('Worksheet 1'!$H$11,Applicable_to_Area_Type,VLOOKUP($C51,Applicable_to_Area_Type,2,FALSE),FALSE))</f>
        <v>#N/A</v>
      </c>
      <c r="E51" s="673">
        <v>0.47499999999999998</v>
      </c>
      <c r="F51" s="673">
        <v>0.65500000000000003</v>
      </c>
      <c r="G51" s="673">
        <v>0.54500000000000004</v>
      </c>
      <c r="H51" s="673">
        <v>0.47499999999999998</v>
      </c>
      <c r="I51" s="673">
        <v>0.65500000000000003</v>
      </c>
      <c r="J51" s="673">
        <v>1</v>
      </c>
      <c r="K51" s="673">
        <v>0.73850000000000005</v>
      </c>
      <c r="L51" s="673">
        <v>0.65500000000000003</v>
      </c>
      <c r="M51" s="673">
        <v>0.65500000000000003</v>
      </c>
      <c r="N51" s="673">
        <v>0.65500000000000003</v>
      </c>
      <c r="O51" s="673">
        <v>1</v>
      </c>
      <c r="P51" s="673">
        <v>1</v>
      </c>
      <c r="Q51" s="673">
        <v>1</v>
      </c>
      <c r="R51" s="673">
        <v>0.879</v>
      </c>
      <c r="S51" s="673">
        <v>0.879</v>
      </c>
      <c r="T51" s="673">
        <v>1</v>
      </c>
      <c r="U51" s="673">
        <v>1</v>
      </c>
      <c r="V51" s="702">
        <v>1</v>
      </c>
      <c r="W51" s="654">
        <v>48</v>
      </c>
      <c r="X51" s="179" t="s">
        <v>701</v>
      </c>
      <c r="Y51" s="179" t="s">
        <v>703</v>
      </c>
    </row>
    <row r="52" spans="1:25" s="248" customFormat="1" x14ac:dyDescent="0.2">
      <c r="A52" s="536" t="str">
        <f t="shared" si="0"/>
        <v>49 - Intersection - Traffic control - Sign - Improve sign visibility</v>
      </c>
      <c r="B52" s="701">
        <v>10</v>
      </c>
      <c r="C52" s="701" t="s">
        <v>7</v>
      </c>
      <c r="D52" s="701" t="e">
        <f>IF(A52="","",HLOOKUP('Worksheet 1'!$H$11,Applicable_to_Area_Type,VLOOKUP($C52,Applicable_to_Area_Type,2,FALSE),FALSE))</f>
        <v>#N/A</v>
      </c>
      <c r="E52" s="673">
        <v>0.91700000000000004</v>
      </c>
      <c r="F52" s="673">
        <v>0.94</v>
      </c>
      <c r="G52" s="673">
        <v>0.91549999999999998</v>
      </c>
      <c r="H52" s="673">
        <v>1</v>
      </c>
      <c r="I52" s="673">
        <v>1</v>
      </c>
      <c r="J52" s="673">
        <v>1</v>
      </c>
      <c r="K52" s="673">
        <v>0.91700000000000004</v>
      </c>
      <c r="L52" s="673">
        <v>0.91700000000000004</v>
      </c>
      <c r="M52" s="673">
        <v>0.91700000000000004</v>
      </c>
      <c r="N52" s="673">
        <v>0.91700000000000004</v>
      </c>
      <c r="O52" s="673">
        <v>0.91700000000000004</v>
      </c>
      <c r="P52" s="673">
        <v>0.91700000000000004</v>
      </c>
      <c r="Q52" s="673">
        <v>1</v>
      </c>
      <c r="R52" s="673">
        <v>1.02</v>
      </c>
      <c r="S52" s="673">
        <v>1.02</v>
      </c>
      <c r="T52" s="673">
        <v>1</v>
      </c>
      <c r="U52" s="673">
        <v>1</v>
      </c>
      <c r="V52" s="702">
        <v>1</v>
      </c>
      <c r="W52" s="654">
        <v>49</v>
      </c>
      <c r="X52" s="179" t="s">
        <v>701</v>
      </c>
      <c r="Y52" s="179" t="s">
        <v>704</v>
      </c>
    </row>
    <row r="53" spans="1:25" s="248" customFormat="1" x14ac:dyDescent="0.2">
      <c r="A53" s="536" t="str">
        <f t="shared" si="0"/>
        <v>50 - Intersection - Traffic control - Sign - Improve traffic Sign  - Eliminate parking at intersection</v>
      </c>
      <c r="B53" s="701">
        <v>10</v>
      </c>
      <c r="C53" s="701" t="s">
        <v>7</v>
      </c>
      <c r="D53" s="701" t="e">
        <f>IF(A53="","",HLOOKUP('Worksheet 1'!$H$11,Applicable_to_Area_Type,VLOOKUP($C53,Applicable_to_Area_Type,2,FALSE),FALSE))</f>
        <v>#N/A</v>
      </c>
      <c r="E53" s="673">
        <v>1</v>
      </c>
      <c r="F53" s="673">
        <v>1</v>
      </c>
      <c r="G53" s="673">
        <v>0.65</v>
      </c>
      <c r="H53" s="673">
        <v>0.65</v>
      </c>
      <c r="I53" s="673">
        <v>1</v>
      </c>
      <c r="J53" s="673">
        <v>1</v>
      </c>
      <c r="K53" s="673">
        <v>1</v>
      </c>
      <c r="L53" s="673">
        <v>1</v>
      </c>
      <c r="M53" s="673">
        <v>0.65</v>
      </c>
      <c r="N53" s="673">
        <v>0.65</v>
      </c>
      <c r="O53" s="673">
        <v>1</v>
      </c>
      <c r="P53" s="673">
        <v>1</v>
      </c>
      <c r="Q53" s="673">
        <v>1</v>
      </c>
      <c r="R53" s="673">
        <v>0.3</v>
      </c>
      <c r="S53" s="673">
        <v>0.3</v>
      </c>
      <c r="T53" s="673">
        <v>1</v>
      </c>
      <c r="U53" s="673">
        <v>1</v>
      </c>
      <c r="V53" s="702">
        <v>1</v>
      </c>
      <c r="W53" s="654">
        <v>50</v>
      </c>
      <c r="X53" s="179" t="s">
        <v>701</v>
      </c>
      <c r="Y53" s="179" t="s">
        <v>705</v>
      </c>
    </row>
    <row r="54" spans="1:25" s="248" customFormat="1" x14ac:dyDescent="0.2">
      <c r="A54" s="536" t="str">
        <f t="shared" si="0"/>
        <v>51 - Intersection - Traffic control - Sign - Install all-way stop sign</v>
      </c>
      <c r="B54" s="701">
        <v>10</v>
      </c>
      <c r="C54" s="701" t="s">
        <v>7</v>
      </c>
      <c r="D54" s="701" t="e">
        <f>IF(A54="","",HLOOKUP('Worksheet 1'!$H$11,Applicable_to_Area_Type,VLOOKUP($C54,Applicable_to_Area_Type,2,FALSE),FALSE))</f>
        <v>#N/A</v>
      </c>
      <c r="E54" s="673">
        <v>0.20150000000000001</v>
      </c>
      <c r="F54" s="673">
        <v>0.82</v>
      </c>
      <c r="G54" s="673">
        <v>0.27450000000000002</v>
      </c>
      <c r="H54" s="673">
        <v>1</v>
      </c>
      <c r="I54" s="673">
        <v>1</v>
      </c>
      <c r="J54" s="673">
        <v>1</v>
      </c>
      <c r="K54" s="673">
        <v>0.20150000000000001</v>
      </c>
      <c r="L54" s="673">
        <v>0.20150000000000001</v>
      </c>
      <c r="M54" s="673">
        <v>1</v>
      </c>
      <c r="N54" s="673">
        <v>0.29899999999999999</v>
      </c>
      <c r="O54" s="673">
        <v>1</v>
      </c>
      <c r="P54" s="673">
        <v>1</v>
      </c>
      <c r="Q54" s="673">
        <v>1</v>
      </c>
      <c r="R54" s="673">
        <v>0.46949999999999997</v>
      </c>
      <c r="S54" s="673">
        <v>0.46949999999999997</v>
      </c>
      <c r="T54" s="673">
        <v>1</v>
      </c>
      <c r="U54" s="673">
        <v>1</v>
      </c>
      <c r="V54" s="702">
        <v>1</v>
      </c>
      <c r="W54" s="654">
        <v>51</v>
      </c>
      <c r="X54" s="179" t="s">
        <v>701</v>
      </c>
      <c r="Y54" s="179" t="s">
        <v>706</v>
      </c>
    </row>
    <row r="55" spans="1:25" s="248" customFormat="1" x14ac:dyDescent="0.2">
      <c r="A55" s="536" t="str">
        <f t="shared" si="0"/>
        <v>52 - Intersection - Traffic control - Sign - Install left turn flashing yellow arrow signals and supplemental traffic signs</v>
      </c>
      <c r="B55" s="701">
        <v>10</v>
      </c>
      <c r="C55" s="701" t="s">
        <v>638</v>
      </c>
      <c r="D55" s="701" t="e">
        <f>IF(A55="","",HLOOKUP('Worksheet 1'!$H$11,Applicable_to_Area_Type,VLOOKUP($C55,Applicable_to_Area_Type,2,FALSE),FALSE))</f>
        <v>#N/A</v>
      </c>
      <c r="E55" s="673">
        <v>0.879</v>
      </c>
      <c r="F55" s="673">
        <v>0.879</v>
      </c>
      <c r="G55" s="673">
        <v>0.879</v>
      </c>
      <c r="H55" s="673">
        <v>1</v>
      </c>
      <c r="I55" s="673">
        <v>1</v>
      </c>
      <c r="J55" s="673">
        <v>1</v>
      </c>
      <c r="K55" s="673">
        <v>0.85699999999999998</v>
      </c>
      <c r="L55" s="673">
        <v>0.879</v>
      </c>
      <c r="M55" s="673">
        <v>1</v>
      </c>
      <c r="N55" s="673">
        <v>0.879</v>
      </c>
      <c r="O55" s="673">
        <v>1</v>
      </c>
      <c r="P55" s="673">
        <v>1</v>
      </c>
      <c r="Q55" s="673">
        <v>1</v>
      </c>
      <c r="R55" s="673">
        <v>0.87</v>
      </c>
      <c r="S55" s="673">
        <v>0.87</v>
      </c>
      <c r="T55" s="673">
        <v>1</v>
      </c>
      <c r="U55" s="673">
        <v>1</v>
      </c>
      <c r="V55" s="702">
        <v>1</v>
      </c>
      <c r="W55" s="654">
        <v>52</v>
      </c>
      <c r="X55" s="179" t="s">
        <v>701</v>
      </c>
      <c r="Y55" s="179" t="s">
        <v>707</v>
      </c>
    </row>
    <row r="56" spans="1:25" s="248" customFormat="1" x14ac:dyDescent="0.2">
      <c r="A56" s="536" t="str">
        <f t="shared" si="0"/>
        <v>53 - Intersection - Traffic control - Sign - Install RIRO operations at stop-controlled intersections</v>
      </c>
      <c r="B56" s="701">
        <v>10</v>
      </c>
      <c r="C56" s="701" t="s">
        <v>638</v>
      </c>
      <c r="D56" s="701" t="e">
        <f>IF(A56="","",HLOOKUP('Worksheet 1'!$H$11,Applicable_to_Area_Type,VLOOKUP($C56,Applicable_to_Area_Type,2,FALSE),FALSE))</f>
        <v>#N/A</v>
      </c>
      <c r="E56" s="673">
        <v>1.02</v>
      </c>
      <c r="F56" s="673">
        <v>1.02</v>
      </c>
      <c r="G56" s="673">
        <v>1.02</v>
      </c>
      <c r="H56" s="673">
        <v>1</v>
      </c>
      <c r="I56" s="673">
        <v>1</v>
      </c>
      <c r="J56" s="673">
        <v>1</v>
      </c>
      <c r="K56" s="673">
        <v>1.02</v>
      </c>
      <c r="L56" s="673">
        <v>1.02</v>
      </c>
      <c r="M56" s="673">
        <v>1</v>
      </c>
      <c r="N56" s="673">
        <v>1.02</v>
      </c>
      <c r="O56" s="673">
        <v>1</v>
      </c>
      <c r="P56" s="673">
        <v>1</v>
      </c>
      <c r="Q56" s="673">
        <v>1</v>
      </c>
      <c r="R56" s="673">
        <v>1</v>
      </c>
      <c r="S56" s="673">
        <v>0.56000000000000005</v>
      </c>
      <c r="T56" s="673">
        <v>1</v>
      </c>
      <c r="U56" s="673">
        <v>1</v>
      </c>
      <c r="V56" s="702">
        <v>1</v>
      </c>
      <c r="W56" s="654">
        <v>53</v>
      </c>
      <c r="X56" s="179" t="s">
        <v>701</v>
      </c>
      <c r="Y56" s="179" t="s">
        <v>708</v>
      </c>
    </row>
    <row r="57" spans="1:25" s="248" customFormat="1" x14ac:dyDescent="0.2">
      <c r="A57" s="536" t="str">
        <f t="shared" si="0"/>
        <v>54 - Intersection - Traffic control - Sign - Install turn prohibition sign</v>
      </c>
      <c r="B57" s="701">
        <v>10</v>
      </c>
      <c r="C57" s="701" t="s">
        <v>643</v>
      </c>
      <c r="D57" s="701" t="e">
        <f>IF(A57="","",HLOOKUP('Worksheet 1'!$H$11,Applicable_to_Area_Type,VLOOKUP($C57,Applicable_to_Area_Type,2,FALSE),FALSE))</f>
        <v>#N/A</v>
      </c>
      <c r="E57" s="673">
        <v>0.3</v>
      </c>
      <c r="F57" s="673">
        <v>0.3</v>
      </c>
      <c r="G57" s="673">
        <v>0.3</v>
      </c>
      <c r="H57" s="673">
        <v>1</v>
      </c>
      <c r="I57" s="673">
        <v>1</v>
      </c>
      <c r="J57" s="673">
        <v>1</v>
      </c>
      <c r="K57" s="673">
        <v>0.29499999999999998</v>
      </c>
      <c r="L57" s="673">
        <v>0.3</v>
      </c>
      <c r="M57" s="673">
        <v>1</v>
      </c>
      <c r="N57" s="673">
        <v>0.3</v>
      </c>
      <c r="O57" s="673">
        <v>1</v>
      </c>
      <c r="P57" s="673">
        <v>1</v>
      </c>
      <c r="Q57" s="673">
        <v>1</v>
      </c>
      <c r="R57" s="673">
        <v>1</v>
      </c>
      <c r="S57" s="673">
        <v>0.97499999999999998</v>
      </c>
      <c r="T57" s="673">
        <v>1</v>
      </c>
      <c r="U57" s="673">
        <v>1</v>
      </c>
      <c r="V57" s="702">
        <v>1</v>
      </c>
      <c r="W57" s="654">
        <v>54</v>
      </c>
      <c r="X57" s="179" t="s">
        <v>701</v>
      </c>
      <c r="Y57" s="179" t="s">
        <v>709</v>
      </c>
    </row>
    <row r="58" spans="1:25" s="248" customFormat="1" x14ac:dyDescent="0.2">
      <c r="A58" s="536" t="str">
        <f t="shared" si="0"/>
        <v>55 - Intersection - Traffic control - Sign - Install two-way stop sign</v>
      </c>
      <c r="B58" s="701">
        <v>10</v>
      </c>
      <c r="C58" s="701" t="s">
        <v>7</v>
      </c>
      <c r="D58" s="701" t="e">
        <f>IF(A58="","",HLOOKUP('Worksheet 1'!$H$11,Applicable_to_Area_Type,VLOOKUP($C58,Applicable_to_Area_Type,2,FALSE),FALSE))</f>
        <v>#N/A</v>
      </c>
      <c r="E58" s="673">
        <v>1</v>
      </c>
      <c r="F58" s="673">
        <v>0.46949999999999997</v>
      </c>
      <c r="G58" s="673">
        <v>0.46949999999999997</v>
      </c>
      <c r="H58" s="673">
        <v>1</v>
      </c>
      <c r="I58" s="673">
        <v>1</v>
      </c>
      <c r="J58" s="673">
        <v>1</v>
      </c>
      <c r="K58" s="673">
        <v>0.46949999999999997</v>
      </c>
      <c r="L58" s="673">
        <v>0.46949999999999997</v>
      </c>
      <c r="M58" s="673">
        <v>1</v>
      </c>
      <c r="N58" s="673">
        <v>0.46949999999999997</v>
      </c>
      <c r="O58" s="673">
        <v>1</v>
      </c>
      <c r="P58" s="673">
        <v>1</v>
      </c>
      <c r="Q58" s="673">
        <v>1</v>
      </c>
      <c r="R58" s="673">
        <v>0.93</v>
      </c>
      <c r="S58" s="673">
        <v>0.91600000000000004</v>
      </c>
      <c r="T58" s="673">
        <v>1</v>
      </c>
      <c r="U58" s="673">
        <v>1</v>
      </c>
      <c r="V58" s="702">
        <v>1</v>
      </c>
      <c r="W58" s="654">
        <v>55</v>
      </c>
      <c r="X58" s="179" t="s">
        <v>701</v>
      </c>
      <c r="Y58" s="179" t="s">
        <v>710</v>
      </c>
    </row>
    <row r="59" spans="1:25" s="248" customFormat="1" x14ac:dyDescent="0.2">
      <c r="A59" s="536" t="str">
        <f t="shared" si="0"/>
        <v xml:space="preserve">56 - Intersection - Traffic control - Sign - Install yield signs </v>
      </c>
      <c r="B59" s="701">
        <v>10</v>
      </c>
      <c r="C59" s="701" t="s">
        <v>7</v>
      </c>
      <c r="D59" s="701" t="e">
        <f>IF(A59="","",HLOOKUP('Worksheet 1'!$H$11,Applicable_to_Area_Type,VLOOKUP($C59,Applicable_to_Area_Type,2,FALSE),FALSE))</f>
        <v>#N/A</v>
      </c>
      <c r="E59" s="673">
        <v>1</v>
      </c>
      <c r="F59" s="673">
        <v>1</v>
      </c>
      <c r="G59" s="673">
        <v>0.75</v>
      </c>
      <c r="H59" s="673">
        <v>0.75</v>
      </c>
      <c r="I59" s="673">
        <v>1</v>
      </c>
      <c r="J59" s="673">
        <v>1</v>
      </c>
      <c r="K59" s="673">
        <v>1</v>
      </c>
      <c r="L59" s="673">
        <v>1</v>
      </c>
      <c r="M59" s="673">
        <v>1</v>
      </c>
      <c r="N59" s="673">
        <v>1</v>
      </c>
      <c r="O59" s="673">
        <v>1</v>
      </c>
      <c r="P59" s="673">
        <v>1</v>
      </c>
      <c r="Q59" s="673">
        <v>1</v>
      </c>
      <c r="R59" s="673">
        <v>1</v>
      </c>
      <c r="S59" s="673">
        <v>0.89249999999999996</v>
      </c>
      <c r="T59" s="673">
        <v>1</v>
      </c>
      <c r="U59" s="673">
        <v>1</v>
      </c>
      <c r="V59" s="702">
        <v>1</v>
      </c>
      <c r="W59" s="654">
        <v>56</v>
      </c>
      <c r="X59" s="179" t="s">
        <v>701</v>
      </c>
      <c r="Y59" s="179" t="s">
        <v>711</v>
      </c>
    </row>
    <row r="60" spans="1:25" s="248" customFormat="1" x14ac:dyDescent="0.2">
      <c r="A60" s="536" t="str">
        <f t="shared" si="0"/>
        <v>57 - Intersection - Traffic control - Sign - Provide flashing beacons at stop controlled intersections</v>
      </c>
      <c r="B60" s="701">
        <v>10</v>
      </c>
      <c r="C60" s="701" t="s">
        <v>7</v>
      </c>
      <c r="D60" s="701" t="e">
        <f>IF(A60="","",HLOOKUP('Worksheet 1'!$H$11,Applicable_to_Area_Type,VLOOKUP($C60,Applicable_to_Area_Type,2,FALSE),FALSE))</f>
        <v>#N/A</v>
      </c>
      <c r="E60" s="673">
        <v>1</v>
      </c>
      <c r="F60" s="673">
        <v>0.92</v>
      </c>
      <c r="G60" s="673">
        <v>0.87</v>
      </c>
      <c r="H60" s="673">
        <v>1</v>
      </c>
      <c r="I60" s="673">
        <v>1</v>
      </c>
      <c r="J60" s="673">
        <v>1</v>
      </c>
      <c r="K60" s="673">
        <v>0.87</v>
      </c>
      <c r="L60" s="673">
        <v>0.87</v>
      </c>
      <c r="M60" s="673">
        <v>1</v>
      </c>
      <c r="N60" s="673">
        <v>0.87</v>
      </c>
      <c r="O60" s="673">
        <v>1</v>
      </c>
      <c r="P60" s="673">
        <v>1</v>
      </c>
      <c r="Q60" s="673">
        <v>1</v>
      </c>
      <c r="R60" s="673">
        <v>0.82</v>
      </c>
      <c r="S60" s="673">
        <v>0.82</v>
      </c>
      <c r="T60" s="673">
        <v>1</v>
      </c>
      <c r="U60" s="673">
        <v>1</v>
      </c>
      <c r="V60" s="702">
        <v>1</v>
      </c>
      <c r="W60" s="654">
        <v>57</v>
      </c>
      <c r="X60" s="179" t="s">
        <v>701</v>
      </c>
      <c r="Y60" s="179" t="s">
        <v>712</v>
      </c>
    </row>
    <row r="61" spans="1:25" s="248" customFormat="1" x14ac:dyDescent="0.2">
      <c r="A61" s="536" t="str">
        <f t="shared" si="0"/>
        <v>58 - Intersection - Traffic control - Sign - Remove traffic signal and install 4-way stop</v>
      </c>
      <c r="B61" s="701">
        <v>20</v>
      </c>
      <c r="C61" s="701" t="s">
        <v>7</v>
      </c>
      <c r="D61" s="701" t="e">
        <f>IF(A61="","",HLOOKUP('Worksheet 1'!$H$11,Applicable_to_Area_Type,VLOOKUP($C61,Applicable_to_Area_Type,2,FALSE),FALSE))</f>
        <v>#N/A</v>
      </c>
      <c r="E61" s="673">
        <v>0.76</v>
      </c>
      <c r="F61" s="673">
        <v>0.76</v>
      </c>
      <c r="G61" s="673">
        <v>0.76</v>
      </c>
      <c r="H61" s="673">
        <v>0.76</v>
      </c>
      <c r="I61" s="673">
        <v>0.76</v>
      </c>
      <c r="J61" s="673">
        <v>1</v>
      </c>
      <c r="K61" s="673">
        <v>0.76</v>
      </c>
      <c r="L61" s="673">
        <v>0.76</v>
      </c>
      <c r="M61" s="673">
        <v>0.76</v>
      </c>
      <c r="N61" s="673">
        <v>0.76</v>
      </c>
      <c r="O61" s="673">
        <v>0.76</v>
      </c>
      <c r="P61" s="673">
        <v>0.76</v>
      </c>
      <c r="Q61" s="673">
        <v>1</v>
      </c>
      <c r="R61" s="673">
        <v>1.0469999999999999</v>
      </c>
      <c r="S61" s="673">
        <v>1.0720000000000001</v>
      </c>
      <c r="T61" s="673">
        <v>1</v>
      </c>
      <c r="U61" s="673">
        <v>1</v>
      </c>
      <c r="V61" s="702">
        <v>1</v>
      </c>
      <c r="W61" s="654">
        <v>58</v>
      </c>
      <c r="X61" s="179" t="s">
        <v>701</v>
      </c>
      <c r="Y61" s="179" t="s">
        <v>713</v>
      </c>
    </row>
    <row r="62" spans="1:25" s="248" customFormat="1" x14ac:dyDescent="0.2">
      <c r="A62" s="536" t="str">
        <f t="shared" si="0"/>
        <v>59 - Intersection - Traffic control - Signal - Convert signal from pedestal-mounted to mast arm</v>
      </c>
      <c r="B62" s="701">
        <v>20</v>
      </c>
      <c r="C62" s="701" t="s">
        <v>7</v>
      </c>
      <c r="D62" s="701" t="e">
        <f>IF(A62="","",HLOOKUP('Worksheet 1'!$H$11,Applicable_to_Area_Type,VLOOKUP($C62,Applicable_to_Area_Type,2,FALSE),FALSE))</f>
        <v>#N/A</v>
      </c>
      <c r="E62" s="673">
        <v>1</v>
      </c>
      <c r="F62" s="673">
        <v>0.59</v>
      </c>
      <c r="G62" s="673">
        <v>0.26</v>
      </c>
      <c r="H62" s="673">
        <v>1</v>
      </c>
      <c r="I62" s="673">
        <v>1</v>
      </c>
      <c r="J62" s="673">
        <v>1</v>
      </c>
      <c r="K62" s="673">
        <v>0.56000000000000005</v>
      </c>
      <c r="L62" s="673">
        <v>0.56000000000000005</v>
      </c>
      <c r="M62" s="673">
        <v>0.56000000000000005</v>
      </c>
      <c r="N62" s="673">
        <v>1</v>
      </c>
      <c r="O62" s="673">
        <v>1</v>
      </c>
      <c r="P62" s="673">
        <v>1</v>
      </c>
      <c r="Q62" s="673">
        <v>1</v>
      </c>
      <c r="R62" s="673">
        <v>0.9355</v>
      </c>
      <c r="S62" s="673">
        <v>0.9355</v>
      </c>
      <c r="T62" s="673">
        <v>1</v>
      </c>
      <c r="U62" s="673">
        <v>1</v>
      </c>
      <c r="V62" s="702">
        <v>1</v>
      </c>
      <c r="W62" s="654">
        <v>59</v>
      </c>
      <c r="X62" s="179" t="s">
        <v>714</v>
      </c>
      <c r="Y62" s="179" t="s">
        <v>715</v>
      </c>
    </row>
    <row r="63" spans="1:25" s="248" customFormat="1" x14ac:dyDescent="0.2">
      <c r="A63" s="536" t="str">
        <f t="shared" si="0"/>
        <v>60 - Intersection - Traffic control - Signal - Convert signal from span wire to mast arm</v>
      </c>
      <c r="B63" s="701">
        <v>20</v>
      </c>
      <c r="C63" s="701" t="s">
        <v>7</v>
      </c>
      <c r="D63" s="701" t="e">
        <f>IF(A63="","",HLOOKUP('Worksheet 1'!$H$11,Applicable_to_Area_Type,VLOOKUP($C63,Applicable_to_Area_Type,2,FALSE),FALSE))</f>
        <v>#N/A</v>
      </c>
      <c r="E63" s="673">
        <v>1</v>
      </c>
      <c r="F63" s="673">
        <v>0.97499999999999998</v>
      </c>
      <c r="G63" s="673">
        <v>0.97499999999999998</v>
      </c>
      <c r="H63" s="673">
        <v>1</v>
      </c>
      <c r="I63" s="673">
        <v>1</v>
      </c>
      <c r="J63" s="673">
        <v>1</v>
      </c>
      <c r="K63" s="673">
        <v>0.97499999999999998</v>
      </c>
      <c r="L63" s="673">
        <v>0.97499999999999998</v>
      </c>
      <c r="M63" s="673">
        <v>0.97499999999999998</v>
      </c>
      <c r="N63" s="673">
        <v>1</v>
      </c>
      <c r="O63" s="673">
        <v>1</v>
      </c>
      <c r="P63" s="673">
        <v>1</v>
      </c>
      <c r="Q63" s="673">
        <v>1</v>
      </c>
      <c r="R63" s="673">
        <v>1</v>
      </c>
      <c r="S63" s="673">
        <v>0.91200000000000003</v>
      </c>
      <c r="T63" s="673">
        <v>1</v>
      </c>
      <c r="U63" s="673">
        <v>1</v>
      </c>
      <c r="V63" s="702">
        <v>1</v>
      </c>
      <c r="W63" s="654">
        <v>60</v>
      </c>
      <c r="X63" s="179" t="s">
        <v>714</v>
      </c>
      <c r="Y63" s="179" t="s">
        <v>716</v>
      </c>
    </row>
    <row r="64" spans="1:25" s="248" customFormat="1" x14ac:dyDescent="0.2">
      <c r="A64" s="536" t="str">
        <f t="shared" si="0"/>
        <v>61 - Intersection - Traffic control - Signal - Improve signal visibility</v>
      </c>
      <c r="B64" s="701">
        <v>10</v>
      </c>
      <c r="C64" s="701" t="s">
        <v>7</v>
      </c>
      <c r="D64" s="701" t="e">
        <f>IF(A64="","",HLOOKUP('Worksheet 1'!$H$11,Applicable_to_Area_Type,VLOOKUP($C64,Applicable_to_Area_Type,2,FALSE),FALSE))</f>
        <v>#N/A</v>
      </c>
      <c r="E64" s="673">
        <v>0.93</v>
      </c>
      <c r="F64" s="673">
        <v>0.93</v>
      </c>
      <c r="G64" s="673">
        <v>0.57999999999999996</v>
      </c>
      <c r="H64" s="673">
        <v>1</v>
      </c>
      <c r="I64" s="673">
        <v>1</v>
      </c>
      <c r="J64" s="673">
        <v>1</v>
      </c>
      <c r="K64" s="673">
        <v>0.93</v>
      </c>
      <c r="L64" s="673">
        <v>0.93</v>
      </c>
      <c r="M64" s="673">
        <v>1</v>
      </c>
      <c r="N64" s="673">
        <v>0.93</v>
      </c>
      <c r="O64" s="673">
        <v>1</v>
      </c>
      <c r="P64" s="673">
        <v>1</v>
      </c>
      <c r="Q64" s="673">
        <v>1</v>
      </c>
      <c r="R64" s="673">
        <v>1</v>
      </c>
      <c r="S64" s="673">
        <v>0.75</v>
      </c>
      <c r="T64" s="673">
        <v>1</v>
      </c>
      <c r="U64" s="673">
        <v>1</v>
      </c>
      <c r="V64" s="702">
        <v>1</v>
      </c>
      <c r="W64" s="654">
        <v>61</v>
      </c>
      <c r="X64" s="179" t="s">
        <v>714</v>
      </c>
      <c r="Y64" s="179" t="s">
        <v>717</v>
      </c>
    </row>
    <row r="65" spans="1:25" s="248" customFormat="1" x14ac:dyDescent="0.2">
      <c r="A65" s="536" t="str">
        <f t="shared" si="0"/>
        <v>62 - Intersection - Traffic control - Signal - Install Box Span Signal</v>
      </c>
      <c r="B65" s="701">
        <v>20</v>
      </c>
      <c r="C65" s="701" t="s">
        <v>7</v>
      </c>
      <c r="D65" s="701" t="e">
        <f>IF(A65="","",HLOOKUP('Worksheet 1'!$H$11,Applicable_to_Area_Type,VLOOKUP($C65,Applicable_to_Area_Type,2,FALSE),FALSE))</f>
        <v>#N/A</v>
      </c>
      <c r="E65" s="673">
        <v>0.89249999999999996</v>
      </c>
      <c r="F65" s="673">
        <v>0.89249999999999996</v>
      </c>
      <c r="G65" s="673">
        <v>0.85850000000000004</v>
      </c>
      <c r="H65" s="673">
        <v>1</v>
      </c>
      <c r="I65" s="673">
        <v>1</v>
      </c>
      <c r="J65" s="673">
        <v>1</v>
      </c>
      <c r="K65" s="673">
        <v>0.89249999999999996</v>
      </c>
      <c r="L65" s="673">
        <v>0.89249999999999996</v>
      </c>
      <c r="M65" s="673">
        <v>1</v>
      </c>
      <c r="N65" s="673">
        <v>0.89249999999999996</v>
      </c>
      <c r="O65" s="673">
        <v>1</v>
      </c>
      <c r="P65" s="673">
        <v>1</v>
      </c>
      <c r="Q65" s="673">
        <v>1</v>
      </c>
      <c r="R65" s="673">
        <v>1</v>
      </c>
      <c r="S65" s="673">
        <v>0.94</v>
      </c>
      <c r="T65" s="673">
        <v>1</v>
      </c>
      <c r="U65" s="673">
        <v>1</v>
      </c>
      <c r="V65" s="702">
        <v>1</v>
      </c>
      <c r="W65" s="654">
        <v>62</v>
      </c>
      <c r="X65" s="179" t="s">
        <v>714</v>
      </c>
      <c r="Y65" s="179" t="s">
        <v>718</v>
      </c>
    </row>
    <row r="66" spans="1:25" s="248" customFormat="1" x14ac:dyDescent="0.2">
      <c r="A66" s="536" t="str">
        <f t="shared" si="0"/>
        <v>63 - Intersection - Traffic control - Signal - Install dynamic signal warning</v>
      </c>
      <c r="B66" s="703">
        <v>20</v>
      </c>
      <c r="C66" s="703" t="s">
        <v>7</v>
      </c>
      <c r="D66" s="703" t="e">
        <f>IF(A66="","",HLOOKUP('Worksheet 1'!$H$11,Applicable_to_Area_Type,VLOOKUP($C66,Applicable_to_Area_Type,2,FALSE),FALSE))</f>
        <v>#N/A</v>
      </c>
      <c r="E66" s="673">
        <v>0.82</v>
      </c>
      <c r="F66" s="673">
        <v>0.89</v>
      </c>
      <c r="G66" s="673">
        <v>0.65449999999999997</v>
      </c>
      <c r="H66" s="673">
        <v>1</v>
      </c>
      <c r="I66" s="673">
        <v>1</v>
      </c>
      <c r="J66" s="673">
        <v>1</v>
      </c>
      <c r="K66" s="673">
        <v>0.82</v>
      </c>
      <c r="L66" s="673">
        <v>0.82</v>
      </c>
      <c r="M66" s="673">
        <v>1</v>
      </c>
      <c r="N66" s="673">
        <v>0.82</v>
      </c>
      <c r="O66" s="673">
        <v>1</v>
      </c>
      <c r="P66" s="673">
        <v>1</v>
      </c>
      <c r="Q66" s="673">
        <v>1</v>
      </c>
      <c r="R66" s="673">
        <v>1</v>
      </c>
      <c r="S66" s="673">
        <v>0.92600000000000005</v>
      </c>
      <c r="T66" s="673">
        <v>1</v>
      </c>
      <c r="U66" s="673">
        <v>1</v>
      </c>
      <c r="V66" s="702">
        <v>1</v>
      </c>
      <c r="W66" s="654">
        <v>63</v>
      </c>
      <c r="X66" s="179" t="s">
        <v>714</v>
      </c>
      <c r="Y66" s="179" t="s">
        <v>719</v>
      </c>
    </row>
    <row r="67" spans="1:25" s="248" customFormat="1" x14ac:dyDescent="0.2">
      <c r="A67" s="536" t="str">
        <f t="shared" si="0"/>
        <v>64 - Intersection - Traffic control - Signal - Replace incandescent traffic signal bulbs with Light Emitting Diodes (LEDs)</v>
      </c>
      <c r="B67" s="701">
        <v>10</v>
      </c>
      <c r="C67" s="701" t="s">
        <v>638</v>
      </c>
      <c r="D67" s="701" t="e">
        <f>IF(A67="","",HLOOKUP('Worksheet 1'!$H$11,Applicable_to_Area_Type,VLOOKUP($C67,Applicable_to_Area_Type,2,FALSE),FALSE))</f>
        <v>#N/A</v>
      </c>
      <c r="E67" s="673">
        <v>1.0469999999999999</v>
      </c>
      <c r="F67" s="673">
        <v>0.96650000000000003</v>
      </c>
      <c r="G67" s="673">
        <v>1.0469999999999999</v>
      </c>
      <c r="H67" s="673">
        <v>1</v>
      </c>
      <c r="I67" s="673">
        <v>1</v>
      </c>
      <c r="J67" s="673">
        <v>1</v>
      </c>
      <c r="K67" s="673">
        <v>1.0469999999999999</v>
      </c>
      <c r="L67" s="673">
        <v>1.0469999999999999</v>
      </c>
      <c r="M67" s="673">
        <v>1</v>
      </c>
      <c r="N67" s="673">
        <v>1.0469999999999999</v>
      </c>
      <c r="O67" s="673">
        <v>1</v>
      </c>
      <c r="P67" s="673">
        <v>1</v>
      </c>
      <c r="Q67" s="673">
        <v>1</v>
      </c>
      <c r="R67" s="673">
        <v>1</v>
      </c>
      <c r="S67" s="673">
        <v>0.78500000000000003</v>
      </c>
      <c r="T67" s="673">
        <v>1</v>
      </c>
      <c r="U67" s="673">
        <v>1</v>
      </c>
      <c r="V67" s="702">
        <v>1</v>
      </c>
      <c r="W67" s="654">
        <v>64</v>
      </c>
      <c r="X67" s="179" t="s">
        <v>714</v>
      </c>
      <c r="Y67" s="179" t="s">
        <v>720</v>
      </c>
    </row>
    <row r="68" spans="1:25" s="248" customFormat="1" x14ac:dyDescent="0.2">
      <c r="A68" s="536" t="str">
        <f t="shared" si="0"/>
        <v>65 - Intersection - Traffic control - Signal - Phasing or timing - Add all-red interval/increase yellow time</v>
      </c>
      <c r="B68" s="701">
        <v>50</v>
      </c>
      <c r="C68" s="701" t="s">
        <v>638</v>
      </c>
      <c r="D68" s="701" t="e">
        <f>IF(A68="","",HLOOKUP('Worksheet 1'!$H$11,Applicable_to_Area_Type,VLOOKUP($C68,Applicable_to_Area_Type,2,FALSE),FALSE))</f>
        <v>#N/A</v>
      </c>
      <c r="E68" s="673">
        <v>0.9355</v>
      </c>
      <c r="F68" s="673">
        <v>0.84799999999999998</v>
      </c>
      <c r="G68" s="673">
        <v>0.96599999999999997</v>
      </c>
      <c r="H68" s="673">
        <v>1</v>
      </c>
      <c r="I68" s="673">
        <v>1</v>
      </c>
      <c r="J68" s="673">
        <v>1</v>
      </c>
      <c r="K68" s="673">
        <v>0.9355</v>
      </c>
      <c r="L68" s="673">
        <v>0.9355</v>
      </c>
      <c r="M68" s="673">
        <v>1</v>
      </c>
      <c r="N68" s="673">
        <v>0.9355</v>
      </c>
      <c r="O68" s="673">
        <v>1</v>
      </c>
      <c r="P68" s="673">
        <v>1</v>
      </c>
      <c r="Q68" s="673">
        <v>1</v>
      </c>
      <c r="R68" s="673">
        <v>1.57</v>
      </c>
      <c r="S68" s="673">
        <v>1.57</v>
      </c>
      <c r="T68" s="673">
        <v>1</v>
      </c>
      <c r="U68" s="673">
        <v>1</v>
      </c>
      <c r="V68" s="702">
        <v>1</v>
      </c>
      <c r="W68" s="654">
        <v>65</v>
      </c>
      <c r="X68" s="179" t="s">
        <v>721</v>
      </c>
      <c r="Y68" s="179" t="s">
        <v>40</v>
      </c>
    </row>
    <row r="69" spans="1:25" s="248" customFormat="1" x14ac:dyDescent="0.2">
      <c r="A69" s="536" t="str">
        <f t="shared" ref="A69:A132" si="1">CONCATENATE(W69," - ",X69," - ",Y69)</f>
        <v>66 - Intersection - Traffic control - Signal - Phasing or timing - Add pedestrian phase</v>
      </c>
      <c r="B69" s="701">
        <v>20</v>
      </c>
      <c r="C69" s="701" t="s">
        <v>7</v>
      </c>
      <c r="D69" s="701" t="e">
        <f>IF(A69="","",HLOOKUP('Worksheet 1'!$H$11,Applicable_to_Area_Type,VLOOKUP($C69,Applicable_to_Area_Type,2,FALSE),FALSE))</f>
        <v>#N/A</v>
      </c>
      <c r="E69" s="673">
        <v>1</v>
      </c>
      <c r="F69" s="673">
        <v>0.92</v>
      </c>
      <c r="G69" s="673">
        <v>0.95399999999999996</v>
      </c>
      <c r="H69" s="673">
        <v>1</v>
      </c>
      <c r="I69" s="673">
        <v>1</v>
      </c>
      <c r="J69" s="673">
        <v>1</v>
      </c>
      <c r="K69" s="673">
        <v>0.91200000000000003</v>
      </c>
      <c r="L69" s="673">
        <v>0.91200000000000003</v>
      </c>
      <c r="M69" s="673">
        <v>1</v>
      </c>
      <c r="N69" s="673">
        <v>0.91200000000000003</v>
      </c>
      <c r="O69" s="673">
        <v>1</v>
      </c>
      <c r="P69" s="673">
        <v>1</v>
      </c>
      <c r="Q69" s="673">
        <v>1</v>
      </c>
      <c r="R69" s="673">
        <v>0.76400000000000001</v>
      </c>
      <c r="S69" s="673">
        <v>0.76400000000000001</v>
      </c>
      <c r="T69" s="673">
        <v>1</v>
      </c>
      <c r="U69" s="673">
        <v>1</v>
      </c>
      <c r="V69" s="702">
        <v>1</v>
      </c>
      <c r="W69" s="654">
        <v>66</v>
      </c>
      <c r="X69" s="179" t="s">
        <v>721</v>
      </c>
      <c r="Y69" s="179" t="s">
        <v>13</v>
      </c>
    </row>
    <row r="70" spans="1:25" s="248" customFormat="1" x14ac:dyDescent="0.2">
      <c r="A70" s="536" t="str">
        <f t="shared" si="1"/>
        <v>67 - Intersection - Traffic control - Signal - Phasing or timing - Change from permissive only to flashing yellow arrow permissive</v>
      </c>
      <c r="B70" s="701">
        <v>25</v>
      </c>
      <c r="C70" s="701" t="s">
        <v>7</v>
      </c>
      <c r="D70" s="701" t="e">
        <f>IF(A70="","",HLOOKUP('Worksheet 1'!$H$11,Applicable_to_Area_Type,VLOOKUP($C70,Applicable_to_Area_Type,2,FALSE),FALSE))</f>
        <v>#N/A</v>
      </c>
      <c r="E70" s="673">
        <v>0.75</v>
      </c>
      <c r="F70" s="673">
        <v>0.75</v>
      </c>
      <c r="G70" s="673">
        <v>0.75</v>
      </c>
      <c r="H70" s="673">
        <v>1</v>
      </c>
      <c r="I70" s="673">
        <v>1</v>
      </c>
      <c r="J70" s="673">
        <v>1</v>
      </c>
      <c r="K70" s="673">
        <v>0.63500000000000001</v>
      </c>
      <c r="L70" s="673">
        <v>0.75</v>
      </c>
      <c r="M70" s="673">
        <v>1</v>
      </c>
      <c r="N70" s="673">
        <v>0.75</v>
      </c>
      <c r="O70" s="673">
        <v>1</v>
      </c>
      <c r="P70" s="673">
        <v>1</v>
      </c>
      <c r="Q70" s="673">
        <v>1</v>
      </c>
      <c r="R70" s="673">
        <v>0.68</v>
      </c>
      <c r="S70" s="673">
        <v>0.68</v>
      </c>
      <c r="T70" s="673">
        <v>1</v>
      </c>
      <c r="U70" s="673">
        <v>1</v>
      </c>
      <c r="V70" s="702">
        <v>1</v>
      </c>
      <c r="W70" s="654">
        <v>67</v>
      </c>
      <c r="X70" s="179" t="s">
        <v>721</v>
      </c>
      <c r="Y70" s="179" t="s">
        <v>722</v>
      </c>
    </row>
    <row r="71" spans="1:25" s="248" customFormat="1" x14ac:dyDescent="0.2">
      <c r="A71" s="536" t="str">
        <f t="shared" si="1"/>
        <v>68 - Intersection - Traffic control - Signal - Phasing or timing - Change from permitted to protected</v>
      </c>
      <c r="B71" s="701">
        <v>25</v>
      </c>
      <c r="C71" s="701" t="s">
        <v>7</v>
      </c>
      <c r="D71" s="701" t="e">
        <f>IF(A71="","",HLOOKUP('Worksheet 1'!$H$11,Applicable_to_Area_Type,VLOOKUP($C71,Applicable_to_Area_Type,2,FALSE),FALSE))</f>
        <v>#N/A</v>
      </c>
      <c r="E71" s="673">
        <v>0.94</v>
      </c>
      <c r="F71" s="673">
        <v>1.075</v>
      </c>
      <c r="G71" s="673">
        <v>0.01</v>
      </c>
      <c r="H71" s="673">
        <v>1</v>
      </c>
      <c r="I71" s="673">
        <v>1</v>
      </c>
      <c r="J71" s="673">
        <v>1</v>
      </c>
      <c r="K71" s="673">
        <v>0.84</v>
      </c>
      <c r="L71" s="673">
        <v>0.94</v>
      </c>
      <c r="M71" s="673">
        <v>1</v>
      </c>
      <c r="N71" s="673">
        <v>0.94</v>
      </c>
      <c r="O71" s="673">
        <v>1</v>
      </c>
      <c r="P71" s="673">
        <v>1</v>
      </c>
      <c r="Q71" s="673">
        <v>1</v>
      </c>
      <c r="R71" s="673">
        <v>0.86650000000000005</v>
      </c>
      <c r="S71" s="673">
        <v>0.97250000000000003</v>
      </c>
      <c r="T71" s="673">
        <v>1</v>
      </c>
      <c r="U71" s="673">
        <v>1</v>
      </c>
      <c r="V71" s="702">
        <v>1</v>
      </c>
      <c r="W71" s="654">
        <v>68</v>
      </c>
      <c r="X71" s="179" t="s">
        <v>721</v>
      </c>
      <c r="Y71" s="179" t="s">
        <v>723</v>
      </c>
    </row>
    <row r="72" spans="1:25" s="248" customFormat="1" x14ac:dyDescent="0.2">
      <c r="A72" s="536" t="str">
        <f t="shared" si="1"/>
        <v>69 - Intersection - Traffic control - Signal - Phasing or timing - Change from protected only to flashing yellow arrow protected</v>
      </c>
      <c r="B72" s="701">
        <v>25</v>
      </c>
      <c r="C72" s="701" t="s">
        <v>7</v>
      </c>
      <c r="D72" s="701" t="e">
        <f>IF(A72="","",HLOOKUP('Worksheet 1'!$H$11,Applicable_to_Area_Type,VLOOKUP($C72,Applicable_to_Area_Type,2,FALSE),FALSE))</f>
        <v>#N/A</v>
      </c>
      <c r="E72" s="673">
        <v>0.92600000000000005</v>
      </c>
      <c r="F72" s="673">
        <v>0.92600000000000005</v>
      </c>
      <c r="G72" s="673">
        <v>0.37</v>
      </c>
      <c r="H72" s="673">
        <v>1</v>
      </c>
      <c r="I72" s="673">
        <v>1</v>
      </c>
      <c r="J72" s="673">
        <v>1</v>
      </c>
      <c r="K72" s="673">
        <v>3.4279999999999999</v>
      </c>
      <c r="L72" s="673">
        <v>0.92600000000000005</v>
      </c>
      <c r="M72" s="673">
        <v>1</v>
      </c>
      <c r="N72" s="673">
        <v>0.92600000000000005</v>
      </c>
      <c r="O72" s="673">
        <v>1</v>
      </c>
      <c r="P72" s="673">
        <v>1</v>
      </c>
      <c r="Q72" s="673">
        <v>1</v>
      </c>
      <c r="R72" s="673">
        <v>1.19</v>
      </c>
      <c r="S72" s="673">
        <v>1.19</v>
      </c>
      <c r="T72" s="673">
        <v>1</v>
      </c>
      <c r="U72" s="673">
        <v>1</v>
      </c>
      <c r="V72" s="702">
        <v>1</v>
      </c>
      <c r="W72" s="654">
        <v>69</v>
      </c>
      <c r="X72" s="179" t="s">
        <v>721</v>
      </c>
      <c r="Y72" s="179" t="s">
        <v>724</v>
      </c>
    </row>
    <row r="73" spans="1:25" s="248" customFormat="1" x14ac:dyDescent="0.2">
      <c r="A73" s="536" t="str">
        <f t="shared" si="1"/>
        <v xml:space="preserve">70 - Intersection - Traffic control - Signal - Phasing or timing - Interconnect and optimize signals </v>
      </c>
      <c r="B73" s="701">
        <v>5</v>
      </c>
      <c r="C73" s="701" t="s">
        <v>643</v>
      </c>
      <c r="D73" s="701" t="e">
        <f>IF(A73="","",HLOOKUP('Worksheet 1'!$H$11,Applicable_to_Area_Type,VLOOKUP($C73,Applicable_to_Area_Type,2,FALSE),FALSE))</f>
        <v>#N/A</v>
      </c>
      <c r="E73" s="673">
        <v>0.78500000000000003</v>
      </c>
      <c r="F73" s="673">
        <v>0.78500000000000003</v>
      </c>
      <c r="G73" s="673">
        <v>0.80700000000000005</v>
      </c>
      <c r="H73" s="673">
        <v>1</v>
      </c>
      <c r="I73" s="673">
        <v>1</v>
      </c>
      <c r="J73" s="673">
        <v>1</v>
      </c>
      <c r="K73" s="673">
        <v>0.78500000000000003</v>
      </c>
      <c r="L73" s="673">
        <v>0.78500000000000003</v>
      </c>
      <c r="M73" s="673">
        <v>1</v>
      </c>
      <c r="N73" s="673">
        <v>0.78500000000000003</v>
      </c>
      <c r="O73" s="673">
        <v>1</v>
      </c>
      <c r="P73" s="673">
        <v>1</v>
      </c>
      <c r="Q73" s="673">
        <v>1</v>
      </c>
      <c r="R73" s="673">
        <v>1</v>
      </c>
      <c r="S73" s="673">
        <v>1</v>
      </c>
      <c r="T73" s="673">
        <v>1</v>
      </c>
      <c r="U73" s="673">
        <v>1</v>
      </c>
      <c r="V73" s="702">
        <v>1</v>
      </c>
      <c r="W73" s="654">
        <v>70</v>
      </c>
      <c r="X73" s="179" t="s">
        <v>721</v>
      </c>
      <c r="Y73" s="179" t="s">
        <v>725</v>
      </c>
    </row>
    <row r="74" spans="1:25" s="248" customFormat="1" x14ac:dyDescent="0.2">
      <c r="A74" s="536" t="str">
        <f t="shared" si="1"/>
        <v>71 - Intersection - Traffic control - Signal/Sign - Permit right-turn-on-red</v>
      </c>
      <c r="B74" s="701">
        <v>10</v>
      </c>
      <c r="C74" s="701" t="s">
        <v>7</v>
      </c>
      <c r="D74" s="701" t="e">
        <f>IF(A74="","",HLOOKUP('Worksheet 1'!$H$11,Applicable_to_Area_Type,VLOOKUP($C74,Applicable_to_Area_Type,2,FALSE),FALSE))</f>
        <v>#N/A</v>
      </c>
      <c r="E74" s="673">
        <v>1.57</v>
      </c>
      <c r="F74" s="673">
        <v>1.57</v>
      </c>
      <c r="G74" s="673">
        <v>1.57</v>
      </c>
      <c r="H74" s="673">
        <v>1</v>
      </c>
      <c r="I74" s="673">
        <v>1</v>
      </c>
      <c r="J74" s="673">
        <v>1</v>
      </c>
      <c r="K74" s="673">
        <v>1.57</v>
      </c>
      <c r="L74" s="673">
        <v>1.57</v>
      </c>
      <c r="M74" s="673">
        <v>1</v>
      </c>
      <c r="N74" s="673">
        <v>1.57</v>
      </c>
      <c r="O74" s="673">
        <v>1</v>
      </c>
      <c r="P74" s="673">
        <v>1</v>
      </c>
      <c r="Q74" s="673">
        <v>1</v>
      </c>
      <c r="R74" s="673">
        <v>0.79500000000000004</v>
      </c>
      <c r="S74" s="673">
        <v>0.79500000000000004</v>
      </c>
      <c r="T74" s="673">
        <v>1</v>
      </c>
      <c r="U74" s="673">
        <v>1</v>
      </c>
      <c r="V74" s="702">
        <v>1</v>
      </c>
      <c r="W74" s="654">
        <v>71</v>
      </c>
      <c r="X74" s="179" t="s">
        <v>726</v>
      </c>
      <c r="Y74" s="179" t="s">
        <v>727</v>
      </c>
    </row>
    <row r="75" spans="1:25" s="248" customFormat="1" x14ac:dyDescent="0.2">
      <c r="A75" s="536" t="str">
        <f t="shared" si="1"/>
        <v>72 - Intersection - Traffic control - Signal - Install a traffic signal</v>
      </c>
      <c r="B75" s="701">
        <v>20</v>
      </c>
      <c r="C75" s="701" t="s">
        <v>7</v>
      </c>
      <c r="D75" s="701" t="e">
        <f>IF(A75="","",HLOOKUP('Worksheet 1'!$H$11,Applicable_to_Area_Type,VLOOKUP($C75,Applicable_to_Area_Type,2,FALSE),FALSE))</f>
        <v>#N/A</v>
      </c>
      <c r="E75" s="673">
        <v>0.83</v>
      </c>
      <c r="F75" s="673">
        <v>1.1140000000000001</v>
      </c>
      <c r="G75" s="673">
        <v>0.46</v>
      </c>
      <c r="H75" s="673">
        <v>1</v>
      </c>
      <c r="I75" s="673">
        <v>1</v>
      </c>
      <c r="J75" s="673">
        <v>1</v>
      </c>
      <c r="K75" s="673">
        <v>0.57499999999999996</v>
      </c>
      <c r="L75" s="673">
        <v>1.0049999999999999</v>
      </c>
      <c r="M75" s="673">
        <v>1</v>
      </c>
      <c r="N75" s="673">
        <v>0.76400000000000001</v>
      </c>
      <c r="O75" s="673">
        <v>1</v>
      </c>
      <c r="P75" s="673">
        <v>1</v>
      </c>
      <c r="Q75" s="673">
        <v>1</v>
      </c>
      <c r="R75" s="673">
        <v>0.64800000000000002</v>
      </c>
      <c r="S75" s="673">
        <v>0.75700000000000001</v>
      </c>
      <c r="T75" s="673">
        <v>1</v>
      </c>
      <c r="U75" s="673">
        <v>1</v>
      </c>
      <c r="V75" s="702">
        <v>1</v>
      </c>
      <c r="W75" s="654">
        <v>72</v>
      </c>
      <c r="X75" s="179" t="s">
        <v>714</v>
      </c>
      <c r="Y75" s="179" t="s">
        <v>728</v>
      </c>
    </row>
    <row r="76" spans="1:25" s="248" customFormat="1" x14ac:dyDescent="0.2">
      <c r="A76" s="536" t="str">
        <f t="shared" si="1"/>
        <v>73 - Intersection - Traffic control - Signal - Prohibit right turn on red at signalized intersection</v>
      </c>
      <c r="B76" s="701">
        <v>10</v>
      </c>
      <c r="C76" s="701" t="s">
        <v>7</v>
      </c>
      <c r="D76" s="701" t="e">
        <f>IF(A76="","",HLOOKUP('Worksheet 1'!$H$11,Applicable_to_Area_Type,VLOOKUP($C76,Applicable_to_Area_Type,2,FALSE),FALSE))</f>
        <v>#N/A</v>
      </c>
      <c r="E76" s="673">
        <v>1</v>
      </c>
      <c r="F76" s="673">
        <v>1</v>
      </c>
      <c r="G76" s="673">
        <v>0.75</v>
      </c>
      <c r="H76" s="673">
        <v>1</v>
      </c>
      <c r="I76" s="673">
        <v>1</v>
      </c>
      <c r="J76" s="673">
        <v>1</v>
      </c>
      <c r="K76" s="673">
        <v>0.75</v>
      </c>
      <c r="L76" s="673">
        <v>0.75</v>
      </c>
      <c r="M76" s="673">
        <v>1</v>
      </c>
      <c r="N76" s="673">
        <v>0.75</v>
      </c>
      <c r="O76" s="673">
        <v>1</v>
      </c>
      <c r="P76" s="673">
        <v>1</v>
      </c>
      <c r="Q76" s="673">
        <v>1</v>
      </c>
      <c r="R76" s="673">
        <v>1</v>
      </c>
      <c r="S76" s="673">
        <v>0.68500000000000005</v>
      </c>
      <c r="T76" s="673">
        <v>1</v>
      </c>
      <c r="U76" s="673">
        <v>1</v>
      </c>
      <c r="V76" s="702">
        <v>1</v>
      </c>
      <c r="W76" s="654">
        <v>73</v>
      </c>
      <c r="X76" s="179" t="s">
        <v>714</v>
      </c>
      <c r="Y76" s="179" t="s">
        <v>729</v>
      </c>
    </row>
    <row r="77" spans="1:25" s="248" customFormat="1" x14ac:dyDescent="0.2">
      <c r="A77" s="536" t="str">
        <f t="shared" si="1"/>
        <v>74 - Intersection - Traffic control - Signal - Upgrade traffic signal hardware</v>
      </c>
      <c r="B77" s="701">
        <v>20</v>
      </c>
      <c r="C77" s="701" t="s">
        <v>7</v>
      </c>
      <c r="D77" s="701" t="e">
        <f>IF(A77="","",HLOOKUP('Worksheet 1'!$H$11,Applicable_to_Area_Type,VLOOKUP($C77,Applicable_to_Area_Type,2,FALSE),FALSE))</f>
        <v>#N/A</v>
      </c>
      <c r="E77" s="673">
        <v>0.8</v>
      </c>
      <c r="F77" s="673">
        <v>0.8</v>
      </c>
      <c r="G77" s="673">
        <v>0.8</v>
      </c>
      <c r="H77" s="673">
        <v>0.8</v>
      </c>
      <c r="I77" s="673">
        <v>0.8</v>
      </c>
      <c r="J77" s="673">
        <v>1</v>
      </c>
      <c r="K77" s="673">
        <v>0.8</v>
      </c>
      <c r="L77" s="673">
        <v>0.8</v>
      </c>
      <c r="M77" s="673">
        <v>0.8</v>
      </c>
      <c r="N77" s="673">
        <v>0.8</v>
      </c>
      <c r="O77" s="673">
        <v>0.8</v>
      </c>
      <c r="P77" s="673">
        <v>0.8</v>
      </c>
      <c r="Q77" s="673">
        <v>1</v>
      </c>
      <c r="R77" s="673">
        <v>1</v>
      </c>
      <c r="S77" s="673">
        <v>0.71199999999999997</v>
      </c>
      <c r="T77" s="673">
        <v>1</v>
      </c>
      <c r="U77" s="673">
        <v>1</v>
      </c>
      <c r="V77" s="702">
        <v>1</v>
      </c>
      <c r="W77" s="654">
        <v>74</v>
      </c>
      <c r="X77" s="179" t="s">
        <v>714</v>
      </c>
      <c r="Y77" s="179" t="s">
        <v>730</v>
      </c>
    </row>
    <row r="78" spans="1:25" s="248" customFormat="1" x14ac:dyDescent="0.2">
      <c r="A78" s="536" t="str">
        <f t="shared" si="1"/>
        <v>75 - Pavement marking - Add-No Passing Zone</v>
      </c>
      <c r="B78" s="701">
        <v>7</v>
      </c>
      <c r="C78" s="701" t="s">
        <v>7</v>
      </c>
      <c r="D78" s="701" t="e">
        <f>IF(A78="","",HLOOKUP('Worksheet 1'!$H$11,Applicable_to_Area_Type,VLOOKUP($C78,Applicable_to_Area_Type,2,FALSE),FALSE))</f>
        <v>#N/A</v>
      </c>
      <c r="E78" s="673">
        <v>0.6</v>
      </c>
      <c r="F78" s="673">
        <v>1</v>
      </c>
      <c r="G78" s="673">
        <v>1</v>
      </c>
      <c r="H78" s="673">
        <v>0.6</v>
      </c>
      <c r="I78" s="673">
        <v>1</v>
      </c>
      <c r="J78" s="673">
        <v>1</v>
      </c>
      <c r="K78" s="673">
        <v>1</v>
      </c>
      <c r="L78" s="673">
        <v>1</v>
      </c>
      <c r="M78" s="673">
        <v>1</v>
      </c>
      <c r="N78" s="673">
        <v>1</v>
      </c>
      <c r="O78" s="673">
        <v>1</v>
      </c>
      <c r="P78" s="673">
        <v>1</v>
      </c>
      <c r="Q78" s="673">
        <v>1</v>
      </c>
      <c r="R78" s="673">
        <v>1</v>
      </c>
      <c r="S78" s="673">
        <v>1.825</v>
      </c>
      <c r="T78" s="673">
        <v>1</v>
      </c>
      <c r="U78" s="673">
        <v>1</v>
      </c>
      <c r="V78" s="702">
        <v>1</v>
      </c>
      <c r="W78" s="654">
        <v>75</v>
      </c>
      <c r="X78" s="179" t="s">
        <v>731</v>
      </c>
      <c r="Y78" s="179" t="s">
        <v>732</v>
      </c>
    </row>
    <row r="79" spans="1:25" s="248" customFormat="1" x14ac:dyDescent="0.2">
      <c r="A79" s="536" t="str">
        <f t="shared" si="1"/>
        <v>76 - Pavement marking - Apply converging chevron pattern markings</v>
      </c>
      <c r="B79" s="701">
        <v>7</v>
      </c>
      <c r="C79" s="701" t="s">
        <v>638</v>
      </c>
      <c r="D79" s="701" t="e">
        <f>IF(A79="","",HLOOKUP('Worksheet 1'!$H$11,Applicable_to_Area_Type,VLOOKUP($C79,Applicable_to_Area_Type,2,FALSE),FALSE))</f>
        <v>#N/A</v>
      </c>
      <c r="E79" s="673">
        <v>1</v>
      </c>
      <c r="F79" s="673">
        <v>1</v>
      </c>
      <c r="G79" s="673">
        <v>0.68</v>
      </c>
      <c r="H79" s="673">
        <v>0.68</v>
      </c>
      <c r="I79" s="673">
        <v>0.68</v>
      </c>
      <c r="J79" s="673">
        <v>0.68</v>
      </c>
      <c r="K79" s="673">
        <v>0.68</v>
      </c>
      <c r="L79" s="673">
        <v>0.68</v>
      </c>
      <c r="M79" s="673">
        <v>0.68</v>
      </c>
      <c r="N79" s="673">
        <v>0.68</v>
      </c>
      <c r="O79" s="673">
        <v>0.68</v>
      </c>
      <c r="P79" s="673">
        <v>0.68</v>
      </c>
      <c r="Q79" s="673">
        <v>1</v>
      </c>
      <c r="R79" s="673">
        <v>1</v>
      </c>
      <c r="S79" s="673">
        <v>1</v>
      </c>
      <c r="T79" s="673">
        <v>1</v>
      </c>
      <c r="U79" s="673">
        <v>1</v>
      </c>
      <c r="V79" s="702">
        <v>1</v>
      </c>
      <c r="W79" s="654">
        <v>76</v>
      </c>
      <c r="X79" s="179" t="s">
        <v>731</v>
      </c>
      <c r="Y79" s="179" t="s">
        <v>733</v>
      </c>
    </row>
    <row r="80" spans="1:25" s="248" customFormat="1" x14ac:dyDescent="0.2">
      <c r="A80" s="536" t="str">
        <f t="shared" si="1"/>
        <v xml:space="preserve">77 - Pavement marking - Improve markings (conspicuity) </v>
      </c>
      <c r="B80" s="701">
        <v>7</v>
      </c>
      <c r="C80" s="701" t="s">
        <v>7</v>
      </c>
      <c r="D80" s="701" t="e">
        <f>IF(A80="","",HLOOKUP('Worksheet 1'!$H$11,Applicable_to_Area_Type,VLOOKUP($C80,Applicable_to_Area_Type,2,FALSE),FALSE))</f>
        <v>#N/A</v>
      </c>
      <c r="E80" s="673">
        <v>1</v>
      </c>
      <c r="F80" s="673">
        <v>1</v>
      </c>
      <c r="G80" s="673">
        <v>0.94899999999999995</v>
      </c>
      <c r="H80" s="673">
        <v>1.008</v>
      </c>
      <c r="I80" s="673">
        <v>0.94899999999999995</v>
      </c>
      <c r="J80" s="673">
        <v>0.94899999999999995</v>
      </c>
      <c r="K80" s="673">
        <v>0.94899999999999995</v>
      </c>
      <c r="L80" s="673">
        <v>0.94899999999999995</v>
      </c>
      <c r="M80" s="673">
        <v>0.94899999999999995</v>
      </c>
      <c r="N80" s="673">
        <v>0.94899999999999995</v>
      </c>
      <c r="O80" s="673">
        <v>0.99299999999999999</v>
      </c>
      <c r="P80" s="673">
        <v>0.94899999999999995</v>
      </c>
      <c r="Q80" s="673">
        <v>1</v>
      </c>
      <c r="R80" s="673">
        <v>1</v>
      </c>
      <c r="S80" s="673">
        <v>1</v>
      </c>
      <c r="T80" s="673">
        <v>1</v>
      </c>
      <c r="U80" s="673">
        <v>1</v>
      </c>
      <c r="V80" s="702">
        <v>1</v>
      </c>
      <c r="W80" s="654">
        <v>77</v>
      </c>
      <c r="X80" s="179" t="s">
        <v>731</v>
      </c>
      <c r="Y80" s="179" t="s">
        <v>734</v>
      </c>
    </row>
    <row r="81" spans="1:25" s="248" customFormat="1" x14ac:dyDescent="0.2">
      <c r="A81" s="536" t="str">
        <f t="shared" si="1"/>
        <v>78 - Pavement marking - Install post-mounted delineators</v>
      </c>
      <c r="B81" s="701">
        <v>10</v>
      </c>
      <c r="C81" s="701" t="s">
        <v>7</v>
      </c>
      <c r="D81" s="701" t="e">
        <f>IF(A81="","",HLOOKUP('Worksheet 1'!$H$11,Applicable_to_Area_Type,VLOOKUP($C81,Applicable_to_Area_Type,2,FALSE),FALSE))</f>
        <v>#N/A</v>
      </c>
      <c r="E81" s="673">
        <v>1</v>
      </c>
      <c r="F81" s="673">
        <v>1</v>
      </c>
      <c r="G81" s="673">
        <v>1.19</v>
      </c>
      <c r="H81" s="673">
        <v>1.19</v>
      </c>
      <c r="I81" s="673">
        <v>1.19</v>
      </c>
      <c r="J81" s="673">
        <v>1.19</v>
      </c>
      <c r="K81" s="673">
        <v>1.19</v>
      </c>
      <c r="L81" s="673">
        <v>1.19</v>
      </c>
      <c r="M81" s="673">
        <v>1.19</v>
      </c>
      <c r="N81" s="673">
        <v>1.19</v>
      </c>
      <c r="O81" s="673">
        <v>1.19</v>
      </c>
      <c r="P81" s="673">
        <v>1.19</v>
      </c>
      <c r="Q81" s="673">
        <v>1</v>
      </c>
      <c r="R81" s="673">
        <v>1</v>
      </c>
      <c r="S81" s="673">
        <v>1</v>
      </c>
      <c r="T81" s="673">
        <v>1</v>
      </c>
      <c r="U81" s="673">
        <v>1</v>
      </c>
      <c r="V81" s="702">
        <v>1</v>
      </c>
      <c r="W81" s="654">
        <v>78</v>
      </c>
      <c r="X81" s="179" t="s">
        <v>731</v>
      </c>
      <c r="Y81" s="179" t="s">
        <v>735</v>
      </c>
    </row>
    <row r="82" spans="1:25" s="248" customFormat="1" x14ac:dyDescent="0.2">
      <c r="A82" s="536" t="str">
        <f t="shared" si="1"/>
        <v>79 - Pavement marking - Install raised pavement marking</v>
      </c>
      <c r="B82" s="701">
        <v>8</v>
      </c>
      <c r="C82" s="701" t="s">
        <v>7</v>
      </c>
      <c r="D82" s="701" t="e">
        <f>IF(A82="","",HLOOKUP('Worksheet 1'!$H$11,Applicable_to_Area_Type,VLOOKUP($C82,Applicable_to_Area_Type,2,FALSE),FALSE))</f>
        <v>#N/A</v>
      </c>
      <c r="E82" s="673">
        <v>1</v>
      </c>
      <c r="F82" s="673">
        <v>1</v>
      </c>
      <c r="G82" s="673">
        <v>1</v>
      </c>
      <c r="H82" s="673">
        <v>1</v>
      </c>
      <c r="I82" s="673">
        <v>1</v>
      </c>
      <c r="J82" s="673">
        <v>1</v>
      </c>
      <c r="K82" s="673">
        <v>1</v>
      </c>
      <c r="L82" s="673">
        <v>1</v>
      </c>
      <c r="M82" s="673">
        <v>1</v>
      </c>
      <c r="N82" s="673">
        <v>1</v>
      </c>
      <c r="O82" s="673">
        <v>1</v>
      </c>
      <c r="P82" s="673">
        <v>1</v>
      </c>
      <c r="Q82" s="673">
        <v>1</v>
      </c>
      <c r="R82" s="673">
        <v>1</v>
      </c>
      <c r="S82" s="673">
        <v>1</v>
      </c>
      <c r="T82" s="673">
        <v>1</v>
      </c>
      <c r="U82" s="673">
        <v>1</v>
      </c>
      <c r="V82" s="702">
        <v>1</v>
      </c>
      <c r="W82" s="654">
        <v>79</v>
      </c>
      <c r="X82" s="179" t="s">
        <v>731</v>
      </c>
      <c r="Y82" s="179" t="s">
        <v>736</v>
      </c>
    </row>
    <row r="83" spans="1:25" s="248" customFormat="1" x14ac:dyDescent="0.2">
      <c r="A83" s="536" t="str">
        <f t="shared" si="1"/>
        <v>80 - Pavement marking - Install raised pavement marking</v>
      </c>
      <c r="B83" s="701">
        <v>8</v>
      </c>
      <c r="C83" s="701" t="s">
        <v>656</v>
      </c>
      <c r="D83" s="701" t="e">
        <f>IF(A83="","",HLOOKUP('Worksheet 1'!$H$11,Applicable_to_Area_Type,VLOOKUP($C83,Applicable_to_Area_Type,2,FALSE),FALSE))</f>
        <v>#N/A</v>
      </c>
      <c r="E83" s="673">
        <v>1</v>
      </c>
      <c r="F83" s="673">
        <v>1</v>
      </c>
      <c r="G83" s="673">
        <v>0.79500000000000004</v>
      </c>
      <c r="H83" s="673">
        <v>0.79500000000000004</v>
      </c>
      <c r="I83" s="673">
        <v>0.79500000000000004</v>
      </c>
      <c r="J83" s="673">
        <v>0.79500000000000004</v>
      </c>
      <c r="K83" s="673">
        <v>0.79500000000000004</v>
      </c>
      <c r="L83" s="673">
        <v>0.79500000000000004</v>
      </c>
      <c r="M83" s="673">
        <v>0.79500000000000004</v>
      </c>
      <c r="N83" s="673">
        <v>0.79500000000000004</v>
      </c>
      <c r="O83" s="673">
        <v>0.79500000000000004</v>
      </c>
      <c r="P83" s="673">
        <v>0.79500000000000004</v>
      </c>
      <c r="Q83" s="673">
        <v>1</v>
      </c>
      <c r="R83" s="673">
        <v>0.96550000000000002</v>
      </c>
      <c r="S83" s="673">
        <v>0.96550000000000002</v>
      </c>
      <c r="T83" s="673">
        <v>1</v>
      </c>
      <c r="U83" s="673">
        <v>1</v>
      </c>
      <c r="V83" s="702">
        <v>1</v>
      </c>
      <c r="W83" s="654">
        <v>80</v>
      </c>
      <c r="X83" s="179" t="s">
        <v>731</v>
      </c>
      <c r="Y83" s="179" t="s">
        <v>736</v>
      </c>
    </row>
    <row r="84" spans="1:25" s="248" customFormat="1" x14ac:dyDescent="0.2">
      <c r="A84" s="536" t="str">
        <f t="shared" si="1"/>
        <v>81 - Pavement marking - Widen markings</v>
      </c>
      <c r="B84" s="701">
        <v>7</v>
      </c>
      <c r="C84" s="701" t="s">
        <v>7</v>
      </c>
      <c r="D84" s="701" t="e">
        <f>IF(A84="","",HLOOKUP('Worksheet 1'!$H$11,Applicable_to_Area_Type,VLOOKUP($C84,Applicable_to_Area_Type,2,FALSE),FALSE))</f>
        <v>#N/A</v>
      </c>
      <c r="E84" s="673">
        <v>1</v>
      </c>
      <c r="F84" s="673">
        <v>1</v>
      </c>
      <c r="G84" s="673">
        <v>0.74</v>
      </c>
      <c r="H84" s="673">
        <v>0.74</v>
      </c>
      <c r="I84" s="673">
        <v>0.74</v>
      </c>
      <c r="J84" s="673">
        <v>0.74</v>
      </c>
      <c r="K84" s="673">
        <v>0.74</v>
      </c>
      <c r="L84" s="673">
        <v>0.74</v>
      </c>
      <c r="M84" s="673">
        <v>0.75749999999999995</v>
      </c>
      <c r="N84" s="673">
        <v>0.74</v>
      </c>
      <c r="O84" s="673">
        <v>0.74</v>
      </c>
      <c r="P84" s="673">
        <v>0.74</v>
      </c>
      <c r="Q84" s="673">
        <v>1</v>
      </c>
      <c r="R84" s="673">
        <v>1.5449999999999999</v>
      </c>
      <c r="S84" s="673">
        <v>1.5449999999999999</v>
      </c>
      <c r="T84" s="673">
        <v>1</v>
      </c>
      <c r="U84" s="673">
        <v>1</v>
      </c>
      <c r="V84" s="702">
        <v>1</v>
      </c>
      <c r="W84" s="654">
        <v>81</v>
      </c>
      <c r="X84" s="179" t="s">
        <v>731</v>
      </c>
      <c r="Y84" s="179" t="s">
        <v>737</v>
      </c>
    </row>
    <row r="85" spans="1:25" s="248" customFormat="1" x14ac:dyDescent="0.2">
      <c r="A85" s="536" t="str">
        <f t="shared" si="1"/>
        <v xml:space="preserve">82 - Pedestrians - Install a pedestrian crosswalk </v>
      </c>
      <c r="B85" s="701">
        <v>20</v>
      </c>
      <c r="C85" s="701" t="s">
        <v>7</v>
      </c>
      <c r="D85" s="701" t="e">
        <f>IF(A85="","",HLOOKUP('Worksheet 1'!$H$11,Applicable_to_Area_Type,VLOOKUP($C85,Applicable_to_Area_Type,2,FALSE),FALSE))</f>
        <v>#N/A</v>
      </c>
      <c r="E85" s="673">
        <v>1</v>
      </c>
      <c r="F85" s="673">
        <v>0.83550000000000002</v>
      </c>
      <c r="G85" s="673">
        <v>0.68500000000000005</v>
      </c>
      <c r="H85" s="673">
        <v>0.74099999999999999</v>
      </c>
      <c r="I85" s="673">
        <v>0.68500000000000005</v>
      </c>
      <c r="J85" s="673">
        <v>1</v>
      </c>
      <c r="K85" s="673">
        <v>1</v>
      </c>
      <c r="L85" s="673">
        <v>1</v>
      </c>
      <c r="M85" s="673">
        <v>1</v>
      </c>
      <c r="N85" s="673">
        <v>0.68500000000000005</v>
      </c>
      <c r="O85" s="673">
        <v>1</v>
      </c>
      <c r="P85" s="673">
        <v>1</v>
      </c>
      <c r="Q85" s="673">
        <v>1</v>
      </c>
      <c r="R85" s="673">
        <v>0.62</v>
      </c>
      <c r="S85" s="673">
        <v>0.62</v>
      </c>
      <c r="T85" s="673">
        <v>1</v>
      </c>
      <c r="U85" s="673">
        <v>1</v>
      </c>
      <c r="V85" s="702">
        <v>1</v>
      </c>
      <c r="W85" s="654">
        <v>82</v>
      </c>
      <c r="X85" s="179" t="s">
        <v>738</v>
      </c>
      <c r="Y85" s="179" t="s">
        <v>739</v>
      </c>
    </row>
    <row r="86" spans="1:25" s="248" customFormat="1" x14ac:dyDescent="0.2">
      <c r="A86" s="536" t="str">
        <f t="shared" si="1"/>
        <v>83 - Pedestrians - Install a pedestrian hybrid beacon</v>
      </c>
      <c r="B86" s="701">
        <v>10</v>
      </c>
      <c r="C86" s="701" t="s">
        <v>643</v>
      </c>
      <c r="D86" s="701" t="e">
        <f>IF(A86="","",HLOOKUP('Worksheet 1'!$H$11,Applicable_to_Area_Type,VLOOKUP($C86,Applicable_to_Area_Type,2,FALSE),FALSE))</f>
        <v>#N/A</v>
      </c>
      <c r="E86" s="673">
        <v>1</v>
      </c>
      <c r="F86" s="673">
        <v>0.876</v>
      </c>
      <c r="G86" s="673">
        <v>0.71199999999999997</v>
      </c>
      <c r="H86" s="673">
        <v>0.876</v>
      </c>
      <c r="I86" s="673">
        <v>0.71199999999999997</v>
      </c>
      <c r="J86" s="673">
        <v>1</v>
      </c>
      <c r="K86" s="673">
        <v>1</v>
      </c>
      <c r="L86" s="673">
        <v>1</v>
      </c>
      <c r="M86" s="673">
        <v>1</v>
      </c>
      <c r="N86" s="673">
        <v>0.71199999999999997</v>
      </c>
      <c r="O86" s="673">
        <v>1</v>
      </c>
      <c r="P86" s="673">
        <v>1</v>
      </c>
      <c r="Q86" s="673">
        <v>1</v>
      </c>
      <c r="R86" s="673">
        <v>0.745</v>
      </c>
      <c r="S86" s="673">
        <v>0.745</v>
      </c>
      <c r="T86" s="673">
        <v>1</v>
      </c>
      <c r="U86" s="673">
        <v>1</v>
      </c>
      <c r="V86" s="702">
        <v>1</v>
      </c>
      <c r="W86" s="654">
        <v>83</v>
      </c>
      <c r="X86" s="179" t="s">
        <v>738</v>
      </c>
      <c r="Y86" s="179" t="s">
        <v>740</v>
      </c>
    </row>
    <row r="87" spans="1:25" s="248" customFormat="1" x14ac:dyDescent="0.2">
      <c r="A87" s="536" t="str">
        <f t="shared" si="1"/>
        <v xml:space="preserve">84 - Pedestrians - Install a pedestrian sidewalk </v>
      </c>
      <c r="B87" s="701">
        <v>20</v>
      </c>
      <c r="C87" s="701" t="s">
        <v>638</v>
      </c>
      <c r="D87" s="701" t="e">
        <f>IF(A87="","",HLOOKUP('Worksheet 1'!$H$11,Applicable_to_Area_Type,VLOOKUP($C87,Applicable_to_Area_Type,2,FALSE),FALSE))</f>
        <v>#N/A</v>
      </c>
      <c r="E87" s="673">
        <v>1</v>
      </c>
      <c r="F87" s="673">
        <v>1.825</v>
      </c>
      <c r="G87" s="673">
        <v>1.825</v>
      </c>
      <c r="H87" s="673">
        <v>1.825</v>
      </c>
      <c r="I87" s="673">
        <v>1.825</v>
      </c>
      <c r="J87" s="673">
        <v>1</v>
      </c>
      <c r="K87" s="673">
        <v>1</v>
      </c>
      <c r="L87" s="673">
        <v>1</v>
      </c>
      <c r="M87" s="673">
        <v>1</v>
      </c>
      <c r="N87" s="673">
        <v>1.825</v>
      </c>
      <c r="O87" s="673">
        <v>1</v>
      </c>
      <c r="P87" s="673">
        <v>1</v>
      </c>
      <c r="Q87" s="673">
        <v>1</v>
      </c>
      <c r="R87" s="673">
        <v>0.91</v>
      </c>
      <c r="S87" s="673">
        <v>0.72</v>
      </c>
      <c r="T87" s="673">
        <v>1</v>
      </c>
      <c r="U87" s="673">
        <v>1</v>
      </c>
      <c r="V87" s="702">
        <v>1</v>
      </c>
      <c r="W87" s="654">
        <v>84</v>
      </c>
      <c r="X87" s="179" t="s">
        <v>738</v>
      </c>
      <c r="Y87" s="179" t="s">
        <v>741</v>
      </c>
    </row>
    <row r="88" spans="1:25" s="248" customFormat="1" x14ac:dyDescent="0.2">
      <c r="A88" s="536" t="str">
        <f t="shared" si="1"/>
        <v>85 - Pedestrians - Install advanced yield or stop markings and signs</v>
      </c>
      <c r="B88" s="701">
        <v>10</v>
      </c>
      <c r="C88" s="701" t="s">
        <v>643</v>
      </c>
      <c r="D88" s="701" t="e">
        <f>IF(A88="","",HLOOKUP('Worksheet 1'!$H$11,Applicable_to_Area_Type,VLOOKUP($C88,Applicable_to_Area_Type,2,FALSE),FALSE))</f>
        <v>#N/A</v>
      </c>
      <c r="E88" s="673">
        <v>1</v>
      </c>
      <c r="F88" s="673">
        <v>0.8</v>
      </c>
      <c r="G88" s="673">
        <v>0.8</v>
      </c>
      <c r="H88" s="673">
        <v>0.8</v>
      </c>
      <c r="I88" s="673">
        <v>0.8</v>
      </c>
      <c r="J88" s="673">
        <v>1</v>
      </c>
      <c r="K88" s="673">
        <v>0.8</v>
      </c>
      <c r="L88" s="673">
        <v>0.8</v>
      </c>
      <c r="M88" s="673">
        <v>1</v>
      </c>
      <c r="N88" s="673">
        <v>0.8</v>
      </c>
      <c r="O88" s="673">
        <v>1</v>
      </c>
      <c r="P88" s="673">
        <v>1</v>
      </c>
      <c r="Q88" s="673">
        <v>1</v>
      </c>
      <c r="R88" s="673">
        <v>1.2949999999999999</v>
      </c>
      <c r="S88" s="673">
        <v>1.2949999999999999</v>
      </c>
      <c r="T88" s="673">
        <v>1</v>
      </c>
      <c r="U88" s="673">
        <v>1</v>
      </c>
      <c r="V88" s="702">
        <v>1</v>
      </c>
      <c r="W88" s="654">
        <v>85</v>
      </c>
      <c r="X88" s="179" t="s">
        <v>738</v>
      </c>
      <c r="Y88" s="179" t="s">
        <v>742</v>
      </c>
    </row>
    <row r="89" spans="1:25" s="248" customFormat="1" x14ac:dyDescent="0.2">
      <c r="A89" s="536" t="str">
        <f t="shared" si="1"/>
        <v>86 - Railroad grade crossings - Install gates</v>
      </c>
      <c r="B89" s="701">
        <v>10</v>
      </c>
      <c r="C89" s="701" t="s">
        <v>7</v>
      </c>
      <c r="D89" s="701" t="e">
        <f>IF(A89="","",HLOOKUP('Worksheet 1'!$H$11,Applicable_to_Area_Type,VLOOKUP($C89,Applicable_to_Area_Type,2,FALSE),FALSE))</f>
        <v>#N/A</v>
      </c>
      <c r="E89" s="673">
        <v>1</v>
      </c>
      <c r="F89" s="673">
        <v>1</v>
      </c>
      <c r="G89" s="673">
        <v>0.11</v>
      </c>
      <c r="H89" s="673">
        <v>0.11</v>
      </c>
      <c r="I89" s="673">
        <v>0.11</v>
      </c>
      <c r="J89" s="673">
        <v>1</v>
      </c>
      <c r="K89" s="673">
        <v>1</v>
      </c>
      <c r="L89" s="673">
        <v>1</v>
      </c>
      <c r="M89" s="673">
        <v>1</v>
      </c>
      <c r="N89" s="673">
        <v>1</v>
      </c>
      <c r="O89" s="673">
        <v>1</v>
      </c>
      <c r="P89" s="673">
        <v>1</v>
      </c>
      <c r="Q89" s="673">
        <v>1</v>
      </c>
      <c r="R89" s="673">
        <v>1.05</v>
      </c>
      <c r="S89" s="673">
        <v>1.05</v>
      </c>
      <c r="T89" s="673">
        <v>1</v>
      </c>
      <c r="U89" s="673">
        <v>1</v>
      </c>
      <c r="V89" s="702">
        <v>1</v>
      </c>
      <c r="W89" s="654">
        <v>86</v>
      </c>
      <c r="X89" s="179" t="s">
        <v>743</v>
      </c>
      <c r="Y89" s="179" t="s">
        <v>744</v>
      </c>
    </row>
    <row r="90" spans="1:25" s="248" customFormat="1" x14ac:dyDescent="0.2">
      <c r="A90" s="536" t="str">
        <f t="shared" si="1"/>
        <v>87 - Railroad grade crossings - Install stop sign</v>
      </c>
      <c r="B90" s="701">
        <v>10</v>
      </c>
      <c r="C90" s="701" t="s">
        <v>7</v>
      </c>
      <c r="D90" s="701" t="e">
        <f>IF(A90="","",HLOOKUP('Worksheet 1'!$H$11,Applicable_to_Area_Type,VLOOKUP($C90,Applicable_to_Area_Type,2,FALSE),FALSE))</f>
        <v>#N/A</v>
      </c>
      <c r="E90" s="673">
        <v>1</v>
      </c>
      <c r="F90" s="673">
        <v>1</v>
      </c>
      <c r="G90" s="673">
        <v>0.68</v>
      </c>
      <c r="H90" s="673">
        <v>0.68</v>
      </c>
      <c r="I90" s="673">
        <v>0.68</v>
      </c>
      <c r="J90" s="673">
        <v>1</v>
      </c>
      <c r="K90" s="673">
        <v>1</v>
      </c>
      <c r="L90" s="673">
        <v>1</v>
      </c>
      <c r="M90" s="673">
        <v>1</v>
      </c>
      <c r="N90" s="673">
        <v>1</v>
      </c>
      <c r="O90" s="673">
        <v>1</v>
      </c>
      <c r="P90" s="673">
        <v>1</v>
      </c>
      <c r="Q90" s="673">
        <v>1</v>
      </c>
      <c r="R90" s="673">
        <v>1.78</v>
      </c>
      <c r="S90" s="673">
        <v>1.78</v>
      </c>
      <c r="T90" s="673">
        <v>1</v>
      </c>
      <c r="U90" s="673">
        <v>1</v>
      </c>
      <c r="V90" s="702">
        <v>1</v>
      </c>
      <c r="W90" s="654">
        <v>87</v>
      </c>
      <c r="X90" s="179" t="s">
        <v>743</v>
      </c>
      <c r="Y90" s="179" t="s">
        <v>745</v>
      </c>
    </row>
    <row r="91" spans="1:25" s="248" customFormat="1" x14ac:dyDescent="0.2">
      <c r="A91" s="536" t="str">
        <f t="shared" si="1"/>
        <v>88 - Railroad grade crossings - Upgrade signs to flashing lights</v>
      </c>
      <c r="B91" s="701">
        <v>10</v>
      </c>
      <c r="C91" s="701" t="s">
        <v>7</v>
      </c>
      <c r="D91" s="701" t="e">
        <f>IF(A91="","",HLOOKUP('Worksheet 1'!$H$11,Applicable_to_Area_Type,VLOOKUP($C91,Applicable_to_Area_Type,2,FALSE),FALSE))</f>
        <v>#N/A</v>
      </c>
      <c r="E91" s="673">
        <v>1</v>
      </c>
      <c r="F91" s="673">
        <v>1</v>
      </c>
      <c r="G91" s="673">
        <v>0.245</v>
      </c>
      <c r="H91" s="673">
        <v>0.245</v>
      </c>
      <c r="I91" s="673">
        <v>0.245</v>
      </c>
      <c r="J91" s="673">
        <v>1</v>
      </c>
      <c r="K91" s="673">
        <v>1</v>
      </c>
      <c r="L91" s="673">
        <v>1</v>
      </c>
      <c r="M91" s="673">
        <v>1</v>
      </c>
      <c r="N91" s="673">
        <v>1</v>
      </c>
      <c r="O91" s="673">
        <v>1</v>
      </c>
      <c r="P91" s="673">
        <v>1</v>
      </c>
      <c r="Q91" s="673">
        <v>1</v>
      </c>
      <c r="R91" s="673">
        <v>3.17</v>
      </c>
      <c r="S91" s="673">
        <v>3.17</v>
      </c>
      <c r="T91" s="673">
        <v>1</v>
      </c>
      <c r="U91" s="673">
        <v>1</v>
      </c>
      <c r="V91" s="702">
        <v>1</v>
      </c>
      <c r="W91" s="654">
        <v>88</v>
      </c>
      <c r="X91" s="179" t="s">
        <v>743</v>
      </c>
      <c r="Y91" s="179" t="s">
        <v>746</v>
      </c>
    </row>
    <row r="92" spans="1:25" s="248" customFormat="1" x14ac:dyDescent="0.2">
      <c r="A92" s="536" t="str">
        <f t="shared" si="1"/>
        <v>89 - Roadside - Install animal fencing (only collisions with animals)</v>
      </c>
      <c r="B92" s="701">
        <v>10</v>
      </c>
      <c r="C92" s="701" t="s">
        <v>7</v>
      </c>
      <c r="D92" s="701" t="e">
        <f>IF(A92="","",HLOOKUP('Worksheet 1'!$H$11,Applicable_to_Area_Type,VLOOKUP($C92,Applicable_to_Area_Type,2,FALSE),FALSE))</f>
        <v>#N/A</v>
      </c>
      <c r="E92" s="673">
        <v>1</v>
      </c>
      <c r="F92" s="673">
        <v>1</v>
      </c>
      <c r="G92" s="673">
        <v>1</v>
      </c>
      <c r="H92" s="673">
        <v>1</v>
      </c>
      <c r="I92" s="673">
        <v>1</v>
      </c>
      <c r="J92" s="673">
        <v>1</v>
      </c>
      <c r="K92" s="673">
        <v>1</v>
      </c>
      <c r="L92" s="673">
        <v>1</v>
      </c>
      <c r="M92" s="673">
        <v>1</v>
      </c>
      <c r="N92" s="673">
        <v>1</v>
      </c>
      <c r="O92" s="673">
        <v>1</v>
      </c>
      <c r="P92" s="673">
        <v>1</v>
      </c>
      <c r="Q92" s="673">
        <v>1</v>
      </c>
      <c r="R92" s="673">
        <v>5.65</v>
      </c>
      <c r="S92" s="673">
        <v>5.65</v>
      </c>
      <c r="T92" s="673">
        <v>1</v>
      </c>
      <c r="U92" s="673">
        <v>1</v>
      </c>
      <c r="V92" s="702">
        <v>1</v>
      </c>
      <c r="W92" s="654">
        <v>89</v>
      </c>
      <c r="X92" s="179" t="s">
        <v>747</v>
      </c>
      <c r="Y92" s="179" t="s">
        <v>41</v>
      </c>
    </row>
    <row r="93" spans="1:25" s="248" customFormat="1" x14ac:dyDescent="0.2">
      <c r="A93" s="536" t="str">
        <f t="shared" si="1"/>
        <v>90 - Roadside - Install breakable sign support</v>
      </c>
      <c r="B93" s="701">
        <v>10</v>
      </c>
      <c r="C93" s="701" t="s">
        <v>7</v>
      </c>
      <c r="D93" s="701" t="e">
        <f>IF(A93="","",HLOOKUP('Worksheet 1'!$H$11,Applicable_to_Area_Type,VLOOKUP($C93,Applicable_to_Area_Type,2,FALSE),FALSE))</f>
        <v>#N/A</v>
      </c>
      <c r="E93" s="673">
        <v>1</v>
      </c>
      <c r="F93" s="673">
        <v>1</v>
      </c>
      <c r="G93" s="673">
        <v>1</v>
      </c>
      <c r="H93" s="673">
        <v>1</v>
      </c>
      <c r="I93" s="673">
        <v>1</v>
      </c>
      <c r="J93" s="673">
        <v>1</v>
      </c>
      <c r="K93" s="673">
        <v>1</v>
      </c>
      <c r="L93" s="673">
        <v>1</v>
      </c>
      <c r="M93" s="673">
        <v>0.95</v>
      </c>
      <c r="N93" s="673">
        <v>1</v>
      </c>
      <c r="O93" s="673">
        <v>1</v>
      </c>
      <c r="P93" s="673">
        <v>1</v>
      </c>
      <c r="Q93" s="673">
        <v>1</v>
      </c>
      <c r="R93" s="673">
        <v>1.43</v>
      </c>
      <c r="S93" s="673">
        <v>1.43</v>
      </c>
      <c r="T93" s="673">
        <v>1</v>
      </c>
      <c r="U93" s="673">
        <v>1</v>
      </c>
      <c r="V93" s="702">
        <v>1</v>
      </c>
      <c r="W93" s="654">
        <v>90</v>
      </c>
      <c r="X93" s="179" t="s">
        <v>747</v>
      </c>
      <c r="Y93" s="179" t="s">
        <v>748</v>
      </c>
    </row>
    <row r="94" spans="1:25" s="248" customFormat="1" x14ac:dyDescent="0.2">
      <c r="A94" s="536" t="str">
        <f t="shared" si="1"/>
        <v>91 - Roadside - Provide impact attenuator</v>
      </c>
      <c r="B94" s="701">
        <v>10</v>
      </c>
      <c r="C94" s="701" t="s">
        <v>7</v>
      </c>
      <c r="D94" s="701" t="e">
        <f>IF(A94="","",HLOOKUP('Worksheet 1'!$H$11,Applicable_to_Area_Type,VLOOKUP($C94,Applicable_to_Area_Type,2,FALSE),FALSE))</f>
        <v>#N/A</v>
      </c>
      <c r="E94" s="673">
        <v>1</v>
      </c>
      <c r="F94" s="673">
        <v>1</v>
      </c>
      <c r="G94" s="673">
        <v>1</v>
      </c>
      <c r="H94" s="673">
        <v>1</v>
      </c>
      <c r="I94" s="673">
        <v>1</v>
      </c>
      <c r="J94" s="673">
        <v>1</v>
      </c>
      <c r="K94" s="673">
        <v>1</v>
      </c>
      <c r="L94" s="673">
        <v>1</v>
      </c>
      <c r="M94" s="673">
        <v>0.31</v>
      </c>
      <c r="N94" s="673">
        <v>1</v>
      </c>
      <c r="O94" s="673">
        <v>1</v>
      </c>
      <c r="P94" s="673">
        <v>1</v>
      </c>
      <c r="Q94" s="673">
        <v>1</v>
      </c>
      <c r="R94" s="673">
        <v>0.49</v>
      </c>
      <c r="S94" s="673">
        <v>0.49</v>
      </c>
      <c r="T94" s="673">
        <v>1</v>
      </c>
      <c r="U94" s="673">
        <v>1</v>
      </c>
      <c r="V94" s="702">
        <v>1</v>
      </c>
      <c r="W94" s="654">
        <v>91</v>
      </c>
      <c r="X94" s="179" t="s">
        <v>747</v>
      </c>
      <c r="Y94" s="179" t="s">
        <v>749</v>
      </c>
    </row>
    <row r="95" spans="1:25" s="248" customFormat="1" x14ac:dyDescent="0.2">
      <c r="A95" s="536" t="str">
        <f t="shared" si="1"/>
        <v xml:space="preserve">92 - Roadside - Clear zone - Flatten side slope </v>
      </c>
      <c r="B95" s="701">
        <v>20</v>
      </c>
      <c r="C95" s="701" t="s">
        <v>656</v>
      </c>
      <c r="D95" s="701" t="e">
        <f>IF(A95="","",HLOOKUP('Worksheet 1'!$H$11,Applicable_to_Area_Type,VLOOKUP($C95,Applicable_to_Area_Type,2,FALSE),FALSE))</f>
        <v>#N/A</v>
      </c>
      <c r="E95" s="673">
        <v>1</v>
      </c>
      <c r="F95" s="673">
        <v>1</v>
      </c>
      <c r="G95" s="673">
        <v>1</v>
      </c>
      <c r="H95" s="673">
        <v>1</v>
      </c>
      <c r="I95" s="673">
        <v>1</v>
      </c>
      <c r="J95" s="673">
        <v>0.97599999999999998</v>
      </c>
      <c r="K95" s="673">
        <v>1</v>
      </c>
      <c r="L95" s="673">
        <v>1</v>
      </c>
      <c r="M95" s="673">
        <v>0.96899999999999997</v>
      </c>
      <c r="N95" s="673">
        <v>1</v>
      </c>
      <c r="O95" s="673">
        <v>0.96899999999999997</v>
      </c>
      <c r="P95" s="673">
        <v>0.96550000000000002</v>
      </c>
      <c r="Q95" s="673">
        <v>1</v>
      </c>
      <c r="R95" s="673">
        <v>1.04</v>
      </c>
      <c r="S95" s="673">
        <v>1.04</v>
      </c>
      <c r="T95" s="673">
        <v>1</v>
      </c>
      <c r="U95" s="673">
        <v>1</v>
      </c>
      <c r="V95" s="702">
        <v>1</v>
      </c>
      <c r="W95" s="654">
        <v>92</v>
      </c>
      <c r="X95" s="179" t="s">
        <v>750</v>
      </c>
      <c r="Y95" s="179" t="s">
        <v>751</v>
      </c>
    </row>
    <row r="96" spans="1:25" s="248" customFormat="1" x14ac:dyDescent="0.2">
      <c r="A96" s="536" t="str">
        <f t="shared" si="1"/>
        <v>93 - Roadside - Clear zone - Increase roadside clear zone recovery distance - Add 10 ft</v>
      </c>
      <c r="B96" s="701">
        <v>10</v>
      </c>
      <c r="C96" s="701" t="s">
        <v>7</v>
      </c>
      <c r="D96" s="701" t="e">
        <f>IF(A96="","",HLOOKUP('Worksheet 1'!$H$11,Applicable_to_Area_Type,VLOOKUP($C96,Applicable_to_Area_Type,2,FALSE),FALSE))</f>
        <v>#N/A</v>
      </c>
      <c r="E96" s="673">
        <v>1</v>
      </c>
      <c r="F96" s="673">
        <v>1</v>
      </c>
      <c r="G96" s="673">
        <v>1</v>
      </c>
      <c r="H96" s="673">
        <v>1</v>
      </c>
      <c r="I96" s="673">
        <v>1</v>
      </c>
      <c r="J96" s="673">
        <v>1</v>
      </c>
      <c r="K96" s="673">
        <v>1</v>
      </c>
      <c r="L96" s="673">
        <v>1</v>
      </c>
      <c r="M96" s="673">
        <v>0.75</v>
      </c>
      <c r="N96" s="673">
        <v>1</v>
      </c>
      <c r="O96" s="673">
        <v>0.75</v>
      </c>
      <c r="P96" s="673">
        <v>0.75</v>
      </c>
      <c r="Q96" s="673">
        <v>1</v>
      </c>
      <c r="R96" s="673">
        <v>0.72</v>
      </c>
      <c r="S96" s="673">
        <v>0.72</v>
      </c>
      <c r="T96" s="673">
        <v>1</v>
      </c>
      <c r="U96" s="673">
        <v>1</v>
      </c>
      <c r="V96" s="702">
        <v>1</v>
      </c>
      <c r="W96" s="654">
        <v>93</v>
      </c>
      <c r="X96" s="179" t="s">
        <v>750</v>
      </c>
      <c r="Y96" s="179" t="s">
        <v>752</v>
      </c>
    </row>
    <row r="97" spans="1:25" s="248" customFormat="1" x14ac:dyDescent="0.2">
      <c r="A97" s="536" t="str">
        <f t="shared" si="1"/>
        <v>94 - Roadside - Clear zone - Increase roadside clear zone recovery distance - Add 15 ft</v>
      </c>
      <c r="B97" s="701">
        <v>10</v>
      </c>
      <c r="C97" s="701" t="s">
        <v>7</v>
      </c>
      <c r="D97" s="701" t="e">
        <f>IF(A97="","",HLOOKUP('Worksheet 1'!$H$11,Applicable_to_Area_Type,VLOOKUP($C97,Applicable_to_Area_Type,2,FALSE),FALSE))</f>
        <v>#N/A</v>
      </c>
      <c r="E97" s="673">
        <v>1</v>
      </c>
      <c r="F97" s="673">
        <v>1</v>
      </c>
      <c r="G97" s="673">
        <v>1</v>
      </c>
      <c r="H97" s="673">
        <v>1</v>
      </c>
      <c r="I97" s="673">
        <v>1</v>
      </c>
      <c r="J97" s="673">
        <v>1</v>
      </c>
      <c r="K97" s="673">
        <v>1</v>
      </c>
      <c r="L97" s="673">
        <v>1</v>
      </c>
      <c r="M97" s="673">
        <v>0.65</v>
      </c>
      <c r="N97" s="673">
        <v>1</v>
      </c>
      <c r="O97" s="673">
        <v>0.65</v>
      </c>
      <c r="P97" s="673">
        <v>0.65</v>
      </c>
      <c r="Q97" s="673">
        <v>1</v>
      </c>
      <c r="R97" s="673">
        <v>1</v>
      </c>
      <c r="S97" s="673">
        <v>0.50749999999999995</v>
      </c>
      <c r="T97" s="673">
        <v>1</v>
      </c>
      <c r="U97" s="673">
        <v>1</v>
      </c>
      <c r="V97" s="702">
        <v>1</v>
      </c>
      <c r="W97" s="654">
        <v>94</v>
      </c>
      <c r="X97" s="179" t="s">
        <v>750</v>
      </c>
      <c r="Y97" s="179" t="s">
        <v>753</v>
      </c>
    </row>
    <row r="98" spans="1:25" s="248" customFormat="1" x14ac:dyDescent="0.2">
      <c r="A98" s="536" t="str">
        <f t="shared" si="1"/>
        <v>95 - Roadside - Clear zone - Increase roadside clear zone recovery distance - Add 20 ft</v>
      </c>
      <c r="B98" s="701">
        <v>10</v>
      </c>
      <c r="C98" s="701" t="s">
        <v>7</v>
      </c>
      <c r="D98" s="701" t="e">
        <f>IF(A98="","",HLOOKUP('Worksheet 1'!$H$11,Applicable_to_Area_Type,VLOOKUP($C98,Applicable_to_Area_Type,2,FALSE),FALSE))</f>
        <v>#N/A</v>
      </c>
      <c r="E98" s="673">
        <v>1</v>
      </c>
      <c r="F98" s="673">
        <v>1</v>
      </c>
      <c r="G98" s="673">
        <v>1</v>
      </c>
      <c r="H98" s="673">
        <v>1</v>
      </c>
      <c r="I98" s="673">
        <v>1</v>
      </c>
      <c r="J98" s="673">
        <v>1</v>
      </c>
      <c r="K98" s="673">
        <v>1</v>
      </c>
      <c r="L98" s="673">
        <v>1</v>
      </c>
      <c r="M98" s="673">
        <v>0.55000000000000004</v>
      </c>
      <c r="N98" s="673">
        <v>1</v>
      </c>
      <c r="O98" s="673">
        <v>0.55000000000000004</v>
      </c>
      <c r="P98" s="673">
        <v>0.55000000000000004</v>
      </c>
      <c r="Q98" s="673">
        <v>1</v>
      </c>
      <c r="R98" s="673">
        <v>1</v>
      </c>
      <c r="S98" s="673">
        <v>0.46600000000000003</v>
      </c>
      <c r="T98" s="673">
        <v>1</v>
      </c>
      <c r="U98" s="673">
        <v>1</v>
      </c>
      <c r="V98" s="702">
        <v>1</v>
      </c>
      <c r="W98" s="654">
        <v>95</v>
      </c>
      <c r="X98" s="179" t="s">
        <v>750</v>
      </c>
      <c r="Y98" s="179" t="s">
        <v>754</v>
      </c>
    </row>
    <row r="99" spans="1:25" s="248" customFormat="1" x14ac:dyDescent="0.2">
      <c r="A99" s="536" t="str">
        <f t="shared" si="1"/>
        <v>96 - Roadside - Clear zone - Increase roadside clear zone recovery distance - Add 5 ft</v>
      </c>
      <c r="B99" s="701">
        <v>10</v>
      </c>
      <c r="C99" s="701" t="s">
        <v>7</v>
      </c>
      <c r="D99" s="701" t="e">
        <f>IF(A99="","",HLOOKUP('Worksheet 1'!$H$11,Applicable_to_Area_Type,VLOOKUP($C99,Applicable_to_Area_Type,2,FALSE),FALSE))</f>
        <v>#N/A</v>
      </c>
      <c r="E99" s="673">
        <v>1</v>
      </c>
      <c r="F99" s="673">
        <v>1</v>
      </c>
      <c r="G99" s="673">
        <v>1</v>
      </c>
      <c r="H99" s="673">
        <v>1</v>
      </c>
      <c r="I99" s="673">
        <v>1</v>
      </c>
      <c r="J99" s="673">
        <v>1</v>
      </c>
      <c r="K99" s="673">
        <v>1</v>
      </c>
      <c r="L99" s="673">
        <v>1</v>
      </c>
      <c r="M99" s="673">
        <v>0.9</v>
      </c>
      <c r="N99" s="673">
        <v>1</v>
      </c>
      <c r="O99" s="673">
        <v>0.9</v>
      </c>
      <c r="P99" s="673">
        <v>0.9</v>
      </c>
      <c r="Q99" s="673">
        <v>1</v>
      </c>
      <c r="R99" s="673">
        <v>1</v>
      </c>
      <c r="S99" s="673">
        <v>0.80449999999999999</v>
      </c>
      <c r="T99" s="673">
        <v>1</v>
      </c>
      <c r="U99" s="673">
        <v>1</v>
      </c>
      <c r="V99" s="702">
        <v>1</v>
      </c>
      <c r="W99" s="654">
        <v>96</v>
      </c>
      <c r="X99" s="179" t="s">
        <v>750</v>
      </c>
      <c r="Y99" s="179" t="s">
        <v>755</v>
      </c>
    </row>
    <row r="100" spans="1:25" s="248" customFormat="1" x14ac:dyDescent="0.2">
      <c r="A100" s="536" t="str">
        <f t="shared" si="1"/>
        <v>97 - Roadside - Clear zone - Increase roadside clear zone recovery distance - Add 8 ft</v>
      </c>
      <c r="B100" s="701">
        <v>10</v>
      </c>
      <c r="C100" s="701" t="s">
        <v>7</v>
      </c>
      <c r="D100" s="701" t="e">
        <f>IF(A100="","",HLOOKUP('Worksheet 1'!$H$11,Applicable_to_Area_Type,VLOOKUP($C100,Applicable_to_Area_Type,2,FALSE),FALSE))</f>
        <v>#N/A</v>
      </c>
      <c r="E100" s="673">
        <v>1</v>
      </c>
      <c r="F100" s="673">
        <v>1</v>
      </c>
      <c r="G100" s="673">
        <v>1</v>
      </c>
      <c r="H100" s="673">
        <v>1</v>
      </c>
      <c r="I100" s="673">
        <v>1</v>
      </c>
      <c r="J100" s="673">
        <v>1</v>
      </c>
      <c r="K100" s="673">
        <v>1</v>
      </c>
      <c r="L100" s="673">
        <v>1</v>
      </c>
      <c r="M100" s="673">
        <v>0.8</v>
      </c>
      <c r="N100" s="673">
        <v>1</v>
      </c>
      <c r="O100" s="673">
        <v>0.8</v>
      </c>
      <c r="P100" s="673">
        <v>0.8</v>
      </c>
      <c r="Q100" s="673">
        <v>1</v>
      </c>
      <c r="R100" s="673">
        <v>1</v>
      </c>
      <c r="S100" s="673">
        <v>1.05</v>
      </c>
      <c r="T100" s="673">
        <v>1</v>
      </c>
      <c r="U100" s="673">
        <v>1</v>
      </c>
      <c r="V100" s="702">
        <v>1</v>
      </c>
      <c r="W100" s="654">
        <v>97</v>
      </c>
      <c r="X100" s="179" t="s">
        <v>750</v>
      </c>
      <c r="Y100" s="179" t="s">
        <v>756</v>
      </c>
    </row>
    <row r="101" spans="1:25" s="248" customFormat="1" x14ac:dyDescent="0.2">
      <c r="A101" s="536" t="str">
        <f t="shared" si="1"/>
        <v xml:space="preserve">98 - Roadside - Clear zone - Reduce roadside clear zone recovery distance </v>
      </c>
      <c r="B101" s="701">
        <v>10</v>
      </c>
      <c r="C101" s="701" t="s">
        <v>656</v>
      </c>
      <c r="D101" s="701" t="e">
        <f>IF(A101="","",HLOOKUP('Worksheet 1'!$H$11,Applicable_to_Area_Type,VLOOKUP($C101,Applicable_to_Area_Type,2,FALSE),FALSE))</f>
        <v>#N/A</v>
      </c>
      <c r="E101" s="673">
        <v>1</v>
      </c>
      <c r="F101" s="673">
        <v>1</v>
      </c>
      <c r="G101" s="673">
        <v>1</v>
      </c>
      <c r="H101" s="673">
        <v>1</v>
      </c>
      <c r="I101" s="673">
        <v>1</v>
      </c>
      <c r="J101" s="673">
        <v>1.5449999999999999</v>
      </c>
      <c r="K101" s="673">
        <v>1</v>
      </c>
      <c r="L101" s="673">
        <v>1</v>
      </c>
      <c r="M101" s="673">
        <v>1.5449999999999999</v>
      </c>
      <c r="N101" s="673">
        <v>1</v>
      </c>
      <c r="O101" s="673">
        <v>1.5449999999999999</v>
      </c>
      <c r="P101" s="673">
        <v>1.5449999999999999</v>
      </c>
      <c r="Q101" s="673">
        <v>1</v>
      </c>
      <c r="R101" s="673">
        <v>0.54500000000000004</v>
      </c>
      <c r="S101" s="673">
        <v>0.54500000000000004</v>
      </c>
      <c r="T101" s="673">
        <v>1</v>
      </c>
      <c r="U101" s="673">
        <v>1</v>
      </c>
      <c r="V101" s="702">
        <v>1</v>
      </c>
      <c r="W101" s="654">
        <v>98</v>
      </c>
      <c r="X101" s="179" t="s">
        <v>750</v>
      </c>
      <c r="Y101" s="179" t="s">
        <v>757</v>
      </c>
    </row>
    <row r="102" spans="1:25" s="248" customFormat="1" x14ac:dyDescent="0.2">
      <c r="A102" s="536" t="str">
        <f t="shared" si="1"/>
        <v>99 - Roadside - Fixed object - Remove and Relocated fixed object</v>
      </c>
      <c r="B102" s="701">
        <v>10</v>
      </c>
      <c r="C102" s="701" t="s">
        <v>7</v>
      </c>
      <c r="D102" s="701" t="e">
        <f>IF(A102="","",HLOOKUP('Worksheet 1'!$H$11,Applicable_to_Area_Type,VLOOKUP($C102,Applicable_to_Area_Type,2,FALSE),FALSE))</f>
        <v>#N/A</v>
      </c>
      <c r="E102" s="673">
        <v>1</v>
      </c>
      <c r="F102" s="673">
        <v>1</v>
      </c>
      <c r="G102" s="673">
        <v>1</v>
      </c>
      <c r="H102" s="673">
        <v>1</v>
      </c>
      <c r="I102" s="673">
        <v>1</v>
      </c>
      <c r="J102" s="673">
        <v>0.62</v>
      </c>
      <c r="K102" s="673">
        <v>1</v>
      </c>
      <c r="L102" s="673">
        <v>1</v>
      </c>
      <c r="M102" s="673">
        <v>0.62</v>
      </c>
      <c r="N102" s="673">
        <v>1</v>
      </c>
      <c r="O102" s="673">
        <v>0.62</v>
      </c>
      <c r="P102" s="673">
        <v>0.62</v>
      </c>
      <c r="Q102" s="673">
        <v>1</v>
      </c>
      <c r="R102" s="673">
        <v>1.2649999999999999</v>
      </c>
      <c r="S102" s="673">
        <v>1.2649999999999999</v>
      </c>
      <c r="T102" s="673">
        <v>1</v>
      </c>
      <c r="U102" s="673">
        <v>1</v>
      </c>
      <c r="V102" s="702">
        <v>1</v>
      </c>
      <c r="W102" s="654">
        <v>99</v>
      </c>
      <c r="X102" s="179" t="s">
        <v>758</v>
      </c>
      <c r="Y102" s="179" t="s">
        <v>759</v>
      </c>
    </row>
    <row r="103" spans="1:25" s="248" customFormat="1" x14ac:dyDescent="0.2">
      <c r="A103" s="536" t="str">
        <f t="shared" si="1"/>
        <v>100 - Roadside - Median barriers - Install the median barriers</v>
      </c>
      <c r="B103" s="701">
        <v>20</v>
      </c>
      <c r="C103" s="701" t="s">
        <v>7</v>
      </c>
      <c r="D103" s="701" t="e">
        <f>IF(A103="","",HLOOKUP('Worksheet 1'!$H$11,Applicable_to_Area_Type,VLOOKUP($C103,Applicable_to_Area_Type,2,FALSE),FALSE))</f>
        <v>#N/A</v>
      </c>
      <c r="E103" s="673">
        <v>0.04</v>
      </c>
      <c r="F103" s="673">
        <v>0.82</v>
      </c>
      <c r="G103" s="673">
        <v>0.745</v>
      </c>
      <c r="H103" s="673">
        <v>0.745</v>
      </c>
      <c r="I103" s="673">
        <v>0.41499999999999998</v>
      </c>
      <c r="J103" s="673">
        <v>0.31</v>
      </c>
      <c r="K103" s="673">
        <v>1</v>
      </c>
      <c r="L103" s="673">
        <v>1</v>
      </c>
      <c r="M103" s="673">
        <v>2.1800000000000002</v>
      </c>
      <c r="N103" s="673">
        <v>1</v>
      </c>
      <c r="O103" s="673">
        <v>1.66</v>
      </c>
      <c r="P103" s="673">
        <v>0.745</v>
      </c>
      <c r="Q103" s="673">
        <v>1</v>
      </c>
      <c r="R103" s="673">
        <v>0.53</v>
      </c>
      <c r="S103" s="673">
        <v>0.53</v>
      </c>
      <c r="T103" s="673">
        <v>1</v>
      </c>
      <c r="U103" s="673">
        <v>1</v>
      </c>
      <c r="V103" s="702">
        <v>1</v>
      </c>
      <c r="W103" s="654">
        <v>100</v>
      </c>
      <c r="X103" s="179" t="s">
        <v>760</v>
      </c>
      <c r="Y103" s="179" t="s">
        <v>761</v>
      </c>
    </row>
    <row r="104" spans="1:25" s="248" customFormat="1" x14ac:dyDescent="0.2">
      <c r="A104" s="536" t="str">
        <f t="shared" si="1"/>
        <v>101 - Roadside - Roadside barriers - Install the roadside barriers</v>
      </c>
      <c r="B104" s="701">
        <v>20</v>
      </c>
      <c r="C104" s="701" t="s">
        <v>7</v>
      </c>
      <c r="D104" s="701" t="e">
        <f>IF(A104="","",HLOOKUP('Worksheet 1'!$H$11,Applicable_to_Area_Type,VLOOKUP($C104,Applicable_to_Area_Type,2,FALSE),FALSE))</f>
        <v>#N/A</v>
      </c>
      <c r="E104" s="673">
        <v>1</v>
      </c>
      <c r="F104" s="673">
        <v>1</v>
      </c>
      <c r="G104" s="673">
        <v>1</v>
      </c>
      <c r="H104" s="673">
        <v>1</v>
      </c>
      <c r="I104" s="673">
        <v>1</v>
      </c>
      <c r="J104" s="673">
        <v>0.9</v>
      </c>
      <c r="K104" s="673">
        <v>1</v>
      </c>
      <c r="L104" s="673">
        <v>1</v>
      </c>
      <c r="M104" s="673">
        <v>0.9</v>
      </c>
      <c r="N104" s="673">
        <v>1</v>
      </c>
      <c r="O104" s="673">
        <v>0.89</v>
      </c>
      <c r="P104" s="673">
        <v>0.9</v>
      </c>
      <c r="Q104" s="673">
        <v>1</v>
      </c>
      <c r="R104" s="673">
        <v>0.62</v>
      </c>
      <c r="S104" s="673">
        <v>0.62</v>
      </c>
      <c r="T104" s="673">
        <v>1</v>
      </c>
      <c r="U104" s="673">
        <v>1</v>
      </c>
      <c r="V104" s="702">
        <v>1</v>
      </c>
      <c r="W104" s="654">
        <v>101</v>
      </c>
      <c r="X104" s="179" t="s">
        <v>762</v>
      </c>
      <c r="Y104" s="179" t="s">
        <v>763</v>
      </c>
    </row>
    <row r="105" spans="1:25" s="248" customFormat="1" x14ac:dyDescent="0.2">
      <c r="A105" s="536" t="str">
        <f t="shared" si="1"/>
        <v xml:space="preserve">102 - Roadway - Alignment - Improve the sight distance </v>
      </c>
      <c r="B105" s="701">
        <v>25</v>
      </c>
      <c r="C105" s="701" t="s">
        <v>7</v>
      </c>
      <c r="D105" s="701" t="e">
        <f>IF(A105="","",HLOOKUP('Worksheet 1'!$H$11,Applicable_to_Area_Type,VLOOKUP($C105,Applicable_to_Area_Type,2,FALSE),FALSE))</f>
        <v>#N/A</v>
      </c>
      <c r="E105" s="673">
        <v>0.44</v>
      </c>
      <c r="F105" s="673">
        <v>0.44</v>
      </c>
      <c r="G105" s="673">
        <v>0.44</v>
      </c>
      <c r="H105" s="673">
        <v>0.44</v>
      </c>
      <c r="I105" s="673">
        <v>0.44</v>
      </c>
      <c r="J105" s="673">
        <v>0.44</v>
      </c>
      <c r="K105" s="673">
        <v>0.44</v>
      </c>
      <c r="L105" s="673">
        <v>0.44</v>
      </c>
      <c r="M105" s="673">
        <v>0.44</v>
      </c>
      <c r="N105" s="673">
        <v>0.44</v>
      </c>
      <c r="O105" s="673">
        <v>0.44</v>
      </c>
      <c r="P105" s="673">
        <v>0.44</v>
      </c>
      <c r="Q105" s="673">
        <v>1</v>
      </c>
      <c r="R105" s="673">
        <v>1.0649999999999999</v>
      </c>
      <c r="S105" s="673">
        <v>1.0649999999999999</v>
      </c>
      <c r="T105" s="673">
        <v>1</v>
      </c>
      <c r="U105" s="673">
        <v>1</v>
      </c>
      <c r="V105" s="702">
        <v>1</v>
      </c>
      <c r="W105" s="654">
        <v>102</v>
      </c>
      <c r="X105" s="179" t="s">
        <v>764</v>
      </c>
      <c r="Y105" s="179" t="s">
        <v>765</v>
      </c>
    </row>
    <row r="106" spans="1:25" s="248" customFormat="1" x14ac:dyDescent="0.2">
      <c r="A106" s="536" t="str">
        <f t="shared" si="1"/>
        <v>103 - Roadway - Alignment - Horizontal - Change horizontal alignment (general)</v>
      </c>
      <c r="B106" s="701">
        <v>25</v>
      </c>
      <c r="C106" s="701" t="s">
        <v>7</v>
      </c>
      <c r="D106" s="701" t="e">
        <f>IF(A106="","",HLOOKUP('Worksheet 1'!$H$11,Applicable_to_Area_Type,VLOOKUP($C106,Applicable_to_Area_Type,2,FALSE),FALSE))</f>
        <v>#N/A</v>
      </c>
      <c r="E106" s="673">
        <v>1</v>
      </c>
      <c r="F106" s="673">
        <v>1</v>
      </c>
      <c r="G106" s="673">
        <v>1</v>
      </c>
      <c r="H106" s="673">
        <v>1</v>
      </c>
      <c r="I106" s="673">
        <v>1</v>
      </c>
      <c r="J106" s="673">
        <v>1.2949999999999999</v>
      </c>
      <c r="K106" s="673">
        <v>1</v>
      </c>
      <c r="L106" s="673">
        <v>1</v>
      </c>
      <c r="M106" s="673">
        <v>1.3815</v>
      </c>
      <c r="N106" s="673">
        <v>1</v>
      </c>
      <c r="O106" s="673">
        <v>2.94</v>
      </c>
      <c r="P106" s="673">
        <v>1.2949999999999999</v>
      </c>
      <c r="Q106" s="673">
        <v>1</v>
      </c>
      <c r="R106" s="673">
        <v>1.02</v>
      </c>
      <c r="S106" s="673">
        <v>1.02</v>
      </c>
      <c r="T106" s="673">
        <v>1</v>
      </c>
      <c r="U106" s="673">
        <v>1</v>
      </c>
      <c r="V106" s="702">
        <v>1</v>
      </c>
      <c r="W106" s="654">
        <v>103</v>
      </c>
      <c r="X106" s="179" t="s">
        <v>766</v>
      </c>
      <c r="Y106" s="179" t="s">
        <v>767</v>
      </c>
    </row>
    <row r="107" spans="1:25" s="248" customFormat="1" x14ac:dyDescent="0.2">
      <c r="A107" s="536" t="str">
        <f t="shared" si="1"/>
        <v>104 - Roadway - Alignment - Horizontal - Increase degree of curve in horizontal curvature by 1</v>
      </c>
      <c r="B107" s="701">
        <v>25</v>
      </c>
      <c r="C107" s="701" t="s">
        <v>7</v>
      </c>
      <c r="D107" s="701" t="e">
        <f>IF(A107="","",HLOOKUP('Worksheet 1'!$H$11,Applicable_to_Area_Type,VLOOKUP($C107,Applicable_to_Area_Type,2,FALSE),FALSE))</f>
        <v>#N/A</v>
      </c>
      <c r="E107" s="673">
        <v>1</v>
      </c>
      <c r="F107" s="673">
        <v>1</v>
      </c>
      <c r="G107" s="673">
        <v>1</v>
      </c>
      <c r="H107" s="673">
        <v>1</v>
      </c>
      <c r="I107" s="673">
        <v>1</v>
      </c>
      <c r="J107" s="673">
        <v>1.05</v>
      </c>
      <c r="K107" s="673">
        <v>1</v>
      </c>
      <c r="L107" s="673">
        <v>1</v>
      </c>
      <c r="M107" s="673">
        <v>1.05</v>
      </c>
      <c r="N107" s="673">
        <v>1</v>
      </c>
      <c r="O107" s="673">
        <v>1.0549999999999999</v>
      </c>
      <c r="P107" s="673">
        <v>1.05</v>
      </c>
      <c r="Q107" s="673">
        <v>1</v>
      </c>
      <c r="R107" s="673">
        <v>0.89</v>
      </c>
      <c r="S107" s="673">
        <v>0.89</v>
      </c>
      <c r="T107" s="673">
        <v>1</v>
      </c>
      <c r="U107" s="673">
        <v>1</v>
      </c>
      <c r="V107" s="702">
        <v>1</v>
      </c>
      <c r="W107" s="654">
        <v>104</v>
      </c>
      <c r="X107" s="179" t="s">
        <v>766</v>
      </c>
      <c r="Y107" s="179" t="s">
        <v>768</v>
      </c>
    </row>
    <row r="108" spans="1:25" s="248" customFormat="1" x14ac:dyDescent="0.2">
      <c r="A108" s="536" t="str">
        <f t="shared" si="1"/>
        <v>105 - Roadway - Alignment - Horizontal - Increase in horizontal curvature on freeways from 0 to 10</v>
      </c>
      <c r="B108" s="701">
        <v>25</v>
      </c>
      <c r="C108" s="701" t="s">
        <v>7</v>
      </c>
      <c r="D108" s="701" t="e">
        <f>IF(A108="","",HLOOKUP('Worksheet 1'!$H$11,Applicable_to_Area_Type,VLOOKUP($C108,Applicable_to_Area_Type,2,FALSE),FALSE))</f>
        <v>#N/A</v>
      </c>
      <c r="E108" s="673">
        <v>1</v>
      </c>
      <c r="F108" s="673">
        <v>1</v>
      </c>
      <c r="G108" s="673">
        <v>1</v>
      </c>
      <c r="H108" s="673">
        <v>1</v>
      </c>
      <c r="I108" s="673">
        <v>1</v>
      </c>
      <c r="J108" s="673">
        <v>3.17</v>
      </c>
      <c r="K108" s="673">
        <v>1</v>
      </c>
      <c r="L108" s="673">
        <v>1</v>
      </c>
      <c r="M108" s="673">
        <v>3.17</v>
      </c>
      <c r="N108" s="673">
        <v>1</v>
      </c>
      <c r="O108" s="673">
        <v>3.17</v>
      </c>
      <c r="P108" s="673">
        <v>3.17</v>
      </c>
      <c r="Q108" s="673">
        <v>1</v>
      </c>
      <c r="R108" s="673">
        <v>0.56999999999999995</v>
      </c>
      <c r="S108" s="673">
        <v>0.56999999999999995</v>
      </c>
      <c r="T108" s="673">
        <v>1</v>
      </c>
      <c r="U108" s="673">
        <v>1</v>
      </c>
      <c r="V108" s="702">
        <v>1</v>
      </c>
      <c r="W108" s="654">
        <v>105</v>
      </c>
      <c r="X108" s="179" t="s">
        <v>766</v>
      </c>
      <c r="Y108" s="179" t="s">
        <v>769</v>
      </c>
    </row>
    <row r="109" spans="1:25" s="248" customFormat="1" x14ac:dyDescent="0.2">
      <c r="A109" s="536" t="str">
        <f t="shared" si="1"/>
        <v>106 - Roadway - Alignment - Horizontal - Increase in horizontal curvature on freeways from 0 to 15</v>
      </c>
      <c r="B109" s="701">
        <v>25</v>
      </c>
      <c r="C109" s="701" t="s">
        <v>7</v>
      </c>
      <c r="D109" s="701" t="e">
        <f>IF(A109="","",HLOOKUP('Worksheet 1'!$H$11,Applicable_to_Area_Type,VLOOKUP($C109,Applicable_to_Area_Type,2,FALSE),FALSE))</f>
        <v>#N/A</v>
      </c>
      <c r="E109" s="673">
        <v>1</v>
      </c>
      <c r="F109" s="673">
        <v>1</v>
      </c>
      <c r="G109" s="673">
        <v>1</v>
      </c>
      <c r="H109" s="673">
        <v>1</v>
      </c>
      <c r="I109" s="673">
        <v>1</v>
      </c>
      <c r="J109" s="673">
        <v>5.65</v>
      </c>
      <c r="K109" s="673">
        <v>1</v>
      </c>
      <c r="L109" s="673">
        <v>1</v>
      </c>
      <c r="M109" s="673">
        <v>5.65</v>
      </c>
      <c r="N109" s="673">
        <v>1</v>
      </c>
      <c r="O109" s="673">
        <v>5.65</v>
      </c>
      <c r="P109" s="673">
        <v>5.65</v>
      </c>
      <c r="Q109" s="673">
        <v>1</v>
      </c>
      <c r="R109" s="673">
        <v>0.77500000000000002</v>
      </c>
      <c r="S109" s="673">
        <v>0.86599999999999999</v>
      </c>
      <c r="T109" s="673">
        <v>1</v>
      </c>
      <c r="U109" s="673">
        <v>1</v>
      </c>
      <c r="V109" s="702">
        <v>1</v>
      </c>
      <c r="W109" s="654">
        <v>106</v>
      </c>
      <c r="X109" s="179" t="s">
        <v>766</v>
      </c>
      <c r="Y109" s="179" t="s">
        <v>770</v>
      </c>
    </row>
    <row r="110" spans="1:25" s="248" customFormat="1" x14ac:dyDescent="0.2">
      <c r="A110" s="536" t="str">
        <f t="shared" si="1"/>
        <v>107 - Roadway - Alignment - Horizontal - Increase in horizontal curvature on freeways from 0 to 5</v>
      </c>
      <c r="B110" s="701">
        <v>25</v>
      </c>
      <c r="C110" s="701" t="s">
        <v>7</v>
      </c>
      <c r="D110" s="701" t="e">
        <f>IF(A110="","",HLOOKUP('Worksheet 1'!$H$11,Applicable_to_Area_Type,VLOOKUP($C110,Applicable_to_Area_Type,2,FALSE),FALSE))</f>
        <v>#N/A</v>
      </c>
      <c r="E110" s="673">
        <v>1</v>
      </c>
      <c r="F110" s="673">
        <v>1</v>
      </c>
      <c r="G110" s="673">
        <v>1</v>
      </c>
      <c r="H110" s="673">
        <v>1</v>
      </c>
      <c r="I110" s="673">
        <v>1</v>
      </c>
      <c r="J110" s="673">
        <v>1.78</v>
      </c>
      <c r="K110" s="673">
        <v>1</v>
      </c>
      <c r="L110" s="673">
        <v>1</v>
      </c>
      <c r="M110" s="673">
        <v>1.78</v>
      </c>
      <c r="N110" s="673">
        <v>1</v>
      </c>
      <c r="O110" s="673">
        <v>1.78</v>
      </c>
      <c r="P110" s="673">
        <v>1.78</v>
      </c>
      <c r="Q110" s="673">
        <v>1</v>
      </c>
      <c r="R110" s="673">
        <v>1.0049999999999999</v>
      </c>
      <c r="S110" s="673">
        <v>1.0049999999999999</v>
      </c>
      <c r="T110" s="673">
        <v>1</v>
      </c>
      <c r="U110" s="673">
        <v>1</v>
      </c>
      <c r="V110" s="702">
        <v>1</v>
      </c>
      <c r="W110" s="654">
        <v>107</v>
      </c>
      <c r="X110" s="179" t="s">
        <v>766</v>
      </c>
      <c r="Y110" s="179" t="s">
        <v>771</v>
      </c>
    </row>
    <row r="111" spans="1:25" s="248" customFormat="1" x14ac:dyDescent="0.2">
      <c r="A111" s="536" t="str">
        <f t="shared" si="1"/>
        <v>108 - Roadway - Alignment - Horizontal - Provide superelevation</v>
      </c>
      <c r="B111" s="701">
        <v>8</v>
      </c>
      <c r="C111" s="701" t="s">
        <v>7</v>
      </c>
      <c r="D111" s="701" t="e">
        <f>IF(A111="","",HLOOKUP('Worksheet 1'!$H$11,Applicable_to_Area_Type,VLOOKUP($C111,Applicable_to_Area_Type,2,FALSE),FALSE))</f>
        <v>#N/A</v>
      </c>
      <c r="E111" s="673">
        <v>1</v>
      </c>
      <c r="F111" s="673">
        <v>1</v>
      </c>
      <c r="G111" s="673">
        <v>1</v>
      </c>
      <c r="H111" s="673">
        <v>1</v>
      </c>
      <c r="I111" s="673">
        <v>1</v>
      </c>
      <c r="J111" s="673">
        <v>1</v>
      </c>
      <c r="K111" s="673">
        <v>1</v>
      </c>
      <c r="L111" s="673">
        <v>1</v>
      </c>
      <c r="M111" s="673">
        <v>0.75</v>
      </c>
      <c r="N111" s="673">
        <v>1</v>
      </c>
      <c r="O111" s="673">
        <v>0.75</v>
      </c>
      <c r="P111" s="673">
        <v>0.75</v>
      </c>
      <c r="Q111" s="673">
        <v>1</v>
      </c>
      <c r="R111" s="673">
        <v>0.46550000000000002</v>
      </c>
      <c r="S111" s="673">
        <v>0.75249999999999995</v>
      </c>
      <c r="T111" s="673">
        <v>1</v>
      </c>
      <c r="U111" s="673">
        <v>1</v>
      </c>
      <c r="V111" s="702">
        <v>1</v>
      </c>
      <c r="W111" s="654">
        <v>108</v>
      </c>
      <c r="X111" s="179" t="s">
        <v>766</v>
      </c>
      <c r="Y111" s="179" t="s">
        <v>772</v>
      </c>
    </row>
    <row r="112" spans="1:25" s="248" customFormat="1" x14ac:dyDescent="0.2">
      <c r="A112" s="536" t="str">
        <f t="shared" si="1"/>
        <v>109 - Roadway - Alignment - Sight Distance - Provide below criteria Stopping Sight Distance</v>
      </c>
      <c r="B112" s="701">
        <v>25</v>
      </c>
      <c r="C112" s="701" t="s">
        <v>656</v>
      </c>
      <c r="D112" s="701" t="e">
        <f>IF(A112="","",HLOOKUP('Worksheet 1'!$H$11,Applicable_to_Area_Type,VLOOKUP($C112,Applicable_to_Area_Type,2,FALSE),FALSE))</f>
        <v>#N/A</v>
      </c>
      <c r="E112" s="673">
        <v>1</v>
      </c>
      <c r="F112" s="673">
        <v>1</v>
      </c>
      <c r="G112" s="673">
        <v>1</v>
      </c>
      <c r="H112" s="673">
        <v>1</v>
      </c>
      <c r="I112" s="673">
        <v>1</v>
      </c>
      <c r="J112" s="673">
        <v>1.43</v>
      </c>
      <c r="K112" s="673">
        <v>1</v>
      </c>
      <c r="L112" s="673">
        <v>1</v>
      </c>
      <c r="M112" s="673">
        <v>1.43</v>
      </c>
      <c r="N112" s="673">
        <v>1</v>
      </c>
      <c r="O112" s="673">
        <v>1.43</v>
      </c>
      <c r="P112" s="673">
        <v>1.43</v>
      </c>
      <c r="Q112" s="673">
        <v>1</v>
      </c>
      <c r="R112" s="673">
        <v>1.04</v>
      </c>
      <c r="S112" s="673">
        <v>0.87</v>
      </c>
      <c r="T112" s="673">
        <v>1</v>
      </c>
      <c r="U112" s="673">
        <v>1</v>
      </c>
      <c r="V112" s="702">
        <v>1</v>
      </c>
      <c r="W112" s="654">
        <v>109</v>
      </c>
      <c r="X112" s="179" t="s">
        <v>773</v>
      </c>
      <c r="Y112" s="179" t="s">
        <v>774</v>
      </c>
    </row>
    <row r="113" spans="1:25" s="248" customFormat="1" x14ac:dyDescent="0.2">
      <c r="A113" s="536" t="str">
        <f t="shared" si="1"/>
        <v>110 - Roadway - Alignment - Vertical - Improve vertical alignment</v>
      </c>
      <c r="B113" s="701">
        <v>25</v>
      </c>
      <c r="C113" s="701" t="s">
        <v>7</v>
      </c>
      <c r="D113" s="701" t="e">
        <f>IF(A113="","",HLOOKUP('Worksheet 1'!$H$11,Applicable_to_Area_Type,VLOOKUP($C113,Applicable_to_Area_Type,2,FALSE),FALSE))</f>
        <v>#N/A</v>
      </c>
      <c r="E113" s="673">
        <v>1</v>
      </c>
      <c r="F113" s="673">
        <v>1</v>
      </c>
      <c r="G113" s="673">
        <v>1</v>
      </c>
      <c r="H113" s="673">
        <v>1</v>
      </c>
      <c r="I113" s="673">
        <v>1</v>
      </c>
      <c r="J113" s="673">
        <v>0.49</v>
      </c>
      <c r="K113" s="673">
        <v>1</v>
      </c>
      <c r="L113" s="673">
        <v>1</v>
      </c>
      <c r="M113" s="673">
        <v>0.49</v>
      </c>
      <c r="N113" s="673">
        <v>1</v>
      </c>
      <c r="O113" s="673">
        <v>0.49</v>
      </c>
      <c r="P113" s="673">
        <v>0.49</v>
      </c>
      <c r="Q113" s="673">
        <v>1</v>
      </c>
      <c r="R113" s="673">
        <v>0.75</v>
      </c>
      <c r="S113" s="673">
        <v>0.75</v>
      </c>
      <c r="T113" s="673">
        <v>1</v>
      </c>
      <c r="U113" s="673">
        <v>1</v>
      </c>
      <c r="V113" s="702">
        <v>1</v>
      </c>
      <c r="W113" s="654">
        <v>110</v>
      </c>
      <c r="X113" s="179" t="s">
        <v>775</v>
      </c>
      <c r="Y113" s="179" t="s">
        <v>776</v>
      </c>
    </row>
    <row r="114" spans="1:25" s="248" customFormat="1" x14ac:dyDescent="0.2">
      <c r="A114" s="536" t="str">
        <f t="shared" si="1"/>
        <v>111 - Roadway - Alignment - Vertical - Increase vertical grade by 1%</v>
      </c>
      <c r="B114" s="701">
        <v>25</v>
      </c>
      <c r="C114" s="701" t="s">
        <v>656</v>
      </c>
      <c r="D114" s="701" t="e">
        <f>IF(A114="","",HLOOKUP('Worksheet 1'!$H$11,Applicable_to_Area_Type,VLOOKUP($C114,Applicable_to_Area_Type,2,FALSE),FALSE))</f>
        <v>#N/A</v>
      </c>
      <c r="E114" s="673">
        <v>1</v>
      </c>
      <c r="F114" s="673">
        <v>1</v>
      </c>
      <c r="G114" s="673">
        <v>1</v>
      </c>
      <c r="H114" s="673">
        <v>1</v>
      </c>
      <c r="I114" s="673">
        <v>1</v>
      </c>
      <c r="J114" s="673">
        <v>1.04</v>
      </c>
      <c r="K114" s="673">
        <v>1</v>
      </c>
      <c r="L114" s="673">
        <v>1</v>
      </c>
      <c r="M114" s="673">
        <v>1.04</v>
      </c>
      <c r="N114" s="673">
        <v>1</v>
      </c>
      <c r="O114" s="673">
        <v>1.04</v>
      </c>
      <c r="P114" s="673">
        <v>1.04</v>
      </c>
      <c r="Q114" s="673">
        <v>1</v>
      </c>
      <c r="R114" s="673">
        <v>0.69</v>
      </c>
      <c r="S114" s="673">
        <v>0.69</v>
      </c>
      <c r="T114" s="673">
        <v>1</v>
      </c>
      <c r="U114" s="673">
        <v>1</v>
      </c>
      <c r="V114" s="702">
        <v>1</v>
      </c>
      <c r="W114" s="654">
        <v>111</v>
      </c>
      <c r="X114" s="179" t="s">
        <v>775</v>
      </c>
      <c r="Y114" s="179" t="s">
        <v>777</v>
      </c>
    </row>
    <row r="115" spans="1:25" s="248" customFormat="1" x14ac:dyDescent="0.2">
      <c r="A115" s="536" t="str">
        <f t="shared" si="1"/>
        <v>112 - Roadway - Auxiliary left turn lane - Add lanes (without physical separation) - Auxiliary left turn lane</v>
      </c>
      <c r="B115" s="701">
        <v>10</v>
      </c>
      <c r="C115" s="701" t="s">
        <v>7</v>
      </c>
      <c r="D115" s="701" t="e">
        <f>IF(A115="","",HLOOKUP('Worksheet 1'!$H$11,Applicable_to_Area_Type,VLOOKUP($C115,Applicable_to_Area_Type,2,FALSE),FALSE))</f>
        <v>#N/A</v>
      </c>
      <c r="E115" s="673">
        <v>0.72</v>
      </c>
      <c r="F115" s="673">
        <v>0.52449999999999997</v>
      </c>
      <c r="G115" s="673">
        <v>0.72</v>
      </c>
      <c r="H115" s="673">
        <v>0.61</v>
      </c>
      <c r="I115" s="673">
        <v>0.72</v>
      </c>
      <c r="J115" s="673">
        <v>0.72</v>
      </c>
      <c r="K115" s="673">
        <v>0.72</v>
      </c>
      <c r="L115" s="673">
        <v>0.72</v>
      </c>
      <c r="M115" s="673">
        <v>0.72</v>
      </c>
      <c r="N115" s="673">
        <v>1</v>
      </c>
      <c r="O115" s="673">
        <v>0.72</v>
      </c>
      <c r="P115" s="673">
        <v>0.72</v>
      </c>
      <c r="Q115" s="673">
        <v>1</v>
      </c>
      <c r="R115" s="673">
        <v>0.89</v>
      </c>
      <c r="S115" s="673">
        <v>0.89</v>
      </c>
      <c r="T115" s="673">
        <v>1</v>
      </c>
      <c r="U115" s="673">
        <v>1</v>
      </c>
      <c r="V115" s="702">
        <v>1</v>
      </c>
      <c r="W115" s="654">
        <v>112</v>
      </c>
      <c r="X115" s="179" t="s">
        <v>778</v>
      </c>
      <c r="Y115" s="179" t="s">
        <v>779</v>
      </c>
    </row>
    <row r="116" spans="1:25" s="248" customFormat="1" x14ac:dyDescent="0.2">
      <c r="A116" s="536" t="str">
        <f t="shared" si="1"/>
        <v xml:space="preserve">113 - Roadway - Drainage - Provide adequate drainage </v>
      </c>
      <c r="B116" s="701">
        <v>10</v>
      </c>
      <c r="C116" s="701" t="s">
        <v>7</v>
      </c>
      <c r="D116" s="701" t="e">
        <f>IF(A116="","",HLOOKUP('Worksheet 1'!$H$11,Applicable_to_Area_Type,VLOOKUP($C116,Applicable_to_Area_Type,2,FALSE),FALSE))</f>
        <v>#N/A</v>
      </c>
      <c r="E116" s="673">
        <v>1</v>
      </c>
      <c r="F116" s="673">
        <v>1</v>
      </c>
      <c r="G116" s="673">
        <v>1</v>
      </c>
      <c r="H116" s="673">
        <v>1</v>
      </c>
      <c r="I116" s="673">
        <v>1</v>
      </c>
      <c r="J116" s="673">
        <v>1</v>
      </c>
      <c r="K116" s="673">
        <v>1</v>
      </c>
      <c r="L116" s="673">
        <v>1</v>
      </c>
      <c r="M116" s="673">
        <v>1</v>
      </c>
      <c r="N116" s="673">
        <v>1</v>
      </c>
      <c r="O116" s="673">
        <v>1</v>
      </c>
      <c r="P116" s="673">
        <v>1</v>
      </c>
      <c r="Q116" s="673">
        <v>1</v>
      </c>
      <c r="R116" s="673">
        <v>0.877</v>
      </c>
      <c r="S116" s="673">
        <v>0.877</v>
      </c>
      <c r="T116" s="673">
        <v>1</v>
      </c>
      <c r="U116" s="673">
        <v>1</v>
      </c>
      <c r="V116" s="702">
        <v>1</v>
      </c>
      <c r="W116" s="654">
        <v>113</v>
      </c>
      <c r="X116" s="179" t="s">
        <v>780</v>
      </c>
      <c r="Y116" s="179" t="s">
        <v>781</v>
      </c>
    </row>
    <row r="117" spans="1:25" s="248" customFormat="1" x14ac:dyDescent="0.2">
      <c r="A117" s="536" t="str">
        <f t="shared" si="1"/>
        <v>114 - Roadway - Lane number - Increase - Increase the number of lanes from 2 to 4</v>
      </c>
      <c r="B117" s="701">
        <v>20</v>
      </c>
      <c r="C117" s="701" t="s">
        <v>7</v>
      </c>
      <c r="D117" s="701" t="e">
        <f>IF(A117="","",HLOOKUP('Worksheet 1'!$H$11,Applicable_to_Area_Type,VLOOKUP($C117,Applicable_to_Area_Type,2,FALSE),FALSE))</f>
        <v>#N/A</v>
      </c>
      <c r="E117" s="673">
        <v>0.50749999999999995</v>
      </c>
      <c r="F117" s="673">
        <v>0.50749999999999995</v>
      </c>
      <c r="G117" s="673">
        <v>0.50749999999999995</v>
      </c>
      <c r="H117" s="673">
        <v>0.50749999999999995</v>
      </c>
      <c r="I117" s="673">
        <v>0.50749999999999995</v>
      </c>
      <c r="J117" s="673">
        <v>1</v>
      </c>
      <c r="K117" s="673">
        <v>1</v>
      </c>
      <c r="L117" s="673">
        <v>1</v>
      </c>
      <c r="M117" s="673">
        <v>1</v>
      </c>
      <c r="N117" s="673">
        <v>1</v>
      </c>
      <c r="O117" s="673">
        <v>0.50749999999999995</v>
      </c>
      <c r="P117" s="673">
        <v>1</v>
      </c>
      <c r="Q117" s="673">
        <v>1</v>
      </c>
      <c r="R117" s="673">
        <v>0.97</v>
      </c>
      <c r="S117" s="673">
        <v>0.97</v>
      </c>
      <c r="T117" s="673">
        <v>1</v>
      </c>
      <c r="U117" s="673">
        <v>1</v>
      </c>
      <c r="V117" s="702">
        <v>1</v>
      </c>
      <c r="W117" s="654">
        <v>114</v>
      </c>
      <c r="X117" s="179" t="s">
        <v>782</v>
      </c>
      <c r="Y117" s="179" t="s">
        <v>783</v>
      </c>
    </row>
    <row r="118" spans="1:25" s="248" customFormat="1" x14ac:dyDescent="0.2">
      <c r="A118" s="536" t="str">
        <f t="shared" si="1"/>
        <v>115 - Roadway - Lane number - Increase - Increase the number of lanes from 4 to 5</v>
      </c>
      <c r="B118" s="701">
        <v>20</v>
      </c>
      <c r="C118" s="701" t="s">
        <v>643</v>
      </c>
      <c r="D118" s="701" t="e">
        <f>IF(A118="","",HLOOKUP('Worksheet 1'!$H$11,Applicable_to_Area_Type,VLOOKUP($C118,Applicable_to_Area_Type,2,FALSE),FALSE))</f>
        <v>#N/A</v>
      </c>
      <c r="E118" s="673">
        <v>0.46600000000000003</v>
      </c>
      <c r="F118" s="673">
        <v>0.46600000000000003</v>
      </c>
      <c r="G118" s="673">
        <v>0.46600000000000003</v>
      </c>
      <c r="H118" s="673">
        <v>0.46600000000000003</v>
      </c>
      <c r="I118" s="673">
        <v>0.46600000000000003</v>
      </c>
      <c r="J118" s="673">
        <v>1</v>
      </c>
      <c r="K118" s="673">
        <v>1</v>
      </c>
      <c r="L118" s="673">
        <v>1</v>
      </c>
      <c r="M118" s="673">
        <v>1</v>
      </c>
      <c r="N118" s="673">
        <v>1</v>
      </c>
      <c r="O118" s="673">
        <v>0.46600000000000003</v>
      </c>
      <c r="P118" s="673">
        <v>1</v>
      </c>
      <c r="Q118" s="673">
        <v>1</v>
      </c>
      <c r="R118" s="673">
        <v>0.91</v>
      </c>
      <c r="S118" s="673">
        <v>0.91</v>
      </c>
      <c r="T118" s="673">
        <v>1</v>
      </c>
      <c r="U118" s="673">
        <v>1</v>
      </c>
      <c r="V118" s="702">
        <v>1</v>
      </c>
      <c r="W118" s="654">
        <v>115</v>
      </c>
      <c r="X118" s="179" t="s">
        <v>782</v>
      </c>
      <c r="Y118" s="179" t="s">
        <v>784</v>
      </c>
    </row>
    <row r="119" spans="1:25" s="248" customFormat="1" x14ac:dyDescent="0.2">
      <c r="A119" s="536" t="str">
        <f t="shared" si="1"/>
        <v>116 - Roadway - Lane number - Increase - Increase the number of lanes from 4 to 6</v>
      </c>
      <c r="B119" s="701">
        <v>20</v>
      </c>
      <c r="C119" s="701" t="s">
        <v>638</v>
      </c>
      <c r="D119" s="701" t="e">
        <f>IF(A119="","",HLOOKUP('Worksheet 1'!$H$11,Applicable_to_Area_Type,VLOOKUP($C119,Applicable_to_Area_Type,2,FALSE),FALSE))</f>
        <v>#N/A</v>
      </c>
      <c r="E119" s="673">
        <v>0.80449999999999999</v>
      </c>
      <c r="F119" s="673">
        <v>0.80449999999999999</v>
      </c>
      <c r="G119" s="673">
        <v>0.80449999999999999</v>
      </c>
      <c r="H119" s="673">
        <v>0.80449999999999999</v>
      </c>
      <c r="I119" s="673">
        <v>0.80449999999999999</v>
      </c>
      <c r="J119" s="673">
        <v>1</v>
      </c>
      <c r="K119" s="673">
        <v>1</v>
      </c>
      <c r="L119" s="673">
        <v>1</v>
      </c>
      <c r="M119" s="673">
        <v>1</v>
      </c>
      <c r="N119" s="673">
        <v>1</v>
      </c>
      <c r="O119" s="673">
        <v>0.80449999999999999</v>
      </c>
      <c r="P119" s="673">
        <v>1</v>
      </c>
      <c r="Q119" s="673">
        <v>1</v>
      </c>
      <c r="R119" s="673">
        <v>0.86099999999999999</v>
      </c>
      <c r="S119" s="673">
        <v>0.86099999999999999</v>
      </c>
      <c r="T119" s="673">
        <v>1</v>
      </c>
      <c r="U119" s="673">
        <v>1</v>
      </c>
      <c r="V119" s="702">
        <v>1</v>
      </c>
      <c r="W119" s="654">
        <v>116</v>
      </c>
      <c r="X119" s="179" t="s">
        <v>782</v>
      </c>
      <c r="Y119" s="179" t="s">
        <v>785</v>
      </c>
    </row>
    <row r="120" spans="1:25" s="248" customFormat="1" x14ac:dyDescent="0.2">
      <c r="A120" s="536" t="str">
        <f t="shared" si="1"/>
        <v>117 - Roadway - Lane number - Increase - Increase the number of lanes from 5 to 6</v>
      </c>
      <c r="B120" s="701">
        <v>20</v>
      </c>
      <c r="C120" s="701" t="s">
        <v>638</v>
      </c>
      <c r="D120" s="701" t="e">
        <f>IF(A120="","",HLOOKUP('Worksheet 1'!$H$11,Applicable_to_Area_Type,VLOOKUP($C120,Applicable_to_Area_Type,2,FALSE),FALSE))</f>
        <v>#N/A</v>
      </c>
      <c r="E120" s="673">
        <v>1.05</v>
      </c>
      <c r="F120" s="673">
        <v>1.05</v>
      </c>
      <c r="G120" s="673">
        <v>1.05</v>
      </c>
      <c r="H120" s="673">
        <v>1.05</v>
      </c>
      <c r="I120" s="673">
        <v>1.05</v>
      </c>
      <c r="J120" s="673">
        <v>1</v>
      </c>
      <c r="K120" s="673">
        <v>1</v>
      </c>
      <c r="L120" s="673">
        <v>1</v>
      </c>
      <c r="M120" s="673">
        <v>1</v>
      </c>
      <c r="N120" s="673">
        <v>1</v>
      </c>
      <c r="O120" s="673">
        <v>1.05</v>
      </c>
      <c r="P120" s="673">
        <v>1</v>
      </c>
      <c r="Q120" s="673">
        <v>1</v>
      </c>
      <c r="R120" s="673">
        <v>1.1950000000000001</v>
      </c>
      <c r="S120" s="673">
        <v>1.1950000000000001</v>
      </c>
      <c r="T120" s="673">
        <v>1</v>
      </c>
      <c r="U120" s="673">
        <v>1</v>
      </c>
      <c r="V120" s="702">
        <v>1</v>
      </c>
      <c r="W120" s="654">
        <v>117</v>
      </c>
      <c r="X120" s="179" t="s">
        <v>782</v>
      </c>
      <c r="Y120" s="179" t="s">
        <v>786</v>
      </c>
    </row>
    <row r="121" spans="1:25" s="248" customFormat="1" x14ac:dyDescent="0.2">
      <c r="A121" s="536" t="str">
        <f t="shared" si="1"/>
        <v>118 - Roadway - Lane width - Narrow - Narrow the lane width from 10 ft to 9 ft</v>
      </c>
      <c r="B121" s="701">
        <v>20</v>
      </c>
      <c r="C121" s="701" t="s">
        <v>638</v>
      </c>
      <c r="D121" s="701" t="e">
        <f>IF(A121="","",HLOOKUP('Worksheet 1'!$H$11,Applicable_to_Area_Type,VLOOKUP($C121,Applicable_to_Area_Type,2,FALSE),FALSE))</f>
        <v>#N/A</v>
      </c>
      <c r="E121" s="673">
        <v>0.54500000000000004</v>
      </c>
      <c r="F121" s="673">
        <v>0.52</v>
      </c>
      <c r="G121" s="673">
        <v>0.54500000000000004</v>
      </c>
      <c r="H121" s="673">
        <v>0.69</v>
      </c>
      <c r="I121" s="673">
        <v>0.54500000000000004</v>
      </c>
      <c r="J121" s="673">
        <v>1</v>
      </c>
      <c r="K121" s="673">
        <v>1</v>
      </c>
      <c r="L121" s="673">
        <v>1</v>
      </c>
      <c r="M121" s="673">
        <v>1</v>
      </c>
      <c r="N121" s="673">
        <v>1</v>
      </c>
      <c r="O121" s="673">
        <v>0.54500000000000004</v>
      </c>
      <c r="P121" s="673">
        <v>1</v>
      </c>
      <c r="Q121" s="673">
        <v>1</v>
      </c>
      <c r="R121" s="673">
        <v>1.145</v>
      </c>
      <c r="S121" s="673">
        <v>1.145</v>
      </c>
      <c r="T121" s="673">
        <v>1</v>
      </c>
      <c r="U121" s="673">
        <v>1</v>
      </c>
      <c r="V121" s="702">
        <v>1</v>
      </c>
      <c r="W121" s="654">
        <v>118</v>
      </c>
      <c r="X121" s="179" t="s">
        <v>787</v>
      </c>
      <c r="Y121" s="179" t="s">
        <v>788</v>
      </c>
    </row>
    <row r="122" spans="1:25" s="248" customFormat="1" x14ac:dyDescent="0.2">
      <c r="A122" s="536" t="str">
        <f t="shared" si="1"/>
        <v>119 - Roadway - Lane width - Narrow - Narrow the lane width from 11 ft to 10 ft</v>
      </c>
      <c r="B122" s="701">
        <v>20</v>
      </c>
      <c r="C122" s="701" t="s">
        <v>7</v>
      </c>
      <c r="D122" s="701" t="e">
        <f>IF(A122="","",HLOOKUP('Worksheet 1'!$H$11,Applicable_to_Area_Type,VLOOKUP($C122,Applicable_to_Area_Type,2,FALSE),FALSE))</f>
        <v>#N/A</v>
      </c>
      <c r="E122" s="673">
        <v>1.2649999999999999</v>
      </c>
      <c r="F122" s="673">
        <v>1.38</v>
      </c>
      <c r="G122" s="673">
        <v>1.2649999999999999</v>
      </c>
      <c r="H122" s="673">
        <v>1.26</v>
      </c>
      <c r="I122" s="673">
        <v>1.2649999999999999</v>
      </c>
      <c r="J122" s="673">
        <v>1</v>
      </c>
      <c r="K122" s="673">
        <v>1</v>
      </c>
      <c r="L122" s="673">
        <v>1</v>
      </c>
      <c r="M122" s="673">
        <v>1</v>
      </c>
      <c r="N122" s="673">
        <v>1</v>
      </c>
      <c r="O122" s="673">
        <v>1.2649999999999999</v>
      </c>
      <c r="P122" s="673">
        <v>1</v>
      </c>
      <c r="Q122" s="673">
        <v>1</v>
      </c>
      <c r="R122" s="673">
        <v>1.1200000000000001</v>
      </c>
      <c r="S122" s="673">
        <v>1.1200000000000001</v>
      </c>
      <c r="T122" s="673">
        <v>1</v>
      </c>
      <c r="U122" s="673">
        <v>1</v>
      </c>
      <c r="V122" s="702">
        <v>1</v>
      </c>
      <c r="W122" s="654">
        <v>119</v>
      </c>
      <c r="X122" s="179" t="s">
        <v>787</v>
      </c>
      <c r="Y122" s="179" t="s">
        <v>789</v>
      </c>
    </row>
    <row r="123" spans="1:25" s="248" customFormat="1" x14ac:dyDescent="0.2">
      <c r="A123" s="536" t="str">
        <f t="shared" si="1"/>
        <v>120 - Roadway - Lane width - Narrow - Narrow the lane width from 11 ft to 9 ft</v>
      </c>
      <c r="B123" s="701">
        <v>20</v>
      </c>
      <c r="C123" s="701" t="s">
        <v>7</v>
      </c>
      <c r="D123" s="701" t="e">
        <f>IF(A123="","",HLOOKUP('Worksheet 1'!$H$11,Applicable_to_Area_Type,VLOOKUP($C123,Applicable_to_Area_Type,2,FALSE),FALSE))</f>
        <v>#N/A</v>
      </c>
      <c r="E123" s="673">
        <v>0.53</v>
      </c>
      <c r="F123" s="673">
        <v>0.51</v>
      </c>
      <c r="G123" s="673">
        <v>0.53</v>
      </c>
      <c r="H123" s="673">
        <v>1.55</v>
      </c>
      <c r="I123" s="673">
        <v>0.53</v>
      </c>
      <c r="J123" s="673">
        <v>1</v>
      </c>
      <c r="K123" s="673">
        <v>1</v>
      </c>
      <c r="L123" s="673">
        <v>1</v>
      </c>
      <c r="M123" s="673">
        <v>1</v>
      </c>
      <c r="N123" s="673">
        <v>1</v>
      </c>
      <c r="O123" s="673">
        <v>0.53</v>
      </c>
      <c r="P123" s="673">
        <v>1</v>
      </c>
      <c r="Q123" s="673">
        <v>1</v>
      </c>
      <c r="R123" s="673">
        <v>1.03</v>
      </c>
      <c r="S123" s="673">
        <v>1.03</v>
      </c>
      <c r="T123" s="673">
        <v>1</v>
      </c>
      <c r="U123" s="673">
        <v>1</v>
      </c>
      <c r="V123" s="702">
        <v>1</v>
      </c>
      <c r="W123" s="654">
        <v>120</v>
      </c>
      <c r="X123" s="179" t="s">
        <v>787</v>
      </c>
      <c r="Y123" s="179" t="s">
        <v>790</v>
      </c>
    </row>
    <row r="124" spans="1:25" s="248" customFormat="1" x14ac:dyDescent="0.2">
      <c r="A124" s="536" t="str">
        <f t="shared" si="1"/>
        <v>121 - Roadway - Lane width - Narrow - Narrow the lane width from 12 ft to 10 ft</v>
      </c>
      <c r="B124" s="701">
        <v>20</v>
      </c>
      <c r="C124" s="701" t="s">
        <v>7</v>
      </c>
      <c r="D124" s="701" t="e">
        <f>IF(A124="","",HLOOKUP('Worksheet 1'!$H$11,Applicable_to_Area_Type,VLOOKUP($C124,Applicable_to_Area_Type,2,FALSE),FALSE))</f>
        <v>#N/A</v>
      </c>
      <c r="E124" s="673">
        <v>1.0649999999999999</v>
      </c>
      <c r="F124" s="673">
        <v>1.1499999999999999</v>
      </c>
      <c r="G124" s="673">
        <v>1.0649999999999999</v>
      </c>
      <c r="H124" s="673">
        <v>1.19</v>
      </c>
      <c r="I124" s="673">
        <v>1.0649999999999999</v>
      </c>
      <c r="J124" s="673">
        <v>1</v>
      </c>
      <c r="K124" s="673">
        <v>1</v>
      </c>
      <c r="L124" s="673">
        <v>1</v>
      </c>
      <c r="M124" s="673">
        <v>1</v>
      </c>
      <c r="N124" s="673">
        <v>1</v>
      </c>
      <c r="O124" s="673">
        <v>1.0649999999999999</v>
      </c>
      <c r="P124" s="673">
        <v>1</v>
      </c>
      <c r="Q124" s="673">
        <v>1</v>
      </c>
      <c r="R124" s="673">
        <v>1.1200000000000001</v>
      </c>
      <c r="S124" s="673">
        <v>1.1200000000000001</v>
      </c>
      <c r="T124" s="673">
        <v>1</v>
      </c>
      <c r="U124" s="673">
        <v>1</v>
      </c>
      <c r="V124" s="702">
        <v>1</v>
      </c>
      <c r="W124" s="654">
        <v>121</v>
      </c>
      <c r="X124" s="179" t="s">
        <v>787</v>
      </c>
      <c r="Y124" s="179" t="s">
        <v>791</v>
      </c>
    </row>
    <row r="125" spans="1:25" s="248" customFormat="1" x14ac:dyDescent="0.2">
      <c r="A125" s="536" t="str">
        <f t="shared" si="1"/>
        <v>122 - Roadway - Lane width - Narrow - Narrow the lane width from 12 ft to 11 ft</v>
      </c>
      <c r="B125" s="701">
        <v>20</v>
      </c>
      <c r="C125" s="701" t="s">
        <v>7</v>
      </c>
      <c r="D125" s="701" t="e">
        <f>IF(A125="","",HLOOKUP('Worksheet 1'!$H$11,Applicable_to_Area_Type,VLOOKUP($C125,Applicable_to_Area_Type,2,FALSE),FALSE))</f>
        <v>#N/A</v>
      </c>
      <c r="E125" s="673">
        <v>1.02</v>
      </c>
      <c r="F125" s="673">
        <v>1.02</v>
      </c>
      <c r="G125" s="673">
        <v>1.02</v>
      </c>
      <c r="H125" s="673">
        <v>1.02</v>
      </c>
      <c r="I125" s="673">
        <v>1.02</v>
      </c>
      <c r="J125" s="673">
        <v>1</v>
      </c>
      <c r="K125" s="673">
        <v>1</v>
      </c>
      <c r="L125" s="673">
        <v>1</v>
      </c>
      <c r="M125" s="673">
        <v>1</v>
      </c>
      <c r="N125" s="673">
        <v>1</v>
      </c>
      <c r="O125" s="673">
        <v>1.02</v>
      </c>
      <c r="P125" s="673">
        <v>1</v>
      </c>
      <c r="Q125" s="673">
        <v>1</v>
      </c>
      <c r="R125" s="673">
        <v>1.17</v>
      </c>
      <c r="S125" s="673">
        <v>1.17</v>
      </c>
      <c r="T125" s="673">
        <v>1</v>
      </c>
      <c r="U125" s="673">
        <v>1</v>
      </c>
      <c r="V125" s="702">
        <v>1</v>
      </c>
      <c r="W125" s="654">
        <v>122</v>
      </c>
      <c r="X125" s="179" t="s">
        <v>787</v>
      </c>
      <c r="Y125" s="179" t="s">
        <v>792</v>
      </c>
    </row>
    <row r="126" spans="1:25" s="248" customFormat="1" x14ac:dyDescent="0.2">
      <c r="A126" s="536" t="str">
        <f t="shared" si="1"/>
        <v>123 - Roadway - Lane width - Narrow - Narrow the lane width from 12 ft to 9 ft</v>
      </c>
      <c r="B126" s="701">
        <v>20</v>
      </c>
      <c r="C126" s="701" t="s">
        <v>7</v>
      </c>
      <c r="D126" s="701" t="e">
        <f>IF(A126="","",HLOOKUP('Worksheet 1'!$H$11,Applicable_to_Area_Type,VLOOKUP($C126,Applicable_to_Area_Type,2,FALSE),FALSE))</f>
        <v>#N/A</v>
      </c>
      <c r="E126" s="673">
        <v>0.62</v>
      </c>
      <c r="F126" s="673">
        <v>0.72</v>
      </c>
      <c r="G126" s="673">
        <v>0.62</v>
      </c>
      <c r="H126" s="673">
        <v>1.36</v>
      </c>
      <c r="I126" s="673">
        <v>0.62</v>
      </c>
      <c r="J126" s="673">
        <v>1</v>
      </c>
      <c r="K126" s="673">
        <v>1</v>
      </c>
      <c r="L126" s="673">
        <v>1</v>
      </c>
      <c r="M126" s="673">
        <v>1</v>
      </c>
      <c r="N126" s="673">
        <v>1</v>
      </c>
      <c r="O126" s="673">
        <v>0.62</v>
      </c>
      <c r="P126" s="673">
        <v>1</v>
      </c>
      <c r="Q126" s="673">
        <v>1</v>
      </c>
      <c r="R126" s="673">
        <v>1.1100000000000001</v>
      </c>
      <c r="S126" s="673">
        <v>1.1100000000000001</v>
      </c>
      <c r="T126" s="673">
        <v>1</v>
      </c>
      <c r="U126" s="673">
        <v>1</v>
      </c>
      <c r="V126" s="702">
        <v>1</v>
      </c>
      <c r="W126" s="654">
        <v>123</v>
      </c>
      <c r="X126" s="179" t="s">
        <v>787</v>
      </c>
      <c r="Y126" s="179" t="s">
        <v>793</v>
      </c>
    </row>
    <row r="127" spans="1:25" s="248" customFormat="1" x14ac:dyDescent="0.2">
      <c r="A127" s="536" t="str">
        <f t="shared" si="1"/>
        <v>124 - Roadway - Lane width - Widen - Widen lane width by 1 ft</v>
      </c>
      <c r="B127" s="701">
        <v>20</v>
      </c>
      <c r="C127" s="701" t="s">
        <v>7</v>
      </c>
      <c r="D127" s="701" t="e">
        <f>IF(A127="","",HLOOKUP('Worksheet 1'!$H$11,Applicable_to_Area_Type,VLOOKUP($C127,Applicable_to_Area_Type,2,FALSE),FALSE))</f>
        <v>#N/A</v>
      </c>
      <c r="E127" s="673">
        <v>0.89</v>
      </c>
      <c r="F127" s="673">
        <v>0.89</v>
      </c>
      <c r="G127" s="673">
        <v>0.89</v>
      </c>
      <c r="H127" s="673">
        <v>0.89</v>
      </c>
      <c r="I127" s="673">
        <v>0.89</v>
      </c>
      <c r="J127" s="673">
        <v>1</v>
      </c>
      <c r="K127" s="673">
        <v>1</v>
      </c>
      <c r="L127" s="673">
        <v>1</v>
      </c>
      <c r="M127" s="673">
        <v>1</v>
      </c>
      <c r="N127" s="673">
        <v>1</v>
      </c>
      <c r="O127" s="673">
        <v>0.89</v>
      </c>
      <c r="P127" s="673">
        <v>1</v>
      </c>
      <c r="Q127" s="673">
        <v>1</v>
      </c>
      <c r="R127" s="673">
        <v>1.06</v>
      </c>
      <c r="S127" s="673">
        <v>1.06</v>
      </c>
      <c r="T127" s="673">
        <v>1</v>
      </c>
      <c r="U127" s="673">
        <v>1</v>
      </c>
      <c r="V127" s="702">
        <v>1</v>
      </c>
      <c r="W127" s="654">
        <v>124</v>
      </c>
      <c r="X127" s="179" t="s">
        <v>794</v>
      </c>
      <c r="Y127" s="179" t="s">
        <v>795</v>
      </c>
    </row>
    <row r="128" spans="1:25" s="248" customFormat="1" x14ac:dyDescent="0.2">
      <c r="A128" s="536" t="str">
        <f t="shared" si="1"/>
        <v>125 - Roadway - Passing/climbing lane - Increase the number of lanes - Install a passing/climbing lane</v>
      </c>
      <c r="B128" s="701">
        <v>20</v>
      </c>
      <c r="C128" s="701" t="s">
        <v>656</v>
      </c>
      <c r="D128" s="701" t="e">
        <f>IF(A128="","",HLOOKUP('Worksheet 1'!$H$11,Applicable_to_Area_Type,VLOOKUP($C128,Applicable_to_Area_Type,2,FALSE),FALSE))</f>
        <v>#N/A</v>
      </c>
      <c r="E128" s="673">
        <v>0.53</v>
      </c>
      <c r="F128" s="673">
        <v>0.53</v>
      </c>
      <c r="G128" s="673">
        <v>0.56999999999999995</v>
      </c>
      <c r="H128" s="673">
        <v>0.53</v>
      </c>
      <c r="I128" s="673">
        <v>0.56999999999999995</v>
      </c>
      <c r="J128" s="673">
        <v>0.56999999999999995</v>
      </c>
      <c r="K128" s="673">
        <v>1</v>
      </c>
      <c r="L128" s="673">
        <v>1</v>
      </c>
      <c r="M128" s="673">
        <v>1</v>
      </c>
      <c r="N128" s="673">
        <v>1</v>
      </c>
      <c r="O128" s="673">
        <v>0.53</v>
      </c>
      <c r="P128" s="673">
        <v>0.56999999999999995</v>
      </c>
      <c r="Q128" s="673">
        <v>1</v>
      </c>
      <c r="R128" s="673">
        <v>1.02</v>
      </c>
      <c r="S128" s="673">
        <v>1.02</v>
      </c>
      <c r="T128" s="673">
        <v>1</v>
      </c>
      <c r="U128" s="673">
        <v>1</v>
      </c>
      <c r="V128" s="702">
        <v>1</v>
      </c>
      <c r="W128" s="654">
        <v>125</v>
      </c>
      <c r="X128" s="179" t="s">
        <v>796</v>
      </c>
      <c r="Y128" s="179" t="s">
        <v>797</v>
      </c>
    </row>
    <row r="129" spans="1:25" s="248" customFormat="1" x14ac:dyDescent="0.2">
      <c r="A129" s="536" t="str">
        <f t="shared" si="1"/>
        <v>126 - Roadway - Pavement - Improve - Improve pavement friction</v>
      </c>
      <c r="B129" s="701">
        <v>10</v>
      </c>
      <c r="C129" s="701" t="s">
        <v>7</v>
      </c>
      <c r="D129" s="701" t="e">
        <f>IF(A129="","",HLOOKUP('Worksheet 1'!$H$11,Applicable_to_Area_Type,VLOOKUP($C129,Applicable_to_Area_Type,2,FALSE),FALSE))</f>
        <v>#N/A</v>
      </c>
      <c r="E129" s="673">
        <v>1</v>
      </c>
      <c r="F129" s="673">
        <v>0.58099999999999996</v>
      </c>
      <c r="G129" s="673">
        <v>0.82850000000000001</v>
      </c>
      <c r="H129" s="673">
        <v>0.86599999999999999</v>
      </c>
      <c r="I129" s="673">
        <v>0.86599999999999999</v>
      </c>
      <c r="J129" s="673">
        <v>1</v>
      </c>
      <c r="K129" s="673">
        <v>1</v>
      </c>
      <c r="L129" s="673">
        <v>1</v>
      </c>
      <c r="M129" s="673">
        <v>1</v>
      </c>
      <c r="N129" s="673">
        <v>1</v>
      </c>
      <c r="O129" s="673">
        <v>0.81599999999999995</v>
      </c>
      <c r="P129" s="673">
        <v>0.86599999999999999</v>
      </c>
      <c r="Q129" s="673">
        <v>1</v>
      </c>
      <c r="R129" s="673">
        <v>1.111</v>
      </c>
      <c r="S129" s="673">
        <v>1.111</v>
      </c>
      <c r="T129" s="673">
        <v>1</v>
      </c>
      <c r="U129" s="673">
        <v>1</v>
      </c>
      <c r="V129" s="702">
        <v>1</v>
      </c>
      <c r="W129" s="654">
        <v>126</v>
      </c>
      <c r="X129" s="179" t="s">
        <v>798</v>
      </c>
      <c r="Y129" s="179" t="s">
        <v>885</v>
      </c>
    </row>
    <row r="130" spans="1:25" s="248" customFormat="1" x14ac:dyDescent="0.2">
      <c r="A130" s="536" t="str">
        <f t="shared" si="1"/>
        <v>127 - Roadway - Pavement - Improve - Improve road surface condition</v>
      </c>
      <c r="B130" s="701">
        <v>8</v>
      </c>
      <c r="C130" s="701" t="s">
        <v>656</v>
      </c>
      <c r="D130" s="701" t="e">
        <f>IF(A130="","",HLOOKUP('Worksheet 1'!$H$11,Applicable_to_Area_Type,VLOOKUP($C130,Applicable_to_Area_Type,2,FALSE),FALSE))</f>
        <v>#N/A</v>
      </c>
      <c r="E130" s="673">
        <v>1</v>
      </c>
      <c r="F130" s="673">
        <v>1.0049999999999999</v>
      </c>
      <c r="G130" s="673">
        <v>1.0049999999999999</v>
      </c>
      <c r="H130" s="673">
        <v>1.0049999999999999</v>
      </c>
      <c r="I130" s="673">
        <v>1.0049999999999999</v>
      </c>
      <c r="J130" s="673">
        <v>1</v>
      </c>
      <c r="K130" s="673">
        <v>1</v>
      </c>
      <c r="L130" s="673">
        <v>1</v>
      </c>
      <c r="M130" s="673">
        <v>1</v>
      </c>
      <c r="N130" s="673">
        <v>1</v>
      </c>
      <c r="O130" s="673">
        <v>1.0049999999999999</v>
      </c>
      <c r="P130" s="673">
        <v>1.0049999999999999</v>
      </c>
      <c r="Q130" s="673">
        <v>1</v>
      </c>
      <c r="R130" s="673">
        <v>0.72799999999999998</v>
      </c>
      <c r="S130" s="673">
        <v>0.72799999999999998</v>
      </c>
      <c r="T130" s="673">
        <v>1</v>
      </c>
      <c r="U130" s="673">
        <v>1</v>
      </c>
      <c r="V130" s="702">
        <v>1</v>
      </c>
      <c r="W130" s="654">
        <v>127</v>
      </c>
      <c r="X130" s="179" t="s">
        <v>798</v>
      </c>
      <c r="Y130" s="179" t="s">
        <v>799</v>
      </c>
    </row>
    <row r="131" spans="1:25" s="248" customFormat="1" x14ac:dyDescent="0.2">
      <c r="A131" s="536" t="str">
        <f t="shared" si="1"/>
        <v xml:space="preserve">128 - Roadway - Rumble strip - Centerline - Install centerline rumble strip </v>
      </c>
      <c r="B131" s="701">
        <v>8</v>
      </c>
      <c r="C131" s="701" t="s">
        <v>7</v>
      </c>
      <c r="D131" s="701" t="e">
        <f>IF(A131="","",HLOOKUP('Worksheet 1'!$H$11,Applicable_to_Area_Type,VLOOKUP($C131,Applicable_to_Area_Type,2,FALSE),FALSE))</f>
        <v>#N/A</v>
      </c>
      <c r="E131" s="673">
        <v>0.61450000000000005</v>
      </c>
      <c r="F131" s="673">
        <v>0.64200000000000002</v>
      </c>
      <c r="G131" s="673">
        <v>0.64200000000000002</v>
      </c>
      <c r="H131" s="673">
        <v>0.629</v>
      </c>
      <c r="I131" s="673">
        <v>0.75249999999999995</v>
      </c>
      <c r="J131" s="673">
        <v>0.36199999999999999</v>
      </c>
      <c r="K131" s="673">
        <v>1</v>
      </c>
      <c r="L131" s="673">
        <v>1</v>
      </c>
      <c r="M131" s="673">
        <v>0.83599999999999997</v>
      </c>
      <c r="N131" s="673">
        <v>1</v>
      </c>
      <c r="O131" s="673">
        <v>0.84250000000000003</v>
      </c>
      <c r="P131" s="673">
        <v>0.75249999999999995</v>
      </c>
      <c r="Q131" s="673">
        <v>1</v>
      </c>
      <c r="R131" s="673">
        <v>0.44600000000000001</v>
      </c>
      <c r="S131" s="673">
        <v>0.44600000000000001</v>
      </c>
      <c r="T131" s="673">
        <v>1</v>
      </c>
      <c r="U131" s="673">
        <v>1</v>
      </c>
      <c r="V131" s="702">
        <v>1</v>
      </c>
      <c r="W131" s="654">
        <v>128</v>
      </c>
      <c r="X131" s="179" t="s">
        <v>800</v>
      </c>
      <c r="Y131" s="179" t="s">
        <v>801</v>
      </c>
    </row>
    <row r="132" spans="1:25" s="248" customFormat="1" x14ac:dyDescent="0.2">
      <c r="A132" s="536" t="str">
        <f t="shared" si="1"/>
        <v>129 - Roadway - Rumble strip - Shoulder - Install shoulder rumble strip</v>
      </c>
      <c r="B132" s="701">
        <v>8</v>
      </c>
      <c r="C132" s="701" t="s">
        <v>7</v>
      </c>
      <c r="D132" s="701" t="e">
        <f>IF(A132="","",HLOOKUP('Worksheet 1'!$H$11,Applicable_to_Area_Type,VLOOKUP($C132,Applicable_to_Area_Type,2,FALSE),FALSE))</f>
        <v>#N/A</v>
      </c>
      <c r="E132" s="673">
        <v>0.94499999999999995</v>
      </c>
      <c r="F132" s="673">
        <v>1</v>
      </c>
      <c r="G132" s="673">
        <v>1</v>
      </c>
      <c r="H132" s="673">
        <v>0.94499999999999995</v>
      </c>
      <c r="I132" s="673">
        <v>0.87</v>
      </c>
      <c r="J132" s="673">
        <v>0.81</v>
      </c>
      <c r="K132" s="673">
        <v>1</v>
      </c>
      <c r="L132" s="673">
        <v>1</v>
      </c>
      <c r="M132" s="673">
        <v>0.76400000000000001</v>
      </c>
      <c r="N132" s="673">
        <v>0.87</v>
      </c>
      <c r="O132" s="673">
        <v>0.86</v>
      </c>
      <c r="P132" s="673">
        <v>0.87</v>
      </c>
      <c r="Q132" s="673">
        <v>1</v>
      </c>
      <c r="R132" s="673">
        <v>0.98</v>
      </c>
      <c r="S132" s="673">
        <v>0.98</v>
      </c>
      <c r="T132" s="673">
        <v>1</v>
      </c>
      <c r="U132" s="673">
        <v>1</v>
      </c>
      <c r="V132" s="702">
        <v>1</v>
      </c>
      <c r="W132" s="654">
        <v>129</v>
      </c>
      <c r="X132" s="179" t="s">
        <v>802</v>
      </c>
      <c r="Y132" s="179" t="s">
        <v>803</v>
      </c>
    </row>
    <row r="133" spans="1:25" s="248" customFormat="1" x14ac:dyDescent="0.2">
      <c r="A133" s="536" t="str">
        <f t="shared" ref="A133:A196" si="2">CONCATENATE(W133," - ",X133," - ",Y133)</f>
        <v>130 - Roadway - Rumble strip - Shoulder - Install shoulder rumble strip</v>
      </c>
      <c r="B133" s="701">
        <v>8</v>
      </c>
      <c r="C133" s="701" t="s">
        <v>656</v>
      </c>
      <c r="D133" s="701" t="e">
        <f>IF(A133="","",HLOOKUP('Worksheet 1'!$H$11,Applicable_to_Area_Type,VLOOKUP($C133,Applicable_to_Area_Type,2,FALSE),FALSE))</f>
        <v>#N/A</v>
      </c>
      <c r="E133" s="673">
        <v>0.75</v>
      </c>
      <c r="F133" s="673">
        <v>0.75</v>
      </c>
      <c r="G133" s="673">
        <v>0.75</v>
      </c>
      <c r="H133" s="673">
        <v>1</v>
      </c>
      <c r="I133" s="673">
        <v>1</v>
      </c>
      <c r="J133" s="673">
        <v>1</v>
      </c>
      <c r="K133" s="673">
        <v>1</v>
      </c>
      <c r="L133" s="673">
        <v>1</v>
      </c>
      <c r="M133" s="673">
        <v>0.75</v>
      </c>
      <c r="N133" s="673">
        <v>0.75</v>
      </c>
      <c r="O133" s="673">
        <v>0.74</v>
      </c>
      <c r="P133" s="673">
        <v>0.75</v>
      </c>
      <c r="Q133" s="673">
        <v>1</v>
      </c>
      <c r="R133" s="673">
        <v>0.96</v>
      </c>
      <c r="S133" s="673">
        <v>0.96</v>
      </c>
      <c r="T133" s="673">
        <v>1</v>
      </c>
      <c r="U133" s="673">
        <v>1</v>
      </c>
      <c r="V133" s="702">
        <v>1</v>
      </c>
      <c r="W133" s="654">
        <v>130</v>
      </c>
      <c r="X133" s="179" t="s">
        <v>802</v>
      </c>
      <c r="Y133" s="179" t="s">
        <v>803</v>
      </c>
    </row>
    <row r="134" spans="1:25" s="248" customFormat="1" x14ac:dyDescent="0.2">
      <c r="A134" s="536" t="str">
        <f t="shared" si="2"/>
        <v>131 - Roadway - Shoulder treatment - Add new paved shoulder</v>
      </c>
      <c r="B134" s="701">
        <v>12</v>
      </c>
      <c r="C134" s="701" t="s">
        <v>638</v>
      </c>
      <c r="D134" s="701" t="e">
        <f>IF(A134="","",HLOOKUP('Worksheet 1'!$H$11,Applicable_to_Area_Type,VLOOKUP($C134,Applicable_to_Area_Type,2,FALSE),FALSE))</f>
        <v>#N/A</v>
      </c>
      <c r="E134" s="673">
        <v>0.69</v>
      </c>
      <c r="F134" s="673">
        <v>0.69</v>
      </c>
      <c r="G134" s="673">
        <v>0.69</v>
      </c>
      <c r="H134" s="673">
        <v>0.69</v>
      </c>
      <c r="I134" s="673">
        <v>0.69</v>
      </c>
      <c r="J134" s="673">
        <v>1</v>
      </c>
      <c r="K134" s="673">
        <v>1</v>
      </c>
      <c r="L134" s="673">
        <v>1</v>
      </c>
      <c r="M134" s="673">
        <v>0.69</v>
      </c>
      <c r="N134" s="673">
        <v>0.69</v>
      </c>
      <c r="O134" s="673">
        <v>0.69</v>
      </c>
      <c r="P134" s="673">
        <v>0.69</v>
      </c>
      <c r="Q134" s="673">
        <v>1</v>
      </c>
      <c r="R134" s="673">
        <v>0.94</v>
      </c>
      <c r="S134" s="673">
        <v>0.94</v>
      </c>
      <c r="T134" s="673">
        <v>1</v>
      </c>
      <c r="U134" s="673">
        <v>1</v>
      </c>
      <c r="V134" s="702">
        <v>1</v>
      </c>
      <c r="W134" s="654">
        <v>131</v>
      </c>
      <c r="X134" s="179" t="s">
        <v>804</v>
      </c>
      <c r="Y134" s="179" t="s">
        <v>805</v>
      </c>
    </row>
    <row r="135" spans="1:25" s="248" customFormat="1" x14ac:dyDescent="0.2">
      <c r="A135" s="536" t="str">
        <f t="shared" si="2"/>
        <v>132 - Roadway - Shoulder treatment - Install curb and gutter in shoulder</v>
      </c>
      <c r="B135" s="701">
        <v>12</v>
      </c>
      <c r="C135" s="701" t="s">
        <v>807</v>
      </c>
      <c r="D135" s="701" t="e">
        <f>IF(A135="","",HLOOKUP('Worksheet 1'!$H$11,Applicable_to_Area_Type,VLOOKUP($C135,Applicable_to_Area_Type,2,FALSE),FALSE))</f>
        <v>#N/A</v>
      </c>
      <c r="E135" s="673">
        <v>0.89</v>
      </c>
      <c r="F135" s="673">
        <v>0.89</v>
      </c>
      <c r="G135" s="673">
        <v>0.89</v>
      </c>
      <c r="H135" s="673">
        <v>0.89</v>
      </c>
      <c r="I135" s="673">
        <v>0.89</v>
      </c>
      <c r="J135" s="673">
        <v>1</v>
      </c>
      <c r="K135" s="673">
        <v>1</v>
      </c>
      <c r="L135" s="673">
        <v>1</v>
      </c>
      <c r="M135" s="673">
        <v>0.89</v>
      </c>
      <c r="N135" s="673">
        <v>0.89</v>
      </c>
      <c r="O135" s="673">
        <v>0.89</v>
      </c>
      <c r="P135" s="673">
        <v>0.89</v>
      </c>
      <c r="Q135" s="673">
        <v>1</v>
      </c>
      <c r="R135" s="673">
        <v>0.97</v>
      </c>
      <c r="S135" s="673">
        <v>0.97</v>
      </c>
      <c r="T135" s="673">
        <v>1</v>
      </c>
      <c r="U135" s="673">
        <v>1</v>
      </c>
      <c r="V135" s="702">
        <v>1</v>
      </c>
      <c r="W135" s="654">
        <v>132</v>
      </c>
      <c r="X135" s="179" t="s">
        <v>804</v>
      </c>
      <c r="Y135" s="179" t="s">
        <v>806</v>
      </c>
    </row>
    <row r="136" spans="1:25" s="248" customFormat="1" x14ac:dyDescent="0.2">
      <c r="A136" s="536" t="str">
        <f t="shared" si="2"/>
        <v>133 - Roadway - Shoulder treatment - Install safety edge treatment</v>
      </c>
      <c r="B136" s="701">
        <v>12</v>
      </c>
      <c r="C136" s="701" t="s">
        <v>656</v>
      </c>
      <c r="D136" s="701" t="e">
        <f>IF(A136="","",HLOOKUP('Worksheet 1'!$H$11,Applicable_to_Area_Type,VLOOKUP($C136,Applicable_to_Area_Type,2,FALSE),FALSE))</f>
        <v>#N/A</v>
      </c>
      <c r="E136" s="673">
        <v>0.751</v>
      </c>
      <c r="F136" s="673">
        <v>0.877</v>
      </c>
      <c r="G136" s="673">
        <v>0.877</v>
      </c>
      <c r="H136" s="673">
        <v>0.81299999999999994</v>
      </c>
      <c r="I136" s="673">
        <v>0.877</v>
      </c>
      <c r="J136" s="673">
        <v>1</v>
      </c>
      <c r="K136" s="673">
        <v>1</v>
      </c>
      <c r="L136" s="673">
        <v>1</v>
      </c>
      <c r="M136" s="673">
        <v>0.877</v>
      </c>
      <c r="N136" s="673">
        <v>0.877</v>
      </c>
      <c r="O136" s="673">
        <v>0.84699999999999998</v>
      </c>
      <c r="P136" s="673">
        <v>0.877</v>
      </c>
      <c r="Q136" s="673">
        <v>1</v>
      </c>
      <c r="R136" s="673">
        <v>0.94</v>
      </c>
      <c r="S136" s="673">
        <v>0.94</v>
      </c>
      <c r="T136" s="673">
        <v>1</v>
      </c>
      <c r="U136" s="673">
        <v>1</v>
      </c>
      <c r="V136" s="702">
        <v>1</v>
      </c>
      <c r="W136" s="654">
        <v>133</v>
      </c>
      <c r="X136" s="179" t="s">
        <v>804</v>
      </c>
      <c r="Y136" s="179" t="s">
        <v>808</v>
      </c>
    </row>
    <row r="137" spans="1:25" s="248" customFormat="1" x14ac:dyDescent="0.2">
      <c r="A137" s="536" t="str">
        <f t="shared" si="2"/>
        <v>134 - Roadway - Shoulder treatment - Pave deteriorated shoulder</v>
      </c>
      <c r="B137" s="701">
        <v>12</v>
      </c>
      <c r="C137" s="701" t="s">
        <v>7</v>
      </c>
      <c r="D137" s="701" t="e">
        <f>IF(A137="","",HLOOKUP('Worksheet 1'!$H$11,Applicable_to_Area_Type,VLOOKUP($C137,Applicable_to_Area_Type,2,FALSE),FALSE))</f>
        <v>#N/A</v>
      </c>
      <c r="E137" s="673">
        <v>0.97</v>
      </c>
      <c r="F137" s="673">
        <v>0.97</v>
      </c>
      <c r="G137" s="673">
        <v>0.97</v>
      </c>
      <c r="H137" s="673">
        <v>0.97</v>
      </c>
      <c r="I137" s="673">
        <v>0.97</v>
      </c>
      <c r="J137" s="673">
        <v>1</v>
      </c>
      <c r="K137" s="673">
        <v>1</v>
      </c>
      <c r="L137" s="673">
        <v>1</v>
      </c>
      <c r="M137" s="673">
        <v>0.97</v>
      </c>
      <c r="N137" s="673">
        <v>0.97</v>
      </c>
      <c r="O137" s="673">
        <v>0.97</v>
      </c>
      <c r="P137" s="673">
        <v>0.97</v>
      </c>
      <c r="Q137" s="673">
        <v>1</v>
      </c>
      <c r="R137" s="673">
        <v>0.93</v>
      </c>
      <c r="S137" s="673">
        <v>0.93</v>
      </c>
      <c r="T137" s="673">
        <v>1</v>
      </c>
      <c r="U137" s="673">
        <v>1</v>
      </c>
      <c r="V137" s="702">
        <v>1</v>
      </c>
      <c r="W137" s="654">
        <v>134</v>
      </c>
      <c r="X137" s="179" t="s">
        <v>804</v>
      </c>
      <c r="Y137" s="179" t="s">
        <v>809</v>
      </c>
    </row>
    <row r="138" spans="1:25" s="248" customFormat="1" x14ac:dyDescent="0.2">
      <c r="A138" s="536" t="str">
        <f t="shared" si="2"/>
        <v>135 - Roadway - Shoulder treatment - Provide 2-ft paved shoulders on both sides</v>
      </c>
      <c r="B138" s="701">
        <v>12</v>
      </c>
      <c r="C138" s="701" t="s">
        <v>656</v>
      </c>
      <c r="D138" s="701" t="e">
        <f>IF(A138="","",HLOOKUP('Worksheet 1'!$H$11,Applicable_to_Area_Type,VLOOKUP($C138,Applicable_to_Area_Type,2,FALSE),FALSE))</f>
        <v>#N/A</v>
      </c>
      <c r="E138" s="673">
        <v>0.91</v>
      </c>
      <c r="F138" s="673">
        <v>0.91</v>
      </c>
      <c r="G138" s="673">
        <v>0.91</v>
      </c>
      <c r="H138" s="673">
        <v>0.91</v>
      </c>
      <c r="I138" s="673">
        <v>0.91</v>
      </c>
      <c r="J138" s="673">
        <v>1</v>
      </c>
      <c r="K138" s="673">
        <v>1</v>
      </c>
      <c r="L138" s="673">
        <v>1</v>
      </c>
      <c r="M138" s="673">
        <v>0.91</v>
      </c>
      <c r="N138" s="673">
        <v>0.91</v>
      </c>
      <c r="O138" s="673">
        <v>0.91</v>
      </c>
      <c r="P138" s="673">
        <v>0.91</v>
      </c>
      <c r="Q138" s="673">
        <v>1</v>
      </c>
      <c r="R138" s="673">
        <v>0.9</v>
      </c>
      <c r="S138" s="673">
        <v>0.9</v>
      </c>
      <c r="T138" s="673">
        <v>1</v>
      </c>
      <c r="U138" s="673">
        <v>1</v>
      </c>
      <c r="V138" s="702">
        <v>1</v>
      </c>
      <c r="W138" s="654">
        <v>135</v>
      </c>
      <c r="X138" s="179" t="s">
        <v>804</v>
      </c>
      <c r="Y138" s="179" t="s">
        <v>810</v>
      </c>
    </row>
    <row r="139" spans="1:25" s="248" customFormat="1" x14ac:dyDescent="0.2">
      <c r="A139" s="536" t="str">
        <f t="shared" si="2"/>
        <v>136 - Roadway - Shoulder treatment - Upgrade shoulders</v>
      </c>
      <c r="B139" s="701">
        <v>12</v>
      </c>
      <c r="C139" s="701" t="s">
        <v>656</v>
      </c>
      <c r="D139" s="701" t="e">
        <f>IF(A139="","",HLOOKUP('Worksheet 1'!$H$11,Applicable_to_Area_Type,VLOOKUP($C139,Applicable_to_Area_Type,2,FALSE),FALSE))</f>
        <v>#N/A</v>
      </c>
      <c r="E139" s="673">
        <v>0.53149999999999997</v>
      </c>
      <c r="F139" s="673">
        <v>0.86099999999999999</v>
      </c>
      <c r="G139" s="673">
        <v>0.86099999999999999</v>
      </c>
      <c r="H139" s="673">
        <v>0.53149999999999997</v>
      </c>
      <c r="I139" s="673">
        <v>0.86099999999999999</v>
      </c>
      <c r="J139" s="673">
        <v>1</v>
      </c>
      <c r="K139" s="673">
        <v>1</v>
      </c>
      <c r="L139" s="673">
        <v>1</v>
      </c>
      <c r="M139" s="673">
        <v>0.86099999999999999</v>
      </c>
      <c r="N139" s="673">
        <v>0.86099999999999999</v>
      </c>
      <c r="O139" s="673">
        <v>0.53149999999999997</v>
      </c>
      <c r="P139" s="673">
        <v>0.86099999999999999</v>
      </c>
      <c r="Q139" s="673">
        <v>1</v>
      </c>
      <c r="R139" s="673">
        <v>0.87</v>
      </c>
      <c r="S139" s="673">
        <v>0.87</v>
      </c>
      <c r="T139" s="673">
        <v>1</v>
      </c>
      <c r="U139" s="673">
        <v>1</v>
      </c>
      <c r="V139" s="702">
        <v>1</v>
      </c>
      <c r="W139" s="654">
        <v>136</v>
      </c>
      <c r="X139" s="179" t="s">
        <v>804</v>
      </c>
      <c r="Y139" s="179" t="s">
        <v>886</v>
      </c>
    </row>
    <row r="140" spans="1:25" s="248" customFormat="1" x14ac:dyDescent="0.2">
      <c r="A140" s="536" t="str">
        <f t="shared" si="2"/>
        <v>137 - Roadway - Shoulder width - Narrow - Reduce paved shoulder width from 10 ft to 8 ft</v>
      </c>
      <c r="B140" s="701">
        <v>12</v>
      </c>
      <c r="C140" s="701" t="s">
        <v>638</v>
      </c>
      <c r="D140" s="701" t="e">
        <f>IF(A140="","",HLOOKUP('Worksheet 1'!$H$11,Applicable_to_Area_Type,VLOOKUP($C140,Applicable_to_Area_Type,2,FALSE),FALSE))</f>
        <v>#N/A</v>
      </c>
      <c r="E140" s="673">
        <v>1.111</v>
      </c>
      <c r="F140" s="673">
        <v>1.111</v>
      </c>
      <c r="G140" s="673">
        <v>1.111</v>
      </c>
      <c r="H140" s="673">
        <v>1.111</v>
      </c>
      <c r="I140" s="673">
        <v>1.111</v>
      </c>
      <c r="J140" s="673">
        <v>1</v>
      </c>
      <c r="K140" s="673">
        <v>1</v>
      </c>
      <c r="L140" s="673">
        <v>1</v>
      </c>
      <c r="M140" s="673">
        <v>1.111</v>
      </c>
      <c r="N140" s="673">
        <v>1.111</v>
      </c>
      <c r="O140" s="673">
        <v>1.111</v>
      </c>
      <c r="P140" s="673">
        <v>1.111</v>
      </c>
      <c r="Q140" s="673">
        <v>1</v>
      </c>
      <c r="R140" s="673">
        <v>1.0049999999999999</v>
      </c>
      <c r="S140" s="673">
        <v>1.0049999999999999</v>
      </c>
      <c r="T140" s="673">
        <v>1</v>
      </c>
      <c r="U140" s="673">
        <v>1</v>
      </c>
      <c r="V140" s="702">
        <v>1</v>
      </c>
      <c r="W140" s="654">
        <v>137</v>
      </c>
      <c r="X140" s="179" t="s">
        <v>811</v>
      </c>
      <c r="Y140" s="179" t="s">
        <v>812</v>
      </c>
    </row>
    <row r="141" spans="1:25" s="248" customFormat="1" x14ac:dyDescent="0.2">
      <c r="A141" s="536" t="str">
        <f t="shared" si="2"/>
        <v>138 - Roadway - Shoulder width - Narrow - Reduce paved shoulder width from 3 ft to 0 ft</v>
      </c>
      <c r="B141" s="701">
        <v>12</v>
      </c>
      <c r="C141" s="701" t="s">
        <v>7</v>
      </c>
      <c r="D141" s="701" t="e">
        <f>IF(A141="","",HLOOKUP('Worksheet 1'!$H$11,Applicable_to_Area_Type,VLOOKUP($C141,Applicable_to_Area_Type,2,FALSE),FALSE))</f>
        <v>#N/A</v>
      </c>
      <c r="E141" s="673">
        <v>1.1950000000000001</v>
      </c>
      <c r="F141" s="673">
        <v>1.1950000000000001</v>
      </c>
      <c r="G141" s="673">
        <v>1.1950000000000001</v>
      </c>
      <c r="H141" s="673">
        <v>1.1950000000000001</v>
      </c>
      <c r="I141" s="673">
        <v>1.1950000000000001</v>
      </c>
      <c r="J141" s="673">
        <v>1</v>
      </c>
      <c r="K141" s="673">
        <v>1</v>
      </c>
      <c r="L141" s="673">
        <v>1</v>
      </c>
      <c r="M141" s="673">
        <v>1.1950000000000001</v>
      </c>
      <c r="N141" s="673">
        <v>1.1950000000000001</v>
      </c>
      <c r="O141" s="673">
        <v>1.1950000000000001</v>
      </c>
      <c r="P141" s="673">
        <v>1.1950000000000001</v>
      </c>
      <c r="Q141" s="673">
        <v>1</v>
      </c>
      <c r="R141" s="673">
        <v>1.01</v>
      </c>
      <c r="S141" s="673">
        <v>1.01</v>
      </c>
      <c r="T141" s="673">
        <v>1</v>
      </c>
      <c r="U141" s="673">
        <v>1</v>
      </c>
      <c r="V141" s="702">
        <v>1</v>
      </c>
      <c r="W141" s="654">
        <v>138</v>
      </c>
      <c r="X141" s="179" t="s">
        <v>811</v>
      </c>
      <c r="Y141" s="179" t="s">
        <v>813</v>
      </c>
    </row>
    <row r="142" spans="1:25" s="248" customFormat="1" x14ac:dyDescent="0.2">
      <c r="A142" s="536" t="str">
        <f t="shared" si="2"/>
        <v>139 - Roadway - Shoulder width - Narrow - Reduce paved shoulder width from 3 ft to 0 ft</v>
      </c>
      <c r="B142" s="701">
        <v>12</v>
      </c>
      <c r="C142" s="701" t="s">
        <v>656</v>
      </c>
      <c r="D142" s="701" t="e">
        <f>IF(A142="","",HLOOKUP('Worksheet 1'!$H$11,Applicable_to_Area_Type,VLOOKUP($C142,Applicable_to_Area_Type,2,FALSE),FALSE))</f>
        <v>#N/A</v>
      </c>
      <c r="E142" s="673">
        <v>1.145</v>
      </c>
      <c r="F142" s="673">
        <v>1.145</v>
      </c>
      <c r="G142" s="673">
        <v>1.145</v>
      </c>
      <c r="H142" s="673">
        <v>1.145</v>
      </c>
      <c r="I142" s="673">
        <v>1.145</v>
      </c>
      <c r="J142" s="673">
        <v>1</v>
      </c>
      <c r="K142" s="673">
        <v>1</v>
      </c>
      <c r="L142" s="673">
        <v>1</v>
      </c>
      <c r="M142" s="673">
        <v>1.145</v>
      </c>
      <c r="N142" s="673">
        <v>1.145</v>
      </c>
      <c r="O142" s="673">
        <v>1.145</v>
      </c>
      <c r="P142" s="673">
        <v>1.145</v>
      </c>
      <c r="Q142" s="673">
        <v>1</v>
      </c>
      <c r="R142" s="673">
        <v>1.01</v>
      </c>
      <c r="S142" s="673">
        <v>1.01</v>
      </c>
      <c r="T142" s="673">
        <v>1</v>
      </c>
      <c r="U142" s="673">
        <v>1</v>
      </c>
      <c r="V142" s="702">
        <v>1</v>
      </c>
      <c r="W142" s="654">
        <v>139</v>
      </c>
      <c r="X142" s="179" t="s">
        <v>811</v>
      </c>
      <c r="Y142" s="179" t="s">
        <v>813</v>
      </c>
    </row>
    <row r="143" spans="1:25" s="248" customFormat="1" x14ac:dyDescent="0.2">
      <c r="A143" s="536" t="str">
        <f t="shared" si="2"/>
        <v>140 - Roadway - Shoulder width - Narrow - Reduce paved shoulder width from 3 ft to 1 ft</v>
      </c>
      <c r="B143" s="701">
        <v>12</v>
      </c>
      <c r="C143" s="701" t="s">
        <v>656</v>
      </c>
      <c r="D143" s="701" t="e">
        <f>IF(A143="","",HLOOKUP('Worksheet 1'!$H$11,Applicable_to_Area_Type,VLOOKUP($C143,Applicable_to_Area_Type,2,FALSE),FALSE))</f>
        <v>#N/A</v>
      </c>
      <c r="E143" s="673">
        <v>1.1200000000000001</v>
      </c>
      <c r="F143" s="673">
        <v>1.1200000000000001</v>
      </c>
      <c r="G143" s="673">
        <v>1.1200000000000001</v>
      </c>
      <c r="H143" s="673">
        <v>1.1200000000000001</v>
      </c>
      <c r="I143" s="673">
        <v>1.1200000000000001</v>
      </c>
      <c r="J143" s="673">
        <v>1</v>
      </c>
      <c r="K143" s="673">
        <v>1</v>
      </c>
      <c r="L143" s="673">
        <v>1</v>
      </c>
      <c r="M143" s="673">
        <v>1.1200000000000001</v>
      </c>
      <c r="N143" s="673">
        <v>1.1200000000000001</v>
      </c>
      <c r="O143" s="673">
        <v>1.1200000000000001</v>
      </c>
      <c r="P143" s="673">
        <v>1.1200000000000001</v>
      </c>
      <c r="Q143" s="673">
        <v>1</v>
      </c>
      <c r="R143" s="673">
        <v>0.81599999999999995</v>
      </c>
      <c r="S143" s="673">
        <v>0.81599999999999995</v>
      </c>
      <c r="T143" s="673">
        <v>1</v>
      </c>
      <c r="U143" s="673">
        <v>1</v>
      </c>
      <c r="V143" s="702">
        <v>1</v>
      </c>
      <c r="W143" s="654">
        <v>140</v>
      </c>
      <c r="X143" s="179" t="s">
        <v>811</v>
      </c>
      <c r="Y143" s="179" t="s">
        <v>814</v>
      </c>
    </row>
    <row r="144" spans="1:25" s="248" customFormat="1" x14ac:dyDescent="0.2">
      <c r="A144" s="536" t="str">
        <f t="shared" si="2"/>
        <v>141 - Roadway - Shoulder width - Narrow - Reduce paved shoulder width from 3 ft to 2 ft</v>
      </c>
      <c r="B144" s="701">
        <v>12</v>
      </c>
      <c r="C144" s="701" t="s">
        <v>656</v>
      </c>
      <c r="D144" s="701" t="e">
        <f>IF(A144="","",HLOOKUP('Worksheet 1'!$H$11,Applicable_to_Area_Type,VLOOKUP($C144,Applicable_to_Area_Type,2,FALSE),FALSE))</f>
        <v>#N/A</v>
      </c>
      <c r="E144" s="673">
        <v>1.03</v>
      </c>
      <c r="F144" s="673">
        <v>1.03</v>
      </c>
      <c r="G144" s="673">
        <v>1.03</v>
      </c>
      <c r="H144" s="673">
        <v>1.03</v>
      </c>
      <c r="I144" s="673">
        <v>1.03</v>
      </c>
      <c r="J144" s="673">
        <v>1</v>
      </c>
      <c r="K144" s="673">
        <v>1</v>
      </c>
      <c r="L144" s="673">
        <v>1</v>
      </c>
      <c r="M144" s="673">
        <v>1.03</v>
      </c>
      <c r="N144" s="673">
        <v>1.03</v>
      </c>
      <c r="O144" s="673">
        <v>1.03</v>
      </c>
      <c r="P144" s="673">
        <v>1.03</v>
      </c>
      <c r="Q144" s="673">
        <v>1</v>
      </c>
      <c r="R144" s="673">
        <v>0.92500000000000004</v>
      </c>
      <c r="S144" s="673">
        <v>0.92500000000000004</v>
      </c>
      <c r="T144" s="673">
        <v>1</v>
      </c>
      <c r="U144" s="673">
        <v>1</v>
      </c>
      <c r="V144" s="702">
        <v>1</v>
      </c>
      <c r="W144" s="654">
        <v>141</v>
      </c>
      <c r="X144" s="179" t="s">
        <v>811</v>
      </c>
      <c r="Y144" s="179" t="s">
        <v>815</v>
      </c>
    </row>
    <row r="145" spans="1:25" s="248" customFormat="1" x14ac:dyDescent="0.2">
      <c r="A145" s="536" t="str">
        <f t="shared" si="2"/>
        <v>142 - Roadway - Shoulder width - Narrow - Reduce paved shoulder width from 6 ft to 0 ft</v>
      </c>
      <c r="B145" s="701">
        <v>12</v>
      </c>
      <c r="C145" s="701" t="s">
        <v>656</v>
      </c>
      <c r="D145" s="701" t="e">
        <f>IF(A145="","",HLOOKUP('Worksheet 1'!$H$11,Applicable_to_Area_Type,VLOOKUP($C145,Applicable_to_Area_Type,2,FALSE),FALSE))</f>
        <v>#N/A</v>
      </c>
      <c r="E145" s="673">
        <v>1.1200000000000001</v>
      </c>
      <c r="F145" s="673">
        <v>1.1200000000000001</v>
      </c>
      <c r="G145" s="673">
        <v>1.1200000000000001</v>
      </c>
      <c r="H145" s="673">
        <v>1.1200000000000001</v>
      </c>
      <c r="I145" s="673">
        <v>1.1200000000000001</v>
      </c>
      <c r="J145" s="673">
        <v>1</v>
      </c>
      <c r="K145" s="673">
        <v>1</v>
      </c>
      <c r="L145" s="673">
        <v>1</v>
      </c>
      <c r="M145" s="673">
        <v>1.1200000000000001</v>
      </c>
      <c r="N145" s="673">
        <v>1.1200000000000001</v>
      </c>
      <c r="O145" s="673">
        <v>1.1200000000000001</v>
      </c>
      <c r="P145" s="673">
        <v>1.1200000000000001</v>
      </c>
      <c r="Q145" s="673">
        <v>1</v>
      </c>
      <c r="R145" s="673">
        <v>0.70950000000000002</v>
      </c>
      <c r="S145" s="673">
        <v>0.70950000000000002</v>
      </c>
      <c r="T145" s="673">
        <v>1</v>
      </c>
      <c r="U145" s="673">
        <v>1</v>
      </c>
      <c r="V145" s="702">
        <v>1</v>
      </c>
      <c r="W145" s="654">
        <v>142</v>
      </c>
      <c r="X145" s="179" t="s">
        <v>811</v>
      </c>
      <c r="Y145" s="179" t="s">
        <v>816</v>
      </c>
    </row>
    <row r="146" spans="1:25" s="248" customFormat="1" x14ac:dyDescent="0.2">
      <c r="A146" s="536" t="str">
        <f t="shared" si="2"/>
        <v>143 - Roadway - Shoulder width - Narrow - Reduce paved shoulder width from 6 ft to 1 ft</v>
      </c>
      <c r="B146" s="701">
        <v>12</v>
      </c>
      <c r="C146" s="701" t="s">
        <v>656</v>
      </c>
      <c r="D146" s="701" t="e">
        <f>IF(A146="","",HLOOKUP('Worksheet 1'!$H$11,Applicable_to_Area_Type,VLOOKUP($C146,Applicable_to_Area_Type,2,FALSE),FALSE))</f>
        <v>#N/A</v>
      </c>
      <c r="E146" s="673">
        <v>1.17</v>
      </c>
      <c r="F146" s="673">
        <v>1.17</v>
      </c>
      <c r="G146" s="673">
        <v>1.17</v>
      </c>
      <c r="H146" s="673">
        <v>1.17</v>
      </c>
      <c r="I146" s="673">
        <v>1.17</v>
      </c>
      <c r="J146" s="673">
        <v>1</v>
      </c>
      <c r="K146" s="673">
        <v>1</v>
      </c>
      <c r="L146" s="673">
        <v>1</v>
      </c>
      <c r="M146" s="673">
        <v>1.17</v>
      </c>
      <c r="N146" s="673">
        <v>1.17</v>
      </c>
      <c r="O146" s="673">
        <v>1.17</v>
      </c>
      <c r="P146" s="673">
        <v>1.17</v>
      </c>
      <c r="Q146" s="673">
        <v>1</v>
      </c>
      <c r="R146" s="673">
        <v>0.98</v>
      </c>
      <c r="S146" s="673">
        <v>0.98</v>
      </c>
      <c r="T146" s="673">
        <v>1</v>
      </c>
      <c r="U146" s="673">
        <v>1</v>
      </c>
      <c r="V146" s="702">
        <v>1</v>
      </c>
      <c r="W146" s="654">
        <v>143</v>
      </c>
      <c r="X146" s="179" t="s">
        <v>811</v>
      </c>
      <c r="Y146" s="179" t="s">
        <v>817</v>
      </c>
    </row>
    <row r="147" spans="1:25" s="248" customFormat="1" x14ac:dyDescent="0.2">
      <c r="A147" s="536" t="str">
        <f t="shared" si="2"/>
        <v>144 - Roadway - Shoulder width - Narrow - Reduce paved shoulder width from 6 ft to 2 ft</v>
      </c>
      <c r="B147" s="701">
        <v>12</v>
      </c>
      <c r="C147" s="701" t="s">
        <v>656</v>
      </c>
      <c r="D147" s="701" t="e">
        <f>IF(A147="","",HLOOKUP('Worksheet 1'!$H$11,Applicable_to_Area_Type,VLOOKUP($C147,Applicable_to_Area_Type,2,FALSE),FALSE))</f>
        <v>#N/A</v>
      </c>
      <c r="E147" s="673">
        <v>1.1100000000000001</v>
      </c>
      <c r="F147" s="673">
        <v>1.1100000000000001</v>
      </c>
      <c r="G147" s="673">
        <v>1.1100000000000001</v>
      </c>
      <c r="H147" s="673">
        <v>1.1100000000000001</v>
      </c>
      <c r="I147" s="673">
        <v>1.1100000000000001</v>
      </c>
      <c r="J147" s="673">
        <v>1</v>
      </c>
      <c r="K147" s="673">
        <v>1</v>
      </c>
      <c r="L147" s="673">
        <v>1</v>
      </c>
      <c r="M147" s="673">
        <v>1.1100000000000001</v>
      </c>
      <c r="N147" s="673">
        <v>1.1100000000000001</v>
      </c>
      <c r="O147" s="673">
        <v>1.1100000000000001</v>
      </c>
      <c r="P147" s="673">
        <v>1.1100000000000001</v>
      </c>
      <c r="Q147" s="673">
        <v>1</v>
      </c>
      <c r="R147" s="673">
        <v>0.66900000000000004</v>
      </c>
      <c r="S147" s="673">
        <v>0.66900000000000004</v>
      </c>
      <c r="T147" s="673">
        <v>1</v>
      </c>
      <c r="U147" s="673">
        <v>1</v>
      </c>
      <c r="V147" s="702">
        <v>1</v>
      </c>
      <c r="W147" s="654">
        <v>144</v>
      </c>
      <c r="X147" s="179" t="s">
        <v>811</v>
      </c>
      <c r="Y147" s="179" t="s">
        <v>818</v>
      </c>
    </row>
    <row r="148" spans="1:25" s="248" customFormat="1" x14ac:dyDescent="0.2">
      <c r="A148" s="536" t="str">
        <f t="shared" si="2"/>
        <v>145 - Roadway - Shoulder width - Narrow - Reduce paved shoulder width from 6 ft to 4 ft</v>
      </c>
      <c r="B148" s="701">
        <v>12</v>
      </c>
      <c r="C148" s="701" t="s">
        <v>656</v>
      </c>
      <c r="D148" s="701" t="e">
        <f>IF(A148="","",HLOOKUP('Worksheet 1'!$H$11,Applicable_to_Area_Type,VLOOKUP($C148,Applicable_to_Area_Type,2,FALSE),FALSE))</f>
        <v>#N/A</v>
      </c>
      <c r="E148" s="673">
        <v>1.06</v>
      </c>
      <c r="F148" s="673">
        <v>1.06</v>
      </c>
      <c r="G148" s="673">
        <v>1.06</v>
      </c>
      <c r="H148" s="673">
        <v>1.06</v>
      </c>
      <c r="I148" s="673">
        <v>1.06</v>
      </c>
      <c r="J148" s="673">
        <v>1</v>
      </c>
      <c r="K148" s="673">
        <v>1</v>
      </c>
      <c r="L148" s="673">
        <v>1</v>
      </c>
      <c r="M148" s="673">
        <v>1.06</v>
      </c>
      <c r="N148" s="673">
        <v>1.06</v>
      </c>
      <c r="O148" s="673">
        <v>1.06</v>
      </c>
      <c r="P148" s="673">
        <v>1.06</v>
      </c>
      <c r="Q148" s="673">
        <v>1</v>
      </c>
      <c r="R148" s="673">
        <v>0.61</v>
      </c>
      <c r="S148" s="673">
        <v>0.61</v>
      </c>
      <c r="T148" s="673">
        <v>1</v>
      </c>
      <c r="U148" s="673">
        <v>1</v>
      </c>
      <c r="V148" s="702">
        <v>1</v>
      </c>
      <c r="W148" s="654">
        <v>145</v>
      </c>
      <c r="X148" s="179" t="s">
        <v>811</v>
      </c>
      <c r="Y148" s="179" t="s">
        <v>819</v>
      </c>
    </row>
    <row r="149" spans="1:25" s="248" customFormat="1" x14ac:dyDescent="0.2">
      <c r="A149" s="536" t="str">
        <f t="shared" si="2"/>
        <v>146 - Roadway - Shoulder width - Narrow - Reduce paved shoulder width from 6 ft to 5 ft</v>
      </c>
      <c r="B149" s="701">
        <v>12</v>
      </c>
      <c r="C149" s="701" t="s">
        <v>656</v>
      </c>
      <c r="D149" s="701" t="e">
        <f>IF(A149="","",HLOOKUP('Worksheet 1'!$H$11,Applicable_to_Area_Type,VLOOKUP($C149,Applicable_to_Area_Type,2,FALSE),FALSE))</f>
        <v>#N/A</v>
      </c>
      <c r="E149" s="673">
        <v>1.02</v>
      </c>
      <c r="F149" s="673">
        <v>1.02</v>
      </c>
      <c r="G149" s="673">
        <v>1.02</v>
      </c>
      <c r="H149" s="673">
        <v>1.02</v>
      </c>
      <c r="I149" s="673">
        <v>1.02</v>
      </c>
      <c r="J149" s="673">
        <v>1</v>
      </c>
      <c r="K149" s="673">
        <v>1</v>
      </c>
      <c r="L149" s="673">
        <v>1</v>
      </c>
      <c r="M149" s="673">
        <v>1.02</v>
      </c>
      <c r="N149" s="673">
        <v>1.02</v>
      </c>
      <c r="O149" s="673">
        <v>1.02</v>
      </c>
      <c r="P149" s="673">
        <v>1.02</v>
      </c>
      <c r="Q149" s="673">
        <v>1</v>
      </c>
      <c r="R149" s="673">
        <v>0.52500000000000002</v>
      </c>
      <c r="S149" s="673">
        <v>0.52500000000000002</v>
      </c>
      <c r="T149" s="673">
        <v>1</v>
      </c>
      <c r="U149" s="673">
        <v>1</v>
      </c>
      <c r="V149" s="702">
        <v>1</v>
      </c>
      <c r="W149" s="654">
        <v>146</v>
      </c>
      <c r="X149" s="179" t="s">
        <v>811</v>
      </c>
      <c r="Y149" s="179" t="s">
        <v>820</v>
      </c>
    </row>
    <row r="150" spans="1:25" s="248" customFormat="1" x14ac:dyDescent="0.2">
      <c r="A150" s="536" t="str">
        <f t="shared" si="2"/>
        <v>147 - Roadway - Shoulder width - Narrow - Inside/left shoulder - Reduce paved shoulder width from 10 ft to 4 ft (inside/left shoulder)</v>
      </c>
      <c r="B150" s="701">
        <v>12</v>
      </c>
      <c r="C150" s="701" t="s">
        <v>638</v>
      </c>
      <c r="D150" s="701" t="e">
        <f>IF(A150="","",HLOOKUP('Worksheet 1'!$H$11,Applicable_to_Area_Type,VLOOKUP($C150,Applicable_to_Area_Type,2,FALSE),FALSE))</f>
        <v>#N/A</v>
      </c>
      <c r="E150" s="673">
        <v>0.44600000000000001</v>
      </c>
      <c r="F150" s="673">
        <v>0.44600000000000001</v>
      </c>
      <c r="G150" s="673">
        <v>0.44600000000000001</v>
      </c>
      <c r="H150" s="673">
        <v>0.44600000000000001</v>
      </c>
      <c r="I150" s="673">
        <v>0.44600000000000001</v>
      </c>
      <c r="J150" s="673">
        <v>1</v>
      </c>
      <c r="K150" s="673">
        <v>1</v>
      </c>
      <c r="L150" s="673">
        <v>1</v>
      </c>
      <c r="M150" s="673">
        <v>0.44600000000000001</v>
      </c>
      <c r="N150" s="673">
        <v>0.44600000000000001</v>
      </c>
      <c r="O150" s="673">
        <v>0.44600000000000001</v>
      </c>
      <c r="P150" s="673">
        <v>0.44600000000000001</v>
      </c>
      <c r="Q150" s="673">
        <v>1</v>
      </c>
      <c r="R150" s="673">
        <v>0.57999999999999996</v>
      </c>
      <c r="S150" s="673">
        <v>0.57999999999999996</v>
      </c>
      <c r="T150" s="673">
        <v>1</v>
      </c>
      <c r="U150" s="673">
        <v>1</v>
      </c>
      <c r="V150" s="702">
        <v>1</v>
      </c>
      <c r="W150" s="654">
        <v>147</v>
      </c>
      <c r="X150" s="179" t="s">
        <v>821</v>
      </c>
      <c r="Y150" s="179" t="s">
        <v>822</v>
      </c>
    </row>
    <row r="151" spans="1:25" s="248" customFormat="1" x14ac:dyDescent="0.2">
      <c r="A151" s="536" t="str">
        <f t="shared" si="2"/>
        <v>148 - Roadway - Shoulder width - Narrow - Inside/left shoulder - Reduce paved shoulder width from 4 ft to 2 ft (inside/left shoulder)</v>
      </c>
      <c r="B151" s="701">
        <v>12</v>
      </c>
      <c r="C151" s="701" t="s">
        <v>638</v>
      </c>
      <c r="D151" s="701" t="e">
        <f>IF(A151="","",HLOOKUP('Worksheet 1'!$H$11,Applicable_to_Area_Type,VLOOKUP($C151,Applicable_to_Area_Type,2,FALSE),FALSE))</f>
        <v>#N/A</v>
      </c>
      <c r="E151" s="673">
        <v>0.72799999999999998</v>
      </c>
      <c r="F151" s="673">
        <v>0.72799999999999998</v>
      </c>
      <c r="G151" s="673">
        <v>0.72799999999999998</v>
      </c>
      <c r="H151" s="673">
        <v>0.72799999999999998</v>
      </c>
      <c r="I151" s="673">
        <v>0.72799999999999998</v>
      </c>
      <c r="J151" s="673">
        <v>1</v>
      </c>
      <c r="K151" s="673">
        <v>1</v>
      </c>
      <c r="L151" s="673">
        <v>1</v>
      </c>
      <c r="M151" s="673">
        <v>0.72799999999999998</v>
      </c>
      <c r="N151" s="673">
        <v>0.72799999999999998</v>
      </c>
      <c r="O151" s="673">
        <v>0.72799999999999998</v>
      </c>
      <c r="P151" s="673">
        <v>0.72799999999999998</v>
      </c>
      <c r="Q151" s="673">
        <v>1</v>
      </c>
      <c r="R151" s="673">
        <v>0.28000000000000003</v>
      </c>
      <c r="S151" s="673">
        <v>0.28000000000000003</v>
      </c>
      <c r="T151" s="673">
        <v>1</v>
      </c>
      <c r="U151" s="673">
        <v>1</v>
      </c>
      <c r="V151" s="702">
        <v>1</v>
      </c>
      <c r="W151" s="654">
        <v>148</v>
      </c>
      <c r="X151" s="179" t="s">
        <v>821</v>
      </c>
      <c r="Y151" s="179" t="s">
        <v>823</v>
      </c>
    </row>
    <row r="152" spans="1:25" s="248" customFormat="1" x14ac:dyDescent="0.2">
      <c r="A152" s="536" t="str">
        <f t="shared" si="2"/>
        <v>149 - Roadway - Shoulder width - Widen - Widen paved shoulder width from 0 ft to 4 ft</v>
      </c>
      <c r="B152" s="701">
        <v>12</v>
      </c>
      <c r="C152" s="701" t="s">
        <v>7</v>
      </c>
      <c r="D152" s="701" t="e">
        <f>IF(A152="","",HLOOKUP('Worksheet 1'!$H$11,Applicable_to_Area_Type,VLOOKUP($C152,Applicable_to_Area_Type,2,FALSE),FALSE))</f>
        <v>#N/A</v>
      </c>
      <c r="E152" s="673">
        <v>0.98</v>
      </c>
      <c r="F152" s="673">
        <v>0.98</v>
      </c>
      <c r="G152" s="673">
        <v>0.98</v>
      </c>
      <c r="H152" s="673">
        <v>0.98</v>
      </c>
      <c r="I152" s="673">
        <v>0.98</v>
      </c>
      <c r="J152" s="673">
        <v>1</v>
      </c>
      <c r="K152" s="673">
        <v>1</v>
      </c>
      <c r="L152" s="673">
        <v>1</v>
      </c>
      <c r="M152" s="673">
        <v>0.98</v>
      </c>
      <c r="N152" s="673">
        <v>0.98</v>
      </c>
      <c r="O152" s="673">
        <v>0.98</v>
      </c>
      <c r="P152" s="673">
        <v>0.98</v>
      </c>
      <c r="Q152" s="673">
        <v>1</v>
      </c>
      <c r="R152" s="673">
        <v>0.35</v>
      </c>
      <c r="S152" s="673">
        <v>0.35</v>
      </c>
      <c r="T152" s="673">
        <v>1</v>
      </c>
      <c r="U152" s="673">
        <v>1</v>
      </c>
      <c r="V152" s="702">
        <v>1</v>
      </c>
      <c r="W152" s="654">
        <v>149</v>
      </c>
      <c r="X152" s="179" t="s">
        <v>824</v>
      </c>
      <c r="Y152" s="179" t="s">
        <v>825</v>
      </c>
    </row>
    <row r="153" spans="1:25" s="248" customFormat="1" x14ac:dyDescent="0.2">
      <c r="A153" s="536" t="str">
        <f t="shared" si="2"/>
        <v>150 - Roadway - Shoulder width - Widen - Widen paved shoulder width from 0 ft to 6 ft</v>
      </c>
      <c r="B153" s="701">
        <v>12</v>
      </c>
      <c r="C153" s="701" t="s">
        <v>7</v>
      </c>
      <c r="D153" s="701" t="e">
        <f>IF(A153="","",HLOOKUP('Worksheet 1'!$H$11,Applicable_to_Area_Type,VLOOKUP($C153,Applicable_to_Area_Type,2,FALSE),FALSE))</f>
        <v>#N/A</v>
      </c>
      <c r="E153" s="673">
        <v>0.96</v>
      </c>
      <c r="F153" s="673">
        <v>0.96</v>
      </c>
      <c r="G153" s="673">
        <v>0.96</v>
      </c>
      <c r="H153" s="673">
        <v>0.96</v>
      </c>
      <c r="I153" s="673">
        <v>0.96</v>
      </c>
      <c r="J153" s="673">
        <v>1</v>
      </c>
      <c r="K153" s="673">
        <v>1</v>
      </c>
      <c r="L153" s="673">
        <v>1</v>
      </c>
      <c r="M153" s="673">
        <v>0.96</v>
      </c>
      <c r="N153" s="673">
        <v>0.96</v>
      </c>
      <c r="O153" s="673">
        <v>0.96</v>
      </c>
      <c r="P153" s="673">
        <v>0.96</v>
      </c>
      <c r="Q153" s="673">
        <v>1</v>
      </c>
      <c r="R153" s="673">
        <v>0.91400000000000003</v>
      </c>
      <c r="S153" s="673">
        <v>0.91400000000000003</v>
      </c>
      <c r="T153" s="673">
        <v>1</v>
      </c>
      <c r="U153" s="673">
        <v>1</v>
      </c>
      <c r="V153" s="702">
        <v>1</v>
      </c>
      <c r="W153" s="654">
        <v>150</v>
      </c>
      <c r="X153" s="179" t="s">
        <v>824</v>
      </c>
      <c r="Y153" s="179" t="s">
        <v>826</v>
      </c>
    </row>
    <row r="154" spans="1:25" s="248" customFormat="1" x14ac:dyDescent="0.2">
      <c r="A154" s="536" t="str">
        <f t="shared" si="2"/>
        <v>151 - Roadway - Shoulder width - Widen - Widen paved shoulder width from 0 ft to 8 ft</v>
      </c>
      <c r="B154" s="701">
        <v>12</v>
      </c>
      <c r="C154" s="701" t="s">
        <v>7</v>
      </c>
      <c r="D154" s="701" t="e">
        <f>IF(A154="","",HLOOKUP('Worksheet 1'!$H$11,Applicable_to_Area_Type,VLOOKUP($C154,Applicable_to_Area_Type,2,FALSE),FALSE))</f>
        <v>#N/A</v>
      </c>
      <c r="E154" s="673">
        <v>0.94</v>
      </c>
      <c r="F154" s="673">
        <v>0.94</v>
      </c>
      <c r="G154" s="673">
        <v>0.94</v>
      </c>
      <c r="H154" s="673">
        <v>0.94</v>
      </c>
      <c r="I154" s="673">
        <v>0.94</v>
      </c>
      <c r="J154" s="673">
        <v>1</v>
      </c>
      <c r="K154" s="673">
        <v>1</v>
      </c>
      <c r="L154" s="673">
        <v>1</v>
      </c>
      <c r="M154" s="673">
        <v>0.94</v>
      </c>
      <c r="N154" s="673">
        <v>0.94</v>
      </c>
      <c r="O154" s="673">
        <v>0.94</v>
      </c>
      <c r="P154" s="673">
        <v>0.94</v>
      </c>
      <c r="Q154" s="673">
        <v>1</v>
      </c>
      <c r="R154" s="673">
        <v>0.85</v>
      </c>
      <c r="S154" s="673">
        <v>0.85</v>
      </c>
      <c r="T154" s="673">
        <v>1</v>
      </c>
      <c r="U154" s="673">
        <v>1</v>
      </c>
      <c r="V154" s="702">
        <v>1</v>
      </c>
      <c r="W154" s="654">
        <v>151</v>
      </c>
      <c r="X154" s="179" t="s">
        <v>824</v>
      </c>
      <c r="Y154" s="179" t="s">
        <v>827</v>
      </c>
    </row>
    <row r="155" spans="1:25" s="248" customFormat="1" x14ac:dyDescent="0.2">
      <c r="A155" s="536" t="str">
        <f t="shared" si="2"/>
        <v>152 - Roadway - Shoulder width - Widen - Widen paved shoulder width from 10 ft to 12 ft</v>
      </c>
      <c r="B155" s="701">
        <v>12</v>
      </c>
      <c r="C155" s="701" t="s">
        <v>638</v>
      </c>
      <c r="D155" s="701" t="e">
        <f>IF(A155="","",HLOOKUP('Worksheet 1'!$H$11,Applicable_to_Area_Type,VLOOKUP($C155,Applicable_to_Area_Type,2,FALSE),FALSE))</f>
        <v>#N/A</v>
      </c>
      <c r="E155" s="673">
        <v>0.81599999999999995</v>
      </c>
      <c r="F155" s="673">
        <v>0.81599999999999995</v>
      </c>
      <c r="G155" s="673">
        <v>0.81599999999999995</v>
      </c>
      <c r="H155" s="673">
        <v>0.81599999999999995</v>
      </c>
      <c r="I155" s="673">
        <v>0.81599999999999995</v>
      </c>
      <c r="J155" s="673">
        <v>1</v>
      </c>
      <c r="K155" s="673">
        <v>1</v>
      </c>
      <c r="L155" s="673">
        <v>1</v>
      </c>
      <c r="M155" s="673">
        <v>0.81599999999999995</v>
      </c>
      <c r="N155" s="673">
        <v>0.81599999999999995</v>
      </c>
      <c r="O155" s="673">
        <v>0.81599999999999995</v>
      </c>
      <c r="P155" s="673">
        <v>0.81599999999999995</v>
      </c>
      <c r="Q155" s="673">
        <v>1</v>
      </c>
      <c r="R155" s="673">
        <v>0.85599999999999998</v>
      </c>
      <c r="S155" s="673">
        <v>0.89200000000000002</v>
      </c>
      <c r="T155" s="673">
        <v>1</v>
      </c>
      <c r="U155" s="673">
        <v>1</v>
      </c>
      <c r="V155" s="702">
        <v>1</v>
      </c>
      <c r="W155" s="654">
        <v>152</v>
      </c>
      <c r="X155" s="179" t="s">
        <v>824</v>
      </c>
      <c r="Y155" s="179" t="s">
        <v>828</v>
      </c>
    </row>
    <row r="156" spans="1:25" s="248" customFormat="1" x14ac:dyDescent="0.2">
      <c r="A156" s="536" t="str">
        <f t="shared" si="2"/>
        <v>153 - Roadway - Shoulder width - Widen - Widen paved shoulder width from 3 ft to 4 ft</v>
      </c>
      <c r="B156" s="701">
        <v>12</v>
      </c>
      <c r="C156" s="701" t="s">
        <v>7</v>
      </c>
      <c r="D156" s="701" t="e">
        <f>IF(A156="","",HLOOKUP('Worksheet 1'!$H$11,Applicable_to_Area_Type,VLOOKUP($C156,Applicable_to_Area_Type,2,FALSE),FALSE))</f>
        <v>#N/A</v>
      </c>
      <c r="E156" s="673">
        <v>0.97</v>
      </c>
      <c r="F156" s="673">
        <v>0.97</v>
      </c>
      <c r="G156" s="673">
        <v>0.97</v>
      </c>
      <c r="H156" s="673">
        <v>0.97</v>
      </c>
      <c r="I156" s="673">
        <v>0.97</v>
      </c>
      <c r="J156" s="673">
        <v>1</v>
      </c>
      <c r="K156" s="673">
        <v>1</v>
      </c>
      <c r="L156" s="673">
        <v>1</v>
      </c>
      <c r="M156" s="673">
        <v>0.97</v>
      </c>
      <c r="N156" s="673">
        <v>0.97</v>
      </c>
      <c r="O156" s="673">
        <v>0.97</v>
      </c>
      <c r="P156" s="673">
        <v>0.97</v>
      </c>
      <c r="Q156" s="673">
        <v>1</v>
      </c>
      <c r="R156" s="673">
        <v>1.2</v>
      </c>
      <c r="S156" s="673">
        <v>1.2</v>
      </c>
      <c r="T156" s="673">
        <v>1</v>
      </c>
      <c r="U156" s="673">
        <v>1</v>
      </c>
      <c r="V156" s="702">
        <v>1</v>
      </c>
      <c r="W156" s="654">
        <v>153</v>
      </c>
      <c r="X156" s="179" t="s">
        <v>824</v>
      </c>
      <c r="Y156" s="179" t="s">
        <v>829</v>
      </c>
    </row>
    <row r="157" spans="1:25" s="248" customFormat="1" x14ac:dyDescent="0.2">
      <c r="A157" s="536" t="str">
        <f t="shared" si="2"/>
        <v>154 - Roadway - Shoulder width - Widen - Widen paved shoulder width from 3 ft to 5 ft</v>
      </c>
      <c r="B157" s="701">
        <v>12</v>
      </c>
      <c r="C157" s="701" t="s">
        <v>7</v>
      </c>
      <c r="D157" s="701" t="e">
        <f>IF(A157="","",HLOOKUP('Worksheet 1'!$H$11,Applicable_to_Area_Type,VLOOKUP($C157,Applicable_to_Area_Type,2,FALSE),FALSE))</f>
        <v>#N/A</v>
      </c>
      <c r="E157" s="673">
        <v>0.94</v>
      </c>
      <c r="F157" s="673">
        <v>0.94</v>
      </c>
      <c r="G157" s="673">
        <v>0.94</v>
      </c>
      <c r="H157" s="673">
        <v>0.94</v>
      </c>
      <c r="I157" s="673">
        <v>0.94</v>
      </c>
      <c r="J157" s="673">
        <v>1</v>
      </c>
      <c r="K157" s="673">
        <v>1</v>
      </c>
      <c r="L157" s="673">
        <v>1</v>
      </c>
      <c r="M157" s="673">
        <v>0.94</v>
      </c>
      <c r="N157" s="673">
        <v>0.94</v>
      </c>
      <c r="O157" s="673">
        <v>0.94</v>
      </c>
      <c r="P157" s="673">
        <v>0.94</v>
      </c>
      <c r="Q157" s="673">
        <v>1</v>
      </c>
      <c r="R157" s="673">
        <v>0.97499999999999998</v>
      </c>
      <c r="S157" s="673">
        <v>0.97499999999999998</v>
      </c>
      <c r="T157" s="673">
        <v>1</v>
      </c>
      <c r="U157" s="673">
        <v>1</v>
      </c>
      <c r="V157" s="702">
        <v>1</v>
      </c>
      <c r="W157" s="654">
        <v>154</v>
      </c>
      <c r="X157" s="179" t="s">
        <v>824</v>
      </c>
      <c r="Y157" s="179" t="s">
        <v>830</v>
      </c>
    </row>
    <row r="158" spans="1:25" s="248" customFormat="1" x14ac:dyDescent="0.2">
      <c r="A158" s="536" t="str">
        <f t="shared" si="2"/>
        <v>155 - Roadway - Shoulder width - Widen - Widen paved shoulder width from 3 ft to 6 ft</v>
      </c>
      <c r="B158" s="701">
        <v>12</v>
      </c>
      <c r="C158" s="701" t="s">
        <v>7</v>
      </c>
      <c r="D158" s="701" t="e">
        <f>IF(A158="","",HLOOKUP('Worksheet 1'!$H$11,Applicable_to_Area_Type,VLOOKUP($C158,Applicable_to_Area_Type,2,FALSE),FALSE))</f>
        <v>#N/A</v>
      </c>
      <c r="E158" s="673">
        <v>0.93</v>
      </c>
      <c r="F158" s="673">
        <v>0.93</v>
      </c>
      <c r="G158" s="673">
        <v>0.93</v>
      </c>
      <c r="H158" s="673">
        <v>0.93</v>
      </c>
      <c r="I158" s="673">
        <v>0.93</v>
      </c>
      <c r="J158" s="673">
        <v>1</v>
      </c>
      <c r="K158" s="673">
        <v>1</v>
      </c>
      <c r="L158" s="673">
        <v>1</v>
      </c>
      <c r="M158" s="673">
        <v>0.93</v>
      </c>
      <c r="N158" s="673">
        <v>0.93</v>
      </c>
      <c r="O158" s="673">
        <v>0.93</v>
      </c>
      <c r="P158" s="673">
        <v>0.93</v>
      </c>
      <c r="Q158" s="673">
        <v>1</v>
      </c>
      <c r="R158" s="673">
        <v>0.46800000000000003</v>
      </c>
      <c r="S158" s="673">
        <v>0.61699999999999999</v>
      </c>
      <c r="T158" s="673">
        <v>1</v>
      </c>
      <c r="U158" s="673">
        <v>1</v>
      </c>
      <c r="V158" s="702">
        <v>1</v>
      </c>
      <c r="W158" s="654">
        <v>155</v>
      </c>
      <c r="X158" s="179" t="s">
        <v>824</v>
      </c>
      <c r="Y158" s="179" t="s">
        <v>831</v>
      </c>
    </row>
    <row r="159" spans="1:25" s="248" customFormat="1" x14ac:dyDescent="0.2">
      <c r="A159" s="536" t="str">
        <f t="shared" si="2"/>
        <v>156 - Roadway - Shoulder width - Widen - Widen paved shoulder width from 3 ft to 7 ft</v>
      </c>
      <c r="B159" s="701">
        <v>12</v>
      </c>
      <c r="C159" s="701" t="s">
        <v>7</v>
      </c>
      <c r="D159" s="701" t="e">
        <f>IF(A159="","",HLOOKUP('Worksheet 1'!$H$11,Applicable_to_Area_Type,VLOOKUP($C159,Applicable_to_Area_Type,2,FALSE),FALSE))</f>
        <v>#N/A</v>
      </c>
      <c r="E159" s="673">
        <v>0.9</v>
      </c>
      <c r="F159" s="673">
        <v>0.9</v>
      </c>
      <c r="G159" s="673">
        <v>0.9</v>
      </c>
      <c r="H159" s="673">
        <v>0.9</v>
      </c>
      <c r="I159" s="673">
        <v>0.9</v>
      </c>
      <c r="J159" s="673">
        <v>1</v>
      </c>
      <c r="K159" s="673">
        <v>1</v>
      </c>
      <c r="L159" s="673">
        <v>1</v>
      </c>
      <c r="M159" s="673">
        <v>0.9</v>
      </c>
      <c r="N159" s="673">
        <v>0.9</v>
      </c>
      <c r="O159" s="673">
        <v>0.9</v>
      </c>
      <c r="P159" s="673">
        <v>0.9</v>
      </c>
      <c r="Q159" s="673">
        <v>0.83209999999999995</v>
      </c>
      <c r="R159" s="673">
        <v>0.83209999999999995</v>
      </c>
      <c r="S159" s="673">
        <v>0.83209999999999995</v>
      </c>
      <c r="T159" s="673">
        <v>1</v>
      </c>
      <c r="U159" s="673">
        <v>1</v>
      </c>
      <c r="V159" s="702">
        <v>1</v>
      </c>
      <c r="W159" s="654">
        <v>156</v>
      </c>
      <c r="X159" s="179" t="s">
        <v>824</v>
      </c>
      <c r="Y159" s="179" t="s">
        <v>832</v>
      </c>
    </row>
    <row r="160" spans="1:25" s="248" customFormat="1" x14ac:dyDescent="0.2">
      <c r="A160" s="536" t="str">
        <f t="shared" si="2"/>
        <v>157 - Roadway - Shoulder width - Widen - Widen paved shoulder width from 3 ft to 8 ft</v>
      </c>
      <c r="B160" s="701">
        <v>12</v>
      </c>
      <c r="C160" s="701" t="s">
        <v>7</v>
      </c>
      <c r="D160" s="701" t="e">
        <f>IF(A160="","",HLOOKUP('Worksheet 1'!$H$11,Applicable_to_Area_Type,VLOOKUP($C160,Applicable_to_Area_Type,2,FALSE),FALSE))</f>
        <v>#N/A</v>
      </c>
      <c r="E160" s="673">
        <v>0.87</v>
      </c>
      <c r="F160" s="673">
        <v>0.87</v>
      </c>
      <c r="G160" s="673">
        <v>0.87</v>
      </c>
      <c r="H160" s="673">
        <v>0.87</v>
      </c>
      <c r="I160" s="673">
        <v>0.87</v>
      </c>
      <c r="J160" s="673">
        <v>1</v>
      </c>
      <c r="K160" s="673">
        <v>1</v>
      </c>
      <c r="L160" s="673">
        <v>1</v>
      </c>
      <c r="M160" s="673">
        <v>0.87</v>
      </c>
      <c r="N160" s="673">
        <v>0.87</v>
      </c>
      <c r="O160" s="673">
        <v>0.87</v>
      </c>
      <c r="P160" s="673">
        <v>0.87</v>
      </c>
      <c r="Q160" s="673">
        <v>1</v>
      </c>
      <c r="R160" s="673">
        <v>0.92</v>
      </c>
      <c r="S160" s="673">
        <v>0.92</v>
      </c>
      <c r="T160" s="673">
        <v>1</v>
      </c>
      <c r="U160" s="673">
        <v>1</v>
      </c>
      <c r="V160" s="702">
        <v>1</v>
      </c>
      <c r="W160" s="654">
        <v>157</v>
      </c>
      <c r="X160" s="179" t="s">
        <v>824</v>
      </c>
      <c r="Y160" s="179" t="s">
        <v>833</v>
      </c>
    </row>
    <row r="161" spans="1:25" s="248" customFormat="1" x14ac:dyDescent="0.2">
      <c r="A161" s="536" t="str">
        <f t="shared" si="2"/>
        <v>158 - Roadway - Shoulder width - Widen - Widen paved shoulder width from 4 ft to 6 ft</v>
      </c>
      <c r="B161" s="701">
        <v>12</v>
      </c>
      <c r="C161" s="701" t="s">
        <v>7</v>
      </c>
      <c r="D161" s="701" t="e">
        <f>IF(A161="","",HLOOKUP('Worksheet 1'!$H$11,Applicable_to_Area_Type,VLOOKUP($C161,Applicable_to_Area_Type,2,FALSE),FALSE))</f>
        <v>#N/A</v>
      </c>
      <c r="E161" s="673">
        <v>1.0049999999999999</v>
      </c>
      <c r="F161" s="673">
        <v>1.0049999999999999</v>
      </c>
      <c r="G161" s="673">
        <v>1.0049999999999999</v>
      </c>
      <c r="H161" s="673">
        <v>1.0049999999999999</v>
      </c>
      <c r="I161" s="673">
        <v>1.0049999999999999</v>
      </c>
      <c r="J161" s="673">
        <v>1</v>
      </c>
      <c r="K161" s="673">
        <v>1</v>
      </c>
      <c r="L161" s="673">
        <v>1</v>
      </c>
      <c r="M161" s="673">
        <v>1.0049999999999999</v>
      </c>
      <c r="N161" s="673">
        <v>1.0049999999999999</v>
      </c>
      <c r="O161" s="673">
        <v>1.0049999999999999</v>
      </c>
      <c r="P161" s="673">
        <v>1.0049999999999999</v>
      </c>
      <c r="Q161" s="673">
        <v>1</v>
      </c>
      <c r="R161" s="673">
        <v>0.997</v>
      </c>
      <c r="S161" s="673">
        <v>0.997</v>
      </c>
      <c r="T161" s="673">
        <v>1</v>
      </c>
      <c r="U161" s="673">
        <v>1</v>
      </c>
      <c r="V161" s="702">
        <v>1</v>
      </c>
      <c r="W161" s="654">
        <v>158</v>
      </c>
      <c r="X161" s="179" t="s">
        <v>824</v>
      </c>
      <c r="Y161" s="179" t="s">
        <v>834</v>
      </c>
    </row>
    <row r="162" spans="1:25" s="248" customFormat="1" x14ac:dyDescent="0.2">
      <c r="A162" s="536" t="str">
        <f t="shared" si="2"/>
        <v>159 - Roadway - Shoulder width - Widen - Widen paved shoulder width from 4 ft to 8 ft</v>
      </c>
      <c r="B162" s="701">
        <v>12</v>
      </c>
      <c r="C162" s="701" t="s">
        <v>7</v>
      </c>
      <c r="D162" s="701" t="e">
        <f>IF(A162="","",HLOOKUP('Worksheet 1'!$H$11,Applicable_to_Area_Type,VLOOKUP($C162,Applicable_to_Area_Type,2,FALSE),FALSE))</f>
        <v>#N/A</v>
      </c>
      <c r="E162" s="673">
        <v>1.01</v>
      </c>
      <c r="F162" s="673">
        <v>1.01</v>
      </c>
      <c r="G162" s="673">
        <v>1.01</v>
      </c>
      <c r="H162" s="673">
        <v>1.01</v>
      </c>
      <c r="I162" s="673">
        <v>1.01</v>
      </c>
      <c r="J162" s="673">
        <v>1</v>
      </c>
      <c r="K162" s="673">
        <v>1</v>
      </c>
      <c r="L162" s="673">
        <v>1</v>
      </c>
      <c r="M162" s="673">
        <v>1.01</v>
      </c>
      <c r="N162" s="673">
        <v>1.01</v>
      </c>
      <c r="O162" s="673">
        <v>1.01</v>
      </c>
      <c r="P162" s="673">
        <v>1.01</v>
      </c>
      <c r="Q162" s="673">
        <v>0.67</v>
      </c>
      <c r="R162" s="673">
        <v>0.67</v>
      </c>
      <c r="S162" s="673">
        <v>0.67</v>
      </c>
      <c r="T162" s="673">
        <v>1</v>
      </c>
      <c r="U162" s="673">
        <v>1</v>
      </c>
      <c r="V162" s="702">
        <v>1</v>
      </c>
      <c r="W162" s="654">
        <v>159</v>
      </c>
      <c r="X162" s="179" t="s">
        <v>824</v>
      </c>
      <c r="Y162" s="179" t="s">
        <v>835</v>
      </c>
    </row>
    <row r="163" spans="1:25" s="248" customFormat="1" x14ac:dyDescent="0.2">
      <c r="A163" s="536" t="str">
        <f t="shared" si="2"/>
        <v>160 - Roadway - Shoulder width - Widen - Widen paved shoulder width from 6 ft to 8 ft</v>
      </c>
      <c r="B163" s="701">
        <v>12</v>
      </c>
      <c r="C163" s="701" t="s">
        <v>7</v>
      </c>
      <c r="D163" s="701" t="e">
        <f>IF(A163="","",HLOOKUP('Worksheet 1'!$H$11,Applicable_to_Area_Type,VLOOKUP($C163,Applicable_to_Area_Type,2,FALSE),FALSE))</f>
        <v>#N/A</v>
      </c>
      <c r="E163" s="673">
        <v>1.01</v>
      </c>
      <c r="F163" s="673">
        <v>1.01</v>
      </c>
      <c r="G163" s="673">
        <v>1.01</v>
      </c>
      <c r="H163" s="673">
        <v>1.01</v>
      </c>
      <c r="I163" s="673">
        <v>1.01</v>
      </c>
      <c r="J163" s="673">
        <v>1</v>
      </c>
      <c r="K163" s="673">
        <v>1</v>
      </c>
      <c r="L163" s="673">
        <v>1</v>
      </c>
      <c r="M163" s="673">
        <v>1.01</v>
      </c>
      <c r="N163" s="673">
        <v>1.01</v>
      </c>
      <c r="O163" s="673">
        <v>1.01</v>
      </c>
      <c r="P163" s="673">
        <v>1.01</v>
      </c>
      <c r="Q163" s="673">
        <v>0.71</v>
      </c>
      <c r="R163" s="673">
        <v>0.71</v>
      </c>
      <c r="S163" s="673">
        <v>0.71</v>
      </c>
      <c r="T163" s="673">
        <v>1</v>
      </c>
      <c r="U163" s="673">
        <v>1</v>
      </c>
      <c r="V163" s="702">
        <v>1</v>
      </c>
      <c r="W163" s="654">
        <v>160</v>
      </c>
      <c r="X163" s="179" t="s">
        <v>824</v>
      </c>
      <c r="Y163" s="179" t="s">
        <v>836</v>
      </c>
    </row>
    <row r="164" spans="1:25" s="248" customFormat="1" x14ac:dyDescent="0.2">
      <c r="A164" s="536" t="str">
        <f t="shared" si="2"/>
        <v>161 - Roadway - Shoulder width - Widen - Inside/left shoulder - Widen paved shoulder width by 1 ft (inside/left shoulder)</v>
      </c>
      <c r="B164" s="701">
        <v>12</v>
      </c>
      <c r="C164" s="701" t="s">
        <v>7</v>
      </c>
      <c r="D164" s="701" t="e">
        <f>IF(A164="","",HLOOKUP('Worksheet 1'!$H$11,Applicable_to_Area_Type,VLOOKUP($C164,Applicable_to_Area_Type,2,FALSE),FALSE))</f>
        <v>#N/A</v>
      </c>
      <c r="E164" s="673">
        <v>0.92500000000000004</v>
      </c>
      <c r="F164" s="673">
        <v>0.92500000000000004</v>
      </c>
      <c r="G164" s="673">
        <v>0.92500000000000004</v>
      </c>
      <c r="H164" s="673">
        <v>0.92500000000000004</v>
      </c>
      <c r="I164" s="673">
        <v>0.92500000000000004</v>
      </c>
      <c r="J164" s="673">
        <v>1</v>
      </c>
      <c r="K164" s="673">
        <v>1</v>
      </c>
      <c r="L164" s="673">
        <v>1</v>
      </c>
      <c r="M164" s="673">
        <v>0.92500000000000004</v>
      </c>
      <c r="N164" s="673">
        <v>0.92500000000000004</v>
      </c>
      <c r="O164" s="673">
        <v>0.92500000000000004</v>
      </c>
      <c r="P164" s="673">
        <v>0.92500000000000004</v>
      </c>
      <c r="Q164" s="673">
        <v>1</v>
      </c>
      <c r="R164" s="673">
        <v>1.1200000000000001</v>
      </c>
      <c r="S164" s="673">
        <v>1.1200000000000001</v>
      </c>
      <c r="T164" s="673">
        <v>1</v>
      </c>
      <c r="U164" s="673">
        <v>1</v>
      </c>
      <c r="V164" s="702">
        <v>1</v>
      </c>
      <c r="W164" s="654">
        <v>161</v>
      </c>
      <c r="X164" s="179" t="s">
        <v>837</v>
      </c>
      <c r="Y164" s="179" t="s">
        <v>838</v>
      </c>
    </row>
    <row r="165" spans="1:25" s="248" customFormat="1" x14ac:dyDescent="0.2">
      <c r="A165" s="536" t="str">
        <f t="shared" si="2"/>
        <v>162 - Roadway - Shoulder width - Widen - Inside/left shoulder - Widen paved shoulder width from 10 ft to 11 ft (inside/left shoulder)</v>
      </c>
      <c r="B165" s="701">
        <v>12</v>
      </c>
      <c r="C165" s="701" t="s">
        <v>638</v>
      </c>
      <c r="D165" s="701" t="e">
        <f>IF(A165="","",HLOOKUP('Worksheet 1'!$H$11,Applicable_to_Area_Type,VLOOKUP($C165,Applicable_to_Area_Type,2,FALSE),FALSE))</f>
        <v>#N/A</v>
      </c>
      <c r="E165" s="673">
        <v>0.98</v>
      </c>
      <c r="F165" s="673">
        <v>0.98</v>
      </c>
      <c r="G165" s="673">
        <v>0.98</v>
      </c>
      <c r="H165" s="673">
        <v>0.98</v>
      </c>
      <c r="I165" s="673">
        <v>0.98</v>
      </c>
      <c r="J165" s="673">
        <v>1</v>
      </c>
      <c r="K165" s="673">
        <v>1</v>
      </c>
      <c r="L165" s="673">
        <v>1</v>
      </c>
      <c r="M165" s="673">
        <v>0.98</v>
      </c>
      <c r="N165" s="673">
        <v>0.98</v>
      </c>
      <c r="O165" s="673">
        <v>0.98</v>
      </c>
      <c r="P165" s="673">
        <v>0.98</v>
      </c>
      <c r="Q165" s="673">
        <v>1</v>
      </c>
      <c r="R165" s="673">
        <v>0.52</v>
      </c>
      <c r="S165" s="673">
        <v>0.65</v>
      </c>
      <c r="T165" s="673">
        <v>1</v>
      </c>
      <c r="U165" s="673">
        <v>1</v>
      </c>
      <c r="V165" s="702">
        <v>1</v>
      </c>
      <c r="W165" s="654">
        <v>162</v>
      </c>
      <c r="X165" s="179" t="s">
        <v>837</v>
      </c>
      <c r="Y165" s="179" t="s">
        <v>839</v>
      </c>
    </row>
    <row r="166" spans="1:25" s="248" customFormat="1" x14ac:dyDescent="0.2">
      <c r="A166" s="536" t="str">
        <f t="shared" si="2"/>
        <v>163 - Roadway - Shoulder width - Widen - Inside/left shoulder - Widen paved shoulder width from 10 ft to 12 ft (inside/left shoulder)</v>
      </c>
      <c r="B166" s="701">
        <v>12</v>
      </c>
      <c r="C166" s="701" t="s">
        <v>638</v>
      </c>
      <c r="D166" s="701" t="e">
        <f>IF(A166="","",HLOOKUP('Worksheet 1'!$H$11,Applicable_to_Area_Type,VLOOKUP($C166,Applicable_to_Area_Type,2,FALSE),FALSE))</f>
        <v>#N/A</v>
      </c>
      <c r="E166" s="673">
        <v>0.66900000000000004</v>
      </c>
      <c r="F166" s="673">
        <v>0.66900000000000004</v>
      </c>
      <c r="G166" s="673">
        <v>0.66900000000000004</v>
      </c>
      <c r="H166" s="673">
        <v>0.66900000000000004</v>
      </c>
      <c r="I166" s="673">
        <v>0.66900000000000004</v>
      </c>
      <c r="J166" s="673">
        <v>1</v>
      </c>
      <c r="K166" s="673">
        <v>1</v>
      </c>
      <c r="L166" s="673">
        <v>1</v>
      </c>
      <c r="M166" s="673">
        <v>0.66900000000000004</v>
      </c>
      <c r="N166" s="673">
        <v>0.66900000000000004</v>
      </c>
      <c r="O166" s="673">
        <v>0.66900000000000004</v>
      </c>
      <c r="P166" s="673">
        <v>0.66900000000000004</v>
      </c>
      <c r="Q166" s="673">
        <v>0.371</v>
      </c>
      <c r="R166" s="673">
        <v>0.371</v>
      </c>
      <c r="S166" s="673">
        <v>0.371</v>
      </c>
      <c r="T166" s="673">
        <v>1</v>
      </c>
      <c r="U166" s="673">
        <v>1</v>
      </c>
      <c r="V166" s="702">
        <v>1</v>
      </c>
      <c r="W166" s="654">
        <v>163</v>
      </c>
      <c r="X166" s="179" t="s">
        <v>837</v>
      </c>
      <c r="Y166" s="179" t="s">
        <v>840</v>
      </c>
    </row>
    <row r="167" spans="1:25" s="248" customFormat="1" x14ac:dyDescent="0.2">
      <c r="A167" s="536" t="str">
        <f t="shared" si="2"/>
        <v>164 - Roadway - Shoulder width - Widen - Inside/left shoulder - Widen paved shoulder width from 4 ft to 8 ft (inside/left shoulder)</v>
      </c>
      <c r="B167" s="701">
        <v>12</v>
      </c>
      <c r="C167" s="701" t="s">
        <v>638</v>
      </c>
      <c r="D167" s="701" t="e">
        <f>IF(A167="","",HLOOKUP('Worksheet 1'!$H$11,Applicable_to_Area_Type,VLOOKUP($C167,Applicable_to_Area_Type,2,FALSE),FALSE))</f>
        <v>#N/A</v>
      </c>
      <c r="E167" s="673">
        <v>0.70950000000000002</v>
      </c>
      <c r="F167" s="673">
        <v>0.70950000000000002</v>
      </c>
      <c r="G167" s="673">
        <v>0.70950000000000002</v>
      </c>
      <c r="H167" s="673">
        <v>0.70950000000000002</v>
      </c>
      <c r="I167" s="673">
        <v>0.70950000000000002</v>
      </c>
      <c r="J167" s="673">
        <v>1</v>
      </c>
      <c r="K167" s="673">
        <v>1</v>
      </c>
      <c r="L167" s="673">
        <v>1</v>
      </c>
      <c r="M167" s="673">
        <v>0.70950000000000002</v>
      </c>
      <c r="N167" s="673">
        <v>0.70950000000000002</v>
      </c>
      <c r="O167" s="673">
        <v>0.70950000000000002</v>
      </c>
      <c r="P167" s="673">
        <v>0.70950000000000002</v>
      </c>
      <c r="Q167" s="673">
        <v>0.99</v>
      </c>
      <c r="R167" s="673">
        <v>0.99</v>
      </c>
      <c r="S167" s="673">
        <v>0.99</v>
      </c>
      <c r="T167" s="673">
        <v>1</v>
      </c>
      <c r="U167" s="673">
        <v>1</v>
      </c>
      <c r="V167" s="702">
        <v>1</v>
      </c>
      <c r="W167" s="654">
        <v>164</v>
      </c>
      <c r="X167" s="179" t="s">
        <v>837</v>
      </c>
      <c r="Y167" s="179" t="s">
        <v>841</v>
      </c>
    </row>
    <row r="168" spans="1:25" s="248" customFormat="1" x14ac:dyDescent="0.2">
      <c r="A168" s="536" t="str">
        <f t="shared" si="2"/>
        <v>165 - Roadway - Shoulder width and type - Convert a narrow (&lt; 5 ft) turf shoulder to wide (&gt; 5ft) composite shoulder</v>
      </c>
      <c r="B168" s="701">
        <v>12</v>
      </c>
      <c r="C168" s="701" t="s">
        <v>656</v>
      </c>
      <c r="D168" s="701" t="e">
        <f>IF(A168="","",HLOOKUP('Worksheet 1'!$H$11,Applicable_to_Area_Type,VLOOKUP($C168,Applicable_to_Area_Type,2,FALSE),FALSE))</f>
        <v>#N/A</v>
      </c>
      <c r="E168" s="673">
        <v>0.61</v>
      </c>
      <c r="F168" s="673">
        <v>0.61</v>
      </c>
      <c r="G168" s="673">
        <v>0.61</v>
      </c>
      <c r="H168" s="673">
        <v>0.61</v>
      </c>
      <c r="I168" s="673">
        <v>0.61</v>
      </c>
      <c r="J168" s="673">
        <v>1</v>
      </c>
      <c r="K168" s="673">
        <v>1</v>
      </c>
      <c r="L168" s="673">
        <v>1</v>
      </c>
      <c r="M168" s="673">
        <v>0.61</v>
      </c>
      <c r="N168" s="673">
        <v>0.61</v>
      </c>
      <c r="O168" s="673">
        <v>0.61</v>
      </c>
      <c r="P168" s="673">
        <v>0.61</v>
      </c>
      <c r="Q168" s="673">
        <v>1</v>
      </c>
      <c r="R168" s="673">
        <v>0.78</v>
      </c>
      <c r="S168" s="673">
        <v>0.78</v>
      </c>
      <c r="T168" s="673">
        <v>1</v>
      </c>
      <c r="U168" s="673">
        <v>1</v>
      </c>
      <c r="V168" s="702">
        <v>1</v>
      </c>
      <c r="W168" s="654">
        <v>165</v>
      </c>
      <c r="X168" s="179" t="s">
        <v>842</v>
      </c>
      <c r="Y168" s="179" t="s">
        <v>843</v>
      </c>
    </row>
    <row r="169" spans="1:25" s="248" customFormat="1" x14ac:dyDescent="0.2">
      <c r="A169" s="536" t="str">
        <f t="shared" si="2"/>
        <v>166 - Roadway - Shoulder width and type - Convert a narrow (&lt; 5 ft) turf shoulder to wide (&gt; 5ft) paved shoulder</v>
      </c>
      <c r="B169" s="701">
        <v>12</v>
      </c>
      <c r="C169" s="701" t="s">
        <v>656</v>
      </c>
      <c r="D169" s="701" t="e">
        <f>IF(A169="","",HLOOKUP('Worksheet 1'!$H$11,Applicable_to_Area_Type,VLOOKUP($C169,Applicable_to_Area_Type,2,FALSE),FALSE))</f>
        <v>#N/A</v>
      </c>
      <c r="E169" s="673">
        <v>0.52500000000000002</v>
      </c>
      <c r="F169" s="673">
        <v>0.52500000000000002</v>
      </c>
      <c r="G169" s="673">
        <v>0.52500000000000002</v>
      </c>
      <c r="H169" s="673">
        <v>0.52500000000000002</v>
      </c>
      <c r="I169" s="673">
        <v>0.52500000000000002</v>
      </c>
      <c r="J169" s="673">
        <v>1</v>
      </c>
      <c r="K169" s="673">
        <v>1</v>
      </c>
      <c r="L169" s="673">
        <v>1</v>
      </c>
      <c r="M169" s="673">
        <v>0.52500000000000002</v>
      </c>
      <c r="N169" s="673">
        <v>0.52500000000000002</v>
      </c>
      <c r="O169" s="673">
        <v>0.52500000000000002</v>
      </c>
      <c r="P169" s="673">
        <v>0.52500000000000002</v>
      </c>
      <c r="Q169" s="673">
        <v>1</v>
      </c>
      <c r="R169" s="673">
        <v>1</v>
      </c>
      <c r="S169" s="673">
        <v>1</v>
      </c>
      <c r="T169" s="673">
        <v>1</v>
      </c>
      <c r="U169" s="673">
        <v>1</v>
      </c>
      <c r="V169" s="702">
        <v>1</v>
      </c>
      <c r="W169" s="654">
        <v>166</v>
      </c>
      <c r="X169" s="179" t="s">
        <v>842</v>
      </c>
      <c r="Y169" s="179" t="s">
        <v>844</v>
      </c>
    </row>
    <row r="170" spans="1:25" s="248" customFormat="1" x14ac:dyDescent="0.2">
      <c r="A170" s="536" t="str">
        <f t="shared" si="2"/>
        <v>167 - Roadway - Shoulder width and type - Convert a narrow (&lt; 5 ft) turf shoulder to wide (&gt; 5ft) turf shoulder</v>
      </c>
      <c r="B170" s="701">
        <v>12</v>
      </c>
      <c r="C170" s="701" t="s">
        <v>656</v>
      </c>
      <c r="D170" s="701" t="e">
        <f>IF(A170="","",HLOOKUP('Worksheet 1'!$H$11,Applicable_to_Area_Type,VLOOKUP($C170,Applicable_to_Area_Type,2,FALSE),FALSE))</f>
        <v>#N/A</v>
      </c>
      <c r="E170" s="673">
        <v>0.57999999999999996</v>
      </c>
      <c r="F170" s="673">
        <v>0.57999999999999996</v>
      </c>
      <c r="G170" s="673">
        <v>0.57999999999999996</v>
      </c>
      <c r="H170" s="673">
        <v>0.57999999999999996</v>
      </c>
      <c r="I170" s="673">
        <v>0.57999999999999996</v>
      </c>
      <c r="J170" s="673">
        <v>1</v>
      </c>
      <c r="K170" s="673">
        <v>1</v>
      </c>
      <c r="L170" s="673">
        <v>1</v>
      </c>
      <c r="M170" s="673">
        <v>0.57999999999999996</v>
      </c>
      <c r="N170" s="673">
        <v>0.57999999999999996</v>
      </c>
      <c r="O170" s="673">
        <v>0.57999999999999996</v>
      </c>
      <c r="P170" s="673">
        <v>0.57999999999999996</v>
      </c>
      <c r="Q170" s="673">
        <v>1</v>
      </c>
      <c r="R170" s="673">
        <v>0.85199999999999998</v>
      </c>
      <c r="S170" s="673">
        <v>0.73099999999999998</v>
      </c>
      <c r="T170" s="673">
        <v>1</v>
      </c>
      <c r="U170" s="673">
        <v>1</v>
      </c>
      <c r="V170" s="702">
        <v>1</v>
      </c>
      <c r="W170" s="654">
        <v>167</v>
      </c>
      <c r="X170" s="179" t="s">
        <v>842</v>
      </c>
      <c r="Y170" s="179" t="s">
        <v>845</v>
      </c>
    </row>
    <row r="171" spans="1:25" s="248" customFormat="1" x14ac:dyDescent="0.2">
      <c r="A171" s="536" t="str">
        <f t="shared" si="2"/>
        <v>168 - Roadway - Shoulder width and type - Covert a narrow (&lt; 5 ft) unpaved shoulder to wide (&gt; 5 ft) paved shoulder</v>
      </c>
      <c r="B171" s="701">
        <v>12</v>
      </c>
      <c r="C171" s="701" t="s">
        <v>656</v>
      </c>
      <c r="D171" s="701" t="e">
        <f>IF(A171="","",HLOOKUP('Worksheet 1'!$H$11,Applicable_to_Area_Type,VLOOKUP($C171,Applicable_to_Area_Type,2,FALSE),FALSE))</f>
        <v>#N/A</v>
      </c>
      <c r="E171" s="673">
        <v>0.23</v>
      </c>
      <c r="F171" s="673">
        <v>0.28000000000000003</v>
      </c>
      <c r="G171" s="673">
        <v>0.28000000000000003</v>
      </c>
      <c r="H171" s="673">
        <v>0.23</v>
      </c>
      <c r="I171" s="673">
        <v>0.28000000000000003</v>
      </c>
      <c r="J171" s="673">
        <v>1</v>
      </c>
      <c r="K171" s="673">
        <v>1</v>
      </c>
      <c r="L171" s="673">
        <v>1</v>
      </c>
      <c r="M171" s="673">
        <v>0.28000000000000003</v>
      </c>
      <c r="N171" s="673">
        <v>0.28000000000000003</v>
      </c>
      <c r="O171" s="673">
        <v>0.23</v>
      </c>
      <c r="P171" s="673">
        <v>0.28000000000000003</v>
      </c>
      <c r="Q171" s="673">
        <v>0.95</v>
      </c>
      <c r="R171" s="673">
        <v>0.95</v>
      </c>
      <c r="S171" s="673">
        <v>0.95</v>
      </c>
      <c r="T171" s="673">
        <v>1</v>
      </c>
      <c r="U171" s="673">
        <v>1</v>
      </c>
      <c r="V171" s="702">
        <v>1</v>
      </c>
      <c r="W171" s="654">
        <v>168</v>
      </c>
      <c r="X171" s="179" t="s">
        <v>842</v>
      </c>
      <c r="Y171" s="179" t="s">
        <v>846</v>
      </c>
    </row>
    <row r="172" spans="1:25" s="248" customFormat="1" x14ac:dyDescent="0.2">
      <c r="A172" s="536" t="str">
        <f t="shared" si="2"/>
        <v>169 - Roadway - Shoulder width and type - Covert a narrow (&lt; 5 ft) unpaved shoulder to wide (&gt; 5 ft) unpaved shoulder</v>
      </c>
      <c r="B172" s="701">
        <v>12</v>
      </c>
      <c r="C172" s="701" t="s">
        <v>656</v>
      </c>
      <c r="D172" s="701" t="e">
        <f>IF(A172="","",HLOOKUP('Worksheet 1'!$H$11,Applicable_to_Area_Type,VLOOKUP($C172,Applicable_to_Area_Type,2,FALSE),FALSE))</f>
        <v>#N/A</v>
      </c>
      <c r="E172" s="673">
        <v>0.21</v>
      </c>
      <c r="F172" s="673">
        <v>0.35</v>
      </c>
      <c r="G172" s="673">
        <v>0.35</v>
      </c>
      <c r="H172" s="673">
        <v>0.21</v>
      </c>
      <c r="I172" s="673">
        <v>0.35</v>
      </c>
      <c r="J172" s="673">
        <v>1</v>
      </c>
      <c r="K172" s="673">
        <v>1</v>
      </c>
      <c r="L172" s="673">
        <v>1</v>
      </c>
      <c r="M172" s="673">
        <v>0.35</v>
      </c>
      <c r="N172" s="673">
        <v>0.35</v>
      </c>
      <c r="O172" s="673">
        <v>0.21</v>
      </c>
      <c r="P172" s="673">
        <v>0.35</v>
      </c>
      <c r="Q172" s="673">
        <v>1</v>
      </c>
      <c r="R172" s="673">
        <v>0.94899999999999995</v>
      </c>
      <c r="S172" s="673">
        <v>0.94899999999999995</v>
      </c>
      <c r="T172" s="673">
        <v>1</v>
      </c>
      <c r="U172" s="673">
        <v>1</v>
      </c>
      <c r="V172" s="702">
        <v>1</v>
      </c>
      <c r="W172" s="654">
        <v>169</v>
      </c>
      <c r="X172" s="179" t="s">
        <v>842</v>
      </c>
      <c r="Y172" s="179" t="s">
        <v>847</v>
      </c>
    </row>
    <row r="173" spans="1:25" s="248" customFormat="1" x14ac:dyDescent="0.2">
      <c r="A173" s="536" t="str">
        <f t="shared" si="2"/>
        <v>170 - Speed management - Differential speed limit - Install 10 mph differential speed limit on rural Interstate Highways</v>
      </c>
      <c r="B173" s="701">
        <v>10</v>
      </c>
      <c r="C173" s="701" t="s">
        <v>656</v>
      </c>
      <c r="D173" s="701" t="e">
        <f>IF(A173="","",HLOOKUP('Worksheet 1'!$H$11,Applicable_to_Area_Type,VLOOKUP($C173,Applicable_to_Area_Type,2,FALSE),FALSE))</f>
        <v>#N/A</v>
      </c>
      <c r="E173" s="673">
        <v>1</v>
      </c>
      <c r="F173" s="673">
        <v>1</v>
      </c>
      <c r="G173" s="673">
        <v>1</v>
      </c>
      <c r="H173" s="673">
        <v>1</v>
      </c>
      <c r="I173" s="673">
        <v>1</v>
      </c>
      <c r="J173" s="673">
        <v>1</v>
      </c>
      <c r="K173" s="673">
        <v>1</v>
      </c>
      <c r="L173" s="673">
        <v>1</v>
      </c>
      <c r="M173" s="673">
        <v>0.91400000000000003</v>
      </c>
      <c r="N173" s="673">
        <v>1</v>
      </c>
      <c r="O173" s="673">
        <v>0.91400000000000003</v>
      </c>
      <c r="P173" s="673">
        <v>0.91400000000000003</v>
      </c>
      <c r="Q173" s="673">
        <v>1</v>
      </c>
      <c r="R173" s="673">
        <v>1</v>
      </c>
      <c r="S173" s="673">
        <v>1.58</v>
      </c>
      <c r="T173" s="673">
        <v>1</v>
      </c>
      <c r="U173" s="673">
        <v>1</v>
      </c>
      <c r="V173" s="702">
        <v>1</v>
      </c>
      <c r="W173" s="654">
        <v>170</v>
      </c>
      <c r="X173" s="179" t="s">
        <v>848</v>
      </c>
      <c r="Y173" s="179" t="s">
        <v>849</v>
      </c>
    </row>
    <row r="174" spans="1:25" s="248" customFormat="1" x14ac:dyDescent="0.2">
      <c r="A174" s="536" t="str">
        <f t="shared" si="2"/>
        <v>171 - Speed management - Enforcement - Intersection - Implement speed enforcement system</v>
      </c>
      <c r="B174" s="701">
        <v>10</v>
      </c>
      <c r="C174" s="701" t="s">
        <v>7</v>
      </c>
      <c r="D174" s="701" t="e">
        <f>IF(A174="","",HLOOKUP('Worksheet 1'!$H$11,Applicable_to_Area_Type,VLOOKUP($C174,Applicable_to_Area_Type,2,FALSE),FALSE))</f>
        <v>#N/A</v>
      </c>
      <c r="E174" s="673">
        <v>0.85</v>
      </c>
      <c r="F174" s="673">
        <v>0.85</v>
      </c>
      <c r="G174" s="673">
        <v>0.69</v>
      </c>
      <c r="H174" s="673">
        <v>0.85</v>
      </c>
      <c r="I174" s="673">
        <v>0.85</v>
      </c>
      <c r="J174" s="673">
        <v>0.85</v>
      </c>
      <c r="K174" s="673">
        <v>1</v>
      </c>
      <c r="L174" s="673">
        <v>1</v>
      </c>
      <c r="M174" s="673">
        <v>0.85</v>
      </c>
      <c r="N174" s="673">
        <v>0.85</v>
      </c>
      <c r="O174" s="673">
        <v>0.85</v>
      </c>
      <c r="P174" s="673">
        <v>0.85</v>
      </c>
      <c r="Q174" s="673">
        <v>1</v>
      </c>
      <c r="R174" s="673">
        <v>1</v>
      </c>
      <c r="S174" s="673">
        <v>1.59</v>
      </c>
      <c r="T174" s="673">
        <v>1</v>
      </c>
      <c r="U174" s="673">
        <v>1</v>
      </c>
      <c r="V174" s="702">
        <v>1</v>
      </c>
      <c r="W174" s="654">
        <v>171</v>
      </c>
      <c r="X174" s="179" t="s">
        <v>850</v>
      </c>
      <c r="Y174" s="179" t="s">
        <v>851</v>
      </c>
    </row>
    <row r="175" spans="1:25" s="248" customFormat="1" x14ac:dyDescent="0.2">
      <c r="A175" s="536" t="str">
        <f t="shared" si="2"/>
        <v>172 - Speed management - Enforcement - Intersection - Install red-light running cameras</v>
      </c>
      <c r="B175" s="701">
        <v>10</v>
      </c>
      <c r="C175" s="701" t="s">
        <v>7</v>
      </c>
      <c r="D175" s="701" t="e">
        <f>IF(A175="","",HLOOKUP('Worksheet 1'!$H$11,Applicable_to_Area_Type,VLOOKUP($C175,Applicable_to_Area_Type,2,FALSE),FALSE))</f>
        <v>#N/A</v>
      </c>
      <c r="E175" s="673">
        <v>0.82</v>
      </c>
      <c r="F175" s="673">
        <v>1.23</v>
      </c>
      <c r="G175" s="673">
        <v>0.77</v>
      </c>
      <c r="H175" s="673">
        <v>0.85599999999999998</v>
      </c>
      <c r="I175" s="673">
        <v>0.85599999999999998</v>
      </c>
      <c r="J175" s="673">
        <v>1</v>
      </c>
      <c r="K175" s="673">
        <v>0.83</v>
      </c>
      <c r="L175" s="673">
        <v>0.85599999999999998</v>
      </c>
      <c r="M175" s="673">
        <v>0.85599999999999998</v>
      </c>
      <c r="N175" s="673">
        <v>0.85599999999999998</v>
      </c>
      <c r="O175" s="673">
        <v>1</v>
      </c>
      <c r="P175" s="673">
        <v>1</v>
      </c>
      <c r="Q175" s="673">
        <v>0.85</v>
      </c>
      <c r="R175" s="673">
        <v>0.85</v>
      </c>
      <c r="S175" s="673">
        <v>0.85</v>
      </c>
      <c r="T175" s="673">
        <v>1</v>
      </c>
      <c r="U175" s="673">
        <v>1</v>
      </c>
      <c r="V175" s="702">
        <v>1</v>
      </c>
      <c r="W175" s="654">
        <v>172</v>
      </c>
      <c r="X175" s="179" t="s">
        <v>850</v>
      </c>
      <c r="Y175" s="179" t="s">
        <v>852</v>
      </c>
    </row>
    <row r="176" spans="1:25" s="248" customFormat="1" x14ac:dyDescent="0.2">
      <c r="A176" s="536" t="str">
        <f t="shared" si="2"/>
        <v>173 - Speed management - Enforcement - Remove - Deactivate red-light running camera</v>
      </c>
      <c r="B176" s="701">
        <v>10</v>
      </c>
      <c r="C176" s="701" t="s">
        <v>638</v>
      </c>
      <c r="D176" s="701" t="e">
        <f>IF(A176="","",HLOOKUP('Worksheet 1'!$H$11,Applicable_to_Area_Type,VLOOKUP($C176,Applicable_to_Area_Type,2,FALSE),FALSE))</f>
        <v>#N/A</v>
      </c>
      <c r="E176" s="673">
        <v>1.2</v>
      </c>
      <c r="F176" s="673">
        <v>1.2</v>
      </c>
      <c r="G176" s="673">
        <v>1.2</v>
      </c>
      <c r="H176" s="673">
        <v>1.2</v>
      </c>
      <c r="I176" s="673">
        <v>1.2</v>
      </c>
      <c r="J176" s="673">
        <v>1</v>
      </c>
      <c r="K176" s="673">
        <v>1.2</v>
      </c>
      <c r="L176" s="673">
        <v>1.2</v>
      </c>
      <c r="M176" s="673">
        <v>1.2</v>
      </c>
      <c r="N176" s="673">
        <v>1.2</v>
      </c>
      <c r="O176" s="673">
        <v>1</v>
      </c>
      <c r="P176" s="673">
        <v>1</v>
      </c>
      <c r="Q176" s="673">
        <v>1</v>
      </c>
      <c r="R176" s="673">
        <v>1</v>
      </c>
      <c r="S176" s="673">
        <v>1</v>
      </c>
      <c r="T176" s="673">
        <v>1</v>
      </c>
      <c r="U176" s="673">
        <v>1</v>
      </c>
      <c r="V176" s="702">
        <v>1</v>
      </c>
      <c r="W176" s="654">
        <v>173</v>
      </c>
      <c r="X176" s="179" t="s">
        <v>853</v>
      </c>
      <c r="Y176" s="179" t="s">
        <v>854</v>
      </c>
    </row>
    <row r="177" spans="1:25" s="248" customFormat="1" x14ac:dyDescent="0.2">
      <c r="A177" s="536" t="str">
        <f t="shared" si="2"/>
        <v>174 - Speed management - Enforcement - Remove - Remove speed enforcement cameras</v>
      </c>
      <c r="B177" s="701">
        <v>10</v>
      </c>
      <c r="C177" s="701" t="s">
        <v>7</v>
      </c>
      <c r="D177" s="701" t="e">
        <f>IF(A177="","",HLOOKUP('Worksheet 1'!$H$11,Applicable_to_Area_Type,VLOOKUP($C177,Applicable_to_Area_Type,2,FALSE),FALSE))</f>
        <v>#N/A</v>
      </c>
      <c r="E177" s="673">
        <v>0.97499999999999998</v>
      </c>
      <c r="F177" s="673">
        <v>0.97499999999999998</v>
      </c>
      <c r="G177" s="673">
        <v>0.97499999999999998</v>
      </c>
      <c r="H177" s="673">
        <v>0.97499999999999998</v>
      </c>
      <c r="I177" s="673">
        <v>0.97499999999999998</v>
      </c>
      <c r="J177" s="673">
        <v>0.97499999999999998</v>
      </c>
      <c r="K177" s="673">
        <v>0.97499999999999998</v>
      </c>
      <c r="L177" s="673">
        <v>0.97499999999999998</v>
      </c>
      <c r="M177" s="673">
        <v>0.97499999999999998</v>
      </c>
      <c r="N177" s="673">
        <v>0.97499999999999998</v>
      </c>
      <c r="O177" s="673">
        <v>1</v>
      </c>
      <c r="P177" s="673">
        <v>1</v>
      </c>
      <c r="Q177" s="673">
        <v>1</v>
      </c>
      <c r="R177" s="673">
        <v>0.95</v>
      </c>
      <c r="S177" s="673">
        <v>1</v>
      </c>
      <c r="T177" s="673">
        <v>1</v>
      </c>
      <c r="U177" s="673">
        <v>1</v>
      </c>
      <c r="V177" s="702">
        <v>1</v>
      </c>
      <c r="W177" s="654">
        <v>174</v>
      </c>
      <c r="X177" s="179" t="s">
        <v>853</v>
      </c>
      <c r="Y177" s="179" t="s">
        <v>855</v>
      </c>
    </row>
    <row r="178" spans="1:25" s="248" customFormat="1" x14ac:dyDescent="0.2">
      <c r="A178" s="536" t="str">
        <f t="shared" si="2"/>
        <v>175 - Speed management - Enforcement - Segment - Implement speed enforcement system</v>
      </c>
      <c r="B178" s="701">
        <v>10</v>
      </c>
      <c r="C178" s="701" t="s">
        <v>7</v>
      </c>
      <c r="D178" s="701" t="e">
        <f>IF(A178="","",HLOOKUP('Worksheet 1'!$H$11,Applicable_to_Area_Type,VLOOKUP($C178,Applicable_to_Area_Type,2,FALSE),FALSE))</f>
        <v>#N/A</v>
      </c>
      <c r="E178" s="673">
        <v>0.12</v>
      </c>
      <c r="F178" s="673">
        <v>1.4</v>
      </c>
      <c r="G178" s="673">
        <v>0.91</v>
      </c>
      <c r="H178" s="673">
        <v>0.64</v>
      </c>
      <c r="I178" s="673">
        <v>0.64</v>
      </c>
      <c r="J178" s="673">
        <v>0.12</v>
      </c>
      <c r="K178" s="673">
        <v>0.91</v>
      </c>
      <c r="L178" s="673">
        <v>0.12</v>
      </c>
      <c r="M178" s="673">
        <v>0.12</v>
      </c>
      <c r="N178" s="673">
        <v>1</v>
      </c>
      <c r="O178" s="673">
        <v>0.47</v>
      </c>
      <c r="P178" s="673">
        <v>0.82350000000000001</v>
      </c>
      <c r="Q178" s="673">
        <v>1</v>
      </c>
      <c r="R178" s="673">
        <v>1</v>
      </c>
      <c r="S178" s="673">
        <v>1</v>
      </c>
      <c r="T178" s="673">
        <v>1</v>
      </c>
      <c r="U178" s="673">
        <v>1</v>
      </c>
      <c r="V178" s="702">
        <v>1</v>
      </c>
      <c r="W178" s="654">
        <v>175</v>
      </c>
      <c r="X178" s="179" t="s">
        <v>856</v>
      </c>
      <c r="Y178" s="179" t="s">
        <v>851</v>
      </c>
    </row>
    <row r="179" spans="1:25" s="248" customFormat="1" x14ac:dyDescent="0.2">
      <c r="A179" s="536" t="str">
        <f t="shared" si="2"/>
        <v>176 - Speed management - Speed limit - Lower - Lower posted speed by 10 - 15 mph</v>
      </c>
      <c r="B179" s="701">
        <v>10</v>
      </c>
      <c r="C179" s="701" t="s">
        <v>7</v>
      </c>
      <c r="D179" s="701" t="e">
        <f>IF(A179="","",HLOOKUP('Worksheet 1'!$H$11,Applicable_to_Area_Type,VLOOKUP($C179,Applicable_to_Area_Type,2,FALSE),FALSE))</f>
        <v>#N/A</v>
      </c>
      <c r="E179" s="673">
        <v>0.83209999999999995</v>
      </c>
      <c r="F179" s="673">
        <v>0.83209999999999995</v>
      </c>
      <c r="G179" s="673">
        <v>0.53</v>
      </c>
      <c r="H179" s="673">
        <v>0.83209999999999995</v>
      </c>
      <c r="I179" s="673">
        <v>0.83209999999999995</v>
      </c>
      <c r="J179" s="673">
        <v>0.83209999999999995</v>
      </c>
      <c r="K179" s="673">
        <v>1</v>
      </c>
      <c r="L179" s="673">
        <v>1</v>
      </c>
      <c r="M179" s="673">
        <v>0.69</v>
      </c>
      <c r="N179" s="673">
        <v>0.83209999999999995</v>
      </c>
      <c r="O179" s="673">
        <v>0.83209999999999995</v>
      </c>
      <c r="P179" s="673">
        <v>0.83209999999999995</v>
      </c>
      <c r="Q179" s="673">
        <v>0.76</v>
      </c>
      <c r="R179" s="673">
        <v>0.76</v>
      </c>
      <c r="S179" s="673">
        <v>0.76</v>
      </c>
      <c r="T179" s="673">
        <v>1</v>
      </c>
      <c r="U179" s="673">
        <v>1</v>
      </c>
      <c r="V179" s="702">
        <v>1</v>
      </c>
      <c r="W179" s="654">
        <v>176</v>
      </c>
      <c r="X179" s="179" t="s">
        <v>857</v>
      </c>
      <c r="Y179" s="179" t="s">
        <v>858</v>
      </c>
    </row>
    <row r="180" spans="1:25" s="248" customFormat="1" x14ac:dyDescent="0.2">
      <c r="A180" s="536" t="str">
        <f t="shared" si="2"/>
        <v>177 - Speed management - Speed limit - Raise - Raise posted speed by 10 - 15 mph</v>
      </c>
      <c r="B180" s="701">
        <v>10</v>
      </c>
      <c r="C180" s="701" t="s">
        <v>7</v>
      </c>
      <c r="D180" s="701" t="e">
        <f>IF(A180="","",HLOOKUP('Worksheet 1'!$H$11,Applicable_to_Area_Type,VLOOKUP($C180,Applicable_to_Area_Type,2,FALSE),FALSE))</f>
        <v>#N/A</v>
      </c>
      <c r="E180" s="673">
        <v>0.997</v>
      </c>
      <c r="F180" s="673">
        <v>0.997</v>
      </c>
      <c r="G180" s="673">
        <v>0.997</v>
      </c>
      <c r="H180" s="673">
        <v>0.997</v>
      </c>
      <c r="I180" s="673">
        <v>0.997</v>
      </c>
      <c r="J180" s="673">
        <v>0.997</v>
      </c>
      <c r="K180" s="673">
        <v>1</v>
      </c>
      <c r="L180" s="673">
        <v>1</v>
      </c>
      <c r="M180" s="673">
        <v>0.997</v>
      </c>
      <c r="N180" s="673">
        <v>1</v>
      </c>
      <c r="O180" s="673">
        <v>0.98599999999999999</v>
      </c>
      <c r="P180" s="673">
        <v>0.997</v>
      </c>
      <c r="Q180" s="673">
        <v>0.8</v>
      </c>
      <c r="R180" s="673">
        <v>0.8</v>
      </c>
      <c r="S180" s="673">
        <v>0.8</v>
      </c>
      <c r="T180" s="673">
        <v>1</v>
      </c>
      <c r="U180" s="673">
        <v>1</v>
      </c>
      <c r="V180" s="702">
        <v>1</v>
      </c>
      <c r="W180" s="654">
        <v>177</v>
      </c>
      <c r="X180" s="179" t="s">
        <v>859</v>
      </c>
      <c r="Y180" s="179" t="s">
        <v>860</v>
      </c>
    </row>
    <row r="181" spans="1:25" s="248" customFormat="1" x14ac:dyDescent="0.2">
      <c r="A181" s="536" t="str">
        <f t="shared" si="2"/>
        <v>178 - Speed management - Speed limit - Raise - Raise posted speed by 5 mph</v>
      </c>
      <c r="B181" s="701">
        <v>10</v>
      </c>
      <c r="C181" s="701" t="s">
        <v>7</v>
      </c>
      <c r="D181" s="701" t="e">
        <f>IF(A181="","",HLOOKUP('Worksheet 1'!$H$11,Applicable_to_Area_Type,VLOOKUP($C181,Applicable_to_Area_Type,2,FALSE),FALSE))</f>
        <v>#N/A</v>
      </c>
      <c r="E181" s="673">
        <v>0.92</v>
      </c>
      <c r="F181" s="673">
        <v>0.92</v>
      </c>
      <c r="G181" s="673">
        <v>0.92</v>
      </c>
      <c r="H181" s="673">
        <v>0.92</v>
      </c>
      <c r="I181" s="673">
        <v>0.92</v>
      </c>
      <c r="J181" s="673">
        <v>0.92</v>
      </c>
      <c r="K181" s="673">
        <v>1</v>
      </c>
      <c r="L181" s="673">
        <v>1</v>
      </c>
      <c r="M181" s="673">
        <v>0.92</v>
      </c>
      <c r="N181" s="673">
        <v>1</v>
      </c>
      <c r="O181" s="673">
        <v>0.92</v>
      </c>
      <c r="P181" s="673">
        <v>0.92</v>
      </c>
      <c r="Q181" s="673">
        <v>1</v>
      </c>
      <c r="R181" s="673">
        <v>1</v>
      </c>
      <c r="S181" s="673">
        <v>1</v>
      </c>
      <c r="T181" s="673">
        <v>1</v>
      </c>
      <c r="U181" s="673">
        <v>1</v>
      </c>
      <c r="V181" s="702">
        <v>1</v>
      </c>
      <c r="W181" s="654">
        <v>178</v>
      </c>
      <c r="X181" s="179" t="s">
        <v>859</v>
      </c>
      <c r="Y181" s="179" t="s">
        <v>861</v>
      </c>
    </row>
    <row r="182" spans="1:25" s="248" customFormat="1" x14ac:dyDescent="0.2">
      <c r="A182" s="536" t="str">
        <f t="shared" si="2"/>
        <v>179 - Speed management - Traffic calming - Traffic calming</v>
      </c>
      <c r="B182" s="701">
        <v>10</v>
      </c>
      <c r="C182" s="701" t="s">
        <v>643</v>
      </c>
      <c r="D182" s="701" t="e">
        <f>IF(A182="","",HLOOKUP('Worksheet 1'!$H$11,Applicable_to_Area_Type,VLOOKUP($C182,Applicable_to_Area_Type,2,FALSE),FALSE))</f>
        <v>#N/A</v>
      </c>
      <c r="E182" s="673">
        <v>0.67</v>
      </c>
      <c r="F182" s="673">
        <v>0.67</v>
      </c>
      <c r="G182" s="673">
        <v>0.67</v>
      </c>
      <c r="H182" s="673">
        <v>0.67</v>
      </c>
      <c r="I182" s="673">
        <v>0.67</v>
      </c>
      <c r="J182" s="673">
        <v>0.67</v>
      </c>
      <c r="K182" s="673">
        <v>0.67</v>
      </c>
      <c r="L182" s="673">
        <v>0.67</v>
      </c>
      <c r="M182" s="673">
        <v>0.67</v>
      </c>
      <c r="N182" s="673">
        <v>0.67</v>
      </c>
      <c r="O182" s="673">
        <v>0.67</v>
      </c>
      <c r="P182" s="673">
        <v>0.67</v>
      </c>
      <c r="Q182" s="673">
        <v>1</v>
      </c>
      <c r="R182" s="673">
        <v>1</v>
      </c>
      <c r="S182" s="673">
        <v>1</v>
      </c>
      <c r="T182" s="673">
        <v>1</v>
      </c>
      <c r="U182" s="673">
        <v>1</v>
      </c>
      <c r="V182" s="702">
        <v>1</v>
      </c>
      <c r="W182" s="654">
        <v>179</v>
      </c>
      <c r="X182" s="179" t="s">
        <v>862</v>
      </c>
      <c r="Y182" s="179" t="s">
        <v>863</v>
      </c>
    </row>
    <row r="183" spans="1:25" s="248" customFormat="1" x14ac:dyDescent="0.2">
      <c r="A183" s="536" t="str">
        <f t="shared" si="2"/>
        <v>180 - Speed management - Variable speed limit - Install variable speed limit sign</v>
      </c>
      <c r="B183" s="701">
        <v>10</v>
      </c>
      <c r="C183" s="701" t="s">
        <v>638</v>
      </c>
      <c r="D183" s="701" t="e">
        <f>IF(A183="","",HLOOKUP('Worksheet 1'!$H$11,Applicable_to_Area_Type,VLOOKUP($C183,Applicable_to_Area_Type,2,FALSE),FALSE))</f>
        <v>#N/A</v>
      </c>
      <c r="E183" s="673">
        <v>0.71</v>
      </c>
      <c r="F183" s="673">
        <v>0.71</v>
      </c>
      <c r="G183" s="673">
        <v>0.71</v>
      </c>
      <c r="H183" s="673">
        <v>0.71</v>
      </c>
      <c r="I183" s="673">
        <v>0.71</v>
      </c>
      <c r="J183" s="673">
        <v>0.71</v>
      </c>
      <c r="K183" s="673">
        <v>1</v>
      </c>
      <c r="L183" s="673">
        <v>1</v>
      </c>
      <c r="M183" s="673">
        <v>0.71</v>
      </c>
      <c r="N183" s="673">
        <v>0.71</v>
      </c>
      <c r="O183" s="673">
        <v>0.71</v>
      </c>
      <c r="P183" s="673">
        <v>0.71</v>
      </c>
      <c r="Q183" s="673">
        <v>1</v>
      </c>
      <c r="R183" s="673">
        <v>0.5</v>
      </c>
      <c r="S183" s="673">
        <v>1</v>
      </c>
      <c r="T183" s="673">
        <v>1</v>
      </c>
      <c r="U183" s="673">
        <v>1</v>
      </c>
      <c r="V183" s="702">
        <v>1</v>
      </c>
      <c r="W183" s="654">
        <v>180</v>
      </c>
      <c r="X183" s="179" t="s">
        <v>864</v>
      </c>
      <c r="Y183" s="179" t="s">
        <v>865</v>
      </c>
    </row>
    <row r="184" spans="1:25" s="248" customFormat="1" x14ac:dyDescent="0.2">
      <c r="A184" s="536" t="str">
        <f t="shared" si="2"/>
        <v>181 - Traffic control - Truck Lane - Implement truck lane restrictions</v>
      </c>
      <c r="B184" s="701">
        <v>10</v>
      </c>
      <c r="C184" s="701" t="s">
        <v>7</v>
      </c>
      <c r="D184" s="701" t="e">
        <f>IF(A184="","",HLOOKUP('Worksheet 1'!$H$11,Applicable_to_Area_Type,VLOOKUP($C184,Applicable_to_Area_Type,2,FALSE),FALSE))</f>
        <v>#N/A</v>
      </c>
      <c r="E184" s="673">
        <v>1</v>
      </c>
      <c r="F184" s="673">
        <v>1.1200000000000001</v>
      </c>
      <c r="G184" s="673">
        <v>1.1200000000000001</v>
      </c>
      <c r="H184" s="673">
        <v>1.1200000000000001</v>
      </c>
      <c r="I184" s="673">
        <v>1.1200000000000001</v>
      </c>
      <c r="J184" s="673">
        <v>1.1200000000000001</v>
      </c>
      <c r="K184" s="673">
        <v>1</v>
      </c>
      <c r="L184" s="673">
        <v>1</v>
      </c>
      <c r="M184" s="673">
        <v>1.1200000000000001</v>
      </c>
      <c r="N184" s="673">
        <v>1.1200000000000001</v>
      </c>
      <c r="O184" s="673">
        <v>1.1200000000000001</v>
      </c>
      <c r="P184" s="673">
        <v>1.1200000000000001</v>
      </c>
      <c r="Q184" s="673">
        <v>0.15</v>
      </c>
      <c r="R184" s="673">
        <v>1</v>
      </c>
      <c r="S184" s="673">
        <v>1</v>
      </c>
      <c r="T184" s="673">
        <v>1</v>
      </c>
      <c r="U184" s="673">
        <v>1</v>
      </c>
      <c r="V184" s="702">
        <v>1</v>
      </c>
      <c r="W184" s="654">
        <v>181</v>
      </c>
      <c r="X184" s="179" t="s">
        <v>866</v>
      </c>
      <c r="Y184" s="179" t="s">
        <v>867</v>
      </c>
    </row>
    <row r="185" spans="1:25" s="248" customFormat="1" x14ac:dyDescent="0.2">
      <c r="A185" s="536" t="str">
        <f t="shared" si="2"/>
        <v>182 - Traffic sign - Install curve warnings</v>
      </c>
      <c r="B185" s="701">
        <v>10</v>
      </c>
      <c r="C185" s="701" t="s">
        <v>7</v>
      </c>
      <c r="D185" s="701" t="e">
        <f>IF(A185="","",HLOOKUP('Worksheet 1'!$H$11,Applicable_to_Area_Type,VLOOKUP($C185,Applicable_to_Area_Type,2,FALSE),FALSE))</f>
        <v>#N/A</v>
      </c>
      <c r="E185" s="673">
        <v>0.71750000000000003</v>
      </c>
      <c r="F185" s="673">
        <v>0.66549999999999998</v>
      </c>
      <c r="G185" s="673">
        <v>0.63500000000000001</v>
      </c>
      <c r="H185" s="673">
        <v>0.71750000000000003</v>
      </c>
      <c r="I185" s="673">
        <v>0.71750000000000003</v>
      </c>
      <c r="J185" s="673">
        <v>0.60750000000000004</v>
      </c>
      <c r="K185" s="673">
        <v>1</v>
      </c>
      <c r="L185" s="673">
        <v>1</v>
      </c>
      <c r="M185" s="673">
        <v>0.66549999999999998</v>
      </c>
      <c r="N185" s="673">
        <v>0.60750000000000004</v>
      </c>
      <c r="O185" s="673">
        <v>0.72</v>
      </c>
      <c r="P185" s="673">
        <v>0.60750000000000004</v>
      </c>
      <c r="Q185" s="673">
        <v>1</v>
      </c>
      <c r="R185" s="673">
        <v>1</v>
      </c>
      <c r="S185" s="673">
        <v>1</v>
      </c>
      <c r="T185" s="673">
        <v>1</v>
      </c>
      <c r="U185" s="673">
        <v>1</v>
      </c>
      <c r="V185" s="702">
        <v>1</v>
      </c>
      <c r="W185" s="654">
        <v>182</v>
      </c>
      <c r="X185" s="179" t="s">
        <v>868</v>
      </c>
      <c r="Y185" s="179" t="s">
        <v>869</v>
      </c>
    </row>
    <row r="186" spans="1:25" s="248" customFormat="1" x14ac:dyDescent="0.2">
      <c r="A186" s="536" t="str">
        <f t="shared" si="2"/>
        <v>183 - Traffic sign - Install drowsy driving signs</v>
      </c>
      <c r="B186" s="701">
        <v>10</v>
      </c>
      <c r="C186" s="701" t="s">
        <v>7</v>
      </c>
      <c r="D186" s="701" t="e">
        <f>IF(A186="","",HLOOKUP('Worksheet 1'!$H$11,Applicable_to_Area_Type,VLOOKUP($C186,Applicable_to_Area_Type,2,FALSE),FALSE))</f>
        <v>#N/A</v>
      </c>
      <c r="E186" s="673">
        <v>0.371</v>
      </c>
      <c r="F186" s="673">
        <v>0.371</v>
      </c>
      <c r="G186" s="673">
        <v>0.371</v>
      </c>
      <c r="H186" s="673">
        <v>0.371</v>
      </c>
      <c r="I186" s="673">
        <v>0.371</v>
      </c>
      <c r="J186" s="673">
        <v>0.371</v>
      </c>
      <c r="K186" s="673">
        <v>1</v>
      </c>
      <c r="L186" s="673">
        <v>1</v>
      </c>
      <c r="M186" s="673">
        <v>0.371</v>
      </c>
      <c r="N186" s="673">
        <v>0.371</v>
      </c>
      <c r="O186" s="673">
        <v>0.371</v>
      </c>
      <c r="P186" s="673">
        <v>0.371</v>
      </c>
      <c r="Q186" s="673">
        <v>1</v>
      </c>
      <c r="R186" s="673">
        <v>1</v>
      </c>
      <c r="S186" s="673">
        <v>1</v>
      </c>
      <c r="T186" s="673">
        <v>1</v>
      </c>
      <c r="U186" s="673">
        <v>1</v>
      </c>
      <c r="V186" s="702">
        <v>1</v>
      </c>
      <c r="W186" s="654">
        <v>183</v>
      </c>
      <c r="X186" s="179" t="s">
        <v>868</v>
      </c>
      <c r="Y186" s="179" t="s">
        <v>870</v>
      </c>
    </row>
    <row r="187" spans="1:25" s="248" customFormat="1" x14ac:dyDescent="0.2">
      <c r="A187" s="536" t="str">
        <f t="shared" si="2"/>
        <v>184 - Traffic sign - Install guide sign</v>
      </c>
      <c r="B187" s="701">
        <v>10</v>
      </c>
      <c r="C187" s="701" t="s">
        <v>7</v>
      </c>
      <c r="D187" s="701" t="e">
        <f>IF(A187="","",HLOOKUP('Worksheet 1'!$H$11,Applicable_to_Area_Type,VLOOKUP($C187,Applicable_to_Area_Type,2,FALSE),FALSE))</f>
        <v>#N/A</v>
      </c>
      <c r="E187" s="673">
        <v>0.99</v>
      </c>
      <c r="F187" s="673">
        <v>1.01</v>
      </c>
      <c r="G187" s="673">
        <v>0.99</v>
      </c>
      <c r="H187" s="673">
        <v>0.89700000000000002</v>
      </c>
      <c r="I187" s="673">
        <v>0.89700000000000002</v>
      </c>
      <c r="J187" s="673">
        <v>0.99</v>
      </c>
      <c r="K187" s="673">
        <v>1</v>
      </c>
      <c r="L187" s="673">
        <v>1</v>
      </c>
      <c r="M187" s="673">
        <v>0.99</v>
      </c>
      <c r="N187" s="673">
        <v>0.99</v>
      </c>
      <c r="O187" s="673">
        <v>0.99</v>
      </c>
      <c r="P187" s="673">
        <v>0.99</v>
      </c>
      <c r="Q187" s="673">
        <v>1</v>
      </c>
      <c r="R187" s="673">
        <v>1</v>
      </c>
      <c r="S187" s="673">
        <v>1</v>
      </c>
      <c r="T187" s="673">
        <v>1</v>
      </c>
      <c r="U187" s="673">
        <v>1</v>
      </c>
      <c r="V187" s="702">
        <v>1</v>
      </c>
      <c r="W187" s="654">
        <v>184</v>
      </c>
      <c r="X187" s="179" t="s">
        <v>868</v>
      </c>
      <c r="Y187" s="179" t="s">
        <v>871</v>
      </c>
    </row>
    <row r="188" spans="1:25" s="248" customFormat="1" x14ac:dyDescent="0.2">
      <c r="A188" s="536" t="str">
        <f t="shared" si="2"/>
        <v>185 - Traffic sign - Install intersection-related warnings</v>
      </c>
      <c r="B188" s="701">
        <v>10</v>
      </c>
      <c r="C188" s="701" t="s">
        <v>7</v>
      </c>
      <c r="D188" s="701" t="e">
        <f>IF(A188="","",HLOOKUP('Worksheet 1'!$H$11,Applicable_to_Area_Type,VLOOKUP($C188,Applicable_to_Area_Type,2,FALSE),FALSE))</f>
        <v>#N/A</v>
      </c>
      <c r="E188" s="673">
        <v>0.9</v>
      </c>
      <c r="F188" s="673">
        <v>0.78</v>
      </c>
      <c r="G188" s="673">
        <v>0.8</v>
      </c>
      <c r="H188" s="673">
        <v>0.78</v>
      </c>
      <c r="I188" s="673">
        <v>0.78</v>
      </c>
      <c r="J188" s="673">
        <v>1</v>
      </c>
      <c r="K188" s="673">
        <v>0.9</v>
      </c>
      <c r="L188" s="673">
        <v>0.9</v>
      </c>
      <c r="M188" s="673">
        <v>0.78</v>
      </c>
      <c r="N188" s="673">
        <v>0.78</v>
      </c>
      <c r="O188" s="673">
        <v>0.78</v>
      </c>
      <c r="P188" s="673">
        <v>0.78</v>
      </c>
      <c r="Q188" s="673">
        <v>1</v>
      </c>
      <c r="R188" s="673">
        <v>1</v>
      </c>
      <c r="S188" s="673">
        <v>1</v>
      </c>
      <c r="T188" s="673">
        <v>1</v>
      </c>
      <c r="U188" s="673">
        <v>1</v>
      </c>
      <c r="V188" s="702">
        <v>1</v>
      </c>
      <c r="W188" s="654">
        <v>185</v>
      </c>
      <c r="X188" s="179" t="s">
        <v>868</v>
      </c>
      <c r="Y188" s="179" t="s">
        <v>872</v>
      </c>
    </row>
    <row r="189" spans="1:25" s="248" customFormat="1" x14ac:dyDescent="0.2">
      <c r="A189" s="536" t="str">
        <f t="shared" si="2"/>
        <v>186 - Traffic sign - Install signs to conform to MUTCD</v>
      </c>
      <c r="B189" s="701">
        <v>10</v>
      </c>
      <c r="C189" s="701" t="s">
        <v>638</v>
      </c>
      <c r="D189" s="701" t="e">
        <f>IF(A189="","",HLOOKUP('Worksheet 1'!$H$11,Applicable_to_Area_Type,VLOOKUP($C189,Applicable_to_Area_Type,2,FALSE),FALSE))</f>
        <v>#N/A</v>
      </c>
      <c r="E189" s="673">
        <v>1</v>
      </c>
      <c r="F189" s="673">
        <v>1</v>
      </c>
      <c r="G189" s="673">
        <v>1</v>
      </c>
      <c r="H189" s="673">
        <v>1</v>
      </c>
      <c r="I189" s="673">
        <v>1</v>
      </c>
      <c r="J189" s="673">
        <v>1</v>
      </c>
      <c r="K189" s="673">
        <v>1</v>
      </c>
      <c r="L189" s="673">
        <v>1</v>
      </c>
      <c r="M189" s="673">
        <v>1</v>
      </c>
      <c r="N189" s="673">
        <v>1</v>
      </c>
      <c r="O189" s="673">
        <v>1</v>
      </c>
      <c r="P189" s="673">
        <v>1</v>
      </c>
      <c r="Q189" s="673">
        <v>1</v>
      </c>
      <c r="R189" s="673">
        <v>1</v>
      </c>
      <c r="S189" s="673">
        <v>1</v>
      </c>
      <c r="T189" s="673">
        <v>1</v>
      </c>
      <c r="U189" s="673">
        <v>1</v>
      </c>
      <c r="V189" s="702">
        <v>1</v>
      </c>
      <c r="W189" s="654">
        <v>186</v>
      </c>
      <c r="X189" s="179" t="s">
        <v>868</v>
      </c>
      <c r="Y189" s="179" t="s">
        <v>873</v>
      </c>
    </row>
    <row r="190" spans="1:25" s="248" customFormat="1" x14ac:dyDescent="0.2">
      <c r="A190" s="536" t="str">
        <f t="shared" si="2"/>
        <v xml:space="preserve">187 - Traffic sign - Install warning sign - School zone </v>
      </c>
      <c r="B190" s="701">
        <v>10</v>
      </c>
      <c r="C190" s="701" t="s">
        <v>7</v>
      </c>
      <c r="D190" s="701" t="e">
        <f>IF(A190="","",HLOOKUP('Worksheet 1'!$H$11,Applicable_to_Area_Type,VLOOKUP($C190,Applicable_to_Area_Type,2,FALSE),FALSE))</f>
        <v>#N/A</v>
      </c>
      <c r="E190" s="673">
        <v>0.85</v>
      </c>
      <c r="F190" s="673">
        <v>0.85</v>
      </c>
      <c r="G190" s="673">
        <v>0.85</v>
      </c>
      <c r="H190" s="673">
        <v>0.85</v>
      </c>
      <c r="I190" s="673">
        <v>0.85</v>
      </c>
      <c r="J190" s="673">
        <v>1</v>
      </c>
      <c r="K190" s="673">
        <v>0.85</v>
      </c>
      <c r="L190" s="673">
        <v>0.85</v>
      </c>
      <c r="M190" s="673">
        <v>0.85</v>
      </c>
      <c r="N190" s="673">
        <v>0.85</v>
      </c>
      <c r="O190" s="673">
        <v>0.85</v>
      </c>
      <c r="P190" s="673">
        <v>0.85</v>
      </c>
      <c r="Q190" s="673">
        <v>1</v>
      </c>
      <c r="R190" s="673">
        <v>1</v>
      </c>
      <c r="S190" s="673">
        <v>1</v>
      </c>
      <c r="T190" s="673">
        <v>1</v>
      </c>
      <c r="U190" s="673">
        <v>1</v>
      </c>
      <c r="V190" s="702">
        <v>1</v>
      </c>
      <c r="W190" s="654">
        <v>187</v>
      </c>
      <c r="X190" s="179" t="s">
        <v>868</v>
      </c>
      <c r="Y190" s="179" t="s">
        <v>874</v>
      </c>
    </row>
    <row r="191" spans="1:25" s="248" customFormat="1" x14ac:dyDescent="0.2">
      <c r="A191" s="536" t="str">
        <f t="shared" si="2"/>
        <v>188 - Traffic sign - Provide traffic Sign for pavement condition</v>
      </c>
      <c r="B191" s="701">
        <v>10</v>
      </c>
      <c r="C191" s="701" t="s">
        <v>7</v>
      </c>
      <c r="D191" s="701" t="e">
        <f>IF(A191="","",HLOOKUP('Worksheet 1'!$H$11,Applicable_to_Area_Type,VLOOKUP($C191,Applicable_to_Area_Type,2,FALSE),FALSE))</f>
        <v>#N/A</v>
      </c>
      <c r="E191" s="673">
        <v>1</v>
      </c>
      <c r="F191" s="673">
        <v>1</v>
      </c>
      <c r="G191" s="673">
        <v>1</v>
      </c>
      <c r="H191" s="673">
        <v>1</v>
      </c>
      <c r="I191" s="673">
        <v>1</v>
      </c>
      <c r="J191" s="673">
        <v>1</v>
      </c>
      <c r="K191" s="673">
        <v>1</v>
      </c>
      <c r="L191" s="673">
        <v>1</v>
      </c>
      <c r="M191" s="673">
        <v>1</v>
      </c>
      <c r="N191" s="673">
        <v>1</v>
      </c>
      <c r="O191" s="673">
        <v>1</v>
      </c>
      <c r="P191" s="673">
        <v>1</v>
      </c>
      <c r="Q191" s="673">
        <v>0.75</v>
      </c>
      <c r="R191" s="673">
        <v>0.75</v>
      </c>
      <c r="S191" s="673">
        <v>0.75</v>
      </c>
      <c r="T191" s="673">
        <v>1</v>
      </c>
      <c r="U191" s="673">
        <v>1</v>
      </c>
      <c r="V191" s="702">
        <v>1</v>
      </c>
      <c r="W191" s="654">
        <v>188</v>
      </c>
      <c r="X191" s="179" t="s">
        <v>868</v>
      </c>
      <c r="Y191" s="179" t="s">
        <v>875</v>
      </c>
    </row>
    <row r="192" spans="1:25" s="248" customFormat="1" x14ac:dyDescent="0.2">
      <c r="A192" s="536" t="str">
        <f t="shared" si="2"/>
        <v>189 - Traffic sign - Upgrade signs (Increase size, conspicuity)</v>
      </c>
      <c r="B192" s="701">
        <v>10</v>
      </c>
      <c r="C192" s="701" t="s">
        <v>7</v>
      </c>
      <c r="D192" s="701" t="e">
        <f>IF(A192="","",HLOOKUP('Worksheet 1'!$H$11,Applicable_to_Area_Type,VLOOKUP($C192,Applicable_to_Area_Type,2,FALSE),FALSE))</f>
        <v>#N/A</v>
      </c>
      <c r="E192" s="673">
        <v>0.85199999999999998</v>
      </c>
      <c r="F192" s="673">
        <v>0.85199999999999998</v>
      </c>
      <c r="G192" s="673">
        <v>0.85199999999999998</v>
      </c>
      <c r="H192" s="673">
        <v>0.85199999999999998</v>
      </c>
      <c r="I192" s="673">
        <v>0.85199999999999998</v>
      </c>
      <c r="J192" s="673">
        <v>0.85199999999999998</v>
      </c>
      <c r="K192" s="673">
        <v>1</v>
      </c>
      <c r="L192" s="673">
        <v>1</v>
      </c>
      <c r="M192" s="673">
        <v>0.85199999999999998</v>
      </c>
      <c r="N192" s="673">
        <v>0.85199999999999998</v>
      </c>
      <c r="O192" s="673">
        <v>1.0609999999999999</v>
      </c>
      <c r="P192" s="673">
        <v>0.85199999999999998</v>
      </c>
      <c r="Q192" s="673">
        <v>0.44</v>
      </c>
      <c r="R192" s="673">
        <v>0.44</v>
      </c>
      <c r="S192" s="673">
        <v>0.44</v>
      </c>
      <c r="T192" s="673">
        <v>1</v>
      </c>
      <c r="U192" s="673">
        <v>1</v>
      </c>
      <c r="V192" s="702">
        <v>1</v>
      </c>
      <c r="W192" s="654">
        <v>189</v>
      </c>
      <c r="X192" s="179" t="s">
        <v>868</v>
      </c>
      <c r="Y192" s="179" t="s">
        <v>876</v>
      </c>
    </row>
    <row r="193" spans="1:25" s="248" customFormat="1" x14ac:dyDescent="0.2">
      <c r="A193" s="536" t="str">
        <f t="shared" si="2"/>
        <v>190 - Traffic sign - Variable message sign</v>
      </c>
      <c r="B193" s="701">
        <v>10</v>
      </c>
      <c r="C193" s="701" t="s">
        <v>656</v>
      </c>
      <c r="D193" s="701" t="e">
        <f>IF(A193="","",HLOOKUP('Worksheet 1'!$H$11,Applicable_to_Area_Type,VLOOKUP($C193,Applicable_to_Area_Type,2,FALSE),FALSE))</f>
        <v>#N/A</v>
      </c>
      <c r="E193" s="673">
        <v>0.95</v>
      </c>
      <c r="F193" s="673">
        <v>0.95</v>
      </c>
      <c r="G193" s="673">
        <v>0.95</v>
      </c>
      <c r="H193" s="673">
        <v>0.95</v>
      </c>
      <c r="I193" s="673">
        <v>0.95</v>
      </c>
      <c r="J193" s="673">
        <v>0.95</v>
      </c>
      <c r="K193" s="673">
        <v>1</v>
      </c>
      <c r="L193" s="673">
        <v>1</v>
      </c>
      <c r="M193" s="673">
        <v>0.95</v>
      </c>
      <c r="N193" s="673">
        <v>0.95</v>
      </c>
      <c r="O193" s="673">
        <v>0.95</v>
      </c>
      <c r="P193" s="673">
        <v>0.95</v>
      </c>
      <c r="Q193" s="673">
        <v>1</v>
      </c>
      <c r="R193" s="673">
        <v>0.53</v>
      </c>
      <c r="S193" s="673">
        <v>0.53</v>
      </c>
      <c r="T193" s="673">
        <v>1</v>
      </c>
      <c r="U193" s="673">
        <v>1</v>
      </c>
      <c r="V193" s="702">
        <v>1</v>
      </c>
      <c r="W193" s="654">
        <v>190</v>
      </c>
      <c r="X193" s="179" t="s">
        <v>868</v>
      </c>
      <c r="Y193" s="179" t="s">
        <v>877</v>
      </c>
    </row>
    <row r="194" spans="1:25" s="248" customFormat="1" x14ac:dyDescent="0.2">
      <c r="A194" s="536" t="str">
        <f t="shared" si="2"/>
        <v>191 - Transit - Implement transit priority</v>
      </c>
      <c r="B194" s="701">
        <v>5</v>
      </c>
      <c r="C194" s="701" t="s">
        <v>7</v>
      </c>
      <c r="D194" s="701" t="e">
        <f>IF(A194="","",HLOOKUP('Worksheet 1'!$H$11,Applicable_to_Area_Type,VLOOKUP($C194,Applicable_to_Area_Type,2,FALSE),FALSE))</f>
        <v>#N/A</v>
      </c>
      <c r="E194" s="673">
        <v>0.94899999999999995</v>
      </c>
      <c r="F194" s="673">
        <v>0.94899999999999995</v>
      </c>
      <c r="G194" s="673">
        <v>0.94899999999999995</v>
      </c>
      <c r="H194" s="673">
        <v>0.94899999999999995</v>
      </c>
      <c r="I194" s="673">
        <v>0.94899999999999995</v>
      </c>
      <c r="J194" s="673">
        <v>1</v>
      </c>
      <c r="K194" s="673">
        <v>1</v>
      </c>
      <c r="L194" s="673">
        <v>1</v>
      </c>
      <c r="M194" s="673">
        <v>1</v>
      </c>
      <c r="N194" s="673">
        <v>1</v>
      </c>
      <c r="O194" s="673">
        <v>1</v>
      </c>
      <c r="P194" s="673">
        <v>1</v>
      </c>
      <c r="Q194" s="673">
        <v>1</v>
      </c>
      <c r="R194" s="673">
        <v>1</v>
      </c>
      <c r="S194" s="673">
        <v>1</v>
      </c>
      <c r="T194" s="673">
        <v>1</v>
      </c>
      <c r="U194" s="673">
        <v>1</v>
      </c>
      <c r="V194" s="702">
        <v>1</v>
      </c>
      <c r="W194" s="654">
        <v>191</v>
      </c>
      <c r="X194" s="179" t="s">
        <v>878</v>
      </c>
      <c r="Y194" s="179" t="s">
        <v>879</v>
      </c>
    </row>
    <row r="195" spans="1:25" s="248" customFormat="1" x14ac:dyDescent="0.2">
      <c r="A195" s="536" t="str">
        <f t="shared" si="2"/>
        <v>192 - Work zone - Active work with no lane closure</v>
      </c>
      <c r="B195" s="701">
        <v>5</v>
      </c>
      <c r="C195" s="701" t="s">
        <v>7</v>
      </c>
      <c r="D195" s="701" t="e">
        <f>IF(A195="","",HLOOKUP('Worksheet 1'!$H$11,Applicable_to_Area_Type,VLOOKUP($C195,Applicable_to_Area_Type,2,FALSE),FALSE))</f>
        <v>#N/A</v>
      </c>
      <c r="E195" s="673">
        <v>1</v>
      </c>
      <c r="F195" s="673">
        <v>1.3149999999999999</v>
      </c>
      <c r="G195" s="673">
        <v>1.3149999999999999</v>
      </c>
      <c r="H195" s="673">
        <v>1.3149999999999999</v>
      </c>
      <c r="I195" s="673">
        <v>1.3149999999999999</v>
      </c>
      <c r="J195" s="673">
        <v>1</v>
      </c>
      <c r="K195" s="673">
        <v>1</v>
      </c>
      <c r="L195" s="673">
        <v>1</v>
      </c>
      <c r="M195" s="673">
        <v>1.3149999999999999</v>
      </c>
      <c r="N195" s="673">
        <v>1</v>
      </c>
      <c r="O195" s="673">
        <v>1</v>
      </c>
      <c r="P195" s="673">
        <v>1</v>
      </c>
      <c r="Q195" s="673">
        <v>1</v>
      </c>
      <c r="R195" s="673">
        <v>0.82</v>
      </c>
      <c r="S195" s="673">
        <v>0.82</v>
      </c>
      <c r="T195" s="673">
        <v>1</v>
      </c>
      <c r="U195" s="673">
        <v>1</v>
      </c>
      <c r="V195" s="702">
        <v>1</v>
      </c>
      <c r="W195" s="654">
        <v>192</v>
      </c>
      <c r="X195" s="179" t="s">
        <v>880</v>
      </c>
      <c r="Y195" s="179" t="s">
        <v>881</v>
      </c>
    </row>
    <row r="196" spans="1:25" s="248" customFormat="1" ht="13.5" thickBot="1" x14ac:dyDescent="0.25">
      <c r="A196" s="704" t="str">
        <f t="shared" si="2"/>
        <v xml:space="preserve">193 - Work zone - Active work with temporary lane closure </v>
      </c>
      <c r="B196" s="705">
        <v>5</v>
      </c>
      <c r="C196" s="705" t="s">
        <v>7</v>
      </c>
      <c r="D196" s="705" t="e">
        <f>IF(A196="","",HLOOKUP('Worksheet 1'!$H$11,Applicable_to_Area_Type,VLOOKUP($C196,Applicable_to_Area_Type,2,FALSE),FALSE))</f>
        <v>#N/A</v>
      </c>
      <c r="E196" s="706">
        <v>1</v>
      </c>
      <c r="F196" s="706">
        <v>1.63</v>
      </c>
      <c r="G196" s="706">
        <v>1.63</v>
      </c>
      <c r="H196" s="706">
        <v>1.63</v>
      </c>
      <c r="I196" s="706">
        <v>1.63</v>
      </c>
      <c r="J196" s="706">
        <v>1</v>
      </c>
      <c r="K196" s="706">
        <v>1</v>
      </c>
      <c r="L196" s="706">
        <v>1</v>
      </c>
      <c r="M196" s="706">
        <v>1.63</v>
      </c>
      <c r="N196" s="706">
        <v>1</v>
      </c>
      <c r="O196" s="706">
        <v>1</v>
      </c>
      <c r="P196" s="706">
        <v>1</v>
      </c>
      <c r="Q196" s="706">
        <v>1</v>
      </c>
      <c r="R196" s="706">
        <v>1</v>
      </c>
      <c r="S196" s="706">
        <v>1</v>
      </c>
      <c r="T196" s="706">
        <v>1</v>
      </c>
      <c r="U196" s="706">
        <v>1</v>
      </c>
      <c r="V196" s="707">
        <v>1</v>
      </c>
      <c r="W196" s="654">
        <v>193</v>
      </c>
      <c r="X196" s="179" t="s">
        <v>880</v>
      </c>
      <c r="Y196" s="179" t="s">
        <v>882</v>
      </c>
    </row>
    <row r="197" spans="1:25" x14ac:dyDescent="0.2">
      <c r="A197" s="631" t="str">
        <f>IF('User Defined Countermeasures'!$B$6=0,"","User Defined: "&amp;'User Defined Countermeasures'!$B$6)</f>
        <v/>
      </c>
      <c r="B197" s="436">
        <f>'User Defined Countermeasures'!$B$12</f>
        <v>0</v>
      </c>
      <c r="C197" s="436">
        <f>'User Defined Countermeasures'!$B$13</f>
        <v>0</v>
      </c>
      <c r="D197" s="436" t="str">
        <f>IF(A197="","",HLOOKUP('Worksheet 1'!$H$11,Applicable_to_Area_Type,VLOOKUP($C197,Applicable_to_Area_Type,2,FALSE),FALSE))</f>
        <v/>
      </c>
      <c r="E197" s="441">
        <f>'User Defined Countermeasures'!B19</f>
        <v>1</v>
      </c>
      <c r="F197" s="441">
        <f>'User Defined Countermeasures'!C19</f>
        <v>1</v>
      </c>
      <c r="G197" s="441">
        <f>'User Defined Countermeasures'!D19</f>
        <v>1</v>
      </c>
      <c r="H197" s="441">
        <f>'User Defined Countermeasures'!E19</f>
        <v>1</v>
      </c>
      <c r="I197" s="441">
        <f>'User Defined Countermeasures'!F19</f>
        <v>1</v>
      </c>
      <c r="J197" s="441">
        <f>'User Defined Countermeasures'!G19</f>
        <v>1</v>
      </c>
      <c r="K197" s="441">
        <f>'User Defined Countermeasures'!H19</f>
        <v>1</v>
      </c>
      <c r="L197" s="441">
        <f>'User Defined Countermeasures'!I19</f>
        <v>1</v>
      </c>
      <c r="M197" s="441">
        <f>'User Defined Countermeasures'!J19</f>
        <v>1</v>
      </c>
      <c r="N197" s="441">
        <f>'User Defined Countermeasures'!K19</f>
        <v>1</v>
      </c>
      <c r="O197" s="441">
        <f>'User Defined Countermeasures'!L19</f>
        <v>1</v>
      </c>
      <c r="P197" s="441">
        <f>'User Defined Countermeasures'!M19</f>
        <v>1</v>
      </c>
      <c r="Q197" s="441">
        <f>'User Defined Countermeasures'!N19</f>
        <v>1</v>
      </c>
      <c r="R197" s="441">
        <f>'User Defined Countermeasures'!O19</f>
        <v>1</v>
      </c>
      <c r="S197" s="441">
        <f>'User Defined Countermeasures'!P19</f>
        <v>1</v>
      </c>
      <c r="T197" s="441">
        <f>'User Defined Countermeasures'!Q19</f>
        <v>1</v>
      </c>
      <c r="U197" s="441">
        <f>'User Defined Countermeasures'!R19</f>
        <v>1</v>
      </c>
      <c r="V197" s="444">
        <f>'User Defined Countermeasures'!S19</f>
        <v>1</v>
      </c>
    </row>
    <row r="198" spans="1:25" x14ac:dyDescent="0.2">
      <c r="A198" s="632" t="str">
        <f>IF('User Defined Countermeasures'!$V$6=0,"","User Defined: "&amp;'User Defined Countermeasures'!$V$6)</f>
        <v/>
      </c>
      <c r="B198" s="434">
        <f>'User Defined Countermeasures'!$V$12</f>
        <v>0</v>
      </c>
      <c r="C198" s="434">
        <f>'User Defined Countermeasures'!$V$13</f>
        <v>0</v>
      </c>
      <c r="D198" s="434" t="str">
        <f>IF(A198="","",HLOOKUP('Worksheet 1'!$H$11,Applicable_to_Area_Type,VLOOKUP($C198,Applicable_to_Area_Type,2,FALSE),FALSE))</f>
        <v/>
      </c>
      <c r="E198" s="442">
        <f>'User Defined Countermeasures'!V19</f>
        <v>1</v>
      </c>
      <c r="F198" s="442">
        <f>'User Defined Countermeasures'!W19</f>
        <v>1</v>
      </c>
      <c r="G198" s="442">
        <f>'User Defined Countermeasures'!X19</f>
        <v>1</v>
      </c>
      <c r="H198" s="442">
        <f>'User Defined Countermeasures'!Y19</f>
        <v>1</v>
      </c>
      <c r="I198" s="442">
        <f>'User Defined Countermeasures'!Z19</f>
        <v>1</v>
      </c>
      <c r="J198" s="442">
        <f>'User Defined Countermeasures'!AA19</f>
        <v>1</v>
      </c>
      <c r="K198" s="442">
        <f>'User Defined Countermeasures'!AB19</f>
        <v>1</v>
      </c>
      <c r="L198" s="442">
        <f>'User Defined Countermeasures'!AC19</f>
        <v>1</v>
      </c>
      <c r="M198" s="442">
        <f>'User Defined Countermeasures'!AD19</f>
        <v>1</v>
      </c>
      <c r="N198" s="442">
        <f>'User Defined Countermeasures'!AE19</f>
        <v>1</v>
      </c>
      <c r="O198" s="442">
        <f>'User Defined Countermeasures'!AF19</f>
        <v>1</v>
      </c>
      <c r="P198" s="442">
        <f>'User Defined Countermeasures'!AG19</f>
        <v>1</v>
      </c>
      <c r="Q198" s="442">
        <f>'User Defined Countermeasures'!AH19</f>
        <v>1</v>
      </c>
      <c r="R198" s="442">
        <f>'User Defined Countermeasures'!AI19</f>
        <v>1</v>
      </c>
      <c r="S198" s="442">
        <f>'User Defined Countermeasures'!AJ19</f>
        <v>1</v>
      </c>
      <c r="T198" s="442">
        <f>'User Defined Countermeasures'!AK19</f>
        <v>1</v>
      </c>
      <c r="U198" s="442">
        <f>'User Defined Countermeasures'!AL19</f>
        <v>1</v>
      </c>
      <c r="V198" s="445">
        <f>'User Defined Countermeasures'!AM19</f>
        <v>1</v>
      </c>
    </row>
    <row r="199" spans="1:25" x14ac:dyDescent="0.2">
      <c r="A199" s="632" t="str">
        <f>IF('User Defined Countermeasures'!$B$25=0,"","User Defined: "&amp;'User Defined Countermeasures'!$B$25)</f>
        <v/>
      </c>
      <c r="B199" s="434">
        <f>'User Defined Countermeasures'!$B$31</f>
        <v>0</v>
      </c>
      <c r="C199" s="434">
        <f>'User Defined Countermeasures'!$B$32</f>
        <v>0</v>
      </c>
      <c r="D199" s="434" t="str">
        <f>IF(A199="","",HLOOKUP('Worksheet 1'!$H$11,Applicable_to_Area_Type,VLOOKUP($C199,Applicable_to_Area_Type,2,FALSE),FALSE))</f>
        <v/>
      </c>
      <c r="E199" s="442">
        <f>'User Defined Countermeasures'!B38</f>
        <v>1</v>
      </c>
      <c r="F199" s="442">
        <f>'User Defined Countermeasures'!C38</f>
        <v>1</v>
      </c>
      <c r="G199" s="442">
        <f>'User Defined Countermeasures'!D38</f>
        <v>1</v>
      </c>
      <c r="H199" s="442">
        <f>'User Defined Countermeasures'!E38</f>
        <v>1</v>
      </c>
      <c r="I199" s="442">
        <f>'User Defined Countermeasures'!F38</f>
        <v>1</v>
      </c>
      <c r="J199" s="442">
        <f>'User Defined Countermeasures'!G38</f>
        <v>1</v>
      </c>
      <c r="K199" s="442">
        <f>'User Defined Countermeasures'!H38</f>
        <v>1</v>
      </c>
      <c r="L199" s="442">
        <f>'User Defined Countermeasures'!I38</f>
        <v>1</v>
      </c>
      <c r="M199" s="442">
        <f>'User Defined Countermeasures'!J38</f>
        <v>1</v>
      </c>
      <c r="N199" s="442">
        <f>'User Defined Countermeasures'!K38</f>
        <v>1</v>
      </c>
      <c r="O199" s="442">
        <f>'User Defined Countermeasures'!L38</f>
        <v>1</v>
      </c>
      <c r="P199" s="442">
        <f>'User Defined Countermeasures'!M38</f>
        <v>1</v>
      </c>
      <c r="Q199" s="442">
        <f>'User Defined Countermeasures'!N38</f>
        <v>1</v>
      </c>
      <c r="R199" s="442">
        <f>'User Defined Countermeasures'!O38</f>
        <v>1</v>
      </c>
      <c r="S199" s="442">
        <f>'User Defined Countermeasures'!P38</f>
        <v>1</v>
      </c>
      <c r="T199" s="442">
        <f>'User Defined Countermeasures'!Q38</f>
        <v>1</v>
      </c>
      <c r="U199" s="442">
        <f>'User Defined Countermeasures'!R38</f>
        <v>1</v>
      </c>
      <c r="V199" s="445">
        <f>'User Defined Countermeasures'!S38</f>
        <v>1</v>
      </c>
    </row>
    <row r="200" spans="1:25" x14ac:dyDescent="0.2">
      <c r="A200" s="632" t="str">
        <f>IF('User Defined Countermeasures'!$V$25=0,"","User Defined: "&amp;'User Defined Countermeasures'!$V$25)</f>
        <v/>
      </c>
      <c r="B200" s="434">
        <f>'User Defined Countermeasures'!$V$31</f>
        <v>0</v>
      </c>
      <c r="C200" s="434">
        <f>'User Defined Countermeasures'!$V$32</f>
        <v>0</v>
      </c>
      <c r="D200" s="434" t="str">
        <f>IF(A200="","",HLOOKUP('Worksheet 1'!$H$11,Applicable_to_Area_Type,VLOOKUP($C200,Applicable_to_Area_Type,2,FALSE),FALSE))</f>
        <v/>
      </c>
      <c r="E200" s="442">
        <f>'User Defined Countermeasures'!V38</f>
        <v>1</v>
      </c>
      <c r="F200" s="442">
        <f>'User Defined Countermeasures'!W38</f>
        <v>1</v>
      </c>
      <c r="G200" s="442">
        <f>'User Defined Countermeasures'!X38</f>
        <v>1</v>
      </c>
      <c r="H200" s="442">
        <f>'User Defined Countermeasures'!Y38</f>
        <v>1</v>
      </c>
      <c r="I200" s="442">
        <f>'User Defined Countermeasures'!Z38</f>
        <v>1</v>
      </c>
      <c r="J200" s="442">
        <f>'User Defined Countermeasures'!AA38</f>
        <v>1</v>
      </c>
      <c r="K200" s="442">
        <f>'User Defined Countermeasures'!AB38</f>
        <v>1</v>
      </c>
      <c r="L200" s="442">
        <f>'User Defined Countermeasures'!AC38</f>
        <v>1</v>
      </c>
      <c r="M200" s="442">
        <f>'User Defined Countermeasures'!AD38</f>
        <v>1</v>
      </c>
      <c r="N200" s="442">
        <f>'User Defined Countermeasures'!AE38</f>
        <v>1</v>
      </c>
      <c r="O200" s="442">
        <f>'User Defined Countermeasures'!AF38</f>
        <v>1</v>
      </c>
      <c r="P200" s="442">
        <f>'User Defined Countermeasures'!AG38</f>
        <v>1</v>
      </c>
      <c r="Q200" s="442">
        <f>'User Defined Countermeasures'!AH38</f>
        <v>1</v>
      </c>
      <c r="R200" s="442">
        <f>'User Defined Countermeasures'!AI38</f>
        <v>1</v>
      </c>
      <c r="S200" s="442">
        <f>'User Defined Countermeasures'!AJ38</f>
        <v>1</v>
      </c>
      <c r="T200" s="442">
        <f>'User Defined Countermeasures'!AK38</f>
        <v>1</v>
      </c>
      <c r="U200" s="442">
        <f>'User Defined Countermeasures'!AL38</f>
        <v>1</v>
      </c>
      <c r="V200" s="445">
        <f>'User Defined Countermeasures'!AM38</f>
        <v>1</v>
      </c>
    </row>
    <row r="201" spans="1:25" x14ac:dyDescent="0.2">
      <c r="A201" s="632" t="str">
        <f>IF('User Defined Countermeasures'!$B$44=0,"","User Defined: "&amp;'User Defined Countermeasures'!$B$44)</f>
        <v/>
      </c>
      <c r="B201" s="434">
        <f>'User Defined Countermeasures'!$B$50</f>
        <v>0</v>
      </c>
      <c r="C201" s="434">
        <f>'User Defined Countermeasures'!$B$51</f>
        <v>0</v>
      </c>
      <c r="D201" s="434" t="str">
        <f>IF(A201="","",HLOOKUP('Worksheet 1'!$H$11,Applicable_to_Area_Type,VLOOKUP($C201,Applicable_to_Area_Type,2,FALSE),FALSE))</f>
        <v/>
      </c>
      <c r="E201" s="442">
        <f>'User Defined Countermeasures'!B57</f>
        <v>1</v>
      </c>
      <c r="F201" s="442">
        <f>'User Defined Countermeasures'!C57</f>
        <v>1</v>
      </c>
      <c r="G201" s="442">
        <f>'User Defined Countermeasures'!D57</f>
        <v>1</v>
      </c>
      <c r="H201" s="442">
        <f>'User Defined Countermeasures'!E57</f>
        <v>1</v>
      </c>
      <c r="I201" s="442">
        <f>'User Defined Countermeasures'!F57</f>
        <v>1</v>
      </c>
      <c r="J201" s="442">
        <f>'User Defined Countermeasures'!G57</f>
        <v>1</v>
      </c>
      <c r="K201" s="442">
        <f>'User Defined Countermeasures'!H57</f>
        <v>1</v>
      </c>
      <c r="L201" s="442">
        <f>'User Defined Countermeasures'!I57</f>
        <v>1</v>
      </c>
      <c r="M201" s="442">
        <f>'User Defined Countermeasures'!J57</f>
        <v>1</v>
      </c>
      <c r="N201" s="442">
        <f>'User Defined Countermeasures'!K57</f>
        <v>1</v>
      </c>
      <c r="O201" s="442">
        <f>'User Defined Countermeasures'!L57</f>
        <v>1</v>
      </c>
      <c r="P201" s="442">
        <f>'User Defined Countermeasures'!M57</f>
        <v>1</v>
      </c>
      <c r="Q201" s="442">
        <f>'User Defined Countermeasures'!N57</f>
        <v>1</v>
      </c>
      <c r="R201" s="442">
        <f>'User Defined Countermeasures'!O57</f>
        <v>1</v>
      </c>
      <c r="S201" s="442">
        <f>'User Defined Countermeasures'!P57</f>
        <v>1</v>
      </c>
      <c r="T201" s="442">
        <f>'User Defined Countermeasures'!Q57</f>
        <v>1</v>
      </c>
      <c r="U201" s="442">
        <f>'User Defined Countermeasures'!R57</f>
        <v>1</v>
      </c>
      <c r="V201" s="445">
        <f>'User Defined Countermeasures'!S57</f>
        <v>1</v>
      </c>
    </row>
    <row r="202" spans="1:25" ht="13.5" thickBot="1" x14ac:dyDescent="0.25">
      <c r="A202" s="633" t="str">
        <f>IF('User Defined Countermeasures'!$V$44=0,"","User Defined: "&amp;'User Defined Countermeasures'!$V$44)</f>
        <v/>
      </c>
      <c r="B202" s="435">
        <f>'User Defined Countermeasures'!$V$50</f>
        <v>0</v>
      </c>
      <c r="C202" s="435">
        <f>'User Defined Countermeasures'!$V$51</f>
        <v>0</v>
      </c>
      <c r="D202" s="435" t="str">
        <f>IF(A202="","",HLOOKUP('Worksheet 1'!$H$11,Applicable_to_Area_Type,VLOOKUP($C202,Applicable_to_Area_Type,2,FALSE),FALSE))</f>
        <v/>
      </c>
      <c r="E202" s="443">
        <f>'User Defined Countermeasures'!V57</f>
        <v>1</v>
      </c>
      <c r="F202" s="443">
        <f>'User Defined Countermeasures'!W57</f>
        <v>1</v>
      </c>
      <c r="G202" s="443">
        <f>'User Defined Countermeasures'!X57</f>
        <v>1</v>
      </c>
      <c r="H202" s="443">
        <f>'User Defined Countermeasures'!Y57</f>
        <v>1</v>
      </c>
      <c r="I202" s="443">
        <f>'User Defined Countermeasures'!Z57</f>
        <v>1</v>
      </c>
      <c r="J202" s="443">
        <f>'User Defined Countermeasures'!AA57</f>
        <v>1</v>
      </c>
      <c r="K202" s="443">
        <f>'User Defined Countermeasures'!AB57</f>
        <v>1</v>
      </c>
      <c r="L202" s="443">
        <f>'User Defined Countermeasures'!AC57</f>
        <v>1</v>
      </c>
      <c r="M202" s="443">
        <f>'User Defined Countermeasures'!AD57</f>
        <v>1</v>
      </c>
      <c r="N202" s="443">
        <f>'User Defined Countermeasures'!AE57</f>
        <v>1</v>
      </c>
      <c r="O202" s="443">
        <f>'User Defined Countermeasures'!AF57</f>
        <v>1</v>
      </c>
      <c r="P202" s="443">
        <f>'User Defined Countermeasures'!AG57</f>
        <v>1</v>
      </c>
      <c r="Q202" s="443">
        <f>'User Defined Countermeasures'!AH57</f>
        <v>1</v>
      </c>
      <c r="R202" s="443">
        <f>'User Defined Countermeasures'!AI57</f>
        <v>1</v>
      </c>
      <c r="S202" s="443">
        <f>'User Defined Countermeasures'!AJ57</f>
        <v>1</v>
      </c>
      <c r="T202" s="443">
        <f>'User Defined Countermeasures'!AK57</f>
        <v>1</v>
      </c>
      <c r="U202" s="443">
        <f>'User Defined Countermeasures'!AL57</f>
        <v>1</v>
      </c>
      <c r="V202" s="446">
        <f>'User Defined Countermeasures'!AM57</f>
        <v>1</v>
      </c>
    </row>
  </sheetData>
  <sheetProtection algorithmName="SHA-512" hashValue="aDrT4uxiYtUGLF56BSuxGQPtEtGa/+TTsAGsjfiBO+rXhHfVBktlUokggJFtj68M7VFbvgfQldidmp/8WXb9cw==" saltValue="wyUtgVyuhyS+X3NvpLcVYQ==" spinCount="100000" sheet="1" objects="1" scenarios="1"/>
  <conditionalFormatting sqref="E2:V202">
    <cfRule type="cellIs" dxfId="14" priority="3" operator="equal">
      <formula>1</formula>
    </cfRule>
  </conditionalFormatting>
  <conditionalFormatting sqref="A2:V202">
    <cfRule type="expression" dxfId="13" priority="2">
      <formula>$D2="No"</formula>
    </cfRule>
  </conditionalFormatting>
  <conditionalFormatting sqref="E2:V196">
    <cfRule type="cellIs" dxfId="12" priority="1" operator="greaterThan">
      <formula>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39997558519241921"/>
    <pageSetUpPr fitToPage="1"/>
  </sheetPr>
  <dimension ref="A1:I120"/>
  <sheetViews>
    <sheetView workbookViewId="0">
      <selection activeCell="C25" sqref="C25"/>
    </sheetView>
  </sheetViews>
  <sheetFormatPr defaultRowHeight="12.75" x14ac:dyDescent="0.2"/>
  <cols>
    <col min="1" max="1" width="7.85546875" style="139" customWidth="1"/>
    <col min="2" max="2" width="33.140625" style="487" customWidth="1"/>
    <col min="3" max="3" width="113.42578125" style="496" customWidth="1"/>
  </cols>
  <sheetData>
    <row r="1" spans="1:9" ht="12.75" customHeight="1" x14ac:dyDescent="0.25">
      <c r="A1" s="748" t="s">
        <v>898</v>
      </c>
      <c r="B1" s="748"/>
      <c r="C1" s="748"/>
      <c r="D1" s="50"/>
      <c r="E1" s="50"/>
      <c r="F1" s="50"/>
      <c r="G1" s="35"/>
      <c r="H1" s="35"/>
      <c r="I1" s="35"/>
    </row>
    <row r="2" spans="1:9" ht="12.75" customHeight="1" x14ac:dyDescent="0.25">
      <c r="A2" s="748"/>
      <c r="B2" s="748"/>
      <c r="C2" s="748"/>
      <c r="D2" s="50"/>
      <c r="E2" s="50"/>
      <c r="F2" s="50"/>
      <c r="G2" s="35"/>
      <c r="H2" s="35"/>
      <c r="I2" s="35"/>
    </row>
    <row r="3" spans="1:9" x14ac:dyDescent="0.2">
      <c r="A3" s="749"/>
      <c r="B3" s="749"/>
      <c r="C3" s="749"/>
    </row>
    <row r="4" spans="1:9" x14ac:dyDescent="0.2">
      <c r="A4" s="749"/>
      <c r="B4" s="749"/>
      <c r="C4" s="749"/>
    </row>
    <row r="5" spans="1:9" x14ac:dyDescent="0.2">
      <c r="A5" s="135" t="s">
        <v>56</v>
      </c>
      <c r="B5" s="483" t="s">
        <v>57</v>
      </c>
      <c r="C5" s="491" t="s">
        <v>58</v>
      </c>
      <c r="D5" s="48"/>
      <c r="E5" s="48"/>
      <c r="F5" s="48"/>
    </row>
    <row r="6" spans="1:9" x14ac:dyDescent="0.2">
      <c r="A6" s="755" t="s">
        <v>325</v>
      </c>
      <c r="B6" s="755"/>
      <c r="C6" s="755"/>
      <c r="D6" s="49"/>
      <c r="E6" s="49"/>
      <c r="F6" s="49"/>
    </row>
    <row r="7" spans="1:9" ht="25.5" x14ac:dyDescent="0.2">
      <c r="A7" s="132">
        <v>1</v>
      </c>
      <c r="B7" s="131" t="s">
        <v>59</v>
      </c>
      <c r="C7" s="481" t="s">
        <v>301</v>
      </c>
      <c r="D7" s="44"/>
      <c r="E7" s="44"/>
      <c r="F7" s="44"/>
    </row>
    <row r="8" spans="1:9" ht="12.75" customHeight="1" x14ac:dyDescent="0.2">
      <c r="A8" s="132">
        <v>2</v>
      </c>
      <c r="B8" s="131" t="s">
        <v>65</v>
      </c>
      <c r="C8" s="481" t="s">
        <v>227</v>
      </c>
      <c r="D8" s="46"/>
      <c r="E8" s="46"/>
      <c r="F8" s="46"/>
    </row>
    <row r="9" spans="1:9" x14ac:dyDescent="0.2">
      <c r="A9" s="132">
        <v>3</v>
      </c>
      <c r="B9" s="131" t="s">
        <v>69</v>
      </c>
      <c r="C9" s="481" t="s">
        <v>228</v>
      </c>
      <c r="D9" s="44"/>
      <c r="E9" s="44"/>
      <c r="F9" s="44"/>
    </row>
    <row r="10" spans="1:9" ht="12.75" customHeight="1" x14ac:dyDescent="0.2">
      <c r="A10" s="132">
        <v>4</v>
      </c>
      <c r="B10" s="131" t="s">
        <v>292</v>
      </c>
      <c r="C10" s="481" t="s">
        <v>912</v>
      </c>
      <c r="D10" s="46"/>
      <c r="E10" s="46"/>
      <c r="F10" s="46"/>
    </row>
    <row r="11" spans="1:9" x14ac:dyDescent="0.2">
      <c r="A11" s="132">
        <v>5</v>
      </c>
      <c r="B11" s="131" t="s">
        <v>73</v>
      </c>
      <c r="C11" s="481" t="s">
        <v>229</v>
      </c>
      <c r="D11" s="44"/>
      <c r="E11" s="44"/>
      <c r="F11" s="44"/>
    </row>
    <row r="12" spans="1:9" ht="12.75" customHeight="1" x14ac:dyDescent="0.2">
      <c r="A12" s="132">
        <v>6</v>
      </c>
      <c r="B12" s="131" t="s">
        <v>226</v>
      </c>
      <c r="C12" s="481" t="s">
        <v>74</v>
      </c>
      <c r="D12" s="44"/>
      <c r="E12" s="44"/>
      <c r="F12" s="44"/>
    </row>
    <row r="13" spans="1:9" ht="12.75" customHeight="1" x14ac:dyDescent="0.2">
      <c r="A13" s="132">
        <v>7</v>
      </c>
      <c r="B13" s="131" t="s">
        <v>75</v>
      </c>
      <c r="C13" s="481" t="s">
        <v>274</v>
      </c>
      <c r="D13" s="44"/>
      <c r="E13" s="44"/>
      <c r="F13" s="44"/>
    </row>
    <row r="14" spans="1:9" ht="25.5" x14ac:dyDescent="0.2">
      <c r="A14" s="132">
        <v>8</v>
      </c>
      <c r="B14" s="131" t="s">
        <v>94</v>
      </c>
      <c r="C14" s="481" t="s">
        <v>302</v>
      </c>
      <c r="D14" s="44"/>
      <c r="E14" s="44"/>
      <c r="F14" s="44"/>
    </row>
    <row r="15" spans="1:9" x14ac:dyDescent="0.2">
      <c r="A15" s="132">
        <v>9</v>
      </c>
      <c r="B15" s="131" t="s">
        <v>72</v>
      </c>
      <c r="C15" s="481" t="s">
        <v>273</v>
      </c>
      <c r="D15" s="44"/>
      <c r="E15" s="44"/>
      <c r="F15" s="44"/>
    </row>
    <row r="16" spans="1:9" ht="25.5" x14ac:dyDescent="0.2">
      <c r="A16" s="132">
        <v>10</v>
      </c>
      <c r="B16" s="131" t="s">
        <v>76</v>
      </c>
      <c r="C16" s="481" t="s">
        <v>303</v>
      </c>
      <c r="D16" s="44"/>
      <c r="E16" s="44"/>
      <c r="F16" s="44"/>
    </row>
    <row r="17" spans="1:7" ht="27.6" customHeight="1" x14ac:dyDescent="0.2">
      <c r="A17" s="132">
        <v>11</v>
      </c>
      <c r="B17" s="131" t="s">
        <v>275</v>
      </c>
      <c r="C17" s="481" t="s">
        <v>299</v>
      </c>
      <c r="D17" s="44"/>
      <c r="E17" s="44"/>
      <c r="F17" s="44"/>
    </row>
    <row r="18" spans="1:7" ht="27.6" customHeight="1" x14ac:dyDescent="0.2">
      <c r="A18" s="132">
        <v>12</v>
      </c>
      <c r="B18" s="131" t="s">
        <v>276</v>
      </c>
      <c r="C18" s="481" t="s">
        <v>300</v>
      </c>
      <c r="D18" s="44"/>
      <c r="E18" s="44"/>
      <c r="F18" s="44"/>
    </row>
    <row r="19" spans="1:7" x14ac:dyDescent="0.2">
      <c r="A19" s="132">
        <v>13</v>
      </c>
      <c r="B19" s="131" t="s">
        <v>77</v>
      </c>
      <c r="C19" s="481" t="s">
        <v>242</v>
      </c>
      <c r="D19" s="44"/>
      <c r="E19" s="44"/>
      <c r="F19" s="44"/>
    </row>
    <row r="20" spans="1:7" ht="12.75" customHeight="1" x14ac:dyDescent="0.2">
      <c r="A20" s="482">
        <v>14</v>
      </c>
      <c r="B20" s="136" t="s">
        <v>634</v>
      </c>
      <c r="C20" s="493" t="s">
        <v>910</v>
      </c>
      <c r="D20" s="44"/>
      <c r="E20" s="44"/>
      <c r="F20" s="44"/>
    </row>
    <row r="21" spans="1:7" ht="12.75" customHeight="1" x14ac:dyDescent="0.2">
      <c r="A21" s="132">
        <v>15</v>
      </c>
      <c r="B21" s="686" t="s">
        <v>312</v>
      </c>
      <c r="C21" s="687" t="s">
        <v>312</v>
      </c>
      <c r="D21" s="45"/>
      <c r="E21" s="45"/>
      <c r="F21" s="45"/>
    </row>
    <row r="22" spans="1:7" ht="12.75" customHeight="1" x14ac:dyDescent="0.2">
      <c r="A22" s="132">
        <v>16</v>
      </c>
      <c r="B22" s="131" t="s">
        <v>60</v>
      </c>
      <c r="C22" s="481" t="s">
        <v>272</v>
      </c>
      <c r="D22" s="44"/>
      <c r="E22" s="44"/>
      <c r="F22" s="44"/>
    </row>
    <row r="23" spans="1:7" x14ac:dyDescent="0.2">
      <c r="A23" s="132">
        <v>17</v>
      </c>
      <c r="B23" s="130" t="s">
        <v>97</v>
      </c>
      <c r="C23" s="481" t="s">
        <v>246</v>
      </c>
      <c r="D23" s="44"/>
      <c r="E23" s="44"/>
      <c r="F23" s="44"/>
    </row>
    <row r="24" spans="1:7" x14ac:dyDescent="0.2">
      <c r="A24" s="132">
        <v>18</v>
      </c>
      <c r="B24" s="131" t="s">
        <v>61</v>
      </c>
      <c r="C24" s="481" t="s">
        <v>66</v>
      </c>
      <c r="D24" s="44"/>
      <c r="E24" s="44"/>
      <c r="F24" s="44"/>
    </row>
    <row r="25" spans="1:7" x14ac:dyDescent="0.2">
      <c r="A25" s="132">
        <v>19</v>
      </c>
      <c r="B25" s="131" t="s">
        <v>62</v>
      </c>
      <c r="C25" s="481" t="s">
        <v>67</v>
      </c>
      <c r="D25" s="44"/>
      <c r="E25" s="44"/>
      <c r="F25" s="44"/>
    </row>
    <row r="26" spans="1:7" x14ac:dyDescent="0.2">
      <c r="A26" s="132">
        <v>20</v>
      </c>
      <c r="B26" s="131" t="s">
        <v>63</v>
      </c>
      <c r="C26" s="481" t="s">
        <v>68</v>
      </c>
      <c r="D26" s="44"/>
      <c r="E26" s="44"/>
      <c r="F26" s="44"/>
    </row>
    <row r="27" spans="1:7" x14ac:dyDescent="0.2">
      <c r="A27" s="132">
        <v>21</v>
      </c>
      <c r="B27" s="131" t="s">
        <v>64</v>
      </c>
      <c r="C27" s="481" t="s">
        <v>70</v>
      </c>
      <c r="D27" s="44"/>
      <c r="E27" s="44"/>
      <c r="F27" s="44"/>
    </row>
    <row r="28" spans="1:7" x14ac:dyDescent="0.2">
      <c r="A28" s="132">
        <v>22</v>
      </c>
      <c r="B28" s="131" t="s">
        <v>292</v>
      </c>
      <c r="C28" s="481" t="s">
        <v>71</v>
      </c>
      <c r="D28" s="44"/>
      <c r="E28" s="44"/>
      <c r="F28" s="44"/>
    </row>
    <row r="29" spans="1:7" ht="12.75" customHeight="1" x14ac:dyDescent="0.2">
      <c r="A29" s="132">
        <v>23</v>
      </c>
      <c r="B29" s="131" t="s">
        <v>243</v>
      </c>
      <c r="C29" s="481" t="s">
        <v>277</v>
      </c>
      <c r="D29" s="53"/>
      <c r="E29" s="53"/>
      <c r="F29" s="53"/>
      <c r="G29" s="3"/>
    </row>
    <row r="30" spans="1:7" ht="12.75" customHeight="1" x14ac:dyDescent="0.2">
      <c r="A30" s="609" t="s">
        <v>430</v>
      </c>
      <c r="B30" s="484"/>
      <c r="C30" s="492"/>
      <c r="D30" s="47"/>
      <c r="E30" s="47"/>
      <c r="F30" s="47"/>
      <c r="G30" s="3"/>
    </row>
    <row r="31" spans="1:7" ht="63.75" x14ac:dyDescent="0.2">
      <c r="A31" s="55" t="s">
        <v>326</v>
      </c>
      <c r="B31" s="131" t="s">
        <v>220</v>
      </c>
      <c r="C31" s="481" t="s">
        <v>480</v>
      </c>
      <c r="D31" s="51"/>
      <c r="E31" s="51"/>
      <c r="F31" s="51"/>
      <c r="G31" s="3"/>
    </row>
    <row r="32" spans="1:7" ht="12.75" customHeight="1" x14ac:dyDescent="0.2">
      <c r="A32" s="132">
        <v>32</v>
      </c>
      <c r="B32" s="131" t="s">
        <v>84</v>
      </c>
      <c r="C32" s="481" t="s">
        <v>488</v>
      </c>
      <c r="D32" s="51"/>
      <c r="E32" s="51"/>
      <c r="F32" s="51"/>
      <c r="G32" s="3"/>
    </row>
    <row r="33" spans="1:7" ht="25.5" customHeight="1" x14ac:dyDescent="0.2">
      <c r="A33" s="132">
        <v>33</v>
      </c>
      <c r="B33" s="131" t="s">
        <v>85</v>
      </c>
      <c r="C33" s="481" t="s">
        <v>479</v>
      </c>
      <c r="D33" s="51"/>
      <c r="E33" s="51"/>
      <c r="F33" s="51"/>
      <c r="G33" s="3"/>
    </row>
    <row r="34" spans="1:7" ht="12.75" customHeight="1" x14ac:dyDescent="0.2">
      <c r="A34" s="132">
        <v>34</v>
      </c>
      <c r="B34" s="131" t="s">
        <v>86</v>
      </c>
      <c r="C34" s="481" t="s">
        <v>478</v>
      </c>
      <c r="D34" s="51"/>
      <c r="E34" s="51"/>
      <c r="F34" s="51"/>
      <c r="G34" s="3"/>
    </row>
    <row r="35" spans="1:7" x14ac:dyDescent="0.2">
      <c r="A35" s="132">
        <v>35</v>
      </c>
      <c r="B35" s="131" t="s">
        <v>87</v>
      </c>
      <c r="C35" s="481" t="s">
        <v>231</v>
      </c>
      <c r="D35" s="49"/>
      <c r="E35" s="49"/>
      <c r="F35" s="49"/>
      <c r="G35" s="3"/>
    </row>
    <row r="36" spans="1:7" x14ac:dyDescent="0.2">
      <c r="A36" s="750" t="s">
        <v>603</v>
      </c>
      <c r="B36" s="751"/>
      <c r="C36" s="751"/>
      <c r="D36" s="51"/>
      <c r="E36" s="51"/>
      <c r="F36" s="51"/>
      <c r="G36" s="3"/>
    </row>
    <row r="37" spans="1:7" x14ac:dyDescent="0.2">
      <c r="A37" s="132">
        <v>36</v>
      </c>
      <c r="B37" s="131" t="s">
        <v>238</v>
      </c>
      <c r="C37" s="481" t="s">
        <v>278</v>
      </c>
      <c r="D37" s="52"/>
      <c r="E37" s="52"/>
      <c r="F37" s="52"/>
      <c r="G37" s="3"/>
    </row>
    <row r="38" spans="1:7" x14ac:dyDescent="0.2">
      <c r="A38" s="750" t="s">
        <v>604</v>
      </c>
      <c r="B38" s="751"/>
      <c r="C38" s="751"/>
      <c r="D38" s="51"/>
      <c r="E38" s="51"/>
      <c r="F38" s="51"/>
      <c r="G38" s="3"/>
    </row>
    <row r="39" spans="1:7" x14ac:dyDescent="0.2">
      <c r="A39" s="132">
        <v>37</v>
      </c>
      <c r="B39" s="131" t="s">
        <v>244</v>
      </c>
      <c r="C39" s="481" t="s">
        <v>477</v>
      </c>
      <c r="D39" s="51"/>
      <c r="E39" s="51"/>
      <c r="F39" s="51"/>
      <c r="G39" s="3"/>
    </row>
    <row r="40" spans="1:7" ht="26.45" customHeight="1" x14ac:dyDescent="0.2">
      <c r="A40" s="132">
        <v>38</v>
      </c>
      <c r="B40" s="131" t="s">
        <v>232</v>
      </c>
      <c r="C40" s="481" t="s">
        <v>307</v>
      </c>
      <c r="D40" s="51"/>
      <c r="E40" s="51"/>
      <c r="F40" s="51"/>
      <c r="G40" s="3"/>
    </row>
    <row r="41" spans="1:7" ht="27" customHeight="1" x14ac:dyDescent="0.2">
      <c r="A41" s="132">
        <v>39</v>
      </c>
      <c r="B41" s="131" t="s">
        <v>233</v>
      </c>
      <c r="C41" s="481" t="s">
        <v>308</v>
      </c>
      <c r="D41" s="51"/>
      <c r="E41" s="51"/>
      <c r="F41" s="51"/>
      <c r="G41" s="3"/>
    </row>
    <row r="42" spans="1:7" ht="29.45" customHeight="1" x14ac:dyDescent="0.2">
      <c r="A42" s="132">
        <v>40</v>
      </c>
      <c r="B42" s="131" t="s">
        <v>234</v>
      </c>
      <c r="C42" s="481" t="s">
        <v>309</v>
      </c>
      <c r="D42" s="52"/>
      <c r="E42" s="52"/>
      <c r="F42" s="52"/>
      <c r="G42" s="3"/>
    </row>
    <row r="43" spans="1:7" ht="25.5" customHeight="1" x14ac:dyDescent="0.2">
      <c r="A43" s="132">
        <v>41</v>
      </c>
      <c r="B43" s="131" t="s">
        <v>235</v>
      </c>
      <c r="C43" s="481" t="s">
        <v>310</v>
      </c>
      <c r="D43" s="52"/>
      <c r="E43" s="52"/>
      <c r="F43" s="52"/>
      <c r="G43" s="3"/>
    </row>
    <row r="44" spans="1:7" ht="25.5" x14ac:dyDescent="0.2">
      <c r="A44" s="132">
        <v>42</v>
      </c>
      <c r="B44" s="131" t="s">
        <v>237</v>
      </c>
      <c r="C44" s="493" t="s">
        <v>311</v>
      </c>
      <c r="D44" s="52"/>
      <c r="E44" s="52"/>
      <c r="F44" s="52"/>
      <c r="G44" s="3"/>
    </row>
    <row r="45" spans="1:7" x14ac:dyDescent="0.2">
      <c r="A45" s="132">
        <v>43</v>
      </c>
      <c r="B45" s="131" t="s">
        <v>89</v>
      </c>
      <c r="C45" s="481" t="s">
        <v>95</v>
      </c>
      <c r="D45" s="52"/>
      <c r="E45" s="52"/>
      <c r="F45" s="52"/>
      <c r="G45" s="3"/>
    </row>
    <row r="46" spans="1:7" x14ac:dyDescent="0.2">
      <c r="A46" s="132">
        <v>44</v>
      </c>
      <c r="B46" s="131" t="s">
        <v>90</v>
      </c>
      <c r="C46" s="481" t="s">
        <v>96</v>
      </c>
      <c r="D46" s="52"/>
      <c r="E46" s="52"/>
      <c r="F46" s="52"/>
      <c r="G46" s="3"/>
    </row>
    <row r="47" spans="1:7" x14ac:dyDescent="0.2">
      <c r="A47" s="750" t="s">
        <v>605</v>
      </c>
      <c r="B47" s="751"/>
      <c r="C47" s="751"/>
      <c r="D47" s="51"/>
      <c r="E47" s="51"/>
      <c r="F47" s="51"/>
      <c r="G47" s="3"/>
    </row>
    <row r="48" spans="1:7" x14ac:dyDescent="0.2">
      <c r="A48" s="132">
        <v>45</v>
      </c>
      <c r="B48" s="131" t="s">
        <v>284</v>
      </c>
      <c r="C48" s="481" t="s">
        <v>285</v>
      </c>
      <c r="D48" s="52"/>
      <c r="E48" s="52"/>
      <c r="F48" s="52"/>
      <c r="G48" s="3"/>
    </row>
    <row r="49" spans="1:7" x14ac:dyDescent="0.2">
      <c r="A49" s="132">
        <v>46</v>
      </c>
      <c r="B49" s="131" t="s">
        <v>22</v>
      </c>
      <c r="C49" s="481" t="s">
        <v>286</v>
      </c>
      <c r="D49" s="52"/>
      <c r="E49" s="52"/>
      <c r="F49" s="52"/>
      <c r="G49" s="3"/>
    </row>
    <row r="50" spans="1:7" x14ac:dyDescent="0.2">
      <c r="A50" s="132">
        <v>47</v>
      </c>
      <c r="B50" s="131" t="s">
        <v>91</v>
      </c>
      <c r="C50" s="481" t="s">
        <v>287</v>
      </c>
      <c r="D50" s="52"/>
      <c r="E50" s="52"/>
      <c r="F50" s="52"/>
      <c r="G50" s="3"/>
    </row>
    <row r="51" spans="1:7" x14ac:dyDescent="0.2">
      <c r="A51" s="132">
        <v>48</v>
      </c>
      <c r="B51" s="131" t="s">
        <v>92</v>
      </c>
      <c r="C51" s="493" t="s">
        <v>288</v>
      </c>
      <c r="D51" s="52"/>
      <c r="E51" s="52"/>
      <c r="F51" s="52"/>
      <c r="G51" s="3"/>
    </row>
    <row r="52" spans="1:7" ht="16.5" customHeight="1" x14ac:dyDescent="0.2">
      <c r="A52" s="132">
        <v>49</v>
      </c>
      <c r="B52" s="131" t="s">
        <v>93</v>
      </c>
      <c r="C52" s="493" t="s">
        <v>289</v>
      </c>
      <c r="D52" s="54"/>
      <c r="E52" s="54"/>
      <c r="F52" s="54"/>
      <c r="G52" s="3"/>
    </row>
    <row r="53" spans="1:7" ht="25.5" customHeight="1" x14ac:dyDescent="0.2">
      <c r="A53" s="752" t="s">
        <v>610</v>
      </c>
      <c r="B53" s="753"/>
      <c r="C53" s="754"/>
      <c r="D53" s="52"/>
      <c r="E53" s="52"/>
      <c r="F53" s="52"/>
      <c r="G53" s="3"/>
    </row>
    <row r="54" spans="1:7" ht="25.5" x14ac:dyDescent="0.2">
      <c r="A54" s="482">
        <v>50</v>
      </c>
      <c r="B54" s="131" t="s">
        <v>245</v>
      </c>
      <c r="C54" s="493" t="s">
        <v>612</v>
      </c>
      <c r="D54" s="19"/>
      <c r="E54" s="19"/>
      <c r="F54" s="19"/>
    </row>
    <row r="55" spans="1:7" x14ac:dyDescent="0.2">
      <c r="A55" s="482">
        <v>51</v>
      </c>
      <c r="B55" s="131" t="s">
        <v>440</v>
      </c>
      <c r="C55" s="610" t="s">
        <v>611</v>
      </c>
      <c r="D55" s="19"/>
      <c r="E55" s="19"/>
      <c r="F55" s="19"/>
    </row>
    <row r="56" spans="1:7" ht="25.5" customHeight="1" x14ac:dyDescent="0.2">
      <c r="A56" s="752" t="s">
        <v>602</v>
      </c>
      <c r="B56" s="753"/>
      <c r="C56" s="754"/>
      <c r="D56" s="52"/>
      <c r="E56" s="52"/>
      <c r="F56" s="52"/>
      <c r="G56" s="3"/>
    </row>
    <row r="57" spans="1:7" ht="38.25" x14ac:dyDescent="0.2">
      <c r="A57" s="482">
        <v>52</v>
      </c>
      <c r="B57" s="130" t="s">
        <v>247</v>
      </c>
      <c r="C57" s="481" t="s">
        <v>482</v>
      </c>
      <c r="D57" s="19"/>
      <c r="E57" s="19"/>
      <c r="F57" s="19"/>
    </row>
    <row r="58" spans="1:7" ht="12.75" customHeight="1" x14ac:dyDescent="0.2">
      <c r="A58" s="482">
        <v>53</v>
      </c>
      <c r="B58" s="130" t="s">
        <v>98</v>
      </c>
      <c r="C58" s="481" t="s">
        <v>476</v>
      </c>
      <c r="D58" s="19"/>
      <c r="E58" s="19"/>
      <c r="F58" s="19"/>
    </row>
    <row r="59" spans="1:7" ht="76.5" x14ac:dyDescent="0.2">
      <c r="A59" s="482">
        <v>54</v>
      </c>
      <c r="B59" s="130" t="s">
        <v>335</v>
      </c>
      <c r="C59" s="493" t="s">
        <v>441</v>
      </c>
      <c r="D59" s="19"/>
      <c r="E59" s="19"/>
      <c r="F59" s="19"/>
    </row>
    <row r="60" spans="1:7" ht="280.5" x14ac:dyDescent="0.2">
      <c r="A60" s="482">
        <v>55</v>
      </c>
      <c r="B60" s="131" t="s">
        <v>621</v>
      </c>
      <c r="C60" s="493" t="s">
        <v>628</v>
      </c>
      <c r="D60" s="19"/>
      <c r="E60" s="19"/>
      <c r="F60" s="19"/>
      <c r="G60" s="497"/>
    </row>
    <row r="61" spans="1:7" x14ac:dyDescent="0.2">
      <c r="A61" s="482">
        <v>56</v>
      </c>
      <c r="B61" s="131" t="s">
        <v>626</v>
      </c>
      <c r="C61" s="481" t="s">
        <v>627</v>
      </c>
      <c r="D61" s="19"/>
      <c r="E61" s="19"/>
      <c r="F61" s="19"/>
    </row>
    <row r="62" spans="1:7" x14ac:dyDescent="0.2">
      <c r="A62" s="482">
        <v>57</v>
      </c>
      <c r="B62" s="130" t="s">
        <v>431</v>
      </c>
      <c r="C62" s="481" t="s">
        <v>475</v>
      </c>
      <c r="D62" s="19"/>
      <c r="E62" s="19"/>
      <c r="F62" s="19"/>
    </row>
    <row r="63" spans="1:7" x14ac:dyDescent="0.2">
      <c r="A63" s="482">
        <v>58</v>
      </c>
      <c r="B63" s="131" t="s">
        <v>434</v>
      </c>
      <c r="C63" s="481" t="s">
        <v>295</v>
      </c>
      <c r="D63" s="19"/>
      <c r="E63" s="19"/>
      <c r="F63" s="19"/>
    </row>
    <row r="64" spans="1:7" x14ac:dyDescent="0.2">
      <c r="A64" s="482">
        <v>59</v>
      </c>
      <c r="B64" s="131" t="s">
        <v>435</v>
      </c>
      <c r="C64" s="481" t="s">
        <v>437</v>
      </c>
      <c r="D64" s="19"/>
      <c r="E64" s="19"/>
      <c r="F64" s="19"/>
    </row>
    <row r="65" spans="1:6" x14ac:dyDescent="0.2">
      <c r="A65" s="482">
        <v>60</v>
      </c>
      <c r="B65" s="131" t="s">
        <v>436</v>
      </c>
      <c r="C65" s="481" t="s">
        <v>438</v>
      </c>
      <c r="D65" s="19"/>
      <c r="E65" s="19"/>
      <c r="F65" s="19"/>
    </row>
    <row r="66" spans="1:6" x14ac:dyDescent="0.2">
      <c r="A66" s="482">
        <v>61</v>
      </c>
      <c r="B66" s="136" t="s">
        <v>439</v>
      </c>
      <c r="C66" s="493" t="s">
        <v>448</v>
      </c>
      <c r="D66" s="19"/>
      <c r="E66" s="19"/>
      <c r="F66" s="19"/>
    </row>
    <row r="67" spans="1:6" ht="12.75" customHeight="1" x14ac:dyDescent="0.2">
      <c r="A67" s="482">
        <v>62</v>
      </c>
      <c r="B67" s="131" t="s">
        <v>450</v>
      </c>
      <c r="C67" s="481" t="s">
        <v>474</v>
      </c>
      <c r="D67" s="19"/>
      <c r="E67" s="19"/>
      <c r="F67" s="19"/>
    </row>
    <row r="68" spans="1:6" x14ac:dyDescent="0.2">
      <c r="A68" s="482">
        <v>63</v>
      </c>
      <c r="B68" s="131" t="s">
        <v>451</v>
      </c>
      <c r="C68" s="493" t="s">
        <v>449</v>
      </c>
      <c r="D68" s="19"/>
      <c r="E68" s="19"/>
      <c r="F68" s="19"/>
    </row>
    <row r="69" spans="1:6" ht="25.5" x14ac:dyDescent="0.2">
      <c r="A69" s="482">
        <v>64</v>
      </c>
      <c r="B69" s="136" t="s">
        <v>452</v>
      </c>
      <c r="C69" s="493" t="s">
        <v>623</v>
      </c>
      <c r="D69" s="19"/>
      <c r="E69" s="19"/>
      <c r="F69" s="19"/>
    </row>
    <row r="70" spans="1:6" ht="25.5" x14ac:dyDescent="0.2">
      <c r="A70" s="482">
        <v>65</v>
      </c>
      <c r="B70" s="136" t="s">
        <v>453</v>
      </c>
      <c r="C70" s="493" t="s">
        <v>624</v>
      </c>
      <c r="D70" s="19"/>
      <c r="E70" s="19"/>
      <c r="F70" s="19"/>
    </row>
    <row r="71" spans="1:6" ht="25.5" x14ac:dyDescent="0.2">
      <c r="A71" s="482">
        <v>66</v>
      </c>
      <c r="B71" s="136" t="s">
        <v>454</v>
      </c>
      <c r="C71" s="493" t="s">
        <v>473</v>
      </c>
      <c r="D71" s="19"/>
      <c r="E71" s="19"/>
      <c r="F71" s="19"/>
    </row>
    <row r="72" spans="1:6" ht="24.75" customHeight="1" x14ac:dyDescent="0.2">
      <c r="A72" s="752" t="s">
        <v>606</v>
      </c>
      <c r="B72" s="753"/>
      <c r="C72" s="754"/>
      <c r="D72" s="19"/>
      <c r="E72" s="19"/>
      <c r="F72" s="19"/>
    </row>
    <row r="73" spans="1:6" ht="25.5" x14ac:dyDescent="0.2">
      <c r="A73" s="482">
        <v>67</v>
      </c>
      <c r="B73" s="130" t="s">
        <v>225</v>
      </c>
      <c r="C73" s="481" t="s">
        <v>472</v>
      </c>
      <c r="D73" s="19"/>
      <c r="E73" s="19"/>
      <c r="F73" s="19"/>
    </row>
    <row r="74" spans="1:6" ht="25.5" x14ac:dyDescent="0.2">
      <c r="A74" s="482">
        <v>68</v>
      </c>
      <c r="B74" s="136" t="s">
        <v>434</v>
      </c>
      <c r="C74" s="493" t="s">
        <v>463</v>
      </c>
      <c r="D74" s="19"/>
      <c r="E74" s="19"/>
      <c r="F74" s="19"/>
    </row>
    <row r="75" spans="1:6" x14ac:dyDescent="0.2">
      <c r="A75" s="482">
        <v>69</v>
      </c>
      <c r="B75" s="136" t="s">
        <v>435</v>
      </c>
      <c r="C75" s="493" t="s">
        <v>464</v>
      </c>
      <c r="D75" s="19"/>
      <c r="E75" s="19"/>
      <c r="F75" s="19"/>
    </row>
    <row r="76" spans="1:6" x14ac:dyDescent="0.2">
      <c r="A76" s="482">
        <v>70</v>
      </c>
      <c r="B76" s="136" t="s">
        <v>436</v>
      </c>
      <c r="C76" s="493" t="s">
        <v>465</v>
      </c>
      <c r="D76" s="19"/>
      <c r="E76" s="19"/>
      <c r="F76" s="19"/>
    </row>
    <row r="77" spans="1:6" x14ac:dyDescent="0.2">
      <c r="A77" s="482">
        <v>71</v>
      </c>
      <c r="B77" s="136" t="s">
        <v>439</v>
      </c>
      <c r="C77" s="493" t="s">
        <v>466</v>
      </c>
      <c r="D77" s="19"/>
      <c r="E77" s="19"/>
      <c r="F77" s="19"/>
    </row>
    <row r="78" spans="1:6" ht="12.75" customHeight="1" x14ac:dyDescent="0.2">
      <c r="A78" s="482">
        <v>72</v>
      </c>
      <c r="B78" s="136" t="s">
        <v>433</v>
      </c>
      <c r="C78" s="493" t="s">
        <v>618</v>
      </c>
      <c r="D78" s="19"/>
      <c r="E78" s="19"/>
      <c r="F78" s="19"/>
    </row>
    <row r="79" spans="1:6" ht="25.5" x14ac:dyDescent="0.2">
      <c r="A79" s="482">
        <v>73</v>
      </c>
      <c r="B79" s="136" t="s">
        <v>457</v>
      </c>
      <c r="C79" s="493" t="s">
        <v>617</v>
      </c>
      <c r="D79" s="19"/>
      <c r="E79" s="19"/>
      <c r="F79" s="19"/>
    </row>
    <row r="80" spans="1:6" ht="25.5" x14ac:dyDescent="0.2">
      <c r="A80" s="482">
        <v>74</v>
      </c>
      <c r="B80" s="136" t="s">
        <v>456</v>
      </c>
      <c r="C80" s="493" t="s">
        <v>481</v>
      </c>
      <c r="D80" s="19"/>
      <c r="E80" s="19"/>
      <c r="F80" s="19"/>
    </row>
    <row r="81" spans="1:7" ht="76.5" x14ac:dyDescent="0.2">
      <c r="A81" s="482">
        <v>75</v>
      </c>
      <c r="B81" s="130" t="s">
        <v>335</v>
      </c>
      <c r="C81" s="493" t="s">
        <v>441</v>
      </c>
      <c r="D81" s="19"/>
      <c r="E81" s="19"/>
      <c r="F81" s="19"/>
    </row>
    <row r="82" spans="1:7" ht="25.5" x14ac:dyDescent="0.2">
      <c r="A82" s="482">
        <v>76</v>
      </c>
      <c r="B82" s="131" t="s">
        <v>432</v>
      </c>
      <c r="C82" s="493" t="s">
        <v>467</v>
      </c>
      <c r="D82" s="19"/>
      <c r="E82" s="19"/>
      <c r="F82" s="19"/>
      <c r="G82" s="497"/>
    </row>
    <row r="83" spans="1:7" x14ac:dyDescent="0.2">
      <c r="A83" s="482">
        <v>77</v>
      </c>
      <c r="B83" s="131" t="s">
        <v>270</v>
      </c>
      <c r="C83" s="481" t="s">
        <v>468</v>
      </c>
      <c r="D83" s="19"/>
      <c r="E83" s="19"/>
      <c r="F83" s="19"/>
    </row>
    <row r="84" spans="1:7" ht="25.5" x14ac:dyDescent="0.2">
      <c r="A84" s="482">
        <v>78</v>
      </c>
      <c r="B84" s="136" t="s">
        <v>455</v>
      </c>
      <c r="C84" s="493" t="s">
        <v>469</v>
      </c>
      <c r="D84" s="19"/>
      <c r="E84" s="19"/>
      <c r="F84" s="19"/>
    </row>
    <row r="85" spans="1:7" ht="38.25" x14ac:dyDescent="0.2">
      <c r="A85" s="482">
        <v>79</v>
      </c>
      <c r="B85" s="136" t="s">
        <v>458</v>
      </c>
      <c r="C85" s="493" t="s">
        <v>470</v>
      </c>
      <c r="D85" s="19"/>
      <c r="E85" s="19"/>
      <c r="F85" s="19"/>
    </row>
    <row r="86" spans="1:7" x14ac:dyDescent="0.2">
      <c r="A86" s="745" t="s">
        <v>607</v>
      </c>
      <c r="B86" s="746"/>
      <c r="C86" s="747"/>
      <c r="D86" s="19"/>
      <c r="E86" s="19"/>
      <c r="F86" s="19"/>
    </row>
    <row r="87" spans="1:7" x14ac:dyDescent="0.2">
      <c r="A87" s="482">
        <v>80</v>
      </c>
      <c r="B87" s="131" t="s">
        <v>491</v>
      </c>
      <c r="C87" s="610" t="s">
        <v>495</v>
      </c>
      <c r="D87" s="497"/>
      <c r="E87" s="19"/>
      <c r="F87" s="19"/>
    </row>
    <row r="88" spans="1:7" x14ac:dyDescent="0.2">
      <c r="A88" s="482">
        <v>81</v>
      </c>
      <c r="B88" s="131" t="s">
        <v>492</v>
      </c>
      <c r="C88" s="610" t="s">
        <v>496</v>
      </c>
      <c r="D88" s="497"/>
      <c r="E88" s="19"/>
      <c r="F88" s="19"/>
    </row>
    <row r="89" spans="1:7" x14ac:dyDescent="0.2">
      <c r="A89" s="482">
        <v>82</v>
      </c>
      <c r="B89" s="131" t="s">
        <v>493</v>
      </c>
      <c r="C89" s="610" t="s">
        <v>497</v>
      </c>
      <c r="D89" s="497"/>
      <c r="E89" s="19"/>
      <c r="F89" s="19"/>
    </row>
    <row r="90" spans="1:7" x14ac:dyDescent="0.2">
      <c r="A90" s="482">
        <v>83</v>
      </c>
      <c r="B90" s="131" t="s">
        <v>494</v>
      </c>
      <c r="C90" s="610" t="s">
        <v>498</v>
      </c>
      <c r="D90" s="497"/>
      <c r="E90" s="19"/>
      <c r="F90" s="19"/>
    </row>
    <row r="91" spans="1:7" x14ac:dyDescent="0.2">
      <c r="A91" s="745" t="s">
        <v>613</v>
      </c>
      <c r="B91" s="746"/>
      <c r="C91" s="747"/>
      <c r="D91" s="19"/>
      <c r="E91" s="19"/>
      <c r="F91" s="19"/>
    </row>
    <row r="92" spans="1:7" x14ac:dyDescent="0.2">
      <c r="A92" s="482">
        <v>84</v>
      </c>
      <c r="B92" s="611" t="s">
        <v>460</v>
      </c>
      <c r="C92" s="610" t="s">
        <v>614</v>
      </c>
      <c r="D92" s="497"/>
      <c r="E92" s="19"/>
      <c r="F92" s="19"/>
    </row>
    <row r="93" spans="1:7" x14ac:dyDescent="0.2">
      <c r="A93" s="482">
        <v>85</v>
      </c>
      <c r="B93" s="136" t="s">
        <v>461</v>
      </c>
      <c r="C93" s="493" t="s">
        <v>504</v>
      </c>
      <c r="D93" s="497"/>
      <c r="E93" s="19"/>
      <c r="F93" s="19"/>
    </row>
    <row r="94" spans="1:7" x14ac:dyDescent="0.2">
      <c r="A94" s="482">
        <v>86</v>
      </c>
      <c r="B94" s="611" t="s">
        <v>462</v>
      </c>
      <c r="C94" s="610" t="s">
        <v>615</v>
      </c>
      <c r="D94" s="497"/>
      <c r="E94" s="19"/>
      <c r="F94" s="19"/>
    </row>
    <row r="95" spans="1:7" ht="51" x14ac:dyDescent="0.2">
      <c r="A95" s="482">
        <v>87</v>
      </c>
      <c r="B95" s="136" t="s">
        <v>459</v>
      </c>
      <c r="C95" s="493" t="s">
        <v>471</v>
      </c>
      <c r="D95" s="19"/>
      <c r="E95" s="19"/>
      <c r="F95" s="19"/>
    </row>
    <row r="96" spans="1:7" x14ac:dyDescent="0.2">
      <c r="A96" s="137"/>
      <c r="B96" s="485"/>
      <c r="C96" s="494"/>
      <c r="D96" s="19"/>
      <c r="E96" s="19"/>
      <c r="F96" s="19"/>
    </row>
    <row r="97" spans="1:6" x14ac:dyDescent="0.2">
      <c r="A97" s="137"/>
      <c r="B97" s="485"/>
      <c r="C97" s="494"/>
      <c r="D97" s="19"/>
      <c r="E97" s="19"/>
      <c r="F97" s="19"/>
    </row>
    <row r="98" spans="1:6" x14ac:dyDescent="0.2">
      <c r="A98" s="137"/>
      <c r="B98" s="485"/>
      <c r="C98" s="494"/>
      <c r="D98" s="19"/>
      <c r="E98" s="19"/>
      <c r="F98" s="19"/>
    </row>
    <row r="99" spans="1:6" ht="14.25" x14ac:dyDescent="0.2">
      <c r="A99" s="138"/>
      <c r="B99" s="486"/>
      <c r="C99" s="495"/>
      <c r="D99" s="36"/>
      <c r="E99" s="36"/>
      <c r="F99" s="36"/>
    </row>
    <row r="100" spans="1:6" ht="14.25" x14ac:dyDescent="0.2">
      <c r="A100" s="138"/>
      <c r="B100" s="486"/>
      <c r="C100" s="495"/>
      <c r="D100" s="36"/>
      <c r="E100" s="36"/>
      <c r="F100" s="36"/>
    </row>
    <row r="101" spans="1:6" ht="14.25" x14ac:dyDescent="0.2">
      <c r="A101" s="138"/>
      <c r="B101" s="486"/>
      <c r="C101" s="495"/>
      <c r="D101" s="36"/>
      <c r="E101" s="36"/>
      <c r="F101" s="36"/>
    </row>
    <row r="102" spans="1:6" ht="14.25" x14ac:dyDescent="0.2">
      <c r="A102" s="138"/>
      <c r="B102" s="486"/>
      <c r="C102" s="495"/>
      <c r="D102" s="36"/>
      <c r="E102" s="36"/>
      <c r="F102" s="36"/>
    </row>
    <row r="103" spans="1:6" ht="14.25" x14ac:dyDescent="0.2">
      <c r="A103" s="138"/>
      <c r="B103" s="486"/>
      <c r="C103" s="495"/>
      <c r="D103" s="36"/>
      <c r="E103" s="36"/>
      <c r="F103" s="36"/>
    </row>
    <row r="104" spans="1:6" ht="14.25" x14ac:dyDescent="0.2">
      <c r="A104" s="138"/>
      <c r="B104" s="486"/>
      <c r="C104" s="495"/>
      <c r="D104" s="36"/>
      <c r="E104" s="36"/>
      <c r="F104" s="36"/>
    </row>
    <row r="105" spans="1:6" ht="14.25" x14ac:dyDescent="0.2">
      <c r="A105" s="138"/>
      <c r="B105" s="486"/>
      <c r="C105" s="495"/>
      <c r="D105" s="36"/>
      <c r="E105" s="36"/>
      <c r="F105" s="36"/>
    </row>
    <row r="106" spans="1:6" ht="14.25" x14ac:dyDescent="0.2">
      <c r="A106" s="138"/>
      <c r="B106" s="486"/>
      <c r="C106" s="495"/>
      <c r="D106" s="36"/>
      <c r="E106" s="36"/>
      <c r="F106" s="36"/>
    </row>
    <row r="107" spans="1:6" ht="14.25" x14ac:dyDescent="0.2">
      <c r="A107" s="138"/>
      <c r="B107" s="486"/>
      <c r="C107" s="495"/>
      <c r="D107" s="36"/>
      <c r="E107" s="36"/>
      <c r="F107" s="36"/>
    </row>
    <row r="108" spans="1:6" ht="14.25" x14ac:dyDescent="0.2">
      <c r="A108" s="138"/>
      <c r="B108" s="486"/>
      <c r="C108" s="495"/>
      <c r="D108" s="36"/>
      <c r="E108" s="36"/>
      <c r="F108" s="36"/>
    </row>
    <row r="109" spans="1:6" ht="14.25" x14ac:dyDescent="0.2">
      <c r="A109" s="138"/>
      <c r="B109" s="486"/>
      <c r="C109" s="495"/>
      <c r="D109" s="36"/>
      <c r="E109" s="36"/>
      <c r="F109" s="36"/>
    </row>
    <row r="110" spans="1:6" ht="14.25" x14ac:dyDescent="0.2">
      <c r="A110" s="138"/>
      <c r="B110" s="486"/>
      <c r="C110" s="495"/>
      <c r="D110" s="36"/>
      <c r="E110" s="36"/>
      <c r="F110" s="36"/>
    </row>
    <row r="111" spans="1:6" ht="14.25" x14ac:dyDescent="0.2">
      <c r="A111" s="138"/>
      <c r="B111" s="486"/>
      <c r="C111" s="495"/>
      <c r="D111" s="36"/>
      <c r="E111" s="36"/>
      <c r="F111" s="36"/>
    </row>
    <row r="112" spans="1:6" ht="14.25" x14ac:dyDescent="0.2">
      <c r="A112" s="138"/>
      <c r="B112" s="486"/>
      <c r="C112" s="495"/>
      <c r="D112" s="36"/>
      <c r="E112" s="36"/>
      <c r="F112" s="36"/>
    </row>
    <row r="113" spans="1:6" ht="14.25" x14ac:dyDescent="0.2">
      <c r="A113" s="138"/>
      <c r="B113" s="486"/>
      <c r="C113" s="495"/>
      <c r="D113" s="36"/>
      <c r="E113" s="36"/>
      <c r="F113" s="36"/>
    </row>
    <row r="114" spans="1:6" ht="14.25" x14ac:dyDescent="0.2">
      <c r="A114" s="138"/>
      <c r="B114" s="486"/>
      <c r="C114" s="495"/>
      <c r="D114" s="36"/>
      <c r="E114" s="36"/>
      <c r="F114" s="36"/>
    </row>
    <row r="115" spans="1:6" ht="14.25" x14ac:dyDescent="0.2">
      <c r="A115" s="138"/>
      <c r="B115" s="486"/>
      <c r="C115" s="495"/>
      <c r="D115" s="36"/>
      <c r="E115" s="36"/>
      <c r="F115" s="36"/>
    </row>
    <row r="116" spans="1:6" ht="14.25" x14ac:dyDescent="0.2">
      <c r="A116" s="138"/>
      <c r="B116" s="486"/>
      <c r="C116" s="495"/>
      <c r="D116" s="36"/>
      <c r="E116" s="36"/>
      <c r="F116" s="36"/>
    </row>
    <row r="117" spans="1:6" ht="14.25" x14ac:dyDescent="0.2">
      <c r="A117" s="138"/>
      <c r="B117" s="486"/>
      <c r="C117" s="495"/>
      <c r="D117" s="36"/>
      <c r="E117" s="36"/>
      <c r="F117" s="36"/>
    </row>
    <row r="118" spans="1:6" ht="14.25" x14ac:dyDescent="0.2">
      <c r="A118" s="138"/>
      <c r="B118" s="486"/>
      <c r="C118" s="495"/>
      <c r="D118" s="36"/>
      <c r="E118" s="36"/>
      <c r="F118" s="36"/>
    </row>
    <row r="119" spans="1:6" ht="14.25" x14ac:dyDescent="0.2">
      <c r="A119" s="138"/>
      <c r="B119" s="486"/>
      <c r="C119" s="495"/>
      <c r="D119" s="36"/>
      <c r="E119" s="36"/>
      <c r="F119" s="36"/>
    </row>
    <row r="120" spans="1:6" ht="14.25" x14ac:dyDescent="0.2">
      <c r="A120" s="138"/>
      <c r="B120" s="486"/>
      <c r="C120" s="495"/>
      <c r="D120" s="36"/>
      <c r="E120" s="36"/>
      <c r="F120" s="36"/>
    </row>
  </sheetData>
  <sheetProtection algorithmName="SHA-512" hashValue="Z469Iksf9OL9mMfkxPIr+UD9dCJX2RfXWH/3eJCSwQkx6tCQnE3+rMz+YCfCkim5u5qRIi1Twc/Tt6BJ3FkMmg==" saltValue="5esIRhDKvCHuhZrjMykBcg==" spinCount="100000" sheet="1" selectLockedCells="1" selectUnlockedCells="1"/>
  <mergeCells count="11">
    <mergeCell ref="A91:C91"/>
    <mergeCell ref="A1:C2"/>
    <mergeCell ref="A3:C4"/>
    <mergeCell ref="A86:C86"/>
    <mergeCell ref="A36:C36"/>
    <mergeCell ref="A53:C53"/>
    <mergeCell ref="A6:C6"/>
    <mergeCell ref="A56:C56"/>
    <mergeCell ref="A72:C72"/>
    <mergeCell ref="A47:C47"/>
    <mergeCell ref="A38:C38"/>
  </mergeCells>
  <pageMargins left="0.25" right="0.25" top="0.75" bottom="0.75" header="0.3" footer="0.3"/>
  <pageSetup scale="8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9BCD2-E3D4-43AD-8488-F52AD4F0690E}">
  <sheetPr>
    <tabColor theme="9" tint="0.39997558519241921"/>
  </sheetPr>
  <dimension ref="A1:V202"/>
  <sheetViews>
    <sheetView zoomScaleNormal="100" workbookViewId="0">
      <selection activeCell="A36" sqref="A36"/>
    </sheetView>
  </sheetViews>
  <sheetFormatPr defaultRowHeight="12.75" x14ac:dyDescent="0.2"/>
  <cols>
    <col min="1" max="1" width="93.140625" style="634" customWidth="1"/>
    <col min="2" max="2" width="12.7109375" style="44" bestFit="1" customWidth="1"/>
    <col min="3" max="3" width="17" style="624" bestFit="1" customWidth="1"/>
    <col min="4" max="4" width="16.28515625" style="62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s>
  <sheetData>
    <row r="1" spans="1:22"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 (All Data)'!T1</f>
        <v>0</v>
      </c>
      <c r="U1" s="565">
        <f>'CMFs Fatal (All Data)'!U1</f>
        <v>0</v>
      </c>
      <c r="V1" s="566">
        <f>'CMFs Fatal (All Data)'!V1</f>
        <v>0</v>
      </c>
    </row>
    <row r="2" spans="1:22" ht="13.5" thickBot="1" x14ac:dyDescent="0.25">
      <c r="A2" s="629"/>
      <c r="B2" s="463">
        <f>'CMFs Fatal (All Data)'!B2</f>
        <v>0</v>
      </c>
      <c r="C2" s="463" t="str">
        <f>'CMFs Fatal (All Data)'!C2</f>
        <v>All</v>
      </c>
      <c r="D2" s="463" t="str">
        <f>'CMFs Fatal (All Data)'!D2</f>
        <v/>
      </c>
      <c r="E2" s="464">
        <v>1</v>
      </c>
      <c r="F2" s="464">
        <v>1</v>
      </c>
      <c r="G2" s="464">
        <v>1</v>
      </c>
      <c r="H2" s="464">
        <v>1</v>
      </c>
      <c r="I2" s="464">
        <v>1</v>
      </c>
      <c r="J2" s="464">
        <v>1</v>
      </c>
      <c r="K2" s="464">
        <v>1</v>
      </c>
      <c r="L2" s="464">
        <v>1</v>
      </c>
      <c r="M2" s="464">
        <v>1</v>
      </c>
      <c r="N2" s="464">
        <v>1</v>
      </c>
      <c r="O2" s="464">
        <v>1</v>
      </c>
      <c r="P2" s="464">
        <v>1</v>
      </c>
      <c r="Q2" s="464">
        <v>1</v>
      </c>
      <c r="R2" s="464">
        <v>1</v>
      </c>
      <c r="S2" s="464">
        <v>1</v>
      </c>
      <c r="T2" s="464">
        <v>1</v>
      </c>
      <c r="U2" s="464">
        <v>1</v>
      </c>
      <c r="V2" s="465">
        <v>1</v>
      </c>
    </row>
    <row r="3" spans="1:22" x14ac:dyDescent="0.2">
      <c r="A3" s="407" t="str">
        <f>'CMFs Fatal (All Data)'!A3</f>
        <v xml:space="preserve">0 - No improvement - </v>
      </c>
      <c r="B3" s="460">
        <f>'CMFs Fatal (All Data)'!B3</f>
        <v>0</v>
      </c>
      <c r="C3" s="460" t="str">
        <f>'CMFs Fatal (All Data)'!C3</f>
        <v>All</v>
      </c>
      <c r="D3" s="460" t="e">
        <f>'CMFs Fatal (All Data)'!D3</f>
        <v>#N/A</v>
      </c>
      <c r="E3" s="461">
        <v>1</v>
      </c>
      <c r="F3" s="461">
        <v>1</v>
      </c>
      <c r="G3" s="461">
        <v>1</v>
      </c>
      <c r="H3" s="461">
        <v>1</v>
      </c>
      <c r="I3" s="461">
        <v>1</v>
      </c>
      <c r="J3" s="461">
        <v>1</v>
      </c>
      <c r="K3" s="461">
        <v>1</v>
      </c>
      <c r="L3" s="461">
        <v>1</v>
      </c>
      <c r="M3" s="461">
        <v>1</v>
      </c>
      <c r="N3" s="461">
        <v>1</v>
      </c>
      <c r="O3" s="461">
        <v>1</v>
      </c>
      <c r="P3" s="461">
        <v>1</v>
      </c>
      <c r="Q3" s="461">
        <v>1</v>
      </c>
      <c r="R3" s="461">
        <v>1</v>
      </c>
      <c r="S3" s="461">
        <v>1</v>
      </c>
      <c r="T3" s="461">
        <v>1</v>
      </c>
      <c r="U3" s="461">
        <v>1</v>
      </c>
      <c r="V3" s="462">
        <v>1</v>
      </c>
    </row>
    <row r="4" spans="1:22" x14ac:dyDescent="0.2">
      <c r="A4" s="407" t="str">
        <f>'CMFs Fatal (All Data)'!A4</f>
        <v>1 - Access management - Driveway - Change driveway class to high turnover/major</v>
      </c>
      <c r="B4" s="403">
        <f>'CMFs Fatal (All Data)'!B4</f>
        <v>20</v>
      </c>
      <c r="C4" s="403" t="str">
        <f>'CMFs Fatal (All Data)'!C4</f>
        <v>Urban</v>
      </c>
      <c r="D4" s="403" t="e">
        <f>'CMFs Fatal (All Data)'!D4</f>
        <v>#N/A</v>
      </c>
      <c r="E4" s="404">
        <v>1</v>
      </c>
      <c r="F4" s="404">
        <v>1</v>
      </c>
      <c r="G4" s="404">
        <v>2.27</v>
      </c>
      <c r="H4" s="404">
        <v>1</v>
      </c>
      <c r="I4" s="404">
        <v>1</v>
      </c>
      <c r="J4" s="404">
        <v>1</v>
      </c>
      <c r="K4" s="404">
        <v>1</v>
      </c>
      <c r="L4" s="404">
        <v>1</v>
      </c>
      <c r="M4" s="404">
        <v>1</v>
      </c>
      <c r="N4" s="404">
        <v>1</v>
      </c>
      <c r="O4" s="404">
        <v>1</v>
      </c>
      <c r="P4" s="404">
        <v>1</v>
      </c>
      <c r="Q4" s="404">
        <v>1</v>
      </c>
      <c r="R4" s="404">
        <v>1</v>
      </c>
      <c r="S4" s="404">
        <v>1</v>
      </c>
      <c r="T4" s="404">
        <v>1</v>
      </c>
      <c r="U4" s="404">
        <v>1</v>
      </c>
      <c r="V4" s="439">
        <v>1</v>
      </c>
    </row>
    <row r="5" spans="1:22" x14ac:dyDescent="0.2">
      <c r="A5" s="407" t="str">
        <f>'CMFs Fatal (All Data)'!A5</f>
        <v>2 - Access management - Driveway - Presence of driveway on an intersection approach corner</v>
      </c>
      <c r="B5" s="403">
        <f>'CMFs Fatal (All Data)'!B5</f>
        <v>20</v>
      </c>
      <c r="C5" s="403" t="str">
        <f>'CMFs Fatal (All Data)'!C5</f>
        <v>All</v>
      </c>
      <c r="D5" s="403" t="e">
        <f>'CMFs Fatal (All Data)'!D5</f>
        <v>#N/A</v>
      </c>
      <c r="E5" s="404">
        <v>1</v>
      </c>
      <c r="F5" s="404">
        <v>0.71</v>
      </c>
      <c r="G5" s="404">
        <v>1.0449999999999999</v>
      </c>
      <c r="H5" s="404">
        <v>0.76</v>
      </c>
      <c r="I5" s="404">
        <v>1</v>
      </c>
      <c r="J5" s="404">
        <v>1</v>
      </c>
      <c r="K5" s="404">
        <v>1.0049999999999999</v>
      </c>
      <c r="L5" s="404">
        <v>1.0049999999999999</v>
      </c>
      <c r="M5" s="404">
        <v>1</v>
      </c>
      <c r="N5" s="404">
        <v>1</v>
      </c>
      <c r="O5" s="404">
        <v>1</v>
      </c>
      <c r="P5" s="404">
        <v>1</v>
      </c>
      <c r="Q5" s="404">
        <v>1</v>
      </c>
      <c r="R5" s="404">
        <v>1</v>
      </c>
      <c r="S5" s="404">
        <v>0.90500000000000003</v>
      </c>
      <c r="T5" s="404">
        <v>1</v>
      </c>
      <c r="U5" s="404">
        <v>1</v>
      </c>
      <c r="V5" s="439">
        <v>1</v>
      </c>
    </row>
    <row r="6" spans="1:22" x14ac:dyDescent="0.2">
      <c r="A6" s="407" t="str">
        <f>'CMFs Fatal (All Data)'!A6</f>
        <v>3 - Access management - Driveway - Presence of driveway on an intersection receiving corner</v>
      </c>
      <c r="B6" s="403">
        <f>'CMFs Fatal (All Data)'!B6</f>
        <v>20</v>
      </c>
      <c r="C6" s="403" t="str">
        <f>'CMFs Fatal (All Data)'!C6</f>
        <v>All</v>
      </c>
      <c r="D6" s="403" t="e">
        <f>'CMFs Fatal (All Data)'!D6</f>
        <v>#N/A</v>
      </c>
      <c r="E6" s="404">
        <v>1</v>
      </c>
      <c r="F6" s="404">
        <v>1.61</v>
      </c>
      <c r="G6" s="404">
        <v>1.72</v>
      </c>
      <c r="H6" s="404">
        <v>1.31</v>
      </c>
      <c r="I6" s="404">
        <v>1.4550000000000001</v>
      </c>
      <c r="J6" s="404">
        <v>1.4550000000000001</v>
      </c>
      <c r="K6" s="404">
        <v>1.355</v>
      </c>
      <c r="L6" s="404">
        <v>1.355</v>
      </c>
      <c r="M6" s="404">
        <v>1</v>
      </c>
      <c r="N6" s="404">
        <v>1</v>
      </c>
      <c r="O6" s="404">
        <v>1</v>
      </c>
      <c r="P6" s="404">
        <v>1</v>
      </c>
      <c r="Q6" s="404">
        <v>1</v>
      </c>
      <c r="R6" s="404">
        <v>1</v>
      </c>
      <c r="S6" s="404">
        <v>1.48</v>
      </c>
      <c r="T6" s="404">
        <v>1</v>
      </c>
      <c r="U6" s="404">
        <v>1</v>
      </c>
      <c r="V6" s="439">
        <v>1</v>
      </c>
    </row>
    <row r="7" spans="1:22" x14ac:dyDescent="0.2">
      <c r="A7" s="407" t="str">
        <f>'CMFs Fatal (All Data)'!A7</f>
        <v>4 - Access management - Median type - Convert an open median to a directional median</v>
      </c>
      <c r="B7" s="403">
        <f>'CMFs Fatal (All Data)'!B7</f>
        <v>20</v>
      </c>
      <c r="C7" s="403" t="str">
        <f>'CMFs Fatal (All Data)'!C7</f>
        <v>Urban and Suburban</v>
      </c>
      <c r="D7" s="403" t="e">
        <f>'CMFs Fatal (All Data)'!D7</f>
        <v>#N/A</v>
      </c>
      <c r="E7" s="404">
        <v>0.79500000000000004</v>
      </c>
      <c r="F7" s="404">
        <v>1</v>
      </c>
      <c r="G7" s="404">
        <v>0.79500000000000004</v>
      </c>
      <c r="H7" s="404">
        <v>0.79500000000000004</v>
      </c>
      <c r="I7" s="404">
        <v>0.79500000000000004</v>
      </c>
      <c r="J7" s="404">
        <v>0.79500000000000004</v>
      </c>
      <c r="K7" s="404">
        <v>0.49</v>
      </c>
      <c r="L7" s="404">
        <v>0.79500000000000004</v>
      </c>
      <c r="M7" s="404">
        <v>0.79500000000000004</v>
      </c>
      <c r="N7" s="404">
        <v>1</v>
      </c>
      <c r="O7" s="404">
        <v>1</v>
      </c>
      <c r="P7" s="404">
        <v>1</v>
      </c>
      <c r="Q7" s="404">
        <v>1</v>
      </c>
      <c r="R7" s="404">
        <v>1</v>
      </c>
      <c r="S7" s="404">
        <v>0.79500000000000004</v>
      </c>
      <c r="T7" s="404">
        <v>1</v>
      </c>
      <c r="U7" s="404">
        <v>1</v>
      </c>
      <c r="V7" s="439">
        <v>1</v>
      </c>
    </row>
    <row r="8" spans="1:22" x14ac:dyDescent="0.2">
      <c r="A8" s="407" t="str">
        <f>'CMFs Fatal (All Data)'!A8</f>
        <v>5 - Access management - Median type - Install raised median</v>
      </c>
      <c r="B8" s="403">
        <f>'CMFs Fatal (All Data)'!B8</f>
        <v>20</v>
      </c>
      <c r="C8" s="403" t="str">
        <f>'CMFs Fatal (All Data)'!C8</f>
        <v>All</v>
      </c>
      <c r="D8" s="403" t="e">
        <f>'CMFs Fatal (All Data)'!D8</f>
        <v>#N/A</v>
      </c>
      <c r="E8" s="404">
        <v>0.56000000000000005</v>
      </c>
      <c r="F8" s="404">
        <v>1</v>
      </c>
      <c r="G8" s="404">
        <v>0.45</v>
      </c>
      <c r="H8" s="404">
        <v>0.56000000000000005</v>
      </c>
      <c r="I8" s="404">
        <v>0.56000000000000005</v>
      </c>
      <c r="J8" s="404">
        <v>0.56000000000000005</v>
      </c>
      <c r="K8" s="404">
        <v>0.56000000000000005</v>
      </c>
      <c r="L8" s="404">
        <v>0.56000000000000005</v>
      </c>
      <c r="M8" s="404">
        <v>0.56000000000000005</v>
      </c>
      <c r="N8" s="404">
        <v>1</v>
      </c>
      <c r="O8" s="404">
        <v>0.56000000000000005</v>
      </c>
      <c r="P8" s="404">
        <v>0.56000000000000005</v>
      </c>
      <c r="Q8" s="404">
        <v>1</v>
      </c>
      <c r="R8" s="404">
        <v>1</v>
      </c>
      <c r="S8" s="404">
        <v>0.56000000000000005</v>
      </c>
      <c r="T8" s="404">
        <v>1</v>
      </c>
      <c r="U8" s="404">
        <v>1</v>
      </c>
      <c r="V8" s="439">
        <v>1</v>
      </c>
    </row>
    <row r="9" spans="1:22" x14ac:dyDescent="0.2">
      <c r="A9" s="407" t="str">
        <f>'CMFs Fatal (All Data)'!A9</f>
        <v>6 - Access management - Median width - Increase median width by 1 ft</v>
      </c>
      <c r="B9" s="403">
        <f>'CMFs Fatal (All Data)'!B9</f>
        <v>20</v>
      </c>
      <c r="C9" s="403" t="str">
        <f>'CMFs Fatal (All Data)'!C9</f>
        <v>All</v>
      </c>
      <c r="D9" s="403" t="e">
        <f>'CMFs Fatal (All Data)'!D9</f>
        <v>#N/A</v>
      </c>
      <c r="E9" s="404">
        <v>0.99</v>
      </c>
      <c r="F9" s="404">
        <v>1</v>
      </c>
      <c r="G9" s="404">
        <v>0.99</v>
      </c>
      <c r="H9" s="404">
        <v>0.99</v>
      </c>
      <c r="I9" s="404">
        <v>0.99</v>
      </c>
      <c r="J9" s="404">
        <v>0.98499999999999999</v>
      </c>
      <c r="K9" s="404">
        <v>0.99</v>
      </c>
      <c r="L9" s="404">
        <v>0.99</v>
      </c>
      <c r="M9" s="404">
        <v>0.99199999999999999</v>
      </c>
      <c r="N9" s="404">
        <v>1</v>
      </c>
      <c r="O9" s="404">
        <v>0.995</v>
      </c>
      <c r="P9" s="404">
        <v>0.99</v>
      </c>
      <c r="Q9" s="404">
        <v>1</v>
      </c>
      <c r="R9" s="404">
        <v>1</v>
      </c>
      <c r="S9" s="404">
        <v>0.99</v>
      </c>
      <c r="T9" s="404">
        <v>1</v>
      </c>
      <c r="U9" s="404">
        <v>1</v>
      </c>
      <c r="V9" s="439">
        <v>1</v>
      </c>
    </row>
    <row r="10" spans="1:22" x14ac:dyDescent="0.2">
      <c r="A10" s="407" t="str">
        <f>'CMFs Fatal (All Data)'!A10</f>
        <v>7 - Access management - Median width - Increase median width from 10 ft to 20 ft</v>
      </c>
      <c r="B10" s="403">
        <f>'CMFs Fatal (All Data)'!B10</f>
        <v>20</v>
      </c>
      <c r="C10" s="403" t="str">
        <f>'CMFs Fatal (All Data)'!C10</f>
        <v>All</v>
      </c>
      <c r="D10" s="403" t="e">
        <f>'CMFs Fatal (All Data)'!D10</f>
        <v>#N/A</v>
      </c>
      <c r="E10" s="404">
        <v>0.91</v>
      </c>
      <c r="F10" s="404">
        <v>1</v>
      </c>
      <c r="G10" s="404">
        <v>0.91</v>
      </c>
      <c r="H10" s="404">
        <v>0.91</v>
      </c>
      <c r="I10" s="404">
        <v>0.91</v>
      </c>
      <c r="J10" s="404">
        <v>0.91</v>
      </c>
      <c r="K10" s="404">
        <v>0.91</v>
      </c>
      <c r="L10" s="404">
        <v>0.91</v>
      </c>
      <c r="M10" s="404">
        <v>0.91</v>
      </c>
      <c r="N10" s="404">
        <v>1</v>
      </c>
      <c r="O10" s="404">
        <v>0.91</v>
      </c>
      <c r="P10" s="404">
        <v>0.91</v>
      </c>
      <c r="Q10" s="404">
        <v>1</v>
      </c>
      <c r="R10" s="404">
        <v>1</v>
      </c>
      <c r="S10" s="404">
        <v>0.91</v>
      </c>
      <c r="T10" s="404">
        <v>1</v>
      </c>
      <c r="U10" s="404">
        <v>1</v>
      </c>
      <c r="V10" s="439">
        <v>1</v>
      </c>
    </row>
    <row r="11" spans="1:22" x14ac:dyDescent="0.2">
      <c r="A11" s="536" t="str">
        <f>'CMFs Fatal (All Data)'!A11</f>
        <v>8 - Access management - Median width - Increase median width from 10 ft to 30 ft</v>
      </c>
      <c r="B11" s="403">
        <f>'CMFs Fatal (All Data)'!B11</f>
        <v>20</v>
      </c>
      <c r="C11" s="403" t="str">
        <f>'CMFs Fatal (All Data)'!C11</f>
        <v>All</v>
      </c>
      <c r="D11" s="403" t="e">
        <f>'CMFs Fatal (All Data)'!D11</f>
        <v>#N/A</v>
      </c>
      <c r="E11" s="404">
        <v>0.83</v>
      </c>
      <c r="F11" s="404">
        <v>1</v>
      </c>
      <c r="G11" s="404">
        <v>0.83</v>
      </c>
      <c r="H11" s="404">
        <v>0.83</v>
      </c>
      <c r="I11" s="404">
        <v>0.83</v>
      </c>
      <c r="J11" s="404">
        <v>0.83</v>
      </c>
      <c r="K11" s="404">
        <v>0.83</v>
      </c>
      <c r="L11" s="404">
        <v>0.83</v>
      </c>
      <c r="M11" s="404">
        <v>0.83</v>
      </c>
      <c r="N11" s="404">
        <v>1</v>
      </c>
      <c r="O11" s="404">
        <v>0.83</v>
      </c>
      <c r="P11" s="404">
        <v>0.83</v>
      </c>
      <c r="Q11" s="404">
        <v>1</v>
      </c>
      <c r="R11" s="404">
        <v>1</v>
      </c>
      <c r="S11" s="404">
        <v>0.83</v>
      </c>
      <c r="T11" s="404">
        <v>1</v>
      </c>
      <c r="U11" s="404">
        <v>1</v>
      </c>
      <c r="V11" s="439">
        <v>1</v>
      </c>
    </row>
    <row r="12" spans="1:22" x14ac:dyDescent="0.2">
      <c r="A12" s="407" t="str">
        <f>'CMFs Fatal (All Data)'!A12</f>
        <v>9 - Access management - Median width - Increase median width from 10 ft to 40 ft</v>
      </c>
      <c r="B12" s="405">
        <f>'CMFs Fatal (All Data)'!B12</f>
        <v>20</v>
      </c>
      <c r="C12" s="405" t="str">
        <f>'CMFs Fatal (All Data)'!C12</f>
        <v>All</v>
      </c>
      <c r="D12" s="405" t="e">
        <f>'CMFs Fatal (All Data)'!D12</f>
        <v>#N/A</v>
      </c>
      <c r="E12" s="404">
        <v>0.75</v>
      </c>
      <c r="F12" s="404">
        <v>1</v>
      </c>
      <c r="G12" s="404">
        <v>0.75</v>
      </c>
      <c r="H12" s="404">
        <v>0.75</v>
      </c>
      <c r="I12" s="404">
        <v>0.75</v>
      </c>
      <c r="J12" s="404">
        <v>0.75</v>
      </c>
      <c r="K12" s="404">
        <v>0.75</v>
      </c>
      <c r="L12" s="404">
        <v>0.75</v>
      </c>
      <c r="M12" s="404">
        <v>0.75</v>
      </c>
      <c r="N12" s="404">
        <v>1</v>
      </c>
      <c r="O12" s="404">
        <v>0.75</v>
      </c>
      <c r="P12" s="404">
        <v>0.75</v>
      </c>
      <c r="Q12" s="404">
        <v>1</v>
      </c>
      <c r="R12" s="404">
        <v>1</v>
      </c>
      <c r="S12" s="404">
        <v>0.75</v>
      </c>
      <c r="T12" s="404">
        <v>1</v>
      </c>
      <c r="U12" s="404">
        <v>1</v>
      </c>
      <c r="V12" s="439">
        <v>1</v>
      </c>
    </row>
    <row r="13" spans="1:22" x14ac:dyDescent="0.2">
      <c r="A13" s="407" t="str">
        <f>'CMFs Fatal (All Data)'!A13</f>
        <v>10 - Access management - Median width - Increase median width from 10 ft to 50 ft</v>
      </c>
      <c r="B13" s="403">
        <f>'CMFs Fatal (All Data)'!B13</f>
        <v>20</v>
      </c>
      <c r="C13" s="403" t="str">
        <f>'CMFs Fatal (All Data)'!C13</f>
        <v>All</v>
      </c>
      <c r="D13" s="403" t="e">
        <f>'CMFs Fatal (All Data)'!D13</f>
        <v>#N/A</v>
      </c>
      <c r="E13" s="404">
        <v>0.68</v>
      </c>
      <c r="F13" s="404">
        <v>1</v>
      </c>
      <c r="G13" s="404">
        <v>0.68</v>
      </c>
      <c r="H13" s="404">
        <v>0.68</v>
      </c>
      <c r="I13" s="404">
        <v>0.68</v>
      </c>
      <c r="J13" s="404">
        <v>0.68</v>
      </c>
      <c r="K13" s="404">
        <v>0.68</v>
      </c>
      <c r="L13" s="404">
        <v>0.68</v>
      </c>
      <c r="M13" s="404">
        <v>0.68</v>
      </c>
      <c r="N13" s="404">
        <v>1</v>
      </c>
      <c r="O13" s="404">
        <v>0.68</v>
      </c>
      <c r="P13" s="404">
        <v>0.68</v>
      </c>
      <c r="Q13" s="404">
        <v>1</v>
      </c>
      <c r="R13" s="404">
        <v>1</v>
      </c>
      <c r="S13" s="404">
        <v>0.68</v>
      </c>
      <c r="T13" s="404">
        <v>1</v>
      </c>
      <c r="U13" s="404">
        <v>1</v>
      </c>
      <c r="V13" s="439">
        <v>1</v>
      </c>
    </row>
    <row r="14" spans="1:22" x14ac:dyDescent="0.2">
      <c r="A14" s="407" t="str">
        <f>'CMFs Fatal (All Data)'!A14</f>
        <v>11 - Access management - Median width - Increase median width from 10 ft to 60 ft</v>
      </c>
      <c r="B14" s="403">
        <f>'CMFs Fatal (All Data)'!B14</f>
        <v>20</v>
      </c>
      <c r="C14" s="403" t="str">
        <f>'CMFs Fatal (All Data)'!C14</f>
        <v>All</v>
      </c>
      <c r="D14" s="403" t="e">
        <f>'CMFs Fatal (All Data)'!D14</f>
        <v>#N/A</v>
      </c>
      <c r="E14" s="404">
        <v>0.62</v>
      </c>
      <c r="F14" s="404">
        <v>1</v>
      </c>
      <c r="G14" s="404">
        <v>0.62</v>
      </c>
      <c r="H14" s="404">
        <v>0.62</v>
      </c>
      <c r="I14" s="404">
        <v>0.62</v>
      </c>
      <c r="J14" s="404">
        <v>0.62</v>
      </c>
      <c r="K14" s="404">
        <v>0.62</v>
      </c>
      <c r="L14" s="404">
        <v>0.62</v>
      </c>
      <c r="M14" s="404">
        <v>0.62</v>
      </c>
      <c r="N14" s="404">
        <v>1</v>
      </c>
      <c r="O14" s="404">
        <v>0.62</v>
      </c>
      <c r="P14" s="404">
        <v>0.62</v>
      </c>
      <c r="Q14" s="404">
        <v>1</v>
      </c>
      <c r="R14" s="404">
        <v>1</v>
      </c>
      <c r="S14" s="404">
        <v>0.62</v>
      </c>
      <c r="T14" s="404">
        <v>1</v>
      </c>
      <c r="U14" s="404">
        <v>1</v>
      </c>
      <c r="V14" s="439">
        <v>1</v>
      </c>
    </row>
    <row r="15" spans="1:22" x14ac:dyDescent="0.2">
      <c r="A15" s="407" t="str">
        <f>'CMFs Fatal (All Data)'!A15</f>
        <v>12 - Access management - Median width - Increase median width from 10 ft to 70 ft</v>
      </c>
      <c r="B15" s="403">
        <f>'CMFs Fatal (All Data)'!B15</f>
        <v>20</v>
      </c>
      <c r="C15" s="403" t="str">
        <f>'CMFs Fatal (All Data)'!C15</f>
        <v>All</v>
      </c>
      <c r="D15" s="403" t="e">
        <f>'CMFs Fatal (All Data)'!D15</f>
        <v>#N/A</v>
      </c>
      <c r="E15" s="404">
        <v>0.56999999999999995</v>
      </c>
      <c r="F15" s="404">
        <v>1</v>
      </c>
      <c r="G15" s="404">
        <v>0.56999999999999995</v>
      </c>
      <c r="H15" s="404">
        <v>0.56999999999999995</v>
      </c>
      <c r="I15" s="404">
        <v>0.56999999999999995</v>
      </c>
      <c r="J15" s="404">
        <v>0.56999999999999995</v>
      </c>
      <c r="K15" s="404">
        <v>0.56999999999999995</v>
      </c>
      <c r="L15" s="404">
        <v>0.56999999999999995</v>
      </c>
      <c r="M15" s="404">
        <v>0.56999999999999995</v>
      </c>
      <c r="N15" s="404">
        <v>1</v>
      </c>
      <c r="O15" s="404">
        <v>0.56999999999999995</v>
      </c>
      <c r="P15" s="404">
        <v>0.56999999999999995</v>
      </c>
      <c r="Q15" s="404">
        <v>1</v>
      </c>
      <c r="R15" s="404">
        <v>1</v>
      </c>
      <c r="S15" s="404">
        <v>0.56999999999999995</v>
      </c>
      <c r="T15" s="404">
        <v>1</v>
      </c>
      <c r="U15" s="404">
        <v>1</v>
      </c>
      <c r="V15" s="439">
        <v>1</v>
      </c>
    </row>
    <row r="16" spans="1:22" x14ac:dyDescent="0.2">
      <c r="A16" s="407" t="str">
        <f>'CMFs Fatal (All Data)'!A16</f>
        <v>13 - Access management - Median width - Increase median width from 10 ft to 80 ft</v>
      </c>
      <c r="B16" s="403">
        <f>'CMFs Fatal (All Data)'!B16</f>
        <v>20</v>
      </c>
      <c r="C16" s="403" t="str">
        <f>'CMFs Fatal (All Data)'!C16</f>
        <v>All</v>
      </c>
      <c r="D16" s="403" t="e">
        <f>'CMFs Fatal (All Data)'!D16</f>
        <v>#N/A</v>
      </c>
      <c r="E16" s="404">
        <v>0.51</v>
      </c>
      <c r="F16" s="404">
        <v>1</v>
      </c>
      <c r="G16" s="404">
        <v>0.51</v>
      </c>
      <c r="H16" s="404">
        <v>0.51</v>
      </c>
      <c r="I16" s="404">
        <v>0.51</v>
      </c>
      <c r="J16" s="404">
        <v>0.51</v>
      </c>
      <c r="K16" s="404">
        <v>0.51</v>
      </c>
      <c r="L16" s="404">
        <v>0.51</v>
      </c>
      <c r="M16" s="404">
        <v>0.51</v>
      </c>
      <c r="N16" s="404">
        <v>1</v>
      </c>
      <c r="O16" s="404">
        <v>0.51</v>
      </c>
      <c r="P16" s="404">
        <v>0.51</v>
      </c>
      <c r="Q16" s="404">
        <v>1</v>
      </c>
      <c r="R16" s="404">
        <v>1</v>
      </c>
      <c r="S16" s="404">
        <v>0.51</v>
      </c>
      <c r="T16" s="404">
        <v>1</v>
      </c>
      <c r="U16" s="404">
        <v>1</v>
      </c>
      <c r="V16" s="439">
        <v>1</v>
      </c>
    </row>
    <row r="17" spans="1:22" x14ac:dyDescent="0.2">
      <c r="A17" s="536" t="str">
        <f>'CMFs Fatal (All Data)'!A17</f>
        <v>14 - Access management - Ramp - Presence of on-ramps</v>
      </c>
      <c r="B17" s="403">
        <f>'CMFs Fatal (All Data)'!B17</f>
        <v>20</v>
      </c>
      <c r="C17" s="403" t="str">
        <f>'CMFs Fatal (All Data)'!C17</f>
        <v>Rural</v>
      </c>
      <c r="D17" s="403" t="e">
        <f>'CMFs Fatal (All Data)'!D17</f>
        <v>#N/A</v>
      </c>
      <c r="E17" s="404">
        <v>1</v>
      </c>
      <c r="F17" s="404">
        <v>1.4690000000000001</v>
      </c>
      <c r="G17" s="404">
        <v>1.4690000000000001</v>
      </c>
      <c r="H17" s="404">
        <v>1.4690000000000001</v>
      </c>
      <c r="I17" s="404">
        <v>1.4690000000000001</v>
      </c>
      <c r="J17" s="404">
        <v>1.2635000000000001</v>
      </c>
      <c r="K17" s="404">
        <v>1</v>
      </c>
      <c r="L17" s="404">
        <v>1</v>
      </c>
      <c r="M17" s="404">
        <v>1.3334999999999999</v>
      </c>
      <c r="N17" s="404">
        <v>1</v>
      </c>
      <c r="O17" s="404">
        <v>1.2635000000000001</v>
      </c>
      <c r="P17" s="404">
        <v>1.4690000000000001</v>
      </c>
      <c r="Q17" s="404">
        <v>1</v>
      </c>
      <c r="R17" s="404">
        <v>1</v>
      </c>
      <c r="S17" s="404">
        <v>1.4690000000000001</v>
      </c>
      <c r="T17" s="404">
        <v>1</v>
      </c>
      <c r="U17" s="404">
        <v>1</v>
      </c>
      <c r="V17" s="439">
        <v>1</v>
      </c>
    </row>
    <row r="18" spans="1:22" x14ac:dyDescent="0.2">
      <c r="A18" s="536" t="str">
        <f>'CMFs Fatal (All Data)'!A18</f>
        <v>15 - Access management - Ramp density - Increase Ramp Density-Freeway-from 0 to 1 ramps per mile</v>
      </c>
      <c r="B18" s="403">
        <f>'CMFs Fatal (All Data)'!B18</f>
        <v>20</v>
      </c>
      <c r="C18" s="403" t="str">
        <f>'CMFs Fatal (All Data)'!C18</f>
        <v>All</v>
      </c>
      <c r="D18" s="403" t="e">
        <f>'CMFs Fatal (All Data)'!D18</f>
        <v>#N/A</v>
      </c>
      <c r="E18" s="404">
        <v>1</v>
      </c>
      <c r="F18" s="404">
        <v>1.0469999999999999</v>
      </c>
      <c r="G18" s="404">
        <v>1.0469999999999999</v>
      </c>
      <c r="H18" s="404">
        <v>1.0469999999999999</v>
      </c>
      <c r="I18" s="404">
        <v>1.0469999999999999</v>
      </c>
      <c r="J18" s="404">
        <v>1.0469999999999999</v>
      </c>
      <c r="K18" s="404">
        <v>1</v>
      </c>
      <c r="L18" s="404">
        <v>1</v>
      </c>
      <c r="M18" s="404">
        <v>1.0469999999999999</v>
      </c>
      <c r="N18" s="404">
        <v>1</v>
      </c>
      <c r="O18" s="404">
        <v>1</v>
      </c>
      <c r="P18" s="404">
        <v>1</v>
      </c>
      <c r="Q18" s="404">
        <v>1</v>
      </c>
      <c r="R18" s="404">
        <v>1</v>
      </c>
      <c r="S18" s="404">
        <v>1.0469999999999999</v>
      </c>
      <c r="T18" s="404">
        <v>1</v>
      </c>
      <c r="U18" s="404">
        <v>1</v>
      </c>
      <c r="V18" s="439">
        <v>1</v>
      </c>
    </row>
    <row r="19" spans="1:22" x14ac:dyDescent="0.2">
      <c r="A19" s="407" t="str">
        <f>'CMFs Fatal (All Data)'!A19</f>
        <v>16 - Access management - Ramp density - Increase Ramp Density-Freeway-from 0 to 10 ramps per mile</v>
      </c>
      <c r="B19" s="403">
        <f>'CMFs Fatal (All Data)'!B19</f>
        <v>20</v>
      </c>
      <c r="C19" s="403" t="str">
        <f>'CMFs Fatal (All Data)'!C19</f>
        <v>All</v>
      </c>
      <c r="D19" s="403" t="e">
        <f>'CMFs Fatal (All Data)'!D19</f>
        <v>#N/A</v>
      </c>
      <c r="E19" s="404">
        <v>1</v>
      </c>
      <c r="F19" s="404">
        <v>1.5780000000000001</v>
      </c>
      <c r="G19" s="404">
        <v>1.5780000000000001</v>
      </c>
      <c r="H19" s="404">
        <v>1.5780000000000001</v>
      </c>
      <c r="I19" s="404">
        <v>1.5780000000000001</v>
      </c>
      <c r="J19" s="404">
        <v>1.5780000000000001</v>
      </c>
      <c r="K19" s="404">
        <v>1</v>
      </c>
      <c r="L19" s="404">
        <v>1</v>
      </c>
      <c r="M19" s="404">
        <v>1.5780000000000001</v>
      </c>
      <c r="N19" s="404">
        <v>1</v>
      </c>
      <c r="O19" s="404">
        <v>1</v>
      </c>
      <c r="P19" s="404">
        <v>1</v>
      </c>
      <c r="Q19" s="404">
        <v>1</v>
      </c>
      <c r="R19" s="404">
        <v>1</v>
      </c>
      <c r="S19" s="404">
        <v>1.5780000000000001</v>
      </c>
      <c r="T19" s="404">
        <v>1</v>
      </c>
      <c r="U19" s="404">
        <v>1</v>
      </c>
      <c r="V19" s="439">
        <v>1</v>
      </c>
    </row>
    <row r="20" spans="1:22" x14ac:dyDescent="0.2">
      <c r="A20" s="407" t="str">
        <f>'CMFs Fatal (All Data)'!A20</f>
        <v>17 - Access management - Ramp density - Increase Ramp Density-Freeway-from 0 to 5 ramps per mile</v>
      </c>
      <c r="B20" s="403">
        <f>'CMFs Fatal (All Data)'!B20</f>
        <v>20</v>
      </c>
      <c r="C20" s="403" t="str">
        <f>'CMFs Fatal (All Data)'!C20</f>
        <v>All</v>
      </c>
      <c r="D20" s="403" t="e">
        <f>'CMFs Fatal (All Data)'!D20</f>
        <v>#N/A</v>
      </c>
      <c r="E20" s="404">
        <v>1</v>
      </c>
      <c r="F20" s="404">
        <v>1.256</v>
      </c>
      <c r="G20" s="404">
        <v>1.256</v>
      </c>
      <c r="H20" s="404">
        <v>1.256</v>
      </c>
      <c r="I20" s="404">
        <v>1.256</v>
      </c>
      <c r="J20" s="404">
        <v>1.256</v>
      </c>
      <c r="K20" s="404">
        <v>1</v>
      </c>
      <c r="L20" s="404">
        <v>1</v>
      </c>
      <c r="M20" s="404">
        <v>1.256</v>
      </c>
      <c r="N20" s="404">
        <v>1</v>
      </c>
      <c r="O20" s="404">
        <v>1</v>
      </c>
      <c r="P20" s="404">
        <v>1</v>
      </c>
      <c r="Q20" s="404">
        <v>1</v>
      </c>
      <c r="R20" s="404">
        <v>1</v>
      </c>
      <c r="S20" s="404">
        <v>1.256</v>
      </c>
      <c r="T20" s="404">
        <v>1</v>
      </c>
      <c r="U20" s="404">
        <v>1</v>
      </c>
      <c r="V20" s="439">
        <v>1</v>
      </c>
    </row>
    <row r="21" spans="1:22" x14ac:dyDescent="0.2">
      <c r="A21" s="407" t="str">
        <f>'CMFs Fatal (All Data)'!A21</f>
        <v>18 - Access management - Regulation - Convert two-way to one-way operation (Frontage road)</v>
      </c>
      <c r="B21" s="403">
        <f>'CMFs Fatal (All Data)'!B21</f>
        <v>20</v>
      </c>
      <c r="C21" s="403" t="str">
        <f>'CMFs Fatal (All Data)'!C21</f>
        <v>All</v>
      </c>
      <c r="D21" s="403" t="e">
        <f>'CMFs Fatal (All Data)'!D21</f>
        <v>#N/A</v>
      </c>
      <c r="E21" s="404">
        <v>0.2</v>
      </c>
      <c r="F21" s="404">
        <v>0.27</v>
      </c>
      <c r="G21" s="404">
        <v>0.23</v>
      </c>
      <c r="H21" s="404">
        <v>0.25</v>
      </c>
      <c r="I21" s="404">
        <v>0.25</v>
      </c>
      <c r="J21" s="404">
        <v>0.25</v>
      </c>
      <c r="K21" s="404">
        <v>0.19</v>
      </c>
      <c r="L21" s="404">
        <v>0.25</v>
      </c>
      <c r="M21" s="404">
        <v>0.25</v>
      </c>
      <c r="N21" s="404">
        <v>1</v>
      </c>
      <c r="O21" s="404">
        <v>1</v>
      </c>
      <c r="P21" s="404">
        <v>1</v>
      </c>
      <c r="Q21" s="404">
        <v>1</v>
      </c>
      <c r="R21" s="404">
        <v>1</v>
      </c>
      <c r="S21" s="404">
        <v>0.25</v>
      </c>
      <c r="T21" s="404">
        <v>1</v>
      </c>
      <c r="U21" s="404">
        <v>1</v>
      </c>
      <c r="V21" s="439">
        <v>1</v>
      </c>
    </row>
    <row r="22" spans="1:22" x14ac:dyDescent="0.2">
      <c r="A22" s="407" t="str">
        <f>'CMFs Fatal (All Data)'!A22</f>
        <v>19 - Access management - TWLTL - Add - Add a TWLTL on two lane road</v>
      </c>
      <c r="B22" s="403">
        <f>'CMFs Fatal (All Data)'!B22</f>
        <v>20</v>
      </c>
      <c r="C22" s="403" t="str">
        <f>'CMFs Fatal (All Data)'!C22</f>
        <v>All</v>
      </c>
      <c r="D22" s="403" t="e">
        <f>'CMFs Fatal (All Data)'!D22</f>
        <v>#N/A</v>
      </c>
      <c r="E22" s="404">
        <v>0.72599999999999998</v>
      </c>
      <c r="F22" s="404">
        <v>0.55500000000000005</v>
      </c>
      <c r="G22" s="404">
        <v>0.72599999999999998</v>
      </c>
      <c r="H22" s="404">
        <v>0.72599999999999998</v>
      </c>
      <c r="I22" s="404">
        <v>0.72599999999999998</v>
      </c>
      <c r="J22" s="404">
        <v>0.72599999999999998</v>
      </c>
      <c r="K22" s="404">
        <v>0.72599999999999998</v>
      </c>
      <c r="L22" s="404">
        <v>0.72599999999999998</v>
      </c>
      <c r="M22" s="404">
        <v>0.72599999999999998</v>
      </c>
      <c r="N22" s="404">
        <v>1</v>
      </c>
      <c r="O22" s="404">
        <v>0.72599999999999998</v>
      </c>
      <c r="P22" s="404">
        <v>0.72599999999999998</v>
      </c>
      <c r="Q22" s="404">
        <v>1</v>
      </c>
      <c r="R22" s="404">
        <v>1</v>
      </c>
      <c r="S22" s="404">
        <v>0.72599999999999998</v>
      </c>
      <c r="T22" s="404">
        <v>1</v>
      </c>
      <c r="U22" s="404">
        <v>1</v>
      </c>
      <c r="V22" s="439">
        <v>1</v>
      </c>
    </row>
    <row r="23" spans="1:22" x14ac:dyDescent="0.2">
      <c r="A23" s="407" t="str">
        <f>'CMFs Fatal (All Data)'!A23</f>
        <v>20 - Access management - TWLTL - Convert - Convert 4 lanes to 3 lanes with a TWLTL</v>
      </c>
      <c r="B23" s="403">
        <f>'CMFs Fatal (All Data)'!B23</f>
        <v>20</v>
      </c>
      <c r="C23" s="403" t="str">
        <f>'CMFs Fatal (All Data)'!C23</f>
        <v>Urban and Suburban</v>
      </c>
      <c r="D23" s="403" t="e">
        <f>'CMFs Fatal (All Data)'!D23</f>
        <v>#N/A</v>
      </c>
      <c r="E23" s="404">
        <v>0.71899999999999997</v>
      </c>
      <c r="F23" s="404">
        <v>0.69</v>
      </c>
      <c r="G23" s="404">
        <v>0.69499999999999995</v>
      </c>
      <c r="H23" s="404">
        <v>0.71899999999999997</v>
      </c>
      <c r="I23" s="404">
        <v>0.71899999999999997</v>
      </c>
      <c r="J23" s="404">
        <v>0.71899999999999997</v>
      </c>
      <c r="K23" s="404">
        <v>0.71899999999999997</v>
      </c>
      <c r="L23" s="404">
        <v>0.71899999999999997</v>
      </c>
      <c r="M23" s="404">
        <v>0.71899999999999997</v>
      </c>
      <c r="N23" s="404">
        <v>1</v>
      </c>
      <c r="O23" s="404">
        <v>0.71899999999999997</v>
      </c>
      <c r="P23" s="404">
        <v>0.71899999999999997</v>
      </c>
      <c r="Q23" s="404">
        <v>1</v>
      </c>
      <c r="R23" s="404">
        <v>1</v>
      </c>
      <c r="S23" s="404">
        <v>0.71899999999999997</v>
      </c>
      <c r="T23" s="404">
        <v>1</v>
      </c>
      <c r="U23" s="404">
        <v>1</v>
      </c>
      <c r="V23" s="439">
        <v>1</v>
      </c>
    </row>
    <row r="24" spans="1:22" x14ac:dyDescent="0.2">
      <c r="A24" s="407" t="str">
        <f>'CMFs Fatal (All Data)'!A24</f>
        <v>21 - Access management - TWLTL - Convert - Convert 4-lane undivided road to 2-lanes plus TWLTL</v>
      </c>
      <c r="B24" s="403">
        <f>'CMFs Fatal (All Data)'!B24</f>
        <v>20</v>
      </c>
      <c r="C24" s="403" t="str">
        <f>'CMFs Fatal (All Data)'!C24</f>
        <v>All</v>
      </c>
      <c r="D24" s="403" t="e">
        <f>'CMFs Fatal (All Data)'!D24</f>
        <v>#N/A</v>
      </c>
      <c r="E24" s="404">
        <v>0.93</v>
      </c>
      <c r="F24" s="404">
        <v>0.93</v>
      </c>
      <c r="G24" s="404">
        <v>0.93</v>
      </c>
      <c r="H24" s="404">
        <v>0.93</v>
      </c>
      <c r="I24" s="404">
        <v>0.93</v>
      </c>
      <c r="J24" s="404">
        <v>0.93</v>
      </c>
      <c r="K24" s="404">
        <v>0.93</v>
      </c>
      <c r="L24" s="404">
        <v>0.93</v>
      </c>
      <c r="M24" s="404">
        <v>0.93</v>
      </c>
      <c r="N24" s="404">
        <v>1</v>
      </c>
      <c r="O24" s="404">
        <v>0.93</v>
      </c>
      <c r="P24" s="404">
        <v>0.93</v>
      </c>
      <c r="Q24" s="404">
        <v>1</v>
      </c>
      <c r="R24" s="404">
        <v>1</v>
      </c>
      <c r="S24" s="404">
        <v>0.93</v>
      </c>
      <c r="T24" s="404">
        <v>1</v>
      </c>
      <c r="U24" s="404">
        <v>1</v>
      </c>
      <c r="V24" s="439">
        <v>1</v>
      </c>
    </row>
    <row r="25" spans="1:22" x14ac:dyDescent="0.2">
      <c r="A25" s="407" t="str">
        <f>'CMFs Fatal (All Data)'!A25</f>
        <v>22 - Access management - TWLTL - Replace/Remove - Replace TWLTL with raised median</v>
      </c>
      <c r="B25" s="403">
        <f>'CMFs Fatal (All Data)'!B25</f>
        <v>20</v>
      </c>
      <c r="C25" s="403" t="str">
        <f>'CMFs Fatal (All Data)'!C25</f>
        <v>All</v>
      </c>
      <c r="D25" s="403" t="e">
        <f>'CMFs Fatal (All Data)'!D25</f>
        <v>#N/A</v>
      </c>
      <c r="E25" s="404">
        <v>0.77</v>
      </c>
      <c r="F25" s="404">
        <v>0.77700000000000002</v>
      </c>
      <c r="G25" s="404">
        <v>0.64700000000000002</v>
      </c>
      <c r="H25" s="404">
        <v>0.66300000000000003</v>
      </c>
      <c r="I25" s="404">
        <v>0.79</v>
      </c>
      <c r="J25" s="404">
        <v>0.66300000000000003</v>
      </c>
      <c r="K25" s="404">
        <v>0.312</v>
      </c>
      <c r="L25" s="404">
        <v>0.66200000000000003</v>
      </c>
      <c r="M25" s="404">
        <v>0.78</v>
      </c>
      <c r="N25" s="404">
        <v>1</v>
      </c>
      <c r="O25" s="404">
        <v>0.78</v>
      </c>
      <c r="P25" s="404">
        <v>0.66300000000000003</v>
      </c>
      <c r="Q25" s="404">
        <v>1</v>
      </c>
      <c r="R25" s="404">
        <v>1</v>
      </c>
      <c r="S25" s="404">
        <v>0.74199999999999999</v>
      </c>
      <c r="T25" s="404">
        <v>1</v>
      </c>
      <c r="U25" s="404">
        <v>1</v>
      </c>
      <c r="V25" s="439">
        <v>1</v>
      </c>
    </row>
    <row r="26" spans="1:22" x14ac:dyDescent="0.2">
      <c r="A26" s="407" t="str">
        <f>'CMFs Fatal (All Data)'!A26</f>
        <v>23 - Advanced technology and ITS - Convert existing barrier tollbooths to open road tolling (ORT) facility</v>
      </c>
      <c r="B26" s="403">
        <f>'CMFs Fatal (All Data)'!B26</f>
        <v>20</v>
      </c>
      <c r="C26" s="403" t="str">
        <f>'CMFs Fatal (All Data)'!C26</f>
        <v>All</v>
      </c>
      <c r="D26" s="403" t="e">
        <f>'CMFs Fatal (All Data)'!D26</f>
        <v>#N/A</v>
      </c>
      <c r="E26" s="404">
        <v>1</v>
      </c>
      <c r="F26" s="404">
        <v>0.34</v>
      </c>
      <c r="G26" s="404">
        <v>0.49</v>
      </c>
      <c r="H26" s="404">
        <v>0.49</v>
      </c>
      <c r="I26" s="404">
        <v>0.49</v>
      </c>
      <c r="J26" s="404">
        <v>1</v>
      </c>
      <c r="K26" s="404">
        <v>1</v>
      </c>
      <c r="L26" s="404">
        <v>1</v>
      </c>
      <c r="M26" s="404">
        <v>1</v>
      </c>
      <c r="N26" s="404">
        <v>1</v>
      </c>
      <c r="O26" s="404">
        <v>1</v>
      </c>
      <c r="P26" s="404">
        <v>1</v>
      </c>
      <c r="Q26" s="404">
        <v>1</v>
      </c>
      <c r="R26" s="404">
        <v>1</v>
      </c>
      <c r="S26" s="404">
        <v>1</v>
      </c>
      <c r="T26" s="404">
        <v>1</v>
      </c>
      <c r="U26" s="404">
        <v>1</v>
      </c>
      <c r="V26" s="439">
        <v>1</v>
      </c>
    </row>
    <row r="27" spans="1:22" x14ac:dyDescent="0.2">
      <c r="A27" s="407" t="str">
        <f>'CMFs Fatal (All Data)'!A27</f>
        <v>24 - Advanced technology and ITS - Convert traditional mainline toll plazas to hybrid mainline toll plazas</v>
      </c>
      <c r="B27" s="403">
        <f>'CMFs Fatal (All Data)'!B27</f>
        <v>20</v>
      </c>
      <c r="C27" s="403" t="str">
        <f>'CMFs Fatal (All Data)'!C27</f>
        <v>All</v>
      </c>
      <c r="D27" s="403" t="e">
        <f>'CMFs Fatal (All Data)'!D27</f>
        <v>#N/A</v>
      </c>
      <c r="E27" s="404">
        <v>1</v>
      </c>
      <c r="F27" s="404">
        <v>0.34</v>
      </c>
      <c r="G27" s="404">
        <v>0.45</v>
      </c>
      <c r="H27" s="404">
        <v>0.45</v>
      </c>
      <c r="I27" s="404">
        <v>0.39500000000000002</v>
      </c>
      <c r="J27" s="404">
        <v>1</v>
      </c>
      <c r="K27" s="404">
        <v>1</v>
      </c>
      <c r="L27" s="404">
        <v>1</v>
      </c>
      <c r="M27" s="404">
        <v>1</v>
      </c>
      <c r="N27" s="404">
        <v>1</v>
      </c>
      <c r="O27" s="404">
        <v>1</v>
      </c>
      <c r="P27" s="404">
        <v>1</v>
      </c>
      <c r="Q27" s="404">
        <v>1</v>
      </c>
      <c r="R27" s="404">
        <v>1</v>
      </c>
      <c r="S27" s="404">
        <v>1</v>
      </c>
      <c r="T27" s="404">
        <v>1</v>
      </c>
      <c r="U27" s="404">
        <v>1</v>
      </c>
      <c r="V27" s="439">
        <v>1</v>
      </c>
    </row>
    <row r="28" spans="1:22" x14ac:dyDescent="0.2">
      <c r="A28" s="407" t="str">
        <f>'CMFs Fatal (All Data)'!A28</f>
        <v>25 - Bicyclists - Install bicycle lanes (marked, but not physically-separated)</v>
      </c>
      <c r="B28" s="403">
        <f>'CMFs Fatal (All Data)'!B28</f>
        <v>20</v>
      </c>
      <c r="C28" s="403" t="str">
        <f>'CMFs Fatal (All Data)'!C28</f>
        <v>Urban</v>
      </c>
      <c r="D28" s="403" t="e">
        <f>'CMFs Fatal (All Data)'!D28</f>
        <v>#N/A</v>
      </c>
      <c r="E28" s="404">
        <v>1</v>
      </c>
      <c r="F28" s="404">
        <v>1.05</v>
      </c>
      <c r="G28" s="404">
        <v>1.05</v>
      </c>
      <c r="H28" s="404">
        <v>1.05</v>
      </c>
      <c r="I28" s="404">
        <v>1.05</v>
      </c>
      <c r="J28" s="404">
        <v>1</v>
      </c>
      <c r="K28" s="404">
        <v>1</v>
      </c>
      <c r="L28" s="404">
        <v>1</v>
      </c>
      <c r="M28" s="404">
        <v>1.05</v>
      </c>
      <c r="N28" s="404">
        <v>1.05</v>
      </c>
      <c r="O28" s="404">
        <v>1</v>
      </c>
      <c r="P28" s="404">
        <v>1</v>
      </c>
      <c r="Q28" s="404">
        <v>1</v>
      </c>
      <c r="R28" s="404">
        <v>1</v>
      </c>
      <c r="S28" s="404">
        <v>1.05</v>
      </c>
      <c r="T28" s="404">
        <v>1</v>
      </c>
      <c r="U28" s="404">
        <v>1</v>
      </c>
      <c r="V28" s="439">
        <v>1</v>
      </c>
    </row>
    <row r="29" spans="1:22" x14ac:dyDescent="0.2">
      <c r="A29" s="407" t="str">
        <f>'CMFs Fatal (All Data)'!A29</f>
        <v>26 - Bicyclists - Install bicycle tracks (physically-separated)</v>
      </c>
      <c r="B29" s="403">
        <f>'CMFs Fatal (All Data)'!B29</f>
        <v>20</v>
      </c>
      <c r="C29" s="403" t="str">
        <f>'CMFs Fatal (All Data)'!C29</f>
        <v>All</v>
      </c>
      <c r="D29" s="403" t="e">
        <f>'CMFs Fatal (All Data)'!D29</f>
        <v>#N/A</v>
      </c>
      <c r="E29" s="404">
        <v>1</v>
      </c>
      <c r="F29" s="404">
        <v>0.97</v>
      </c>
      <c r="G29" s="404">
        <v>0.99</v>
      </c>
      <c r="H29" s="404">
        <v>1.08</v>
      </c>
      <c r="I29" s="404">
        <v>1.08</v>
      </c>
      <c r="J29" s="404">
        <v>1</v>
      </c>
      <c r="K29" s="404">
        <v>1</v>
      </c>
      <c r="L29" s="404">
        <v>1</v>
      </c>
      <c r="M29" s="404">
        <v>0.79</v>
      </c>
      <c r="N29" s="404">
        <v>1.08</v>
      </c>
      <c r="O29" s="404">
        <v>1</v>
      </c>
      <c r="P29" s="404">
        <v>1</v>
      </c>
      <c r="Q29" s="404">
        <v>1</v>
      </c>
      <c r="R29" s="404">
        <v>1</v>
      </c>
      <c r="S29" s="404">
        <v>1.08</v>
      </c>
      <c r="T29" s="404">
        <v>1</v>
      </c>
      <c r="U29" s="404">
        <v>1</v>
      </c>
      <c r="V29" s="439">
        <v>1</v>
      </c>
    </row>
    <row r="30" spans="1:22" x14ac:dyDescent="0.2">
      <c r="A30" s="407" t="str">
        <f>'CMFs Fatal (All Data)'!A30</f>
        <v>27 - Bicyclists - Install sidewalk barrier to separate cycling from traffic</v>
      </c>
      <c r="B30" s="403">
        <f>'CMFs Fatal (All Data)'!B30</f>
        <v>20</v>
      </c>
      <c r="C30" s="403" t="str">
        <f>'CMFs Fatal (All Data)'!C30</f>
        <v>Urban</v>
      </c>
      <c r="D30" s="403" t="e">
        <f>'CMFs Fatal (All Data)'!D30</f>
        <v>#N/A</v>
      </c>
      <c r="E30" s="404">
        <v>1</v>
      </c>
      <c r="F30" s="404">
        <v>1</v>
      </c>
      <c r="G30" s="404">
        <v>1.99</v>
      </c>
      <c r="H30" s="404">
        <v>1.99</v>
      </c>
      <c r="I30" s="404">
        <v>1.99</v>
      </c>
      <c r="J30" s="404">
        <v>1</v>
      </c>
      <c r="K30" s="404">
        <v>1</v>
      </c>
      <c r="L30" s="404">
        <v>1</v>
      </c>
      <c r="M30" s="404">
        <v>1.99</v>
      </c>
      <c r="N30" s="404">
        <v>1.99</v>
      </c>
      <c r="O30" s="404">
        <v>1</v>
      </c>
      <c r="P30" s="404">
        <v>1</v>
      </c>
      <c r="Q30" s="404">
        <v>1</v>
      </c>
      <c r="R30" s="404">
        <v>1</v>
      </c>
      <c r="S30" s="404">
        <v>1.99</v>
      </c>
      <c r="T30" s="404">
        <v>1</v>
      </c>
      <c r="U30" s="404">
        <v>1</v>
      </c>
      <c r="V30" s="439">
        <v>1</v>
      </c>
    </row>
    <row r="31" spans="1:22" x14ac:dyDescent="0.2">
      <c r="A31" s="407" t="str">
        <f>'CMFs Fatal (All Data)'!A31</f>
        <v xml:space="preserve">28 - Illumination - Intersection/interchange - Add lighting at an intersection and interchange </v>
      </c>
      <c r="B31" s="403">
        <f>'CMFs Fatal (All Data)'!B31</f>
        <v>20</v>
      </c>
      <c r="C31" s="403" t="str">
        <f>'CMFs Fatal (All Data)'!C31</f>
        <v>All</v>
      </c>
      <c r="D31" s="403" t="e">
        <f>'CMFs Fatal (All Data)'!D31</f>
        <v>#N/A</v>
      </c>
      <c r="E31" s="404">
        <v>0.88100000000000001</v>
      </c>
      <c r="F31" s="404">
        <v>0.88100000000000001</v>
      </c>
      <c r="G31" s="404">
        <v>0.67</v>
      </c>
      <c r="H31" s="404">
        <v>0.88100000000000001</v>
      </c>
      <c r="I31" s="404">
        <v>0.88100000000000001</v>
      </c>
      <c r="J31" s="404">
        <v>1</v>
      </c>
      <c r="K31" s="404">
        <v>1</v>
      </c>
      <c r="L31" s="404">
        <v>1</v>
      </c>
      <c r="M31" s="404">
        <v>0.88100000000000001</v>
      </c>
      <c r="N31" s="404">
        <v>0.88100000000000001</v>
      </c>
      <c r="O31" s="404">
        <v>1</v>
      </c>
      <c r="P31" s="404">
        <v>1</v>
      </c>
      <c r="Q31" s="404">
        <v>1</v>
      </c>
      <c r="R31" s="404">
        <v>0.88100000000000001</v>
      </c>
      <c r="S31" s="404">
        <v>0.89549999999999996</v>
      </c>
      <c r="T31" s="404">
        <v>1</v>
      </c>
      <c r="U31" s="404">
        <v>1</v>
      </c>
      <c r="V31" s="439">
        <v>1</v>
      </c>
    </row>
    <row r="32" spans="1:22" x14ac:dyDescent="0.2">
      <c r="A32" s="407" t="str">
        <f>'CMFs Fatal (All Data)'!A32</f>
        <v>29 - Illumination - Segment - Install the street light at roadway segment</v>
      </c>
      <c r="B32" s="403">
        <f>'CMFs Fatal (All Data)'!B32</f>
        <v>20</v>
      </c>
      <c r="C32" s="403" t="str">
        <f>'CMFs Fatal (All Data)'!C32</f>
        <v>All</v>
      </c>
      <c r="D32" s="403" t="e">
        <f>'CMFs Fatal (All Data)'!D32</f>
        <v>#N/A</v>
      </c>
      <c r="E32" s="404">
        <v>0.68</v>
      </c>
      <c r="F32" s="404">
        <v>0.62</v>
      </c>
      <c r="G32" s="404">
        <v>0.73</v>
      </c>
      <c r="H32" s="404">
        <v>0.68</v>
      </c>
      <c r="I32" s="404">
        <v>0.68</v>
      </c>
      <c r="J32" s="404">
        <v>1</v>
      </c>
      <c r="K32" s="404">
        <v>1</v>
      </c>
      <c r="L32" s="404">
        <v>1</v>
      </c>
      <c r="M32" s="404">
        <v>0.46</v>
      </c>
      <c r="N32" s="404">
        <v>0.68</v>
      </c>
      <c r="O32" s="404">
        <v>1</v>
      </c>
      <c r="P32" s="404">
        <v>1</v>
      </c>
      <c r="Q32" s="404">
        <v>1</v>
      </c>
      <c r="R32" s="404">
        <v>0.54</v>
      </c>
      <c r="S32" s="404">
        <v>0.495</v>
      </c>
      <c r="T32" s="404">
        <v>1</v>
      </c>
      <c r="U32" s="404">
        <v>1</v>
      </c>
      <c r="V32" s="439">
        <v>1</v>
      </c>
    </row>
    <row r="33" spans="1:22" x14ac:dyDescent="0.2">
      <c r="A33" s="407" t="str">
        <f>'CMFs Fatal (All Data)'!A33</f>
        <v>30 - Interchange design - Add auxiliary lane</v>
      </c>
      <c r="B33" s="403">
        <f>'CMFs Fatal (All Data)'!B33</f>
        <v>8</v>
      </c>
      <c r="C33" s="403" t="str">
        <f>'CMFs Fatal (All Data)'!C33</f>
        <v>All</v>
      </c>
      <c r="D33" s="403" t="e">
        <f>'CMFs Fatal (All Data)'!D33</f>
        <v>#N/A</v>
      </c>
      <c r="E33" s="404">
        <v>1</v>
      </c>
      <c r="F33" s="404">
        <v>0.76</v>
      </c>
      <c r="G33" s="404">
        <v>0.76</v>
      </c>
      <c r="H33" s="404">
        <v>0.76</v>
      </c>
      <c r="I33" s="404">
        <v>0.78</v>
      </c>
      <c r="J33" s="404">
        <v>0.78</v>
      </c>
      <c r="K33" s="404">
        <v>0.78</v>
      </c>
      <c r="L33" s="404">
        <v>0.78</v>
      </c>
      <c r="M33" s="404">
        <v>1</v>
      </c>
      <c r="N33" s="404">
        <v>1</v>
      </c>
      <c r="O33" s="404">
        <v>1</v>
      </c>
      <c r="P33" s="404">
        <v>1</v>
      </c>
      <c r="Q33" s="404">
        <v>1</v>
      </c>
      <c r="R33" s="404">
        <v>1</v>
      </c>
      <c r="S33" s="404">
        <v>1</v>
      </c>
      <c r="T33" s="404">
        <v>1</v>
      </c>
      <c r="U33" s="404">
        <v>1</v>
      </c>
      <c r="V33" s="439">
        <v>1</v>
      </c>
    </row>
    <row r="34" spans="1:22" x14ac:dyDescent="0.2">
      <c r="A34" s="407" t="str">
        <f>'CMFs Fatal (All Data)'!A34</f>
        <v>31 - Interchange design - Convert at-grade intersection into grade-separated interchange</v>
      </c>
      <c r="B34" s="403">
        <f>'CMFs Fatal (All Data)'!B34</f>
        <v>20</v>
      </c>
      <c r="C34" s="403" t="str">
        <f>'CMFs Fatal (All Data)'!C34</f>
        <v>All</v>
      </c>
      <c r="D34" s="403" t="e">
        <f>'CMFs Fatal (All Data)'!D34</f>
        <v>#N/A</v>
      </c>
      <c r="E34" s="404">
        <v>0.72</v>
      </c>
      <c r="F34" s="404">
        <v>1</v>
      </c>
      <c r="G34" s="404">
        <v>0.72</v>
      </c>
      <c r="H34" s="404">
        <v>0.72</v>
      </c>
      <c r="I34" s="404">
        <v>0.72</v>
      </c>
      <c r="J34" s="404">
        <v>1</v>
      </c>
      <c r="K34" s="404">
        <v>0.72</v>
      </c>
      <c r="L34" s="404">
        <v>0.72</v>
      </c>
      <c r="M34" s="404">
        <v>0.72</v>
      </c>
      <c r="N34" s="404">
        <v>1</v>
      </c>
      <c r="O34" s="404">
        <v>1</v>
      </c>
      <c r="P34" s="404">
        <v>1</v>
      </c>
      <c r="Q34" s="404">
        <v>1</v>
      </c>
      <c r="R34" s="404">
        <v>1</v>
      </c>
      <c r="S34" s="404">
        <v>0.72</v>
      </c>
      <c r="T34" s="404">
        <v>1</v>
      </c>
      <c r="U34" s="404">
        <v>1</v>
      </c>
      <c r="V34" s="439">
        <v>1</v>
      </c>
    </row>
    <row r="35" spans="1:22" x14ac:dyDescent="0.2">
      <c r="A35" s="407" t="str">
        <f>'CMFs Fatal (All Data)'!A35</f>
        <v>32 - Interchange design - Convert diamond interchange to Diverging Diamond Interchange (DDI) or Double Crossover Diamond (DCD)</v>
      </c>
      <c r="B35" s="403">
        <f>'CMFs Fatal (All Data)'!B35</f>
        <v>20</v>
      </c>
      <c r="C35" s="403" t="str">
        <f>'CMFs Fatal (All Data)'!C35</f>
        <v>All</v>
      </c>
      <c r="D35" s="403" t="e">
        <f>'CMFs Fatal (All Data)'!D35</f>
        <v>#N/A</v>
      </c>
      <c r="E35" s="404">
        <v>1</v>
      </c>
      <c r="F35" s="404">
        <v>0.64</v>
      </c>
      <c r="G35" s="404">
        <v>0.33</v>
      </c>
      <c r="H35" s="404">
        <v>1.27</v>
      </c>
      <c r="I35" s="404">
        <v>0.60850000000000004</v>
      </c>
      <c r="J35" s="404">
        <v>1</v>
      </c>
      <c r="K35" s="404">
        <v>0.60850000000000004</v>
      </c>
      <c r="L35" s="404">
        <v>0.60850000000000004</v>
      </c>
      <c r="M35" s="404">
        <v>0.60850000000000004</v>
      </c>
      <c r="N35" s="404">
        <v>1</v>
      </c>
      <c r="O35" s="404">
        <v>1</v>
      </c>
      <c r="P35" s="404">
        <v>1</v>
      </c>
      <c r="Q35" s="404">
        <v>1</v>
      </c>
      <c r="R35" s="404">
        <v>1</v>
      </c>
      <c r="S35" s="404">
        <v>0.60850000000000004</v>
      </c>
      <c r="T35" s="404">
        <v>1</v>
      </c>
      <c r="U35" s="404">
        <v>1</v>
      </c>
      <c r="V35" s="439">
        <v>1</v>
      </c>
    </row>
    <row r="36" spans="1:22" x14ac:dyDescent="0.2">
      <c r="A36" s="407" t="str">
        <f>'CMFs Fatal (All Data)'!A36</f>
        <v>33 - Intersection - Install rumble strip at stop controlled approach</v>
      </c>
      <c r="B36" s="403">
        <f>'CMFs Fatal (All Data)'!B36</f>
        <v>8</v>
      </c>
      <c r="C36" s="403" t="str">
        <f>'CMFs Fatal (All Data)'!C36</f>
        <v>All</v>
      </c>
      <c r="D36" s="403" t="e">
        <f>'CMFs Fatal (All Data)'!D36</f>
        <v>#N/A</v>
      </c>
      <c r="E36" s="404">
        <v>0.82</v>
      </c>
      <c r="F36" s="404">
        <v>0.42</v>
      </c>
      <c r="G36" s="404">
        <v>0.66</v>
      </c>
      <c r="H36" s="404">
        <v>0.82</v>
      </c>
      <c r="I36" s="404">
        <v>0.82</v>
      </c>
      <c r="J36" s="404">
        <v>1</v>
      </c>
      <c r="K36" s="404">
        <v>0.82</v>
      </c>
      <c r="L36" s="404">
        <v>0.82</v>
      </c>
      <c r="M36" s="404">
        <v>1</v>
      </c>
      <c r="N36" s="404">
        <v>0.82</v>
      </c>
      <c r="O36" s="404">
        <v>1</v>
      </c>
      <c r="P36" s="404">
        <v>1</v>
      </c>
      <c r="Q36" s="404">
        <v>1</v>
      </c>
      <c r="R36" s="404">
        <v>0.82</v>
      </c>
      <c r="S36" s="404">
        <v>0.82</v>
      </c>
      <c r="T36" s="404">
        <v>1</v>
      </c>
      <c r="U36" s="404">
        <v>1</v>
      </c>
      <c r="V36" s="439">
        <v>1</v>
      </c>
    </row>
    <row r="37" spans="1:22" x14ac:dyDescent="0.2">
      <c r="A37" s="407" t="str">
        <f>'CMFs Fatal (All Data)'!A37</f>
        <v>34 - Intersection - Geometry - Alignment - Redesign Intersection</v>
      </c>
      <c r="B37" s="403">
        <f>'CMFs Fatal (All Data)'!B37</f>
        <v>25</v>
      </c>
      <c r="C37" s="403" t="str">
        <f>'CMFs Fatal (All Data)'!C37</f>
        <v>All</v>
      </c>
      <c r="D37" s="403" t="e">
        <f>'CMFs Fatal (All Data)'!D37</f>
        <v>#N/A</v>
      </c>
      <c r="E37" s="404">
        <v>0.75</v>
      </c>
      <c r="F37" s="404">
        <v>0.75</v>
      </c>
      <c r="G37" s="404">
        <v>0.75</v>
      </c>
      <c r="H37" s="404">
        <v>0.75</v>
      </c>
      <c r="I37" s="404">
        <v>0.75</v>
      </c>
      <c r="J37" s="404">
        <v>1</v>
      </c>
      <c r="K37" s="404">
        <v>0.75</v>
      </c>
      <c r="L37" s="404">
        <v>0.75</v>
      </c>
      <c r="M37" s="404">
        <v>0.75</v>
      </c>
      <c r="N37" s="404">
        <v>0.75</v>
      </c>
      <c r="O37" s="404">
        <v>0.75</v>
      </c>
      <c r="P37" s="404">
        <v>0.75</v>
      </c>
      <c r="Q37" s="404">
        <v>1</v>
      </c>
      <c r="R37" s="404">
        <v>0.75</v>
      </c>
      <c r="S37" s="404">
        <v>0.75</v>
      </c>
      <c r="T37" s="404">
        <v>1</v>
      </c>
      <c r="U37" s="404">
        <v>1</v>
      </c>
      <c r="V37" s="439">
        <v>1</v>
      </c>
    </row>
    <row r="38" spans="1:22" x14ac:dyDescent="0.2">
      <c r="A38" s="407" t="str">
        <f>'CMFs Fatal (All Data)'!A38</f>
        <v>35 - Intersection - Geometry - Roundabout - Convert a signalized intersection to roundabout</v>
      </c>
      <c r="B38" s="403">
        <f>'CMFs Fatal (All Data)'!B38</f>
        <v>20</v>
      </c>
      <c r="C38" s="403" t="str">
        <f>'CMFs Fatal (All Data)'!C38</f>
        <v>All</v>
      </c>
      <c r="D38" s="403" t="e">
        <f>'CMFs Fatal (All Data)'!D38</f>
        <v>#N/A</v>
      </c>
      <c r="E38" s="404">
        <v>0.57799999999999996</v>
      </c>
      <c r="F38" s="404">
        <v>0.57799999999999996</v>
      </c>
      <c r="G38" s="404">
        <v>0.57799999999999996</v>
      </c>
      <c r="H38" s="404">
        <v>0.57799999999999996</v>
      </c>
      <c r="I38" s="404">
        <v>0.57799999999999996</v>
      </c>
      <c r="J38" s="404">
        <v>1</v>
      </c>
      <c r="K38" s="404">
        <v>0.57799999999999996</v>
      </c>
      <c r="L38" s="404">
        <v>0.57799999999999996</v>
      </c>
      <c r="M38" s="404">
        <v>0.57799999999999996</v>
      </c>
      <c r="N38" s="404">
        <v>0.57799999999999996</v>
      </c>
      <c r="O38" s="404">
        <v>1</v>
      </c>
      <c r="P38" s="404">
        <v>1</v>
      </c>
      <c r="Q38" s="404">
        <v>1</v>
      </c>
      <c r="R38" s="404">
        <v>1</v>
      </c>
      <c r="S38" s="404">
        <v>0.57799999999999996</v>
      </c>
      <c r="T38" s="404">
        <v>1</v>
      </c>
      <c r="U38" s="404">
        <v>1</v>
      </c>
      <c r="V38" s="439">
        <v>1</v>
      </c>
    </row>
    <row r="39" spans="1:22" x14ac:dyDescent="0.2">
      <c r="A39" s="407" t="str">
        <f>'CMFs Fatal (All Data)'!A39</f>
        <v>36 - Intersection - Geometry - Roundabout - Convert a two-way stop intersection to roundabout</v>
      </c>
      <c r="B39" s="403">
        <f>'CMFs Fatal (All Data)'!B39</f>
        <v>20</v>
      </c>
      <c r="C39" s="403" t="str">
        <f>'CMFs Fatal (All Data)'!C39</f>
        <v>All</v>
      </c>
      <c r="D39" s="403" t="e">
        <f>'CMFs Fatal (All Data)'!D39</f>
        <v>#N/A</v>
      </c>
      <c r="E39" s="404">
        <v>0.28999999999999998</v>
      </c>
      <c r="F39" s="404">
        <v>0.85</v>
      </c>
      <c r="G39" s="404">
        <v>0.13</v>
      </c>
      <c r="H39" s="404">
        <v>2.79</v>
      </c>
      <c r="I39" s="404">
        <v>0.28999999999999998</v>
      </c>
      <c r="J39" s="404">
        <v>1</v>
      </c>
      <c r="K39" s="404">
        <v>0.28999999999999998</v>
      </c>
      <c r="L39" s="404">
        <v>0.28999999999999998</v>
      </c>
      <c r="M39" s="404">
        <v>4.66</v>
      </c>
      <c r="N39" s="404">
        <v>0.28999999999999998</v>
      </c>
      <c r="O39" s="404">
        <v>1</v>
      </c>
      <c r="P39" s="404">
        <v>1</v>
      </c>
      <c r="Q39" s="404">
        <v>1</v>
      </c>
      <c r="R39" s="404">
        <v>1</v>
      </c>
      <c r="S39" s="404">
        <v>0.28999999999999998</v>
      </c>
      <c r="T39" s="404">
        <v>1</v>
      </c>
      <c r="U39" s="404">
        <v>1</v>
      </c>
      <c r="V39" s="439">
        <v>1</v>
      </c>
    </row>
    <row r="40" spans="1:22" x14ac:dyDescent="0.2">
      <c r="A40" s="407" t="str">
        <f>'CMFs Fatal (All Data)'!A40</f>
        <v>37 - Intersection - Geometry - Roundabout - Convert a yield control intersection to roundabout</v>
      </c>
      <c r="B40" s="403">
        <f>'CMFs Fatal (All Data)'!B40</f>
        <v>20</v>
      </c>
      <c r="C40" s="403" t="str">
        <f>'CMFs Fatal (All Data)'!C40</f>
        <v>All</v>
      </c>
      <c r="D40" s="403" t="e">
        <f>'CMFs Fatal (All Data)'!D40</f>
        <v>#N/A</v>
      </c>
      <c r="E40" s="404">
        <v>0.8</v>
      </c>
      <c r="F40" s="404">
        <v>0.8</v>
      </c>
      <c r="G40" s="404">
        <v>0.8</v>
      </c>
      <c r="H40" s="404">
        <v>0.8</v>
      </c>
      <c r="I40" s="404">
        <v>0.8</v>
      </c>
      <c r="J40" s="404">
        <v>1</v>
      </c>
      <c r="K40" s="404">
        <v>0.8</v>
      </c>
      <c r="L40" s="404">
        <v>0.8</v>
      </c>
      <c r="M40" s="404">
        <v>0.8</v>
      </c>
      <c r="N40" s="404">
        <v>0.8</v>
      </c>
      <c r="O40" s="404">
        <v>1</v>
      </c>
      <c r="P40" s="404">
        <v>1</v>
      </c>
      <c r="Q40" s="404">
        <v>1</v>
      </c>
      <c r="R40" s="404">
        <v>1</v>
      </c>
      <c r="S40" s="404">
        <v>0.8</v>
      </c>
      <c r="T40" s="404">
        <v>1</v>
      </c>
      <c r="U40" s="404">
        <v>1</v>
      </c>
      <c r="V40" s="439">
        <v>1</v>
      </c>
    </row>
    <row r="41" spans="1:22" x14ac:dyDescent="0.2">
      <c r="A41" s="407" t="str">
        <f>'CMFs Fatal (All Data)'!A41</f>
        <v>38 - Intersection - Geometry - Roundabout - Convert an all-way stop intersection to roundabout</v>
      </c>
      <c r="B41" s="403">
        <f>'CMFs Fatal (All Data)'!B41</f>
        <v>20</v>
      </c>
      <c r="C41" s="403" t="str">
        <f>'CMFs Fatal (All Data)'!C41</f>
        <v>All</v>
      </c>
      <c r="D41" s="403" t="e">
        <f>'CMFs Fatal (All Data)'!D41</f>
        <v>#N/A</v>
      </c>
      <c r="E41" s="404">
        <v>1.03</v>
      </c>
      <c r="F41" s="404">
        <v>1.03</v>
      </c>
      <c r="G41" s="404">
        <v>1.03</v>
      </c>
      <c r="H41" s="404">
        <v>1.03</v>
      </c>
      <c r="I41" s="404">
        <v>1.03</v>
      </c>
      <c r="J41" s="404">
        <v>1</v>
      </c>
      <c r="K41" s="404">
        <v>1.03</v>
      </c>
      <c r="L41" s="404">
        <v>1.03</v>
      </c>
      <c r="M41" s="404">
        <v>1.03</v>
      </c>
      <c r="N41" s="404">
        <v>1.03</v>
      </c>
      <c r="O41" s="404">
        <v>1</v>
      </c>
      <c r="P41" s="404">
        <v>1</v>
      </c>
      <c r="Q41" s="404">
        <v>1</v>
      </c>
      <c r="R41" s="404">
        <v>1</v>
      </c>
      <c r="S41" s="404">
        <v>1.03</v>
      </c>
      <c r="T41" s="404">
        <v>1</v>
      </c>
      <c r="U41" s="404">
        <v>1</v>
      </c>
      <c r="V41" s="439">
        <v>1</v>
      </c>
    </row>
    <row r="42" spans="1:22" x14ac:dyDescent="0.2">
      <c r="A42" s="407" t="str">
        <f>'CMFs Fatal (All Data)'!A42</f>
        <v>39 - Intersection - Geometry - Superstreet - Convert a conventional intersection to a superstreet intersection</v>
      </c>
      <c r="B42" s="403">
        <f>'CMFs Fatal (All Data)'!B42</f>
        <v>20</v>
      </c>
      <c r="C42" s="403" t="str">
        <f>'CMFs Fatal (All Data)'!C42</f>
        <v>Rural</v>
      </c>
      <c r="D42" s="403" t="e">
        <f>'CMFs Fatal (All Data)'!D42</f>
        <v>#N/A</v>
      </c>
      <c r="E42" s="404">
        <v>0.5575</v>
      </c>
      <c r="F42" s="404">
        <v>0.5575</v>
      </c>
      <c r="G42" s="404">
        <v>0.5575</v>
      </c>
      <c r="H42" s="404">
        <v>0.5575</v>
      </c>
      <c r="I42" s="404">
        <v>0.5575</v>
      </c>
      <c r="J42" s="404">
        <v>1</v>
      </c>
      <c r="K42" s="404">
        <v>0.5575</v>
      </c>
      <c r="L42" s="404">
        <v>0.5575</v>
      </c>
      <c r="M42" s="404">
        <v>0.5575</v>
      </c>
      <c r="N42" s="404">
        <v>0.5575</v>
      </c>
      <c r="O42" s="404">
        <v>1</v>
      </c>
      <c r="P42" s="404">
        <v>1</v>
      </c>
      <c r="Q42" s="404">
        <v>1</v>
      </c>
      <c r="R42" s="404">
        <v>1</v>
      </c>
      <c r="S42" s="404">
        <v>0.5575</v>
      </c>
      <c r="T42" s="404">
        <v>1</v>
      </c>
      <c r="U42" s="404">
        <v>1</v>
      </c>
      <c r="V42" s="439">
        <v>1</v>
      </c>
    </row>
    <row r="43" spans="1:22" x14ac:dyDescent="0.2">
      <c r="A43" s="407" t="str">
        <f>'CMFs Fatal (All Data)'!A43</f>
        <v>40 - Intersection - Geometry - Superstreet - Convert a conventional T intersection to a superstreet T intersection</v>
      </c>
      <c r="B43" s="403">
        <f>'CMFs Fatal (All Data)'!B43</f>
        <v>20</v>
      </c>
      <c r="C43" s="403" t="str">
        <f>'CMFs Fatal (All Data)'!C43</f>
        <v>All</v>
      </c>
      <c r="D43" s="403" t="e">
        <f>'CMFs Fatal (All Data)'!D43</f>
        <v>#N/A</v>
      </c>
      <c r="E43" s="404">
        <v>0.92</v>
      </c>
      <c r="F43" s="404">
        <v>0.92</v>
      </c>
      <c r="G43" s="404">
        <v>0.92</v>
      </c>
      <c r="H43" s="404">
        <v>0.92</v>
      </c>
      <c r="I43" s="404">
        <v>0.92</v>
      </c>
      <c r="J43" s="404">
        <v>1</v>
      </c>
      <c r="K43" s="404">
        <v>0.92</v>
      </c>
      <c r="L43" s="404">
        <v>0.92</v>
      </c>
      <c r="M43" s="404">
        <v>0.92</v>
      </c>
      <c r="N43" s="404">
        <v>0.92</v>
      </c>
      <c r="O43" s="404">
        <v>1</v>
      </c>
      <c r="P43" s="404">
        <v>1</v>
      </c>
      <c r="Q43" s="404">
        <v>1</v>
      </c>
      <c r="R43" s="404">
        <v>1</v>
      </c>
      <c r="S43" s="404">
        <v>0.92</v>
      </c>
      <c r="T43" s="404">
        <v>1</v>
      </c>
      <c r="U43" s="404">
        <v>1</v>
      </c>
      <c r="V43" s="439">
        <v>1</v>
      </c>
    </row>
    <row r="44" spans="1:22" x14ac:dyDescent="0.2">
      <c r="A44" s="536" t="str">
        <f>'CMFs Fatal (All Data)'!A44</f>
        <v>41 - Intersection - Geometry - Superstreet - Convert a conventional unsignalized intersection to an unsignalized superstreet intersection</v>
      </c>
      <c r="B44" s="403">
        <f>'CMFs Fatal (All Data)'!B44</f>
        <v>20</v>
      </c>
      <c r="C44" s="403" t="str">
        <f>'CMFs Fatal (All Data)'!C44</f>
        <v>Rural</v>
      </c>
      <c r="D44" s="403" t="e">
        <f>'CMFs Fatal (All Data)'!D44</f>
        <v>#N/A</v>
      </c>
      <c r="E44" s="404">
        <v>0.47499999999999998</v>
      </c>
      <c r="F44" s="404">
        <v>0.47499999999999998</v>
      </c>
      <c r="G44" s="404">
        <v>0.25</v>
      </c>
      <c r="H44" s="404">
        <v>0.47499999999999998</v>
      </c>
      <c r="I44" s="404">
        <v>0.47499999999999998</v>
      </c>
      <c r="J44" s="404">
        <v>1</v>
      </c>
      <c r="K44" s="404">
        <v>0.41</v>
      </c>
      <c r="L44" s="404">
        <v>0.25</v>
      </c>
      <c r="M44" s="404">
        <v>0.47499999999999998</v>
      </c>
      <c r="N44" s="404">
        <v>0.47499999999999998</v>
      </c>
      <c r="O44" s="404">
        <v>1</v>
      </c>
      <c r="P44" s="404">
        <v>1</v>
      </c>
      <c r="Q44" s="404">
        <v>1</v>
      </c>
      <c r="R44" s="404">
        <v>1</v>
      </c>
      <c r="S44" s="404">
        <v>0.47499999999999998</v>
      </c>
      <c r="T44" s="404">
        <v>1</v>
      </c>
      <c r="U44" s="404">
        <v>1</v>
      </c>
      <c r="V44" s="439">
        <v>1</v>
      </c>
    </row>
    <row r="45" spans="1:22" x14ac:dyDescent="0.2">
      <c r="A45" s="536" t="str">
        <f>'CMFs Fatal (All Data)'!A45</f>
        <v>42 - Intersection - Geometry - Turn lanes - Add auxiliary right turn lane (without physical separation)</v>
      </c>
      <c r="B45" s="403">
        <f>'CMFs Fatal (All Data)'!B45</f>
        <v>8</v>
      </c>
      <c r="C45" s="403" t="str">
        <f>'CMFs Fatal (All Data)'!C45</f>
        <v>All</v>
      </c>
      <c r="D45" s="403" t="e">
        <f>'CMFs Fatal (All Data)'!D45</f>
        <v>#N/A</v>
      </c>
      <c r="E45" s="404">
        <v>0.97199999999999998</v>
      </c>
      <c r="F45" s="404">
        <v>0.7</v>
      </c>
      <c r="G45" s="404">
        <v>0.97199999999999998</v>
      </c>
      <c r="H45" s="404">
        <v>0.97199999999999998</v>
      </c>
      <c r="I45" s="404">
        <v>0.97199999999999998</v>
      </c>
      <c r="J45" s="404">
        <v>1</v>
      </c>
      <c r="K45" s="404">
        <v>0.97199999999999998</v>
      </c>
      <c r="L45" s="404">
        <v>0.97199999999999998</v>
      </c>
      <c r="M45" s="404">
        <v>0.97199999999999998</v>
      </c>
      <c r="N45" s="404">
        <v>0.97199999999999998</v>
      </c>
      <c r="O45" s="404">
        <v>1</v>
      </c>
      <c r="P45" s="404">
        <v>1</v>
      </c>
      <c r="Q45" s="404">
        <v>1</v>
      </c>
      <c r="R45" s="404">
        <v>1</v>
      </c>
      <c r="S45" s="404">
        <v>0.97199999999999998</v>
      </c>
      <c r="T45" s="404">
        <v>1</v>
      </c>
      <c r="U45" s="404">
        <v>1</v>
      </c>
      <c r="V45" s="439">
        <v>1</v>
      </c>
    </row>
    <row r="46" spans="1:22" x14ac:dyDescent="0.2">
      <c r="A46" s="536" t="str">
        <f>'CMFs Fatal (All Data)'!A46</f>
        <v>43 - Intersection - Geometry - Turn lanes - Add exclusive left-turn lane (with physical separation)</v>
      </c>
      <c r="B46" s="403">
        <f>'CMFs Fatal (All Data)'!B46</f>
        <v>8</v>
      </c>
      <c r="C46" s="403" t="str">
        <f>'CMFs Fatal (All Data)'!C46</f>
        <v>Rural</v>
      </c>
      <c r="D46" s="403" t="e">
        <f>'CMFs Fatal (All Data)'!D46</f>
        <v>#N/A</v>
      </c>
      <c r="E46" s="404">
        <v>0.78</v>
      </c>
      <c r="F46" s="404">
        <v>0.75</v>
      </c>
      <c r="G46" s="404">
        <v>0.78</v>
      </c>
      <c r="H46" s="404">
        <v>0.75</v>
      </c>
      <c r="I46" s="404">
        <v>0.78</v>
      </c>
      <c r="J46" s="404">
        <v>1</v>
      </c>
      <c r="K46" s="404">
        <v>0.78</v>
      </c>
      <c r="L46" s="404">
        <v>0.78</v>
      </c>
      <c r="M46" s="404">
        <v>0.78</v>
      </c>
      <c r="N46" s="404">
        <v>0.78</v>
      </c>
      <c r="O46" s="404">
        <v>1</v>
      </c>
      <c r="P46" s="404">
        <v>1</v>
      </c>
      <c r="Q46" s="404">
        <v>1</v>
      </c>
      <c r="R46" s="404">
        <v>1</v>
      </c>
      <c r="S46" s="404">
        <v>0.78</v>
      </c>
      <c r="T46" s="404">
        <v>1</v>
      </c>
      <c r="U46" s="404">
        <v>1</v>
      </c>
      <c r="V46" s="439">
        <v>1</v>
      </c>
    </row>
    <row r="47" spans="1:22" x14ac:dyDescent="0.2">
      <c r="A47" s="536" t="str">
        <f>'CMFs Fatal (All Data)'!A47</f>
        <v>44 - Intersection - Geometry - Turn lanes - Add left- or right-turn by-pass lanes</v>
      </c>
      <c r="B47" s="403">
        <f>'CMFs Fatal (All Data)'!B47</f>
        <v>8</v>
      </c>
      <c r="C47" s="403" t="str">
        <f>'CMFs Fatal (All Data)'!C47</f>
        <v>Rural</v>
      </c>
      <c r="D47" s="403" t="e">
        <f>'CMFs Fatal (All Data)'!D47</f>
        <v>#N/A</v>
      </c>
      <c r="E47" s="404">
        <v>0.95</v>
      </c>
      <c r="F47" s="404">
        <v>0.95</v>
      </c>
      <c r="G47" s="404">
        <v>0.95</v>
      </c>
      <c r="H47" s="404">
        <v>0.95</v>
      </c>
      <c r="I47" s="404">
        <v>0.95</v>
      </c>
      <c r="J47" s="404">
        <v>1</v>
      </c>
      <c r="K47" s="404">
        <v>0.95</v>
      </c>
      <c r="L47" s="404">
        <v>0.95</v>
      </c>
      <c r="M47" s="404">
        <v>0.95</v>
      </c>
      <c r="N47" s="404">
        <v>0.95</v>
      </c>
      <c r="O47" s="404">
        <v>1</v>
      </c>
      <c r="P47" s="404">
        <v>1</v>
      </c>
      <c r="Q47" s="404">
        <v>1</v>
      </c>
      <c r="R47" s="404">
        <v>1</v>
      </c>
      <c r="S47" s="404">
        <v>0.95</v>
      </c>
      <c r="T47" s="404">
        <v>1</v>
      </c>
      <c r="U47" s="404">
        <v>1</v>
      </c>
      <c r="V47" s="439">
        <v>1</v>
      </c>
    </row>
    <row r="48" spans="1:22" x14ac:dyDescent="0.2">
      <c r="A48" s="407" t="str">
        <f>'CMFs Fatal (All Data)'!A48</f>
        <v>45 - Intersection - Geometry - Turn lanes - Add left-turn lanes on both major road approaches</v>
      </c>
      <c r="B48" s="403">
        <f>'CMFs Fatal (All Data)'!B48</f>
        <v>8</v>
      </c>
      <c r="C48" s="403" t="str">
        <f>'CMFs Fatal (All Data)'!C48</f>
        <v>All</v>
      </c>
      <c r="D48" s="403" t="e">
        <f>'CMFs Fatal (All Data)'!D48</f>
        <v>#N/A</v>
      </c>
      <c r="E48" s="404">
        <v>0.85499999999999998</v>
      </c>
      <c r="F48" s="404">
        <v>0.85499999999999998</v>
      </c>
      <c r="G48" s="404">
        <v>0.85499999999999998</v>
      </c>
      <c r="H48" s="404">
        <v>0.85499999999999998</v>
      </c>
      <c r="I48" s="404">
        <v>0.85499999999999998</v>
      </c>
      <c r="J48" s="404">
        <v>1</v>
      </c>
      <c r="K48" s="404">
        <v>0.85499999999999998</v>
      </c>
      <c r="L48" s="404">
        <v>0.85499999999999998</v>
      </c>
      <c r="M48" s="404">
        <v>0.85499999999999998</v>
      </c>
      <c r="N48" s="404">
        <v>0.85499999999999998</v>
      </c>
      <c r="O48" s="404">
        <v>1</v>
      </c>
      <c r="P48" s="404">
        <v>1</v>
      </c>
      <c r="Q48" s="404">
        <v>1</v>
      </c>
      <c r="R48" s="404">
        <v>1</v>
      </c>
      <c r="S48" s="404">
        <v>0.85499999999999998</v>
      </c>
      <c r="T48" s="404">
        <v>1</v>
      </c>
      <c r="U48" s="404">
        <v>1</v>
      </c>
      <c r="V48" s="439">
        <v>1</v>
      </c>
    </row>
    <row r="49" spans="1:22" x14ac:dyDescent="0.2">
      <c r="A49" s="407" t="str">
        <f>'CMFs Fatal (All Data)'!A49</f>
        <v>46 - Intersection - Geometry - Turn lanes - Improve angle of channelized right turn lane</v>
      </c>
      <c r="B49" s="403">
        <f>'CMFs Fatal (All Data)'!B49</f>
        <v>20</v>
      </c>
      <c r="C49" s="403" t="str">
        <f>'CMFs Fatal (All Data)'!C49</f>
        <v>All</v>
      </c>
      <c r="D49" s="403" t="e">
        <f>'CMFs Fatal (All Data)'!D49</f>
        <v>#N/A</v>
      </c>
      <c r="E49" s="404">
        <v>0.48449999999999999</v>
      </c>
      <c r="F49" s="404">
        <v>0.48449999999999999</v>
      </c>
      <c r="G49" s="404">
        <v>0.48449999999999999</v>
      </c>
      <c r="H49" s="404">
        <v>0.48449999999999999</v>
      </c>
      <c r="I49" s="404">
        <v>0.48449999999999999</v>
      </c>
      <c r="J49" s="404">
        <v>1</v>
      </c>
      <c r="K49" s="404">
        <v>0.48449999999999999</v>
      </c>
      <c r="L49" s="404">
        <v>0.39700000000000002</v>
      </c>
      <c r="M49" s="404">
        <v>0.48449999999999999</v>
      </c>
      <c r="N49" s="404">
        <v>0.48449999999999999</v>
      </c>
      <c r="O49" s="404">
        <v>1</v>
      </c>
      <c r="P49" s="404">
        <v>1</v>
      </c>
      <c r="Q49" s="404">
        <v>1</v>
      </c>
      <c r="R49" s="404">
        <v>1</v>
      </c>
      <c r="S49" s="404">
        <v>0.48449999999999999</v>
      </c>
      <c r="T49" s="404">
        <v>1</v>
      </c>
      <c r="U49" s="404">
        <v>1</v>
      </c>
      <c r="V49" s="439">
        <v>1</v>
      </c>
    </row>
    <row r="50" spans="1:22" x14ac:dyDescent="0.2">
      <c r="A50" s="407" t="str">
        <f>'CMFs Fatal (All Data)'!A50</f>
        <v>47 - Intersection - Traffic control - Sign - Convert two-way stop to four-way stop</v>
      </c>
      <c r="B50" s="403">
        <f>'CMFs Fatal (All Data)'!B50</f>
        <v>20</v>
      </c>
      <c r="C50" s="403" t="str">
        <f>'CMFs Fatal (All Data)'!C50</f>
        <v>All</v>
      </c>
      <c r="D50" s="403" t="e">
        <f>'CMFs Fatal (All Data)'!D50</f>
        <v>#N/A</v>
      </c>
      <c r="E50" s="404">
        <v>0.53</v>
      </c>
      <c r="F50" s="404">
        <v>0.53</v>
      </c>
      <c r="G50" s="404">
        <v>0.53</v>
      </c>
      <c r="H50" s="404">
        <v>0.53</v>
      </c>
      <c r="I50" s="404">
        <v>0.53</v>
      </c>
      <c r="J50" s="404">
        <v>1</v>
      </c>
      <c r="K50" s="404">
        <v>0.53</v>
      </c>
      <c r="L50" s="404">
        <v>0.53</v>
      </c>
      <c r="M50" s="404">
        <v>0.53</v>
      </c>
      <c r="N50" s="404">
        <v>0.53</v>
      </c>
      <c r="O50" s="404">
        <v>0.53</v>
      </c>
      <c r="P50" s="404">
        <v>0.53</v>
      </c>
      <c r="Q50" s="404">
        <v>1</v>
      </c>
      <c r="R50" s="404">
        <v>0.53</v>
      </c>
      <c r="S50" s="404">
        <v>0.53</v>
      </c>
      <c r="T50" s="404">
        <v>1</v>
      </c>
      <c r="U50" s="404">
        <v>1</v>
      </c>
      <c r="V50" s="439">
        <v>1</v>
      </c>
    </row>
    <row r="51" spans="1:22" x14ac:dyDescent="0.2">
      <c r="A51" s="407" t="str">
        <f>'CMFs Fatal (All Data)'!A51</f>
        <v>48 - Intersection - Traffic control - Sign - Flashing light on sign (Flashing all time)</v>
      </c>
      <c r="B51" s="403">
        <f>'CMFs Fatal (All Data)'!B51</f>
        <v>10</v>
      </c>
      <c r="C51" s="403" t="str">
        <f>'CMFs Fatal (All Data)'!C51</f>
        <v>All</v>
      </c>
      <c r="D51" s="403" t="e">
        <f>'CMFs Fatal (All Data)'!D51</f>
        <v>#N/A</v>
      </c>
      <c r="E51" s="404">
        <v>0.47499999999999998</v>
      </c>
      <c r="F51" s="404">
        <v>0.65500000000000003</v>
      </c>
      <c r="G51" s="404">
        <v>0.54500000000000004</v>
      </c>
      <c r="H51" s="404">
        <v>0.47499999999999998</v>
      </c>
      <c r="I51" s="404">
        <v>0.65500000000000003</v>
      </c>
      <c r="J51" s="404">
        <v>1</v>
      </c>
      <c r="K51" s="404">
        <v>0.73850000000000005</v>
      </c>
      <c r="L51" s="404">
        <v>0.65500000000000003</v>
      </c>
      <c r="M51" s="404">
        <v>0.65500000000000003</v>
      </c>
      <c r="N51" s="404">
        <v>0.65500000000000003</v>
      </c>
      <c r="O51" s="404">
        <v>1</v>
      </c>
      <c r="P51" s="404">
        <v>1</v>
      </c>
      <c r="Q51" s="404">
        <v>1</v>
      </c>
      <c r="R51" s="404">
        <v>0.65500000000000003</v>
      </c>
      <c r="S51" s="404">
        <v>0.65500000000000003</v>
      </c>
      <c r="T51" s="404">
        <v>1</v>
      </c>
      <c r="U51" s="404">
        <v>1</v>
      </c>
      <c r="V51" s="439">
        <v>1</v>
      </c>
    </row>
    <row r="52" spans="1:22" x14ac:dyDescent="0.2">
      <c r="A52" s="407" t="str">
        <f>'CMFs Fatal (All Data)'!A52</f>
        <v>49 - Intersection - Traffic control - Sign - Improve sign visibility</v>
      </c>
      <c r="B52" s="403">
        <f>'CMFs Fatal (All Data)'!B52</f>
        <v>10</v>
      </c>
      <c r="C52" s="403" t="str">
        <f>'CMFs Fatal (All Data)'!C52</f>
        <v>All</v>
      </c>
      <c r="D52" s="403" t="e">
        <f>'CMFs Fatal (All Data)'!D52</f>
        <v>#N/A</v>
      </c>
      <c r="E52" s="404">
        <v>0.91700000000000004</v>
      </c>
      <c r="F52" s="404">
        <v>0.94</v>
      </c>
      <c r="G52" s="404">
        <v>0.91549999999999998</v>
      </c>
      <c r="H52" s="404">
        <v>1</v>
      </c>
      <c r="I52" s="404">
        <v>1</v>
      </c>
      <c r="J52" s="404">
        <v>1</v>
      </c>
      <c r="K52" s="404">
        <v>0.91700000000000004</v>
      </c>
      <c r="L52" s="404">
        <v>0.91700000000000004</v>
      </c>
      <c r="M52" s="404">
        <v>0.91700000000000004</v>
      </c>
      <c r="N52" s="404">
        <v>0.91700000000000004</v>
      </c>
      <c r="O52" s="404">
        <v>0.91700000000000004</v>
      </c>
      <c r="P52" s="404">
        <v>0.91700000000000004</v>
      </c>
      <c r="Q52" s="404">
        <v>1</v>
      </c>
      <c r="R52" s="404">
        <v>0.91700000000000004</v>
      </c>
      <c r="S52" s="404">
        <v>0.91600000000000004</v>
      </c>
      <c r="T52" s="404">
        <v>1</v>
      </c>
      <c r="U52" s="404">
        <v>1</v>
      </c>
      <c r="V52" s="439">
        <v>1</v>
      </c>
    </row>
    <row r="53" spans="1:22" x14ac:dyDescent="0.2">
      <c r="A53" s="407" t="str">
        <f>'CMFs Fatal (All Data)'!A53</f>
        <v>50 - Intersection - Traffic control - Sign - Improve traffic Sign  - Eliminate parking at intersection</v>
      </c>
      <c r="B53" s="403">
        <f>'CMFs Fatal (All Data)'!B53</f>
        <v>10</v>
      </c>
      <c r="C53" s="403" t="str">
        <f>'CMFs Fatal (All Data)'!C53</f>
        <v>All</v>
      </c>
      <c r="D53" s="403" t="e">
        <f>'CMFs Fatal (All Data)'!D53</f>
        <v>#N/A</v>
      </c>
      <c r="E53" s="404">
        <v>1</v>
      </c>
      <c r="F53" s="404">
        <v>1</v>
      </c>
      <c r="G53" s="404">
        <v>1</v>
      </c>
      <c r="H53" s="404">
        <v>1</v>
      </c>
      <c r="I53" s="404">
        <v>1</v>
      </c>
      <c r="J53" s="404">
        <v>1</v>
      </c>
      <c r="K53" s="404">
        <v>1</v>
      </c>
      <c r="L53" s="404">
        <v>1</v>
      </c>
      <c r="M53" s="404">
        <v>0.65</v>
      </c>
      <c r="N53" s="404">
        <v>0.65</v>
      </c>
      <c r="O53" s="404">
        <v>1</v>
      </c>
      <c r="P53" s="404">
        <v>1</v>
      </c>
      <c r="Q53" s="404">
        <v>1</v>
      </c>
      <c r="R53" s="404">
        <v>1</v>
      </c>
      <c r="S53" s="404">
        <v>1</v>
      </c>
      <c r="T53" s="404">
        <v>1</v>
      </c>
      <c r="U53" s="404">
        <v>1</v>
      </c>
      <c r="V53" s="439">
        <v>1</v>
      </c>
    </row>
    <row r="54" spans="1:22" x14ac:dyDescent="0.2">
      <c r="A54" s="407" t="str">
        <f>'CMFs Fatal (All Data)'!A54</f>
        <v>51 - Intersection - Traffic control - Sign - Install all-way stop sign</v>
      </c>
      <c r="B54" s="403">
        <f>'CMFs Fatal (All Data)'!B54</f>
        <v>10</v>
      </c>
      <c r="C54" s="403" t="str">
        <f>'CMFs Fatal (All Data)'!C54</f>
        <v>All</v>
      </c>
      <c r="D54" s="403" t="e">
        <f>'CMFs Fatal (All Data)'!D54</f>
        <v>#N/A</v>
      </c>
      <c r="E54" s="404">
        <v>0.20150000000000001</v>
      </c>
      <c r="F54" s="404">
        <v>0.82</v>
      </c>
      <c r="G54" s="404">
        <v>0.27450000000000002</v>
      </c>
      <c r="H54" s="404">
        <v>1</v>
      </c>
      <c r="I54" s="404">
        <v>1</v>
      </c>
      <c r="J54" s="404">
        <v>1</v>
      </c>
      <c r="K54" s="404">
        <v>0.20150000000000001</v>
      </c>
      <c r="L54" s="404">
        <v>0.20150000000000001</v>
      </c>
      <c r="M54" s="404">
        <v>1</v>
      </c>
      <c r="N54" s="404">
        <v>0.29949999999999999</v>
      </c>
      <c r="O54" s="404">
        <v>1</v>
      </c>
      <c r="P54" s="404">
        <v>1</v>
      </c>
      <c r="Q54" s="404">
        <v>1</v>
      </c>
      <c r="R54" s="404">
        <v>0.29949999999999999</v>
      </c>
      <c r="S54" s="404">
        <v>0.29949999999999999</v>
      </c>
      <c r="T54" s="404">
        <v>1</v>
      </c>
      <c r="U54" s="404">
        <v>1</v>
      </c>
      <c r="V54" s="439">
        <v>1</v>
      </c>
    </row>
    <row r="55" spans="1:22" x14ac:dyDescent="0.2">
      <c r="A55" s="407" t="str">
        <f>'CMFs Fatal (All Data)'!A55</f>
        <v>52 - Intersection - Traffic control - Sign - Install left turn flashing yellow arrow signals and supplemental traffic signs</v>
      </c>
      <c r="B55" s="403">
        <f>'CMFs Fatal (All Data)'!B55</f>
        <v>10</v>
      </c>
      <c r="C55" s="403" t="str">
        <f>'CMFs Fatal (All Data)'!C55</f>
        <v>Urban</v>
      </c>
      <c r="D55" s="403" t="e">
        <f>'CMFs Fatal (All Data)'!D55</f>
        <v>#N/A</v>
      </c>
      <c r="E55" s="404">
        <v>0.879</v>
      </c>
      <c r="F55" s="404">
        <v>0.879</v>
      </c>
      <c r="G55" s="404">
        <v>0.879</v>
      </c>
      <c r="H55" s="404">
        <v>1</v>
      </c>
      <c r="I55" s="404">
        <v>1</v>
      </c>
      <c r="J55" s="404">
        <v>1</v>
      </c>
      <c r="K55" s="404">
        <v>0.85699999999999998</v>
      </c>
      <c r="L55" s="404">
        <v>0.879</v>
      </c>
      <c r="M55" s="404">
        <v>1</v>
      </c>
      <c r="N55" s="404">
        <v>0.879</v>
      </c>
      <c r="O55" s="404">
        <v>1</v>
      </c>
      <c r="P55" s="404">
        <v>1</v>
      </c>
      <c r="Q55" s="404">
        <v>1</v>
      </c>
      <c r="R55" s="404">
        <v>0.879</v>
      </c>
      <c r="S55" s="404">
        <v>0.879</v>
      </c>
      <c r="T55" s="404">
        <v>1</v>
      </c>
      <c r="U55" s="404">
        <v>1</v>
      </c>
      <c r="V55" s="439">
        <v>1</v>
      </c>
    </row>
    <row r="56" spans="1:22" x14ac:dyDescent="0.2">
      <c r="A56" s="407" t="str">
        <f>'CMFs Fatal (All Data)'!A56</f>
        <v>53 - Intersection - Traffic control - Sign - Install RIRO operations at stop-controlled intersections</v>
      </c>
      <c r="B56" s="403">
        <f>'CMFs Fatal (All Data)'!B56</f>
        <v>10</v>
      </c>
      <c r="C56" s="403" t="str">
        <f>'CMFs Fatal (All Data)'!C56</f>
        <v>Urban</v>
      </c>
      <c r="D56" s="403" t="e">
        <f>'CMFs Fatal (All Data)'!D56</f>
        <v>#N/A</v>
      </c>
      <c r="E56" s="404">
        <v>1.02</v>
      </c>
      <c r="F56" s="404">
        <v>1.02</v>
      </c>
      <c r="G56" s="404">
        <v>1.02</v>
      </c>
      <c r="H56" s="404">
        <v>1</v>
      </c>
      <c r="I56" s="404">
        <v>1</v>
      </c>
      <c r="J56" s="404">
        <v>1</v>
      </c>
      <c r="K56" s="404">
        <v>1.02</v>
      </c>
      <c r="L56" s="404">
        <v>1.02</v>
      </c>
      <c r="M56" s="404">
        <v>1</v>
      </c>
      <c r="N56" s="404">
        <v>1.02</v>
      </c>
      <c r="O56" s="404">
        <v>1</v>
      </c>
      <c r="P56" s="404">
        <v>1</v>
      </c>
      <c r="Q56" s="404">
        <v>1</v>
      </c>
      <c r="R56" s="404">
        <v>1.02</v>
      </c>
      <c r="S56" s="404">
        <v>1.02</v>
      </c>
      <c r="T56" s="404">
        <v>1</v>
      </c>
      <c r="U56" s="404">
        <v>1</v>
      </c>
      <c r="V56" s="439">
        <v>1</v>
      </c>
    </row>
    <row r="57" spans="1:22" x14ac:dyDescent="0.2">
      <c r="A57" s="407" t="str">
        <f>'CMFs Fatal (All Data)'!A57</f>
        <v>54 - Intersection - Traffic control - Sign - Install turn prohibition sign</v>
      </c>
      <c r="B57" s="403">
        <f>'CMFs Fatal (All Data)'!B57</f>
        <v>10</v>
      </c>
      <c r="C57" s="403" t="str">
        <f>'CMFs Fatal (All Data)'!C57</f>
        <v>Urban and Suburban</v>
      </c>
      <c r="D57" s="403" t="e">
        <f>'CMFs Fatal (All Data)'!D57</f>
        <v>#N/A</v>
      </c>
      <c r="E57" s="404">
        <v>0.3</v>
      </c>
      <c r="F57" s="404">
        <v>0.3</v>
      </c>
      <c r="G57" s="404">
        <v>0.3</v>
      </c>
      <c r="H57" s="404">
        <v>1</v>
      </c>
      <c r="I57" s="404">
        <v>1</v>
      </c>
      <c r="J57" s="404">
        <v>1</v>
      </c>
      <c r="K57" s="404">
        <v>0.29499999999999998</v>
      </c>
      <c r="L57" s="404">
        <v>0.3</v>
      </c>
      <c r="M57" s="404">
        <v>1</v>
      </c>
      <c r="N57" s="404">
        <v>0.3</v>
      </c>
      <c r="O57" s="404">
        <v>1</v>
      </c>
      <c r="P57" s="404">
        <v>1</v>
      </c>
      <c r="Q57" s="404">
        <v>1</v>
      </c>
      <c r="R57" s="404">
        <v>0.3</v>
      </c>
      <c r="S57" s="404">
        <v>0.3</v>
      </c>
      <c r="T57" s="404">
        <v>1</v>
      </c>
      <c r="U57" s="404">
        <v>1</v>
      </c>
      <c r="V57" s="439">
        <v>1</v>
      </c>
    </row>
    <row r="58" spans="1:22" x14ac:dyDescent="0.2">
      <c r="A58" s="407" t="str">
        <f>'CMFs Fatal (All Data)'!A58</f>
        <v>55 - Intersection - Traffic control - Sign - Install two-way stop sign</v>
      </c>
      <c r="B58" s="403">
        <f>'CMFs Fatal (All Data)'!B58</f>
        <v>10</v>
      </c>
      <c r="C58" s="403" t="str">
        <f>'CMFs Fatal (All Data)'!C58</f>
        <v>All</v>
      </c>
      <c r="D58" s="403" t="e">
        <f>'CMFs Fatal (All Data)'!D58</f>
        <v>#N/A</v>
      </c>
      <c r="E58" s="404">
        <v>1</v>
      </c>
      <c r="F58" s="404">
        <v>0.46949999999999997</v>
      </c>
      <c r="G58" s="404">
        <v>0.46949999999999997</v>
      </c>
      <c r="H58" s="404">
        <v>1</v>
      </c>
      <c r="I58" s="404">
        <v>1</v>
      </c>
      <c r="J58" s="404">
        <v>1</v>
      </c>
      <c r="K58" s="404">
        <v>0.46949999999999997</v>
      </c>
      <c r="L58" s="404">
        <v>0.46949999999999997</v>
      </c>
      <c r="M58" s="404">
        <v>1</v>
      </c>
      <c r="N58" s="404">
        <v>0.46949999999999997</v>
      </c>
      <c r="O58" s="404">
        <v>1</v>
      </c>
      <c r="P58" s="404">
        <v>1</v>
      </c>
      <c r="Q58" s="404">
        <v>1</v>
      </c>
      <c r="R58" s="404">
        <v>0.46949999999999997</v>
      </c>
      <c r="S58" s="404">
        <v>0.46949999999999997</v>
      </c>
      <c r="T58" s="404">
        <v>1</v>
      </c>
      <c r="U58" s="404">
        <v>1</v>
      </c>
      <c r="V58" s="439">
        <v>1</v>
      </c>
    </row>
    <row r="59" spans="1:22" x14ac:dyDescent="0.2">
      <c r="A59" s="407" t="str">
        <f>'CMFs Fatal (All Data)'!A59</f>
        <v xml:space="preserve">56 - Intersection - Traffic control - Sign - Install yield signs </v>
      </c>
      <c r="B59" s="403">
        <f>'CMFs Fatal (All Data)'!B59</f>
        <v>10</v>
      </c>
      <c r="C59" s="403" t="str">
        <f>'CMFs Fatal (All Data)'!C59</f>
        <v>All</v>
      </c>
      <c r="D59" s="403" t="e">
        <f>'CMFs Fatal (All Data)'!D59</f>
        <v>#N/A</v>
      </c>
      <c r="E59" s="404">
        <v>1</v>
      </c>
      <c r="F59" s="404">
        <v>1</v>
      </c>
      <c r="G59" s="404">
        <v>1</v>
      </c>
      <c r="H59" s="404">
        <v>1</v>
      </c>
      <c r="I59" s="404">
        <v>1</v>
      </c>
      <c r="J59" s="404">
        <v>1</v>
      </c>
      <c r="K59" s="404">
        <v>1</v>
      </c>
      <c r="L59" s="404">
        <v>1</v>
      </c>
      <c r="M59" s="404">
        <v>1</v>
      </c>
      <c r="N59" s="404">
        <v>1</v>
      </c>
      <c r="O59" s="404">
        <v>1</v>
      </c>
      <c r="P59" s="404">
        <v>1</v>
      </c>
      <c r="Q59" s="404">
        <v>1</v>
      </c>
      <c r="R59" s="404">
        <v>1</v>
      </c>
      <c r="S59" s="404">
        <v>1</v>
      </c>
      <c r="T59" s="404">
        <v>1</v>
      </c>
      <c r="U59" s="404">
        <v>1</v>
      </c>
      <c r="V59" s="439">
        <v>1</v>
      </c>
    </row>
    <row r="60" spans="1:22" x14ac:dyDescent="0.2">
      <c r="A60" s="407" t="str">
        <f>'CMFs Fatal (All Data)'!A60</f>
        <v>57 - Intersection - Traffic control - Sign - Provide flashing beacons at stop controlled intersections</v>
      </c>
      <c r="B60" s="403">
        <f>'CMFs Fatal (All Data)'!B60</f>
        <v>10</v>
      </c>
      <c r="C60" s="403" t="str">
        <f>'CMFs Fatal (All Data)'!C60</f>
        <v>All</v>
      </c>
      <c r="D60" s="403" t="e">
        <f>'CMFs Fatal (All Data)'!D60</f>
        <v>#N/A</v>
      </c>
      <c r="E60" s="404">
        <v>1</v>
      </c>
      <c r="F60" s="404">
        <v>0.92</v>
      </c>
      <c r="G60" s="404">
        <v>0.87</v>
      </c>
      <c r="H60" s="404">
        <v>1</v>
      </c>
      <c r="I60" s="404">
        <v>1</v>
      </c>
      <c r="J60" s="404">
        <v>1</v>
      </c>
      <c r="K60" s="404">
        <v>0.87</v>
      </c>
      <c r="L60" s="404">
        <v>0.87</v>
      </c>
      <c r="M60" s="404">
        <v>1</v>
      </c>
      <c r="N60" s="404">
        <v>0.87</v>
      </c>
      <c r="O60" s="404">
        <v>1</v>
      </c>
      <c r="P60" s="404">
        <v>1</v>
      </c>
      <c r="Q60" s="404">
        <v>1</v>
      </c>
      <c r="R60" s="404">
        <v>0.87</v>
      </c>
      <c r="S60" s="404">
        <v>0.87</v>
      </c>
      <c r="T60" s="404">
        <v>1</v>
      </c>
      <c r="U60" s="404">
        <v>1</v>
      </c>
      <c r="V60" s="439">
        <v>1</v>
      </c>
    </row>
    <row r="61" spans="1:22" x14ac:dyDescent="0.2">
      <c r="A61" s="407" t="str">
        <f>'CMFs Fatal (All Data)'!A61</f>
        <v>58 - Intersection - Traffic control - Sign - Remove traffic signal and install 4-way stop</v>
      </c>
      <c r="B61" s="403">
        <f>'CMFs Fatal (All Data)'!B61</f>
        <v>20</v>
      </c>
      <c r="C61" s="403" t="str">
        <f>'CMFs Fatal (All Data)'!C61</f>
        <v>All</v>
      </c>
      <c r="D61" s="403" t="e">
        <f>'CMFs Fatal (All Data)'!D61</f>
        <v>#N/A</v>
      </c>
      <c r="E61" s="404">
        <v>0.76</v>
      </c>
      <c r="F61" s="404">
        <v>0.76</v>
      </c>
      <c r="G61" s="404">
        <v>0.76</v>
      </c>
      <c r="H61" s="404">
        <v>0.76</v>
      </c>
      <c r="I61" s="404">
        <v>0.76</v>
      </c>
      <c r="J61" s="404">
        <v>1</v>
      </c>
      <c r="K61" s="404">
        <v>0.76</v>
      </c>
      <c r="L61" s="404">
        <v>0.76</v>
      </c>
      <c r="M61" s="404">
        <v>0.76</v>
      </c>
      <c r="N61" s="404">
        <v>0.76</v>
      </c>
      <c r="O61" s="404">
        <v>0.76</v>
      </c>
      <c r="P61" s="404">
        <v>0.76</v>
      </c>
      <c r="Q61" s="404">
        <v>1</v>
      </c>
      <c r="R61" s="404">
        <v>0.76</v>
      </c>
      <c r="S61" s="404">
        <v>0.76</v>
      </c>
      <c r="T61" s="404">
        <v>1</v>
      </c>
      <c r="U61" s="404">
        <v>1</v>
      </c>
      <c r="V61" s="439">
        <v>1</v>
      </c>
    </row>
    <row r="62" spans="1:22" x14ac:dyDescent="0.2">
      <c r="A62" s="407" t="str">
        <f>'CMFs Fatal (All Data)'!A62</f>
        <v>59 - Intersection - Traffic control - Signal - Convert signal from pedestal-mounted to mast arm</v>
      </c>
      <c r="B62" s="403">
        <f>'CMFs Fatal (All Data)'!B62</f>
        <v>20</v>
      </c>
      <c r="C62" s="403" t="str">
        <f>'CMFs Fatal (All Data)'!C62</f>
        <v>All</v>
      </c>
      <c r="D62" s="403" t="e">
        <f>'CMFs Fatal (All Data)'!D62</f>
        <v>#N/A</v>
      </c>
      <c r="E62" s="404">
        <v>1</v>
      </c>
      <c r="F62" s="404">
        <v>0.59</v>
      </c>
      <c r="G62" s="404">
        <v>0.26</v>
      </c>
      <c r="H62" s="404">
        <v>1</v>
      </c>
      <c r="I62" s="404">
        <v>1</v>
      </c>
      <c r="J62" s="404">
        <v>1</v>
      </c>
      <c r="K62" s="404">
        <v>0.56000000000000005</v>
      </c>
      <c r="L62" s="404">
        <v>0.56000000000000005</v>
      </c>
      <c r="M62" s="404">
        <v>0.56000000000000005</v>
      </c>
      <c r="N62" s="404">
        <v>1</v>
      </c>
      <c r="O62" s="404">
        <v>1</v>
      </c>
      <c r="P62" s="404">
        <v>1</v>
      </c>
      <c r="Q62" s="404">
        <v>1</v>
      </c>
      <c r="R62" s="404">
        <v>1</v>
      </c>
      <c r="S62" s="404">
        <v>0.56000000000000005</v>
      </c>
      <c r="T62" s="404">
        <v>1</v>
      </c>
      <c r="U62" s="404">
        <v>1</v>
      </c>
      <c r="V62" s="439">
        <v>1</v>
      </c>
    </row>
    <row r="63" spans="1:22" x14ac:dyDescent="0.2">
      <c r="A63" s="407" t="str">
        <f>'CMFs Fatal (All Data)'!A63</f>
        <v>60 - Intersection - Traffic control - Signal - Convert signal from span wire to mast arm</v>
      </c>
      <c r="B63" s="403">
        <f>'CMFs Fatal (All Data)'!B63</f>
        <v>20</v>
      </c>
      <c r="C63" s="403" t="str">
        <f>'CMFs Fatal (All Data)'!C63</f>
        <v>All</v>
      </c>
      <c r="D63" s="403" t="e">
        <f>'CMFs Fatal (All Data)'!D63</f>
        <v>#N/A</v>
      </c>
      <c r="E63" s="404">
        <v>1</v>
      </c>
      <c r="F63" s="404">
        <v>0.97499999999999998</v>
      </c>
      <c r="G63" s="404">
        <v>0.97499999999999998</v>
      </c>
      <c r="H63" s="404">
        <v>1</v>
      </c>
      <c r="I63" s="404">
        <v>1</v>
      </c>
      <c r="J63" s="404">
        <v>1</v>
      </c>
      <c r="K63" s="404">
        <v>0.97499999999999998</v>
      </c>
      <c r="L63" s="404">
        <v>0.97499999999999998</v>
      </c>
      <c r="M63" s="404">
        <v>0.97499999999999998</v>
      </c>
      <c r="N63" s="404">
        <v>1</v>
      </c>
      <c r="O63" s="404">
        <v>1</v>
      </c>
      <c r="P63" s="404">
        <v>1</v>
      </c>
      <c r="Q63" s="404">
        <v>1</v>
      </c>
      <c r="R63" s="404">
        <v>1</v>
      </c>
      <c r="S63" s="404">
        <v>0.97499999999999998</v>
      </c>
      <c r="T63" s="404">
        <v>1</v>
      </c>
      <c r="U63" s="404">
        <v>1</v>
      </c>
      <c r="V63" s="439">
        <v>1</v>
      </c>
    </row>
    <row r="64" spans="1:22" x14ac:dyDescent="0.2">
      <c r="A64" s="407" t="str">
        <f>'CMFs Fatal (All Data)'!A64</f>
        <v>61 - Intersection - Traffic control - Signal - Improve signal visibility</v>
      </c>
      <c r="B64" s="403">
        <f>'CMFs Fatal (All Data)'!B64</f>
        <v>10</v>
      </c>
      <c r="C64" s="403" t="str">
        <f>'CMFs Fatal (All Data)'!C64</f>
        <v>All</v>
      </c>
      <c r="D64" s="403" t="e">
        <f>'CMFs Fatal (All Data)'!D64</f>
        <v>#N/A</v>
      </c>
      <c r="E64" s="404">
        <v>0.93</v>
      </c>
      <c r="F64" s="404">
        <v>0.93</v>
      </c>
      <c r="G64" s="404">
        <v>0.57999999999999996</v>
      </c>
      <c r="H64" s="404">
        <v>1</v>
      </c>
      <c r="I64" s="404">
        <v>1</v>
      </c>
      <c r="J64" s="404">
        <v>1</v>
      </c>
      <c r="K64" s="404">
        <v>0.93</v>
      </c>
      <c r="L64" s="404">
        <v>0.93</v>
      </c>
      <c r="M64" s="404">
        <v>1</v>
      </c>
      <c r="N64" s="404">
        <v>0.93</v>
      </c>
      <c r="O64" s="404">
        <v>1</v>
      </c>
      <c r="P64" s="404">
        <v>1</v>
      </c>
      <c r="Q64" s="404">
        <v>1</v>
      </c>
      <c r="R64" s="404">
        <v>0.93</v>
      </c>
      <c r="S64" s="404">
        <v>0.91600000000000004</v>
      </c>
      <c r="T64" s="404">
        <v>1</v>
      </c>
      <c r="U64" s="404">
        <v>1</v>
      </c>
      <c r="V64" s="439">
        <v>1</v>
      </c>
    </row>
    <row r="65" spans="1:22" x14ac:dyDescent="0.2">
      <c r="A65" s="407" t="str">
        <f>'CMFs Fatal (All Data)'!A65</f>
        <v>62 - Intersection - Traffic control - Signal - Install Box Span Signal</v>
      </c>
      <c r="B65" s="403">
        <f>'CMFs Fatal (All Data)'!B65</f>
        <v>20</v>
      </c>
      <c r="C65" s="403" t="str">
        <f>'CMFs Fatal (All Data)'!C65</f>
        <v>All</v>
      </c>
      <c r="D65" s="403" t="e">
        <f>'CMFs Fatal (All Data)'!D65</f>
        <v>#N/A</v>
      </c>
      <c r="E65" s="404">
        <v>0.89249999999999996</v>
      </c>
      <c r="F65" s="404">
        <v>0.89249999999999996</v>
      </c>
      <c r="G65" s="404">
        <v>0.85850000000000004</v>
      </c>
      <c r="H65" s="404">
        <v>1</v>
      </c>
      <c r="I65" s="404">
        <v>1</v>
      </c>
      <c r="J65" s="404">
        <v>1</v>
      </c>
      <c r="K65" s="404">
        <v>0.89249999999999996</v>
      </c>
      <c r="L65" s="404">
        <v>0.89249999999999996</v>
      </c>
      <c r="M65" s="404">
        <v>1</v>
      </c>
      <c r="N65" s="404">
        <v>0.89249999999999996</v>
      </c>
      <c r="O65" s="404">
        <v>1</v>
      </c>
      <c r="P65" s="404">
        <v>1</v>
      </c>
      <c r="Q65" s="404">
        <v>1</v>
      </c>
      <c r="R65" s="404">
        <v>1</v>
      </c>
      <c r="S65" s="404">
        <v>0.89249999999999996</v>
      </c>
      <c r="T65" s="404">
        <v>1</v>
      </c>
      <c r="U65" s="404">
        <v>1</v>
      </c>
      <c r="V65" s="439">
        <v>1</v>
      </c>
    </row>
    <row r="66" spans="1:22" x14ac:dyDescent="0.2">
      <c r="A66" s="407" t="str">
        <f>'CMFs Fatal (All Data)'!A66</f>
        <v>63 - Intersection - Traffic control - Signal - Install dynamic signal warning</v>
      </c>
      <c r="B66" s="405">
        <f>'CMFs Fatal (All Data)'!B66</f>
        <v>20</v>
      </c>
      <c r="C66" s="405" t="str">
        <f>'CMFs Fatal (All Data)'!C66</f>
        <v>All</v>
      </c>
      <c r="D66" s="405" t="e">
        <f>'CMFs Fatal (All Data)'!D66</f>
        <v>#N/A</v>
      </c>
      <c r="E66" s="404">
        <v>0.85350000000000004</v>
      </c>
      <c r="F66" s="404">
        <v>0.89</v>
      </c>
      <c r="G66" s="404">
        <v>0.65449999999999997</v>
      </c>
      <c r="H66" s="404">
        <v>1</v>
      </c>
      <c r="I66" s="404">
        <v>1</v>
      </c>
      <c r="J66" s="404">
        <v>1</v>
      </c>
      <c r="K66" s="404">
        <v>0.85350000000000004</v>
      </c>
      <c r="L66" s="404">
        <v>0.85350000000000004</v>
      </c>
      <c r="M66" s="404">
        <v>1</v>
      </c>
      <c r="N66" s="404">
        <v>0.85350000000000004</v>
      </c>
      <c r="O66" s="404">
        <v>1</v>
      </c>
      <c r="P66" s="404">
        <v>1</v>
      </c>
      <c r="Q66" s="404">
        <v>1</v>
      </c>
      <c r="R66" s="404">
        <v>0.85350000000000004</v>
      </c>
      <c r="S66" s="404">
        <v>0.85350000000000004</v>
      </c>
      <c r="T66" s="404">
        <v>1</v>
      </c>
      <c r="U66" s="404">
        <v>1</v>
      </c>
      <c r="V66" s="439">
        <v>1</v>
      </c>
    </row>
    <row r="67" spans="1:22" x14ac:dyDescent="0.2">
      <c r="A67" s="407" t="str">
        <f>'CMFs Fatal (All Data)'!A67</f>
        <v>64 - Intersection - Traffic control - Signal - Replace incandescent traffic signal bulbs with Light Emitting Diodes (LEDs)</v>
      </c>
      <c r="B67" s="403">
        <f>'CMFs Fatal (All Data)'!B67</f>
        <v>10</v>
      </c>
      <c r="C67" s="403" t="str">
        <f>'CMFs Fatal (All Data)'!C67</f>
        <v>Urban</v>
      </c>
      <c r="D67" s="403" t="e">
        <f>'CMFs Fatal (All Data)'!D67</f>
        <v>#N/A</v>
      </c>
      <c r="E67" s="404">
        <v>1.0469999999999999</v>
      </c>
      <c r="F67" s="404">
        <v>0.96650000000000003</v>
      </c>
      <c r="G67" s="404">
        <v>1.0469999999999999</v>
      </c>
      <c r="H67" s="404">
        <v>1</v>
      </c>
      <c r="I67" s="404">
        <v>1</v>
      </c>
      <c r="J67" s="404">
        <v>1</v>
      </c>
      <c r="K67" s="404">
        <v>1.0469999999999999</v>
      </c>
      <c r="L67" s="404">
        <v>1.0469999999999999</v>
      </c>
      <c r="M67" s="404">
        <v>1</v>
      </c>
      <c r="N67" s="404">
        <v>1.0469999999999999</v>
      </c>
      <c r="O67" s="404">
        <v>1</v>
      </c>
      <c r="P67" s="404">
        <v>1</v>
      </c>
      <c r="Q67" s="404">
        <v>1</v>
      </c>
      <c r="R67" s="404">
        <v>1.0469999999999999</v>
      </c>
      <c r="S67" s="404">
        <v>1.0720000000000001</v>
      </c>
      <c r="T67" s="404">
        <v>1</v>
      </c>
      <c r="U67" s="404">
        <v>1</v>
      </c>
      <c r="V67" s="439">
        <v>1</v>
      </c>
    </row>
    <row r="68" spans="1:22" x14ac:dyDescent="0.2">
      <c r="A68" s="407" t="str">
        <f>'CMFs Fatal (All Data)'!A68</f>
        <v>65 - Intersection - Traffic control - Signal - Phasing or timing - Add all-red interval/increase yellow time</v>
      </c>
      <c r="B68" s="403">
        <f>'CMFs Fatal (All Data)'!B68</f>
        <v>50</v>
      </c>
      <c r="C68" s="403" t="str">
        <f>'CMFs Fatal (All Data)'!C68</f>
        <v>Urban</v>
      </c>
      <c r="D68" s="403" t="e">
        <f>'CMFs Fatal (All Data)'!D68</f>
        <v>#N/A</v>
      </c>
      <c r="E68" s="404">
        <v>0.9355</v>
      </c>
      <c r="F68" s="404">
        <v>0.84799999999999998</v>
      </c>
      <c r="G68" s="404">
        <v>0.96599999999999997</v>
      </c>
      <c r="H68" s="404">
        <v>1</v>
      </c>
      <c r="I68" s="404">
        <v>1</v>
      </c>
      <c r="J68" s="404">
        <v>1</v>
      </c>
      <c r="K68" s="404">
        <v>0.9355</v>
      </c>
      <c r="L68" s="404">
        <v>0.9355</v>
      </c>
      <c r="M68" s="404">
        <v>1</v>
      </c>
      <c r="N68" s="404">
        <v>0.9355</v>
      </c>
      <c r="O68" s="404">
        <v>1</v>
      </c>
      <c r="P68" s="404">
        <v>1</v>
      </c>
      <c r="Q68" s="404">
        <v>1</v>
      </c>
      <c r="R68" s="404">
        <v>0.9355</v>
      </c>
      <c r="S68" s="404">
        <v>0.9355</v>
      </c>
      <c r="T68" s="404">
        <v>1</v>
      </c>
      <c r="U68" s="404">
        <v>1</v>
      </c>
      <c r="V68" s="439">
        <v>1</v>
      </c>
    </row>
    <row r="69" spans="1:22" x14ac:dyDescent="0.2">
      <c r="A69" s="407" t="str">
        <f>'CMFs Fatal (All Data)'!A69</f>
        <v>66 - Intersection - Traffic control - Signal - Phasing or timing - Add pedestrian phase</v>
      </c>
      <c r="B69" s="403">
        <f>'CMFs Fatal (All Data)'!B69</f>
        <v>20</v>
      </c>
      <c r="C69" s="403" t="str">
        <f>'CMFs Fatal (All Data)'!C69</f>
        <v>All</v>
      </c>
      <c r="D69" s="403" t="e">
        <f>'CMFs Fatal (All Data)'!D69</f>
        <v>#N/A</v>
      </c>
      <c r="E69" s="404">
        <v>1</v>
      </c>
      <c r="F69" s="404">
        <v>0.92</v>
      </c>
      <c r="G69" s="404">
        <v>0.95399999999999996</v>
      </c>
      <c r="H69" s="404">
        <v>1</v>
      </c>
      <c r="I69" s="404">
        <v>1</v>
      </c>
      <c r="J69" s="404">
        <v>1</v>
      </c>
      <c r="K69" s="404">
        <v>0.91200000000000003</v>
      </c>
      <c r="L69" s="404">
        <v>0.91200000000000003</v>
      </c>
      <c r="M69" s="404">
        <v>1</v>
      </c>
      <c r="N69" s="404">
        <v>0.91200000000000003</v>
      </c>
      <c r="O69" s="404">
        <v>1</v>
      </c>
      <c r="P69" s="404">
        <v>1</v>
      </c>
      <c r="Q69" s="404">
        <v>1</v>
      </c>
      <c r="R69" s="404">
        <v>1</v>
      </c>
      <c r="S69" s="404">
        <v>0.91200000000000003</v>
      </c>
      <c r="T69" s="404">
        <v>1</v>
      </c>
      <c r="U69" s="404">
        <v>1</v>
      </c>
      <c r="V69" s="439">
        <v>1</v>
      </c>
    </row>
    <row r="70" spans="1:22" x14ac:dyDescent="0.2">
      <c r="A70" s="407" t="str">
        <f>'CMFs Fatal (All Data)'!A70</f>
        <v>67 - Intersection - Traffic control - Signal - Phasing or timing - Change from permissive only to flashing yellow arrow permissive</v>
      </c>
      <c r="B70" s="403">
        <f>'CMFs Fatal (All Data)'!B70</f>
        <v>25</v>
      </c>
      <c r="C70" s="403" t="str">
        <f>'CMFs Fatal (All Data)'!C70</f>
        <v>All</v>
      </c>
      <c r="D70" s="403" t="e">
        <f>'CMFs Fatal (All Data)'!D70</f>
        <v>#N/A</v>
      </c>
      <c r="E70" s="404">
        <v>0.75</v>
      </c>
      <c r="F70" s="404">
        <v>0.75</v>
      </c>
      <c r="G70" s="404">
        <v>0.75</v>
      </c>
      <c r="H70" s="404">
        <v>1</v>
      </c>
      <c r="I70" s="404">
        <v>1</v>
      </c>
      <c r="J70" s="404">
        <v>1</v>
      </c>
      <c r="K70" s="404">
        <v>0.63500000000000001</v>
      </c>
      <c r="L70" s="404">
        <v>0.75</v>
      </c>
      <c r="M70" s="404">
        <v>1</v>
      </c>
      <c r="N70" s="404">
        <v>0.75</v>
      </c>
      <c r="O70" s="404">
        <v>1</v>
      </c>
      <c r="P70" s="404">
        <v>1</v>
      </c>
      <c r="Q70" s="404">
        <v>1</v>
      </c>
      <c r="R70" s="404">
        <v>1</v>
      </c>
      <c r="S70" s="404">
        <v>0.75</v>
      </c>
      <c r="T70" s="404">
        <v>1</v>
      </c>
      <c r="U70" s="404">
        <v>1</v>
      </c>
      <c r="V70" s="439">
        <v>1</v>
      </c>
    </row>
    <row r="71" spans="1:22" x14ac:dyDescent="0.2">
      <c r="A71" s="407" t="str">
        <f>'CMFs Fatal (All Data)'!A71</f>
        <v>68 - Intersection - Traffic control - Signal - Phasing or timing - Change from permitted to protected</v>
      </c>
      <c r="B71" s="403">
        <f>'CMFs Fatal (All Data)'!B71</f>
        <v>25</v>
      </c>
      <c r="C71" s="403" t="str">
        <f>'CMFs Fatal (All Data)'!C71</f>
        <v>All</v>
      </c>
      <c r="D71" s="403" t="e">
        <f>'CMFs Fatal (All Data)'!D71</f>
        <v>#N/A</v>
      </c>
      <c r="E71" s="404">
        <v>0.9325</v>
      </c>
      <c r="F71" s="404">
        <v>1.075</v>
      </c>
      <c r="G71" s="404">
        <v>0.01</v>
      </c>
      <c r="H71" s="404">
        <v>1</v>
      </c>
      <c r="I71" s="404">
        <v>1</v>
      </c>
      <c r="J71" s="404">
        <v>1</v>
      </c>
      <c r="K71" s="404">
        <v>0.84</v>
      </c>
      <c r="L71" s="404">
        <v>0.9325</v>
      </c>
      <c r="M71" s="404">
        <v>1</v>
      </c>
      <c r="N71" s="404">
        <v>0.9325</v>
      </c>
      <c r="O71" s="404">
        <v>1</v>
      </c>
      <c r="P71" s="404">
        <v>1</v>
      </c>
      <c r="Q71" s="404">
        <v>1</v>
      </c>
      <c r="R71" s="404">
        <v>1</v>
      </c>
      <c r="S71" s="404">
        <v>0.9325</v>
      </c>
      <c r="T71" s="404">
        <v>1</v>
      </c>
      <c r="U71" s="404">
        <v>1</v>
      </c>
      <c r="V71" s="439">
        <v>1</v>
      </c>
    </row>
    <row r="72" spans="1:22" x14ac:dyDescent="0.2">
      <c r="A72" s="407" t="str">
        <f>'CMFs Fatal (All Data)'!A72</f>
        <v>69 - Intersection - Traffic control - Signal - Phasing or timing - Change from protected only to flashing yellow arrow protected</v>
      </c>
      <c r="B72" s="403">
        <f>'CMFs Fatal (All Data)'!B72</f>
        <v>25</v>
      </c>
      <c r="C72" s="403" t="str">
        <f>'CMFs Fatal (All Data)'!C72</f>
        <v>All</v>
      </c>
      <c r="D72" s="403" t="e">
        <f>'CMFs Fatal (All Data)'!D72</f>
        <v>#N/A</v>
      </c>
      <c r="E72" s="404">
        <v>0.92600000000000005</v>
      </c>
      <c r="F72" s="404">
        <v>0.92600000000000005</v>
      </c>
      <c r="G72" s="404">
        <v>0.37</v>
      </c>
      <c r="H72" s="404">
        <v>1</v>
      </c>
      <c r="I72" s="404">
        <v>1</v>
      </c>
      <c r="J72" s="404">
        <v>1</v>
      </c>
      <c r="K72" s="404">
        <v>3.4279999999999999</v>
      </c>
      <c r="L72" s="404">
        <v>0.92600000000000005</v>
      </c>
      <c r="M72" s="404">
        <v>1</v>
      </c>
      <c r="N72" s="404">
        <v>0.92600000000000005</v>
      </c>
      <c r="O72" s="404">
        <v>1</v>
      </c>
      <c r="P72" s="404">
        <v>1</v>
      </c>
      <c r="Q72" s="404">
        <v>1</v>
      </c>
      <c r="R72" s="404">
        <v>1</v>
      </c>
      <c r="S72" s="404">
        <v>0.92600000000000005</v>
      </c>
      <c r="T72" s="404">
        <v>1</v>
      </c>
      <c r="U72" s="404">
        <v>1</v>
      </c>
      <c r="V72" s="439">
        <v>1</v>
      </c>
    </row>
    <row r="73" spans="1:22" x14ac:dyDescent="0.2">
      <c r="A73" s="407" t="str">
        <f>'CMFs Fatal (All Data)'!A73</f>
        <v xml:space="preserve">70 - Intersection - Traffic control - Signal - Phasing or timing - Interconnect and optimize signals </v>
      </c>
      <c r="B73" s="403">
        <f>'CMFs Fatal (All Data)'!B73</f>
        <v>5</v>
      </c>
      <c r="C73" s="403" t="str">
        <f>'CMFs Fatal (All Data)'!C73</f>
        <v>Urban and Suburban</v>
      </c>
      <c r="D73" s="403" t="e">
        <f>'CMFs Fatal (All Data)'!D73</f>
        <v>#N/A</v>
      </c>
      <c r="E73" s="404">
        <v>0.78500000000000003</v>
      </c>
      <c r="F73" s="404">
        <v>0.78500000000000003</v>
      </c>
      <c r="G73" s="404">
        <v>0.80700000000000005</v>
      </c>
      <c r="H73" s="404">
        <v>1</v>
      </c>
      <c r="I73" s="404">
        <v>1</v>
      </c>
      <c r="J73" s="404">
        <v>1</v>
      </c>
      <c r="K73" s="404">
        <v>0.78500000000000003</v>
      </c>
      <c r="L73" s="404">
        <v>0.78500000000000003</v>
      </c>
      <c r="M73" s="404">
        <v>1</v>
      </c>
      <c r="N73" s="404">
        <v>0.78500000000000003</v>
      </c>
      <c r="O73" s="404">
        <v>1</v>
      </c>
      <c r="P73" s="404">
        <v>1</v>
      </c>
      <c r="Q73" s="404">
        <v>1</v>
      </c>
      <c r="R73" s="404">
        <v>1</v>
      </c>
      <c r="S73" s="404">
        <v>0.78500000000000003</v>
      </c>
      <c r="T73" s="404">
        <v>1</v>
      </c>
      <c r="U73" s="404">
        <v>1</v>
      </c>
      <c r="V73" s="439">
        <v>1</v>
      </c>
    </row>
    <row r="74" spans="1:22" x14ac:dyDescent="0.2">
      <c r="A74" s="407" t="str">
        <f>'CMFs Fatal (All Data)'!A74</f>
        <v>71 - Intersection - Traffic control - Signal/Sign - Permit right-turn-on-red</v>
      </c>
      <c r="B74" s="403">
        <f>'CMFs Fatal (All Data)'!B74</f>
        <v>10</v>
      </c>
      <c r="C74" s="403" t="str">
        <f>'CMFs Fatal (All Data)'!C74</f>
        <v>All</v>
      </c>
      <c r="D74" s="403" t="e">
        <f>'CMFs Fatal (All Data)'!D74</f>
        <v>#N/A</v>
      </c>
      <c r="E74" s="404">
        <v>1.57</v>
      </c>
      <c r="F74" s="404">
        <v>1.57</v>
      </c>
      <c r="G74" s="404">
        <v>1.57</v>
      </c>
      <c r="H74" s="404">
        <v>1</v>
      </c>
      <c r="I74" s="404">
        <v>1</v>
      </c>
      <c r="J74" s="404">
        <v>1</v>
      </c>
      <c r="K74" s="404">
        <v>1.57</v>
      </c>
      <c r="L74" s="404">
        <v>1.6</v>
      </c>
      <c r="M74" s="404">
        <v>1</v>
      </c>
      <c r="N74" s="404">
        <v>1.57</v>
      </c>
      <c r="O74" s="404">
        <v>1</v>
      </c>
      <c r="P74" s="404">
        <v>1</v>
      </c>
      <c r="Q74" s="404">
        <v>1</v>
      </c>
      <c r="R74" s="404">
        <v>1.57</v>
      </c>
      <c r="S74" s="404">
        <v>1.57</v>
      </c>
      <c r="T74" s="404">
        <v>1</v>
      </c>
      <c r="U74" s="404">
        <v>1</v>
      </c>
      <c r="V74" s="439">
        <v>1</v>
      </c>
    </row>
    <row r="75" spans="1:22" x14ac:dyDescent="0.2">
      <c r="A75" s="407" t="str">
        <f>'CMFs Fatal (All Data)'!A75</f>
        <v>72 - Intersection - Traffic control - Signal - Install a traffic signal</v>
      </c>
      <c r="B75" s="403">
        <f>'CMFs Fatal (All Data)'!B75</f>
        <v>20</v>
      </c>
      <c r="C75" s="403" t="str">
        <f>'CMFs Fatal (All Data)'!C75</f>
        <v>All</v>
      </c>
      <c r="D75" s="403" t="e">
        <f>'CMFs Fatal (All Data)'!D75</f>
        <v>#N/A</v>
      </c>
      <c r="E75" s="404">
        <v>0.83</v>
      </c>
      <c r="F75" s="404">
        <v>1.1140000000000001</v>
      </c>
      <c r="G75" s="404">
        <v>0.46</v>
      </c>
      <c r="H75" s="404">
        <v>1</v>
      </c>
      <c r="I75" s="404">
        <v>1</v>
      </c>
      <c r="J75" s="404">
        <v>1</v>
      </c>
      <c r="K75" s="404">
        <v>0.57499999999999996</v>
      </c>
      <c r="L75" s="404">
        <v>1.0049999999999999</v>
      </c>
      <c r="M75" s="404">
        <v>1</v>
      </c>
      <c r="N75" s="404">
        <v>0.76</v>
      </c>
      <c r="O75" s="404">
        <v>1</v>
      </c>
      <c r="P75" s="404">
        <v>1</v>
      </c>
      <c r="Q75" s="404">
        <v>1</v>
      </c>
      <c r="R75" s="404">
        <v>0.76</v>
      </c>
      <c r="S75" s="404">
        <v>0.76</v>
      </c>
      <c r="T75" s="404">
        <v>1</v>
      </c>
      <c r="U75" s="404">
        <v>1</v>
      </c>
      <c r="V75" s="439">
        <v>1</v>
      </c>
    </row>
    <row r="76" spans="1:22" x14ac:dyDescent="0.2">
      <c r="A76" s="407" t="str">
        <f>'CMFs Fatal (All Data)'!A76</f>
        <v>73 - Intersection - Traffic control - Signal - Prohibit right turn on red at signalized intersection</v>
      </c>
      <c r="B76" s="403">
        <f>'CMFs Fatal (All Data)'!B76</f>
        <v>10</v>
      </c>
      <c r="C76" s="403" t="str">
        <f>'CMFs Fatal (All Data)'!C76</f>
        <v>All</v>
      </c>
      <c r="D76" s="403" t="e">
        <f>'CMFs Fatal (All Data)'!D76</f>
        <v>#N/A</v>
      </c>
      <c r="E76" s="404">
        <v>1</v>
      </c>
      <c r="F76" s="404">
        <v>1</v>
      </c>
      <c r="G76" s="404">
        <v>1</v>
      </c>
      <c r="H76" s="404">
        <v>1</v>
      </c>
      <c r="I76" s="404">
        <v>1</v>
      </c>
      <c r="J76" s="404">
        <v>1</v>
      </c>
      <c r="K76" s="404">
        <v>1</v>
      </c>
      <c r="L76" s="404">
        <v>0.75</v>
      </c>
      <c r="M76" s="404">
        <v>1</v>
      </c>
      <c r="N76" s="404">
        <v>0.75</v>
      </c>
      <c r="O76" s="404">
        <v>1</v>
      </c>
      <c r="P76" s="404">
        <v>1</v>
      </c>
      <c r="Q76" s="404">
        <v>1</v>
      </c>
      <c r="R76" s="404">
        <v>1</v>
      </c>
      <c r="S76" s="404">
        <v>1</v>
      </c>
      <c r="T76" s="404">
        <v>1</v>
      </c>
      <c r="U76" s="404">
        <v>1</v>
      </c>
      <c r="V76" s="439">
        <v>1</v>
      </c>
    </row>
    <row r="77" spans="1:22" x14ac:dyDescent="0.2">
      <c r="A77" s="407" t="str">
        <f>'CMFs Fatal (All Data)'!A77</f>
        <v>74 - Intersection - Traffic control - Signal - Upgrade traffic signal hardware</v>
      </c>
      <c r="B77" s="403">
        <f>'CMFs Fatal (All Data)'!B77</f>
        <v>20</v>
      </c>
      <c r="C77" s="403" t="str">
        <f>'CMFs Fatal (All Data)'!C77</f>
        <v>All</v>
      </c>
      <c r="D77" s="403" t="e">
        <f>'CMFs Fatal (All Data)'!D77</f>
        <v>#N/A</v>
      </c>
      <c r="E77" s="404">
        <v>0.8</v>
      </c>
      <c r="F77" s="404">
        <v>0.8</v>
      </c>
      <c r="G77" s="404">
        <v>0.8</v>
      </c>
      <c r="H77" s="404">
        <v>0.8</v>
      </c>
      <c r="I77" s="404">
        <v>0.8</v>
      </c>
      <c r="J77" s="404">
        <v>1</v>
      </c>
      <c r="K77" s="404">
        <v>0.8</v>
      </c>
      <c r="L77" s="404">
        <v>0.8</v>
      </c>
      <c r="M77" s="404">
        <v>0.8</v>
      </c>
      <c r="N77" s="404">
        <v>0.8</v>
      </c>
      <c r="O77" s="404">
        <v>0.8</v>
      </c>
      <c r="P77" s="404">
        <v>0.8</v>
      </c>
      <c r="Q77" s="404">
        <v>1</v>
      </c>
      <c r="R77" s="404">
        <v>0.8</v>
      </c>
      <c r="S77" s="404">
        <v>0.8</v>
      </c>
      <c r="T77" s="404">
        <v>1</v>
      </c>
      <c r="U77" s="404">
        <v>1</v>
      </c>
      <c r="V77" s="439">
        <v>1</v>
      </c>
    </row>
    <row r="78" spans="1:22" x14ac:dyDescent="0.2">
      <c r="A78" s="407" t="str">
        <f>'CMFs Fatal (All Data)'!A78</f>
        <v>75 - Pavement marking - Add-No Passing Zone</v>
      </c>
      <c r="B78" s="403">
        <f>'CMFs Fatal (All Data)'!B78</f>
        <v>7</v>
      </c>
      <c r="C78" s="403" t="str">
        <f>'CMFs Fatal (All Data)'!C78</f>
        <v>All</v>
      </c>
      <c r="D78" s="403" t="e">
        <f>'CMFs Fatal (All Data)'!D78</f>
        <v>#N/A</v>
      </c>
      <c r="E78" s="404">
        <v>0.6</v>
      </c>
      <c r="F78" s="404">
        <v>1</v>
      </c>
      <c r="G78" s="404">
        <v>0.6</v>
      </c>
      <c r="H78" s="404">
        <v>0.6</v>
      </c>
      <c r="I78" s="404">
        <v>0.6</v>
      </c>
      <c r="J78" s="404">
        <v>1</v>
      </c>
      <c r="K78" s="404">
        <v>0.6</v>
      </c>
      <c r="L78" s="404">
        <v>1</v>
      </c>
      <c r="M78" s="404">
        <v>1</v>
      </c>
      <c r="N78" s="404">
        <v>1</v>
      </c>
      <c r="O78" s="404">
        <v>1</v>
      </c>
      <c r="P78" s="404">
        <v>1</v>
      </c>
      <c r="Q78" s="404">
        <v>1</v>
      </c>
      <c r="R78" s="404">
        <v>1</v>
      </c>
      <c r="S78" s="404">
        <v>1</v>
      </c>
      <c r="T78" s="404">
        <v>1</v>
      </c>
      <c r="U78" s="404">
        <v>1</v>
      </c>
      <c r="V78" s="439">
        <v>1</v>
      </c>
    </row>
    <row r="79" spans="1:22" x14ac:dyDescent="0.2">
      <c r="A79" s="407" t="str">
        <f>'CMFs Fatal (All Data)'!A79</f>
        <v>76 - Pavement marking - Apply converging chevron pattern markings</v>
      </c>
      <c r="B79" s="403">
        <f>'CMFs Fatal (All Data)'!B79</f>
        <v>7</v>
      </c>
      <c r="C79" s="403" t="str">
        <f>'CMFs Fatal (All Data)'!C79</f>
        <v>Urban</v>
      </c>
      <c r="D79" s="403" t="e">
        <f>'CMFs Fatal (All Data)'!D79</f>
        <v>#N/A</v>
      </c>
      <c r="E79" s="404">
        <v>1</v>
      </c>
      <c r="F79" s="404">
        <v>1</v>
      </c>
      <c r="G79" s="404">
        <v>0.68</v>
      </c>
      <c r="H79" s="404">
        <v>0.68</v>
      </c>
      <c r="I79" s="404">
        <v>0.68</v>
      </c>
      <c r="J79" s="404">
        <v>0.68</v>
      </c>
      <c r="K79" s="404">
        <v>0.68</v>
      </c>
      <c r="L79" s="404">
        <v>0.68</v>
      </c>
      <c r="M79" s="404">
        <v>0.68</v>
      </c>
      <c r="N79" s="404">
        <v>0.68</v>
      </c>
      <c r="O79" s="404">
        <v>0.68</v>
      </c>
      <c r="P79" s="404">
        <v>0.68</v>
      </c>
      <c r="Q79" s="404">
        <v>1</v>
      </c>
      <c r="R79" s="404">
        <v>0.68</v>
      </c>
      <c r="S79" s="404">
        <v>0.68</v>
      </c>
      <c r="T79" s="404">
        <v>1</v>
      </c>
      <c r="U79" s="404">
        <v>1</v>
      </c>
      <c r="V79" s="439">
        <v>1</v>
      </c>
    </row>
    <row r="80" spans="1:22" x14ac:dyDescent="0.2">
      <c r="A80" s="536" t="str">
        <f>'CMFs Fatal (All Data)'!A80</f>
        <v xml:space="preserve">77 - Pavement marking - Improve markings (conspicuity) </v>
      </c>
      <c r="B80" s="403">
        <f>'CMFs Fatal (All Data)'!B80</f>
        <v>7</v>
      </c>
      <c r="C80" s="403" t="str">
        <f>'CMFs Fatal (All Data)'!C80</f>
        <v>All</v>
      </c>
      <c r="D80" s="403" t="e">
        <f>'CMFs Fatal (All Data)'!D80</f>
        <v>#N/A</v>
      </c>
      <c r="E80" s="404">
        <v>1</v>
      </c>
      <c r="F80" s="404">
        <v>1</v>
      </c>
      <c r="G80" s="404">
        <v>0.94650000000000001</v>
      </c>
      <c r="H80" s="404">
        <v>1.008</v>
      </c>
      <c r="I80" s="404">
        <v>0.94650000000000001</v>
      </c>
      <c r="J80" s="404">
        <v>0.94650000000000001</v>
      </c>
      <c r="K80" s="404">
        <v>0.94650000000000001</v>
      </c>
      <c r="L80" s="404">
        <v>0.94650000000000001</v>
      </c>
      <c r="M80" s="404">
        <v>0.94650000000000001</v>
      </c>
      <c r="N80" s="404">
        <v>0.94650000000000001</v>
      </c>
      <c r="O80" s="404">
        <v>0.99299999999999999</v>
      </c>
      <c r="P80" s="404">
        <v>0.94650000000000001</v>
      </c>
      <c r="Q80" s="404">
        <v>1</v>
      </c>
      <c r="R80" s="404">
        <v>0.86650000000000005</v>
      </c>
      <c r="S80" s="404">
        <v>0.97250000000000003</v>
      </c>
      <c r="T80" s="404">
        <v>1</v>
      </c>
      <c r="U80" s="404">
        <v>1</v>
      </c>
      <c r="V80" s="439">
        <v>1</v>
      </c>
    </row>
    <row r="81" spans="1:22" x14ac:dyDescent="0.2">
      <c r="A81" s="407" t="str">
        <f>'CMFs Fatal (All Data)'!A81</f>
        <v>78 - Pavement marking - Install post-mounted delineators</v>
      </c>
      <c r="B81" s="403">
        <f>'CMFs Fatal (All Data)'!B81</f>
        <v>10</v>
      </c>
      <c r="C81" s="403" t="str">
        <f>'CMFs Fatal (All Data)'!C81</f>
        <v>All</v>
      </c>
      <c r="D81" s="403" t="e">
        <f>'CMFs Fatal (All Data)'!D81</f>
        <v>#N/A</v>
      </c>
      <c r="E81" s="404">
        <v>1</v>
      </c>
      <c r="F81" s="404">
        <v>1</v>
      </c>
      <c r="G81" s="404">
        <v>1.115</v>
      </c>
      <c r="H81" s="404">
        <v>1.115</v>
      </c>
      <c r="I81" s="404">
        <v>1.115</v>
      </c>
      <c r="J81" s="404">
        <v>1.115</v>
      </c>
      <c r="K81" s="404">
        <v>1.115</v>
      </c>
      <c r="L81" s="404">
        <v>1.115</v>
      </c>
      <c r="M81" s="404">
        <v>1.115</v>
      </c>
      <c r="N81" s="404">
        <v>1.115</v>
      </c>
      <c r="O81" s="404">
        <v>1.115</v>
      </c>
      <c r="P81" s="404">
        <v>1.115</v>
      </c>
      <c r="Q81" s="404">
        <v>1</v>
      </c>
      <c r="R81" s="404">
        <v>1.115</v>
      </c>
      <c r="S81" s="404">
        <v>1.115</v>
      </c>
      <c r="T81" s="404">
        <v>1</v>
      </c>
      <c r="U81" s="404">
        <v>1</v>
      </c>
      <c r="V81" s="439">
        <v>1</v>
      </c>
    </row>
    <row r="82" spans="1:22" x14ac:dyDescent="0.2">
      <c r="A82" s="407" t="str">
        <f>'CMFs Fatal (All Data)'!A82</f>
        <v>79 - Pavement marking - Install raised pavement marking</v>
      </c>
      <c r="B82" s="403">
        <f>'CMFs Fatal (All Data)'!B82</f>
        <v>8</v>
      </c>
      <c r="C82" s="403" t="str">
        <f>'CMFs Fatal (All Data)'!C82</f>
        <v>All</v>
      </c>
      <c r="D82" s="403" t="e">
        <f>'CMFs Fatal (All Data)'!D82</f>
        <v>#N/A</v>
      </c>
      <c r="E82" s="404">
        <v>1</v>
      </c>
      <c r="F82" s="404">
        <v>1</v>
      </c>
      <c r="G82" s="404">
        <v>0.43</v>
      </c>
      <c r="H82" s="404">
        <v>0.43</v>
      </c>
      <c r="I82" s="404">
        <v>0.43</v>
      </c>
      <c r="J82" s="404">
        <v>0.43</v>
      </c>
      <c r="K82" s="404">
        <v>0.43</v>
      </c>
      <c r="L82" s="404">
        <v>0.43</v>
      </c>
      <c r="M82" s="404">
        <v>0.43</v>
      </c>
      <c r="N82" s="404">
        <v>0.43</v>
      </c>
      <c r="O82" s="404">
        <v>0.43</v>
      </c>
      <c r="P82" s="404">
        <v>0.43</v>
      </c>
      <c r="Q82" s="404">
        <v>1</v>
      </c>
      <c r="R82" s="404">
        <v>0.43</v>
      </c>
      <c r="S82" s="404">
        <v>0.43</v>
      </c>
      <c r="T82" s="404">
        <v>1</v>
      </c>
      <c r="U82" s="404">
        <v>1</v>
      </c>
      <c r="V82" s="439">
        <v>1</v>
      </c>
    </row>
    <row r="83" spans="1:22" x14ac:dyDescent="0.2">
      <c r="A83" s="407" t="str">
        <f>'CMFs Fatal (All Data)'!A83</f>
        <v>80 - Pavement marking - Install raised pavement marking</v>
      </c>
      <c r="B83" s="403">
        <f>'CMFs Fatal (All Data)'!B83</f>
        <v>8</v>
      </c>
      <c r="C83" s="403" t="str">
        <f>'CMFs Fatal (All Data)'!C83</f>
        <v>Rural</v>
      </c>
      <c r="D83" s="403" t="e">
        <f>'CMFs Fatal (All Data)'!D83</f>
        <v>#N/A</v>
      </c>
      <c r="E83" s="404">
        <v>1</v>
      </c>
      <c r="F83" s="404">
        <v>1</v>
      </c>
      <c r="G83" s="404">
        <v>0.79500000000000004</v>
      </c>
      <c r="H83" s="404">
        <v>0.79500000000000004</v>
      </c>
      <c r="I83" s="404">
        <v>0.79500000000000004</v>
      </c>
      <c r="J83" s="404">
        <v>0.79500000000000004</v>
      </c>
      <c r="K83" s="404">
        <v>0.79500000000000004</v>
      </c>
      <c r="L83" s="404">
        <v>0.79500000000000004</v>
      </c>
      <c r="M83" s="404">
        <v>0.79500000000000004</v>
      </c>
      <c r="N83" s="404">
        <v>0.79500000000000004</v>
      </c>
      <c r="O83" s="404">
        <v>0.79500000000000004</v>
      </c>
      <c r="P83" s="404">
        <v>0.79500000000000004</v>
      </c>
      <c r="Q83" s="404">
        <v>1</v>
      </c>
      <c r="R83" s="404">
        <v>0.79500000000000004</v>
      </c>
      <c r="S83" s="404">
        <v>0.79500000000000004</v>
      </c>
      <c r="T83" s="404">
        <v>1</v>
      </c>
      <c r="U83" s="404">
        <v>1</v>
      </c>
      <c r="V83" s="439">
        <v>1</v>
      </c>
    </row>
    <row r="84" spans="1:22" x14ac:dyDescent="0.2">
      <c r="A84" s="407" t="str">
        <f>'CMFs Fatal (All Data)'!A84</f>
        <v>81 - Pavement marking - Widen markings</v>
      </c>
      <c r="B84" s="403">
        <f>'CMFs Fatal (All Data)'!B84</f>
        <v>7</v>
      </c>
      <c r="C84" s="403" t="str">
        <f>'CMFs Fatal (All Data)'!C84</f>
        <v>All</v>
      </c>
      <c r="D84" s="403" t="e">
        <f>'CMFs Fatal (All Data)'!D84</f>
        <v>#N/A</v>
      </c>
      <c r="E84" s="404">
        <v>1</v>
      </c>
      <c r="F84" s="404">
        <v>1</v>
      </c>
      <c r="G84" s="404">
        <v>0.74</v>
      </c>
      <c r="H84" s="404">
        <v>0.74</v>
      </c>
      <c r="I84" s="404">
        <v>0.74</v>
      </c>
      <c r="J84" s="404">
        <v>0.74</v>
      </c>
      <c r="K84" s="404">
        <v>0.74</v>
      </c>
      <c r="L84" s="404">
        <v>0.74</v>
      </c>
      <c r="M84" s="404">
        <v>0.75749999999999995</v>
      </c>
      <c r="N84" s="404">
        <v>0.74</v>
      </c>
      <c r="O84" s="404">
        <v>0.74</v>
      </c>
      <c r="P84" s="404">
        <v>0.74</v>
      </c>
      <c r="Q84" s="404">
        <v>1</v>
      </c>
      <c r="R84" s="404">
        <v>0.64800000000000002</v>
      </c>
      <c r="S84" s="404">
        <v>0.75700000000000001</v>
      </c>
      <c r="T84" s="404">
        <v>1</v>
      </c>
      <c r="U84" s="404">
        <v>1</v>
      </c>
      <c r="V84" s="439">
        <v>1</v>
      </c>
    </row>
    <row r="85" spans="1:22" x14ac:dyDescent="0.2">
      <c r="A85" s="407" t="str">
        <f>'CMFs Fatal (All Data)'!A85</f>
        <v xml:space="preserve">82 - Pedestrians - Install a pedestrian crosswalk </v>
      </c>
      <c r="B85" s="403">
        <f>'CMFs Fatal (All Data)'!B85</f>
        <v>20</v>
      </c>
      <c r="C85" s="403" t="str">
        <f>'CMFs Fatal (All Data)'!C85</f>
        <v>All</v>
      </c>
      <c r="D85" s="403" t="e">
        <f>'CMFs Fatal (All Data)'!D85</f>
        <v>#N/A</v>
      </c>
      <c r="E85" s="404">
        <v>1</v>
      </c>
      <c r="F85" s="404">
        <v>0.74099999999999999</v>
      </c>
      <c r="G85" s="404">
        <v>0.71399999999999997</v>
      </c>
      <c r="H85" s="404">
        <v>0.73150000000000004</v>
      </c>
      <c r="I85" s="404">
        <v>0.71399999999999997</v>
      </c>
      <c r="J85" s="404">
        <v>1</v>
      </c>
      <c r="K85" s="404">
        <v>1</v>
      </c>
      <c r="L85" s="404">
        <v>1</v>
      </c>
      <c r="M85" s="404">
        <v>1</v>
      </c>
      <c r="N85" s="404">
        <v>0.71399999999999997</v>
      </c>
      <c r="O85" s="404">
        <v>1</v>
      </c>
      <c r="P85" s="404">
        <v>1</v>
      </c>
      <c r="Q85" s="404">
        <v>1</v>
      </c>
      <c r="R85" s="404">
        <v>1</v>
      </c>
      <c r="S85" s="404">
        <v>0.71399999999999997</v>
      </c>
      <c r="T85" s="404">
        <v>1</v>
      </c>
      <c r="U85" s="404">
        <v>1</v>
      </c>
      <c r="V85" s="439">
        <v>1</v>
      </c>
    </row>
    <row r="86" spans="1:22" x14ac:dyDescent="0.2">
      <c r="A86" s="407" t="str">
        <f>'CMFs Fatal (All Data)'!A86</f>
        <v>83 - Pedestrians - Install a pedestrian hybrid beacon</v>
      </c>
      <c r="B86" s="403">
        <f>'CMFs Fatal (All Data)'!B86</f>
        <v>10</v>
      </c>
      <c r="C86" s="403" t="str">
        <f>'CMFs Fatal (All Data)'!C86</f>
        <v>Urban and Suburban</v>
      </c>
      <c r="D86" s="403" t="e">
        <f>'CMFs Fatal (All Data)'!D86</f>
        <v>#N/A</v>
      </c>
      <c r="E86" s="404">
        <v>1</v>
      </c>
      <c r="F86" s="404">
        <v>0.876</v>
      </c>
      <c r="G86" s="404">
        <v>0.71199999999999997</v>
      </c>
      <c r="H86" s="404">
        <v>0.876</v>
      </c>
      <c r="I86" s="404">
        <v>0.71199999999999997</v>
      </c>
      <c r="J86" s="404">
        <v>1</v>
      </c>
      <c r="K86" s="404">
        <v>1</v>
      </c>
      <c r="L86" s="404">
        <v>1</v>
      </c>
      <c r="M86" s="404">
        <v>1</v>
      </c>
      <c r="N86" s="404">
        <v>0.71199999999999997</v>
      </c>
      <c r="O86" s="404">
        <v>1</v>
      </c>
      <c r="P86" s="404">
        <v>1</v>
      </c>
      <c r="Q86" s="404">
        <v>1</v>
      </c>
      <c r="R86" s="404">
        <v>1</v>
      </c>
      <c r="S86" s="404">
        <v>0.71199999999999997</v>
      </c>
      <c r="T86" s="404">
        <v>1</v>
      </c>
      <c r="U86" s="404">
        <v>1</v>
      </c>
      <c r="V86" s="439">
        <v>1</v>
      </c>
    </row>
    <row r="87" spans="1:22" x14ac:dyDescent="0.2">
      <c r="A87" s="407" t="str">
        <f>'CMFs Fatal (All Data)'!A87</f>
        <v xml:space="preserve">84 - Pedestrians - Install a pedestrian sidewalk </v>
      </c>
      <c r="B87" s="403">
        <f>'CMFs Fatal (All Data)'!B87</f>
        <v>20</v>
      </c>
      <c r="C87" s="403" t="str">
        <f>'CMFs Fatal (All Data)'!C87</f>
        <v>Urban</v>
      </c>
      <c r="D87" s="403" t="e">
        <f>'CMFs Fatal (All Data)'!D87</f>
        <v>#N/A</v>
      </c>
      <c r="E87" s="404">
        <v>1</v>
      </c>
      <c r="F87" s="404">
        <v>1.825</v>
      </c>
      <c r="G87" s="404">
        <v>1.825</v>
      </c>
      <c r="H87" s="404">
        <v>1.825</v>
      </c>
      <c r="I87" s="404">
        <v>1.825</v>
      </c>
      <c r="J87" s="404">
        <v>1</v>
      </c>
      <c r="K87" s="404">
        <v>1</v>
      </c>
      <c r="L87" s="404">
        <v>1</v>
      </c>
      <c r="M87" s="404">
        <v>1</v>
      </c>
      <c r="N87" s="404">
        <v>1.825</v>
      </c>
      <c r="O87" s="404">
        <v>1</v>
      </c>
      <c r="P87" s="404">
        <v>1</v>
      </c>
      <c r="Q87" s="404">
        <v>1</v>
      </c>
      <c r="R87" s="404">
        <v>1</v>
      </c>
      <c r="S87" s="404">
        <v>1.825</v>
      </c>
      <c r="T87" s="404">
        <v>1</v>
      </c>
      <c r="U87" s="404">
        <v>1</v>
      </c>
      <c r="V87" s="439">
        <v>1</v>
      </c>
    </row>
    <row r="88" spans="1:22" x14ac:dyDescent="0.2">
      <c r="A88" s="407" t="str">
        <f>'CMFs Fatal (All Data)'!A88</f>
        <v>85 - Pedestrians - Install advanced yield or stop markings and signs</v>
      </c>
      <c r="B88" s="403">
        <f>'CMFs Fatal (All Data)'!B88</f>
        <v>10</v>
      </c>
      <c r="C88" s="403" t="str">
        <f>'CMFs Fatal (All Data)'!C88</f>
        <v>Urban and Suburban</v>
      </c>
      <c r="D88" s="403" t="e">
        <f>'CMFs Fatal (All Data)'!D88</f>
        <v>#N/A</v>
      </c>
      <c r="E88" s="404">
        <v>1</v>
      </c>
      <c r="F88" s="404">
        <v>0.8</v>
      </c>
      <c r="G88" s="404">
        <v>0.8</v>
      </c>
      <c r="H88" s="404">
        <v>0.8</v>
      </c>
      <c r="I88" s="404">
        <v>0.8</v>
      </c>
      <c r="J88" s="404">
        <v>1</v>
      </c>
      <c r="K88" s="404">
        <v>0.8</v>
      </c>
      <c r="L88" s="404">
        <v>0.8</v>
      </c>
      <c r="M88" s="404">
        <v>1</v>
      </c>
      <c r="N88" s="404">
        <v>0.8</v>
      </c>
      <c r="O88" s="404">
        <v>1</v>
      </c>
      <c r="P88" s="404">
        <v>1</v>
      </c>
      <c r="Q88" s="404">
        <v>1</v>
      </c>
      <c r="R88" s="404">
        <v>1</v>
      </c>
      <c r="S88" s="404">
        <v>1</v>
      </c>
      <c r="T88" s="404">
        <v>1</v>
      </c>
      <c r="U88" s="404">
        <v>1</v>
      </c>
      <c r="V88" s="439">
        <v>1</v>
      </c>
    </row>
    <row r="89" spans="1:22" x14ac:dyDescent="0.2">
      <c r="A89" s="407" t="str">
        <f>'CMFs Fatal (All Data)'!A89</f>
        <v>86 - Railroad grade crossings - Install gates</v>
      </c>
      <c r="B89" s="403">
        <f>'CMFs Fatal (All Data)'!B89</f>
        <v>10</v>
      </c>
      <c r="C89" s="403" t="str">
        <f>'CMFs Fatal (All Data)'!C89</f>
        <v>All</v>
      </c>
      <c r="D89" s="403" t="e">
        <f>'CMFs Fatal (All Data)'!D89</f>
        <v>#N/A</v>
      </c>
      <c r="E89" s="404">
        <v>1</v>
      </c>
      <c r="F89" s="404">
        <v>1</v>
      </c>
      <c r="G89" s="404">
        <v>0.11</v>
      </c>
      <c r="H89" s="404">
        <v>0.11</v>
      </c>
      <c r="I89" s="404">
        <v>0.11</v>
      </c>
      <c r="J89" s="404">
        <v>1</v>
      </c>
      <c r="K89" s="404">
        <v>1</v>
      </c>
      <c r="L89" s="404">
        <v>1</v>
      </c>
      <c r="M89" s="404">
        <v>1</v>
      </c>
      <c r="N89" s="404">
        <v>1</v>
      </c>
      <c r="O89" s="404">
        <v>1</v>
      </c>
      <c r="P89" s="404">
        <v>1</v>
      </c>
      <c r="Q89" s="404">
        <v>1</v>
      </c>
      <c r="R89" s="404">
        <v>1</v>
      </c>
      <c r="S89" s="404">
        <v>1</v>
      </c>
      <c r="T89" s="404">
        <v>1</v>
      </c>
      <c r="U89" s="404">
        <v>1</v>
      </c>
      <c r="V89" s="439">
        <v>1</v>
      </c>
    </row>
    <row r="90" spans="1:22" x14ac:dyDescent="0.2">
      <c r="A90" s="407" t="str">
        <f>'CMFs Fatal (All Data)'!A90</f>
        <v>87 - Railroad grade crossings - Install stop sign</v>
      </c>
      <c r="B90" s="403">
        <f>'CMFs Fatal (All Data)'!B90</f>
        <v>10</v>
      </c>
      <c r="C90" s="403" t="str">
        <f>'CMFs Fatal (All Data)'!C90</f>
        <v>All</v>
      </c>
      <c r="D90" s="403" t="e">
        <f>'CMFs Fatal (All Data)'!D90</f>
        <v>#N/A</v>
      </c>
      <c r="E90" s="404">
        <v>1</v>
      </c>
      <c r="F90" s="404">
        <v>1</v>
      </c>
      <c r="G90" s="404">
        <v>0.68</v>
      </c>
      <c r="H90" s="404">
        <v>0.68</v>
      </c>
      <c r="I90" s="404">
        <v>0.68</v>
      </c>
      <c r="J90" s="404">
        <v>1</v>
      </c>
      <c r="K90" s="404">
        <v>1</v>
      </c>
      <c r="L90" s="404">
        <v>1</v>
      </c>
      <c r="M90" s="404">
        <v>1</v>
      </c>
      <c r="N90" s="404">
        <v>1</v>
      </c>
      <c r="O90" s="404">
        <v>1</v>
      </c>
      <c r="P90" s="404">
        <v>1</v>
      </c>
      <c r="Q90" s="404">
        <v>1</v>
      </c>
      <c r="R90" s="404">
        <v>1</v>
      </c>
      <c r="S90" s="404">
        <v>1</v>
      </c>
      <c r="T90" s="404">
        <v>1</v>
      </c>
      <c r="U90" s="404">
        <v>1</v>
      </c>
      <c r="V90" s="439">
        <v>1</v>
      </c>
    </row>
    <row r="91" spans="1:22" x14ac:dyDescent="0.2">
      <c r="A91" s="407" t="str">
        <f>'CMFs Fatal (All Data)'!A91</f>
        <v>88 - Railroad grade crossings - Upgrade signs to flashing lights</v>
      </c>
      <c r="B91" s="403">
        <f>'CMFs Fatal (All Data)'!B91</f>
        <v>10</v>
      </c>
      <c r="C91" s="403" t="str">
        <f>'CMFs Fatal (All Data)'!C91</f>
        <v>All</v>
      </c>
      <c r="D91" s="403" t="e">
        <f>'CMFs Fatal (All Data)'!D91</f>
        <v>#N/A</v>
      </c>
      <c r="E91" s="404">
        <v>1</v>
      </c>
      <c r="F91" s="404">
        <v>1</v>
      </c>
      <c r="G91" s="404">
        <v>0.245</v>
      </c>
      <c r="H91" s="404">
        <v>0.245</v>
      </c>
      <c r="I91" s="404">
        <v>0.245</v>
      </c>
      <c r="J91" s="404">
        <v>1</v>
      </c>
      <c r="K91" s="404">
        <v>1</v>
      </c>
      <c r="L91" s="404">
        <v>1</v>
      </c>
      <c r="M91" s="404">
        <v>1</v>
      </c>
      <c r="N91" s="404">
        <v>1</v>
      </c>
      <c r="O91" s="404">
        <v>1</v>
      </c>
      <c r="P91" s="404">
        <v>1</v>
      </c>
      <c r="Q91" s="404">
        <v>1</v>
      </c>
      <c r="R91" s="404">
        <v>1</v>
      </c>
      <c r="S91" s="404">
        <v>1</v>
      </c>
      <c r="T91" s="404">
        <v>1</v>
      </c>
      <c r="U91" s="404">
        <v>1</v>
      </c>
      <c r="V91" s="439">
        <v>1</v>
      </c>
    </row>
    <row r="92" spans="1:22" x14ac:dyDescent="0.2">
      <c r="A92" s="407" t="str">
        <f>'CMFs Fatal (All Data)'!A92</f>
        <v>89 - Roadside - Install animal fencing (only collisions with animals)</v>
      </c>
      <c r="B92" s="403">
        <f>'CMFs Fatal (All Data)'!B92</f>
        <v>10</v>
      </c>
      <c r="C92" s="403" t="str">
        <f>'CMFs Fatal (All Data)'!C92</f>
        <v>All</v>
      </c>
      <c r="D92" s="403" t="e">
        <f>'CMFs Fatal (All Data)'!D92</f>
        <v>#N/A</v>
      </c>
      <c r="E92" s="404">
        <v>1</v>
      </c>
      <c r="F92" s="404">
        <v>1</v>
      </c>
      <c r="G92" s="404">
        <v>1</v>
      </c>
      <c r="H92" s="404">
        <v>1</v>
      </c>
      <c r="I92" s="404">
        <v>1</v>
      </c>
      <c r="J92" s="404">
        <v>1</v>
      </c>
      <c r="K92" s="404">
        <v>1</v>
      </c>
      <c r="L92" s="404">
        <v>1</v>
      </c>
      <c r="M92" s="404">
        <v>1</v>
      </c>
      <c r="N92" s="404">
        <v>1</v>
      </c>
      <c r="O92" s="404">
        <v>1</v>
      </c>
      <c r="P92" s="404">
        <v>1</v>
      </c>
      <c r="Q92" s="404">
        <v>0.15</v>
      </c>
      <c r="R92" s="404">
        <v>1</v>
      </c>
      <c r="S92" s="404">
        <v>1</v>
      </c>
      <c r="T92" s="404">
        <v>1</v>
      </c>
      <c r="U92" s="404">
        <v>1</v>
      </c>
      <c r="V92" s="439">
        <v>1</v>
      </c>
    </row>
    <row r="93" spans="1:22" x14ac:dyDescent="0.2">
      <c r="A93" s="407" t="str">
        <f>'CMFs Fatal (All Data)'!A93</f>
        <v>90 - Roadside - Install breakable sign support</v>
      </c>
      <c r="B93" s="403">
        <f>'CMFs Fatal (All Data)'!B93</f>
        <v>10</v>
      </c>
      <c r="C93" s="403" t="str">
        <f>'CMFs Fatal (All Data)'!C93</f>
        <v>All</v>
      </c>
      <c r="D93" s="403" t="e">
        <f>'CMFs Fatal (All Data)'!D93</f>
        <v>#N/A</v>
      </c>
      <c r="E93" s="404">
        <v>1</v>
      </c>
      <c r="F93" s="404">
        <v>1</v>
      </c>
      <c r="G93" s="404">
        <v>1</v>
      </c>
      <c r="H93" s="404">
        <v>1</v>
      </c>
      <c r="I93" s="404">
        <v>1</v>
      </c>
      <c r="J93" s="404">
        <v>1</v>
      </c>
      <c r="K93" s="404">
        <v>1</v>
      </c>
      <c r="L93" s="404">
        <v>1</v>
      </c>
      <c r="M93" s="404">
        <v>0.95</v>
      </c>
      <c r="N93" s="404">
        <v>1</v>
      </c>
      <c r="O93" s="404">
        <v>1</v>
      </c>
      <c r="P93" s="404">
        <v>1</v>
      </c>
      <c r="Q93" s="404">
        <v>1</v>
      </c>
      <c r="R93" s="404">
        <v>1</v>
      </c>
      <c r="S93" s="404">
        <v>1</v>
      </c>
      <c r="T93" s="404">
        <v>1</v>
      </c>
      <c r="U93" s="404">
        <v>1</v>
      </c>
      <c r="V93" s="439">
        <v>1</v>
      </c>
    </row>
    <row r="94" spans="1:22" x14ac:dyDescent="0.2">
      <c r="A94" s="407" t="str">
        <f>'CMFs Fatal (All Data)'!A94</f>
        <v>91 - Roadside - Provide impact attenuator</v>
      </c>
      <c r="B94" s="403">
        <f>'CMFs Fatal (All Data)'!B94</f>
        <v>10</v>
      </c>
      <c r="C94" s="403" t="str">
        <f>'CMFs Fatal (All Data)'!C94</f>
        <v>All</v>
      </c>
      <c r="D94" s="403" t="e">
        <f>'CMFs Fatal (All Data)'!D94</f>
        <v>#N/A</v>
      </c>
      <c r="E94" s="404">
        <v>1</v>
      </c>
      <c r="F94" s="404">
        <v>1</v>
      </c>
      <c r="G94" s="404">
        <v>1</v>
      </c>
      <c r="H94" s="404">
        <v>1</v>
      </c>
      <c r="I94" s="404">
        <v>1</v>
      </c>
      <c r="J94" s="404">
        <v>1</v>
      </c>
      <c r="K94" s="404">
        <v>1</v>
      </c>
      <c r="L94" s="404">
        <v>1</v>
      </c>
      <c r="M94" s="404">
        <v>0.31</v>
      </c>
      <c r="N94" s="404">
        <v>1</v>
      </c>
      <c r="O94" s="404">
        <v>1</v>
      </c>
      <c r="P94" s="404">
        <v>1</v>
      </c>
      <c r="Q94" s="404">
        <v>1</v>
      </c>
      <c r="R94" s="404">
        <v>1</v>
      </c>
      <c r="S94" s="404">
        <v>1</v>
      </c>
      <c r="T94" s="404">
        <v>1</v>
      </c>
      <c r="U94" s="404">
        <v>1</v>
      </c>
      <c r="V94" s="439">
        <v>1</v>
      </c>
    </row>
    <row r="95" spans="1:22" x14ac:dyDescent="0.2">
      <c r="A95" s="407" t="str">
        <f>'CMFs Fatal (All Data)'!A95</f>
        <v xml:space="preserve">92 - Roadside - Clear zone - Flatten side slope </v>
      </c>
      <c r="B95" s="403">
        <f>'CMFs Fatal (All Data)'!B95</f>
        <v>20</v>
      </c>
      <c r="C95" s="403" t="str">
        <f>'CMFs Fatal (All Data)'!C95</f>
        <v>Rural</v>
      </c>
      <c r="D95" s="403" t="e">
        <f>'CMFs Fatal (All Data)'!D95</f>
        <v>#N/A</v>
      </c>
      <c r="E95" s="404">
        <v>1</v>
      </c>
      <c r="F95" s="404">
        <v>1</v>
      </c>
      <c r="G95" s="404">
        <v>1</v>
      </c>
      <c r="H95" s="404">
        <v>1</v>
      </c>
      <c r="I95" s="404">
        <v>1</v>
      </c>
      <c r="J95" s="404">
        <v>0.97599999999999998</v>
      </c>
      <c r="K95" s="404">
        <v>1</v>
      </c>
      <c r="L95" s="404">
        <v>1</v>
      </c>
      <c r="M95" s="404">
        <v>0.96899999999999997</v>
      </c>
      <c r="N95" s="404">
        <v>1</v>
      </c>
      <c r="O95" s="404">
        <v>0.96899999999999997</v>
      </c>
      <c r="P95" s="404">
        <v>0.96199999999999997</v>
      </c>
      <c r="Q95" s="404">
        <v>1</v>
      </c>
      <c r="R95" s="404">
        <v>0.96199999999999997</v>
      </c>
      <c r="S95" s="404">
        <v>0.96199999999999997</v>
      </c>
      <c r="T95" s="404">
        <v>1</v>
      </c>
      <c r="U95" s="404">
        <v>1</v>
      </c>
      <c r="V95" s="439">
        <v>1</v>
      </c>
    </row>
    <row r="96" spans="1:22" x14ac:dyDescent="0.2">
      <c r="A96" s="407" t="str">
        <f>'CMFs Fatal (All Data)'!A96</f>
        <v>93 - Roadside - Clear zone - Increase roadside clear zone recovery distance - Add 10 ft</v>
      </c>
      <c r="B96" s="403">
        <f>'CMFs Fatal (All Data)'!B96</f>
        <v>10</v>
      </c>
      <c r="C96" s="403" t="str">
        <f>'CMFs Fatal (All Data)'!C96</f>
        <v>All</v>
      </c>
      <c r="D96" s="403" t="e">
        <f>'CMFs Fatal (All Data)'!D96</f>
        <v>#N/A</v>
      </c>
      <c r="E96" s="404">
        <v>1</v>
      </c>
      <c r="F96" s="404">
        <v>1</v>
      </c>
      <c r="G96" s="404">
        <v>1</v>
      </c>
      <c r="H96" s="404">
        <v>1</v>
      </c>
      <c r="I96" s="404">
        <v>1</v>
      </c>
      <c r="J96" s="404">
        <v>1</v>
      </c>
      <c r="K96" s="404">
        <v>1</v>
      </c>
      <c r="L96" s="404">
        <v>1</v>
      </c>
      <c r="M96" s="404">
        <v>0.75</v>
      </c>
      <c r="N96" s="404">
        <v>1</v>
      </c>
      <c r="O96" s="404">
        <v>0.75</v>
      </c>
      <c r="P96" s="404">
        <v>0.75</v>
      </c>
      <c r="Q96" s="404">
        <v>1</v>
      </c>
      <c r="R96" s="404">
        <v>1</v>
      </c>
      <c r="S96" s="404">
        <v>1</v>
      </c>
      <c r="T96" s="404">
        <v>1</v>
      </c>
      <c r="U96" s="404">
        <v>1</v>
      </c>
      <c r="V96" s="439">
        <v>1</v>
      </c>
    </row>
    <row r="97" spans="1:22" x14ac:dyDescent="0.2">
      <c r="A97" s="407" t="str">
        <f>'CMFs Fatal (All Data)'!A97</f>
        <v>94 - Roadside - Clear zone - Increase roadside clear zone recovery distance - Add 15 ft</v>
      </c>
      <c r="B97" s="403">
        <f>'CMFs Fatal (All Data)'!B97</f>
        <v>10</v>
      </c>
      <c r="C97" s="403" t="str">
        <f>'CMFs Fatal (All Data)'!C97</f>
        <v>All</v>
      </c>
      <c r="D97" s="403" t="e">
        <f>'CMFs Fatal (All Data)'!D97</f>
        <v>#N/A</v>
      </c>
      <c r="E97" s="404">
        <v>1</v>
      </c>
      <c r="F97" s="404">
        <v>1</v>
      </c>
      <c r="G97" s="404">
        <v>1</v>
      </c>
      <c r="H97" s="404">
        <v>1</v>
      </c>
      <c r="I97" s="404">
        <v>1</v>
      </c>
      <c r="J97" s="404">
        <v>1</v>
      </c>
      <c r="K97" s="404">
        <v>1</v>
      </c>
      <c r="L97" s="404">
        <v>1</v>
      </c>
      <c r="M97" s="404">
        <v>0.65</v>
      </c>
      <c r="N97" s="404">
        <v>1</v>
      </c>
      <c r="O97" s="404">
        <v>0.65</v>
      </c>
      <c r="P97" s="404">
        <v>0.65</v>
      </c>
      <c r="Q97" s="404">
        <v>1</v>
      </c>
      <c r="R97" s="404">
        <v>1</v>
      </c>
      <c r="S97" s="404">
        <v>1</v>
      </c>
      <c r="T97" s="404">
        <v>1</v>
      </c>
      <c r="U97" s="404">
        <v>1</v>
      </c>
      <c r="V97" s="439">
        <v>1</v>
      </c>
    </row>
    <row r="98" spans="1:22" x14ac:dyDescent="0.2">
      <c r="A98" s="407" t="str">
        <f>'CMFs Fatal (All Data)'!A98</f>
        <v>95 - Roadside - Clear zone - Increase roadside clear zone recovery distance - Add 20 ft</v>
      </c>
      <c r="B98" s="403">
        <f>'CMFs Fatal (All Data)'!B98</f>
        <v>10</v>
      </c>
      <c r="C98" s="403" t="str">
        <f>'CMFs Fatal (All Data)'!C98</f>
        <v>All</v>
      </c>
      <c r="D98" s="403" t="e">
        <f>'CMFs Fatal (All Data)'!D98</f>
        <v>#N/A</v>
      </c>
      <c r="E98" s="404">
        <v>1</v>
      </c>
      <c r="F98" s="404">
        <v>1</v>
      </c>
      <c r="G98" s="404">
        <v>1</v>
      </c>
      <c r="H98" s="404">
        <v>1</v>
      </c>
      <c r="I98" s="404">
        <v>1</v>
      </c>
      <c r="J98" s="404">
        <v>1</v>
      </c>
      <c r="K98" s="404">
        <v>1</v>
      </c>
      <c r="L98" s="404">
        <v>1</v>
      </c>
      <c r="M98" s="404">
        <v>0.55000000000000004</v>
      </c>
      <c r="N98" s="404">
        <v>1</v>
      </c>
      <c r="O98" s="404">
        <v>0.55000000000000004</v>
      </c>
      <c r="P98" s="404">
        <v>0.55000000000000004</v>
      </c>
      <c r="Q98" s="404">
        <v>1</v>
      </c>
      <c r="R98" s="404">
        <v>1</v>
      </c>
      <c r="S98" s="404">
        <v>1</v>
      </c>
      <c r="T98" s="404">
        <v>1</v>
      </c>
      <c r="U98" s="404">
        <v>1</v>
      </c>
      <c r="V98" s="439">
        <v>1</v>
      </c>
    </row>
    <row r="99" spans="1:22" x14ac:dyDescent="0.2">
      <c r="A99" s="407" t="str">
        <f>'CMFs Fatal (All Data)'!A99</f>
        <v>96 - Roadside - Clear zone - Increase roadside clear zone recovery distance - Add 5 ft</v>
      </c>
      <c r="B99" s="403">
        <f>'CMFs Fatal (All Data)'!B99</f>
        <v>10</v>
      </c>
      <c r="C99" s="403" t="str">
        <f>'CMFs Fatal (All Data)'!C99</f>
        <v>All</v>
      </c>
      <c r="D99" s="403" t="e">
        <f>'CMFs Fatal (All Data)'!D99</f>
        <v>#N/A</v>
      </c>
      <c r="E99" s="404">
        <v>1</v>
      </c>
      <c r="F99" s="404">
        <v>1</v>
      </c>
      <c r="G99" s="404">
        <v>1</v>
      </c>
      <c r="H99" s="404">
        <v>1</v>
      </c>
      <c r="I99" s="404">
        <v>1</v>
      </c>
      <c r="J99" s="404">
        <v>1</v>
      </c>
      <c r="K99" s="404">
        <v>1</v>
      </c>
      <c r="L99" s="404">
        <v>1</v>
      </c>
      <c r="M99" s="404">
        <v>0.9</v>
      </c>
      <c r="N99" s="404">
        <v>1</v>
      </c>
      <c r="O99" s="404">
        <v>0.9</v>
      </c>
      <c r="P99" s="404">
        <v>0.9</v>
      </c>
      <c r="Q99" s="404">
        <v>1</v>
      </c>
      <c r="R99" s="404">
        <v>1</v>
      </c>
      <c r="S99" s="404">
        <v>1</v>
      </c>
      <c r="T99" s="404">
        <v>1</v>
      </c>
      <c r="U99" s="404">
        <v>1</v>
      </c>
      <c r="V99" s="439">
        <v>1</v>
      </c>
    </row>
    <row r="100" spans="1:22" x14ac:dyDescent="0.2">
      <c r="A100" s="407" t="str">
        <f>'CMFs Fatal (All Data)'!A100</f>
        <v>97 - Roadside - Clear zone - Increase roadside clear zone recovery distance - Add 8 ft</v>
      </c>
      <c r="B100" s="403">
        <f>'CMFs Fatal (All Data)'!B100</f>
        <v>10</v>
      </c>
      <c r="C100" s="403" t="str">
        <f>'CMFs Fatal (All Data)'!C100</f>
        <v>All</v>
      </c>
      <c r="D100" s="403" t="e">
        <f>'CMFs Fatal (All Data)'!D100</f>
        <v>#N/A</v>
      </c>
      <c r="E100" s="404">
        <v>1</v>
      </c>
      <c r="F100" s="404">
        <v>1</v>
      </c>
      <c r="G100" s="404">
        <v>1</v>
      </c>
      <c r="H100" s="404">
        <v>1</v>
      </c>
      <c r="I100" s="404">
        <v>1</v>
      </c>
      <c r="J100" s="404">
        <v>1</v>
      </c>
      <c r="K100" s="404">
        <v>1</v>
      </c>
      <c r="L100" s="404">
        <v>1</v>
      </c>
      <c r="M100" s="404">
        <v>0.8</v>
      </c>
      <c r="N100" s="404">
        <v>1</v>
      </c>
      <c r="O100" s="404">
        <v>0.8</v>
      </c>
      <c r="P100" s="404">
        <v>0.8</v>
      </c>
      <c r="Q100" s="404">
        <v>1</v>
      </c>
      <c r="R100" s="404">
        <v>1</v>
      </c>
      <c r="S100" s="404">
        <v>1</v>
      </c>
      <c r="T100" s="404">
        <v>1</v>
      </c>
      <c r="U100" s="404">
        <v>1</v>
      </c>
      <c r="V100" s="439">
        <v>1</v>
      </c>
    </row>
    <row r="101" spans="1:22" x14ac:dyDescent="0.2">
      <c r="A101" s="407" t="str">
        <f>'CMFs Fatal (All Data)'!A101</f>
        <v xml:space="preserve">98 - Roadside - Clear zone - Reduce roadside clear zone recovery distance </v>
      </c>
      <c r="B101" s="403">
        <f>'CMFs Fatal (All Data)'!B101</f>
        <v>10</v>
      </c>
      <c r="C101" s="403" t="str">
        <f>'CMFs Fatal (All Data)'!C101</f>
        <v>Rural</v>
      </c>
      <c r="D101" s="403" t="e">
        <f>'CMFs Fatal (All Data)'!D101</f>
        <v>#N/A</v>
      </c>
      <c r="E101" s="404">
        <v>1</v>
      </c>
      <c r="F101" s="404">
        <v>1</v>
      </c>
      <c r="G101" s="404">
        <v>1</v>
      </c>
      <c r="H101" s="404">
        <v>1</v>
      </c>
      <c r="I101" s="404">
        <v>1</v>
      </c>
      <c r="J101" s="404">
        <v>1.5449999999999999</v>
      </c>
      <c r="K101" s="404">
        <v>1</v>
      </c>
      <c r="L101" s="404">
        <v>1</v>
      </c>
      <c r="M101" s="404">
        <v>1.5449999999999999</v>
      </c>
      <c r="N101" s="404">
        <v>1</v>
      </c>
      <c r="O101" s="404">
        <v>1.5449999999999999</v>
      </c>
      <c r="P101" s="404">
        <v>1.5449999999999999</v>
      </c>
      <c r="Q101" s="404">
        <v>1</v>
      </c>
      <c r="R101" s="404">
        <v>1.5449999999999999</v>
      </c>
      <c r="S101" s="404">
        <v>1.5449999999999999</v>
      </c>
      <c r="T101" s="404">
        <v>1</v>
      </c>
      <c r="U101" s="404">
        <v>1</v>
      </c>
      <c r="V101" s="439">
        <v>1</v>
      </c>
    </row>
    <row r="102" spans="1:22" x14ac:dyDescent="0.2">
      <c r="A102" s="407" t="str">
        <f>'CMFs Fatal (All Data)'!A102</f>
        <v>99 - Roadside - Fixed object - Remove and Relocated fixed object</v>
      </c>
      <c r="B102" s="403">
        <f>'CMFs Fatal (All Data)'!B102</f>
        <v>10</v>
      </c>
      <c r="C102" s="403" t="str">
        <f>'CMFs Fatal (All Data)'!C102</f>
        <v>All</v>
      </c>
      <c r="D102" s="403" t="e">
        <f>'CMFs Fatal (All Data)'!D102</f>
        <v>#N/A</v>
      </c>
      <c r="E102" s="404">
        <v>1</v>
      </c>
      <c r="F102" s="404">
        <v>1</v>
      </c>
      <c r="G102" s="404">
        <v>1</v>
      </c>
      <c r="H102" s="404">
        <v>1</v>
      </c>
      <c r="I102" s="404">
        <v>1</v>
      </c>
      <c r="J102" s="404">
        <v>0.62</v>
      </c>
      <c r="K102" s="404">
        <v>1</v>
      </c>
      <c r="L102" s="404">
        <v>1</v>
      </c>
      <c r="M102" s="404">
        <v>0.62</v>
      </c>
      <c r="N102" s="404">
        <v>1</v>
      </c>
      <c r="O102" s="404">
        <v>0.62</v>
      </c>
      <c r="P102" s="404">
        <v>0.62</v>
      </c>
      <c r="Q102" s="404">
        <v>1</v>
      </c>
      <c r="R102" s="404">
        <v>0.62</v>
      </c>
      <c r="S102" s="404">
        <v>0.62</v>
      </c>
      <c r="T102" s="404">
        <v>1</v>
      </c>
      <c r="U102" s="404">
        <v>1</v>
      </c>
      <c r="V102" s="439">
        <v>1</v>
      </c>
    </row>
    <row r="103" spans="1:22" x14ac:dyDescent="0.2">
      <c r="A103" s="407" t="str">
        <f>'CMFs Fatal (All Data)'!A103</f>
        <v>100 - Roadside - Median barriers - Install the median barriers</v>
      </c>
      <c r="B103" s="403">
        <f>'CMFs Fatal (All Data)'!B103</f>
        <v>20</v>
      </c>
      <c r="C103" s="403" t="str">
        <f>'CMFs Fatal (All Data)'!C103</f>
        <v>All</v>
      </c>
      <c r="D103" s="403" t="e">
        <f>'CMFs Fatal (All Data)'!D103</f>
        <v>#N/A</v>
      </c>
      <c r="E103" s="404">
        <v>0.04</v>
      </c>
      <c r="F103" s="404">
        <v>0.82</v>
      </c>
      <c r="G103" s="404">
        <v>0.74</v>
      </c>
      <c r="H103" s="404">
        <v>0.74</v>
      </c>
      <c r="I103" s="404">
        <v>0.41499999999999998</v>
      </c>
      <c r="J103" s="404">
        <v>0.31</v>
      </c>
      <c r="K103" s="404">
        <v>1</v>
      </c>
      <c r="L103" s="404">
        <v>1</v>
      </c>
      <c r="M103" s="404">
        <v>2.1800000000000002</v>
      </c>
      <c r="N103" s="404">
        <v>1</v>
      </c>
      <c r="O103" s="404">
        <v>1.66</v>
      </c>
      <c r="P103" s="404">
        <v>0.74</v>
      </c>
      <c r="Q103" s="404">
        <v>1</v>
      </c>
      <c r="R103" s="404">
        <v>0.74</v>
      </c>
      <c r="S103" s="404">
        <v>0.74</v>
      </c>
      <c r="T103" s="404">
        <v>1</v>
      </c>
      <c r="U103" s="404">
        <v>1</v>
      </c>
      <c r="V103" s="439">
        <v>1</v>
      </c>
    </row>
    <row r="104" spans="1:22" x14ac:dyDescent="0.2">
      <c r="A104" s="407" t="str">
        <f>'CMFs Fatal (All Data)'!A104</f>
        <v>101 - Roadside - Roadside barriers - Install the roadside barriers</v>
      </c>
      <c r="B104" s="403">
        <f>'CMFs Fatal (All Data)'!B104</f>
        <v>20</v>
      </c>
      <c r="C104" s="403" t="str">
        <f>'CMFs Fatal (All Data)'!C104</f>
        <v>All</v>
      </c>
      <c r="D104" s="403" t="e">
        <f>'CMFs Fatal (All Data)'!D104</f>
        <v>#N/A</v>
      </c>
      <c r="E104" s="404">
        <v>1</v>
      </c>
      <c r="F104" s="404">
        <v>1</v>
      </c>
      <c r="G104" s="404">
        <v>1</v>
      </c>
      <c r="H104" s="404">
        <v>1</v>
      </c>
      <c r="I104" s="404">
        <v>1</v>
      </c>
      <c r="J104" s="404">
        <v>0.9</v>
      </c>
      <c r="K104" s="404">
        <v>1</v>
      </c>
      <c r="L104" s="404">
        <v>1</v>
      </c>
      <c r="M104" s="404">
        <v>0.9</v>
      </c>
      <c r="N104" s="404">
        <v>1</v>
      </c>
      <c r="O104" s="404">
        <v>0.89</v>
      </c>
      <c r="P104" s="404">
        <v>0.9</v>
      </c>
      <c r="Q104" s="404">
        <v>1</v>
      </c>
      <c r="R104" s="404">
        <v>0.91</v>
      </c>
      <c r="S104" s="404">
        <v>0.72</v>
      </c>
      <c r="T104" s="404">
        <v>1</v>
      </c>
      <c r="U104" s="404">
        <v>1</v>
      </c>
      <c r="V104" s="439">
        <v>1</v>
      </c>
    </row>
    <row r="105" spans="1:22" x14ac:dyDescent="0.2">
      <c r="A105" s="407" t="str">
        <f>'CMFs Fatal (All Data)'!A105</f>
        <v xml:space="preserve">102 - Roadway - Alignment - Improve the sight distance </v>
      </c>
      <c r="B105" s="403">
        <f>'CMFs Fatal (All Data)'!B105</f>
        <v>25</v>
      </c>
      <c r="C105" s="403" t="str">
        <f>'CMFs Fatal (All Data)'!C105</f>
        <v>All</v>
      </c>
      <c r="D105" s="403" t="e">
        <f>'CMFs Fatal (All Data)'!D105</f>
        <v>#N/A</v>
      </c>
      <c r="E105" s="404">
        <v>0.57999999999999996</v>
      </c>
      <c r="F105" s="404">
        <v>0.57999999999999996</v>
      </c>
      <c r="G105" s="404">
        <v>0.57999999999999996</v>
      </c>
      <c r="H105" s="404">
        <v>0.57999999999999996</v>
      </c>
      <c r="I105" s="404">
        <v>0.57999999999999996</v>
      </c>
      <c r="J105" s="404">
        <v>0.57999999999999996</v>
      </c>
      <c r="K105" s="404">
        <v>0.57999999999999996</v>
      </c>
      <c r="L105" s="404">
        <v>0.57999999999999996</v>
      </c>
      <c r="M105" s="404">
        <v>0.57999999999999996</v>
      </c>
      <c r="N105" s="404">
        <v>0.57999999999999996</v>
      </c>
      <c r="O105" s="404">
        <v>0.57999999999999996</v>
      </c>
      <c r="P105" s="404">
        <v>0.57999999999999996</v>
      </c>
      <c r="Q105" s="404">
        <v>0.57999999999999996</v>
      </c>
      <c r="R105" s="404">
        <v>0.57999999999999996</v>
      </c>
      <c r="S105" s="404">
        <v>0.57999999999999996</v>
      </c>
      <c r="T105" s="404">
        <v>1</v>
      </c>
      <c r="U105" s="404">
        <v>1</v>
      </c>
      <c r="V105" s="439">
        <v>1</v>
      </c>
    </row>
    <row r="106" spans="1:22" x14ac:dyDescent="0.2">
      <c r="A106" s="407" t="str">
        <f>'CMFs Fatal (All Data)'!A106</f>
        <v>103 - Roadway - Alignment - Horizontal - Change horizontal alignment (general)</v>
      </c>
      <c r="B106" s="403">
        <f>'CMFs Fatal (All Data)'!B106</f>
        <v>25</v>
      </c>
      <c r="C106" s="403" t="str">
        <f>'CMFs Fatal (All Data)'!C106</f>
        <v>All</v>
      </c>
      <c r="D106" s="403" t="e">
        <f>'CMFs Fatal (All Data)'!D106</f>
        <v>#N/A</v>
      </c>
      <c r="E106" s="404">
        <v>1</v>
      </c>
      <c r="F106" s="404">
        <v>1</v>
      </c>
      <c r="G106" s="404">
        <v>1</v>
      </c>
      <c r="H106" s="404">
        <v>1</v>
      </c>
      <c r="I106" s="404">
        <v>1</v>
      </c>
      <c r="J106" s="404">
        <v>1.2949999999999999</v>
      </c>
      <c r="K106" s="404">
        <v>1</v>
      </c>
      <c r="L106" s="404">
        <v>1</v>
      </c>
      <c r="M106" s="404">
        <v>1.3815</v>
      </c>
      <c r="N106" s="404">
        <v>1</v>
      </c>
      <c r="O106" s="404">
        <v>2.94</v>
      </c>
      <c r="P106" s="404">
        <v>1.2949999999999999</v>
      </c>
      <c r="Q106" s="404">
        <v>1</v>
      </c>
      <c r="R106" s="404">
        <v>1.2949999999999999</v>
      </c>
      <c r="S106" s="404">
        <v>1.2949999999999999</v>
      </c>
      <c r="T106" s="404">
        <v>1</v>
      </c>
      <c r="U106" s="404">
        <v>1</v>
      </c>
      <c r="V106" s="439">
        <v>1</v>
      </c>
    </row>
    <row r="107" spans="1:22" x14ac:dyDescent="0.2">
      <c r="A107" s="407" t="str">
        <f>'CMFs Fatal (All Data)'!A107</f>
        <v>104 - Roadway - Alignment - Horizontal - Increase degree of curve in horizontal curvature by 1</v>
      </c>
      <c r="B107" s="403">
        <f>'CMFs Fatal (All Data)'!B107</f>
        <v>25</v>
      </c>
      <c r="C107" s="403" t="str">
        <f>'CMFs Fatal (All Data)'!C107</f>
        <v>All</v>
      </c>
      <c r="D107" s="403" t="e">
        <f>'CMFs Fatal (All Data)'!D107</f>
        <v>#N/A</v>
      </c>
      <c r="E107" s="404">
        <v>1</v>
      </c>
      <c r="F107" s="404">
        <v>1</v>
      </c>
      <c r="G107" s="404">
        <v>1</v>
      </c>
      <c r="H107" s="404">
        <v>1</v>
      </c>
      <c r="I107" s="404">
        <v>1</v>
      </c>
      <c r="J107" s="404">
        <v>1.05</v>
      </c>
      <c r="K107" s="404">
        <v>1</v>
      </c>
      <c r="L107" s="404">
        <v>1</v>
      </c>
      <c r="M107" s="404">
        <v>1.05</v>
      </c>
      <c r="N107" s="404">
        <v>1</v>
      </c>
      <c r="O107" s="404">
        <v>1.0549999999999999</v>
      </c>
      <c r="P107" s="404">
        <v>1.05</v>
      </c>
      <c r="Q107" s="404">
        <v>1</v>
      </c>
      <c r="R107" s="404">
        <v>1.05</v>
      </c>
      <c r="S107" s="404">
        <v>1.05</v>
      </c>
      <c r="T107" s="404">
        <v>1</v>
      </c>
      <c r="U107" s="404">
        <v>1</v>
      </c>
      <c r="V107" s="439">
        <v>1</v>
      </c>
    </row>
    <row r="108" spans="1:22" x14ac:dyDescent="0.2">
      <c r="A108" s="407" t="str">
        <f>'CMFs Fatal (All Data)'!A108</f>
        <v>105 - Roadway - Alignment - Horizontal - Increase in horizontal curvature on freeways from 0 to 10</v>
      </c>
      <c r="B108" s="403">
        <f>'CMFs Fatal (All Data)'!B108</f>
        <v>25</v>
      </c>
      <c r="C108" s="403" t="str">
        <f>'CMFs Fatal (All Data)'!C108</f>
        <v>All</v>
      </c>
      <c r="D108" s="403" t="e">
        <f>'CMFs Fatal (All Data)'!D108</f>
        <v>#N/A</v>
      </c>
      <c r="E108" s="404">
        <v>1</v>
      </c>
      <c r="F108" s="404">
        <v>1</v>
      </c>
      <c r="G108" s="404">
        <v>1</v>
      </c>
      <c r="H108" s="404">
        <v>1</v>
      </c>
      <c r="I108" s="404">
        <v>1</v>
      </c>
      <c r="J108" s="404">
        <v>3.17</v>
      </c>
      <c r="K108" s="404">
        <v>1</v>
      </c>
      <c r="L108" s="404">
        <v>1</v>
      </c>
      <c r="M108" s="404">
        <v>3.17</v>
      </c>
      <c r="N108" s="404">
        <v>1</v>
      </c>
      <c r="O108" s="404">
        <v>3.17</v>
      </c>
      <c r="P108" s="404">
        <v>3.17</v>
      </c>
      <c r="Q108" s="404">
        <v>1</v>
      </c>
      <c r="R108" s="404">
        <v>3.17</v>
      </c>
      <c r="S108" s="404">
        <v>3.17</v>
      </c>
      <c r="T108" s="404">
        <v>1</v>
      </c>
      <c r="U108" s="404">
        <v>1</v>
      </c>
      <c r="V108" s="439">
        <v>1</v>
      </c>
    </row>
    <row r="109" spans="1:22" x14ac:dyDescent="0.2">
      <c r="A109" s="407" t="str">
        <f>'CMFs Fatal (All Data)'!A109</f>
        <v>106 - Roadway - Alignment - Horizontal - Increase in horizontal curvature on freeways from 0 to 15</v>
      </c>
      <c r="B109" s="403">
        <f>'CMFs Fatal (All Data)'!B109</f>
        <v>25</v>
      </c>
      <c r="C109" s="403" t="str">
        <f>'CMFs Fatal (All Data)'!C109</f>
        <v>All</v>
      </c>
      <c r="D109" s="403" t="e">
        <f>'CMFs Fatal (All Data)'!D109</f>
        <v>#N/A</v>
      </c>
      <c r="E109" s="404">
        <v>1</v>
      </c>
      <c r="F109" s="404">
        <v>1</v>
      </c>
      <c r="G109" s="404">
        <v>1</v>
      </c>
      <c r="H109" s="404">
        <v>1</v>
      </c>
      <c r="I109" s="404">
        <v>1</v>
      </c>
      <c r="J109" s="404">
        <v>5.65</v>
      </c>
      <c r="K109" s="404">
        <v>1</v>
      </c>
      <c r="L109" s="404">
        <v>1</v>
      </c>
      <c r="M109" s="404">
        <v>5.65</v>
      </c>
      <c r="N109" s="404">
        <v>1</v>
      </c>
      <c r="O109" s="404">
        <v>5.65</v>
      </c>
      <c r="P109" s="404">
        <v>5.65</v>
      </c>
      <c r="Q109" s="404">
        <v>1</v>
      </c>
      <c r="R109" s="404">
        <v>5.65</v>
      </c>
      <c r="S109" s="404">
        <v>5.65</v>
      </c>
      <c r="T109" s="404">
        <v>1</v>
      </c>
      <c r="U109" s="404">
        <v>1</v>
      </c>
      <c r="V109" s="439">
        <v>1</v>
      </c>
    </row>
    <row r="110" spans="1:22" x14ac:dyDescent="0.2">
      <c r="A110" s="407" t="str">
        <f>'CMFs Fatal (All Data)'!A110</f>
        <v>107 - Roadway - Alignment - Horizontal - Increase in horizontal curvature on freeways from 0 to 5</v>
      </c>
      <c r="B110" s="403">
        <f>'CMFs Fatal (All Data)'!B110</f>
        <v>25</v>
      </c>
      <c r="C110" s="403" t="str">
        <f>'CMFs Fatal (All Data)'!C110</f>
        <v>All</v>
      </c>
      <c r="D110" s="403" t="e">
        <f>'CMFs Fatal (All Data)'!D110</f>
        <v>#N/A</v>
      </c>
      <c r="E110" s="404">
        <v>1</v>
      </c>
      <c r="F110" s="404">
        <v>1</v>
      </c>
      <c r="G110" s="404">
        <v>1</v>
      </c>
      <c r="H110" s="404">
        <v>1</v>
      </c>
      <c r="I110" s="404">
        <v>1</v>
      </c>
      <c r="J110" s="404">
        <v>1.78</v>
      </c>
      <c r="K110" s="404">
        <v>1</v>
      </c>
      <c r="L110" s="404">
        <v>1</v>
      </c>
      <c r="M110" s="404">
        <v>1.78</v>
      </c>
      <c r="N110" s="404">
        <v>1</v>
      </c>
      <c r="O110" s="404">
        <v>1.78</v>
      </c>
      <c r="P110" s="404">
        <v>1.78</v>
      </c>
      <c r="Q110" s="404">
        <v>1</v>
      </c>
      <c r="R110" s="404">
        <v>1.78</v>
      </c>
      <c r="S110" s="404">
        <v>1.78</v>
      </c>
      <c r="T110" s="404">
        <v>1</v>
      </c>
      <c r="U110" s="404">
        <v>1</v>
      </c>
      <c r="V110" s="439">
        <v>1</v>
      </c>
    </row>
    <row r="111" spans="1:22" x14ac:dyDescent="0.2">
      <c r="A111" s="407" t="str">
        <f>'CMFs Fatal (All Data)'!A111</f>
        <v>108 - Roadway - Alignment - Horizontal - Provide superelevation</v>
      </c>
      <c r="B111" s="403">
        <f>'CMFs Fatal (All Data)'!B111</f>
        <v>8</v>
      </c>
      <c r="C111" s="403" t="str">
        <f>'CMFs Fatal (All Data)'!C111</f>
        <v>All</v>
      </c>
      <c r="D111" s="403" t="e">
        <f>'CMFs Fatal (All Data)'!D111</f>
        <v>#N/A</v>
      </c>
      <c r="E111" s="404">
        <v>1</v>
      </c>
      <c r="F111" s="404">
        <v>1</v>
      </c>
      <c r="G111" s="404">
        <v>1</v>
      </c>
      <c r="H111" s="404">
        <v>1</v>
      </c>
      <c r="I111" s="404">
        <v>1</v>
      </c>
      <c r="J111" s="404">
        <v>1</v>
      </c>
      <c r="K111" s="404">
        <v>1</v>
      </c>
      <c r="L111" s="404">
        <v>1</v>
      </c>
      <c r="M111" s="404">
        <v>0.75</v>
      </c>
      <c r="N111" s="404">
        <v>1</v>
      </c>
      <c r="O111" s="404">
        <v>0.75</v>
      </c>
      <c r="P111" s="404">
        <v>0.75</v>
      </c>
      <c r="Q111" s="404">
        <v>1</v>
      </c>
      <c r="R111" s="404">
        <v>1</v>
      </c>
      <c r="S111" s="404">
        <v>1</v>
      </c>
      <c r="T111" s="404">
        <v>1</v>
      </c>
      <c r="U111" s="404">
        <v>1</v>
      </c>
      <c r="V111" s="439">
        <v>1</v>
      </c>
    </row>
    <row r="112" spans="1:22" x14ac:dyDescent="0.2">
      <c r="A112" s="407" t="str">
        <f>'CMFs Fatal (All Data)'!A112</f>
        <v>109 - Roadway - Alignment - Sight Distance - Provide below criteria Stopping Sight Distance</v>
      </c>
      <c r="B112" s="403">
        <f>'CMFs Fatal (All Data)'!B112</f>
        <v>25</v>
      </c>
      <c r="C112" s="403" t="str">
        <f>'CMFs Fatal (All Data)'!C112</f>
        <v>Rural</v>
      </c>
      <c r="D112" s="403" t="e">
        <f>'CMFs Fatal (All Data)'!D112</f>
        <v>#N/A</v>
      </c>
      <c r="E112" s="404">
        <v>1</v>
      </c>
      <c r="F112" s="404">
        <v>1</v>
      </c>
      <c r="G112" s="404">
        <v>1</v>
      </c>
      <c r="H112" s="404">
        <v>1</v>
      </c>
      <c r="I112" s="404">
        <v>1</v>
      </c>
      <c r="J112" s="404">
        <v>1.43</v>
      </c>
      <c r="K112" s="404">
        <v>1</v>
      </c>
      <c r="L112" s="404">
        <v>1</v>
      </c>
      <c r="M112" s="404">
        <v>1.43</v>
      </c>
      <c r="N112" s="404">
        <v>1</v>
      </c>
      <c r="O112" s="404">
        <v>1.43</v>
      </c>
      <c r="P112" s="404">
        <v>1.43</v>
      </c>
      <c r="Q112" s="404">
        <v>1</v>
      </c>
      <c r="R112" s="404">
        <v>1.43</v>
      </c>
      <c r="S112" s="404">
        <v>1.43</v>
      </c>
      <c r="T112" s="404">
        <v>1</v>
      </c>
      <c r="U112" s="404">
        <v>1</v>
      </c>
      <c r="V112" s="439">
        <v>1</v>
      </c>
    </row>
    <row r="113" spans="1:22" x14ac:dyDescent="0.2">
      <c r="A113" s="407" t="str">
        <f>'CMFs Fatal (All Data)'!A113</f>
        <v>110 - Roadway - Alignment - Vertical - Improve vertical alignment</v>
      </c>
      <c r="B113" s="403">
        <f>'CMFs Fatal (All Data)'!B113</f>
        <v>25</v>
      </c>
      <c r="C113" s="403" t="str">
        <f>'CMFs Fatal (All Data)'!C113</f>
        <v>All</v>
      </c>
      <c r="D113" s="403" t="e">
        <f>'CMFs Fatal (All Data)'!D113</f>
        <v>#N/A</v>
      </c>
      <c r="E113" s="404">
        <v>1</v>
      </c>
      <c r="F113" s="404">
        <v>1</v>
      </c>
      <c r="G113" s="404">
        <v>1</v>
      </c>
      <c r="H113" s="404">
        <v>1</v>
      </c>
      <c r="I113" s="404">
        <v>1</v>
      </c>
      <c r="J113" s="404">
        <v>0.49</v>
      </c>
      <c r="K113" s="404">
        <v>1</v>
      </c>
      <c r="L113" s="404">
        <v>1</v>
      </c>
      <c r="M113" s="404">
        <v>0.49</v>
      </c>
      <c r="N113" s="404">
        <v>1</v>
      </c>
      <c r="O113" s="404">
        <v>0.49</v>
      </c>
      <c r="P113" s="404">
        <v>0.49</v>
      </c>
      <c r="Q113" s="404">
        <v>1</v>
      </c>
      <c r="R113" s="404">
        <v>0.49</v>
      </c>
      <c r="S113" s="404">
        <v>0.49</v>
      </c>
      <c r="T113" s="404">
        <v>1</v>
      </c>
      <c r="U113" s="404">
        <v>1</v>
      </c>
      <c r="V113" s="439">
        <v>1</v>
      </c>
    </row>
    <row r="114" spans="1:22" x14ac:dyDescent="0.2">
      <c r="A114" s="407" t="str">
        <f>'CMFs Fatal (All Data)'!A114</f>
        <v>111 - Roadway - Alignment - Vertical - Increase vertical grade by 1%</v>
      </c>
      <c r="B114" s="403">
        <f>'CMFs Fatal (All Data)'!B114</f>
        <v>25</v>
      </c>
      <c r="C114" s="403" t="str">
        <f>'CMFs Fatal (All Data)'!C114</f>
        <v>Rural</v>
      </c>
      <c r="D114" s="403" t="e">
        <f>'CMFs Fatal (All Data)'!D114</f>
        <v>#N/A</v>
      </c>
      <c r="E114" s="404">
        <v>1</v>
      </c>
      <c r="F114" s="404">
        <v>1</v>
      </c>
      <c r="G114" s="404">
        <v>1</v>
      </c>
      <c r="H114" s="404">
        <v>1</v>
      </c>
      <c r="I114" s="404">
        <v>1</v>
      </c>
      <c r="J114" s="404">
        <v>1.04</v>
      </c>
      <c r="K114" s="404">
        <v>1</v>
      </c>
      <c r="L114" s="404">
        <v>1</v>
      </c>
      <c r="M114" s="404">
        <v>1.04</v>
      </c>
      <c r="N114" s="404">
        <v>1</v>
      </c>
      <c r="O114" s="404">
        <v>1.04</v>
      </c>
      <c r="P114" s="404">
        <v>1.04</v>
      </c>
      <c r="Q114" s="404">
        <v>1</v>
      </c>
      <c r="R114" s="404">
        <v>1.04</v>
      </c>
      <c r="S114" s="404">
        <v>1.04</v>
      </c>
      <c r="T114" s="404">
        <v>1</v>
      </c>
      <c r="U114" s="404">
        <v>1</v>
      </c>
      <c r="V114" s="439">
        <v>1</v>
      </c>
    </row>
    <row r="115" spans="1:22" x14ac:dyDescent="0.2">
      <c r="A115" s="407" t="str">
        <f>'CMFs Fatal (All Data)'!A115</f>
        <v>112 - Roadway - Auxiliary left turn lane - Add lanes (without physical separation) - Auxiliary left turn lane</v>
      </c>
      <c r="B115" s="403">
        <f>'CMFs Fatal (All Data)'!B115</f>
        <v>10</v>
      </c>
      <c r="C115" s="403" t="str">
        <f>'CMFs Fatal (All Data)'!C115</f>
        <v>All</v>
      </c>
      <c r="D115" s="403" t="e">
        <f>'CMFs Fatal (All Data)'!D115</f>
        <v>#N/A</v>
      </c>
      <c r="E115" s="404">
        <v>0.72</v>
      </c>
      <c r="F115" s="404">
        <v>0.52449999999999997</v>
      </c>
      <c r="G115" s="404">
        <v>0.72</v>
      </c>
      <c r="H115" s="404">
        <v>0.61</v>
      </c>
      <c r="I115" s="404">
        <v>0.72</v>
      </c>
      <c r="J115" s="404">
        <v>0.72</v>
      </c>
      <c r="K115" s="404">
        <v>0.72</v>
      </c>
      <c r="L115" s="404">
        <v>0.72</v>
      </c>
      <c r="M115" s="404">
        <v>0.72</v>
      </c>
      <c r="N115" s="404">
        <v>1</v>
      </c>
      <c r="O115" s="404">
        <v>0.72</v>
      </c>
      <c r="P115" s="404">
        <v>0.72</v>
      </c>
      <c r="Q115" s="404">
        <v>1</v>
      </c>
      <c r="R115" s="404">
        <v>0.72</v>
      </c>
      <c r="S115" s="404">
        <v>0.72</v>
      </c>
      <c r="T115" s="404">
        <v>1</v>
      </c>
      <c r="U115" s="404">
        <v>1</v>
      </c>
      <c r="V115" s="439">
        <v>1</v>
      </c>
    </row>
    <row r="116" spans="1:22" x14ac:dyDescent="0.2">
      <c r="A116" s="407" t="str">
        <f>'CMFs Fatal (All Data)'!A116</f>
        <v xml:space="preserve">113 - Roadway - Drainage - Provide adequate drainage </v>
      </c>
      <c r="B116" s="403">
        <f>'CMFs Fatal (All Data)'!B116</f>
        <v>10</v>
      </c>
      <c r="C116" s="403" t="str">
        <f>'CMFs Fatal (All Data)'!C116</f>
        <v>All</v>
      </c>
      <c r="D116" s="403" t="e">
        <f>'CMFs Fatal (All Data)'!D116</f>
        <v>#N/A</v>
      </c>
      <c r="E116" s="404">
        <v>1</v>
      </c>
      <c r="F116" s="404">
        <v>1</v>
      </c>
      <c r="G116" s="404">
        <v>1</v>
      </c>
      <c r="H116" s="404">
        <v>1</v>
      </c>
      <c r="I116" s="404">
        <v>1</v>
      </c>
      <c r="J116" s="404">
        <v>1</v>
      </c>
      <c r="K116" s="404">
        <v>1</v>
      </c>
      <c r="L116" s="404">
        <v>1</v>
      </c>
      <c r="M116" s="404">
        <v>1</v>
      </c>
      <c r="N116" s="404">
        <v>1</v>
      </c>
      <c r="O116" s="404">
        <v>1</v>
      </c>
      <c r="P116" s="404">
        <v>1</v>
      </c>
      <c r="Q116" s="404">
        <v>1</v>
      </c>
      <c r="R116" s="404">
        <v>0.5</v>
      </c>
      <c r="S116" s="404">
        <v>1</v>
      </c>
      <c r="T116" s="404">
        <v>1</v>
      </c>
      <c r="U116" s="404">
        <v>1</v>
      </c>
      <c r="V116" s="439">
        <v>1</v>
      </c>
    </row>
    <row r="117" spans="1:22" x14ac:dyDescent="0.2">
      <c r="A117" s="407" t="str">
        <f>'CMFs Fatal (All Data)'!A117</f>
        <v>114 - Roadway - Lane number - Increase - Increase the number of lanes from 2 to 4</v>
      </c>
      <c r="B117" s="403">
        <f>'CMFs Fatal (All Data)'!B117</f>
        <v>20</v>
      </c>
      <c r="C117" s="403" t="str">
        <f>'CMFs Fatal (All Data)'!C117</f>
        <v>All</v>
      </c>
      <c r="D117" s="403" t="e">
        <f>'CMFs Fatal (All Data)'!D117</f>
        <v>#N/A</v>
      </c>
      <c r="E117" s="404">
        <v>0.50749999999999995</v>
      </c>
      <c r="F117" s="404">
        <v>0.50749999999999995</v>
      </c>
      <c r="G117" s="404">
        <v>0.50749999999999995</v>
      </c>
      <c r="H117" s="404">
        <v>0.50749999999999995</v>
      </c>
      <c r="I117" s="404">
        <v>0.50749999999999995</v>
      </c>
      <c r="J117" s="404">
        <v>1</v>
      </c>
      <c r="K117" s="404">
        <v>1</v>
      </c>
      <c r="L117" s="404">
        <v>1</v>
      </c>
      <c r="M117" s="404">
        <v>1</v>
      </c>
      <c r="N117" s="404">
        <v>1</v>
      </c>
      <c r="O117" s="404">
        <v>0.50749999999999995</v>
      </c>
      <c r="P117" s="404">
        <v>1</v>
      </c>
      <c r="Q117" s="404">
        <v>1</v>
      </c>
      <c r="R117" s="404">
        <v>1</v>
      </c>
      <c r="S117" s="404">
        <v>0.50749999999999995</v>
      </c>
      <c r="T117" s="404">
        <v>1</v>
      </c>
      <c r="U117" s="404">
        <v>1</v>
      </c>
      <c r="V117" s="439">
        <v>1</v>
      </c>
    </row>
    <row r="118" spans="1:22" x14ac:dyDescent="0.2">
      <c r="A118" s="407" t="str">
        <f>'CMFs Fatal (All Data)'!A118</f>
        <v>115 - Roadway - Lane number - Increase - Increase the number of lanes from 4 to 5</v>
      </c>
      <c r="B118" s="403">
        <f>'CMFs Fatal (All Data)'!B118</f>
        <v>20</v>
      </c>
      <c r="C118" s="403" t="str">
        <f>'CMFs Fatal (All Data)'!C118</f>
        <v>Urban and Suburban</v>
      </c>
      <c r="D118" s="403" t="e">
        <f>'CMFs Fatal (All Data)'!D118</f>
        <v>#N/A</v>
      </c>
      <c r="E118" s="404">
        <v>0.48199999999999998</v>
      </c>
      <c r="F118" s="404">
        <v>0.48199999999999998</v>
      </c>
      <c r="G118" s="404">
        <v>0.48199999999999998</v>
      </c>
      <c r="H118" s="404">
        <v>0.48199999999999998</v>
      </c>
      <c r="I118" s="404">
        <v>0.48199999999999998</v>
      </c>
      <c r="J118" s="404">
        <v>1</v>
      </c>
      <c r="K118" s="404">
        <v>1</v>
      </c>
      <c r="L118" s="404">
        <v>1</v>
      </c>
      <c r="M118" s="404">
        <v>1</v>
      </c>
      <c r="N118" s="404">
        <v>1</v>
      </c>
      <c r="O118" s="404">
        <v>0.48199999999999998</v>
      </c>
      <c r="P118" s="404">
        <v>1</v>
      </c>
      <c r="Q118" s="404">
        <v>1</v>
      </c>
      <c r="R118" s="404">
        <v>1</v>
      </c>
      <c r="S118" s="404">
        <v>0.48199999999999998</v>
      </c>
      <c r="T118" s="404">
        <v>1</v>
      </c>
      <c r="U118" s="404">
        <v>1</v>
      </c>
      <c r="V118" s="439">
        <v>1</v>
      </c>
    </row>
    <row r="119" spans="1:22" x14ac:dyDescent="0.2">
      <c r="A119" s="407" t="str">
        <f>'CMFs Fatal (All Data)'!A119</f>
        <v>116 - Roadway - Lane number - Increase - Increase the number of lanes from 4 to 6</v>
      </c>
      <c r="B119" s="403">
        <f>'CMFs Fatal (All Data)'!B119</f>
        <v>20</v>
      </c>
      <c r="C119" s="403" t="str">
        <f>'CMFs Fatal (All Data)'!C119</f>
        <v>Urban</v>
      </c>
      <c r="D119" s="403" t="e">
        <f>'CMFs Fatal (All Data)'!D119</f>
        <v>#N/A</v>
      </c>
      <c r="E119" s="404">
        <v>0.80449999999999999</v>
      </c>
      <c r="F119" s="404">
        <v>0.80449999999999999</v>
      </c>
      <c r="G119" s="404">
        <v>0.80449999999999999</v>
      </c>
      <c r="H119" s="404">
        <v>0.80449999999999999</v>
      </c>
      <c r="I119" s="404">
        <v>0.80449999999999999</v>
      </c>
      <c r="J119" s="404">
        <v>1</v>
      </c>
      <c r="K119" s="404">
        <v>1</v>
      </c>
      <c r="L119" s="404">
        <v>1</v>
      </c>
      <c r="M119" s="404">
        <v>1</v>
      </c>
      <c r="N119" s="404">
        <v>1</v>
      </c>
      <c r="O119" s="404">
        <v>0.80449999999999999</v>
      </c>
      <c r="P119" s="404">
        <v>1</v>
      </c>
      <c r="Q119" s="404">
        <v>1</v>
      </c>
      <c r="R119" s="404">
        <v>1</v>
      </c>
      <c r="S119" s="404">
        <v>0.80449999999999999</v>
      </c>
      <c r="T119" s="404">
        <v>1</v>
      </c>
      <c r="U119" s="404">
        <v>1</v>
      </c>
      <c r="V119" s="439">
        <v>1</v>
      </c>
    </row>
    <row r="120" spans="1:22" x14ac:dyDescent="0.2">
      <c r="A120" s="407" t="str">
        <f>'CMFs Fatal (All Data)'!A120</f>
        <v>117 - Roadway - Lane number - Increase - Increase the number of lanes from 5 to 6</v>
      </c>
      <c r="B120" s="403">
        <f>'CMFs Fatal (All Data)'!B120</f>
        <v>20</v>
      </c>
      <c r="C120" s="403" t="str">
        <f>'CMFs Fatal (All Data)'!C120</f>
        <v>Urban</v>
      </c>
      <c r="D120" s="403" t="e">
        <f>'CMFs Fatal (All Data)'!D120</f>
        <v>#N/A</v>
      </c>
      <c r="E120" s="404">
        <v>1.04</v>
      </c>
      <c r="F120" s="404">
        <v>1.04</v>
      </c>
      <c r="G120" s="404">
        <v>1.04</v>
      </c>
      <c r="H120" s="404">
        <v>1.04</v>
      </c>
      <c r="I120" s="404">
        <v>1.04</v>
      </c>
      <c r="J120" s="404">
        <v>1</v>
      </c>
      <c r="K120" s="404">
        <v>1</v>
      </c>
      <c r="L120" s="404">
        <v>1</v>
      </c>
      <c r="M120" s="404">
        <v>1</v>
      </c>
      <c r="N120" s="404">
        <v>1</v>
      </c>
      <c r="O120" s="404">
        <v>1.04</v>
      </c>
      <c r="P120" s="404">
        <v>1</v>
      </c>
      <c r="Q120" s="404">
        <v>1</v>
      </c>
      <c r="R120" s="404">
        <v>1</v>
      </c>
      <c r="S120" s="404">
        <v>1.04</v>
      </c>
      <c r="T120" s="404">
        <v>1</v>
      </c>
      <c r="U120" s="404">
        <v>1</v>
      </c>
      <c r="V120" s="439">
        <v>1</v>
      </c>
    </row>
    <row r="121" spans="1:22" x14ac:dyDescent="0.2">
      <c r="A121" s="407" t="str">
        <f>'CMFs Fatal (All Data)'!A121</f>
        <v>118 - Roadway - Lane width - Narrow - Narrow the lane width from 10 ft to 9 ft</v>
      </c>
      <c r="B121" s="403">
        <f>'CMFs Fatal (All Data)'!B121</f>
        <v>20</v>
      </c>
      <c r="C121" s="403" t="str">
        <f>'CMFs Fatal (All Data)'!C121</f>
        <v>Urban</v>
      </c>
      <c r="D121" s="403" t="e">
        <f>'CMFs Fatal (All Data)'!D121</f>
        <v>#N/A</v>
      </c>
      <c r="E121" s="404">
        <v>0.54500000000000004</v>
      </c>
      <c r="F121" s="404">
        <v>0.52</v>
      </c>
      <c r="G121" s="404">
        <v>0.54500000000000004</v>
      </c>
      <c r="H121" s="404">
        <v>0.69</v>
      </c>
      <c r="I121" s="404">
        <v>0.54500000000000004</v>
      </c>
      <c r="J121" s="404">
        <v>1</v>
      </c>
      <c r="K121" s="404">
        <v>1</v>
      </c>
      <c r="L121" s="404">
        <v>1</v>
      </c>
      <c r="M121" s="404">
        <v>1</v>
      </c>
      <c r="N121" s="404">
        <v>1</v>
      </c>
      <c r="O121" s="404">
        <v>0.54500000000000004</v>
      </c>
      <c r="P121" s="404">
        <v>1</v>
      </c>
      <c r="Q121" s="404">
        <v>1</v>
      </c>
      <c r="R121" s="404">
        <v>0.54500000000000004</v>
      </c>
      <c r="S121" s="404">
        <v>0.54500000000000004</v>
      </c>
      <c r="T121" s="404">
        <v>1</v>
      </c>
      <c r="U121" s="404">
        <v>1</v>
      </c>
      <c r="V121" s="439">
        <v>1</v>
      </c>
    </row>
    <row r="122" spans="1:22" x14ac:dyDescent="0.2">
      <c r="A122" s="407" t="str">
        <f>'CMFs Fatal (All Data)'!A122</f>
        <v>119 - Roadway - Lane width - Narrow - Narrow the lane width from 11 ft to 10 ft</v>
      </c>
      <c r="B122" s="403">
        <f>'CMFs Fatal (All Data)'!B122</f>
        <v>20</v>
      </c>
      <c r="C122" s="403" t="str">
        <f>'CMFs Fatal (All Data)'!C122</f>
        <v>All</v>
      </c>
      <c r="D122" s="403" t="e">
        <f>'CMFs Fatal (All Data)'!D122</f>
        <v>#N/A</v>
      </c>
      <c r="E122" s="404">
        <v>1.2649999999999999</v>
      </c>
      <c r="F122" s="404">
        <v>1.38</v>
      </c>
      <c r="G122" s="404">
        <v>1.2649999999999999</v>
      </c>
      <c r="H122" s="404">
        <v>1.26</v>
      </c>
      <c r="I122" s="404">
        <v>1.2649999999999999</v>
      </c>
      <c r="J122" s="404">
        <v>1</v>
      </c>
      <c r="K122" s="404">
        <v>1</v>
      </c>
      <c r="L122" s="404">
        <v>1</v>
      </c>
      <c r="M122" s="404">
        <v>1</v>
      </c>
      <c r="N122" s="404">
        <v>1</v>
      </c>
      <c r="O122" s="404">
        <v>1.2649999999999999</v>
      </c>
      <c r="P122" s="404">
        <v>1</v>
      </c>
      <c r="Q122" s="404">
        <v>1</v>
      </c>
      <c r="R122" s="404">
        <v>1.2649999999999999</v>
      </c>
      <c r="S122" s="404">
        <v>1.2649999999999999</v>
      </c>
      <c r="T122" s="404">
        <v>1</v>
      </c>
      <c r="U122" s="404">
        <v>1</v>
      </c>
      <c r="V122" s="439">
        <v>1</v>
      </c>
    </row>
    <row r="123" spans="1:22" x14ac:dyDescent="0.2">
      <c r="A123" s="407" t="str">
        <f>'CMFs Fatal (All Data)'!A123</f>
        <v>120 - Roadway - Lane width - Narrow - Narrow the lane width from 11 ft to 9 ft</v>
      </c>
      <c r="B123" s="403">
        <f>'CMFs Fatal (All Data)'!B123</f>
        <v>20</v>
      </c>
      <c r="C123" s="403" t="str">
        <f>'CMFs Fatal (All Data)'!C123</f>
        <v>All</v>
      </c>
      <c r="D123" s="403" t="e">
        <f>'CMFs Fatal (All Data)'!D123</f>
        <v>#N/A</v>
      </c>
      <c r="E123" s="404">
        <v>0.53</v>
      </c>
      <c r="F123" s="404">
        <v>0.51</v>
      </c>
      <c r="G123" s="404">
        <v>0.53</v>
      </c>
      <c r="H123" s="404">
        <v>1.55</v>
      </c>
      <c r="I123" s="404">
        <v>0.53</v>
      </c>
      <c r="J123" s="404">
        <v>1</v>
      </c>
      <c r="K123" s="404">
        <v>1</v>
      </c>
      <c r="L123" s="404">
        <v>1</v>
      </c>
      <c r="M123" s="404">
        <v>1</v>
      </c>
      <c r="N123" s="404">
        <v>1</v>
      </c>
      <c r="O123" s="404">
        <v>0.53</v>
      </c>
      <c r="P123" s="404">
        <v>1</v>
      </c>
      <c r="Q123" s="404">
        <v>1</v>
      </c>
      <c r="R123" s="404">
        <v>0.53</v>
      </c>
      <c r="S123" s="404">
        <v>0.53</v>
      </c>
      <c r="T123" s="404">
        <v>1</v>
      </c>
      <c r="U123" s="404">
        <v>1</v>
      </c>
      <c r="V123" s="439">
        <v>1</v>
      </c>
    </row>
    <row r="124" spans="1:22" x14ac:dyDescent="0.2">
      <c r="A124" s="407" t="str">
        <f>'CMFs Fatal (All Data)'!A124</f>
        <v>121 - Roadway - Lane width - Narrow - Narrow the lane width from 12 ft to 10 ft</v>
      </c>
      <c r="B124" s="403">
        <f>'CMFs Fatal (All Data)'!B124</f>
        <v>20</v>
      </c>
      <c r="C124" s="403" t="str">
        <f>'CMFs Fatal (All Data)'!C124</f>
        <v>All</v>
      </c>
      <c r="D124" s="403" t="e">
        <f>'CMFs Fatal (All Data)'!D124</f>
        <v>#N/A</v>
      </c>
      <c r="E124" s="404">
        <v>1.0649999999999999</v>
      </c>
      <c r="F124" s="404">
        <v>1.1499999999999999</v>
      </c>
      <c r="G124" s="404">
        <v>1.0649999999999999</v>
      </c>
      <c r="H124" s="404">
        <v>1.19</v>
      </c>
      <c r="I124" s="404">
        <v>1.0649999999999999</v>
      </c>
      <c r="J124" s="404">
        <v>1</v>
      </c>
      <c r="K124" s="404">
        <v>1</v>
      </c>
      <c r="L124" s="404">
        <v>1</v>
      </c>
      <c r="M124" s="404">
        <v>1</v>
      </c>
      <c r="N124" s="404">
        <v>1</v>
      </c>
      <c r="O124" s="404">
        <v>1.0649999999999999</v>
      </c>
      <c r="P124" s="404">
        <v>1</v>
      </c>
      <c r="Q124" s="404">
        <v>1</v>
      </c>
      <c r="R124" s="404">
        <v>1.0649999999999999</v>
      </c>
      <c r="S124" s="404">
        <v>1.0649999999999999</v>
      </c>
      <c r="T124" s="404">
        <v>1</v>
      </c>
      <c r="U124" s="404">
        <v>1</v>
      </c>
      <c r="V124" s="439">
        <v>1</v>
      </c>
    </row>
    <row r="125" spans="1:22" x14ac:dyDescent="0.2">
      <c r="A125" s="407" t="str">
        <f>'CMFs Fatal (All Data)'!A125</f>
        <v>122 - Roadway - Lane width - Narrow - Narrow the lane width from 12 ft to 11 ft</v>
      </c>
      <c r="B125" s="403">
        <f>'CMFs Fatal (All Data)'!B125</f>
        <v>20</v>
      </c>
      <c r="C125" s="403" t="str">
        <f>'CMFs Fatal (All Data)'!C125</f>
        <v>All</v>
      </c>
      <c r="D125" s="403" t="e">
        <f>'CMFs Fatal (All Data)'!D125</f>
        <v>#N/A</v>
      </c>
      <c r="E125" s="404">
        <v>1.02</v>
      </c>
      <c r="F125" s="404">
        <v>1.02</v>
      </c>
      <c r="G125" s="404">
        <v>1.02</v>
      </c>
      <c r="H125" s="404">
        <v>1.02</v>
      </c>
      <c r="I125" s="404">
        <v>1.02</v>
      </c>
      <c r="J125" s="404">
        <v>1</v>
      </c>
      <c r="K125" s="404">
        <v>1</v>
      </c>
      <c r="L125" s="404">
        <v>1</v>
      </c>
      <c r="M125" s="404">
        <v>1</v>
      </c>
      <c r="N125" s="404">
        <v>1</v>
      </c>
      <c r="O125" s="404">
        <v>1.02</v>
      </c>
      <c r="P125" s="404">
        <v>1</v>
      </c>
      <c r="Q125" s="404">
        <v>1</v>
      </c>
      <c r="R125" s="404">
        <v>1.02</v>
      </c>
      <c r="S125" s="404">
        <v>1.02</v>
      </c>
      <c r="T125" s="404">
        <v>1</v>
      </c>
      <c r="U125" s="404">
        <v>1</v>
      </c>
      <c r="V125" s="439">
        <v>1</v>
      </c>
    </row>
    <row r="126" spans="1:22" x14ac:dyDescent="0.2">
      <c r="A126" s="407" t="str">
        <f>'CMFs Fatal (All Data)'!A126</f>
        <v>123 - Roadway - Lane width - Narrow - Narrow the lane width from 12 ft to 9 ft</v>
      </c>
      <c r="B126" s="403">
        <f>'CMFs Fatal (All Data)'!B126</f>
        <v>20</v>
      </c>
      <c r="C126" s="403" t="str">
        <f>'CMFs Fatal (All Data)'!C126</f>
        <v>All</v>
      </c>
      <c r="D126" s="403" t="e">
        <f>'CMFs Fatal (All Data)'!D126</f>
        <v>#N/A</v>
      </c>
      <c r="E126" s="404">
        <v>0.62</v>
      </c>
      <c r="F126" s="404">
        <v>0.72</v>
      </c>
      <c r="G126" s="404">
        <v>0.62</v>
      </c>
      <c r="H126" s="404">
        <v>1.36</v>
      </c>
      <c r="I126" s="404">
        <v>0.62</v>
      </c>
      <c r="J126" s="404">
        <v>1</v>
      </c>
      <c r="K126" s="404">
        <v>1</v>
      </c>
      <c r="L126" s="404">
        <v>1</v>
      </c>
      <c r="M126" s="404">
        <v>1</v>
      </c>
      <c r="N126" s="404">
        <v>1</v>
      </c>
      <c r="O126" s="404">
        <v>0.62</v>
      </c>
      <c r="P126" s="404">
        <v>1</v>
      </c>
      <c r="Q126" s="404">
        <v>1</v>
      </c>
      <c r="R126" s="404">
        <v>0.62</v>
      </c>
      <c r="S126" s="404">
        <v>0.62</v>
      </c>
      <c r="T126" s="404">
        <v>1</v>
      </c>
      <c r="U126" s="404">
        <v>1</v>
      </c>
      <c r="V126" s="439">
        <v>1</v>
      </c>
    </row>
    <row r="127" spans="1:22" x14ac:dyDescent="0.2">
      <c r="A127" s="407" t="str">
        <f>'CMFs Fatal (All Data)'!A127</f>
        <v>124 - Roadway - Lane width - Widen - Widen lane width by 1 ft</v>
      </c>
      <c r="B127" s="403">
        <f>'CMFs Fatal (All Data)'!B127</f>
        <v>20</v>
      </c>
      <c r="C127" s="403" t="str">
        <f>'CMFs Fatal (All Data)'!C127</f>
        <v>All</v>
      </c>
      <c r="D127" s="403" t="e">
        <f>'CMFs Fatal (All Data)'!D127</f>
        <v>#N/A</v>
      </c>
      <c r="E127" s="404">
        <v>0.89</v>
      </c>
      <c r="F127" s="404">
        <v>0.89</v>
      </c>
      <c r="G127" s="404">
        <v>0.89</v>
      </c>
      <c r="H127" s="404">
        <v>0.89</v>
      </c>
      <c r="I127" s="404">
        <v>0.89</v>
      </c>
      <c r="J127" s="404">
        <v>1</v>
      </c>
      <c r="K127" s="404">
        <v>1</v>
      </c>
      <c r="L127" s="404">
        <v>1</v>
      </c>
      <c r="M127" s="404">
        <v>1</v>
      </c>
      <c r="N127" s="404">
        <v>1</v>
      </c>
      <c r="O127" s="404">
        <v>0.89</v>
      </c>
      <c r="P127" s="404">
        <v>1</v>
      </c>
      <c r="Q127" s="404">
        <v>1</v>
      </c>
      <c r="R127" s="404">
        <v>0.89</v>
      </c>
      <c r="S127" s="404">
        <v>0.89</v>
      </c>
      <c r="T127" s="404">
        <v>1</v>
      </c>
      <c r="U127" s="404">
        <v>1</v>
      </c>
      <c r="V127" s="439">
        <v>1</v>
      </c>
    </row>
    <row r="128" spans="1:22" x14ac:dyDescent="0.2">
      <c r="A128" s="407" t="str">
        <f>'CMFs Fatal (All Data)'!A128</f>
        <v>125 - Roadway - Passing/climbing lane - Increase the number of lanes - Install a passing/climbing lane</v>
      </c>
      <c r="B128" s="403">
        <f>'CMFs Fatal (All Data)'!B128</f>
        <v>20</v>
      </c>
      <c r="C128" s="403" t="str">
        <f>'CMFs Fatal (All Data)'!C128</f>
        <v>Rural</v>
      </c>
      <c r="D128" s="403" t="e">
        <f>'CMFs Fatal (All Data)'!D128</f>
        <v>#N/A</v>
      </c>
      <c r="E128" s="404">
        <v>0.53</v>
      </c>
      <c r="F128" s="404">
        <v>0.53</v>
      </c>
      <c r="G128" s="404">
        <v>0.6</v>
      </c>
      <c r="H128" s="404">
        <v>0.53</v>
      </c>
      <c r="I128" s="404">
        <v>0.6</v>
      </c>
      <c r="J128" s="404">
        <v>0.6</v>
      </c>
      <c r="K128" s="404">
        <v>1</v>
      </c>
      <c r="L128" s="404">
        <v>1</v>
      </c>
      <c r="M128" s="404">
        <v>1</v>
      </c>
      <c r="N128" s="404">
        <v>1</v>
      </c>
      <c r="O128" s="404">
        <v>0.53</v>
      </c>
      <c r="P128" s="404">
        <v>0.6</v>
      </c>
      <c r="Q128" s="404">
        <v>1</v>
      </c>
      <c r="R128" s="404">
        <v>0.6</v>
      </c>
      <c r="S128" s="404">
        <v>0.6</v>
      </c>
      <c r="T128" s="404">
        <v>1</v>
      </c>
      <c r="U128" s="404">
        <v>1</v>
      </c>
      <c r="V128" s="439">
        <v>1</v>
      </c>
    </row>
    <row r="129" spans="1:22" x14ac:dyDescent="0.2">
      <c r="A129" s="407" t="str">
        <f>'CMFs Fatal (All Data)'!A129</f>
        <v>126 - Roadway - Pavement - Improve - Improve pavement friction</v>
      </c>
      <c r="B129" s="403">
        <f>'CMFs Fatal (All Data)'!B129</f>
        <v>10</v>
      </c>
      <c r="C129" s="403" t="str">
        <f>'CMFs Fatal (All Data)'!C129</f>
        <v>All</v>
      </c>
      <c r="D129" s="403" t="e">
        <f>'CMFs Fatal (All Data)'!D129</f>
        <v>#N/A</v>
      </c>
      <c r="E129" s="404">
        <v>1</v>
      </c>
      <c r="F129" s="404">
        <v>0.58099999999999996</v>
      </c>
      <c r="G129" s="404">
        <v>0.82850000000000001</v>
      </c>
      <c r="H129" s="404">
        <v>0.86599999999999999</v>
      </c>
      <c r="I129" s="404">
        <v>0.86599999999999999</v>
      </c>
      <c r="J129" s="404">
        <v>1</v>
      </c>
      <c r="K129" s="404">
        <v>1</v>
      </c>
      <c r="L129" s="404">
        <v>1</v>
      </c>
      <c r="M129" s="404">
        <v>1</v>
      </c>
      <c r="N129" s="404">
        <v>1</v>
      </c>
      <c r="O129" s="404">
        <v>0.81599999999999995</v>
      </c>
      <c r="P129" s="404">
        <v>0.86599999999999999</v>
      </c>
      <c r="Q129" s="404">
        <v>1</v>
      </c>
      <c r="R129" s="404">
        <v>0.77500000000000002</v>
      </c>
      <c r="S129" s="404">
        <v>0.86599999999999999</v>
      </c>
      <c r="T129" s="404">
        <v>1</v>
      </c>
      <c r="U129" s="404">
        <v>1</v>
      </c>
      <c r="V129" s="439">
        <v>1</v>
      </c>
    </row>
    <row r="130" spans="1:22" x14ac:dyDescent="0.2">
      <c r="A130" s="407" t="str">
        <f>'CMFs Fatal (All Data)'!A130</f>
        <v>127 - Roadway - Pavement - Improve - Improve road surface condition</v>
      </c>
      <c r="B130" s="403">
        <f>'CMFs Fatal (All Data)'!B130</f>
        <v>8</v>
      </c>
      <c r="C130" s="403" t="str">
        <f>'CMFs Fatal (All Data)'!C130</f>
        <v>Rural</v>
      </c>
      <c r="D130" s="403" t="e">
        <f>'CMFs Fatal (All Data)'!D130</f>
        <v>#N/A</v>
      </c>
      <c r="E130" s="404">
        <v>1</v>
      </c>
      <c r="F130" s="404">
        <v>1.0049999999999999</v>
      </c>
      <c r="G130" s="404">
        <v>1.0049999999999999</v>
      </c>
      <c r="H130" s="404">
        <v>1.0049999999999999</v>
      </c>
      <c r="I130" s="404">
        <v>1.0049999999999999</v>
      </c>
      <c r="J130" s="404">
        <v>1</v>
      </c>
      <c r="K130" s="404">
        <v>1</v>
      </c>
      <c r="L130" s="404">
        <v>1</v>
      </c>
      <c r="M130" s="404">
        <v>1</v>
      </c>
      <c r="N130" s="404">
        <v>1</v>
      </c>
      <c r="O130" s="404">
        <v>1.0049999999999999</v>
      </c>
      <c r="P130" s="404">
        <v>1.0049999999999999</v>
      </c>
      <c r="Q130" s="404">
        <v>1</v>
      </c>
      <c r="R130" s="404">
        <v>1.0049999999999999</v>
      </c>
      <c r="S130" s="404">
        <v>1.0049999999999999</v>
      </c>
      <c r="T130" s="404">
        <v>1</v>
      </c>
      <c r="U130" s="404">
        <v>1</v>
      </c>
      <c r="V130" s="439">
        <v>1</v>
      </c>
    </row>
    <row r="131" spans="1:22" x14ac:dyDescent="0.2">
      <c r="A131" s="407" t="str">
        <f>'CMFs Fatal (All Data)'!A131</f>
        <v xml:space="preserve">128 - Roadway - Rumble strip - Centerline - Install centerline rumble strip </v>
      </c>
      <c r="B131" s="403">
        <f>'CMFs Fatal (All Data)'!B131</f>
        <v>8</v>
      </c>
      <c r="C131" s="403" t="str">
        <f>'CMFs Fatal (All Data)'!C131</f>
        <v>All</v>
      </c>
      <c r="D131" s="403" t="e">
        <f>'CMFs Fatal (All Data)'!D131</f>
        <v>#N/A</v>
      </c>
      <c r="E131" s="404">
        <v>0.63</v>
      </c>
      <c r="F131" s="404">
        <v>0.69599999999999995</v>
      </c>
      <c r="G131" s="404">
        <v>0.69599999999999995</v>
      </c>
      <c r="H131" s="404">
        <v>0.63800000000000001</v>
      </c>
      <c r="I131" s="404">
        <v>0.75</v>
      </c>
      <c r="J131" s="404">
        <v>0.36199999999999999</v>
      </c>
      <c r="K131" s="404">
        <v>1</v>
      </c>
      <c r="L131" s="404">
        <v>1</v>
      </c>
      <c r="M131" s="404">
        <v>0.83599999999999997</v>
      </c>
      <c r="N131" s="404">
        <v>1</v>
      </c>
      <c r="O131" s="404">
        <v>0.84250000000000003</v>
      </c>
      <c r="P131" s="404">
        <v>0.75</v>
      </c>
      <c r="Q131" s="404">
        <v>1</v>
      </c>
      <c r="R131" s="404">
        <v>0.46550000000000002</v>
      </c>
      <c r="S131" s="404">
        <v>0.75</v>
      </c>
      <c r="T131" s="404">
        <v>1</v>
      </c>
      <c r="U131" s="404">
        <v>1</v>
      </c>
      <c r="V131" s="439">
        <v>1</v>
      </c>
    </row>
    <row r="132" spans="1:22" x14ac:dyDescent="0.2">
      <c r="A132" s="407" t="str">
        <f>'CMFs Fatal (All Data)'!A132</f>
        <v>129 - Roadway - Rumble strip - Shoulder - Install shoulder rumble strip</v>
      </c>
      <c r="B132" s="403">
        <f>'CMFs Fatal (All Data)'!B132</f>
        <v>8</v>
      </c>
      <c r="C132" s="403" t="str">
        <f>'CMFs Fatal (All Data)'!C132</f>
        <v>All</v>
      </c>
      <c r="D132" s="403" t="e">
        <f>'CMFs Fatal (All Data)'!D132</f>
        <v>#N/A</v>
      </c>
      <c r="E132" s="404">
        <v>0.94499999999999995</v>
      </c>
      <c r="F132" s="404">
        <v>1</v>
      </c>
      <c r="G132" s="404">
        <v>1</v>
      </c>
      <c r="H132" s="404">
        <v>0.94499999999999995</v>
      </c>
      <c r="I132" s="404">
        <v>0.87</v>
      </c>
      <c r="J132" s="404">
        <v>0.81</v>
      </c>
      <c r="K132" s="404">
        <v>1</v>
      </c>
      <c r="L132" s="404">
        <v>1</v>
      </c>
      <c r="M132" s="404">
        <v>0.76400000000000001</v>
      </c>
      <c r="N132" s="404">
        <v>0.87</v>
      </c>
      <c r="O132" s="404">
        <v>0.86</v>
      </c>
      <c r="P132" s="404">
        <v>0.87</v>
      </c>
      <c r="Q132" s="404">
        <v>1</v>
      </c>
      <c r="R132" s="404">
        <v>1.04</v>
      </c>
      <c r="S132" s="404">
        <v>0.87</v>
      </c>
      <c r="T132" s="404">
        <v>1</v>
      </c>
      <c r="U132" s="404">
        <v>1</v>
      </c>
      <c r="V132" s="439">
        <v>1</v>
      </c>
    </row>
    <row r="133" spans="1:22" x14ac:dyDescent="0.2">
      <c r="A133" s="407" t="str">
        <f>'CMFs Fatal (All Data)'!A133</f>
        <v>130 - Roadway - Rumble strip - Shoulder - Install shoulder rumble strip</v>
      </c>
      <c r="B133" s="403">
        <f>'CMFs Fatal (All Data)'!B133</f>
        <v>8</v>
      </c>
      <c r="C133" s="403" t="str">
        <f>'CMFs Fatal (All Data)'!C133</f>
        <v>Rural</v>
      </c>
      <c r="D133" s="403" t="e">
        <f>'CMFs Fatal (All Data)'!D133</f>
        <v>#N/A</v>
      </c>
      <c r="E133" s="404">
        <v>0.75</v>
      </c>
      <c r="F133" s="404">
        <v>0.75</v>
      </c>
      <c r="G133" s="404">
        <v>0.75</v>
      </c>
      <c r="H133" s="404">
        <v>1</v>
      </c>
      <c r="I133" s="404">
        <v>1</v>
      </c>
      <c r="J133" s="404">
        <v>1</v>
      </c>
      <c r="K133" s="404">
        <v>1</v>
      </c>
      <c r="L133" s="404">
        <v>1</v>
      </c>
      <c r="M133" s="404">
        <v>0.75</v>
      </c>
      <c r="N133" s="404">
        <v>0.75</v>
      </c>
      <c r="O133" s="404">
        <v>0.74</v>
      </c>
      <c r="P133" s="404">
        <v>0.75</v>
      </c>
      <c r="Q133" s="404">
        <v>1</v>
      </c>
      <c r="R133" s="404">
        <v>0.75</v>
      </c>
      <c r="S133" s="404">
        <v>0.75</v>
      </c>
      <c r="T133" s="404">
        <v>1</v>
      </c>
      <c r="U133" s="404">
        <v>1</v>
      </c>
      <c r="V133" s="439">
        <v>1</v>
      </c>
    </row>
    <row r="134" spans="1:22" x14ac:dyDescent="0.2">
      <c r="A134" s="407" t="str">
        <f>'CMFs Fatal (All Data)'!A134</f>
        <v>131 - Roadway - Shoulder treatment - Add new paved shoulder</v>
      </c>
      <c r="B134" s="403">
        <f>'CMFs Fatal (All Data)'!B134</f>
        <v>12</v>
      </c>
      <c r="C134" s="403" t="str">
        <f>'CMFs Fatal (All Data)'!C134</f>
        <v>Urban</v>
      </c>
      <c r="D134" s="403" t="e">
        <f>'CMFs Fatal (All Data)'!D134</f>
        <v>#N/A</v>
      </c>
      <c r="E134" s="404">
        <v>0.85499999999999998</v>
      </c>
      <c r="F134" s="404">
        <v>0.85499999999999998</v>
      </c>
      <c r="G134" s="404">
        <v>0.85499999999999998</v>
      </c>
      <c r="H134" s="404">
        <v>0.85499999999999998</v>
      </c>
      <c r="I134" s="404">
        <v>0.85499999999999998</v>
      </c>
      <c r="J134" s="404">
        <v>1</v>
      </c>
      <c r="K134" s="404">
        <v>1</v>
      </c>
      <c r="L134" s="404">
        <v>1</v>
      </c>
      <c r="M134" s="404">
        <v>0.85499999999999998</v>
      </c>
      <c r="N134" s="404">
        <v>0.85499999999999998</v>
      </c>
      <c r="O134" s="404">
        <v>0.85499999999999998</v>
      </c>
      <c r="P134" s="404">
        <v>0.85499999999999998</v>
      </c>
      <c r="Q134" s="404">
        <v>1</v>
      </c>
      <c r="R134" s="404">
        <v>0.85499999999999998</v>
      </c>
      <c r="S134" s="404">
        <v>0.85499999999999998</v>
      </c>
      <c r="T134" s="404">
        <v>1</v>
      </c>
      <c r="U134" s="404">
        <v>1</v>
      </c>
      <c r="V134" s="439">
        <v>1</v>
      </c>
    </row>
    <row r="135" spans="1:22" x14ac:dyDescent="0.2">
      <c r="A135" s="407" t="str">
        <f>'CMFs Fatal (All Data)'!A135</f>
        <v>132 - Roadway - Shoulder treatment - Install curb and gutter in shoulder</v>
      </c>
      <c r="B135" s="403">
        <f>'CMFs Fatal (All Data)'!B135</f>
        <v>12</v>
      </c>
      <c r="C135" s="403" t="str">
        <f>'CMFs Fatal (All Data)'!C135</f>
        <v>Suburban</v>
      </c>
      <c r="D135" s="403" t="e">
        <f>'CMFs Fatal (All Data)'!D135</f>
        <v>#N/A</v>
      </c>
      <c r="E135" s="404">
        <v>0.89</v>
      </c>
      <c r="F135" s="404">
        <v>0.89</v>
      </c>
      <c r="G135" s="404">
        <v>0.89</v>
      </c>
      <c r="H135" s="404">
        <v>0.89</v>
      </c>
      <c r="I135" s="404">
        <v>0.89</v>
      </c>
      <c r="J135" s="404">
        <v>1</v>
      </c>
      <c r="K135" s="404">
        <v>1</v>
      </c>
      <c r="L135" s="404">
        <v>1</v>
      </c>
      <c r="M135" s="404">
        <v>0.89</v>
      </c>
      <c r="N135" s="404">
        <v>0.89</v>
      </c>
      <c r="O135" s="404">
        <v>0.89</v>
      </c>
      <c r="P135" s="404">
        <v>0.89</v>
      </c>
      <c r="Q135" s="404">
        <v>1</v>
      </c>
      <c r="R135" s="404">
        <v>0.89</v>
      </c>
      <c r="S135" s="404">
        <v>0.89</v>
      </c>
      <c r="T135" s="404">
        <v>1</v>
      </c>
      <c r="U135" s="404">
        <v>1</v>
      </c>
      <c r="V135" s="439">
        <v>1</v>
      </c>
    </row>
    <row r="136" spans="1:22" x14ac:dyDescent="0.2">
      <c r="A136" s="407" t="str">
        <f>'CMFs Fatal (All Data)'!A136</f>
        <v>133 - Roadway - Shoulder treatment - Install safety edge treatment</v>
      </c>
      <c r="B136" s="403">
        <f>'CMFs Fatal (All Data)'!B136</f>
        <v>12</v>
      </c>
      <c r="C136" s="403" t="str">
        <f>'CMFs Fatal (All Data)'!C136</f>
        <v>Rural</v>
      </c>
      <c r="D136" s="403" t="e">
        <f>'CMFs Fatal (All Data)'!D136</f>
        <v>#N/A</v>
      </c>
      <c r="E136" s="404">
        <v>0.751</v>
      </c>
      <c r="F136" s="404">
        <v>0.877</v>
      </c>
      <c r="G136" s="404">
        <v>0.877</v>
      </c>
      <c r="H136" s="404">
        <v>0.81299999999999994</v>
      </c>
      <c r="I136" s="404">
        <v>0.877</v>
      </c>
      <c r="J136" s="404">
        <v>1</v>
      </c>
      <c r="K136" s="404">
        <v>1</v>
      </c>
      <c r="L136" s="404">
        <v>1</v>
      </c>
      <c r="M136" s="404">
        <v>0.877</v>
      </c>
      <c r="N136" s="404">
        <v>0.877</v>
      </c>
      <c r="O136" s="404">
        <v>0.84699999999999998</v>
      </c>
      <c r="P136" s="404">
        <v>0.877</v>
      </c>
      <c r="Q136" s="404">
        <v>1</v>
      </c>
      <c r="R136" s="404">
        <v>0.877</v>
      </c>
      <c r="S136" s="404">
        <v>0.877</v>
      </c>
      <c r="T136" s="404">
        <v>1</v>
      </c>
      <c r="U136" s="404">
        <v>1</v>
      </c>
      <c r="V136" s="439">
        <v>1</v>
      </c>
    </row>
    <row r="137" spans="1:22" x14ac:dyDescent="0.2">
      <c r="A137" s="407" t="str">
        <f>'CMFs Fatal (All Data)'!A137</f>
        <v>134 - Roadway - Shoulder treatment - Pave deteriorated shoulder</v>
      </c>
      <c r="B137" s="403">
        <f>'CMFs Fatal (All Data)'!B137</f>
        <v>12</v>
      </c>
      <c r="C137" s="403" t="str">
        <f>'CMFs Fatal (All Data)'!C137</f>
        <v>All</v>
      </c>
      <c r="D137" s="403" t="e">
        <f>'CMFs Fatal (All Data)'!D137</f>
        <v>#N/A</v>
      </c>
      <c r="E137" s="404">
        <v>0.96</v>
      </c>
      <c r="F137" s="404">
        <v>0.96</v>
      </c>
      <c r="G137" s="404">
        <v>0.96</v>
      </c>
      <c r="H137" s="404">
        <v>0.96</v>
      </c>
      <c r="I137" s="404">
        <v>0.96</v>
      </c>
      <c r="J137" s="404">
        <v>1</v>
      </c>
      <c r="K137" s="404">
        <v>0.95499999999999996</v>
      </c>
      <c r="L137" s="404">
        <v>1</v>
      </c>
      <c r="M137" s="404">
        <v>0.96</v>
      </c>
      <c r="N137" s="404">
        <v>0.96</v>
      </c>
      <c r="O137" s="404">
        <v>0.96</v>
      </c>
      <c r="P137" s="404">
        <v>0.96</v>
      </c>
      <c r="Q137" s="404">
        <v>1</v>
      </c>
      <c r="R137" s="404">
        <v>0.96</v>
      </c>
      <c r="S137" s="404">
        <v>0.96</v>
      </c>
      <c r="T137" s="404">
        <v>1</v>
      </c>
      <c r="U137" s="404">
        <v>1</v>
      </c>
      <c r="V137" s="439">
        <v>1</v>
      </c>
    </row>
    <row r="138" spans="1:22" x14ac:dyDescent="0.2">
      <c r="A138" s="407" t="str">
        <f>'CMFs Fatal (All Data)'!A138</f>
        <v>135 - Roadway - Shoulder treatment - Provide 2-ft paved shoulders on both sides</v>
      </c>
      <c r="B138" s="403">
        <f>'CMFs Fatal (All Data)'!B138</f>
        <v>12</v>
      </c>
      <c r="C138" s="403" t="str">
        <f>'CMFs Fatal (All Data)'!C138</f>
        <v>Rural</v>
      </c>
      <c r="D138" s="403" t="e">
        <f>'CMFs Fatal (All Data)'!D138</f>
        <v>#N/A</v>
      </c>
      <c r="E138" s="404">
        <v>0.91</v>
      </c>
      <c r="F138" s="404">
        <v>0.91</v>
      </c>
      <c r="G138" s="404">
        <v>0.91</v>
      </c>
      <c r="H138" s="404">
        <v>0.91</v>
      </c>
      <c r="I138" s="404">
        <v>0.91</v>
      </c>
      <c r="J138" s="404">
        <v>1</v>
      </c>
      <c r="K138" s="404">
        <v>1</v>
      </c>
      <c r="L138" s="404">
        <v>1</v>
      </c>
      <c r="M138" s="404">
        <v>0.91</v>
      </c>
      <c r="N138" s="404">
        <v>0.91</v>
      </c>
      <c r="O138" s="404">
        <v>0.91</v>
      </c>
      <c r="P138" s="404">
        <v>0.91</v>
      </c>
      <c r="Q138" s="404">
        <v>1</v>
      </c>
      <c r="R138" s="404">
        <v>0.91</v>
      </c>
      <c r="S138" s="404">
        <v>0.91</v>
      </c>
      <c r="T138" s="404">
        <v>1</v>
      </c>
      <c r="U138" s="404">
        <v>1</v>
      </c>
      <c r="V138" s="439">
        <v>1</v>
      </c>
    </row>
    <row r="139" spans="1:22" x14ac:dyDescent="0.2">
      <c r="A139" s="407" t="str">
        <f>'CMFs Fatal (All Data)'!A139</f>
        <v>136 - Roadway - Shoulder treatment - Upgrade shoulders</v>
      </c>
      <c r="B139" s="403">
        <f>'CMFs Fatal (All Data)'!B139</f>
        <v>12</v>
      </c>
      <c r="C139" s="403" t="str">
        <f>'CMFs Fatal (All Data)'!C139</f>
        <v>Rural</v>
      </c>
      <c r="D139" s="403" t="e">
        <f>'CMFs Fatal (All Data)'!D139</f>
        <v>#N/A</v>
      </c>
      <c r="E139" s="404">
        <v>0.53149999999999997</v>
      </c>
      <c r="F139" s="404">
        <v>0.86099999999999999</v>
      </c>
      <c r="G139" s="404">
        <v>0.86099999999999999</v>
      </c>
      <c r="H139" s="404">
        <v>0.53149999999999997</v>
      </c>
      <c r="I139" s="404">
        <v>0.86099999999999999</v>
      </c>
      <c r="J139" s="404">
        <v>1</v>
      </c>
      <c r="K139" s="404">
        <v>1</v>
      </c>
      <c r="L139" s="404">
        <v>1</v>
      </c>
      <c r="M139" s="404">
        <v>0.86099999999999999</v>
      </c>
      <c r="N139" s="404">
        <v>0.86099999999999999</v>
      </c>
      <c r="O139" s="404">
        <v>0.53149999999999997</v>
      </c>
      <c r="P139" s="404">
        <v>0.86099999999999999</v>
      </c>
      <c r="Q139" s="404">
        <v>1</v>
      </c>
      <c r="R139" s="404">
        <v>0.86099999999999999</v>
      </c>
      <c r="S139" s="404">
        <v>0.86099999999999999</v>
      </c>
      <c r="T139" s="404">
        <v>1</v>
      </c>
      <c r="U139" s="404">
        <v>1</v>
      </c>
      <c r="V139" s="439">
        <v>1</v>
      </c>
    </row>
    <row r="140" spans="1:22" x14ac:dyDescent="0.2">
      <c r="A140" s="407" t="str">
        <f>'CMFs Fatal (All Data)'!A140</f>
        <v>137 - Roadway - Shoulder width - Narrow - Reduce paved shoulder width from 10 ft to 8 ft</v>
      </c>
      <c r="B140" s="403">
        <f>'CMFs Fatal (All Data)'!B140</f>
        <v>12</v>
      </c>
      <c r="C140" s="403" t="str">
        <f>'CMFs Fatal (All Data)'!C140</f>
        <v>Urban</v>
      </c>
      <c r="D140" s="403" t="e">
        <f>'CMFs Fatal (All Data)'!D140</f>
        <v>#N/A</v>
      </c>
      <c r="E140" s="404">
        <v>1.111</v>
      </c>
      <c r="F140" s="404">
        <v>1.111</v>
      </c>
      <c r="G140" s="404">
        <v>1.111</v>
      </c>
      <c r="H140" s="404">
        <v>1.111</v>
      </c>
      <c r="I140" s="404">
        <v>1.111</v>
      </c>
      <c r="J140" s="404">
        <v>1</v>
      </c>
      <c r="K140" s="404">
        <v>1</v>
      </c>
      <c r="L140" s="404">
        <v>1</v>
      </c>
      <c r="M140" s="404">
        <v>1.111</v>
      </c>
      <c r="N140" s="404">
        <v>1.111</v>
      </c>
      <c r="O140" s="404">
        <v>1.111</v>
      </c>
      <c r="P140" s="404">
        <v>1.111</v>
      </c>
      <c r="Q140" s="404">
        <v>1</v>
      </c>
      <c r="R140" s="404">
        <v>1.111</v>
      </c>
      <c r="S140" s="404">
        <v>1.111</v>
      </c>
      <c r="T140" s="404">
        <v>1</v>
      </c>
      <c r="U140" s="404">
        <v>1</v>
      </c>
      <c r="V140" s="439">
        <v>1</v>
      </c>
    </row>
    <row r="141" spans="1:22" x14ac:dyDescent="0.2">
      <c r="A141" s="407" t="str">
        <f>'CMFs Fatal (All Data)'!A141</f>
        <v>138 - Roadway - Shoulder width - Narrow - Reduce paved shoulder width from 3 ft to 0 ft</v>
      </c>
      <c r="B141" s="403">
        <f>'CMFs Fatal (All Data)'!B141</f>
        <v>12</v>
      </c>
      <c r="C141" s="403" t="str">
        <f>'CMFs Fatal (All Data)'!C141</f>
        <v>All</v>
      </c>
      <c r="D141" s="403" t="e">
        <f>'CMFs Fatal (All Data)'!D141</f>
        <v>#N/A</v>
      </c>
      <c r="E141" s="404">
        <v>1.1950000000000001</v>
      </c>
      <c r="F141" s="404">
        <v>1.1950000000000001</v>
      </c>
      <c r="G141" s="404">
        <v>1.1950000000000001</v>
      </c>
      <c r="H141" s="404">
        <v>1.1950000000000001</v>
      </c>
      <c r="I141" s="404">
        <v>1.1950000000000001</v>
      </c>
      <c r="J141" s="404">
        <v>1</v>
      </c>
      <c r="K141" s="404">
        <v>1</v>
      </c>
      <c r="L141" s="404">
        <v>1</v>
      </c>
      <c r="M141" s="404">
        <v>1.1950000000000001</v>
      </c>
      <c r="N141" s="404">
        <v>1.1950000000000001</v>
      </c>
      <c r="O141" s="404">
        <v>1.1950000000000001</v>
      </c>
      <c r="P141" s="404">
        <v>1.1950000000000001</v>
      </c>
      <c r="Q141" s="404">
        <v>1</v>
      </c>
      <c r="R141" s="404">
        <v>1.1950000000000001</v>
      </c>
      <c r="S141" s="404">
        <v>1.1950000000000001</v>
      </c>
      <c r="T141" s="404">
        <v>1</v>
      </c>
      <c r="U141" s="404">
        <v>1</v>
      </c>
      <c r="V141" s="439">
        <v>1</v>
      </c>
    </row>
    <row r="142" spans="1:22" x14ac:dyDescent="0.2">
      <c r="A142" s="407" t="str">
        <f>'CMFs Fatal (All Data)'!A142</f>
        <v>139 - Roadway - Shoulder width - Narrow - Reduce paved shoulder width from 3 ft to 0 ft</v>
      </c>
      <c r="B142" s="403">
        <f>'CMFs Fatal (All Data)'!B142</f>
        <v>12</v>
      </c>
      <c r="C142" s="403" t="str">
        <f>'CMFs Fatal (All Data)'!C142</f>
        <v>Rural</v>
      </c>
      <c r="D142" s="403" t="e">
        <f>'CMFs Fatal (All Data)'!D142</f>
        <v>#N/A</v>
      </c>
      <c r="E142" s="404">
        <v>1.145</v>
      </c>
      <c r="F142" s="404">
        <v>1.145</v>
      </c>
      <c r="G142" s="404">
        <v>1.145</v>
      </c>
      <c r="H142" s="404">
        <v>1.145</v>
      </c>
      <c r="I142" s="404">
        <v>1.145</v>
      </c>
      <c r="J142" s="404">
        <v>1</v>
      </c>
      <c r="K142" s="404">
        <v>1</v>
      </c>
      <c r="L142" s="404">
        <v>1</v>
      </c>
      <c r="M142" s="404">
        <v>1.145</v>
      </c>
      <c r="N142" s="404">
        <v>1.145</v>
      </c>
      <c r="O142" s="404">
        <v>1.145</v>
      </c>
      <c r="P142" s="404">
        <v>1.145</v>
      </c>
      <c r="Q142" s="404">
        <v>1</v>
      </c>
      <c r="R142" s="404">
        <v>1.145</v>
      </c>
      <c r="S142" s="404">
        <v>1.145</v>
      </c>
      <c r="T142" s="404">
        <v>1</v>
      </c>
      <c r="U142" s="404">
        <v>1</v>
      </c>
      <c r="V142" s="439">
        <v>1</v>
      </c>
    </row>
    <row r="143" spans="1:22" x14ac:dyDescent="0.2">
      <c r="A143" s="407" t="str">
        <f>'CMFs Fatal (All Data)'!A143</f>
        <v>140 - Roadway - Shoulder width - Narrow - Reduce paved shoulder width from 3 ft to 1 ft</v>
      </c>
      <c r="B143" s="403">
        <f>'CMFs Fatal (All Data)'!B143</f>
        <v>12</v>
      </c>
      <c r="C143" s="403" t="str">
        <f>'CMFs Fatal (All Data)'!C143</f>
        <v>Rural</v>
      </c>
      <c r="D143" s="403" t="e">
        <f>'CMFs Fatal (All Data)'!D143</f>
        <v>#N/A</v>
      </c>
      <c r="E143" s="404">
        <v>1.1200000000000001</v>
      </c>
      <c r="F143" s="404">
        <v>1.1200000000000001</v>
      </c>
      <c r="G143" s="404">
        <v>1.1200000000000001</v>
      </c>
      <c r="H143" s="404">
        <v>1.1200000000000001</v>
      </c>
      <c r="I143" s="404">
        <v>1.1200000000000001</v>
      </c>
      <c r="J143" s="404">
        <v>1</v>
      </c>
      <c r="K143" s="404">
        <v>1</v>
      </c>
      <c r="L143" s="404">
        <v>1</v>
      </c>
      <c r="M143" s="404">
        <v>1.1200000000000001</v>
      </c>
      <c r="N143" s="404">
        <v>1.1200000000000001</v>
      </c>
      <c r="O143" s="404">
        <v>1.1200000000000001</v>
      </c>
      <c r="P143" s="404">
        <v>1.1200000000000001</v>
      </c>
      <c r="Q143" s="404">
        <v>1</v>
      </c>
      <c r="R143" s="404">
        <v>1.1200000000000001</v>
      </c>
      <c r="S143" s="404">
        <v>1.1200000000000001</v>
      </c>
      <c r="T143" s="404">
        <v>1</v>
      </c>
      <c r="U143" s="404">
        <v>1</v>
      </c>
      <c r="V143" s="439">
        <v>1</v>
      </c>
    </row>
    <row r="144" spans="1:22" x14ac:dyDescent="0.2">
      <c r="A144" s="407" t="str">
        <f>'CMFs Fatal (All Data)'!A144</f>
        <v>141 - Roadway - Shoulder width - Narrow - Reduce paved shoulder width from 3 ft to 2 ft</v>
      </c>
      <c r="B144" s="403">
        <f>'CMFs Fatal (All Data)'!B144</f>
        <v>12</v>
      </c>
      <c r="C144" s="403" t="str">
        <f>'CMFs Fatal (All Data)'!C144</f>
        <v>Rural</v>
      </c>
      <c r="D144" s="403" t="e">
        <f>'CMFs Fatal (All Data)'!D144</f>
        <v>#N/A</v>
      </c>
      <c r="E144" s="404">
        <v>1.03</v>
      </c>
      <c r="F144" s="404">
        <v>1.03</v>
      </c>
      <c r="G144" s="404">
        <v>1.03</v>
      </c>
      <c r="H144" s="404">
        <v>1.03</v>
      </c>
      <c r="I144" s="404">
        <v>1.03</v>
      </c>
      <c r="J144" s="404">
        <v>1</v>
      </c>
      <c r="K144" s="404">
        <v>1</v>
      </c>
      <c r="L144" s="404">
        <v>1</v>
      </c>
      <c r="M144" s="404">
        <v>1.03</v>
      </c>
      <c r="N144" s="404">
        <v>1.03</v>
      </c>
      <c r="O144" s="404">
        <v>1.03</v>
      </c>
      <c r="P144" s="404">
        <v>1.03</v>
      </c>
      <c r="Q144" s="404">
        <v>1</v>
      </c>
      <c r="R144" s="404">
        <v>1.03</v>
      </c>
      <c r="S144" s="404">
        <v>1.03</v>
      </c>
      <c r="T144" s="404">
        <v>1</v>
      </c>
      <c r="U144" s="404">
        <v>1</v>
      </c>
      <c r="V144" s="439">
        <v>1</v>
      </c>
    </row>
    <row r="145" spans="1:22" x14ac:dyDescent="0.2">
      <c r="A145" s="407" t="str">
        <f>'CMFs Fatal (All Data)'!A145</f>
        <v>142 - Roadway - Shoulder width - Narrow - Reduce paved shoulder width from 6 ft to 0 ft</v>
      </c>
      <c r="B145" s="403">
        <f>'CMFs Fatal (All Data)'!B145</f>
        <v>12</v>
      </c>
      <c r="C145" s="403" t="str">
        <f>'CMFs Fatal (All Data)'!C145</f>
        <v>Rural</v>
      </c>
      <c r="D145" s="403" t="e">
        <f>'CMFs Fatal (All Data)'!D145</f>
        <v>#N/A</v>
      </c>
      <c r="E145" s="404">
        <v>1.1200000000000001</v>
      </c>
      <c r="F145" s="404">
        <v>1.1200000000000001</v>
      </c>
      <c r="G145" s="404">
        <v>1.1200000000000001</v>
      </c>
      <c r="H145" s="404">
        <v>1.1200000000000001</v>
      </c>
      <c r="I145" s="404">
        <v>1.1200000000000001</v>
      </c>
      <c r="J145" s="404">
        <v>1</v>
      </c>
      <c r="K145" s="404">
        <v>1</v>
      </c>
      <c r="L145" s="404">
        <v>1</v>
      </c>
      <c r="M145" s="404">
        <v>1.1200000000000001</v>
      </c>
      <c r="N145" s="404">
        <v>1.1200000000000001</v>
      </c>
      <c r="O145" s="404">
        <v>1.1200000000000001</v>
      </c>
      <c r="P145" s="404">
        <v>1.1200000000000001</v>
      </c>
      <c r="Q145" s="404">
        <v>1</v>
      </c>
      <c r="R145" s="404">
        <v>1.1200000000000001</v>
      </c>
      <c r="S145" s="404">
        <v>1.1200000000000001</v>
      </c>
      <c r="T145" s="404">
        <v>1</v>
      </c>
      <c r="U145" s="404">
        <v>1</v>
      </c>
      <c r="V145" s="439">
        <v>1</v>
      </c>
    </row>
    <row r="146" spans="1:22" x14ac:dyDescent="0.2">
      <c r="A146" s="407" t="str">
        <f>'CMFs Fatal (All Data)'!A146</f>
        <v>143 - Roadway - Shoulder width - Narrow - Reduce paved shoulder width from 6 ft to 1 ft</v>
      </c>
      <c r="B146" s="403">
        <f>'CMFs Fatal (All Data)'!B146</f>
        <v>12</v>
      </c>
      <c r="C146" s="403" t="str">
        <f>'CMFs Fatal (All Data)'!C146</f>
        <v>Rural</v>
      </c>
      <c r="D146" s="403" t="e">
        <f>'CMFs Fatal (All Data)'!D146</f>
        <v>#N/A</v>
      </c>
      <c r="E146" s="404">
        <v>1.17</v>
      </c>
      <c r="F146" s="404">
        <v>1.17</v>
      </c>
      <c r="G146" s="404">
        <v>1.17</v>
      </c>
      <c r="H146" s="404">
        <v>1.17</v>
      </c>
      <c r="I146" s="404">
        <v>1.17</v>
      </c>
      <c r="J146" s="404">
        <v>1</v>
      </c>
      <c r="K146" s="404">
        <v>1</v>
      </c>
      <c r="L146" s="404">
        <v>1</v>
      </c>
      <c r="M146" s="404">
        <v>1.17</v>
      </c>
      <c r="N146" s="404">
        <v>1.17</v>
      </c>
      <c r="O146" s="404">
        <v>1.17</v>
      </c>
      <c r="P146" s="404">
        <v>1.17</v>
      </c>
      <c r="Q146" s="404">
        <v>1</v>
      </c>
      <c r="R146" s="404">
        <v>1.17</v>
      </c>
      <c r="S146" s="404">
        <v>1.17</v>
      </c>
      <c r="T146" s="404">
        <v>1</v>
      </c>
      <c r="U146" s="404">
        <v>1</v>
      </c>
      <c r="V146" s="439">
        <v>1</v>
      </c>
    </row>
    <row r="147" spans="1:22" x14ac:dyDescent="0.2">
      <c r="A147" s="407" t="str">
        <f>'CMFs Fatal (All Data)'!A147</f>
        <v>144 - Roadway - Shoulder width - Narrow - Reduce paved shoulder width from 6 ft to 2 ft</v>
      </c>
      <c r="B147" s="403">
        <f>'CMFs Fatal (All Data)'!B147</f>
        <v>12</v>
      </c>
      <c r="C147" s="403" t="str">
        <f>'CMFs Fatal (All Data)'!C147</f>
        <v>Rural</v>
      </c>
      <c r="D147" s="403" t="e">
        <f>'CMFs Fatal (All Data)'!D147</f>
        <v>#N/A</v>
      </c>
      <c r="E147" s="404">
        <v>1.1100000000000001</v>
      </c>
      <c r="F147" s="404">
        <v>1.1100000000000001</v>
      </c>
      <c r="G147" s="404">
        <v>1.1100000000000001</v>
      </c>
      <c r="H147" s="404">
        <v>1.1100000000000001</v>
      </c>
      <c r="I147" s="404">
        <v>1.1100000000000001</v>
      </c>
      <c r="J147" s="404">
        <v>1</v>
      </c>
      <c r="K147" s="404">
        <v>1</v>
      </c>
      <c r="L147" s="404">
        <v>1</v>
      </c>
      <c r="M147" s="404">
        <v>1.1100000000000001</v>
      </c>
      <c r="N147" s="404">
        <v>1.1100000000000001</v>
      </c>
      <c r="O147" s="404">
        <v>1.1100000000000001</v>
      </c>
      <c r="P147" s="404">
        <v>1.1100000000000001</v>
      </c>
      <c r="Q147" s="404">
        <v>1</v>
      </c>
      <c r="R147" s="404">
        <v>1.1100000000000001</v>
      </c>
      <c r="S147" s="404">
        <v>1.1100000000000001</v>
      </c>
      <c r="T147" s="404">
        <v>1</v>
      </c>
      <c r="U147" s="404">
        <v>1</v>
      </c>
      <c r="V147" s="439">
        <v>1</v>
      </c>
    </row>
    <row r="148" spans="1:22" x14ac:dyDescent="0.2">
      <c r="A148" s="407" t="str">
        <f>'CMFs Fatal (All Data)'!A148</f>
        <v>145 - Roadway - Shoulder width - Narrow - Reduce paved shoulder width from 6 ft to 4 ft</v>
      </c>
      <c r="B148" s="403">
        <f>'CMFs Fatal (All Data)'!B148</f>
        <v>12</v>
      </c>
      <c r="C148" s="403" t="str">
        <f>'CMFs Fatal (All Data)'!C148</f>
        <v>Rural</v>
      </c>
      <c r="D148" s="403" t="e">
        <f>'CMFs Fatal (All Data)'!D148</f>
        <v>#N/A</v>
      </c>
      <c r="E148" s="404">
        <v>1.06</v>
      </c>
      <c r="F148" s="404">
        <v>1.06</v>
      </c>
      <c r="G148" s="404">
        <v>1.06</v>
      </c>
      <c r="H148" s="404">
        <v>1.06</v>
      </c>
      <c r="I148" s="404">
        <v>1.06</v>
      </c>
      <c r="J148" s="404">
        <v>1</v>
      </c>
      <c r="K148" s="404">
        <v>1</v>
      </c>
      <c r="L148" s="404">
        <v>1</v>
      </c>
      <c r="M148" s="404">
        <v>1.06</v>
      </c>
      <c r="N148" s="404">
        <v>1.06</v>
      </c>
      <c r="O148" s="404">
        <v>1.06</v>
      </c>
      <c r="P148" s="404">
        <v>1.06</v>
      </c>
      <c r="Q148" s="404">
        <v>1</v>
      </c>
      <c r="R148" s="404">
        <v>1.06</v>
      </c>
      <c r="S148" s="404">
        <v>1.06</v>
      </c>
      <c r="T148" s="404">
        <v>1</v>
      </c>
      <c r="U148" s="404">
        <v>1</v>
      </c>
      <c r="V148" s="439">
        <v>1</v>
      </c>
    </row>
    <row r="149" spans="1:22" x14ac:dyDescent="0.2">
      <c r="A149" s="407" t="str">
        <f>'CMFs Fatal (All Data)'!A149</f>
        <v>146 - Roadway - Shoulder width - Narrow - Reduce paved shoulder width from 6 ft to 5 ft</v>
      </c>
      <c r="B149" s="403">
        <f>'CMFs Fatal (All Data)'!B149</f>
        <v>12</v>
      </c>
      <c r="C149" s="403" t="str">
        <f>'CMFs Fatal (All Data)'!C149</f>
        <v>Rural</v>
      </c>
      <c r="D149" s="403" t="e">
        <f>'CMFs Fatal (All Data)'!D149</f>
        <v>#N/A</v>
      </c>
      <c r="E149" s="404">
        <v>1.02</v>
      </c>
      <c r="F149" s="404">
        <v>1.02</v>
      </c>
      <c r="G149" s="404">
        <v>1.02</v>
      </c>
      <c r="H149" s="404">
        <v>1.02</v>
      </c>
      <c r="I149" s="404">
        <v>1.02</v>
      </c>
      <c r="J149" s="404">
        <v>1</v>
      </c>
      <c r="K149" s="404">
        <v>1</v>
      </c>
      <c r="L149" s="404">
        <v>1</v>
      </c>
      <c r="M149" s="404">
        <v>1.02</v>
      </c>
      <c r="N149" s="404">
        <v>1.02</v>
      </c>
      <c r="O149" s="404">
        <v>1.02</v>
      </c>
      <c r="P149" s="404">
        <v>1.02</v>
      </c>
      <c r="Q149" s="404">
        <v>1</v>
      </c>
      <c r="R149" s="404">
        <v>1.02</v>
      </c>
      <c r="S149" s="404">
        <v>1.02</v>
      </c>
      <c r="T149" s="404">
        <v>1</v>
      </c>
      <c r="U149" s="404">
        <v>1</v>
      </c>
      <c r="V149" s="439">
        <v>1</v>
      </c>
    </row>
    <row r="150" spans="1:22" x14ac:dyDescent="0.2">
      <c r="A150" s="407" t="str">
        <f>'CMFs Fatal (All Data)'!A150</f>
        <v>147 - Roadway - Shoulder width - Narrow - Inside/left shoulder - Reduce paved shoulder width from 10 ft to 4 ft (inside/left shoulder)</v>
      </c>
      <c r="B150" s="403">
        <f>'CMFs Fatal (All Data)'!B150</f>
        <v>12</v>
      </c>
      <c r="C150" s="403" t="str">
        <f>'CMFs Fatal (All Data)'!C150</f>
        <v>Urban</v>
      </c>
      <c r="D150" s="403" t="e">
        <f>'CMFs Fatal (All Data)'!D150</f>
        <v>#N/A</v>
      </c>
      <c r="E150" s="404">
        <v>0.44600000000000001</v>
      </c>
      <c r="F150" s="404">
        <v>0.44600000000000001</v>
      </c>
      <c r="G150" s="404">
        <v>0.44600000000000001</v>
      </c>
      <c r="H150" s="404">
        <v>0.44600000000000001</v>
      </c>
      <c r="I150" s="404">
        <v>0.44600000000000001</v>
      </c>
      <c r="J150" s="404">
        <v>1</v>
      </c>
      <c r="K150" s="404">
        <v>1</v>
      </c>
      <c r="L150" s="404">
        <v>1</v>
      </c>
      <c r="M150" s="404">
        <v>0.44600000000000001</v>
      </c>
      <c r="N150" s="404">
        <v>0.44600000000000001</v>
      </c>
      <c r="O150" s="404">
        <v>0.44600000000000001</v>
      </c>
      <c r="P150" s="404">
        <v>0.44600000000000001</v>
      </c>
      <c r="Q150" s="404">
        <v>1</v>
      </c>
      <c r="R150" s="404">
        <v>0.44600000000000001</v>
      </c>
      <c r="S150" s="404">
        <v>0.44600000000000001</v>
      </c>
      <c r="T150" s="404">
        <v>1</v>
      </c>
      <c r="U150" s="404">
        <v>1</v>
      </c>
      <c r="V150" s="439">
        <v>1</v>
      </c>
    </row>
    <row r="151" spans="1:22" x14ac:dyDescent="0.2">
      <c r="A151" s="407" t="str">
        <f>'CMFs Fatal (All Data)'!A151</f>
        <v>148 - Roadway - Shoulder width - Narrow - Inside/left shoulder - Reduce paved shoulder width from 4 ft to 2 ft (inside/left shoulder)</v>
      </c>
      <c r="B151" s="403">
        <f>'CMFs Fatal (All Data)'!B151</f>
        <v>12</v>
      </c>
      <c r="C151" s="403" t="str">
        <f>'CMFs Fatal (All Data)'!C151</f>
        <v>Urban</v>
      </c>
      <c r="D151" s="403" t="e">
        <f>'CMFs Fatal (All Data)'!D151</f>
        <v>#N/A</v>
      </c>
      <c r="E151" s="404">
        <v>0.72799999999999998</v>
      </c>
      <c r="F151" s="404">
        <v>0.72799999999999998</v>
      </c>
      <c r="G151" s="404">
        <v>0.72799999999999998</v>
      </c>
      <c r="H151" s="404">
        <v>0.72799999999999998</v>
      </c>
      <c r="I151" s="404">
        <v>0.72799999999999998</v>
      </c>
      <c r="J151" s="404">
        <v>1</v>
      </c>
      <c r="K151" s="404">
        <v>1</v>
      </c>
      <c r="L151" s="404">
        <v>1</v>
      </c>
      <c r="M151" s="404">
        <v>0.72799999999999998</v>
      </c>
      <c r="N151" s="404">
        <v>0.72799999999999998</v>
      </c>
      <c r="O151" s="404">
        <v>0.72799999999999998</v>
      </c>
      <c r="P151" s="404">
        <v>0.72799999999999998</v>
      </c>
      <c r="Q151" s="404">
        <v>1</v>
      </c>
      <c r="R151" s="404">
        <v>0.72799999999999998</v>
      </c>
      <c r="S151" s="404">
        <v>0.72799999999999998</v>
      </c>
      <c r="T151" s="404">
        <v>1</v>
      </c>
      <c r="U151" s="404">
        <v>1</v>
      </c>
      <c r="V151" s="439">
        <v>1</v>
      </c>
    </row>
    <row r="152" spans="1:22" x14ac:dyDescent="0.2">
      <c r="A152" s="407" t="str">
        <f>'CMFs Fatal (All Data)'!A152</f>
        <v>149 - Roadway - Shoulder width - Widen - Widen paved shoulder width from 0 ft to 4 ft</v>
      </c>
      <c r="B152" s="403">
        <f>'CMFs Fatal (All Data)'!B152</f>
        <v>12</v>
      </c>
      <c r="C152" s="403" t="str">
        <f>'CMFs Fatal (All Data)'!C152</f>
        <v>All</v>
      </c>
      <c r="D152" s="403" t="e">
        <f>'CMFs Fatal (All Data)'!D152</f>
        <v>#N/A</v>
      </c>
      <c r="E152" s="404">
        <v>0.98</v>
      </c>
      <c r="F152" s="404">
        <v>0.98</v>
      </c>
      <c r="G152" s="404">
        <v>0.98</v>
      </c>
      <c r="H152" s="404">
        <v>0.98</v>
      </c>
      <c r="I152" s="404">
        <v>0.98</v>
      </c>
      <c r="J152" s="404">
        <v>1</v>
      </c>
      <c r="K152" s="404">
        <v>1</v>
      </c>
      <c r="L152" s="404">
        <v>1</v>
      </c>
      <c r="M152" s="404">
        <v>0.98</v>
      </c>
      <c r="N152" s="404">
        <v>0.98</v>
      </c>
      <c r="O152" s="404">
        <v>0.98</v>
      </c>
      <c r="P152" s="404">
        <v>0.98</v>
      </c>
      <c r="Q152" s="404">
        <v>1</v>
      </c>
      <c r="R152" s="404">
        <v>0.98</v>
      </c>
      <c r="S152" s="404">
        <v>0.98</v>
      </c>
      <c r="T152" s="404">
        <v>1</v>
      </c>
      <c r="U152" s="404">
        <v>1</v>
      </c>
      <c r="V152" s="439">
        <v>1</v>
      </c>
    </row>
    <row r="153" spans="1:22" x14ac:dyDescent="0.2">
      <c r="A153" s="407" t="str">
        <f>'CMFs Fatal (All Data)'!A153</f>
        <v>150 - Roadway - Shoulder width - Widen - Widen paved shoulder width from 0 ft to 6 ft</v>
      </c>
      <c r="B153" s="403">
        <f>'CMFs Fatal (All Data)'!B153</f>
        <v>12</v>
      </c>
      <c r="C153" s="403" t="str">
        <f>'CMFs Fatal (All Data)'!C153</f>
        <v>All</v>
      </c>
      <c r="D153" s="403" t="e">
        <f>'CMFs Fatal (All Data)'!D153</f>
        <v>#N/A</v>
      </c>
      <c r="E153" s="404">
        <v>0.96499999999999997</v>
      </c>
      <c r="F153" s="404">
        <v>0.96499999999999997</v>
      </c>
      <c r="G153" s="404">
        <v>0.96499999999999997</v>
      </c>
      <c r="H153" s="404">
        <v>0.96499999999999997</v>
      </c>
      <c r="I153" s="404">
        <v>0.96499999999999997</v>
      </c>
      <c r="J153" s="404">
        <v>1</v>
      </c>
      <c r="K153" s="404">
        <v>1</v>
      </c>
      <c r="L153" s="404">
        <v>1</v>
      </c>
      <c r="M153" s="404">
        <v>0.96499999999999997</v>
      </c>
      <c r="N153" s="404">
        <v>0.96499999999999997</v>
      </c>
      <c r="O153" s="404">
        <v>0.96499999999999997</v>
      </c>
      <c r="P153" s="404">
        <v>0.96499999999999997</v>
      </c>
      <c r="Q153" s="404">
        <v>1</v>
      </c>
      <c r="R153" s="404">
        <v>0.96499999999999997</v>
      </c>
      <c r="S153" s="404">
        <v>0.96499999999999997</v>
      </c>
      <c r="T153" s="404">
        <v>1</v>
      </c>
      <c r="U153" s="404">
        <v>1</v>
      </c>
      <c r="V153" s="439">
        <v>1</v>
      </c>
    </row>
    <row r="154" spans="1:22" x14ac:dyDescent="0.2">
      <c r="A154" s="407" t="str">
        <f>'CMFs Fatal (All Data)'!A154</f>
        <v>151 - Roadway - Shoulder width - Widen - Widen paved shoulder width from 0 ft to 8 ft</v>
      </c>
      <c r="B154" s="403">
        <f>'CMFs Fatal (All Data)'!B154</f>
        <v>12</v>
      </c>
      <c r="C154" s="403" t="str">
        <f>'CMFs Fatal (All Data)'!C154</f>
        <v>All</v>
      </c>
      <c r="D154" s="403" t="e">
        <f>'CMFs Fatal (All Data)'!D154</f>
        <v>#N/A</v>
      </c>
      <c r="E154" s="404">
        <v>0.98</v>
      </c>
      <c r="F154" s="404">
        <v>0.98</v>
      </c>
      <c r="G154" s="404">
        <v>0.98</v>
      </c>
      <c r="H154" s="404">
        <v>0.98</v>
      </c>
      <c r="I154" s="404">
        <v>0.98</v>
      </c>
      <c r="J154" s="404">
        <v>1</v>
      </c>
      <c r="K154" s="404">
        <v>1</v>
      </c>
      <c r="L154" s="404">
        <v>1</v>
      </c>
      <c r="M154" s="404">
        <v>0.98</v>
      </c>
      <c r="N154" s="404">
        <v>0.98</v>
      </c>
      <c r="O154" s="404">
        <v>0.98</v>
      </c>
      <c r="P154" s="404">
        <v>0.98</v>
      </c>
      <c r="Q154" s="404">
        <v>1</v>
      </c>
      <c r="R154" s="404">
        <v>0.98</v>
      </c>
      <c r="S154" s="404">
        <v>0.98</v>
      </c>
      <c r="T154" s="404">
        <v>1</v>
      </c>
      <c r="U154" s="404">
        <v>1</v>
      </c>
      <c r="V154" s="439">
        <v>1</v>
      </c>
    </row>
    <row r="155" spans="1:22" x14ac:dyDescent="0.2">
      <c r="A155" s="407" t="str">
        <f>'CMFs Fatal (All Data)'!A155</f>
        <v>152 - Roadway - Shoulder width - Widen - Widen paved shoulder width from 10 ft to 12 ft</v>
      </c>
      <c r="B155" s="403">
        <f>'CMFs Fatal (All Data)'!B155</f>
        <v>12</v>
      </c>
      <c r="C155" s="403" t="str">
        <f>'CMFs Fatal (All Data)'!C155</f>
        <v>Urban</v>
      </c>
      <c r="D155" s="403" t="e">
        <f>'CMFs Fatal (All Data)'!D155</f>
        <v>#N/A</v>
      </c>
      <c r="E155" s="404">
        <v>0.81599999999999995</v>
      </c>
      <c r="F155" s="404">
        <v>0.81599999999999995</v>
      </c>
      <c r="G155" s="404">
        <v>0.81599999999999995</v>
      </c>
      <c r="H155" s="404">
        <v>0.81599999999999995</v>
      </c>
      <c r="I155" s="404">
        <v>0.81599999999999995</v>
      </c>
      <c r="J155" s="404">
        <v>1</v>
      </c>
      <c r="K155" s="404">
        <v>1</v>
      </c>
      <c r="L155" s="404">
        <v>1</v>
      </c>
      <c r="M155" s="404">
        <v>0.81599999999999995</v>
      </c>
      <c r="N155" s="404">
        <v>0.81599999999999995</v>
      </c>
      <c r="O155" s="404">
        <v>0.81599999999999995</v>
      </c>
      <c r="P155" s="404">
        <v>0.81599999999999995</v>
      </c>
      <c r="Q155" s="404">
        <v>1</v>
      </c>
      <c r="R155" s="404">
        <v>0.81599999999999995</v>
      </c>
      <c r="S155" s="404">
        <v>0.81599999999999995</v>
      </c>
      <c r="T155" s="404">
        <v>1</v>
      </c>
      <c r="U155" s="404">
        <v>1</v>
      </c>
      <c r="V155" s="439">
        <v>1</v>
      </c>
    </row>
    <row r="156" spans="1:22" x14ac:dyDescent="0.2">
      <c r="A156" s="407" t="str">
        <f>'CMFs Fatal (All Data)'!A156</f>
        <v>153 - Roadway - Shoulder width - Widen - Widen paved shoulder width from 3 ft to 4 ft</v>
      </c>
      <c r="B156" s="403">
        <f>'CMFs Fatal (All Data)'!B156</f>
        <v>12</v>
      </c>
      <c r="C156" s="403" t="str">
        <f>'CMFs Fatal (All Data)'!C156</f>
        <v>All</v>
      </c>
      <c r="D156" s="403" t="e">
        <f>'CMFs Fatal (All Data)'!D156</f>
        <v>#N/A</v>
      </c>
      <c r="E156" s="404">
        <v>0.97</v>
      </c>
      <c r="F156" s="404">
        <v>0.97</v>
      </c>
      <c r="G156" s="404">
        <v>0.97</v>
      </c>
      <c r="H156" s="404">
        <v>0.97</v>
      </c>
      <c r="I156" s="404">
        <v>0.97</v>
      </c>
      <c r="J156" s="404">
        <v>1</v>
      </c>
      <c r="K156" s="404">
        <v>1</v>
      </c>
      <c r="L156" s="404">
        <v>1</v>
      </c>
      <c r="M156" s="404">
        <v>0.97</v>
      </c>
      <c r="N156" s="404">
        <v>0.97</v>
      </c>
      <c r="O156" s="404">
        <v>0.97</v>
      </c>
      <c r="P156" s="404">
        <v>0.97</v>
      </c>
      <c r="Q156" s="404">
        <v>1</v>
      </c>
      <c r="R156" s="404">
        <v>0.97</v>
      </c>
      <c r="S156" s="404">
        <v>0.97</v>
      </c>
      <c r="T156" s="404">
        <v>1</v>
      </c>
      <c r="U156" s="404">
        <v>1</v>
      </c>
      <c r="V156" s="439">
        <v>1</v>
      </c>
    </row>
    <row r="157" spans="1:22" x14ac:dyDescent="0.2">
      <c r="A157" s="407" t="str">
        <f>'CMFs Fatal (All Data)'!A157</f>
        <v>154 - Roadway - Shoulder width - Widen - Widen paved shoulder width from 3 ft to 5 ft</v>
      </c>
      <c r="B157" s="403">
        <f>'CMFs Fatal (All Data)'!B157</f>
        <v>12</v>
      </c>
      <c r="C157" s="403" t="str">
        <f>'CMFs Fatal (All Data)'!C157</f>
        <v>All</v>
      </c>
      <c r="D157" s="403" t="e">
        <f>'CMFs Fatal (All Data)'!D157</f>
        <v>#N/A</v>
      </c>
      <c r="E157" s="404">
        <v>0.94</v>
      </c>
      <c r="F157" s="404">
        <v>0.94</v>
      </c>
      <c r="G157" s="404">
        <v>0.94</v>
      </c>
      <c r="H157" s="404">
        <v>0.94</v>
      </c>
      <c r="I157" s="404">
        <v>0.94</v>
      </c>
      <c r="J157" s="404">
        <v>1</v>
      </c>
      <c r="K157" s="404">
        <v>1</v>
      </c>
      <c r="L157" s="404">
        <v>1</v>
      </c>
      <c r="M157" s="404">
        <v>0.94</v>
      </c>
      <c r="N157" s="404">
        <v>0.94</v>
      </c>
      <c r="O157" s="404">
        <v>0.94</v>
      </c>
      <c r="P157" s="404">
        <v>0.94</v>
      </c>
      <c r="Q157" s="404">
        <v>1</v>
      </c>
      <c r="R157" s="404">
        <v>0.94</v>
      </c>
      <c r="S157" s="404">
        <v>0.94</v>
      </c>
      <c r="T157" s="404">
        <v>1</v>
      </c>
      <c r="U157" s="404">
        <v>1</v>
      </c>
      <c r="V157" s="439">
        <v>1</v>
      </c>
    </row>
    <row r="158" spans="1:22" x14ac:dyDescent="0.2">
      <c r="A158" s="407" t="str">
        <f>'CMFs Fatal (All Data)'!A158</f>
        <v>155 - Roadway - Shoulder width - Widen - Widen paved shoulder width from 3 ft to 6 ft</v>
      </c>
      <c r="B158" s="403">
        <f>'CMFs Fatal (All Data)'!B158</f>
        <v>12</v>
      </c>
      <c r="C158" s="403" t="str">
        <f>'CMFs Fatal (All Data)'!C158</f>
        <v>All</v>
      </c>
      <c r="D158" s="403" t="e">
        <f>'CMFs Fatal (All Data)'!D158</f>
        <v>#N/A</v>
      </c>
      <c r="E158" s="404">
        <v>0.93</v>
      </c>
      <c r="F158" s="404">
        <v>0.93</v>
      </c>
      <c r="G158" s="404">
        <v>0.93</v>
      </c>
      <c r="H158" s="404">
        <v>0.93</v>
      </c>
      <c r="I158" s="404">
        <v>0.93</v>
      </c>
      <c r="J158" s="404">
        <v>1</v>
      </c>
      <c r="K158" s="404">
        <v>1</v>
      </c>
      <c r="L158" s="404">
        <v>1</v>
      </c>
      <c r="M158" s="404">
        <v>0.93</v>
      </c>
      <c r="N158" s="404">
        <v>0.93</v>
      </c>
      <c r="O158" s="404">
        <v>0.93</v>
      </c>
      <c r="P158" s="404">
        <v>0.93</v>
      </c>
      <c r="Q158" s="404">
        <v>1</v>
      </c>
      <c r="R158" s="404">
        <v>0.93</v>
      </c>
      <c r="S158" s="404">
        <v>0.93</v>
      </c>
      <c r="T158" s="404">
        <v>1</v>
      </c>
      <c r="U158" s="404">
        <v>1</v>
      </c>
      <c r="V158" s="439">
        <v>1</v>
      </c>
    </row>
    <row r="159" spans="1:22" x14ac:dyDescent="0.2">
      <c r="A159" s="407" t="str">
        <f>'CMFs Fatal (All Data)'!A159</f>
        <v>156 - Roadway - Shoulder width - Widen - Widen paved shoulder width from 3 ft to 7 ft</v>
      </c>
      <c r="B159" s="403">
        <f>'CMFs Fatal (All Data)'!B159</f>
        <v>12</v>
      </c>
      <c r="C159" s="403" t="str">
        <f>'CMFs Fatal (All Data)'!C159</f>
        <v>All</v>
      </c>
      <c r="D159" s="403" t="e">
        <f>'CMFs Fatal (All Data)'!D159</f>
        <v>#N/A</v>
      </c>
      <c r="E159" s="404">
        <v>0.9</v>
      </c>
      <c r="F159" s="404">
        <v>0.9</v>
      </c>
      <c r="G159" s="404">
        <v>0.9</v>
      </c>
      <c r="H159" s="404">
        <v>0.9</v>
      </c>
      <c r="I159" s="404">
        <v>0.9</v>
      </c>
      <c r="J159" s="404">
        <v>1</v>
      </c>
      <c r="K159" s="404">
        <v>1</v>
      </c>
      <c r="L159" s="404">
        <v>1</v>
      </c>
      <c r="M159" s="404">
        <v>0.9</v>
      </c>
      <c r="N159" s="404">
        <v>0.9</v>
      </c>
      <c r="O159" s="404">
        <v>0.9</v>
      </c>
      <c r="P159" s="404">
        <v>0.9</v>
      </c>
      <c r="Q159" s="404">
        <v>1</v>
      </c>
      <c r="R159" s="404">
        <v>0.9</v>
      </c>
      <c r="S159" s="404">
        <v>0.9</v>
      </c>
      <c r="T159" s="404">
        <v>1</v>
      </c>
      <c r="U159" s="404">
        <v>1</v>
      </c>
      <c r="V159" s="439">
        <v>1</v>
      </c>
    </row>
    <row r="160" spans="1:22" x14ac:dyDescent="0.2">
      <c r="A160" s="407" t="str">
        <f>'CMFs Fatal (All Data)'!A160</f>
        <v>157 - Roadway - Shoulder width - Widen - Widen paved shoulder width from 3 ft to 8 ft</v>
      </c>
      <c r="B160" s="403">
        <f>'CMFs Fatal (All Data)'!B160</f>
        <v>12</v>
      </c>
      <c r="C160" s="403" t="str">
        <f>'CMFs Fatal (All Data)'!C160</f>
        <v>All</v>
      </c>
      <c r="D160" s="403" t="e">
        <f>'CMFs Fatal (All Data)'!D160</f>
        <v>#N/A</v>
      </c>
      <c r="E160" s="404">
        <v>0.87</v>
      </c>
      <c r="F160" s="404">
        <v>0.87</v>
      </c>
      <c r="G160" s="404">
        <v>0.87</v>
      </c>
      <c r="H160" s="404">
        <v>0.87</v>
      </c>
      <c r="I160" s="404">
        <v>0.87</v>
      </c>
      <c r="J160" s="404">
        <v>1</v>
      </c>
      <c r="K160" s="404">
        <v>1</v>
      </c>
      <c r="L160" s="404">
        <v>1</v>
      </c>
      <c r="M160" s="404">
        <v>0.87</v>
      </c>
      <c r="N160" s="404">
        <v>0.87</v>
      </c>
      <c r="O160" s="404">
        <v>0.87</v>
      </c>
      <c r="P160" s="404">
        <v>0.87</v>
      </c>
      <c r="Q160" s="404">
        <v>1</v>
      </c>
      <c r="R160" s="404">
        <v>0.87</v>
      </c>
      <c r="S160" s="404">
        <v>0.87</v>
      </c>
      <c r="T160" s="404">
        <v>1</v>
      </c>
      <c r="U160" s="404">
        <v>1</v>
      </c>
      <c r="V160" s="439">
        <v>1</v>
      </c>
    </row>
    <row r="161" spans="1:22" x14ac:dyDescent="0.2">
      <c r="A161" s="407" t="str">
        <f>'CMFs Fatal (All Data)'!A161</f>
        <v>158 - Roadway - Shoulder width - Widen - Widen paved shoulder width from 4 ft to 6 ft</v>
      </c>
      <c r="B161" s="403">
        <f>'CMFs Fatal (All Data)'!B161</f>
        <v>12</v>
      </c>
      <c r="C161" s="403" t="str">
        <f>'CMFs Fatal (All Data)'!C161</f>
        <v>All</v>
      </c>
      <c r="D161" s="403" t="e">
        <f>'CMFs Fatal (All Data)'!D161</f>
        <v>#N/A</v>
      </c>
      <c r="E161" s="404">
        <v>0.98499999999999999</v>
      </c>
      <c r="F161" s="404">
        <v>0.98499999999999999</v>
      </c>
      <c r="G161" s="404">
        <v>0.98499999999999999</v>
      </c>
      <c r="H161" s="404">
        <v>0.98499999999999999</v>
      </c>
      <c r="I161" s="404">
        <v>0.98499999999999999</v>
      </c>
      <c r="J161" s="404">
        <v>1</v>
      </c>
      <c r="K161" s="404">
        <v>1</v>
      </c>
      <c r="L161" s="404">
        <v>1</v>
      </c>
      <c r="M161" s="404">
        <v>0.98499999999999999</v>
      </c>
      <c r="N161" s="404">
        <v>0.98499999999999999</v>
      </c>
      <c r="O161" s="404">
        <v>0.98499999999999999</v>
      </c>
      <c r="P161" s="404">
        <v>0.98499999999999999</v>
      </c>
      <c r="Q161" s="404">
        <v>1</v>
      </c>
      <c r="R161" s="404">
        <v>0.98499999999999999</v>
      </c>
      <c r="S161" s="404">
        <v>0.98499999999999999</v>
      </c>
      <c r="T161" s="404">
        <v>1</v>
      </c>
      <c r="U161" s="404">
        <v>1</v>
      </c>
      <c r="V161" s="439">
        <v>1</v>
      </c>
    </row>
    <row r="162" spans="1:22" x14ac:dyDescent="0.2">
      <c r="A162" s="407" t="str">
        <f>'CMFs Fatal (All Data)'!A162</f>
        <v>159 - Roadway - Shoulder width - Widen - Widen paved shoulder width from 4 ft to 8 ft</v>
      </c>
      <c r="B162" s="403">
        <f>'CMFs Fatal (All Data)'!B162</f>
        <v>12</v>
      </c>
      <c r="C162" s="403" t="str">
        <f>'CMFs Fatal (All Data)'!C162</f>
        <v>All</v>
      </c>
      <c r="D162" s="403" t="e">
        <f>'CMFs Fatal (All Data)'!D162</f>
        <v>#N/A</v>
      </c>
      <c r="E162" s="404">
        <v>0.97499999999999998</v>
      </c>
      <c r="F162" s="404">
        <v>0.97499999999999998</v>
      </c>
      <c r="G162" s="404">
        <v>0.97499999999999998</v>
      </c>
      <c r="H162" s="404">
        <v>0.97499999999999998</v>
      </c>
      <c r="I162" s="404">
        <v>0.97499999999999998</v>
      </c>
      <c r="J162" s="404">
        <v>1</v>
      </c>
      <c r="K162" s="404">
        <v>1</v>
      </c>
      <c r="L162" s="404">
        <v>1</v>
      </c>
      <c r="M162" s="404">
        <v>0.97499999999999998</v>
      </c>
      <c r="N162" s="404">
        <v>0.97499999999999998</v>
      </c>
      <c r="O162" s="404">
        <v>0.97499999999999998</v>
      </c>
      <c r="P162" s="404">
        <v>0.97499999999999998</v>
      </c>
      <c r="Q162" s="404">
        <v>1</v>
      </c>
      <c r="R162" s="404">
        <v>0.97499999999999998</v>
      </c>
      <c r="S162" s="404">
        <v>0.97499999999999998</v>
      </c>
      <c r="T162" s="404">
        <v>1</v>
      </c>
      <c r="U162" s="404">
        <v>1</v>
      </c>
      <c r="V162" s="439">
        <v>1</v>
      </c>
    </row>
    <row r="163" spans="1:22" x14ac:dyDescent="0.2">
      <c r="A163" s="407" t="str">
        <f>'CMFs Fatal (All Data)'!A163</f>
        <v>160 - Roadway - Shoulder width - Widen - Widen paved shoulder width from 6 ft to 8 ft</v>
      </c>
      <c r="B163" s="403">
        <f>'CMFs Fatal (All Data)'!B163</f>
        <v>12</v>
      </c>
      <c r="C163" s="403" t="str">
        <f>'CMFs Fatal (All Data)'!C163</f>
        <v>All</v>
      </c>
      <c r="D163" s="403" t="e">
        <f>'CMFs Fatal (All Data)'!D163</f>
        <v>#N/A</v>
      </c>
      <c r="E163" s="404">
        <v>0.99</v>
      </c>
      <c r="F163" s="404">
        <v>0.99</v>
      </c>
      <c r="G163" s="404">
        <v>0.99</v>
      </c>
      <c r="H163" s="404">
        <v>0.99</v>
      </c>
      <c r="I163" s="404">
        <v>0.99</v>
      </c>
      <c r="J163" s="404">
        <v>1</v>
      </c>
      <c r="K163" s="404">
        <v>1</v>
      </c>
      <c r="L163" s="404">
        <v>1</v>
      </c>
      <c r="M163" s="404">
        <v>0.99</v>
      </c>
      <c r="N163" s="404">
        <v>0.99</v>
      </c>
      <c r="O163" s="404">
        <v>0.99</v>
      </c>
      <c r="P163" s="404">
        <v>0.99</v>
      </c>
      <c r="Q163" s="404">
        <v>1</v>
      </c>
      <c r="R163" s="404">
        <v>0.99</v>
      </c>
      <c r="S163" s="404">
        <v>0.99</v>
      </c>
      <c r="T163" s="404">
        <v>1</v>
      </c>
      <c r="U163" s="404">
        <v>1</v>
      </c>
      <c r="V163" s="439">
        <v>1</v>
      </c>
    </row>
    <row r="164" spans="1:22" x14ac:dyDescent="0.2">
      <c r="A164" s="407" t="str">
        <f>'CMFs Fatal (All Data)'!A164</f>
        <v>161 - Roadway - Shoulder width - Widen - Inside/left shoulder - Widen paved shoulder width by 1 ft (inside/left shoulder)</v>
      </c>
      <c r="B164" s="403">
        <f>'CMFs Fatal (All Data)'!B164</f>
        <v>12</v>
      </c>
      <c r="C164" s="403" t="str">
        <f>'CMFs Fatal (All Data)'!C164</f>
        <v>All</v>
      </c>
      <c r="D164" s="403" t="e">
        <f>'CMFs Fatal (All Data)'!D164</f>
        <v>#N/A</v>
      </c>
      <c r="E164" s="404">
        <v>0.92500000000000004</v>
      </c>
      <c r="F164" s="404">
        <v>0.92500000000000004</v>
      </c>
      <c r="G164" s="404">
        <v>0.92500000000000004</v>
      </c>
      <c r="H164" s="404">
        <v>0.92500000000000004</v>
      </c>
      <c r="I164" s="404">
        <v>0.92500000000000004</v>
      </c>
      <c r="J164" s="404">
        <v>1</v>
      </c>
      <c r="K164" s="404">
        <v>1</v>
      </c>
      <c r="L164" s="404">
        <v>1</v>
      </c>
      <c r="M164" s="404">
        <v>0.92500000000000004</v>
      </c>
      <c r="N164" s="404">
        <v>0.92500000000000004</v>
      </c>
      <c r="O164" s="404">
        <v>0.92500000000000004</v>
      </c>
      <c r="P164" s="404">
        <v>0.92500000000000004</v>
      </c>
      <c r="Q164" s="404">
        <v>1</v>
      </c>
      <c r="R164" s="404">
        <v>0.92500000000000004</v>
      </c>
      <c r="S164" s="404">
        <v>0.92500000000000004</v>
      </c>
      <c r="T164" s="404">
        <v>1</v>
      </c>
      <c r="U164" s="404">
        <v>1</v>
      </c>
      <c r="V164" s="439">
        <v>1</v>
      </c>
    </row>
    <row r="165" spans="1:22" x14ac:dyDescent="0.2">
      <c r="A165" s="407" t="str">
        <f>'CMFs Fatal (All Data)'!A165</f>
        <v>162 - Roadway - Shoulder width - Widen - Inside/left shoulder - Widen paved shoulder width from 10 ft to 11 ft (inside/left shoulder)</v>
      </c>
      <c r="B165" s="403">
        <f>'CMFs Fatal (All Data)'!B165</f>
        <v>12</v>
      </c>
      <c r="C165" s="403" t="str">
        <f>'CMFs Fatal (All Data)'!C165</f>
        <v>Urban</v>
      </c>
      <c r="D165" s="403" t="e">
        <f>'CMFs Fatal (All Data)'!D165</f>
        <v>#N/A</v>
      </c>
      <c r="E165" s="404">
        <v>0.98</v>
      </c>
      <c r="F165" s="404">
        <v>0.98</v>
      </c>
      <c r="G165" s="404">
        <v>0.98</v>
      </c>
      <c r="H165" s="404">
        <v>0.98</v>
      </c>
      <c r="I165" s="404">
        <v>0.98</v>
      </c>
      <c r="J165" s="404">
        <v>1</v>
      </c>
      <c r="K165" s="404">
        <v>1</v>
      </c>
      <c r="L165" s="404">
        <v>1</v>
      </c>
      <c r="M165" s="404">
        <v>0.98</v>
      </c>
      <c r="N165" s="404">
        <v>0.98</v>
      </c>
      <c r="O165" s="404">
        <v>0.98</v>
      </c>
      <c r="P165" s="404">
        <v>0.98</v>
      </c>
      <c r="Q165" s="404">
        <v>1</v>
      </c>
      <c r="R165" s="404">
        <v>0.98</v>
      </c>
      <c r="S165" s="404">
        <v>0.98</v>
      </c>
      <c r="T165" s="404">
        <v>1</v>
      </c>
      <c r="U165" s="404">
        <v>1</v>
      </c>
      <c r="V165" s="439">
        <v>1</v>
      </c>
    </row>
    <row r="166" spans="1:22" x14ac:dyDescent="0.2">
      <c r="A166" s="407" t="str">
        <f>'CMFs Fatal (All Data)'!A166</f>
        <v>163 - Roadway - Shoulder width - Widen - Inside/left shoulder - Widen paved shoulder width from 10 ft to 12 ft (inside/left shoulder)</v>
      </c>
      <c r="B166" s="403">
        <f>'CMFs Fatal (All Data)'!B166</f>
        <v>12</v>
      </c>
      <c r="C166" s="403" t="str">
        <f>'CMFs Fatal (All Data)'!C166</f>
        <v>Urban</v>
      </c>
      <c r="D166" s="403" t="e">
        <f>'CMFs Fatal (All Data)'!D166</f>
        <v>#N/A</v>
      </c>
      <c r="E166" s="404">
        <v>0.66900000000000004</v>
      </c>
      <c r="F166" s="404">
        <v>0.66900000000000004</v>
      </c>
      <c r="G166" s="404">
        <v>0.66900000000000004</v>
      </c>
      <c r="H166" s="404">
        <v>0.66900000000000004</v>
      </c>
      <c r="I166" s="404">
        <v>0.66900000000000004</v>
      </c>
      <c r="J166" s="404">
        <v>1</v>
      </c>
      <c r="K166" s="404">
        <v>1</v>
      </c>
      <c r="L166" s="404">
        <v>1</v>
      </c>
      <c r="M166" s="404">
        <v>0.66900000000000004</v>
      </c>
      <c r="N166" s="404">
        <v>0.66900000000000004</v>
      </c>
      <c r="O166" s="404">
        <v>0.66900000000000004</v>
      </c>
      <c r="P166" s="404">
        <v>0.66900000000000004</v>
      </c>
      <c r="Q166" s="404">
        <v>1</v>
      </c>
      <c r="R166" s="404">
        <v>0.66900000000000004</v>
      </c>
      <c r="S166" s="404">
        <v>0.66900000000000004</v>
      </c>
      <c r="T166" s="404">
        <v>1</v>
      </c>
      <c r="U166" s="404">
        <v>1</v>
      </c>
      <c r="V166" s="439">
        <v>1</v>
      </c>
    </row>
    <row r="167" spans="1:22" x14ac:dyDescent="0.2">
      <c r="A167" s="407" t="str">
        <f>'CMFs Fatal (All Data)'!A167</f>
        <v>164 - Roadway - Shoulder width - Widen - Inside/left shoulder - Widen paved shoulder width from 4 ft to 8 ft (inside/left shoulder)</v>
      </c>
      <c r="B167" s="403">
        <f>'CMFs Fatal (All Data)'!B167</f>
        <v>12</v>
      </c>
      <c r="C167" s="403" t="str">
        <f>'CMFs Fatal (All Data)'!C167</f>
        <v>Urban</v>
      </c>
      <c r="D167" s="403" t="e">
        <f>'CMFs Fatal (All Data)'!D167</f>
        <v>#N/A</v>
      </c>
      <c r="E167" s="404">
        <v>0.70950000000000002</v>
      </c>
      <c r="F167" s="404">
        <v>0.70950000000000002</v>
      </c>
      <c r="G167" s="404">
        <v>0.70950000000000002</v>
      </c>
      <c r="H167" s="404">
        <v>0.70950000000000002</v>
      </c>
      <c r="I167" s="404">
        <v>0.70950000000000002</v>
      </c>
      <c r="J167" s="404">
        <v>1</v>
      </c>
      <c r="K167" s="404">
        <v>1</v>
      </c>
      <c r="L167" s="404">
        <v>1</v>
      </c>
      <c r="M167" s="404">
        <v>0.70950000000000002</v>
      </c>
      <c r="N167" s="404">
        <v>0.70950000000000002</v>
      </c>
      <c r="O167" s="404">
        <v>0.70950000000000002</v>
      </c>
      <c r="P167" s="404">
        <v>0.70950000000000002</v>
      </c>
      <c r="Q167" s="404">
        <v>1</v>
      </c>
      <c r="R167" s="404">
        <v>0.70950000000000002</v>
      </c>
      <c r="S167" s="404">
        <v>0.70950000000000002</v>
      </c>
      <c r="T167" s="404">
        <v>1</v>
      </c>
      <c r="U167" s="404">
        <v>1</v>
      </c>
      <c r="V167" s="439">
        <v>1</v>
      </c>
    </row>
    <row r="168" spans="1:22" x14ac:dyDescent="0.2">
      <c r="A168" s="407" t="str">
        <f>'CMFs Fatal (All Data)'!A168</f>
        <v>165 - Roadway - Shoulder width and type - Convert a narrow (&lt; 5 ft) turf shoulder to wide (&gt; 5ft) composite shoulder</v>
      </c>
      <c r="B168" s="403">
        <f>'CMFs Fatal (All Data)'!B168</f>
        <v>12</v>
      </c>
      <c r="C168" s="403" t="str">
        <f>'CMFs Fatal (All Data)'!C168</f>
        <v>Rural</v>
      </c>
      <c r="D168" s="403" t="e">
        <f>'CMFs Fatal (All Data)'!D168</f>
        <v>#N/A</v>
      </c>
      <c r="E168" s="404">
        <v>0.61</v>
      </c>
      <c r="F168" s="404">
        <v>0.61</v>
      </c>
      <c r="G168" s="404">
        <v>0.61</v>
      </c>
      <c r="H168" s="404">
        <v>0.61</v>
      </c>
      <c r="I168" s="404">
        <v>0.61</v>
      </c>
      <c r="J168" s="404">
        <v>1</v>
      </c>
      <c r="K168" s="404">
        <v>1</v>
      </c>
      <c r="L168" s="404">
        <v>1</v>
      </c>
      <c r="M168" s="404">
        <v>0.61</v>
      </c>
      <c r="N168" s="404">
        <v>0.61</v>
      </c>
      <c r="O168" s="404">
        <v>0.61</v>
      </c>
      <c r="P168" s="404">
        <v>0.61</v>
      </c>
      <c r="Q168" s="404">
        <v>1</v>
      </c>
      <c r="R168" s="404">
        <v>0.61</v>
      </c>
      <c r="S168" s="404">
        <v>0.61</v>
      </c>
      <c r="T168" s="404">
        <v>1</v>
      </c>
      <c r="U168" s="404">
        <v>1</v>
      </c>
      <c r="V168" s="439">
        <v>1</v>
      </c>
    </row>
    <row r="169" spans="1:22" x14ac:dyDescent="0.2">
      <c r="A169" s="407" t="str">
        <f>'CMFs Fatal (All Data)'!A169</f>
        <v>166 - Roadway - Shoulder width and type - Convert a narrow (&lt; 5 ft) turf shoulder to wide (&gt; 5ft) paved shoulder</v>
      </c>
      <c r="B169" s="403">
        <f>'CMFs Fatal (All Data)'!B169</f>
        <v>12</v>
      </c>
      <c r="C169" s="403" t="str">
        <f>'CMFs Fatal (All Data)'!C169</f>
        <v>Rural</v>
      </c>
      <c r="D169" s="403" t="e">
        <f>'CMFs Fatal (All Data)'!D169</f>
        <v>#N/A</v>
      </c>
      <c r="E169" s="404">
        <v>0.52500000000000002</v>
      </c>
      <c r="F169" s="404">
        <v>0.52500000000000002</v>
      </c>
      <c r="G169" s="404">
        <v>0.52500000000000002</v>
      </c>
      <c r="H169" s="404">
        <v>0.52500000000000002</v>
      </c>
      <c r="I169" s="404">
        <v>0.52500000000000002</v>
      </c>
      <c r="J169" s="404">
        <v>1</v>
      </c>
      <c r="K169" s="404">
        <v>1</v>
      </c>
      <c r="L169" s="404">
        <v>1</v>
      </c>
      <c r="M169" s="404">
        <v>0.52500000000000002</v>
      </c>
      <c r="N169" s="404">
        <v>0.52500000000000002</v>
      </c>
      <c r="O169" s="404">
        <v>0.52500000000000002</v>
      </c>
      <c r="P169" s="404">
        <v>0.52500000000000002</v>
      </c>
      <c r="Q169" s="404">
        <v>1</v>
      </c>
      <c r="R169" s="404">
        <v>0.52500000000000002</v>
      </c>
      <c r="S169" s="404">
        <v>0.52500000000000002</v>
      </c>
      <c r="T169" s="404">
        <v>1</v>
      </c>
      <c r="U169" s="404">
        <v>1</v>
      </c>
      <c r="V169" s="439">
        <v>1</v>
      </c>
    </row>
    <row r="170" spans="1:22" x14ac:dyDescent="0.2">
      <c r="A170" s="407" t="str">
        <f>'CMFs Fatal (All Data)'!A170</f>
        <v>167 - Roadway - Shoulder width and type - Convert a narrow (&lt; 5 ft) turf shoulder to wide (&gt; 5ft) turf shoulder</v>
      </c>
      <c r="B170" s="403">
        <f>'CMFs Fatal (All Data)'!B170</f>
        <v>12</v>
      </c>
      <c r="C170" s="403" t="str">
        <f>'CMFs Fatal (All Data)'!C170</f>
        <v>Rural</v>
      </c>
      <c r="D170" s="403" t="e">
        <f>'CMFs Fatal (All Data)'!D170</f>
        <v>#N/A</v>
      </c>
      <c r="E170" s="404">
        <v>0.57999999999999996</v>
      </c>
      <c r="F170" s="404">
        <v>0.57999999999999996</v>
      </c>
      <c r="G170" s="404">
        <v>0.57999999999999996</v>
      </c>
      <c r="H170" s="404">
        <v>0.57999999999999996</v>
      </c>
      <c r="I170" s="404">
        <v>0.57999999999999996</v>
      </c>
      <c r="J170" s="404">
        <v>1</v>
      </c>
      <c r="K170" s="404">
        <v>1</v>
      </c>
      <c r="L170" s="404">
        <v>1</v>
      </c>
      <c r="M170" s="404">
        <v>0.57999999999999996</v>
      </c>
      <c r="N170" s="404">
        <v>0.57999999999999996</v>
      </c>
      <c r="O170" s="404">
        <v>0.57999999999999996</v>
      </c>
      <c r="P170" s="404">
        <v>0.57999999999999996</v>
      </c>
      <c r="Q170" s="404">
        <v>1</v>
      </c>
      <c r="R170" s="404">
        <v>0.57999999999999996</v>
      </c>
      <c r="S170" s="404">
        <v>0.57999999999999996</v>
      </c>
      <c r="T170" s="404">
        <v>1</v>
      </c>
      <c r="U170" s="404">
        <v>1</v>
      </c>
      <c r="V170" s="439">
        <v>1</v>
      </c>
    </row>
    <row r="171" spans="1:22" x14ac:dyDescent="0.2">
      <c r="A171" s="407" t="str">
        <f>'CMFs Fatal (All Data)'!A171</f>
        <v>168 - Roadway - Shoulder width and type - Covert a narrow (&lt; 5 ft) unpaved shoulder to wide (&gt; 5 ft) paved shoulder</v>
      </c>
      <c r="B171" s="403">
        <f>'CMFs Fatal (All Data)'!B171</f>
        <v>12</v>
      </c>
      <c r="C171" s="403" t="str">
        <f>'CMFs Fatal (All Data)'!C171</f>
        <v>Rural</v>
      </c>
      <c r="D171" s="403" t="e">
        <f>'CMFs Fatal (All Data)'!D171</f>
        <v>#N/A</v>
      </c>
      <c r="E171" s="404">
        <v>0.23</v>
      </c>
      <c r="F171" s="404">
        <v>0.28000000000000003</v>
      </c>
      <c r="G171" s="404">
        <v>0.28000000000000003</v>
      </c>
      <c r="H171" s="404">
        <v>0.23</v>
      </c>
      <c r="I171" s="404">
        <v>0.28000000000000003</v>
      </c>
      <c r="J171" s="404">
        <v>1</v>
      </c>
      <c r="K171" s="404">
        <v>1</v>
      </c>
      <c r="L171" s="404">
        <v>1</v>
      </c>
      <c r="M171" s="404">
        <v>0.28000000000000003</v>
      </c>
      <c r="N171" s="404">
        <v>0.28000000000000003</v>
      </c>
      <c r="O171" s="404">
        <v>0.23</v>
      </c>
      <c r="P171" s="404">
        <v>0.28000000000000003</v>
      </c>
      <c r="Q171" s="404">
        <v>1</v>
      </c>
      <c r="R171" s="404">
        <v>0.28000000000000003</v>
      </c>
      <c r="S171" s="404">
        <v>0.28000000000000003</v>
      </c>
      <c r="T171" s="404">
        <v>1</v>
      </c>
      <c r="U171" s="404">
        <v>1</v>
      </c>
      <c r="V171" s="439">
        <v>1</v>
      </c>
    </row>
    <row r="172" spans="1:22" x14ac:dyDescent="0.2">
      <c r="A172" s="407" t="str">
        <f>'CMFs Fatal (All Data)'!A172</f>
        <v>169 - Roadway - Shoulder width and type - Covert a narrow (&lt; 5 ft) unpaved shoulder to wide (&gt; 5 ft) unpaved shoulder</v>
      </c>
      <c r="B172" s="403">
        <f>'CMFs Fatal (All Data)'!B172</f>
        <v>12</v>
      </c>
      <c r="C172" s="403" t="str">
        <f>'CMFs Fatal (All Data)'!C172</f>
        <v>Rural</v>
      </c>
      <c r="D172" s="403" t="e">
        <f>'CMFs Fatal (All Data)'!D172</f>
        <v>#N/A</v>
      </c>
      <c r="E172" s="404">
        <v>0.21</v>
      </c>
      <c r="F172" s="404">
        <v>0.35</v>
      </c>
      <c r="G172" s="404">
        <v>0.35</v>
      </c>
      <c r="H172" s="404">
        <v>0.21</v>
      </c>
      <c r="I172" s="404">
        <v>0.35</v>
      </c>
      <c r="J172" s="404">
        <v>1</v>
      </c>
      <c r="K172" s="404">
        <v>1</v>
      </c>
      <c r="L172" s="404">
        <v>1</v>
      </c>
      <c r="M172" s="404">
        <v>0.35</v>
      </c>
      <c r="N172" s="404">
        <v>0.35</v>
      </c>
      <c r="O172" s="404">
        <v>0.21</v>
      </c>
      <c r="P172" s="404">
        <v>0.35</v>
      </c>
      <c r="Q172" s="404">
        <v>1</v>
      </c>
      <c r="R172" s="404">
        <v>0.35</v>
      </c>
      <c r="S172" s="404">
        <v>0.35</v>
      </c>
      <c r="T172" s="404">
        <v>1</v>
      </c>
      <c r="U172" s="404">
        <v>1</v>
      </c>
      <c r="V172" s="439">
        <v>1</v>
      </c>
    </row>
    <row r="173" spans="1:22" x14ac:dyDescent="0.2">
      <c r="A173" s="407" t="str">
        <f>'CMFs Fatal (All Data)'!A173</f>
        <v>170 - Speed management - Differential speed limit - Install 10 mph differential speed limit on rural Interstate Highways</v>
      </c>
      <c r="B173" s="403">
        <f>'CMFs Fatal (All Data)'!B173</f>
        <v>10</v>
      </c>
      <c r="C173" s="403" t="str">
        <f>'CMFs Fatal (All Data)'!C173</f>
        <v>Rural</v>
      </c>
      <c r="D173" s="403" t="e">
        <f>'CMFs Fatal (All Data)'!D173</f>
        <v>#N/A</v>
      </c>
      <c r="E173" s="404">
        <v>1</v>
      </c>
      <c r="F173" s="404">
        <v>1</v>
      </c>
      <c r="G173" s="404">
        <v>1</v>
      </c>
      <c r="H173" s="404">
        <v>1</v>
      </c>
      <c r="I173" s="404">
        <v>1</v>
      </c>
      <c r="J173" s="404">
        <v>1</v>
      </c>
      <c r="K173" s="404">
        <v>1</v>
      </c>
      <c r="L173" s="404">
        <v>1</v>
      </c>
      <c r="M173" s="404">
        <v>0.91400000000000003</v>
      </c>
      <c r="N173" s="404">
        <v>1</v>
      </c>
      <c r="O173" s="404">
        <v>0.91400000000000003</v>
      </c>
      <c r="P173" s="404">
        <v>0.91400000000000003</v>
      </c>
      <c r="Q173" s="404">
        <v>1</v>
      </c>
      <c r="R173" s="404">
        <v>0.91400000000000003</v>
      </c>
      <c r="S173" s="404">
        <v>0.91400000000000003</v>
      </c>
      <c r="T173" s="404">
        <v>1</v>
      </c>
      <c r="U173" s="404">
        <v>1</v>
      </c>
      <c r="V173" s="439">
        <v>1</v>
      </c>
    </row>
    <row r="174" spans="1:22" x14ac:dyDescent="0.2">
      <c r="A174" s="407" t="str">
        <f>'CMFs Fatal (All Data)'!A174</f>
        <v>171 - Speed management - Enforcement - Intersection - Implement speed enforcement system</v>
      </c>
      <c r="B174" s="403">
        <f>'CMFs Fatal (All Data)'!B174</f>
        <v>10</v>
      </c>
      <c r="C174" s="403" t="str">
        <f>'CMFs Fatal (All Data)'!C174</f>
        <v>All</v>
      </c>
      <c r="D174" s="403" t="e">
        <f>'CMFs Fatal (All Data)'!D174</f>
        <v>#N/A</v>
      </c>
      <c r="E174" s="404">
        <v>0.76</v>
      </c>
      <c r="F174" s="404">
        <v>1.0900000000000001</v>
      </c>
      <c r="G174" s="404">
        <v>0.69</v>
      </c>
      <c r="H174" s="404">
        <v>0.76</v>
      </c>
      <c r="I174" s="404">
        <v>0.76</v>
      </c>
      <c r="J174" s="404">
        <v>0.76</v>
      </c>
      <c r="K174" s="404">
        <v>1</v>
      </c>
      <c r="L174" s="404">
        <v>1</v>
      </c>
      <c r="M174" s="404">
        <v>0.76</v>
      </c>
      <c r="N174" s="404">
        <v>0.76</v>
      </c>
      <c r="O174" s="404">
        <v>0.76</v>
      </c>
      <c r="P174" s="404">
        <v>0.76</v>
      </c>
      <c r="Q174" s="404">
        <v>1</v>
      </c>
      <c r="R174" s="404">
        <v>0.76</v>
      </c>
      <c r="S174" s="404">
        <v>0.76</v>
      </c>
      <c r="T174" s="404">
        <v>1</v>
      </c>
      <c r="U174" s="404">
        <v>1</v>
      </c>
      <c r="V174" s="439">
        <v>1</v>
      </c>
    </row>
    <row r="175" spans="1:22" x14ac:dyDescent="0.2">
      <c r="A175" s="407" t="str">
        <f>'CMFs Fatal (All Data)'!A175</f>
        <v>172 - Speed management - Enforcement - Intersection - Install red-light running cameras</v>
      </c>
      <c r="B175" s="403">
        <f>'CMFs Fatal (All Data)'!B175</f>
        <v>10</v>
      </c>
      <c r="C175" s="403" t="str">
        <f>'CMFs Fatal (All Data)'!C175</f>
        <v>All</v>
      </c>
      <c r="D175" s="403" t="e">
        <f>'CMFs Fatal (All Data)'!D175</f>
        <v>#N/A</v>
      </c>
      <c r="E175" s="404">
        <v>0.87</v>
      </c>
      <c r="F175" s="404">
        <v>1.23</v>
      </c>
      <c r="G175" s="404">
        <v>0.77</v>
      </c>
      <c r="H175" s="404">
        <v>0.86799999999999999</v>
      </c>
      <c r="I175" s="404">
        <v>0.86799999999999999</v>
      </c>
      <c r="J175" s="404">
        <v>1</v>
      </c>
      <c r="K175" s="404">
        <v>0.84</v>
      </c>
      <c r="L175" s="404">
        <v>0.86799999999999999</v>
      </c>
      <c r="M175" s="404">
        <v>0.86799999999999999</v>
      </c>
      <c r="N175" s="404">
        <v>0.86799999999999999</v>
      </c>
      <c r="O175" s="404">
        <v>1</v>
      </c>
      <c r="P175" s="404">
        <v>1</v>
      </c>
      <c r="Q175" s="404">
        <v>1</v>
      </c>
      <c r="R175" s="404">
        <v>0.86799999999999999</v>
      </c>
      <c r="S175" s="404">
        <v>0.89200000000000002</v>
      </c>
      <c r="T175" s="404">
        <v>1</v>
      </c>
      <c r="U175" s="404">
        <v>1</v>
      </c>
      <c r="V175" s="439">
        <v>1</v>
      </c>
    </row>
    <row r="176" spans="1:22" x14ac:dyDescent="0.2">
      <c r="A176" s="407" t="str">
        <f>'CMFs Fatal (All Data)'!A176</f>
        <v>173 - Speed management - Enforcement - Remove - Deactivate red-light running camera</v>
      </c>
      <c r="B176" s="403">
        <f>'CMFs Fatal (All Data)'!B176</f>
        <v>10</v>
      </c>
      <c r="C176" s="403" t="str">
        <f>'CMFs Fatal (All Data)'!C176</f>
        <v>Urban</v>
      </c>
      <c r="D176" s="403" t="e">
        <f>'CMFs Fatal (All Data)'!D176</f>
        <v>#N/A</v>
      </c>
      <c r="E176" s="404">
        <v>1.2</v>
      </c>
      <c r="F176" s="404">
        <v>1.2</v>
      </c>
      <c r="G176" s="404">
        <v>1.2</v>
      </c>
      <c r="H176" s="404">
        <v>1.2</v>
      </c>
      <c r="I176" s="404">
        <v>1.2</v>
      </c>
      <c r="J176" s="404">
        <v>1</v>
      </c>
      <c r="K176" s="404">
        <v>1.2</v>
      </c>
      <c r="L176" s="404">
        <v>1.2</v>
      </c>
      <c r="M176" s="404">
        <v>1.2</v>
      </c>
      <c r="N176" s="404">
        <v>1.2</v>
      </c>
      <c r="O176" s="404">
        <v>1</v>
      </c>
      <c r="P176" s="404">
        <v>1</v>
      </c>
      <c r="Q176" s="404">
        <v>1</v>
      </c>
      <c r="R176" s="404">
        <v>1.2</v>
      </c>
      <c r="S176" s="404">
        <v>1.2</v>
      </c>
      <c r="T176" s="404">
        <v>1</v>
      </c>
      <c r="U176" s="404">
        <v>1</v>
      </c>
      <c r="V176" s="439">
        <v>1</v>
      </c>
    </row>
    <row r="177" spans="1:22" x14ac:dyDescent="0.2">
      <c r="A177" s="407" t="str">
        <f>'CMFs Fatal (All Data)'!A177</f>
        <v>174 - Speed management - Enforcement - Remove - Remove speed enforcement cameras</v>
      </c>
      <c r="B177" s="403">
        <f>'CMFs Fatal (All Data)'!B177</f>
        <v>10</v>
      </c>
      <c r="C177" s="403" t="str">
        <f>'CMFs Fatal (All Data)'!C177</f>
        <v>All</v>
      </c>
      <c r="D177" s="403" t="e">
        <f>'CMFs Fatal (All Data)'!D177</f>
        <v>#N/A</v>
      </c>
      <c r="E177" s="404">
        <v>0.97499999999999998</v>
      </c>
      <c r="F177" s="404">
        <v>0.97499999999999998</v>
      </c>
      <c r="G177" s="404">
        <v>0.97499999999999998</v>
      </c>
      <c r="H177" s="404">
        <v>0.97499999999999998</v>
      </c>
      <c r="I177" s="404">
        <v>0.97499999999999998</v>
      </c>
      <c r="J177" s="404">
        <v>0.97499999999999998</v>
      </c>
      <c r="K177" s="404">
        <v>0.97499999999999998</v>
      </c>
      <c r="L177" s="404">
        <v>0.97499999999999998</v>
      </c>
      <c r="M177" s="404">
        <v>0.97499999999999998</v>
      </c>
      <c r="N177" s="404">
        <v>0.97499999999999998</v>
      </c>
      <c r="O177" s="404">
        <v>1</v>
      </c>
      <c r="P177" s="404">
        <v>1</v>
      </c>
      <c r="Q177" s="404">
        <v>1</v>
      </c>
      <c r="R177" s="404">
        <v>0.97499999999999998</v>
      </c>
      <c r="S177" s="404">
        <v>0.97499999999999998</v>
      </c>
      <c r="T177" s="404">
        <v>1</v>
      </c>
      <c r="U177" s="404">
        <v>1</v>
      </c>
      <c r="V177" s="439">
        <v>1</v>
      </c>
    </row>
    <row r="178" spans="1:22" x14ac:dyDescent="0.2">
      <c r="A178" s="407" t="str">
        <f>'CMFs Fatal (All Data)'!A178</f>
        <v>175 - Speed management - Enforcement - Segment - Implement speed enforcement system</v>
      </c>
      <c r="B178" s="403">
        <f>'CMFs Fatal (All Data)'!B178</f>
        <v>10</v>
      </c>
      <c r="C178" s="403" t="str">
        <f>'CMFs Fatal (All Data)'!C178</f>
        <v>All</v>
      </c>
      <c r="D178" s="403" t="e">
        <f>'CMFs Fatal (All Data)'!D178</f>
        <v>#N/A</v>
      </c>
      <c r="E178" s="404">
        <v>0.13</v>
      </c>
      <c r="F178" s="404">
        <v>1.38</v>
      </c>
      <c r="G178" s="404">
        <v>0.89</v>
      </c>
      <c r="H178" s="404">
        <v>0.52</v>
      </c>
      <c r="I178" s="404">
        <v>0.52</v>
      </c>
      <c r="J178" s="404">
        <v>0.13</v>
      </c>
      <c r="K178" s="404">
        <v>0.89</v>
      </c>
      <c r="L178" s="404">
        <v>0.13</v>
      </c>
      <c r="M178" s="404">
        <v>0.13</v>
      </c>
      <c r="N178" s="404">
        <v>1</v>
      </c>
      <c r="O178" s="404">
        <v>0.14000000000000001</v>
      </c>
      <c r="P178" s="404">
        <v>0.82</v>
      </c>
      <c r="Q178" s="404">
        <v>1</v>
      </c>
      <c r="R178" s="404">
        <v>0.44500000000000001</v>
      </c>
      <c r="S178" s="404">
        <v>0.3785</v>
      </c>
      <c r="T178" s="404">
        <v>1</v>
      </c>
      <c r="U178" s="404">
        <v>1</v>
      </c>
      <c r="V178" s="439">
        <v>1</v>
      </c>
    </row>
    <row r="179" spans="1:22" x14ac:dyDescent="0.2">
      <c r="A179" s="407" t="str">
        <f>'CMFs Fatal (All Data)'!A179</f>
        <v>176 - Speed management - Speed limit - Lower - Lower posted speed by 10 - 15 mph</v>
      </c>
      <c r="B179" s="403">
        <f>'CMFs Fatal (All Data)'!B179</f>
        <v>10</v>
      </c>
      <c r="C179" s="403" t="str">
        <f>'CMFs Fatal (All Data)'!C179</f>
        <v>All</v>
      </c>
      <c r="D179" s="403" t="e">
        <f>'CMFs Fatal (All Data)'!D179</f>
        <v>#N/A</v>
      </c>
      <c r="E179" s="404">
        <v>0.91500000000000004</v>
      </c>
      <c r="F179" s="404">
        <v>0.91500000000000004</v>
      </c>
      <c r="G179" s="404">
        <v>0.91500000000000004</v>
      </c>
      <c r="H179" s="404">
        <v>0.91500000000000004</v>
      </c>
      <c r="I179" s="404">
        <v>0.91500000000000004</v>
      </c>
      <c r="J179" s="404">
        <v>0.91500000000000004</v>
      </c>
      <c r="K179" s="404">
        <v>1</v>
      </c>
      <c r="L179" s="404">
        <v>1</v>
      </c>
      <c r="M179" s="404">
        <v>0.91500000000000004</v>
      </c>
      <c r="N179" s="404">
        <v>0.91500000000000004</v>
      </c>
      <c r="O179" s="404">
        <v>0.91500000000000004</v>
      </c>
      <c r="P179" s="404">
        <v>0.91500000000000004</v>
      </c>
      <c r="Q179" s="404">
        <v>0.91500000000000004</v>
      </c>
      <c r="R179" s="404">
        <v>0.91500000000000004</v>
      </c>
      <c r="S179" s="404">
        <v>0.91500000000000004</v>
      </c>
      <c r="T179" s="404">
        <v>1</v>
      </c>
      <c r="U179" s="404">
        <v>1</v>
      </c>
      <c r="V179" s="439">
        <v>1</v>
      </c>
    </row>
    <row r="180" spans="1:22" x14ac:dyDescent="0.2">
      <c r="A180" s="407" t="str">
        <f>'CMFs Fatal (All Data)'!A180</f>
        <v>177 - Speed management - Speed limit - Raise - Raise posted speed by 10 - 15 mph</v>
      </c>
      <c r="B180" s="403">
        <f>'CMFs Fatal (All Data)'!B180</f>
        <v>10</v>
      </c>
      <c r="C180" s="403" t="str">
        <f>'CMFs Fatal (All Data)'!C180</f>
        <v>All</v>
      </c>
      <c r="D180" s="403" t="e">
        <f>'CMFs Fatal (All Data)'!D180</f>
        <v>#N/A</v>
      </c>
      <c r="E180" s="404">
        <v>0.997</v>
      </c>
      <c r="F180" s="404">
        <v>0.997</v>
      </c>
      <c r="G180" s="404">
        <v>0.997</v>
      </c>
      <c r="H180" s="404">
        <v>0.997</v>
      </c>
      <c r="I180" s="404">
        <v>0.997</v>
      </c>
      <c r="J180" s="404">
        <v>0.997</v>
      </c>
      <c r="K180" s="404">
        <v>1</v>
      </c>
      <c r="L180" s="404">
        <v>1</v>
      </c>
      <c r="M180" s="404">
        <v>0.997</v>
      </c>
      <c r="N180" s="404">
        <v>1</v>
      </c>
      <c r="O180" s="404">
        <v>0.98599999999999999</v>
      </c>
      <c r="P180" s="404">
        <v>0.997</v>
      </c>
      <c r="Q180" s="404">
        <v>1</v>
      </c>
      <c r="R180" s="404">
        <v>0.997</v>
      </c>
      <c r="S180" s="404">
        <v>0.997</v>
      </c>
      <c r="T180" s="404">
        <v>1</v>
      </c>
      <c r="U180" s="404">
        <v>1</v>
      </c>
      <c r="V180" s="439">
        <v>1</v>
      </c>
    </row>
    <row r="181" spans="1:22" x14ac:dyDescent="0.2">
      <c r="A181" s="407" t="str">
        <f>'CMFs Fatal (All Data)'!A181</f>
        <v>178 - Speed management - Speed limit - Raise - Raise posted speed by 5 mph</v>
      </c>
      <c r="B181" s="403">
        <f>'CMFs Fatal (All Data)'!B181</f>
        <v>10</v>
      </c>
      <c r="C181" s="403" t="str">
        <f>'CMFs Fatal (All Data)'!C181</f>
        <v>All</v>
      </c>
      <c r="D181" s="403" t="e">
        <f>'CMFs Fatal (All Data)'!D181</f>
        <v>#N/A</v>
      </c>
      <c r="E181" s="404">
        <v>0.92</v>
      </c>
      <c r="F181" s="404">
        <v>0.92</v>
      </c>
      <c r="G181" s="404">
        <v>0.92</v>
      </c>
      <c r="H181" s="404">
        <v>0.92</v>
      </c>
      <c r="I181" s="404">
        <v>0.92</v>
      </c>
      <c r="J181" s="404">
        <v>0.92</v>
      </c>
      <c r="K181" s="404">
        <v>1</v>
      </c>
      <c r="L181" s="404">
        <v>1</v>
      </c>
      <c r="M181" s="404">
        <v>0.92</v>
      </c>
      <c r="N181" s="404">
        <v>1</v>
      </c>
      <c r="O181" s="404">
        <v>0.92</v>
      </c>
      <c r="P181" s="404">
        <v>0.92</v>
      </c>
      <c r="Q181" s="404">
        <v>1</v>
      </c>
      <c r="R181" s="404">
        <v>0.92</v>
      </c>
      <c r="S181" s="404">
        <v>0.92</v>
      </c>
      <c r="T181" s="404">
        <v>1</v>
      </c>
      <c r="U181" s="404">
        <v>1</v>
      </c>
      <c r="V181" s="439">
        <v>1</v>
      </c>
    </row>
    <row r="182" spans="1:22" x14ac:dyDescent="0.2">
      <c r="A182" s="407" t="str">
        <f>'CMFs Fatal (All Data)'!A182</f>
        <v>179 - Speed management - Traffic calming - Traffic calming</v>
      </c>
      <c r="B182" s="403">
        <f>'CMFs Fatal (All Data)'!B182</f>
        <v>10</v>
      </c>
      <c r="C182" s="403" t="str">
        <f>'CMFs Fatal (All Data)'!C182</f>
        <v>Urban and Suburban</v>
      </c>
      <c r="D182" s="403" t="e">
        <f>'CMFs Fatal (All Data)'!D182</f>
        <v>#N/A</v>
      </c>
      <c r="E182" s="404">
        <v>0.67500000000000004</v>
      </c>
      <c r="F182" s="404">
        <v>0.67500000000000004</v>
      </c>
      <c r="G182" s="404">
        <v>0.67500000000000004</v>
      </c>
      <c r="H182" s="404">
        <v>0.67500000000000004</v>
      </c>
      <c r="I182" s="404">
        <v>0.67500000000000004</v>
      </c>
      <c r="J182" s="404">
        <v>0.67500000000000004</v>
      </c>
      <c r="K182" s="404">
        <v>0.67500000000000004</v>
      </c>
      <c r="L182" s="404">
        <v>0.67500000000000004</v>
      </c>
      <c r="M182" s="404">
        <v>0.67500000000000004</v>
      </c>
      <c r="N182" s="404">
        <v>0.67500000000000004</v>
      </c>
      <c r="O182" s="404">
        <v>0.67500000000000004</v>
      </c>
      <c r="P182" s="404">
        <v>0.67500000000000004</v>
      </c>
      <c r="Q182" s="404">
        <v>0.67500000000000004</v>
      </c>
      <c r="R182" s="404">
        <v>0.67500000000000004</v>
      </c>
      <c r="S182" s="404">
        <v>0.67500000000000004</v>
      </c>
      <c r="T182" s="404">
        <v>1</v>
      </c>
      <c r="U182" s="404">
        <v>1</v>
      </c>
      <c r="V182" s="439">
        <v>1</v>
      </c>
    </row>
    <row r="183" spans="1:22" x14ac:dyDescent="0.2">
      <c r="A183" s="407" t="str">
        <f>'CMFs Fatal (All Data)'!A183</f>
        <v>180 - Speed management - Variable speed limit - Install variable speed limit sign</v>
      </c>
      <c r="B183" s="403">
        <f>'CMFs Fatal (All Data)'!B183</f>
        <v>10</v>
      </c>
      <c r="C183" s="403" t="str">
        <f>'CMFs Fatal (All Data)'!C183</f>
        <v>Urban</v>
      </c>
      <c r="D183" s="403" t="e">
        <f>'CMFs Fatal (All Data)'!D183</f>
        <v>#N/A</v>
      </c>
      <c r="E183" s="404">
        <v>0.71</v>
      </c>
      <c r="F183" s="404">
        <v>0.71</v>
      </c>
      <c r="G183" s="404">
        <v>0.71</v>
      </c>
      <c r="H183" s="404">
        <v>0.71</v>
      </c>
      <c r="I183" s="404">
        <v>0.71</v>
      </c>
      <c r="J183" s="404">
        <v>0.71</v>
      </c>
      <c r="K183" s="404">
        <v>1</v>
      </c>
      <c r="L183" s="404">
        <v>1</v>
      </c>
      <c r="M183" s="404">
        <v>0.71</v>
      </c>
      <c r="N183" s="404">
        <v>0.71</v>
      </c>
      <c r="O183" s="404">
        <v>0.71</v>
      </c>
      <c r="P183" s="404">
        <v>0.71</v>
      </c>
      <c r="Q183" s="404">
        <v>0.71</v>
      </c>
      <c r="R183" s="404">
        <v>0.71</v>
      </c>
      <c r="S183" s="404">
        <v>0.71</v>
      </c>
      <c r="T183" s="404">
        <v>1</v>
      </c>
      <c r="U183" s="404">
        <v>1</v>
      </c>
      <c r="V183" s="439">
        <v>1</v>
      </c>
    </row>
    <row r="184" spans="1:22" x14ac:dyDescent="0.2">
      <c r="A184" s="407" t="str">
        <f>'CMFs Fatal (All Data)'!A184</f>
        <v>181 - Traffic control - Truck Lane - Implement truck lane restrictions</v>
      </c>
      <c r="B184" s="403">
        <f>'CMFs Fatal (All Data)'!B184</f>
        <v>10</v>
      </c>
      <c r="C184" s="403" t="str">
        <f>'CMFs Fatal (All Data)'!C184</f>
        <v>All</v>
      </c>
      <c r="D184" s="403" t="e">
        <f>'CMFs Fatal (All Data)'!D184</f>
        <v>#N/A</v>
      </c>
      <c r="E184" s="404">
        <v>1</v>
      </c>
      <c r="F184" s="404">
        <v>1.1200000000000001</v>
      </c>
      <c r="G184" s="404">
        <v>1.1200000000000001</v>
      </c>
      <c r="H184" s="404">
        <v>1.1200000000000001</v>
      </c>
      <c r="I184" s="404">
        <v>1.1200000000000001</v>
      </c>
      <c r="J184" s="404">
        <v>1.1200000000000001</v>
      </c>
      <c r="K184" s="404">
        <v>1</v>
      </c>
      <c r="L184" s="404">
        <v>1</v>
      </c>
      <c r="M184" s="404">
        <v>1.1200000000000001</v>
      </c>
      <c r="N184" s="404">
        <v>1.1200000000000001</v>
      </c>
      <c r="O184" s="404">
        <v>1.1200000000000001</v>
      </c>
      <c r="P184" s="404">
        <v>1.1200000000000001</v>
      </c>
      <c r="Q184" s="404">
        <v>1</v>
      </c>
      <c r="R184" s="404">
        <v>1.1200000000000001</v>
      </c>
      <c r="S184" s="404">
        <v>1.1200000000000001</v>
      </c>
      <c r="T184" s="404">
        <v>1</v>
      </c>
      <c r="U184" s="404">
        <v>1</v>
      </c>
      <c r="V184" s="439">
        <v>1</v>
      </c>
    </row>
    <row r="185" spans="1:22" x14ac:dyDescent="0.2">
      <c r="A185" s="407" t="str">
        <f>'CMFs Fatal (All Data)'!A185</f>
        <v>182 - Traffic sign - Install curve warnings</v>
      </c>
      <c r="B185" s="403">
        <f>'CMFs Fatal (All Data)'!B185</f>
        <v>10</v>
      </c>
      <c r="C185" s="403" t="str">
        <f>'CMFs Fatal (All Data)'!C185</f>
        <v>All</v>
      </c>
      <c r="D185" s="403" t="e">
        <f>'CMFs Fatal (All Data)'!D185</f>
        <v>#N/A</v>
      </c>
      <c r="E185" s="404">
        <v>0.71750000000000003</v>
      </c>
      <c r="F185" s="404">
        <v>0.66549999999999998</v>
      </c>
      <c r="G185" s="404">
        <v>0.63500000000000001</v>
      </c>
      <c r="H185" s="404">
        <v>0.71750000000000003</v>
      </c>
      <c r="I185" s="404">
        <v>0.71750000000000003</v>
      </c>
      <c r="J185" s="404">
        <v>0.60799999999999998</v>
      </c>
      <c r="K185" s="404">
        <v>1</v>
      </c>
      <c r="L185" s="404">
        <v>1</v>
      </c>
      <c r="M185" s="404">
        <v>0.66549999999999998</v>
      </c>
      <c r="N185" s="404">
        <v>0.60799999999999998</v>
      </c>
      <c r="O185" s="404">
        <v>0.72</v>
      </c>
      <c r="P185" s="404">
        <v>0.60799999999999998</v>
      </c>
      <c r="Q185" s="404">
        <v>1</v>
      </c>
      <c r="R185" s="404">
        <v>0.52</v>
      </c>
      <c r="S185" s="404">
        <v>0.65</v>
      </c>
      <c r="T185" s="404">
        <v>1</v>
      </c>
      <c r="U185" s="404">
        <v>1</v>
      </c>
      <c r="V185" s="439">
        <v>1</v>
      </c>
    </row>
    <row r="186" spans="1:22" x14ac:dyDescent="0.2">
      <c r="A186" s="407" t="str">
        <f>'CMFs Fatal (All Data)'!A186</f>
        <v>183 - Traffic sign - Install drowsy driving signs</v>
      </c>
      <c r="B186" s="403">
        <f>'CMFs Fatal (All Data)'!B186</f>
        <v>10</v>
      </c>
      <c r="C186" s="403" t="str">
        <f>'CMFs Fatal (All Data)'!C186</f>
        <v>All</v>
      </c>
      <c r="D186" s="403" t="e">
        <f>'CMFs Fatal (All Data)'!D186</f>
        <v>#N/A</v>
      </c>
      <c r="E186" s="404">
        <v>0.371</v>
      </c>
      <c r="F186" s="404">
        <v>0.371</v>
      </c>
      <c r="G186" s="404">
        <v>0.371</v>
      </c>
      <c r="H186" s="404">
        <v>0.371</v>
      </c>
      <c r="I186" s="404">
        <v>0.371</v>
      </c>
      <c r="J186" s="404">
        <v>0.371</v>
      </c>
      <c r="K186" s="404">
        <v>1</v>
      </c>
      <c r="L186" s="404">
        <v>1</v>
      </c>
      <c r="M186" s="404">
        <v>0.371</v>
      </c>
      <c r="N186" s="404">
        <v>0.371</v>
      </c>
      <c r="O186" s="404">
        <v>0.371</v>
      </c>
      <c r="P186" s="404">
        <v>0.371</v>
      </c>
      <c r="Q186" s="404">
        <v>0.371</v>
      </c>
      <c r="R186" s="404">
        <v>0.371</v>
      </c>
      <c r="S186" s="404">
        <v>0.371</v>
      </c>
      <c r="T186" s="404">
        <v>1</v>
      </c>
      <c r="U186" s="404">
        <v>1</v>
      </c>
      <c r="V186" s="439">
        <v>1</v>
      </c>
    </row>
    <row r="187" spans="1:22" x14ac:dyDescent="0.2">
      <c r="A187" s="407" t="str">
        <f>'CMFs Fatal (All Data)'!A187</f>
        <v>184 - Traffic sign - Install guide sign</v>
      </c>
      <c r="B187" s="403">
        <f>'CMFs Fatal (All Data)'!B187</f>
        <v>10</v>
      </c>
      <c r="C187" s="403" t="str">
        <f>'CMFs Fatal (All Data)'!C187</f>
        <v>All</v>
      </c>
      <c r="D187" s="403" t="e">
        <f>'CMFs Fatal (All Data)'!D187</f>
        <v>#N/A</v>
      </c>
      <c r="E187" s="404">
        <v>0.99</v>
      </c>
      <c r="F187" s="404">
        <v>1.01</v>
      </c>
      <c r="G187" s="404">
        <v>0.99</v>
      </c>
      <c r="H187" s="404">
        <v>0.89700000000000002</v>
      </c>
      <c r="I187" s="404">
        <v>0.89700000000000002</v>
      </c>
      <c r="J187" s="404">
        <v>0.99</v>
      </c>
      <c r="K187" s="404">
        <v>1</v>
      </c>
      <c r="L187" s="404">
        <v>1</v>
      </c>
      <c r="M187" s="404">
        <v>0.99</v>
      </c>
      <c r="N187" s="404">
        <v>0.99</v>
      </c>
      <c r="O187" s="404">
        <v>0.99</v>
      </c>
      <c r="P187" s="404">
        <v>0.99</v>
      </c>
      <c r="Q187" s="404">
        <v>0.99</v>
      </c>
      <c r="R187" s="404">
        <v>0.99</v>
      </c>
      <c r="S187" s="404">
        <v>0.99</v>
      </c>
      <c r="T187" s="404">
        <v>1</v>
      </c>
      <c r="U187" s="404">
        <v>1</v>
      </c>
      <c r="V187" s="439">
        <v>1</v>
      </c>
    </row>
    <row r="188" spans="1:22" x14ac:dyDescent="0.2">
      <c r="A188" s="407" t="str">
        <f>'CMFs Fatal (All Data)'!A188</f>
        <v>185 - Traffic sign - Install intersection-related warnings</v>
      </c>
      <c r="B188" s="403">
        <f>'CMFs Fatal (All Data)'!B188</f>
        <v>10</v>
      </c>
      <c r="C188" s="403" t="str">
        <f>'CMFs Fatal (All Data)'!C188</f>
        <v>All</v>
      </c>
      <c r="D188" s="403" t="e">
        <f>'CMFs Fatal (All Data)'!D188</f>
        <v>#N/A</v>
      </c>
      <c r="E188" s="404">
        <v>0.9</v>
      </c>
      <c r="F188" s="404">
        <v>0.78</v>
      </c>
      <c r="G188" s="404">
        <v>0.8</v>
      </c>
      <c r="H188" s="404">
        <v>0.78</v>
      </c>
      <c r="I188" s="404">
        <v>0.78</v>
      </c>
      <c r="J188" s="404">
        <v>1</v>
      </c>
      <c r="K188" s="404">
        <v>0.9</v>
      </c>
      <c r="L188" s="404">
        <v>0.9</v>
      </c>
      <c r="M188" s="404">
        <v>0.78</v>
      </c>
      <c r="N188" s="404">
        <v>0.78</v>
      </c>
      <c r="O188" s="404">
        <v>0.78</v>
      </c>
      <c r="P188" s="404">
        <v>0.78</v>
      </c>
      <c r="Q188" s="404">
        <v>1</v>
      </c>
      <c r="R188" s="404">
        <v>0.78</v>
      </c>
      <c r="S188" s="404">
        <v>0.78</v>
      </c>
      <c r="T188" s="404">
        <v>1</v>
      </c>
      <c r="U188" s="404">
        <v>1</v>
      </c>
      <c r="V188" s="439">
        <v>1</v>
      </c>
    </row>
    <row r="189" spans="1:22" x14ac:dyDescent="0.2">
      <c r="A189" s="407" t="str">
        <f>'CMFs Fatal (All Data)'!A189</f>
        <v>186 - Traffic sign - Install signs to conform to MUTCD</v>
      </c>
      <c r="B189" s="403">
        <f>'CMFs Fatal (All Data)'!B189</f>
        <v>10</v>
      </c>
      <c r="C189" s="403" t="str">
        <f>'CMFs Fatal (All Data)'!C189</f>
        <v>Urban</v>
      </c>
      <c r="D189" s="403" t="e">
        <f>'CMFs Fatal (All Data)'!D189</f>
        <v>#N/A</v>
      </c>
      <c r="E189" s="404">
        <v>0.85</v>
      </c>
      <c r="F189" s="404">
        <v>0.85</v>
      </c>
      <c r="G189" s="404">
        <v>0.85</v>
      </c>
      <c r="H189" s="404">
        <v>0.85</v>
      </c>
      <c r="I189" s="404">
        <v>0.85</v>
      </c>
      <c r="J189" s="404">
        <v>0.85</v>
      </c>
      <c r="K189" s="404">
        <v>0.85</v>
      </c>
      <c r="L189" s="404">
        <v>0.85</v>
      </c>
      <c r="M189" s="404">
        <v>0.85</v>
      </c>
      <c r="N189" s="404">
        <v>0.85</v>
      </c>
      <c r="O189" s="404">
        <v>0.85</v>
      </c>
      <c r="P189" s="404">
        <v>0.85</v>
      </c>
      <c r="Q189" s="404">
        <v>1</v>
      </c>
      <c r="R189" s="404">
        <v>0.85</v>
      </c>
      <c r="S189" s="404">
        <v>0.85</v>
      </c>
      <c r="T189" s="404">
        <v>1</v>
      </c>
      <c r="U189" s="404">
        <v>1</v>
      </c>
      <c r="V189" s="439">
        <v>1</v>
      </c>
    </row>
    <row r="190" spans="1:22" x14ac:dyDescent="0.2">
      <c r="A190" s="407" t="str">
        <f>'CMFs Fatal (All Data)'!A190</f>
        <v xml:space="preserve">187 - Traffic sign - Install warning sign - School zone </v>
      </c>
      <c r="B190" s="403">
        <f>'CMFs Fatal (All Data)'!B190</f>
        <v>10</v>
      </c>
      <c r="C190" s="403" t="str">
        <f>'CMFs Fatal (All Data)'!C190</f>
        <v>All</v>
      </c>
      <c r="D190" s="403" t="e">
        <f>'CMFs Fatal (All Data)'!D190</f>
        <v>#N/A</v>
      </c>
      <c r="E190" s="404">
        <v>0.85</v>
      </c>
      <c r="F190" s="404">
        <v>0.85</v>
      </c>
      <c r="G190" s="404">
        <v>0.85</v>
      </c>
      <c r="H190" s="404">
        <v>0.85</v>
      </c>
      <c r="I190" s="404">
        <v>0.85</v>
      </c>
      <c r="J190" s="404">
        <v>1</v>
      </c>
      <c r="K190" s="404">
        <v>0.85</v>
      </c>
      <c r="L190" s="404">
        <v>0.85</v>
      </c>
      <c r="M190" s="404">
        <v>0.85</v>
      </c>
      <c r="N190" s="404">
        <v>0.85</v>
      </c>
      <c r="O190" s="404">
        <v>0.85</v>
      </c>
      <c r="P190" s="404">
        <v>0.85</v>
      </c>
      <c r="Q190" s="404">
        <v>1</v>
      </c>
      <c r="R190" s="404">
        <v>0.85</v>
      </c>
      <c r="S190" s="404">
        <v>0.85</v>
      </c>
      <c r="T190" s="404">
        <v>1</v>
      </c>
      <c r="U190" s="404">
        <v>1</v>
      </c>
      <c r="V190" s="439">
        <v>1</v>
      </c>
    </row>
    <row r="191" spans="1:22" x14ac:dyDescent="0.2">
      <c r="A191" s="407" t="str">
        <f>'CMFs Fatal (All Data)'!A191</f>
        <v>188 - Traffic sign - Provide traffic Sign for pavement condition</v>
      </c>
      <c r="B191" s="403">
        <f>'CMFs Fatal (All Data)'!B191</f>
        <v>10</v>
      </c>
      <c r="C191" s="403" t="str">
        <f>'CMFs Fatal (All Data)'!C191</f>
        <v>All</v>
      </c>
      <c r="D191" s="403" t="e">
        <f>'CMFs Fatal (All Data)'!D191</f>
        <v>#N/A</v>
      </c>
      <c r="E191" s="404">
        <v>1</v>
      </c>
      <c r="F191" s="404">
        <v>1</v>
      </c>
      <c r="G191" s="404">
        <v>1</v>
      </c>
      <c r="H191" s="404">
        <v>1</v>
      </c>
      <c r="I191" s="404">
        <v>1</v>
      </c>
      <c r="J191" s="404">
        <v>1</v>
      </c>
      <c r="K191" s="404">
        <v>1</v>
      </c>
      <c r="L191" s="404">
        <v>1</v>
      </c>
      <c r="M191" s="404">
        <v>1</v>
      </c>
      <c r="N191" s="404">
        <v>1</v>
      </c>
      <c r="O191" s="404">
        <v>1</v>
      </c>
      <c r="P191" s="404">
        <v>1</v>
      </c>
      <c r="Q191" s="404">
        <v>1</v>
      </c>
      <c r="R191" s="404">
        <v>0.95</v>
      </c>
      <c r="S191" s="404">
        <v>1</v>
      </c>
      <c r="T191" s="404">
        <v>1</v>
      </c>
      <c r="U191" s="404">
        <v>1</v>
      </c>
      <c r="V191" s="439">
        <v>1</v>
      </c>
    </row>
    <row r="192" spans="1:22" x14ac:dyDescent="0.2">
      <c r="A192" s="407" t="str">
        <f>'CMFs Fatal (All Data)'!A192</f>
        <v>189 - Traffic sign - Upgrade signs (Increase size, conspicuity)</v>
      </c>
      <c r="B192" s="403">
        <f>'CMFs Fatal (All Data)'!B192</f>
        <v>10</v>
      </c>
      <c r="C192" s="403" t="str">
        <f>'CMFs Fatal (All Data)'!C192</f>
        <v>All</v>
      </c>
      <c r="D192" s="403" t="e">
        <f>'CMFs Fatal (All Data)'!D192</f>
        <v>#N/A</v>
      </c>
      <c r="E192" s="404">
        <v>0.85199999999999998</v>
      </c>
      <c r="F192" s="404">
        <v>0.85199999999999998</v>
      </c>
      <c r="G192" s="404">
        <v>0.85199999999999998</v>
      </c>
      <c r="H192" s="404">
        <v>0.85199999999999998</v>
      </c>
      <c r="I192" s="404">
        <v>0.85199999999999998</v>
      </c>
      <c r="J192" s="404">
        <v>0.85199999999999998</v>
      </c>
      <c r="K192" s="404">
        <v>1</v>
      </c>
      <c r="L192" s="404">
        <v>1</v>
      </c>
      <c r="M192" s="404">
        <v>0.85199999999999998</v>
      </c>
      <c r="N192" s="404">
        <v>0.85199999999999998</v>
      </c>
      <c r="O192" s="404">
        <v>1.0609999999999999</v>
      </c>
      <c r="P192" s="404">
        <v>0.85199999999999998</v>
      </c>
      <c r="Q192" s="404">
        <v>1</v>
      </c>
      <c r="R192" s="404">
        <v>0.85199999999999998</v>
      </c>
      <c r="S192" s="404">
        <v>0.73099999999999998</v>
      </c>
      <c r="T192" s="404">
        <v>1</v>
      </c>
      <c r="U192" s="404">
        <v>1</v>
      </c>
      <c r="V192" s="439">
        <v>1</v>
      </c>
    </row>
    <row r="193" spans="1:22" x14ac:dyDescent="0.2">
      <c r="A193" s="407" t="str">
        <f>'CMFs Fatal (All Data)'!A193</f>
        <v>190 - Traffic sign - Variable message sign</v>
      </c>
      <c r="B193" s="403">
        <f>'CMFs Fatal (All Data)'!B193</f>
        <v>10</v>
      </c>
      <c r="C193" s="403" t="str">
        <f>'CMFs Fatal (All Data)'!C193</f>
        <v>Rural</v>
      </c>
      <c r="D193" s="403" t="e">
        <f>'CMFs Fatal (All Data)'!D193</f>
        <v>#N/A</v>
      </c>
      <c r="E193" s="404">
        <v>0.94</v>
      </c>
      <c r="F193" s="404">
        <v>0.84</v>
      </c>
      <c r="G193" s="404">
        <v>0.94</v>
      </c>
      <c r="H193" s="404">
        <v>0.94</v>
      </c>
      <c r="I193" s="404">
        <v>0.94</v>
      </c>
      <c r="J193" s="404">
        <v>0.94</v>
      </c>
      <c r="K193" s="404">
        <v>1</v>
      </c>
      <c r="L193" s="404">
        <v>1</v>
      </c>
      <c r="M193" s="404">
        <v>0.94</v>
      </c>
      <c r="N193" s="404">
        <v>0.94</v>
      </c>
      <c r="O193" s="404">
        <v>0.94</v>
      </c>
      <c r="P193" s="404">
        <v>0.94</v>
      </c>
      <c r="Q193" s="404">
        <v>0.94</v>
      </c>
      <c r="R193" s="404">
        <v>0.94</v>
      </c>
      <c r="S193" s="404">
        <v>0.94</v>
      </c>
      <c r="T193" s="404">
        <v>1</v>
      </c>
      <c r="U193" s="404">
        <v>1</v>
      </c>
      <c r="V193" s="439">
        <v>1</v>
      </c>
    </row>
    <row r="194" spans="1:22" x14ac:dyDescent="0.2">
      <c r="A194" s="407" t="str">
        <f>'CMFs Fatal (All Data)'!A194</f>
        <v>191 - Transit - Implement transit priority</v>
      </c>
      <c r="B194" s="403">
        <f>'CMFs Fatal (All Data)'!B194</f>
        <v>5</v>
      </c>
      <c r="C194" s="403" t="str">
        <f>'CMFs Fatal (All Data)'!C194</f>
        <v>All</v>
      </c>
      <c r="D194" s="403" t="e">
        <f>'CMFs Fatal (All Data)'!D194</f>
        <v>#N/A</v>
      </c>
      <c r="E194" s="404">
        <v>0.94899999999999995</v>
      </c>
      <c r="F194" s="404">
        <v>0.94899999999999995</v>
      </c>
      <c r="G194" s="404">
        <v>0.94899999999999995</v>
      </c>
      <c r="H194" s="404">
        <v>0.94899999999999995</v>
      </c>
      <c r="I194" s="404">
        <v>0.94899999999999995</v>
      </c>
      <c r="J194" s="404">
        <v>1</v>
      </c>
      <c r="K194" s="404">
        <v>1</v>
      </c>
      <c r="L194" s="404">
        <v>1</v>
      </c>
      <c r="M194" s="404">
        <v>1</v>
      </c>
      <c r="N194" s="404">
        <v>1</v>
      </c>
      <c r="O194" s="404">
        <v>1</v>
      </c>
      <c r="P194" s="404">
        <v>1</v>
      </c>
      <c r="Q194" s="404">
        <v>1</v>
      </c>
      <c r="R194" s="404">
        <v>0.94899999999999995</v>
      </c>
      <c r="S194" s="404">
        <v>0.94899999999999995</v>
      </c>
      <c r="T194" s="404">
        <v>1</v>
      </c>
      <c r="U194" s="404">
        <v>1</v>
      </c>
      <c r="V194" s="439">
        <v>1</v>
      </c>
    </row>
    <row r="195" spans="1:22" x14ac:dyDescent="0.2">
      <c r="A195" s="407" t="str">
        <f>'CMFs Fatal (All Data)'!A195</f>
        <v>192 - Work zone - Active work with no lane closure</v>
      </c>
      <c r="B195" s="403">
        <f>'CMFs Fatal (All Data)'!B195</f>
        <v>5</v>
      </c>
      <c r="C195" s="403" t="str">
        <f>'CMFs Fatal (All Data)'!C195</f>
        <v>All</v>
      </c>
      <c r="D195" s="403" t="e">
        <f>'CMFs Fatal (All Data)'!D195</f>
        <v>#N/A</v>
      </c>
      <c r="E195" s="404">
        <v>1</v>
      </c>
      <c r="F195" s="404">
        <v>1.32</v>
      </c>
      <c r="G195" s="404">
        <v>1.32</v>
      </c>
      <c r="H195" s="404">
        <v>1.32</v>
      </c>
      <c r="I195" s="404">
        <v>1.32</v>
      </c>
      <c r="J195" s="404">
        <v>1</v>
      </c>
      <c r="K195" s="404">
        <v>1</v>
      </c>
      <c r="L195" s="404">
        <v>1</v>
      </c>
      <c r="M195" s="404">
        <v>1.32</v>
      </c>
      <c r="N195" s="404">
        <v>1</v>
      </c>
      <c r="O195" s="404">
        <v>1</v>
      </c>
      <c r="P195" s="404">
        <v>1</v>
      </c>
      <c r="Q195" s="404">
        <v>1</v>
      </c>
      <c r="R195" s="404">
        <v>1</v>
      </c>
      <c r="S195" s="404">
        <v>1.405</v>
      </c>
      <c r="T195" s="404">
        <v>1</v>
      </c>
      <c r="U195" s="404">
        <v>1</v>
      </c>
      <c r="V195" s="439">
        <v>1</v>
      </c>
    </row>
    <row r="196" spans="1:22" ht="13.5" thickBot="1" x14ac:dyDescent="0.25">
      <c r="A196" s="630" t="str">
        <f>'CMFs Fatal (All Data)'!A196</f>
        <v xml:space="preserve">193 - Work zone - Active work with temporary lane closure </v>
      </c>
      <c r="B196" s="437">
        <f>'CMFs Fatal (All Data)'!B196</f>
        <v>5</v>
      </c>
      <c r="C196" s="437" t="str">
        <f>'CMFs Fatal (All Data)'!C196</f>
        <v>All</v>
      </c>
      <c r="D196" s="437" t="e">
        <f>'CMFs Fatal (All Data)'!D196</f>
        <v>#N/A</v>
      </c>
      <c r="E196" s="438">
        <v>1</v>
      </c>
      <c r="F196" s="438">
        <v>1.51</v>
      </c>
      <c r="G196" s="438">
        <v>1.51</v>
      </c>
      <c r="H196" s="438">
        <v>1.51</v>
      </c>
      <c r="I196" s="438">
        <v>1.51</v>
      </c>
      <c r="J196" s="438">
        <v>1</v>
      </c>
      <c r="K196" s="438">
        <v>1</v>
      </c>
      <c r="L196" s="438">
        <v>1</v>
      </c>
      <c r="M196" s="438">
        <v>1.51</v>
      </c>
      <c r="N196" s="438">
        <v>1</v>
      </c>
      <c r="O196" s="438">
        <v>1</v>
      </c>
      <c r="P196" s="438">
        <v>1</v>
      </c>
      <c r="Q196" s="438">
        <v>1</v>
      </c>
      <c r="R196" s="438">
        <v>1</v>
      </c>
      <c r="S196" s="438">
        <v>1.51</v>
      </c>
      <c r="T196" s="438">
        <v>1</v>
      </c>
      <c r="U196" s="438">
        <v>1</v>
      </c>
      <c r="V196" s="440">
        <v>1</v>
      </c>
    </row>
    <row r="197" spans="1:22" x14ac:dyDescent="0.2">
      <c r="A197" s="631" t="str">
        <f>'CMFs Fatal (All Data)'!A197</f>
        <v/>
      </c>
      <c r="B197" s="436">
        <f>'CMFs Fatal (All Data)'!B197</f>
        <v>0</v>
      </c>
      <c r="C197" s="436">
        <f>'CMFs Fatal (All Data)'!C197</f>
        <v>0</v>
      </c>
      <c r="D197" s="436" t="str">
        <f>'CMFs Fatal (All Data)'!D197</f>
        <v/>
      </c>
      <c r="E197" s="441">
        <f>'User Defined Countermeasures'!B20</f>
        <v>1</v>
      </c>
      <c r="F197" s="441">
        <f>'User Defined Countermeasures'!C20</f>
        <v>1</v>
      </c>
      <c r="G197" s="441">
        <f>'User Defined Countermeasures'!D20</f>
        <v>1</v>
      </c>
      <c r="H197" s="441">
        <f>'User Defined Countermeasures'!E20</f>
        <v>1</v>
      </c>
      <c r="I197" s="441">
        <f>'User Defined Countermeasures'!F20</f>
        <v>1</v>
      </c>
      <c r="J197" s="441">
        <f>'User Defined Countermeasures'!G20</f>
        <v>1</v>
      </c>
      <c r="K197" s="441">
        <f>'User Defined Countermeasures'!H20</f>
        <v>1</v>
      </c>
      <c r="L197" s="441">
        <f>'User Defined Countermeasures'!I20</f>
        <v>1</v>
      </c>
      <c r="M197" s="441">
        <f>'User Defined Countermeasures'!J20</f>
        <v>1</v>
      </c>
      <c r="N197" s="441">
        <f>'User Defined Countermeasures'!K20</f>
        <v>1</v>
      </c>
      <c r="O197" s="441">
        <f>'User Defined Countermeasures'!L20</f>
        <v>1</v>
      </c>
      <c r="P197" s="441">
        <f>'User Defined Countermeasures'!M20</f>
        <v>1</v>
      </c>
      <c r="Q197" s="441">
        <f>'User Defined Countermeasures'!N20</f>
        <v>1</v>
      </c>
      <c r="R197" s="441">
        <f>'User Defined Countermeasures'!O20</f>
        <v>1</v>
      </c>
      <c r="S197" s="441">
        <f>'User Defined Countermeasures'!P20</f>
        <v>1</v>
      </c>
      <c r="T197" s="441">
        <f>'User Defined Countermeasures'!Q20</f>
        <v>1</v>
      </c>
      <c r="U197" s="441">
        <f>'User Defined Countermeasures'!R20</f>
        <v>1</v>
      </c>
      <c r="V197" s="444">
        <f>'User Defined Countermeasures'!S20</f>
        <v>1</v>
      </c>
    </row>
    <row r="198" spans="1:22" x14ac:dyDescent="0.2">
      <c r="A198" s="632" t="str">
        <f>'CMFs Fatal (All Data)'!A198</f>
        <v/>
      </c>
      <c r="B198" s="434">
        <f>'CMFs Fatal (All Data)'!B198</f>
        <v>0</v>
      </c>
      <c r="C198" s="434">
        <f>'CMFs Fatal (All Data)'!C198</f>
        <v>0</v>
      </c>
      <c r="D198" s="434" t="str">
        <f>'CMFs Fatal (All Data)'!D198</f>
        <v/>
      </c>
      <c r="E198" s="442">
        <f>'User Defined Countermeasures'!V20</f>
        <v>1</v>
      </c>
      <c r="F198" s="442">
        <f>'User Defined Countermeasures'!W20</f>
        <v>1</v>
      </c>
      <c r="G198" s="442">
        <f>'User Defined Countermeasures'!X20</f>
        <v>1</v>
      </c>
      <c r="H198" s="442">
        <f>'User Defined Countermeasures'!Y20</f>
        <v>1</v>
      </c>
      <c r="I198" s="442">
        <f>'User Defined Countermeasures'!Z20</f>
        <v>1</v>
      </c>
      <c r="J198" s="442">
        <f>'User Defined Countermeasures'!AA20</f>
        <v>1</v>
      </c>
      <c r="K198" s="442">
        <f>'User Defined Countermeasures'!AB20</f>
        <v>1</v>
      </c>
      <c r="L198" s="442">
        <f>'User Defined Countermeasures'!AC20</f>
        <v>1</v>
      </c>
      <c r="M198" s="442">
        <f>'User Defined Countermeasures'!AD20</f>
        <v>1</v>
      </c>
      <c r="N198" s="442">
        <f>'User Defined Countermeasures'!AE20</f>
        <v>1</v>
      </c>
      <c r="O198" s="442">
        <f>'User Defined Countermeasures'!AF20</f>
        <v>1</v>
      </c>
      <c r="P198" s="442">
        <f>'User Defined Countermeasures'!AG20</f>
        <v>1</v>
      </c>
      <c r="Q198" s="442">
        <f>'User Defined Countermeasures'!AH20</f>
        <v>1</v>
      </c>
      <c r="R198" s="442">
        <f>'User Defined Countermeasures'!AI20</f>
        <v>1</v>
      </c>
      <c r="S198" s="442">
        <f>'User Defined Countermeasures'!AJ20</f>
        <v>1</v>
      </c>
      <c r="T198" s="442">
        <f>'User Defined Countermeasures'!AK20</f>
        <v>1</v>
      </c>
      <c r="U198" s="442">
        <f>'User Defined Countermeasures'!AL20</f>
        <v>1</v>
      </c>
      <c r="V198" s="445">
        <f>'User Defined Countermeasures'!AM20</f>
        <v>1</v>
      </c>
    </row>
    <row r="199" spans="1:22" x14ac:dyDescent="0.2">
      <c r="A199" s="632" t="str">
        <f>'CMFs Fatal (All Data)'!A199</f>
        <v/>
      </c>
      <c r="B199" s="434">
        <f>'CMFs Fatal (All Data)'!B199</f>
        <v>0</v>
      </c>
      <c r="C199" s="434">
        <f>'CMFs Fatal (All Data)'!C199</f>
        <v>0</v>
      </c>
      <c r="D199" s="434" t="str">
        <f>'CMFs Fatal (All Data)'!D199</f>
        <v/>
      </c>
      <c r="E199" s="442">
        <f>'User Defined Countermeasures'!B39</f>
        <v>1</v>
      </c>
      <c r="F199" s="442">
        <f>'User Defined Countermeasures'!C39</f>
        <v>1</v>
      </c>
      <c r="G199" s="442">
        <f>'User Defined Countermeasures'!D39</f>
        <v>1</v>
      </c>
      <c r="H199" s="442">
        <f>'User Defined Countermeasures'!E39</f>
        <v>1</v>
      </c>
      <c r="I199" s="442">
        <f>'User Defined Countermeasures'!F39</f>
        <v>1</v>
      </c>
      <c r="J199" s="442">
        <f>'User Defined Countermeasures'!G39</f>
        <v>1</v>
      </c>
      <c r="K199" s="442">
        <f>'User Defined Countermeasures'!H39</f>
        <v>1</v>
      </c>
      <c r="L199" s="442">
        <f>'User Defined Countermeasures'!I39</f>
        <v>1</v>
      </c>
      <c r="M199" s="442">
        <f>'User Defined Countermeasures'!J39</f>
        <v>1</v>
      </c>
      <c r="N199" s="442">
        <f>'User Defined Countermeasures'!K39</f>
        <v>1</v>
      </c>
      <c r="O199" s="442">
        <f>'User Defined Countermeasures'!L39</f>
        <v>1</v>
      </c>
      <c r="P199" s="442">
        <f>'User Defined Countermeasures'!M39</f>
        <v>1</v>
      </c>
      <c r="Q199" s="442">
        <f>'User Defined Countermeasures'!N39</f>
        <v>1</v>
      </c>
      <c r="R199" s="442">
        <f>'User Defined Countermeasures'!O39</f>
        <v>1</v>
      </c>
      <c r="S199" s="442">
        <f>'User Defined Countermeasures'!P39</f>
        <v>1</v>
      </c>
      <c r="T199" s="442">
        <f>'User Defined Countermeasures'!Q39</f>
        <v>1</v>
      </c>
      <c r="U199" s="442">
        <f>'User Defined Countermeasures'!R39</f>
        <v>1</v>
      </c>
      <c r="V199" s="445">
        <f>'User Defined Countermeasures'!S39</f>
        <v>1</v>
      </c>
    </row>
    <row r="200" spans="1:22" x14ac:dyDescent="0.2">
      <c r="A200" s="632" t="str">
        <f>'CMFs Fatal (All Data)'!A200</f>
        <v/>
      </c>
      <c r="B200" s="434">
        <f>'CMFs Fatal (All Data)'!B200</f>
        <v>0</v>
      </c>
      <c r="C200" s="434">
        <f>'CMFs Fatal (All Data)'!C200</f>
        <v>0</v>
      </c>
      <c r="D200" s="434" t="str">
        <f>'CMFs Fatal (All Data)'!D200</f>
        <v/>
      </c>
      <c r="E200" s="442">
        <f>'User Defined Countermeasures'!V39</f>
        <v>1</v>
      </c>
      <c r="F200" s="442">
        <f>'User Defined Countermeasures'!W39</f>
        <v>1</v>
      </c>
      <c r="G200" s="442">
        <f>'User Defined Countermeasures'!X39</f>
        <v>1</v>
      </c>
      <c r="H200" s="442">
        <f>'User Defined Countermeasures'!Y39</f>
        <v>1</v>
      </c>
      <c r="I200" s="442">
        <f>'User Defined Countermeasures'!Z39</f>
        <v>1</v>
      </c>
      <c r="J200" s="442">
        <f>'User Defined Countermeasures'!AA39</f>
        <v>1</v>
      </c>
      <c r="K200" s="442">
        <f>'User Defined Countermeasures'!AB39</f>
        <v>1</v>
      </c>
      <c r="L200" s="442">
        <f>'User Defined Countermeasures'!AC39</f>
        <v>1</v>
      </c>
      <c r="M200" s="442">
        <f>'User Defined Countermeasures'!AD39</f>
        <v>1</v>
      </c>
      <c r="N200" s="442">
        <f>'User Defined Countermeasures'!AE39</f>
        <v>1</v>
      </c>
      <c r="O200" s="442">
        <f>'User Defined Countermeasures'!AF39</f>
        <v>1</v>
      </c>
      <c r="P200" s="442">
        <f>'User Defined Countermeasures'!AG39</f>
        <v>1</v>
      </c>
      <c r="Q200" s="442">
        <f>'User Defined Countermeasures'!AH39</f>
        <v>1</v>
      </c>
      <c r="R200" s="442">
        <f>'User Defined Countermeasures'!AI39</f>
        <v>1</v>
      </c>
      <c r="S200" s="442">
        <f>'User Defined Countermeasures'!AJ39</f>
        <v>1</v>
      </c>
      <c r="T200" s="442">
        <f>'User Defined Countermeasures'!AK39</f>
        <v>1</v>
      </c>
      <c r="U200" s="442">
        <f>'User Defined Countermeasures'!AL39</f>
        <v>1</v>
      </c>
      <c r="V200" s="445">
        <f>'User Defined Countermeasures'!AM39</f>
        <v>1</v>
      </c>
    </row>
    <row r="201" spans="1:22" x14ac:dyDescent="0.2">
      <c r="A201" s="632" t="str">
        <f>'CMFs Fatal (All Data)'!A201</f>
        <v/>
      </c>
      <c r="B201" s="434">
        <f>'CMFs Fatal (All Data)'!B201</f>
        <v>0</v>
      </c>
      <c r="C201" s="434">
        <f>'CMFs Fatal (All Data)'!C201</f>
        <v>0</v>
      </c>
      <c r="D201" s="434" t="str">
        <f>'CMFs Fatal (All Data)'!D201</f>
        <v/>
      </c>
      <c r="E201" s="442">
        <f>'User Defined Countermeasures'!B58</f>
        <v>1</v>
      </c>
      <c r="F201" s="442">
        <f>'User Defined Countermeasures'!C58</f>
        <v>1</v>
      </c>
      <c r="G201" s="442">
        <f>'User Defined Countermeasures'!D58</f>
        <v>1</v>
      </c>
      <c r="H201" s="442">
        <f>'User Defined Countermeasures'!E58</f>
        <v>1</v>
      </c>
      <c r="I201" s="442">
        <f>'User Defined Countermeasures'!F58</f>
        <v>1</v>
      </c>
      <c r="J201" s="442">
        <f>'User Defined Countermeasures'!G58</f>
        <v>1</v>
      </c>
      <c r="K201" s="442">
        <f>'User Defined Countermeasures'!H58</f>
        <v>1</v>
      </c>
      <c r="L201" s="442">
        <f>'User Defined Countermeasures'!I58</f>
        <v>1</v>
      </c>
      <c r="M201" s="442">
        <f>'User Defined Countermeasures'!J58</f>
        <v>1</v>
      </c>
      <c r="N201" s="442">
        <f>'User Defined Countermeasures'!K58</f>
        <v>1</v>
      </c>
      <c r="O201" s="442">
        <f>'User Defined Countermeasures'!L58</f>
        <v>1</v>
      </c>
      <c r="P201" s="442">
        <f>'User Defined Countermeasures'!M58</f>
        <v>1</v>
      </c>
      <c r="Q201" s="442">
        <f>'User Defined Countermeasures'!N58</f>
        <v>1</v>
      </c>
      <c r="R201" s="442">
        <f>'User Defined Countermeasures'!O58</f>
        <v>1</v>
      </c>
      <c r="S201" s="442">
        <f>'User Defined Countermeasures'!P58</f>
        <v>1</v>
      </c>
      <c r="T201" s="442">
        <f>'User Defined Countermeasures'!Q58</f>
        <v>1</v>
      </c>
      <c r="U201" s="442">
        <f>'User Defined Countermeasures'!R58</f>
        <v>1</v>
      </c>
      <c r="V201" s="445">
        <f>'User Defined Countermeasures'!S58</f>
        <v>1</v>
      </c>
    </row>
    <row r="202" spans="1:22" ht="13.5" thickBot="1" x14ac:dyDescent="0.25">
      <c r="A202" s="633" t="str">
        <f>'CMFs Fatal (All Data)'!A202</f>
        <v/>
      </c>
      <c r="B202" s="435">
        <f>'CMFs Fatal (All Data)'!B202</f>
        <v>0</v>
      </c>
      <c r="C202" s="435">
        <f>'CMFs Fatal (All Data)'!C202</f>
        <v>0</v>
      </c>
      <c r="D202" s="435" t="str">
        <f>'CMFs Fatal (All Data)'!D202</f>
        <v/>
      </c>
      <c r="E202" s="443">
        <f>'User Defined Countermeasures'!V58</f>
        <v>1</v>
      </c>
      <c r="F202" s="443">
        <f>'User Defined Countermeasures'!W58</f>
        <v>1</v>
      </c>
      <c r="G202" s="443">
        <f>'User Defined Countermeasures'!X58</f>
        <v>1</v>
      </c>
      <c r="H202" s="443">
        <f>'User Defined Countermeasures'!Y58</f>
        <v>1</v>
      </c>
      <c r="I202" s="443">
        <f>'User Defined Countermeasures'!Z58</f>
        <v>1</v>
      </c>
      <c r="J202" s="443">
        <f>'User Defined Countermeasures'!AA58</f>
        <v>1</v>
      </c>
      <c r="K202" s="443">
        <f>'User Defined Countermeasures'!AB58</f>
        <v>1</v>
      </c>
      <c r="L202" s="443">
        <f>'User Defined Countermeasures'!AC58</f>
        <v>1</v>
      </c>
      <c r="M202" s="443">
        <f>'User Defined Countermeasures'!AD58</f>
        <v>1</v>
      </c>
      <c r="N202" s="443">
        <f>'User Defined Countermeasures'!AE58</f>
        <v>1</v>
      </c>
      <c r="O202" s="443">
        <f>'User Defined Countermeasures'!AF58</f>
        <v>1</v>
      </c>
      <c r="P202" s="443">
        <f>'User Defined Countermeasures'!AG58</f>
        <v>1</v>
      </c>
      <c r="Q202" s="443">
        <f>'User Defined Countermeasures'!AH58</f>
        <v>1</v>
      </c>
      <c r="R202" s="443">
        <f>'User Defined Countermeasures'!AI58</f>
        <v>1</v>
      </c>
      <c r="S202" s="443">
        <f>'User Defined Countermeasures'!AJ58</f>
        <v>1</v>
      </c>
      <c r="T202" s="443">
        <f>'User Defined Countermeasures'!AK58</f>
        <v>1</v>
      </c>
      <c r="U202" s="443">
        <f>'User Defined Countermeasures'!AL58</f>
        <v>1</v>
      </c>
      <c r="V202" s="446">
        <f>'User Defined Countermeasures'!AM58</f>
        <v>1</v>
      </c>
    </row>
  </sheetData>
  <sheetProtection algorithmName="SHA-512" hashValue="NznBnGPnLGY92DazkyVaMGMU8PkvVh+7BslnmwuVXlNkLtSFghyYhSImmSabba1DKsFjei2l29h1PyQ8bGiIrw==" saltValue="zlR8TCmmpSXP3QSWOI1Glw==" spinCount="100000" sheet="1" objects="1" scenarios="1"/>
  <conditionalFormatting sqref="E2:V202">
    <cfRule type="cellIs" dxfId="11" priority="4" operator="equal">
      <formula>1</formula>
    </cfRule>
  </conditionalFormatting>
  <conditionalFormatting sqref="A2:V202">
    <cfRule type="expression" dxfId="10" priority="3">
      <formula>$D2="No"</formula>
    </cfRule>
  </conditionalFormatting>
  <conditionalFormatting sqref="E2:V196">
    <cfRule type="cellIs" dxfId="9" priority="1" operator="greaterThan">
      <formula>1</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0BCCE-1BC2-4782-BDC9-A7A113365C59}">
  <sheetPr>
    <tabColor theme="9" tint="0.39997558519241921"/>
  </sheetPr>
  <dimension ref="A1:V202"/>
  <sheetViews>
    <sheetView zoomScaleNormal="100" workbookViewId="0">
      <selection activeCell="A36" sqref="A36"/>
    </sheetView>
  </sheetViews>
  <sheetFormatPr defaultRowHeight="12.75" x14ac:dyDescent="0.2"/>
  <cols>
    <col min="1" max="1" width="93.140625" style="634" customWidth="1"/>
    <col min="2" max="2" width="12.7109375" style="44" bestFit="1" customWidth="1"/>
    <col min="3" max="3" width="17" style="624" bestFit="1" customWidth="1"/>
    <col min="4" max="4" width="16.28515625" style="62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s>
  <sheetData>
    <row r="1" spans="1:22"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 (All Data)'!T1</f>
        <v>0</v>
      </c>
      <c r="U1" s="565">
        <f>'CMFs Fatal (All Data)'!U1</f>
        <v>0</v>
      </c>
      <c r="V1" s="566">
        <f>'CMFs Fatal (All Data)'!V1</f>
        <v>0</v>
      </c>
    </row>
    <row r="2" spans="1:22" ht="13.5" thickBot="1" x14ac:dyDescent="0.25">
      <c r="A2" s="629"/>
      <c r="B2" s="463">
        <f>'CMFs Fatal (All Data)'!B2</f>
        <v>0</v>
      </c>
      <c r="C2" s="463" t="str">
        <f>'CMFs Fatal (All Data)'!C2</f>
        <v>All</v>
      </c>
      <c r="D2" s="463" t="str">
        <f>'CMFs Fatal (All Data)'!D2</f>
        <v/>
      </c>
      <c r="E2" s="464">
        <v>1</v>
      </c>
      <c r="F2" s="464">
        <v>1</v>
      </c>
      <c r="G2" s="464">
        <v>1</v>
      </c>
      <c r="H2" s="464">
        <v>1</v>
      </c>
      <c r="I2" s="464">
        <v>1</v>
      </c>
      <c r="J2" s="464">
        <v>1</v>
      </c>
      <c r="K2" s="464">
        <v>1</v>
      </c>
      <c r="L2" s="464">
        <v>1</v>
      </c>
      <c r="M2" s="464">
        <v>1</v>
      </c>
      <c r="N2" s="464">
        <v>1</v>
      </c>
      <c r="O2" s="464">
        <v>1</v>
      </c>
      <c r="P2" s="464">
        <v>1</v>
      </c>
      <c r="Q2" s="464">
        <v>1</v>
      </c>
      <c r="R2" s="464">
        <v>1</v>
      </c>
      <c r="S2" s="464">
        <v>1</v>
      </c>
      <c r="T2" s="464">
        <v>1</v>
      </c>
      <c r="U2" s="464">
        <v>1</v>
      </c>
      <c r="V2" s="465">
        <v>1</v>
      </c>
    </row>
    <row r="3" spans="1:22" x14ac:dyDescent="0.2">
      <c r="A3" s="407" t="str">
        <f>'CMFs Fatal (All Data)'!A3</f>
        <v xml:space="preserve">0 - No improvement - </v>
      </c>
      <c r="B3" s="460">
        <f>'CMFs Fatal (All Data)'!B3</f>
        <v>0</v>
      </c>
      <c r="C3" s="460" t="str">
        <f>'CMFs Fatal (All Data)'!C3</f>
        <v>All</v>
      </c>
      <c r="D3" s="460" t="e">
        <f>'CMFs Fatal (All Data)'!D3</f>
        <v>#N/A</v>
      </c>
      <c r="E3" s="461">
        <v>1</v>
      </c>
      <c r="F3" s="461">
        <v>1</v>
      </c>
      <c r="G3" s="461">
        <v>1</v>
      </c>
      <c r="H3" s="461">
        <v>1</v>
      </c>
      <c r="I3" s="461">
        <v>1</v>
      </c>
      <c r="J3" s="461">
        <v>1</v>
      </c>
      <c r="K3" s="461">
        <v>1</v>
      </c>
      <c r="L3" s="461">
        <v>1</v>
      </c>
      <c r="M3" s="461">
        <v>1</v>
      </c>
      <c r="N3" s="461">
        <v>1</v>
      </c>
      <c r="O3" s="461">
        <v>1</v>
      </c>
      <c r="P3" s="461">
        <v>1</v>
      </c>
      <c r="Q3" s="461">
        <v>1</v>
      </c>
      <c r="R3" s="461">
        <v>1</v>
      </c>
      <c r="S3" s="461">
        <v>1</v>
      </c>
      <c r="T3" s="461">
        <v>1</v>
      </c>
      <c r="U3" s="461">
        <v>1</v>
      </c>
      <c r="V3" s="462">
        <v>1</v>
      </c>
    </row>
    <row r="4" spans="1:22" x14ac:dyDescent="0.2">
      <c r="A4" s="407" t="str">
        <f>'CMFs Fatal (All Data)'!A4</f>
        <v>1 - Access management - Driveway - Change driveway class to high turnover/major</v>
      </c>
      <c r="B4" s="403">
        <f>'CMFs Fatal (All Data)'!B4</f>
        <v>20</v>
      </c>
      <c r="C4" s="403" t="str">
        <f>'CMFs Fatal (All Data)'!C4</f>
        <v>Urban</v>
      </c>
      <c r="D4" s="403" t="e">
        <f>'CMFs Fatal (All Data)'!D4</f>
        <v>#N/A</v>
      </c>
      <c r="E4" s="404">
        <v>1</v>
      </c>
      <c r="F4" s="404">
        <v>1</v>
      </c>
      <c r="G4" s="404">
        <v>2.27</v>
      </c>
      <c r="H4" s="404">
        <v>1</v>
      </c>
      <c r="I4" s="404">
        <v>1</v>
      </c>
      <c r="J4" s="404">
        <v>1</v>
      </c>
      <c r="K4" s="404">
        <v>1</v>
      </c>
      <c r="L4" s="404">
        <v>1</v>
      </c>
      <c r="M4" s="404">
        <v>1</v>
      </c>
      <c r="N4" s="404">
        <v>1</v>
      </c>
      <c r="O4" s="404">
        <v>1</v>
      </c>
      <c r="P4" s="404">
        <v>1</v>
      </c>
      <c r="Q4" s="404">
        <v>1</v>
      </c>
      <c r="R4" s="404">
        <v>1</v>
      </c>
      <c r="S4" s="404">
        <v>1</v>
      </c>
      <c r="T4" s="404">
        <v>1</v>
      </c>
      <c r="U4" s="404">
        <v>1</v>
      </c>
      <c r="V4" s="439">
        <v>1</v>
      </c>
    </row>
    <row r="5" spans="1:22" x14ac:dyDescent="0.2">
      <c r="A5" s="407" t="str">
        <f>'CMFs Fatal (All Data)'!A5</f>
        <v>2 - Access management - Driveway - Presence of driveway on an intersection approach corner</v>
      </c>
      <c r="B5" s="403">
        <f>'CMFs Fatal (All Data)'!B5</f>
        <v>20</v>
      </c>
      <c r="C5" s="403" t="str">
        <f>'CMFs Fatal (All Data)'!C5</f>
        <v>All</v>
      </c>
      <c r="D5" s="403" t="e">
        <f>'CMFs Fatal (All Data)'!D5</f>
        <v>#N/A</v>
      </c>
      <c r="E5" s="404">
        <v>1</v>
      </c>
      <c r="F5" s="404">
        <v>0.71</v>
      </c>
      <c r="G5" s="404">
        <v>1.0449999999999999</v>
      </c>
      <c r="H5" s="404">
        <v>0.76</v>
      </c>
      <c r="I5" s="404">
        <v>1</v>
      </c>
      <c r="J5" s="404">
        <v>1</v>
      </c>
      <c r="K5" s="404">
        <v>1.0049999999999999</v>
      </c>
      <c r="L5" s="404">
        <v>1.0049999999999999</v>
      </c>
      <c r="M5" s="404">
        <v>1</v>
      </c>
      <c r="N5" s="404">
        <v>1</v>
      </c>
      <c r="O5" s="404">
        <v>1</v>
      </c>
      <c r="P5" s="404">
        <v>1</v>
      </c>
      <c r="Q5" s="404">
        <v>1</v>
      </c>
      <c r="R5" s="404">
        <v>1</v>
      </c>
      <c r="S5" s="404">
        <v>0.90500000000000003</v>
      </c>
      <c r="T5" s="404">
        <v>1</v>
      </c>
      <c r="U5" s="404">
        <v>1</v>
      </c>
      <c r="V5" s="439">
        <v>1</v>
      </c>
    </row>
    <row r="6" spans="1:22" x14ac:dyDescent="0.2">
      <c r="A6" s="407" t="str">
        <f>'CMFs Fatal (All Data)'!A6</f>
        <v>3 - Access management - Driveway - Presence of driveway on an intersection receiving corner</v>
      </c>
      <c r="B6" s="403">
        <f>'CMFs Fatal (All Data)'!B6</f>
        <v>20</v>
      </c>
      <c r="C6" s="403" t="str">
        <f>'CMFs Fatal (All Data)'!C6</f>
        <v>All</v>
      </c>
      <c r="D6" s="403" t="e">
        <f>'CMFs Fatal (All Data)'!D6</f>
        <v>#N/A</v>
      </c>
      <c r="E6" s="404">
        <v>1</v>
      </c>
      <c r="F6" s="404">
        <v>1.61</v>
      </c>
      <c r="G6" s="404">
        <v>1.72</v>
      </c>
      <c r="H6" s="404">
        <v>1.31</v>
      </c>
      <c r="I6" s="404">
        <v>1.4550000000000001</v>
      </c>
      <c r="J6" s="404">
        <v>1.4550000000000001</v>
      </c>
      <c r="K6" s="404">
        <v>1.355</v>
      </c>
      <c r="L6" s="404">
        <v>1.355</v>
      </c>
      <c r="M6" s="404">
        <v>1</v>
      </c>
      <c r="N6" s="404">
        <v>1</v>
      </c>
      <c r="O6" s="404">
        <v>1</v>
      </c>
      <c r="P6" s="404">
        <v>1</v>
      </c>
      <c r="Q6" s="404">
        <v>1</v>
      </c>
      <c r="R6" s="404">
        <v>1</v>
      </c>
      <c r="S6" s="404">
        <v>1.48</v>
      </c>
      <c r="T6" s="404">
        <v>1</v>
      </c>
      <c r="U6" s="404">
        <v>1</v>
      </c>
      <c r="V6" s="439">
        <v>1</v>
      </c>
    </row>
    <row r="7" spans="1:22" x14ac:dyDescent="0.2">
      <c r="A7" s="407" t="str">
        <f>'CMFs Fatal (All Data)'!A7</f>
        <v>4 - Access management - Median type - Convert an open median to a directional median</v>
      </c>
      <c r="B7" s="403">
        <f>'CMFs Fatal (All Data)'!B7</f>
        <v>20</v>
      </c>
      <c r="C7" s="403" t="str">
        <f>'CMFs Fatal (All Data)'!C7</f>
        <v>Urban and Suburban</v>
      </c>
      <c r="D7" s="403" t="e">
        <f>'CMFs Fatal (All Data)'!D7</f>
        <v>#N/A</v>
      </c>
      <c r="E7" s="404">
        <v>0.85</v>
      </c>
      <c r="F7" s="404">
        <v>1</v>
      </c>
      <c r="G7" s="404">
        <v>0.85</v>
      </c>
      <c r="H7" s="404">
        <v>0.85</v>
      </c>
      <c r="I7" s="404">
        <v>0.85</v>
      </c>
      <c r="J7" s="404">
        <v>0.85</v>
      </c>
      <c r="K7" s="404">
        <v>0.49</v>
      </c>
      <c r="L7" s="404">
        <v>0.85</v>
      </c>
      <c r="M7" s="404">
        <v>0.85</v>
      </c>
      <c r="N7" s="404">
        <v>1</v>
      </c>
      <c r="O7" s="404">
        <v>1</v>
      </c>
      <c r="P7" s="404">
        <v>1</v>
      </c>
      <c r="Q7" s="404">
        <v>1</v>
      </c>
      <c r="R7" s="404">
        <v>1</v>
      </c>
      <c r="S7" s="404">
        <v>0.85</v>
      </c>
      <c r="T7" s="404">
        <v>1</v>
      </c>
      <c r="U7" s="404">
        <v>1</v>
      </c>
      <c r="V7" s="439">
        <v>1</v>
      </c>
    </row>
    <row r="8" spans="1:22" x14ac:dyDescent="0.2">
      <c r="A8" s="407" t="str">
        <f>'CMFs Fatal (All Data)'!A8</f>
        <v>5 - Access management - Median type - Install raised median</v>
      </c>
      <c r="B8" s="403">
        <f>'CMFs Fatal (All Data)'!B8</f>
        <v>20</v>
      </c>
      <c r="C8" s="403" t="str">
        <f>'CMFs Fatal (All Data)'!C8</f>
        <v>All</v>
      </c>
      <c r="D8" s="403" t="e">
        <f>'CMFs Fatal (All Data)'!D8</f>
        <v>#N/A</v>
      </c>
      <c r="E8" s="404">
        <v>0.53</v>
      </c>
      <c r="F8" s="404">
        <v>1</v>
      </c>
      <c r="G8" s="404">
        <v>0.45</v>
      </c>
      <c r="H8" s="404">
        <v>0.53</v>
      </c>
      <c r="I8" s="404">
        <v>0.53</v>
      </c>
      <c r="J8" s="404">
        <v>0.53</v>
      </c>
      <c r="K8" s="404">
        <v>0.53</v>
      </c>
      <c r="L8" s="404">
        <v>0.53</v>
      </c>
      <c r="M8" s="404">
        <v>0.53</v>
      </c>
      <c r="N8" s="404">
        <v>1</v>
      </c>
      <c r="O8" s="404">
        <v>0.53</v>
      </c>
      <c r="P8" s="404">
        <v>0.53</v>
      </c>
      <c r="Q8" s="404">
        <v>1</v>
      </c>
      <c r="R8" s="404">
        <v>1</v>
      </c>
      <c r="S8" s="404">
        <v>0.53</v>
      </c>
      <c r="T8" s="404">
        <v>1</v>
      </c>
      <c r="U8" s="404">
        <v>1</v>
      </c>
      <c r="V8" s="439">
        <v>1</v>
      </c>
    </row>
    <row r="9" spans="1:22" x14ac:dyDescent="0.2">
      <c r="A9" s="407" t="str">
        <f>'CMFs Fatal (All Data)'!A9</f>
        <v>6 - Access management - Median width - Increase median width by 1 ft</v>
      </c>
      <c r="B9" s="403">
        <f>'CMFs Fatal (All Data)'!B9</f>
        <v>20</v>
      </c>
      <c r="C9" s="403" t="str">
        <f>'CMFs Fatal (All Data)'!C9</f>
        <v>All</v>
      </c>
      <c r="D9" s="403" t="e">
        <f>'CMFs Fatal (All Data)'!D9</f>
        <v>#N/A</v>
      </c>
      <c r="E9" s="404">
        <v>0.99</v>
      </c>
      <c r="F9" s="404">
        <v>1</v>
      </c>
      <c r="G9" s="404">
        <v>0.99</v>
      </c>
      <c r="H9" s="404">
        <v>0.99</v>
      </c>
      <c r="I9" s="404">
        <v>0.99</v>
      </c>
      <c r="J9" s="404">
        <v>0.98499999999999999</v>
      </c>
      <c r="K9" s="404">
        <v>0.99</v>
      </c>
      <c r="L9" s="404">
        <v>0.99</v>
      </c>
      <c r="M9" s="404">
        <v>0.99199999999999999</v>
      </c>
      <c r="N9" s="404">
        <v>1</v>
      </c>
      <c r="O9" s="404">
        <v>0.995</v>
      </c>
      <c r="P9" s="404">
        <v>0.99</v>
      </c>
      <c r="Q9" s="404">
        <v>1</v>
      </c>
      <c r="R9" s="404">
        <v>1</v>
      </c>
      <c r="S9" s="404">
        <v>0.99</v>
      </c>
      <c r="T9" s="404">
        <v>1</v>
      </c>
      <c r="U9" s="404">
        <v>1</v>
      </c>
      <c r="V9" s="439">
        <v>1</v>
      </c>
    </row>
    <row r="10" spans="1:22" x14ac:dyDescent="0.2">
      <c r="A10" s="407" t="str">
        <f>'CMFs Fatal (All Data)'!A10</f>
        <v>7 - Access management - Median width - Increase median width from 10 ft to 20 ft</v>
      </c>
      <c r="B10" s="403">
        <f>'CMFs Fatal (All Data)'!B10</f>
        <v>20</v>
      </c>
      <c r="C10" s="403" t="str">
        <f>'CMFs Fatal (All Data)'!C10</f>
        <v>All</v>
      </c>
      <c r="D10" s="403" t="e">
        <f>'CMFs Fatal (All Data)'!D10</f>
        <v>#N/A</v>
      </c>
      <c r="E10" s="404">
        <v>0.91</v>
      </c>
      <c r="F10" s="404">
        <v>1</v>
      </c>
      <c r="G10" s="404">
        <v>0.91</v>
      </c>
      <c r="H10" s="404">
        <v>0.91</v>
      </c>
      <c r="I10" s="404">
        <v>0.91</v>
      </c>
      <c r="J10" s="404">
        <v>0.91</v>
      </c>
      <c r="K10" s="404">
        <v>0.91</v>
      </c>
      <c r="L10" s="404">
        <v>0.91</v>
      </c>
      <c r="M10" s="404">
        <v>0.91</v>
      </c>
      <c r="N10" s="404">
        <v>1</v>
      </c>
      <c r="O10" s="404">
        <v>0.91</v>
      </c>
      <c r="P10" s="404">
        <v>0.91</v>
      </c>
      <c r="Q10" s="404">
        <v>1</v>
      </c>
      <c r="R10" s="404">
        <v>1</v>
      </c>
      <c r="S10" s="404">
        <v>0.91</v>
      </c>
      <c r="T10" s="404">
        <v>1</v>
      </c>
      <c r="U10" s="404">
        <v>1</v>
      </c>
      <c r="V10" s="439">
        <v>1</v>
      </c>
    </row>
    <row r="11" spans="1:22" x14ac:dyDescent="0.2">
      <c r="A11" s="536" t="str">
        <f>'CMFs Fatal (All Data)'!A11</f>
        <v>8 - Access management - Median width - Increase median width from 10 ft to 30 ft</v>
      </c>
      <c r="B11" s="403">
        <f>'CMFs Fatal (All Data)'!B11</f>
        <v>20</v>
      </c>
      <c r="C11" s="403" t="str">
        <f>'CMFs Fatal (All Data)'!C11</f>
        <v>All</v>
      </c>
      <c r="D11" s="403" t="e">
        <f>'CMFs Fatal (All Data)'!D11</f>
        <v>#N/A</v>
      </c>
      <c r="E11" s="404">
        <v>0.83</v>
      </c>
      <c r="F11" s="404">
        <v>1</v>
      </c>
      <c r="G11" s="404">
        <v>0.83</v>
      </c>
      <c r="H11" s="404">
        <v>0.83</v>
      </c>
      <c r="I11" s="404">
        <v>0.83</v>
      </c>
      <c r="J11" s="404">
        <v>0.83</v>
      </c>
      <c r="K11" s="404">
        <v>0.83</v>
      </c>
      <c r="L11" s="404">
        <v>0.83</v>
      </c>
      <c r="M11" s="404">
        <v>0.83</v>
      </c>
      <c r="N11" s="404">
        <v>1</v>
      </c>
      <c r="O11" s="404">
        <v>0.83</v>
      </c>
      <c r="P11" s="404">
        <v>0.83</v>
      </c>
      <c r="Q11" s="404">
        <v>1</v>
      </c>
      <c r="R11" s="404">
        <v>1</v>
      </c>
      <c r="S11" s="404">
        <v>0.83</v>
      </c>
      <c r="T11" s="404">
        <v>1</v>
      </c>
      <c r="U11" s="404">
        <v>1</v>
      </c>
      <c r="V11" s="439">
        <v>1</v>
      </c>
    </row>
    <row r="12" spans="1:22" x14ac:dyDescent="0.2">
      <c r="A12" s="407" t="str">
        <f>'CMFs Fatal (All Data)'!A12</f>
        <v>9 - Access management - Median width - Increase median width from 10 ft to 40 ft</v>
      </c>
      <c r="B12" s="405">
        <f>'CMFs Fatal (All Data)'!B12</f>
        <v>20</v>
      </c>
      <c r="C12" s="405" t="str">
        <f>'CMFs Fatal (All Data)'!C12</f>
        <v>All</v>
      </c>
      <c r="D12" s="405" t="e">
        <f>'CMFs Fatal (All Data)'!D12</f>
        <v>#N/A</v>
      </c>
      <c r="E12" s="404">
        <v>0.75</v>
      </c>
      <c r="F12" s="404">
        <v>1</v>
      </c>
      <c r="G12" s="404">
        <v>0.75</v>
      </c>
      <c r="H12" s="404">
        <v>0.75</v>
      </c>
      <c r="I12" s="404">
        <v>0.75</v>
      </c>
      <c r="J12" s="404">
        <v>0.75</v>
      </c>
      <c r="K12" s="404">
        <v>0.75</v>
      </c>
      <c r="L12" s="404">
        <v>0.75</v>
      </c>
      <c r="M12" s="404">
        <v>0.75</v>
      </c>
      <c r="N12" s="404">
        <v>1</v>
      </c>
      <c r="O12" s="404">
        <v>0.75</v>
      </c>
      <c r="P12" s="404">
        <v>0.75</v>
      </c>
      <c r="Q12" s="404">
        <v>1</v>
      </c>
      <c r="R12" s="404">
        <v>1</v>
      </c>
      <c r="S12" s="404">
        <v>0.75</v>
      </c>
      <c r="T12" s="404">
        <v>1</v>
      </c>
      <c r="U12" s="404">
        <v>1</v>
      </c>
      <c r="V12" s="439">
        <v>1</v>
      </c>
    </row>
    <row r="13" spans="1:22" x14ac:dyDescent="0.2">
      <c r="A13" s="407" t="str">
        <f>'CMFs Fatal (All Data)'!A13</f>
        <v>10 - Access management - Median width - Increase median width from 10 ft to 50 ft</v>
      </c>
      <c r="B13" s="403">
        <f>'CMFs Fatal (All Data)'!B13</f>
        <v>20</v>
      </c>
      <c r="C13" s="403" t="str">
        <f>'CMFs Fatal (All Data)'!C13</f>
        <v>All</v>
      </c>
      <c r="D13" s="403" t="e">
        <f>'CMFs Fatal (All Data)'!D13</f>
        <v>#N/A</v>
      </c>
      <c r="E13" s="404">
        <v>0.68</v>
      </c>
      <c r="F13" s="404">
        <v>1</v>
      </c>
      <c r="G13" s="404">
        <v>0.68</v>
      </c>
      <c r="H13" s="404">
        <v>0.68</v>
      </c>
      <c r="I13" s="404">
        <v>0.68</v>
      </c>
      <c r="J13" s="404">
        <v>0.68</v>
      </c>
      <c r="K13" s="404">
        <v>0.68</v>
      </c>
      <c r="L13" s="404">
        <v>0.68</v>
      </c>
      <c r="M13" s="404">
        <v>0.68</v>
      </c>
      <c r="N13" s="404">
        <v>1</v>
      </c>
      <c r="O13" s="404">
        <v>0.68</v>
      </c>
      <c r="P13" s="404">
        <v>0.68</v>
      </c>
      <c r="Q13" s="404">
        <v>1</v>
      </c>
      <c r="R13" s="404">
        <v>1</v>
      </c>
      <c r="S13" s="404">
        <v>0.68</v>
      </c>
      <c r="T13" s="404">
        <v>1</v>
      </c>
      <c r="U13" s="404">
        <v>1</v>
      </c>
      <c r="V13" s="439">
        <v>1</v>
      </c>
    </row>
    <row r="14" spans="1:22" x14ac:dyDescent="0.2">
      <c r="A14" s="407" t="str">
        <f>'CMFs Fatal (All Data)'!A14</f>
        <v>11 - Access management - Median width - Increase median width from 10 ft to 60 ft</v>
      </c>
      <c r="B14" s="403">
        <f>'CMFs Fatal (All Data)'!B14</f>
        <v>20</v>
      </c>
      <c r="C14" s="403" t="str">
        <f>'CMFs Fatal (All Data)'!C14</f>
        <v>All</v>
      </c>
      <c r="D14" s="403" t="e">
        <f>'CMFs Fatal (All Data)'!D14</f>
        <v>#N/A</v>
      </c>
      <c r="E14" s="404">
        <v>0.62</v>
      </c>
      <c r="F14" s="404">
        <v>1</v>
      </c>
      <c r="G14" s="404">
        <v>0.62</v>
      </c>
      <c r="H14" s="404">
        <v>0.62</v>
      </c>
      <c r="I14" s="404">
        <v>0.62</v>
      </c>
      <c r="J14" s="404">
        <v>0.62</v>
      </c>
      <c r="K14" s="404">
        <v>0.62</v>
      </c>
      <c r="L14" s="404">
        <v>0.62</v>
      </c>
      <c r="M14" s="404">
        <v>0.62</v>
      </c>
      <c r="N14" s="404">
        <v>1</v>
      </c>
      <c r="O14" s="404">
        <v>0.62</v>
      </c>
      <c r="P14" s="404">
        <v>0.62</v>
      </c>
      <c r="Q14" s="404">
        <v>1</v>
      </c>
      <c r="R14" s="404">
        <v>1</v>
      </c>
      <c r="S14" s="404">
        <v>0.62</v>
      </c>
      <c r="T14" s="404">
        <v>1</v>
      </c>
      <c r="U14" s="404">
        <v>1</v>
      </c>
      <c r="V14" s="439">
        <v>1</v>
      </c>
    </row>
    <row r="15" spans="1:22" x14ac:dyDescent="0.2">
      <c r="A15" s="407" t="str">
        <f>'CMFs Fatal (All Data)'!A15</f>
        <v>12 - Access management - Median width - Increase median width from 10 ft to 70 ft</v>
      </c>
      <c r="B15" s="403">
        <f>'CMFs Fatal (All Data)'!B15</f>
        <v>20</v>
      </c>
      <c r="C15" s="403" t="str">
        <f>'CMFs Fatal (All Data)'!C15</f>
        <v>All</v>
      </c>
      <c r="D15" s="403" t="e">
        <f>'CMFs Fatal (All Data)'!D15</f>
        <v>#N/A</v>
      </c>
      <c r="E15" s="404">
        <v>0.56999999999999995</v>
      </c>
      <c r="F15" s="404">
        <v>1</v>
      </c>
      <c r="G15" s="404">
        <v>0.56999999999999995</v>
      </c>
      <c r="H15" s="404">
        <v>0.56999999999999995</v>
      </c>
      <c r="I15" s="404">
        <v>0.56999999999999995</v>
      </c>
      <c r="J15" s="404">
        <v>0.56999999999999995</v>
      </c>
      <c r="K15" s="404">
        <v>0.56999999999999995</v>
      </c>
      <c r="L15" s="404">
        <v>0.56999999999999995</v>
      </c>
      <c r="M15" s="404">
        <v>0.56999999999999995</v>
      </c>
      <c r="N15" s="404">
        <v>1</v>
      </c>
      <c r="O15" s="404">
        <v>0.56999999999999995</v>
      </c>
      <c r="P15" s="404">
        <v>0.56999999999999995</v>
      </c>
      <c r="Q15" s="404">
        <v>1</v>
      </c>
      <c r="R15" s="404">
        <v>1</v>
      </c>
      <c r="S15" s="404">
        <v>0.56999999999999995</v>
      </c>
      <c r="T15" s="404">
        <v>1</v>
      </c>
      <c r="U15" s="404">
        <v>1</v>
      </c>
      <c r="V15" s="439">
        <v>1</v>
      </c>
    </row>
    <row r="16" spans="1:22" x14ac:dyDescent="0.2">
      <c r="A16" s="407" t="str">
        <f>'CMFs Fatal (All Data)'!A16</f>
        <v>13 - Access management - Median width - Increase median width from 10 ft to 80 ft</v>
      </c>
      <c r="B16" s="403">
        <f>'CMFs Fatal (All Data)'!B16</f>
        <v>20</v>
      </c>
      <c r="C16" s="403" t="str">
        <f>'CMFs Fatal (All Data)'!C16</f>
        <v>All</v>
      </c>
      <c r="D16" s="403" t="e">
        <f>'CMFs Fatal (All Data)'!D16</f>
        <v>#N/A</v>
      </c>
      <c r="E16" s="404">
        <v>0.51</v>
      </c>
      <c r="F16" s="404">
        <v>1</v>
      </c>
      <c r="G16" s="404">
        <v>0.51</v>
      </c>
      <c r="H16" s="404">
        <v>0.51</v>
      </c>
      <c r="I16" s="404">
        <v>0.51</v>
      </c>
      <c r="J16" s="404">
        <v>0.51</v>
      </c>
      <c r="K16" s="404">
        <v>0.51</v>
      </c>
      <c r="L16" s="404">
        <v>0.51</v>
      </c>
      <c r="M16" s="404">
        <v>0.51</v>
      </c>
      <c r="N16" s="404">
        <v>1</v>
      </c>
      <c r="O16" s="404">
        <v>0.51</v>
      </c>
      <c r="P16" s="404">
        <v>0.51</v>
      </c>
      <c r="Q16" s="404">
        <v>1</v>
      </c>
      <c r="R16" s="404">
        <v>1</v>
      </c>
      <c r="S16" s="404">
        <v>0.51</v>
      </c>
      <c r="T16" s="404">
        <v>1</v>
      </c>
      <c r="U16" s="404">
        <v>1</v>
      </c>
      <c r="V16" s="439">
        <v>1</v>
      </c>
    </row>
    <row r="17" spans="1:22" x14ac:dyDescent="0.2">
      <c r="A17" s="536" t="str">
        <f>'CMFs Fatal (All Data)'!A17</f>
        <v>14 - Access management - Ramp - Presence of on-ramps</v>
      </c>
      <c r="B17" s="403">
        <f>'CMFs Fatal (All Data)'!B17</f>
        <v>20</v>
      </c>
      <c r="C17" s="403" t="str">
        <f>'CMFs Fatal (All Data)'!C17</f>
        <v>Rural</v>
      </c>
      <c r="D17" s="403" t="e">
        <f>'CMFs Fatal (All Data)'!D17</f>
        <v>#N/A</v>
      </c>
      <c r="E17" s="404">
        <v>1</v>
      </c>
      <c r="F17" s="404">
        <v>1.4690000000000001</v>
      </c>
      <c r="G17" s="404">
        <v>1.4690000000000001</v>
      </c>
      <c r="H17" s="404">
        <v>1.4690000000000001</v>
      </c>
      <c r="I17" s="404">
        <v>1.4690000000000001</v>
      </c>
      <c r="J17" s="404">
        <v>1.2635000000000001</v>
      </c>
      <c r="K17" s="404">
        <v>1</v>
      </c>
      <c r="L17" s="404">
        <v>1</v>
      </c>
      <c r="M17" s="404">
        <v>1.3334999999999999</v>
      </c>
      <c r="N17" s="404">
        <v>1</v>
      </c>
      <c r="O17" s="404">
        <v>1.2635000000000001</v>
      </c>
      <c r="P17" s="404">
        <v>1.4690000000000001</v>
      </c>
      <c r="Q17" s="404">
        <v>1</v>
      </c>
      <c r="R17" s="404">
        <v>1</v>
      </c>
      <c r="S17" s="404">
        <v>1.4690000000000001</v>
      </c>
      <c r="T17" s="404">
        <v>1</v>
      </c>
      <c r="U17" s="404">
        <v>1</v>
      </c>
      <c r="V17" s="439">
        <v>1</v>
      </c>
    </row>
    <row r="18" spans="1:22" x14ac:dyDescent="0.2">
      <c r="A18" s="536" t="str">
        <f>'CMFs Fatal (All Data)'!A18</f>
        <v>15 - Access management - Ramp density - Increase Ramp Density-Freeway-from 0 to 1 ramps per mile</v>
      </c>
      <c r="B18" s="403">
        <f>'CMFs Fatal (All Data)'!B18</f>
        <v>20</v>
      </c>
      <c r="C18" s="403" t="str">
        <f>'CMFs Fatal (All Data)'!C18</f>
        <v>All</v>
      </c>
      <c r="D18" s="403" t="e">
        <f>'CMFs Fatal (All Data)'!D18</f>
        <v>#N/A</v>
      </c>
      <c r="E18" s="404">
        <v>1</v>
      </c>
      <c r="F18" s="404">
        <v>1.0469999999999999</v>
      </c>
      <c r="G18" s="404">
        <v>1.0469999999999999</v>
      </c>
      <c r="H18" s="404">
        <v>1.0469999999999999</v>
      </c>
      <c r="I18" s="404">
        <v>1.0469999999999999</v>
      </c>
      <c r="J18" s="404">
        <v>1.0469999999999999</v>
      </c>
      <c r="K18" s="404">
        <v>1</v>
      </c>
      <c r="L18" s="404">
        <v>1</v>
      </c>
      <c r="M18" s="404">
        <v>1.0469999999999999</v>
      </c>
      <c r="N18" s="404">
        <v>1</v>
      </c>
      <c r="O18" s="404">
        <v>1</v>
      </c>
      <c r="P18" s="404">
        <v>1</v>
      </c>
      <c r="Q18" s="404">
        <v>1</v>
      </c>
      <c r="R18" s="404">
        <v>1</v>
      </c>
      <c r="S18" s="404">
        <v>1.0469999999999999</v>
      </c>
      <c r="T18" s="404">
        <v>1</v>
      </c>
      <c r="U18" s="404">
        <v>1</v>
      </c>
      <c r="V18" s="439">
        <v>1</v>
      </c>
    </row>
    <row r="19" spans="1:22" x14ac:dyDescent="0.2">
      <c r="A19" s="407" t="str">
        <f>'CMFs Fatal (All Data)'!A19</f>
        <v>16 - Access management - Ramp density - Increase Ramp Density-Freeway-from 0 to 10 ramps per mile</v>
      </c>
      <c r="B19" s="403">
        <f>'CMFs Fatal (All Data)'!B19</f>
        <v>20</v>
      </c>
      <c r="C19" s="403" t="str">
        <f>'CMFs Fatal (All Data)'!C19</f>
        <v>All</v>
      </c>
      <c r="D19" s="403" t="e">
        <f>'CMFs Fatal (All Data)'!D19</f>
        <v>#N/A</v>
      </c>
      <c r="E19" s="404">
        <v>1</v>
      </c>
      <c r="F19" s="404">
        <v>1.5780000000000001</v>
      </c>
      <c r="G19" s="404">
        <v>1.5780000000000001</v>
      </c>
      <c r="H19" s="404">
        <v>1.5780000000000001</v>
      </c>
      <c r="I19" s="404">
        <v>1.5780000000000001</v>
      </c>
      <c r="J19" s="404">
        <v>1.5780000000000001</v>
      </c>
      <c r="K19" s="404">
        <v>1</v>
      </c>
      <c r="L19" s="404">
        <v>1</v>
      </c>
      <c r="M19" s="404">
        <v>1.5780000000000001</v>
      </c>
      <c r="N19" s="404">
        <v>1</v>
      </c>
      <c r="O19" s="404">
        <v>1</v>
      </c>
      <c r="P19" s="404">
        <v>1</v>
      </c>
      <c r="Q19" s="404">
        <v>1</v>
      </c>
      <c r="R19" s="404">
        <v>1</v>
      </c>
      <c r="S19" s="404">
        <v>1.5780000000000001</v>
      </c>
      <c r="T19" s="404">
        <v>1</v>
      </c>
      <c r="U19" s="404">
        <v>1</v>
      </c>
      <c r="V19" s="439">
        <v>1</v>
      </c>
    </row>
    <row r="20" spans="1:22" x14ac:dyDescent="0.2">
      <c r="A20" s="407" t="str">
        <f>'CMFs Fatal (All Data)'!A20</f>
        <v>17 - Access management - Ramp density - Increase Ramp Density-Freeway-from 0 to 5 ramps per mile</v>
      </c>
      <c r="B20" s="403">
        <f>'CMFs Fatal (All Data)'!B20</f>
        <v>20</v>
      </c>
      <c r="C20" s="403" t="str">
        <f>'CMFs Fatal (All Data)'!C20</f>
        <v>All</v>
      </c>
      <c r="D20" s="403" t="e">
        <f>'CMFs Fatal (All Data)'!D20</f>
        <v>#N/A</v>
      </c>
      <c r="E20" s="404">
        <v>1</v>
      </c>
      <c r="F20" s="404">
        <v>1.256</v>
      </c>
      <c r="G20" s="404">
        <v>1.256</v>
      </c>
      <c r="H20" s="404">
        <v>1.256</v>
      </c>
      <c r="I20" s="404">
        <v>1.256</v>
      </c>
      <c r="J20" s="404">
        <v>1.256</v>
      </c>
      <c r="K20" s="404">
        <v>1</v>
      </c>
      <c r="L20" s="404">
        <v>1</v>
      </c>
      <c r="M20" s="404">
        <v>1.256</v>
      </c>
      <c r="N20" s="404">
        <v>1</v>
      </c>
      <c r="O20" s="404">
        <v>1</v>
      </c>
      <c r="P20" s="404">
        <v>1</v>
      </c>
      <c r="Q20" s="404">
        <v>1</v>
      </c>
      <c r="R20" s="404">
        <v>1</v>
      </c>
      <c r="S20" s="404">
        <v>1.256</v>
      </c>
      <c r="T20" s="404">
        <v>1</v>
      </c>
      <c r="U20" s="404">
        <v>1</v>
      </c>
      <c r="V20" s="439">
        <v>1</v>
      </c>
    </row>
    <row r="21" spans="1:22" x14ac:dyDescent="0.2">
      <c r="A21" s="407" t="str">
        <f>'CMFs Fatal (All Data)'!A21</f>
        <v>18 - Access management - Regulation - Convert two-way to one-way operation (Frontage road)</v>
      </c>
      <c r="B21" s="403">
        <f>'CMFs Fatal (All Data)'!B21</f>
        <v>20</v>
      </c>
      <c r="C21" s="403" t="str">
        <f>'CMFs Fatal (All Data)'!C21</f>
        <v>All</v>
      </c>
      <c r="D21" s="403" t="e">
        <f>'CMFs Fatal (All Data)'!D21</f>
        <v>#N/A</v>
      </c>
      <c r="E21" s="404">
        <v>0.2</v>
      </c>
      <c r="F21" s="404">
        <v>0.27</v>
      </c>
      <c r="G21" s="404">
        <v>0.23</v>
      </c>
      <c r="H21" s="404">
        <v>0.23</v>
      </c>
      <c r="I21" s="404">
        <v>0.23</v>
      </c>
      <c r="J21" s="404">
        <v>0.23</v>
      </c>
      <c r="K21" s="404">
        <v>0.19</v>
      </c>
      <c r="L21" s="404">
        <v>0.23</v>
      </c>
      <c r="M21" s="404">
        <v>0.23</v>
      </c>
      <c r="N21" s="404">
        <v>1</v>
      </c>
      <c r="O21" s="404">
        <v>1</v>
      </c>
      <c r="P21" s="404">
        <v>1</v>
      </c>
      <c r="Q21" s="404">
        <v>1</v>
      </c>
      <c r="R21" s="404">
        <v>1</v>
      </c>
      <c r="S21" s="404">
        <v>0.23</v>
      </c>
      <c r="T21" s="404">
        <v>1</v>
      </c>
      <c r="U21" s="404">
        <v>1</v>
      </c>
      <c r="V21" s="439">
        <v>1</v>
      </c>
    </row>
    <row r="22" spans="1:22" x14ac:dyDescent="0.2">
      <c r="A22" s="407" t="str">
        <f>'CMFs Fatal (All Data)'!A22</f>
        <v>19 - Access management - TWLTL - Add - Add a TWLTL on two lane road</v>
      </c>
      <c r="B22" s="403">
        <f>'CMFs Fatal (All Data)'!B22</f>
        <v>20</v>
      </c>
      <c r="C22" s="403" t="str">
        <f>'CMFs Fatal (All Data)'!C22</f>
        <v>All</v>
      </c>
      <c r="D22" s="403" t="e">
        <f>'CMFs Fatal (All Data)'!D22</f>
        <v>#N/A</v>
      </c>
      <c r="E22" s="404">
        <v>0.72599999999999998</v>
      </c>
      <c r="F22" s="404">
        <v>0.55500000000000005</v>
      </c>
      <c r="G22" s="404">
        <v>0.72599999999999998</v>
      </c>
      <c r="H22" s="404">
        <v>0.72599999999999998</v>
      </c>
      <c r="I22" s="404">
        <v>0.72599999999999998</v>
      </c>
      <c r="J22" s="404">
        <v>0.72599999999999998</v>
      </c>
      <c r="K22" s="404">
        <v>0.72599999999999998</v>
      </c>
      <c r="L22" s="404">
        <v>0.72599999999999998</v>
      </c>
      <c r="M22" s="404">
        <v>0.72599999999999998</v>
      </c>
      <c r="N22" s="404">
        <v>1</v>
      </c>
      <c r="O22" s="404">
        <v>0.72599999999999998</v>
      </c>
      <c r="P22" s="404">
        <v>0.72599999999999998</v>
      </c>
      <c r="Q22" s="404">
        <v>1</v>
      </c>
      <c r="R22" s="404">
        <v>1</v>
      </c>
      <c r="S22" s="404">
        <v>0.72599999999999998</v>
      </c>
      <c r="T22" s="404">
        <v>1</v>
      </c>
      <c r="U22" s="404">
        <v>1</v>
      </c>
      <c r="V22" s="439">
        <v>1</v>
      </c>
    </row>
    <row r="23" spans="1:22" x14ac:dyDescent="0.2">
      <c r="A23" s="407" t="str">
        <f>'CMFs Fatal (All Data)'!A23</f>
        <v>20 - Access management - TWLTL - Convert - Convert 4 lanes to 3 lanes with a TWLTL</v>
      </c>
      <c r="B23" s="403">
        <f>'CMFs Fatal (All Data)'!B23</f>
        <v>20</v>
      </c>
      <c r="C23" s="403" t="str">
        <f>'CMFs Fatal (All Data)'!C23</f>
        <v>Urban and Suburban</v>
      </c>
      <c r="D23" s="403" t="e">
        <f>'CMFs Fatal (All Data)'!D23</f>
        <v>#N/A</v>
      </c>
      <c r="E23" s="404">
        <v>0.71899999999999997</v>
      </c>
      <c r="F23" s="404">
        <v>0.69</v>
      </c>
      <c r="G23" s="404">
        <v>0.69499999999999995</v>
      </c>
      <c r="H23" s="404">
        <v>0.71899999999999997</v>
      </c>
      <c r="I23" s="404">
        <v>0.71899999999999997</v>
      </c>
      <c r="J23" s="404">
        <v>0.71899999999999997</v>
      </c>
      <c r="K23" s="404">
        <v>0.71899999999999997</v>
      </c>
      <c r="L23" s="404">
        <v>0.71899999999999997</v>
      </c>
      <c r="M23" s="404">
        <v>0.71899999999999997</v>
      </c>
      <c r="N23" s="404">
        <v>1</v>
      </c>
      <c r="O23" s="404">
        <v>0.71899999999999997</v>
      </c>
      <c r="P23" s="404">
        <v>0.71899999999999997</v>
      </c>
      <c r="Q23" s="404">
        <v>1</v>
      </c>
      <c r="R23" s="404">
        <v>1</v>
      </c>
      <c r="S23" s="404">
        <v>0.71899999999999997</v>
      </c>
      <c r="T23" s="404">
        <v>1</v>
      </c>
      <c r="U23" s="404">
        <v>1</v>
      </c>
      <c r="V23" s="439">
        <v>1</v>
      </c>
    </row>
    <row r="24" spans="1:22" x14ac:dyDescent="0.2">
      <c r="A24" s="407" t="str">
        <f>'CMFs Fatal (All Data)'!A24</f>
        <v>21 - Access management - TWLTL - Convert - Convert 4-lane undivided road to 2-lanes plus TWLTL</v>
      </c>
      <c r="B24" s="403">
        <f>'CMFs Fatal (All Data)'!B24</f>
        <v>20</v>
      </c>
      <c r="C24" s="403" t="str">
        <f>'CMFs Fatal (All Data)'!C24</f>
        <v>All</v>
      </c>
      <c r="D24" s="403" t="e">
        <f>'CMFs Fatal (All Data)'!D24</f>
        <v>#N/A</v>
      </c>
      <c r="E24" s="404">
        <v>0.93</v>
      </c>
      <c r="F24" s="404">
        <v>0.93</v>
      </c>
      <c r="G24" s="404">
        <v>0.93</v>
      </c>
      <c r="H24" s="404">
        <v>0.93</v>
      </c>
      <c r="I24" s="404">
        <v>0.93</v>
      </c>
      <c r="J24" s="404">
        <v>0.93</v>
      </c>
      <c r="K24" s="404">
        <v>0.93</v>
      </c>
      <c r="L24" s="404">
        <v>0.93</v>
      </c>
      <c r="M24" s="404">
        <v>0.93</v>
      </c>
      <c r="N24" s="404">
        <v>1</v>
      </c>
      <c r="O24" s="404">
        <v>0.93</v>
      </c>
      <c r="P24" s="404">
        <v>0.93</v>
      </c>
      <c r="Q24" s="404">
        <v>1</v>
      </c>
      <c r="R24" s="404">
        <v>1</v>
      </c>
      <c r="S24" s="404">
        <v>0.93</v>
      </c>
      <c r="T24" s="404">
        <v>1</v>
      </c>
      <c r="U24" s="404">
        <v>1</v>
      </c>
      <c r="V24" s="439">
        <v>1</v>
      </c>
    </row>
    <row r="25" spans="1:22" x14ac:dyDescent="0.2">
      <c r="A25" s="407" t="str">
        <f>'CMFs Fatal (All Data)'!A25</f>
        <v>22 - Access management - TWLTL - Replace/Remove - Replace TWLTL with raised median</v>
      </c>
      <c r="B25" s="403">
        <f>'CMFs Fatal (All Data)'!B25</f>
        <v>20</v>
      </c>
      <c r="C25" s="403" t="str">
        <f>'CMFs Fatal (All Data)'!C25</f>
        <v>All</v>
      </c>
      <c r="D25" s="403" t="e">
        <f>'CMFs Fatal (All Data)'!D25</f>
        <v>#N/A</v>
      </c>
      <c r="E25" s="404">
        <v>0.77</v>
      </c>
      <c r="F25" s="404">
        <v>0.77700000000000002</v>
      </c>
      <c r="G25" s="404">
        <v>0.64700000000000002</v>
      </c>
      <c r="H25" s="404">
        <v>0.66300000000000003</v>
      </c>
      <c r="I25" s="404">
        <v>0.79</v>
      </c>
      <c r="J25" s="404">
        <v>0.66300000000000003</v>
      </c>
      <c r="K25" s="404">
        <v>0.312</v>
      </c>
      <c r="L25" s="404">
        <v>0.66200000000000003</v>
      </c>
      <c r="M25" s="404">
        <v>0.78</v>
      </c>
      <c r="N25" s="404">
        <v>1</v>
      </c>
      <c r="O25" s="404">
        <v>0.78</v>
      </c>
      <c r="P25" s="404">
        <v>0.66300000000000003</v>
      </c>
      <c r="Q25" s="404">
        <v>1</v>
      </c>
      <c r="R25" s="404">
        <v>1</v>
      </c>
      <c r="S25" s="404">
        <v>0.74199999999999999</v>
      </c>
      <c r="T25" s="404">
        <v>1</v>
      </c>
      <c r="U25" s="404">
        <v>1</v>
      </c>
      <c r="V25" s="439">
        <v>1</v>
      </c>
    </row>
    <row r="26" spans="1:22" x14ac:dyDescent="0.2">
      <c r="A26" s="407" t="str">
        <f>'CMFs Fatal (All Data)'!A26</f>
        <v>23 - Advanced technology and ITS - Convert existing barrier tollbooths to open road tolling (ORT) facility</v>
      </c>
      <c r="B26" s="403">
        <f>'CMFs Fatal (All Data)'!B26</f>
        <v>20</v>
      </c>
      <c r="C26" s="403" t="str">
        <f>'CMFs Fatal (All Data)'!C26</f>
        <v>All</v>
      </c>
      <c r="D26" s="403" t="e">
        <f>'CMFs Fatal (All Data)'!D26</f>
        <v>#N/A</v>
      </c>
      <c r="E26" s="404">
        <v>1</v>
      </c>
      <c r="F26" s="404">
        <v>0.34</v>
      </c>
      <c r="G26" s="404">
        <v>0.49</v>
      </c>
      <c r="H26" s="404">
        <v>0.49</v>
      </c>
      <c r="I26" s="404">
        <v>0.49</v>
      </c>
      <c r="J26" s="404">
        <v>1</v>
      </c>
      <c r="K26" s="404">
        <v>1</v>
      </c>
      <c r="L26" s="404">
        <v>1</v>
      </c>
      <c r="M26" s="404">
        <v>1</v>
      </c>
      <c r="N26" s="404">
        <v>1</v>
      </c>
      <c r="O26" s="404">
        <v>1</v>
      </c>
      <c r="P26" s="404">
        <v>1</v>
      </c>
      <c r="Q26" s="404">
        <v>1</v>
      </c>
      <c r="R26" s="404">
        <v>1</v>
      </c>
      <c r="S26" s="404">
        <v>1</v>
      </c>
      <c r="T26" s="404">
        <v>1</v>
      </c>
      <c r="U26" s="404">
        <v>1</v>
      </c>
      <c r="V26" s="439">
        <v>1</v>
      </c>
    </row>
    <row r="27" spans="1:22" x14ac:dyDescent="0.2">
      <c r="A27" s="407" t="str">
        <f>'CMFs Fatal (All Data)'!A27</f>
        <v>24 - Advanced technology and ITS - Convert traditional mainline toll plazas to hybrid mainline toll plazas</v>
      </c>
      <c r="B27" s="403">
        <f>'CMFs Fatal (All Data)'!B27</f>
        <v>20</v>
      </c>
      <c r="C27" s="403" t="str">
        <f>'CMFs Fatal (All Data)'!C27</f>
        <v>All</v>
      </c>
      <c r="D27" s="403" t="e">
        <f>'CMFs Fatal (All Data)'!D27</f>
        <v>#N/A</v>
      </c>
      <c r="E27" s="404">
        <v>1</v>
      </c>
      <c r="F27" s="404">
        <v>0.34</v>
      </c>
      <c r="G27" s="404">
        <v>0.45</v>
      </c>
      <c r="H27" s="404">
        <v>0.45</v>
      </c>
      <c r="I27" s="404">
        <v>0.39500000000000002</v>
      </c>
      <c r="J27" s="404">
        <v>1</v>
      </c>
      <c r="K27" s="404">
        <v>1</v>
      </c>
      <c r="L27" s="404">
        <v>1</v>
      </c>
      <c r="M27" s="404">
        <v>1</v>
      </c>
      <c r="N27" s="404">
        <v>1</v>
      </c>
      <c r="O27" s="404">
        <v>1</v>
      </c>
      <c r="P27" s="404">
        <v>1</v>
      </c>
      <c r="Q27" s="404">
        <v>1</v>
      </c>
      <c r="R27" s="404">
        <v>1</v>
      </c>
      <c r="S27" s="404">
        <v>1</v>
      </c>
      <c r="T27" s="404">
        <v>1</v>
      </c>
      <c r="U27" s="404">
        <v>1</v>
      </c>
      <c r="V27" s="439">
        <v>1</v>
      </c>
    </row>
    <row r="28" spans="1:22" x14ac:dyDescent="0.2">
      <c r="A28" s="407" t="str">
        <f>'CMFs Fatal (All Data)'!A28</f>
        <v>25 - Bicyclists - Install bicycle lanes (marked, but not physically-separated)</v>
      </c>
      <c r="B28" s="403">
        <f>'CMFs Fatal (All Data)'!B28</f>
        <v>20</v>
      </c>
      <c r="C28" s="403" t="str">
        <f>'CMFs Fatal (All Data)'!C28</f>
        <v>Urban</v>
      </c>
      <c r="D28" s="403" t="e">
        <f>'CMFs Fatal (All Data)'!D28</f>
        <v>#N/A</v>
      </c>
      <c r="E28" s="404">
        <v>1</v>
      </c>
      <c r="F28" s="404">
        <v>1.05</v>
      </c>
      <c r="G28" s="404">
        <v>1.05</v>
      </c>
      <c r="H28" s="404">
        <v>1.05</v>
      </c>
      <c r="I28" s="404">
        <v>1.05</v>
      </c>
      <c r="J28" s="404">
        <v>1</v>
      </c>
      <c r="K28" s="404">
        <v>1</v>
      </c>
      <c r="L28" s="404">
        <v>1</v>
      </c>
      <c r="M28" s="404">
        <v>1.05</v>
      </c>
      <c r="N28" s="404">
        <v>1.05</v>
      </c>
      <c r="O28" s="404">
        <v>1</v>
      </c>
      <c r="P28" s="404">
        <v>1</v>
      </c>
      <c r="Q28" s="404">
        <v>1</v>
      </c>
      <c r="R28" s="404">
        <v>1</v>
      </c>
      <c r="S28" s="404">
        <v>1.05</v>
      </c>
      <c r="T28" s="404">
        <v>1</v>
      </c>
      <c r="U28" s="404">
        <v>1</v>
      </c>
      <c r="V28" s="439">
        <v>1</v>
      </c>
    </row>
    <row r="29" spans="1:22" x14ac:dyDescent="0.2">
      <c r="A29" s="407" t="str">
        <f>'CMFs Fatal (All Data)'!A29</f>
        <v>26 - Bicyclists - Install bicycle tracks (physically-separated)</v>
      </c>
      <c r="B29" s="403">
        <f>'CMFs Fatal (All Data)'!B29</f>
        <v>20</v>
      </c>
      <c r="C29" s="403" t="str">
        <f>'CMFs Fatal (All Data)'!C29</f>
        <v>All</v>
      </c>
      <c r="D29" s="403" t="e">
        <f>'CMFs Fatal (All Data)'!D29</f>
        <v>#N/A</v>
      </c>
      <c r="E29" s="404">
        <v>1</v>
      </c>
      <c r="F29" s="404">
        <v>0.97</v>
      </c>
      <c r="G29" s="404">
        <v>0.99</v>
      </c>
      <c r="H29" s="404">
        <v>1.08</v>
      </c>
      <c r="I29" s="404">
        <v>1.08</v>
      </c>
      <c r="J29" s="404">
        <v>1</v>
      </c>
      <c r="K29" s="404">
        <v>1</v>
      </c>
      <c r="L29" s="404">
        <v>1</v>
      </c>
      <c r="M29" s="404">
        <v>0.79</v>
      </c>
      <c r="N29" s="404">
        <v>1.08</v>
      </c>
      <c r="O29" s="404">
        <v>1</v>
      </c>
      <c r="P29" s="404">
        <v>1</v>
      </c>
      <c r="Q29" s="404">
        <v>1</v>
      </c>
      <c r="R29" s="404">
        <v>1</v>
      </c>
      <c r="S29" s="404">
        <v>1.08</v>
      </c>
      <c r="T29" s="404">
        <v>1</v>
      </c>
      <c r="U29" s="404">
        <v>1</v>
      </c>
      <c r="V29" s="439">
        <v>1</v>
      </c>
    </row>
    <row r="30" spans="1:22" x14ac:dyDescent="0.2">
      <c r="A30" s="407" t="str">
        <f>'CMFs Fatal (All Data)'!A30</f>
        <v>27 - Bicyclists - Install sidewalk barrier to separate cycling from traffic</v>
      </c>
      <c r="B30" s="403">
        <f>'CMFs Fatal (All Data)'!B30</f>
        <v>20</v>
      </c>
      <c r="C30" s="403" t="str">
        <f>'CMFs Fatal (All Data)'!C30</f>
        <v>Urban</v>
      </c>
      <c r="D30" s="403" t="e">
        <f>'CMFs Fatal (All Data)'!D30</f>
        <v>#N/A</v>
      </c>
      <c r="E30" s="404">
        <v>1</v>
      </c>
      <c r="F30" s="404">
        <v>1</v>
      </c>
      <c r="G30" s="404">
        <v>1.99</v>
      </c>
      <c r="H30" s="404">
        <v>1.99</v>
      </c>
      <c r="I30" s="404">
        <v>1.99</v>
      </c>
      <c r="J30" s="404">
        <v>1</v>
      </c>
      <c r="K30" s="404">
        <v>1</v>
      </c>
      <c r="L30" s="404">
        <v>1</v>
      </c>
      <c r="M30" s="404">
        <v>1.99</v>
      </c>
      <c r="N30" s="404">
        <v>1.99</v>
      </c>
      <c r="O30" s="404">
        <v>1</v>
      </c>
      <c r="P30" s="404">
        <v>1</v>
      </c>
      <c r="Q30" s="404">
        <v>1</v>
      </c>
      <c r="R30" s="404">
        <v>1</v>
      </c>
      <c r="S30" s="404">
        <v>1.99</v>
      </c>
      <c r="T30" s="404">
        <v>1</v>
      </c>
      <c r="U30" s="404">
        <v>1</v>
      </c>
      <c r="V30" s="439">
        <v>1</v>
      </c>
    </row>
    <row r="31" spans="1:22" x14ac:dyDescent="0.2">
      <c r="A31" s="407" t="str">
        <f>'CMFs Fatal (All Data)'!A31</f>
        <v xml:space="preserve">28 - Illumination - Intersection/interchange - Add lighting at an intersection and interchange </v>
      </c>
      <c r="B31" s="403">
        <f>'CMFs Fatal (All Data)'!B31</f>
        <v>20</v>
      </c>
      <c r="C31" s="403" t="str">
        <f>'CMFs Fatal (All Data)'!C31</f>
        <v>All</v>
      </c>
      <c r="D31" s="403" t="e">
        <f>'CMFs Fatal (All Data)'!D31</f>
        <v>#N/A</v>
      </c>
      <c r="E31" s="404">
        <v>0.88100000000000001</v>
      </c>
      <c r="F31" s="404">
        <v>0.88100000000000001</v>
      </c>
      <c r="G31" s="404">
        <v>0.67</v>
      </c>
      <c r="H31" s="404">
        <v>0.88100000000000001</v>
      </c>
      <c r="I31" s="404">
        <v>0.88100000000000001</v>
      </c>
      <c r="J31" s="404">
        <v>1</v>
      </c>
      <c r="K31" s="404">
        <v>1</v>
      </c>
      <c r="L31" s="404">
        <v>1</v>
      </c>
      <c r="M31" s="404">
        <v>0.88100000000000001</v>
      </c>
      <c r="N31" s="404">
        <v>0.88100000000000001</v>
      </c>
      <c r="O31" s="404">
        <v>1</v>
      </c>
      <c r="P31" s="404">
        <v>1</v>
      </c>
      <c r="Q31" s="404">
        <v>1</v>
      </c>
      <c r="R31" s="404">
        <v>0.88100000000000001</v>
      </c>
      <c r="S31" s="404">
        <v>0.89549999999999996</v>
      </c>
      <c r="T31" s="404">
        <v>1</v>
      </c>
      <c r="U31" s="404">
        <v>1</v>
      </c>
      <c r="V31" s="439">
        <v>1</v>
      </c>
    </row>
    <row r="32" spans="1:22" x14ac:dyDescent="0.2">
      <c r="A32" s="407" t="str">
        <f>'CMFs Fatal (All Data)'!A32</f>
        <v>29 - Illumination - Segment - Install the street light at roadway segment</v>
      </c>
      <c r="B32" s="403">
        <f>'CMFs Fatal (All Data)'!B32</f>
        <v>20</v>
      </c>
      <c r="C32" s="403" t="str">
        <f>'CMFs Fatal (All Data)'!C32</f>
        <v>All</v>
      </c>
      <c r="D32" s="403" t="e">
        <f>'CMFs Fatal (All Data)'!D32</f>
        <v>#N/A</v>
      </c>
      <c r="E32" s="404">
        <v>0.68</v>
      </c>
      <c r="F32" s="404">
        <v>0.62</v>
      </c>
      <c r="G32" s="404">
        <v>0.73</v>
      </c>
      <c r="H32" s="404">
        <v>0.68</v>
      </c>
      <c r="I32" s="404">
        <v>0.68</v>
      </c>
      <c r="J32" s="404">
        <v>1</v>
      </c>
      <c r="K32" s="404">
        <v>1</v>
      </c>
      <c r="L32" s="404">
        <v>1</v>
      </c>
      <c r="M32" s="404">
        <v>0.46</v>
      </c>
      <c r="N32" s="404">
        <v>0.68</v>
      </c>
      <c r="O32" s="404">
        <v>1</v>
      </c>
      <c r="P32" s="404">
        <v>1</v>
      </c>
      <c r="Q32" s="404">
        <v>1</v>
      </c>
      <c r="R32" s="404">
        <v>0.54</v>
      </c>
      <c r="S32" s="404">
        <v>0.495</v>
      </c>
      <c r="T32" s="404">
        <v>1</v>
      </c>
      <c r="U32" s="404">
        <v>1</v>
      </c>
      <c r="V32" s="439">
        <v>1</v>
      </c>
    </row>
    <row r="33" spans="1:22" x14ac:dyDescent="0.2">
      <c r="A33" s="407" t="str">
        <f>'CMFs Fatal (All Data)'!A33</f>
        <v>30 - Interchange design - Add auxiliary lane</v>
      </c>
      <c r="B33" s="403">
        <f>'CMFs Fatal (All Data)'!B33</f>
        <v>8</v>
      </c>
      <c r="C33" s="403" t="str">
        <f>'CMFs Fatal (All Data)'!C33</f>
        <v>All</v>
      </c>
      <c r="D33" s="403" t="e">
        <f>'CMFs Fatal (All Data)'!D33</f>
        <v>#N/A</v>
      </c>
      <c r="E33" s="404">
        <v>1</v>
      </c>
      <c r="F33" s="404">
        <v>0.76</v>
      </c>
      <c r="G33" s="404">
        <v>0.76</v>
      </c>
      <c r="H33" s="404">
        <v>0.76</v>
      </c>
      <c r="I33" s="404">
        <v>0.78</v>
      </c>
      <c r="J33" s="404">
        <v>0.78</v>
      </c>
      <c r="K33" s="404">
        <v>0.78</v>
      </c>
      <c r="L33" s="404">
        <v>0.78</v>
      </c>
      <c r="M33" s="404">
        <v>1</v>
      </c>
      <c r="N33" s="404">
        <v>1</v>
      </c>
      <c r="O33" s="404">
        <v>1</v>
      </c>
      <c r="P33" s="404">
        <v>1</v>
      </c>
      <c r="Q33" s="404">
        <v>1</v>
      </c>
      <c r="R33" s="404">
        <v>1</v>
      </c>
      <c r="S33" s="404">
        <v>1</v>
      </c>
      <c r="T33" s="404">
        <v>1</v>
      </c>
      <c r="U33" s="404">
        <v>1</v>
      </c>
      <c r="V33" s="439">
        <v>1</v>
      </c>
    </row>
    <row r="34" spans="1:22" x14ac:dyDescent="0.2">
      <c r="A34" s="407" t="str">
        <f>'CMFs Fatal (All Data)'!A34</f>
        <v>31 - Interchange design - Convert at-grade intersection into grade-separated interchange</v>
      </c>
      <c r="B34" s="403">
        <f>'CMFs Fatal (All Data)'!B34</f>
        <v>20</v>
      </c>
      <c r="C34" s="403" t="str">
        <f>'CMFs Fatal (All Data)'!C34</f>
        <v>All</v>
      </c>
      <c r="D34" s="403" t="e">
        <f>'CMFs Fatal (All Data)'!D34</f>
        <v>#N/A</v>
      </c>
      <c r="E34" s="404">
        <v>0.72</v>
      </c>
      <c r="F34" s="404">
        <v>1</v>
      </c>
      <c r="G34" s="404">
        <v>0.72</v>
      </c>
      <c r="H34" s="404">
        <v>0.72</v>
      </c>
      <c r="I34" s="404">
        <v>0.72</v>
      </c>
      <c r="J34" s="404">
        <v>1</v>
      </c>
      <c r="K34" s="404">
        <v>0.72</v>
      </c>
      <c r="L34" s="404">
        <v>0.72</v>
      </c>
      <c r="M34" s="404">
        <v>0.72</v>
      </c>
      <c r="N34" s="404">
        <v>1</v>
      </c>
      <c r="O34" s="404">
        <v>1</v>
      </c>
      <c r="P34" s="404">
        <v>1</v>
      </c>
      <c r="Q34" s="404">
        <v>1</v>
      </c>
      <c r="R34" s="404">
        <v>1</v>
      </c>
      <c r="S34" s="404">
        <v>0.72</v>
      </c>
      <c r="T34" s="404">
        <v>1</v>
      </c>
      <c r="U34" s="404">
        <v>1</v>
      </c>
      <c r="V34" s="439">
        <v>1</v>
      </c>
    </row>
    <row r="35" spans="1:22" x14ac:dyDescent="0.2">
      <c r="A35" s="407" t="str">
        <f>'CMFs Fatal (All Data)'!A35</f>
        <v>32 - Interchange design - Convert diamond interchange to Diverging Diamond Interchange (DDI) or Double Crossover Diamond (DCD)</v>
      </c>
      <c r="B35" s="403">
        <f>'CMFs Fatal (All Data)'!B35</f>
        <v>20</v>
      </c>
      <c r="C35" s="403" t="str">
        <f>'CMFs Fatal (All Data)'!C35</f>
        <v>All</v>
      </c>
      <c r="D35" s="403" t="e">
        <f>'CMFs Fatal (All Data)'!D35</f>
        <v>#N/A</v>
      </c>
      <c r="E35" s="404">
        <v>1</v>
      </c>
      <c r="F35" s="404">
        <v>0.64</v>
      </c>
      <c r="G35" s="404">
        <v>0.33</v>
      </c>
      <c r="H35" s="404">
        <v>1.27</v>
      </c>
      <c r="I35" s="404">
        <v>0.60850000000000004</v>
      </c>
      <c r="J35" s="404">
        <v>1</v>
      </c>
      <c r="K35" s="404">
        <v>0.60850000000000004</v>
      </c>
      <c r="L35" s="404">
        <v>0.60850000000000004</v>
      </c>
      <c r="M35" s="404">
        <v>0.60850000000000004</v>
      </c>
      <c r="N35" s="404">
        <v>1</v>
      </c>
      <c r="O35" s="404">
        <v>1</v>
      </c>
      <c r="P35" s="404">
        <v>1</v>
      </c>
      <c r="Q35" s="404">
        <v>1</v>
      </c>
      <c r="R35" s="404">
        <v>1</v>
      </c>
      <c r="S35" s="404">
        <v>0.60850000000000004</v>
      </c>
      <c r="T35" s="404">
        <v>1</v>
      </c>
      <c r="U35" s="404">
        <v>1</v>
      </c>
      <c r="V35" s="439">
        <v>1</v>
      </c>
    </row>
    <row r="36" spans="1:22" x14ac:dyDescent="0.2">
      <c r="A36" s="407" t="str">
        <f>'CMFs Fatal (All Data)'!A36</f>
        <v>33 - Intersection - Install rumble strip at stop controlled approach</v>
      </c>
      <c r="B36" s="403">
        <f>'CMFs Fatal (All Data)'!B36</f>
        <v>8</v>
      </c>
      <c r="C36" s="403" t="str">
        <f>'CMFs Fatal (All Data)'!C36</f>
        <v>All</v>
      </c>
      <c r="D36" s="403" t="e">
        <f>'CMFs Fatal (All Data)'!D36</f>
        <v>#N/A</v>
      </c>
      <c r="E36" s="404">
        <v>0.82</v>
      </c>
      <c r="F36" s="404">
        <v>0.42</v>
      </c>
      <c r="G36" s="404">
        <v>0.66</v>
      </c>
      <c r="H36" s="404">
        <v>0.82</v>
      </c>
      <c r="I36" s="404">
        <v>0.82</v>
      </c>
      <c r="J36" s="404">
        <v>1</v>
      </c>
      <c r="K36" s="404">
        <v>0.82</v>
      </c>
      <c r="L36" s="404">
        <v>0.82</v>
      </c>
      <c r="M36" s="404">
        <v>1</v>
      </c>
      <c r="N36" s="404">
        <v>0.82</v>
      </c>
      <c r="O36" s="404">
        <v>1</v>
      </c>
      <c r="P36" s="404">
        <v>1</v>
      </c>
      <c r="Q36" s="404">
        <v>1</v>
      </c>
      <c r="R36" s="404">
        <v>0.82</v>
      </c>
      <c r="S36" s="404">
        <v>0.82</v>
      </c>
      <c r="T36" s="404">
        <v>1</v>
      </c>
      <c r="U36" s="404">
        <v>1</v>
      </c>
      <c r="V36" s="439">
        <v>1</v>
      </c>
    </row>
    <row r="37" spans="1:22" x14ac:dyDescent="0.2">
      <c r="A37" s="407" t="str">
        <f>'CMFs Fatal (All Data)'!A37</f>
        <v>34 - Intersection - Geometry - Alignment - Redesign Intersection</v>
      </c>
      <c r="B37" s="403">
        <f>'CMFs Fatal (All Data)'!B37</f>
        <v>25</v>
      </c>
      <c r="C37" s="403" t="str">
        <f>'CMFs Fatal (All Data)'!C37</f>
        <v>All</v>
      </c>
      <c r="D37" s="403" t="e">
        <f>'CMFs Fatal (All Data)'!D37</f>
        <v>#N/A</v>
      </c>
      <c r="E37" s="404">
        <v>0.75</v>
      </c>
      <c r="F37" s="404">
        <v>0.75</v>
      </c>
      <c r="G37" s="404">
        <v>0.75</v>
      </c>
      <c r="H37" s="404">
        <v>0.75</v>
      </c>
      <c r="I37" s="404">
        <v>0.75</v>
      </c>
      <c r="J37" s="404">
        <v>1</v>
      </c>
      <c r="K37" s="404">
        <v>0.75</v>
      </c>
      <c r="L37" s="404">
        <v>0.75</v>
      </c>
      <c r="M37" s="404">
        <v>0.75</v>
      </c>
      <c r="N37" s="404">
        <v>0.75</v>
      </c>
      <c r="O37" s="404">
        <v>0.75</v>
      </c>
      <c r="P37" s="404">
        <v>0.75</v>
      </c>
      <c r="Q37" s="404">
        <v>1</v>
      </c>
      <c r="R37" s="404">
        <v>0.75</v>
      </c>
      <c r="S37" s="404">
        <v>0.75</v>
      </c>
      <c r="T37" s="404">
        <v>1</v>
      </c>
      <c r="U37" s="404">
        <v>1</v>
      </c>
      <c r="V37" s="439">
        <v>1</v>
      </c>
    </row>
    <row r="38" spans="1:22" x14ac:dyDescent="0.2">
      <c r="A38" s="407" t="str">
        <f>'CMFs Fatal (All Data)'!A38</f>
        <v>35 - Intersection - Geometry - Roundabout - Convert a signalized intersection to roundabout</v>
      </c>
      <c r="B38" s="403">
        <f>'CMFs Fatal (All Data)'!B38</f>
        <v>20</v>
      </c>
      <c r="C38" s="403" t="str">
        <f>'CMFs Fatal (All Data)'!C38</f>
        <v>All</v>
      </c>
      <c r="D38" s="403" t="e">
        <f>'CMFs Fatal (All Data)'!D38</f>
        <v>#N/A</v>
      </c>
      <c r="E38" s="404">
        <v>0.57799999999999996</v>
      </c>
      <c r="F38" s="404">
        <v>0.57799999999999996</v>
      </c>
      <c r="G38" s="404">
        <v>0.57799999999999996</v>
      </c>
      <c r="H38" s="404">
        <v>0.57799999999999996</v>
      </c>
      <c r="I38" s="404">
        <v>0.57799999999999996</v>
      </c>
      <c r="J38" s="404">
        <v>1</v>
      </c>
      <c r="K38" s="404">
        <v>0.57799999999999996</v>
      </c>
      <c r="L38" s="404">
        <v>0.57799999999999996</v>
      </c>
      <c r="M38" s="404">
        <v>0.57799999999999996</v>
      </c>
      <c r="N38" s="404">
        <v>0.57799999999999996</v>
      </c>
      <c r="O38" s="404">
        <v>1</v>
      </c>
      <c r="P38" s="404">
        <v>1</v>
      </c>
      <c r="Q38" s="404">
        <v>1</v>
      </c>
      <c r="R38" s="404">
        <v>1</v>
      </c>
      <c r="S38" s="404">
        <v>0.57799999999999996</v>
      </c>
      <c r="T38" s="404">
        <v>1</v>
      </c>
      <c r="U38" s="404">
        <v>1</v>
      </c>
      <c r="V38" s="439">
        <v>1</v>
      </c>
    </row>
    <row r="39" spans="1:22" x14ac:dyDescent="0.2">
      <c r="A39" s="407" t="str">
        <f>'CMFs Fatal (All Data)'!A39</f>
        <v>36 - Intersection - Geometry - Roundabout - Convert a two-way stop intersection to roundabout</v>
      </c>
      <c r="B39" s="403">
        <f>'CMFs Fatal (All Data)'!B39</f>
        <v>20</v>
      </c>
      <c r="C39" s="403" t="str">
        <f>'CMFs Fatal (All Data)'!C39</f>
        <v>All</v>
      </c>
      <c r="D39" s="403" t="e">
        <f>'CMFs Fatal (All Data)'!D39</f>
        <v>#N/A</v>
      </c>
      <c r="E39" s="404">
        <v>0.28999999999999998</v>
      </c>
      <c r="F39" s="404">
        <v>0.85</v>
      </c>
      <c r="G39" s="404">
        <v>0.13</v>
      </c>
      <c r="H39" s="404">
        <v>2.79</v>
      </c>
      <c r="I39" s="404">
        <v>0.28999999999999998</v>
      </c>
      <c r="J39" s="404">
        <v>1</v>
      </c>
      <c r="K39" s="404">
        <v>0.28999999999999998</v>
      </c>
      <c r="L39" s="404">
        <v>0.28999999999999998</v>
      </c>
      <c r="M39" s="404">
        <v>4.66</v>
      </c>
      <c r="N39" s="404">
        <v>0.28999999999999998</v>
      </c>
      <c r="O39" s="404">
        <v>1</v>
      </c>
      <c r="P39" s="404">
        <v>1</v>
      </c>
      <c r="Q39" s="404">
        <v>1</v>
      </c>
      <c r="R39" s="404">
        <v>1</v>
      </c>
      <c r="S39" s="404">
        <v>0.28999999999999998</v>
      </c>
      <c r="T39" s="404">
        <v>1</v>
      </c>
      <c r="U39" s="404">
        <v>1</v>
      </c>
      <c r="V39" s="439">
        <v>1</v>
      </c>
    </row>
    <row r="40" spans="1:22" x14ac:dyDescent="0.2">
      <c r="A40" s="407" t="str">
        <f>'CMFs Fatal (All Data)'!A40</f>
        <v>37 - Intersection - Geometry - Roundabout - Convert a yield control intersection to roundabout</v>
      </c>
      <c r="B40" s="403">
        <f>'CMFs Fatal (All Data)'!B40</f>
        <v>20</v>
      </c>
      <c r="C40" s="403" t="str">
        <f>'CMFs Fatal (All Data)'!C40</f>
        <v>All</v>
      </c>
      <c r="D40" s="403" t="e">
        <f>'CMFs Fatal (All Data)'!D40</f>
        <v>#N/A</v>
      </c>
      <c r="E40" s="404">
        <v>0.56000000000000005</v>
      </c>
      <c r="F40" s="404">
        <v>0.56000000000000005</v>
      </c>
      <c r="G40" s="404">
        <v>0.56000000000000005</v>
      </c>
      <c r="H40" s="404">
        <v>0.56000000000000005</v>
      </c>
      <c r="I40" s="404">
        <v>0.56000000000000005</v>
      </c>
      <c r="J40" s="404">
        <v>1</v>
      </c>
      <c r="K40" s="404">
        <v>0.56000000000000005</v>
      </c>
      <c r="L40" s="404">
        <v>0.56000000000000005</v>
      </c>
      <c r="M40" s="404">
        <v>0.56000000000000005</v>
      </c>
      <c r="N40" s="404">
        <v>0.56000000000000005</v>
      </c>
      <c r="O40" s="404">
        <v>1</v>
      </c>
      <c r="P40" s="404">
        <v>1</v>
      </c>
      <c r="Q40" s="404">
        <v>1</v>
      </c>
      <c r="R40" s="404">
        <v>1</v>
      </c>
      <c r="S40" s="404">
        <v>0.56000000000000005</v>
      </c>
      <c r="T40" s="404">
        <v>1</v>
      </c>
      <c r="U40" s="404">
        <v>1</v>
      </c>
      <c r="V40" s="439">
        <v>1</v>
      </c>
    </row>
    <row r="41" spans="1:22" x14ac:dyDescent="0.2">
      <c r="A41" s="407" t="str">
        <f>'CMFs Fatal (All Data)'!A41</f>
        <v>38 - Intersection - Geometry - Roundabout - Convert an all-way stop intersection to roundabout</v>
      </c>
      <c r="B41" s="403">
        <f>'CMFs Fatal (All Data)'!B41</f>
        <v>20</v>
      </c>
      <c r="C41" s="403" t="str">
        <f>'CMFs Fatal (All Data)'!C41</f>
        <v>All</v>
      </c>
      <c r="D41" s="403" t="e">
        <f>'CMFs Fatal (All Data)'!D41</f>
        <v>#N/A</v>
      </c>
      <c r="E41" s="404">
        <v>1.03</v>
      </c>
      <c r="F41" s="404">
        <v>1.03</v>
      </c>
      <c r="G41" s="404">
        <v>1.03</v>
      </c>
      <c r="H41" s="404">
        <v>1.03</v>
      </c>
      <c r="I41" s="404">
        <v>1.03</v>
      </c>
      <c r="J41" s="404">
        <v>1</v>
      </c>
      <c r="K41" s="404">
        <v>1.03</v>
      </c>
      <c r="L41" s="404">
        <v>1.03</v>
      </c>
      <c r="M41" s="404">
        <v>1.03</v>
      </c>
      <c r="N41" s="404">
        <v>1.03</v>
      </c>
      <c r="O41" s="404">
        <v>1</v>
      </c>
      <c r="P41" s="404">
        <v>1</v>
      </c>
      <c r="Q41" s="404">
        <v>1</v>
      </c>
      <c r="R41" s="404">
        <v>1</v>
      </c>
      <c r="S41" s="404">
        <v>1.03</v>
      </c>
      <c r="T41" s="404">
        <v>1</v>
      </c>
      <c r="U41" s="404">
        <v>1</v>
      </c>
      <c r="V41" s="439">
        <v>1</v>
      </c>
    </row>
    <row r="42" spans="1:22" x14ac:dyDescent="0.2">
      <c r="A42" s="407" t="str">
        <f>'CMFs Fatal (All Data)'!A42</f>
        <v>39 - Intersection - Geometry - Superstreet - Convert a conventional intersection to a superstreet intersection</v>
      </c>
      <c r="B42" s="403">
        <f>'CMFs Fatal (All Data)'!B42</f>
        <v>20</v>
      </c>
      <c r="C42" s="403" t="str">
        <f>'CMFs Fatal (All Data)'!C42</f>
        <v>Rural</v>
      </c>
      <c r="D42" s="403" t="e">
        <f>'CMFs Fatal (All Data)'!D42</f>
        <v>#N/A</v>
      </c>
      <c r="E42" s="404">
        <v>0.5575</v>
      </c>
      <c r="F42" s="404">
        <v>0.5575</v>
      </c>
      <c r="G42" s="404">
        <v>0.5575</v>
      </c>
      <c r="H42" s="404">
        <v>0.5575</v>
      </c>
      <c r="I42" s="404">
        <v>0.5575</v>
      </c>
      <c r="J42" s="404">
        <v>1</v>
      </c>
      <c r="K42" s="404">
        <v>0.5575</v>
      </c>
      <c r="L42" s="404">
        <v>0.5575</v>
      </c>
      <c r="M42" s="404">
        <v>0.5575</v>
      </c>
      <c r="N42" s="404">
        <v>0.5575</v>
      </c>
      <c r="O42" s="404">
        <v>1</v>
      </c>
      <c r="P42" s="404">
        <v>1</v>
      </c>
      <c r="Q42" s="404">
        <v>1</v>
      </c>
      <c r="R42" s="404">
        <v>1</v>
      </c>
      <c r="S42" s="404">
        <v>0.5575</v>
      </c>
      <c r="T42" s="404">
        <v>1</v>
      </c>
      <c r="U42" s="404">
        <v>1</v>
      </c>
      <c r="V42" s="439">
        <v>1</v>
      </c>
    </row>
    <row r="43" spans="1:22" x14ac:dyDescent="0.2">
      <c r="A43" s="407" t="str">
        <f>'CMFs Fatal (All Data)'!A43</f>
        <v>40 - Intersection - Geometry - Superstreet - Convert a conventional T intersection to a superstreet T intersection</v>
      </c>
      <c r="B43" s="403">
        <f>'CMFs Fatal (All Data)'!B43</f>
        <v>20</v>
      </c>
      <c r="C43" s="403" t="str">
        <f>'CMFs Fatal (All Data)'!C43</f>
        <v>All</v>
      </c>
      <c r="D43" s="403" t="e">
        <f>'CMFs Fatal (All Data)'!D43</f>
        <v>#N/A</v>
      </c>
      <c r="E43" s="404">
        <v>0.92</v>
      </c>
      <c r="F43" s="404">
        <v>0.92</v>
      </c>
      <c r="G43" s="404">
        <v>0.92</v>
      </c>
      <c r="H43" s="404">
        <v>0.92</v>
      </c>
      <c r="I43" s="404">
        <v>0.92</v>
      </c>
      <c r="J43" s="404">
        <v>1</v>
      </c>
      <c r="K43" s="404">
        <v>0.92</v>
      </c>
      <c r="L43" s="404">
        <v>0.92</v>
      </c>
      <c r="M43" s="404">
        <v>0.92</v>
      </c>
      <c r="N43" s="404">
        <v>0.92</v>
      </c>
      <c r="O43" s="404">
        <v>1</v>
      </c>
      <c r="P43" s="404">
        <v>1</v>
      </c>
      <c r="Q43" s="404">
        <v>1</v>
      </c>
      <c r="R43" s="404">
        <v>1</v>
      </c>
      <c r="S43" s="404">
        <v>0.92</v>
      </c>
      <c r="T43" s="404">
        <v>1</v>
      </c>
      <c r="U43" s="404">
        <v>1</v>
      </c>
      <c r="V43" s="439">
        <v>1</v>
      </c>
    </row>
    <row r="44" spans="1:22" x14ac:dyDescent="0.2">
      <c r="A44" s="536" t="str">
        <f>'CMFs Fatal (All Data)'!A44</f>
        <v>41 - Intersection - Geometry - Superstreet - Convert a conventional unsignalized intersection to an unsignalized superstreet intersection</v>
      </c>
      <c r="B44" s="403">
        <f>'CMFs Fatal (All Data)'!B44</f>
        <v>20</v>
      </c>
      <c r="C44" s="403" t="str">
        <f>'CMFs Fatal (All Data)'!C44</f>
        <v>Rural</v>
      </c>
      <c r="D44" s="403" t="e">
        <f>'CMFs Fatal (All Data)'!D44</f>
        <v>#N/A</v>
      </c>
      <c r="E44" s="404">
        <v>0.47499999999999998</v>
      </c>
      <c r="F44" s="404">
        <v>0.47499999999999998</v>
      </c>
      <c r="G44" s="404">
        <v>0.25</v>
      </c>
      <c r="H44" s="404">
        <v>0.47499999999999998</v>
      </c>
      <c r="I44" s="404">
        <v>0.47499999999999998</v>
      </c>
      <c r="J44" s="404">
        <v>1</v>
      </c>
      <c r="K44" s="404">
        <v>0.41</v>
      </c>
      <c r="L44" s="404">
        <v>0.25</v>
      </c>
      <c r="M44" s="404">
        <v>0.47499999999999998</v>
      </c>
      <c r="N44" s="404">
        <v>0.47499999999999998</v>
      </c>
      <c r="O44" s="404">
        <v>1</v>
      </c>
      <c r="P44" s="404">
        <v>1</v>
      </c>
      <c r="Q44" s="404">
        <v>1</v>
      </c>
      <c r="R44" s="404">
        <v>1</v>
      </c>
      <c r="S44" s="404">
        <v>0.47499999999999998</v>
      </c>
      <c r="T44" s="404">
        <v>1</v>
      </c>
      <c r="U44" s="404">
        <v>1</v>
      </c>
      <c r="V44" s="439">
        <v>1</v>
      </c>
    </row>
    <row r="45" spans="1:22" x14ac:dyDescent="0.2">
      <c r="A45" s="536" t="str">
        <f>'CMFs Fatal (All Data)'!A45</f>
        <v>42 - Intersection - Geometry - Turn lanes - Add auxiliary right turn lane (without physical separation)</v>
      </c>
      <c r="B45" s="403">
        <f>'CMFs Fatal (All Data)'!B45</f>
        <v>8</v>
      </c>
      <c r="C45" s="403" t="str">
        <f>'CMFs Fatal (All Data)'!C45</f>
        <v>All</v>
      </c>
      <c r="D45" s="403" t="e">
        <f>'CMFs Fatal (All Data)'!D45</f>
        <v>#N/A</v>
      </c>
      <c r="E45" s="404">
        <v>0.97199999999999998</v>
      </c>
      <c r="F45" s="404">
        <v>0.7</v>
      </c>
      <c r="G45" s="404">
        <v>0.97199999999999998</v>
      </c>
      <c r="H45" s="404">
        <v>0.97199999999999998</v>
      </c>
      <c r="I45" s="404">
        <v>0.97199999999999998</v>
      </c>
      <c r="J45" s="404">
        <v>1</v>
      </c>
      <c r="K45" s="404">
        <v>0.97199999999999998</v>
      </c>
      <c r="L45" s="404">
        <v>0.97199999999999998</v>
      </c>
      <c r="M45" s="404">
        <v>0.97199999999999998</v>
      </c>
      <c r="N45" s="404">
        <v>0.97199999999999998</v>
      </c>
      <c r="O45" s="404">
        <v>1</v>
      </c>
      <c r="P45" s="404">
        <v>1</v>
      </c>
      <c r="Q45" s="404">
        <v>1</v>
      </c>
      <c r="R45" s="404">
        <v>1</v>
      </c>
      <c r="S45" s="404">
        <v>0.97199999999999998</v>
      </c>
      <c r="T45" s="404">
        <v>1</v>
      </c>
      <c r="U45" s="404">
        <v>1</v>
      </c>
      <c r="V45" s="439">
        <v>1</v>
      </c>
    </row>
    <row r="46" spans="1:22" x14ac:dyDescent="0.2">
      <c r="A46" s="536" t="str">
        <f>'CMFs Fatal (All Data)'!A46</f>
        <v>43 - Intersection - Geometry - Turn lanes - Add exclusive left-turn lane (with physical separation)</v>
      </c>
      <c r="B46" s="403">
        <f>'CMFs Fatal (All Data)'!B46</f>
        <v>8</v>
      </c>
      <c r="C46" s="403" t="str">
        <f>'CMFs Fatal (All Data)'!C46</f>
        <v>Rural</v>
      </c>
      <c r="D46" s="403" t="e">
        <f>'CMFs Fatal (All Data)'!D46</f>
        <v>#N/A</v>
      </c>
      <c r="E46" s="404">
        <v>0.78</v>
      </c>
      <c r="F46" s="404">
        <v>0.75</v>
      </c>
      <c r="G46" s="404">
        <v>0.78</v>
      </c>
      <c r="H46" s="404">
        <v>0.75</v>
      </c>
      <c r="I46" s="404">
        <v>0.78</v>
      </c>
      <c r="J46" s="404">
        <v>1</v>
      </c>
      <c r="K46" s="404">
        <v>0.78</v>
      </c>
      <c r="L46" s="404">
        <v>0.78</v>
      </c>
      <c r="M46" s="404">
        <v>0.78</v>
      </c>
      <c r="N46" s="404">
        <v>0.78</v>
      </c>
      <c r="O46" s="404">
        <v>1</v>
      </c>
      <c r="P46" s="404">
        <v>1</v>
      </c>
      <c r="Q46" s="404">
        <v>1</v>
      </c>
      <c r="R46" s="404">
        <v>1</v>
      </c>
      <c r="S46" s="404">
        <v>0.78</v>
      </c>
      <c r="T46" s="404">
        <v>1</v>
      </c>
      <c r="U46" s="404">
        <v>1</v>
      </c>
      <c r="V46" s="439">
        <v>1</v>
      </c>
    </row>
    <row r="47" spans="1:22" x14ac:dyDescent="0.2">
      <c r="A47" s="536" t="str">
        <f>'CMFs Fatal (All Data)'!A47</f>
        <v>44 - Intersection - Geometry - Turn lanes - Add left- or right-turn by-pass lanes</v>
      </c>
      <c r="B47" s="403">
        <f>'CMFs Fatal (All Data)'!B47</f>
        <v>8</v>
      </c>
      <c r="C47" s="403" t="str">
        <f>'CMFs Fatal (All Data)'!C47</f>
        <v>Rural</v>
      </c>
      <c r="D47" s="403" t="e">
        <f>'CMFs Fatal (All Data)'!D47</f>
        <v>#N/A</v>
      </c>
      <c r="E47" s="404">
        <v>0.95</v>
      </c>
      <c r="F47" s="404">
        <v>0.95</v>
      </c>
      <c r="G47" s="404">
        <v>0.95</v>
      </c>
      <c r="H47" s="404">
        <v>0.95</v>
      </c>
      <c r="I47" s="404">
        <v>0.95</v>
      </c>
      <c r="J47" s="404">
        <v>1</v>
      </c>
      <c r="K47" s="404">
        <v>0.95</v>
      </c>
      <c r="L47" s="404">
        <v>0.95</v>
      </c>
      <c r="M47" s="404">
        <v>0.95</v>
      </c>
      <c r="N47" s="404">
        <v>0.95</v>
      </c>
      <c r="O47" s="404">
        <v>1</v>
      </c>
      <c r="P47" s="404">
        <v>1</v>
      </c>
      <c r="Q47" s="404">
        <v>1</v>
      </c>
      <c r="R47" s="404">
        <v>1</v>
      </c>
      <c r="S47" s="404">
        <v>0.95</v>
      </c>
      <c r="T47" s="404">
        <v>1</v>
      </c>
      <c r="U47" s="404">
        <v>1</v>
      </c>
      <c r="V47" s="439">
        <v>1</v>
      </c>
    </row>
    <row r="48" spans="1:22" x14ac:dyDescent="0.2">
      <c r="A48" s="407" t="str">
        <f>'CMFs Fatal (All Data)'!A48</f>
        <v>45 - Intersection - Geometry - Turn lanes - Add left-turn lanes on both major road approaches</v>
      </c>
      <c r="B48" s="403">
        <f>'CMFs Fatal (All Data)'!B48</f>
        <v>8</v>
      </c>
      <c r="C48" s="403" t="str">
        <f>'CMFs Fatal (All Data)'!C48</f>
        <v>All</v>
      </c>
      <c r="D48" s="403" t="e">
        <f>'CMFs Fatal (All Data)'!D48</f>
        <v>#N/A</v>
      </c>
      <c r="E48" s="404">
        <v>0.85499999999999998</v>
      </c>
      <c r="F48" s="404">
        <v>0.85499999999999998</v>
      </c>
      <c r="G48" s="404">
        <v>0.85499999999999998</v>
      </c>
      <c r="H48" s="404">
        <v>0.85499999999999998</v>
      </c>
      <c r="I48" s="404">
        <v>0.85499999999999998</v>
      </c>
      <c r="J48" s="404">
        <v>1</v>
      </c>
      <c r="K48" s="404">
        <v>0.85499999999999998</v>
      </c>
      <c r="L48" s="404">
        <v>0.85499999999999998</v>
      </c>
      <c r="M48" s="404">
        <v>0.85499999999999998</v>
      </c>
      <c r="N48" s="404">
        <v>0.85499999999999998</v>
      </c>
      <c r="O48" s="404">
        <v>1</v>
      </c>
      <c r="P48" s="404">
        <v>1</v>
      </c>
      <c r="Q48" s="404">
        <v>1</v>
      </c>
      <c r="R48" s="404">
        <v>1</v>
      </c>
      <c r="S48" s="404">
        <v>0.85499999999999998</v>
      </c>
      <c r="T48" s="404">
        <v>1</v>
      </c>
      <c r="U48" s="404">
        <v>1</v>
      </c>
      <c r="V48" s="439">
        <v>1</v>
      </c>
    </row>
    <row r="49" spans="1:22" x14ac:dyDescent="0.2">
      <c r="A49" s="407" t="str">
        <f>'CMFs Fatal (All Data)'!A49</f>
        <v>46 - Intersection - Geometry - Turn lanes - Improve angle of channelized right turn lane</v>
      </c>
      <c r="B49" s="403">
        <f>'CMFs Fatal (All Data)'!B49</f>
        <v>20</v>
      </c>
      <c r="C49" s="403" t="str">
        <f>'CMFs Fatal (All Data)'!C49</f>
        <v>All</v>
      </c>
      <c r="D49" s="403" t="e">
        <f>'CMFs Fatal (All Data)'!D49</f>
        <v>#N/A</v>
      </c>
      <c r="E49" s="404">
        <v>0.48449999999999999</v>
      </c>
      <c r="F49" s="404">
        <v>0.48449999999999999</v>
      </c>
      <c r="G49" s="404">
        <v>0.48449999999999999</v>
      </c>
      <c r="H49" s="404">
        <v>0.48449999999999999</v>
      </c>
      <c r="I49" s="404">
        <v>0.48449999999999999</v>
      </c>
      <c r="J49" s="404">
        <v>1</v>
      </c>
      <c r="K49" s="404">
        <v>0.48449999999999999</v>
      </c>
      <c r="L49" s="404">
        <v>0.39700000000000002</v>
      </c>
      <c r="M49" s="404">
        <v>0.48449999999999999</v>
      </c>
      <c r="N49" s="404">
        <v>0.48449999999999999</v>
      </c>
      <c r="O49" s="404">
        <v>1</v>
      </c>
      <c r="P49" s="404">
        <v>1</v>
      </c>
      <c r="Q49" s="404">
        <v>1</v>
      </c>
      <c r="R49" s="404">
        <v>1</v>
      </c>
      <c r="S49" s="404">
        <v>0.48449999999999999</v>
      </c>
      <c r="T49" s="404">
        <v>1</v>
      </c>
      <c r="U49" s="404">
        <v>1</v>
      </c>
      <c r="V49" s="439">
        <v>1</v>
      </c>
    </row>
    <row r="50" spans="1:22" x14ac:dyDescent="0.2">
      <c r="A50" s="407" t="str">
        <f>'CMFs Fatal (All Data)'!A50</f>
        <v>47 - Intersection - Traffic control - Sign - Convert two-way stop to four-way stop</v>
      </c>
      <c r="B50" s="403">
        <f>'CMFs Fatal (All Data)'!B50</f>
        <v>20</v>
      </c>
      <c r="C50" s="403" t="str">
        <f>'CMFs Fatal (All Data)'!C50</f>
        <v>All</v>
      </c>
      <c r="D50" s="403" t="e">
        <f>'CMFs Fatal (All Data)'!D50</f>
        <v>#N/A</v>
      </c>
      <c r="E50" s="404">
        <v>0.53</v>
      </c>
      <c r="F50" s="404">
        <v>0.53</v>
      </c>
      <c r="G50" s="404">
        <v>0.53</v>
      </c>
      <c r="H50" s="404">
        <v>0.53</v>
      </c>
      <c r="I50" s="404">
        <v>0.53</v>
      </c>
      <c r="J50" s="404">
        <v>1</v>
      </c>
      <c r="K50" s="404">
        <v>0.53</v>
      </c>
      <c r="L50" s="404">
        <v>0.53</v>
      </c>
      <c r="M50" s="404">
        <v>0.53</v>
      </c>
      <c r="N50" s="404">
        <v>0.53</v>
      </c>
      <c r="O50" s="404">
        <v>0.53</v>
      </c>
      <c r="P50" s="404">
        <v>0.53</v>
      </c>
      <c r="Q50" s="404">
        <v>1</v>
      </c>
      <c r="R50" s="404">
        <v>0.53</v>
      </c>
      <c r="S50" s="404">
        <v>0.53</v>
      </c>
      <c r="T50" s="404">
        <v>1</v>
      </c>
      <c r="U50" s="404">
        <v>1</v>
      </c>
      <c r="V50" s="439">
        <v>1</v>
      </c>
    </row>
    <row r="51" spans="1:22" x14ac:dyDescent="0.2">
      <c r="A51" s="407" t="str">
        <f>'CMFs Fatal (All Data)'!A51</f>
        <v>48 - Intersection - Traffic control - Sign - Flashing light on sign (Flashing all time)</v>
      </c>
      <c r="B51" s="403">
        <f>'CMFs Fatal (All Data)'!B51</f>
        <v>10</v>
      </c>
      <c r="C51" s="403" t="str">
        <f>'CMFs Fatal (All Data)'!C51</f>
        <v>All</v>
      </c>
      <c r="D51" s="403" t="e">
        <f>'CMFs Fatal (All Data)'!D51</f>
        <v>#N/A</v>
      </c>
      <c r="E51" s="404">
        <v>0.47499999999999998</v>
      </c>
      <c r="F51" s="404">
        <v>0.65500000000000003</v>
      </c>
      <c r="G51" s="404">
        <v>0.54500000000000004</v>
      </c>
      <c r="H51" s="404">
        <v>0.47499999999999998</v>
      </c>
      <c r="I51" s="404">
        <v>0.65500000000000003</v>
      </c>
      <c r="J51" s="404">
        <v>1</v>
      </c>
      <c r="K51" s="404">
        <v>0.73850000000000005</v>
      </c>
      <c r="L51" s="404">
        <v>0.65500000000000003</v>
      </c>
      <c r="M51" s="404">
        <v>0.65500000000000003</v>
      </c>
      <c r="N51" s="404">
        <v>0.65500000000000003</v>
      </c>
      <c r="O51" s="404">
        <v>1</v>
      </c>
      <c r="P51" s="404">
        <v>1</v>
      </c>
      <c r="Q51" s="404">
        <v>1</v>
      </c>
      <c r="R51" s="404">
        <v>0.65500000000000003</v>
      </c>
      <c r="S51" s="404">
        <v>0.65500000000000003</v>
      </c>
      <c r="T51" s="404">
        <v>1</v>
      </c>
      <c r="U51" s="404">
        <v>1</v>
      </c>
      <c r="V51" s="439">
        <v>1</v>
      </c>
    </row>
    <row r="52" spans="1:22" x14ac:dyDescent="0.2">
      <c r="A52" s="407" t="str">
        <f>'CMFs Fatal (All Data)'!A52</f>
        <v>49 - Intersection - Traffic control - Sign - Improve sign visibility</v>
      </c>
      <c r="B52" s="403">
        <f>'CMFs Fatal (All Data)'!B52</f>
        <v>10</v>
      </c>
      <c r="C52" s="403" t="str">
        <f>'CMFs Fatal (All Data)'!C52</f>
        <v>All</v>
      </c>
      <c r="D52" s="403" t="e">
        <f>'CMFs Fatal (All Data)'!D52</f>
        <v>#N/A</v>
      </c>
      <c r="E52" s="404">
        <v>0.91700000000000004</v>
      </c>
      <c r="F52" s="404">
        <v>0.94</v>
      </c>
      <c r="G52" s="404">
        <v>0.91549999999999998</v>
      </c>
      <c r="H52" s="404">
        <v>1</v>
      </c>
      <c r="I52" s="404">
        <v>1</v>
      </c>
      <c r="J52" s="404">
        <v>1</v>
      </c>
      <c r="K52" s="404">
        <v>0.91700000000000004</v>
      </c>
      <c r="L52" s="404">
        <v>0.91700000000000004</v>
      </c>
      <c r="M52" s="404">
        <v>0.91700000000000004</v>
      </c>
      <c r="N52" s="404">
        <v>0.91700000000000004</v>
      </c>
      <c r="O52" s="404">
        <v>0.91700000000000004</v>
      </c>
      <c r="P52" s="404">
        <v>0.91700000000000004</v>
      </c>
      <c r="Q52" s="404">
        <v>1</v>
      </c>
      <c r="R52" s="404">
        <v>0.91700000000000004</v>
      </c>
      <c r="S52" s="404">
        <v>0.91600000000000004</v>
      </c>
      <c r="T52" s="404">
        <v>1</v>
      </c>
      <c r="U52" s="404">
        <v>1</v>
      </c>
      <c r="V52" s="439">
        <v>1</v>
      </c>
    </row>
    <row r="53" spans="1:22" x14ac:dyDescent="0.2">
      <c r="A53" s="407" t="str">
        <f>'CMFs Fatal (All Data)'!A53</f>
        <v>50 - Intersection - Traffic control - Sign - Improve traffic Sign  - Eliminate parking at intersection</v>
      </c>
      <c r="B53" s="403">
        <f>'CMFs Fatal (All Data)'!B53</f>
        <v>10</v>
      </c>
      <c r="C53" s="403" t="str">
        <f>'CMFs Fatal (All Data)'!C53</f>
        <v>All</v>
      </c>
      <c r="D53" s="403" t="e">
        <f>'CMFs Fatal (All Data)'!D53</f>
        <v>#N/A</v>
      </c>
      <c r="E53" s="404">
        <v>1</v>
      </c>
      <c r="F53" s="404">
        <v>1</v>
      </c>
      <c r="G53" s="404">
        <v>1</v>
      </c>
      <c r="H53" s="404">
        <v>1</v>
      </c>
      <c r="I53" s="404">
        <v>1</v>
      </c>
      <c r="J53" s="404">
        <v>1</v>
      </c>
      <c r="K53" s="404">
        <v>1</v>
      </c>
      <c r="L53" s="404">
        <v>1</v>
      </c>
      <c r="M53" s="404">
        <v>0.65</v>
      </c>
      <c r="N53" s="404">
        <v>0.65</v>
      </c>
      <c r="O53" s="404">
        <v>1</v>
      </c>
      <c r="P53" s="404">
        <v>1</v>
      </c>
      <c r="Q53" s="404">
        <v>1</v>
      </c>
      <c r="R53" s="404">
        <v>1</v>
      </c>
      <c r="S53" s="404">
        <v>1</v>
      </c>
      <c r="T53" s="404">
        <v>1</v>
      </c>
      <c r="U53" s="404">
        <v>1</v>
      </c>
      <c r="V53" s="439">
        <v>1</v>
      </c>
    </row>
    <row r="54" spans="1:22" x14ac:dyDescent="0.2">
      <c r="A54" s="407" t="str">
        <f>'CMFs Fatal (All Data)'!A54</f>
        <v>51 - Intersection - Traffic control - Sign - Install all-way stop sign</v>
      </c>
      <c r="B54" s="403">
        <f>'CMFs Fatal (All Data)'!B54</f>
        <v>10</v>
      </c>
      <c r="C54" s="403" t="str">
        <f>'CMFs Fatal (All Data)'!C54</f>
        <v>All</v>
      </c>
      <c r="D54" s="403" t="e">
        <f>'CMFs Fatal (All Data)'!D54</f>
        <v>#N/A</v>
      </c>
      <c r="E54" s="404">
        <v>0.20150000000000001</v>
      </c>
      <c r="F54" s="404">
        <v>0.82</v>
      </c>
      <c r="G54" s="404">
        <v>0.27450000000000002</v>
      </c>
      <c r="H54" s="404">
        <v>1</v>
      </c>
      <c r="I54" s="404">
        <v>1</v>
      </c>
      <c r="J54" s="404">
        <v>1</v>
      </c>
      <c r="K54" s="404">
        <v>0.20150000000000001</v>
      </c>
      <c r="L54" s="404">
        <v>0.20150000000000001</v>
      </c>
      <c r="M54" s="404">
        <v>1</v>
      </c>
      <c r="N54" s="404">
        <v>0.29949999999999999</v>
      </c>
      <c r="O54" s="404">
        <v>1</v>
      </c>
      <c r="P54" s="404">
        <v>1</v>
      </c>
      <c r="Q54" s="404">
        <v>1</v>
      </c>
      <c r="R54" s="404">
        <v>0.29949999999999999</v>
      </c>
      <c r="S54" s="404">
        <v>0.29949999999999999</v>
      </c>
      <c r="T54" s="404">
        <v>1</v>
      </c>
      <c r="U54" s="404">
        <v>1</v>
      </c>
      <c r="V54" s="439">
        <v>1</v>
      </c>
    </row>
    <row r="55" spans="1:22" x14ac:dyDescent="0.2">
      <c r="A55" s="407" t="str">
        <f>'CMFs Fatal (All Data)'!A55</f>
        <v>52 - Intersection - Traffic control - Sign - Install left turn flashing yellow arrow signals and supplemental traffic signs</v>
      </c>
      <c r="B55" s="403">
        <f>'CMFs Fatal (All Data)'!B55</f>
        <v>10</v>
      </c>
      <c r="C55" s="403" t="str">
        <f>'CMFs Fatal (All Data)'!C55</f>
        <v>Urban</v>
      </c>
      <c r="D55" s="403" t="e">
        <f>'CMFs Fatal (All Data)'!D55</f>
        <v>#N/A</v>
      </c>
      <c r="E55" s="404">
        <v>0.879</v>
      </c>
      <c r="F55" s="404">
        <v>0.879</v>
      </c>
      <c r="G55" s="404">
        <v>0.879</v>
      </c>
      <c r="H55" s="404">
        <v>1</v>
      </c>
      <c r="I55" s="404">
        <v>1</v>
      </c>
      <c r="J55" s="404">
        <v>1</v>
      </c>
      <c r="K55" s="404">
        <v>0.85699999999999998</v>
      </c>
      <c r="L55" s="404">
        <v>0.879</v>
      </c>
      <c r="M55" s="404">
        <v>1</v>
      </c>
      <c r="N55" s="404">
        <v>0.879</v>
      </c>
      <c r="O55" s="404">
        <v>1</v>
      </c>
      <c r="P55" s="404">
        <v>1</v>
      </c>
      <c r="Q55" s="404">
        <v>1</v>
      </c>
      <c r="R55" s="404">
        <v>0.879</v>
      </c>
      <c r="S55" s="404">
        <v>0.879</v>
      </c>
      <c r="T55" s="404">
        <v>1</v>
      </c>
      <c r="U55" s="404">
        <v>1</v>
      </c>
      <c r="V55" s="439">
        <v>1</v>
      </c>
    </row>
    <row r="56" spans="1:22" x14ac:dyDescent="0.2">
      <c r="A56" s="407" t="str">
        <f>'CMFs Fatal (All Data)'!A56</f>
        <v>53 - Intersection - Traffic control - Sign - Install RIRO operations at stop-controlled intersections</v>
      </c>
      <c r="B56" s="403">
        <f>'CMFs Fatal (All Data)'!B56</f>
        <v>10</v>
      </c>
      <c r="C56" s="403" t="str">
        <f>'CMFs Fatal (All Data)'!C56</f>
        <v>Urban</v>
      </c>
      <c r="D56" s="403" t="e">
        <f>'CMFs Fatal (All Data)'!D56</f>
        <v>#N/A</v>
      </c>
      <c r="E56" s="404">
        <v>1.02</v>
      </c>
      <c r="F56" s="404">
        <v>1.02</v>
      </c>
      <c r="G56" s="404">
        <v>1.02</v>
      </c>
      <c r="H56" s="404">
        <v>1</v>
      </c>
      <c r="I56" s="404">
        <v>1</v>
      </c>
      <c r="J56" s="404">
        <v>1</v>
      </c>
      <c r="K56" s="404">
        <v>1.02</v>
      </c>
      <c r="L56" s="404">
        <v>1.02</v>
      </c>
      <c r="M56" s="404">
        <v>1</v>
      </c>
      <c r="N56" s="404">
        <v>1.02</v>
      </c>
      <c r="O56" s="404">
        <v>1</v>
      </c>
      <c r="P56" s="404">
        <v>1</v>
      </c>
      <c r="Q56" s="404">
        <v>1</v>
      </c>
      <c r="R56" s="404">
        <v>1.02</v>
      </c>
      <c r="S56" s="404">
        <v>1.02</v>
      </c>
      <c r="T56" s="404">
        <v>1</v>
      </c>
      <c r="U56" s="404">
        <v>1</v>
      </c>
      <c r="V56" s="439">
        <v>1</v>
      </c>
    </row>
    <row r="57" spans="1:22" x14ac:dyDescent="0.2">
      <c r="A57" s="407" t="str">
        <f>'CMFs Fatal (All Data)'!A57</f>
        <v>54 - Intersection - Traffic control - Sign - Install turn prohibition sign</v>
      </c>
      <c r="B57" s="403">
        <f>'CMFs Fatal (All Data)'!B57</f>
        <v>10</v>
      </c>
      <c r="C57" s="403" t="str">
        <f>'CMFs Fatal (All Data)'!C57</f>
        <v>Urban and Suburban</v>
      </c>
      <c r="D57" s="403" t="e">
        <f>'CMFs Fatal (All Data)'!D57</f>
        <v>#N/A</v>
      </c>
      <c r="E57" s="404">
        <v>0.3</v>
      </c>
      <c r="F57" s="404">
        <v>0.3</v>
      </c>
      <c r="G57" s="404">
        <v>0.3</v>
      </c>
      <c r="H57" s="404">
        <v>1</v>
      </c>
      <c r="I57" s="404">
        <v>1</v>
      </c>
      <c r="J57" s="404">
        <v>1</v>
      </c>
      <c r="K57" s="404">
        <v>0.29499999999999998</v>
      </c>
      <c r="L57" s="404">
        <v>0.3</v>
      </c>
      <c r="M57" s="404">
        <v>1</v>
      </c>
      <c r="N57" s="404">
        <v>0.3</v>
      </c>
      <c r="O57" s="404">
        <v>1</v>
      </c>
      <c r="P57" s="404">
        <v>1</v>
      </c>
      <c r="Q57" s="404">
        <v>1</v>
      </c>
      <c r="R57" s="404">
        <v>0.3</v>
      </c>
      <c r="S57" s="404">
        <v>0.3</v>
      </c>
      <c r="T57" s="404">
        <v>1</v>
      </c>
      <c r="U57" s="404">
        <v>1</v>
      </c>
      <c r="V57" s="439">
        <v>1</v>
      </c>
    </row>
    <row r="58" spans="1:22" x14ac:dyDescent="0.2">
      <c r="A58" s="407" t="str">
        <f>'CMFs Fatal (All Data)'!A58</f>
        <v>55 - Intersection - Traffic control - Sign - Install two-way stop sign</v>
      </c>
      <c r="B58" s="403">
        <f>'CMFs Fatal (All Data)'!B58</f>
        <v>10</v>
      </c>
      <c r="C58" s="403" t="str">
        <f>'CMFs Fatal (All Data)'!C58</f>
        <v>All</v>
      </c>
      <c r="D58" s="403" t="e">
        <f>'CMFs Fatal (All Data)'!D58</f>
        <v>#N/A</v>
      </c>
      <c r="E58" s="404">
        <v>1</v>
      </c>
      <c r="F58" s="404">
        <v>0.46949999999999997</v>
      </c>
      <c r="G58" s="404">
        <v>0.46949999999999997</v>
      </c>
      <c r="H58" s="404">
        <v>1</v>
      </c>
      <c r="I58" s="404">
        <v>1</v>
      </c>
      <c r="J58" s="404">
        <v>1</v>
      </c>
      <c r="K58" s="404">
        <v>0.46949999999999997</v>
      </c>
      <c r="L58" s="404">
        <v>0.46949999999999997</v>
      </c>
      <c r="M58" s="404">
        <v>1</v>
      </c>
      <c r="N58" s="404">
        <v>0.46949999999999997</v>
      </c>
      <c r="O58" s="404">
        <v>1</v>
      </c>
      <c r="P58" s="404">
        <v>1</v>
      </c>
      <c r="Q58" s="404">
        <v>1</v>
      </c>
      <c r="R58" s="404">
        <v>0.46949999999999997</v>
      </c>
      <c r="S58" s="404">
        <v>0.46949999999999997</v>
      </c>
      <c r="T58" s="404">
        <v>1</v>
      </c>
      <c r="U58" s="404">
        <v>1</v>
      </c>
      <c r="V58" s="439">
        <v>1</v>
      </c>
    </row>
    <row r="59" spans="1:22" x14ac:dyDescent="0.2">
      <c r="A59" s="407" t="str">
        <f>'CMFs Fatal (All Data)'!A59</f>
        <v xml:space="preserve">56 - Intersection - Traffic control - Sign - Install yield signs </v>
      </c>
      <c r="B59" s="403">
        <f>'CMFs Fatal (All Data)'!B59</f>
        <v>10</v>
      </c>
      <c r="C59" s="403" t="str">
        <f>'CMFs Fatal (All Data)'!C59</f>
        <v>All</v>
      </c>
      <c r="D59" s="403" t="e">
        <f>'CMFs Fatal (All Data)'!D59</f>
        <v>#N/A</v>
      </c>
      <c r="E59" s="404">
        <v>1</v>
      </c>
      <c r="F59" s="404">
        <v>1</v>
      </c>
      <c r="G59" s="404">
        <v>1</v>
      </c>
      <c r="H59" s="404">
        <v>1</v>
      </c>
      <c r="I59" s="404">
        <v>1</v>
      </c>
      <c r="J59" s="404">
        <v>1</v>
      </c>
      <c r="K59" s="404">
        <v>1</v>
      </c>
      <c r="L59" s="404">
        <v>1</v>
      </c>
      <c r="M59" s="404">
        <v>1</v>
      </c>
      <c r="N59" s="404">
        <v>1</v>
      </c>
      <c r="O59" s="404">
        <v>1</v>
      </c>
      <c r="P59" s="404">
        <v>1</v>
      </c>
      <c r="Q59" s="404">
        <v>1</v>
      </c>
      <c r="R59" s="404">
        <v>1</v>
      </c>
      <c r="S59" s="404">
        <v>1</v>
      </c>
      <c r="T59" s="404">
        <v>1</v>
      </c>
      <c r="U59" s="404">
        <v>1</v>
      </c>
      <c r="V59" s="439">
        <v>1</v>
      </c>
    </row>
    <row r="60" spans="1:22" x14ac:dyDescent="0.2">
      <c r="A60" s="407" t="str">
        <f>'CMFs Fatal (All Data)'!A60</f>
        <v>57 - Intersection - Traffic control - Sign - Provide flashing beacons at stop controlled intersections</v>
      </c>
      <c r="B60" s="403">
        <f>'CMFs Fatal (All Data)'!B60</f>
        <v>10</v>
      </c>
      <c r="C60" s="403" t="str">
        <f>'CMFs Fatal (All Data)'!C60</f>
        <v>All</v>
      </c>
      <c r="D60" s="403" t="e">
        <f>'CMFs Fatal (All Data)'!D60</f>
        <v>#N/A</v>
      </c>
      <c r="E60" s="404">
        <v>1</v>
      </c>
      <c r="F60" s="404">
        <v>0.92</v>
      </c>
      <c r="G60" s="404">
        <v>0.87</v>
      </c>
      <c r="H60" s="404">
        <v>1</v>
      </c>
      <c r="I60" s="404">
        <v>1</v>
      </c>
      <c r="J60" s="404">
        <v>1</v>
      </c>
      <c r="K60" s="404">
        <v>0.87</v>
      </c>
      <c r="L60" s="404">
        <v>0.87</v>
      </c>
      <c r="M60" s="404">
        <v>1</v>
      </c>
      <c r="N60" s="404">
        <v>0.87</v>
      </c>
      <c r="O60" s="404">
        <v>1</v>
      </c>
      <c r="P60" s="404">
        <v>1</v>
      </c>
      <c r="Q60" s="404">
        <v>1</v>
      </c>
      <c r="R60" s="404">
        <v>0.87</v>
      </c>
      <c r="S60" s="404">
        <v>0.87</v>
      </c>
      <c r="T60" s="404">
        <v>1</v>
      </c>
      <c r="U60" s="404">
        <v>1</v>
      </c>
      <c r="V60" s="439">
        <v>1</v>
      </c>
    </row>
    <row r="61" spans="1:22" x14ac:dyDescent="0.2">
      <c r="A61" s="407" t="str">
        <f>'CMFs Fatal (All Data)'!A61</f>
        <v>58 - Intersection - Traffic control - Sign - Remove traffic signal and install 4-way stop</v>
      </c>
      <c r="B61" s="403">
        <f>'CMFs Fatal (All Data)'!B61</f>
        <v>20</v>
      </c>
      <c r="C61" s="403" t="str">
        <f>'CMFs Fatal (All Data)'!C61</f>
        <v>All</v>
      </c>
      <c r="D61" s="403" t="e">
        <f>'CMFs Fatal (All Data)'!D61</f>
        <v>#N/A</v>
      </c>
      <c r="E61" s="404">
        <v>0.76</v>
      </c>
      <c r="F61" s="404">
        <v>0.76</v>
      </c>
      <c r="G61" s="404">
        <v>0.76</v>
      </c>
      <c r="H61" s="404">
        <v>0.76</v>
      </c>
      <c r="I61" s="404">
        <v>0.76</v>
      </c>
      <c r="J61" s="404">
        <v>1</v>
      </c>
      <c r="K61" s="404">
        <v>0.76</v>
      </c>
      <c r="L61" s="404">
        <v>0.76</v>
      </c>
      <c r="M61" s="404">
        <v>0.76</v>
      </c>
      <c r="N61" s="404">
        <v>0.76</v>
      </c>
      <c r="O61" s="404">
        <v>0.76</v>
      </c>
      <c r="P61" s="404">
        <v>0.76</v>
      </c>
      <c r="Q61" s="404">
        <v>1</v>
      </c>
      <c r="R61" s="404">
        <v>0.76</v>
      </c>
      <c r="S61" s="404">
        <v>0.76</v>
      </c>
      <c r="T61" s="404">
        <v>1</v>
      </c>
      <c r="U61" s="404">
        <v>1</v>
      </c>
      <c r="V61" s="439">
        <v>1</v>
      </c>
    </row>
    <row r="62" spans="1:22" x14ac:dyDescent="0.2">
      <c r="A62" s="407" t="str">
        <f>'CMFs Fatal (All Data)'!A62</f>
        <v>59 - Intersection - Traffic control - Signal - Convert signal from pedestal-mounted to mast arm</v>
      </c>
      <c r="B62" s="403">
        <f>'CMFs Fatal (All Data)'!B62</f>
        <v>20</v>
      </c>
      <c r="C62" s="403" t="str">
        <f>'CMFs Fatal (All Data)'!C62</f>
        <v>All</v>
      </c>
      <c r="D62" s="403" t="e">
        <f>'CMFs Fatal (All Data)'!D62</f>
        <v>#N/A</v>
      </c>
      <c r="E62" s="404">
        <v>1</v>
      </c>
      <c r="F62" s="404">
        <v>0.59</v>
      </c>
      <c r="G62" s="404">
        <v>0.26</v>
      </c>
      <c r="H62" s="404">
        <v>1</v>
      </c>
      <c r="I62" s="404">
        <v>1</v>
      </c>
      <c r="J62" s="404">
        <v>1</v>
      </c>
      <c r="K62" s="404">
        <v>0.56000000000000005</v>
      </c>
      <c r="L62" s="404">
        <v>0.56000000000000005</v>
      </c>
      <c r="M62" s="404">
        <v>0.56000000000000005</v>
      </c>
      <c r="N62" s="404">
        <v>1</v>
      </c>
      <c r="O62" s="404">
        <v>1</v>
      </c>
      <c r="P62" s="404">
        <v>1</v>
      </c>
      <c r="Q62" s="404">
        <v>1</v>
      </c>
      <c r="R62" s="404">
        <v>1</v>
      </c>
      <c r="S62" s="404">
        <v>0.56000000000000005</v>
      </c>
      <c r="T62" s="404">
        <v>1</v>
      </c>
      <c r="U62" s="404">
        <v>1</v>
      </c>
      <c r="V62" s="439">
        <v>1</v>
      </c>
    </row>
    <row r="63" spans="1:22" x14ac:dyDescent="0.2">
      <c r="A63" s="407" t="str">
        <f>'CMFs Fatal (All Data)'!A63</f>
        <v>60 - Intersection - Traffic control - Signal - Convert signal from span wire to mast arm</v>
      </c>
      <c r="B63" s="403">
        <f>'CMFs Fatal (All Data)'!B63</f>
        <v>20</v>
      </c>
      <c r="C63" s="403" t="str">
        <f>'CMFs Fatal (All Data)'!C63</f>
        <v>All</v>
      </c>
      <c r="D63" s="403" t="e">
        <f>'CMFs Fatal (All Data)'!D63</f>
        <v>#N/A</v>
      </c>
      <c r="E63" s="404">
        <v>1</v>
      </c>
      <c r="F63" s="404">
        <v>0.97499999999999998</v>
      </c>
      <c r="G63" s="404">
        <v>0.97499999999999998</v>
      </c>
      <c r="H63" s="404">
        <v>1</v>
      </c>
      <c r="I63" s="404">
        <v>1</v>
      </c>
      <c r="J63" s="404">
        <v>1</v>
      </c>
      <c r="K63" s="404">
        <v>0.97499999999999998</v>
      </c>
      <c r="L63" s="404">
        <v>0.97499999999999998</v>
      </c>
      <c r="M63" s="404">
        <v>0.97499999999999998</v>
      </c>
      <c r="N63" s="404">
        <v>1</v>
      </c>
      <c r="O63" s="404">
        <v>1</v>
      </c>
      <c r="P63" s="404">
        <v>1</v>
      </c>
      <c r="Q63" s="404">
        <v>1</v>
      </c>
      <c r="R63" s="404">
        <v>1</v>
      </c>
      <c r="S63" s="404">
        <v>0.97499999999999998</v>
      </c>
      <c r="T63" s="404">
        <v>1</v>
      </c>
      <c r="U63" s="404">
        <v>1</v>
      </c>
      <c r="V63" s="439">
        <v>1</v>
      </c>
    </row>
    <row r="64" spans="1:22" x14ac:dyDescent="0.2">
      <c r="A64" s="407" t="str">
        <f>'CMFs Fatal (All Data)'!A64</f>
        <v>61 - Intersection - Traffic control - Signal - Improve signal visibility</v>
      </c>
      <c r="B64" s="403">
        <f>'CMFs Fatal (All Data)'!B64</f>
        <v>10</v>
      </c>
      <c r="C64" s="403" t="str">
        <f>'CMFs Fatal (All Data)'!C64</f>
        <v>All</v>
      </c>
      <c r="D64" s="403" t="e">
        <f>'CMFs Fatal (All Data)'!D64</f>
        <v>#N/A</v>
      </c>
      <c r="E64" s="404">
        <v>0.93</v>
      </c>
      <c r="F64" s="404">
        <v>0.93</v>
      </c>
      <c r="G64" s="404">
        <v>0.57999999999999996</v>
      </c>
      <c r="H64" s="404">
        <v>1</v>
      </c>
      <c r="I64" s="404">
        <v>1</v>
      </c>
      <c r="J64" s="404">
        <v>1</v>
      </c>
      <c r="K64" s="404">
        <v>0.93</v>
      </c>
      <c r="L64" s="404">
        <v>0.93</v>
      </c>
      <c r="M64" s="404">
        <v>1</v>
      </c>
      <c r="N64" s="404">
        <v>0.93</v>
      </c>
      <c r="O64" s="404">
        <v>1</v>
      </c>
      <c r="P64" s="404">
        <v>1</v>
      </c>
      <c r="Q64" s="404">
        <v>1</v>
      </c>
      <c r="R64" s="404">
        <v>0.93</v>
      </c>
      <c r="S64" s="404">
        <v>0.91600000000000004</v>
      </c>
      <c r="T64" s="404">
        <v>1</v>
      </c>
      <c r="U64" s="404">
        <v>1</v>
      </c>
      <c r="V64" s="439">
        <v>1</v>
      </c>
    </row>
    <row r="65" spans="1:22" x14ac:dyDescent="0.2">
      <c r="A65" s="407" t="str">
        <f>'CMFs Fatal (All Data)'!A65</f>
        <v>62 - Intersection - Traffic control - Signal - Install Box Span Signal</v>
      </c>
      <c r="B65" s="403">
        <f>'CMFs Fatal (All Data)'!B65</f>
        <v>20</v>
      </c>
      <c r="C65" s="403" t="str">
        <f>'CMFs Fatal (All Data)'!C65</f>
        <v>All</v>
      </c>
      <c r="D65" s="403" t="e">
        <f>'CMFs Fatal (All Data)'!D65</f>
        <v>#N/A</v>
      </c>
      <c r="E65" s="404">
        <v>0.89249999999999996</v>
      </c>
      <c r="F65" s="404">
        <v>0.89249999999999996</v>
      </c>
      <c r="G65" s="404">
        <v>0.85850000000000004</v>
      </c>
      <c r="H65" s="404">
        <v>1</v>
      </c>
      <c r="I65" s="404">
        <v>1</v>
      </c>
      <c r="J65" s="404">
        <v>1</v>
      </c>
      <c r="K65" s="404">
        <v>0.89249999999999996</v>
      </c>
      <c r="L65" s="404">
        <v>0.89249999999999996</v>
      </c>
      <c r="M65" s="404">
        <v>1</v>
      </c>
      <c r="N65" s="404">
        <v>0.89249999999999996</v>
      </c>
      <c r="O65" s="404">
        <v>1</v>
      </c>
      <c r="P65" s="404">
        <v>1</v>
      </c>
      <c r="Q65" s="404">
        <v>1</v>
      </c>
      <c r="R65" s="404">
        <v>1</v>
      </c>
      <c r="S65" s="404">
        <v>0.89249999999999996</v>
      </c>
      <c r="T65" s="404">
        <v>1</v>
      </c>
      <c r="U65" s="404">
        <v>1</v>
      </c>
      <c r="V65" s="439">
        <v>1</v>
      </c>
    </row>
    <row r="66" spans="1:22" x14ac:dyDescent="0.2">
      <c r="A66" s="407" t="str">
        <f>'CMFs Fatal (All Data)'!A66</f>
        <v>63 - Intersection - Traffic control - Signal - Install dynamic signal warning</v>
      </c>
      <c r="B66" s="405">
        <f>'CMFs Fatal (All Data)'!B66</f>
        <v>20</v>
      </c>
      <c r="C66" s="405" t="str">
        <f>'CMFs Fatal (All Data)'!C66</f>
        <v>All</v>
      </c>
      <c r="D66" s="405" t="e">
        <f>'CMFs Fatal (All Data)'!D66</f>
        <v>#N/A</v>
      </c>
      <c r="E66" s="404">
        <v>0.85350000000000004</v>
      </c>
      <c r="F66" s="404">
        <v>0.89</v>
      </c>
      <c r="G66" s="404">
        <v>0.65449999999999997</v>
      </c>
      <c r="H66" s="404">
        <v>1</v>
      </c>
      <c r="I66" s="404">
        <v>1</v>
      </c>
      <c r="J66" s="404">
        <v>1</v>
      </c>
      <c r="K66" s="404">
        <v>0.85350000000000004</v>
      </c>
      <c r="L66" s="404">
        <v>0.85350000000000004</v>
      </c>
      <c r="M66" s="404">
        <v>1</v>
      </c>
      <c r="N66" s="404">
        <v>0.85350000000000004</v>
      </c>
      <c r="O66" s="404">
        <v>1</v>
      </c>
      <c r="P66" s="404">
        <v>1</v>
      </c>
      <c r="Q66" s="404">
        <v>1</v>
      </c>
      <c r="R66" s="404">
        <v>0.85350000000000004</v>
      </c>
      <c r="S66" s="404">
        <v>0.85350000000000004</v>
      </c>
      <c r="T66" s="404">
        <v>1</v>
      </c>
      <c r="U66" s="404">
        <v>1</v>
      </c>
      <c r="V66" s="439">
        <v>1</v>
      </c>
    </row>
    <row r="67" spans="1:22" x14ac:dyDescent="0.2">
      <c r="A67" s="407" t="str">
        <f>'CMFs Fatal (All Data)'!A67</f>
        <v>64 - Intersection - Traffic control - Signal - Replace incandescent traffic signal bulbs with Light Emitting Diodes (LEDs)</v>
      </c>
      <c r="B67" s="403">
        <f>'CMFs Fatal (All Data)'!B67</f>
        <v>10</v>
      </c>
      <c r="C67" s="403" t="str">
        <f>'CMFs Fatal (All Data)'!C67</f>
        <v>Urban</v>
      </c>
      <c r="D67" s="403" t="e">
        <f>'CMFs Fatal (All Data)'!D67</f>
        <v>#N/A</v>
      </c>
      <c r="E67" s="404">
        <v>1.0469999999999999</v>
      </c>
      <c r="F67" s="404">
        <v>0.96650000000000003</v>
      </c>
      <c r="G67" s="404">
        <v>1.0469999999999999</v>
      </c>
      <c r="H67" s="404">
        <v>1</v>
      </c>
      <c r="I67" s="404">
        <v>1</v>
      </c>
      <c r="J67" s="404">
        <v>1</v>
      </c>
      <c r="K67" s="404">
        <v>1.0469999999999999</v>
      </c>
      <c r="L67" s="404">
        <v>1.0469999999999999</v>
      </c>
      <c r="M67" s="404">
        <v>1</v>
      </c>
      <c r="N67" s="404">
        <v>1.0469999999999999</v>
      </c>
      <c r="O67" s="404">
        <v>1</v>
      </c>
      <c r="P67" s="404">
        <v>1</v>
      </c>
      <c r="Q67" s="404">
        <v>1</v>
      </c>
      <c r="R67" s="404">
        <v>1.0469999999999999</v>
      </c>
      <c r="S67" s="404">
        <v>1.0720000000000001</v>
      </c>
      <c r="T67" s="404">
        <v>1</v>
      </c>
      <c r="U67" s="404">
        <v>1</v>
      </c>
      <c r="V67" s="439">
        <v>1</v>
      </c>
    </row>
    <row r="68" spans="1:22" x14ac:dyDescent="0.2">
      <c r="A68" s="407" t="str">
        <f>'CMFs Fatal (All Data)'!A68</f>
        <v>65 - Intersection - Traffic control - Signal - Phasing or timing - Add all-red interval/increase yellow time</v>
      </c>
      <c r="B68" s="403">
        <f>'CMFs Fatal (All Data)'!B68</f>
        <v>50</v>
      </c>
      <c r="C68" s="403" t="str">
        <f>'CMFs Fatal (All Data)'!C68</f>
        <v>Urban</v>
      </c>
      <c r="D68" s="403" t="e">
        <f>'CMFs Fatal (All Data)'!D68</f>
        <v>#N/A</v>
      </c>
      <c r="E68" s="404">
        <v>0.9355</v>
      </c>
      <c r="F68" s="404">
        <v>0.84799999999999998</v>
      </c>
      <c r="G68" s="404">
        <v>0.96599999999999997</v>
      </c>
      <c r="H68" s="404">
        <v>1</v>
      </c>
      <c r="I68" s="404">
        <v>1</v>
      </c>
      <c r="J68" s="404">
        <v>1</v>
      </c>
      <c r="K68" s="404">
        <v>0.9355</v>
      </c>
      <c r="L68" s="404">
        <v>0.9355</v>
      </c>
      <c r="M68" s="404">
        <v>1</v>
      </c>
      <c r="N68" s="404">
        <v>0.9355</v>
      </c>
      <c r="O68" s="404">
        <v>1</v>
      </c>
      <c r="P68" s="404">
        <v>1</v>
      </c>
      <c r="Q68" s="404">
        <v>1</v>
      </c>
      <c r="R68" s="404">
        <v>0.9355</v>
      </c>
      <c r="S68" s="404">
        <v>0.9355</v>
      </c>
      <c r="T68" s="404">
        <v>1</v>
      </c>
      <c r="U68" s="404">
        <v>1</v>
      </c>
      <c r="V68" s="439">
        <v>1</v>
      </c>
    </row>
    <row r="69" spans="1:22" x14ac:dyDescent="0.2">
      <c r="A69" s="407" t="str">
        <f>'CMFs Fatal (All Data)'!A69</f>
        <v>66 - Intersection - Traffic control - Signal - Phasing or timing - Add pedestrian phase</v>
      </c>
      <c r="B69" s="403">
        <f>'CMFs Fatal (All Data)'!B69</f>
        <v>20</v>
      </c>
      <c r="C69" s="403" t="str">
        <f>'CMFs Fatal (All Data)'!C69</f>
        <v>All</v>
      </c>
      <c r="D69" s="403" t="e">
        <f>'CMFs Fatal (All Data)'!D69</f>
        <v>#N/A</v>
      </c>
      <c r="E69" s="404">
        <v>1</v>
      </c>
      <c r="F69" s="404">
        <v>0.92</v>
      </c>
      <c r="G69" s="404">
        <v>0.95399999999999996</v>
      </c>
      <c r="H69" s="404">
        <v>1</v>
      </c>
      <c r="I69" s="404">
        <v>1</v>
      </c>
      <c r="J69" s="404">
        <v>1</v>
      </c>
      <c r="K69" s="404">
        <v>0.91200000000000003</v>
      </c>
      <c r="L69" s="404">
        <v>0.91200000000000003</v>
      </c>
      <c r="M69" s="404">
        <v>1</v>
      </c>
      <c r="N69" s="404">
        <v>0.91200000000000003</v>
      </c>
      <c r="O69" s="404">
        <v>1</v>
      </c>
      <c r="P69" s="404">
        <v>1</v>
      </c>
      <c r="Q69" s="404">
        <v>1</v>
      </c>
      <c r="R69" s="404">
        <v>1</v>
      </c>
      <c r="S69" s="404">
        <v>0.91200000000000003</v>
      </c>
      <c r="T69" s="404">
        <v>1</v>
      </c>
      <c r="U69" s="404">
        <v>1</v>
      </c>
      <c r="V69" s="439">
        <v>1</v>
      </c>
    </row>
    <row r="70" spans="1:22" x14ac:dyDescent="0.2">
      <c r="A70" s="407" t="str">
        <f>'CMFs Fatal (All Data)'!A70</f>
        <v>67 - Intersection - Traffic control - Signal - Phasing or timing - Change from permissive only to flashing yellow arrow permissive</v>
      </c>
      <c r="B70" s="403">
        <f>'CMFs Fatal (All Data)'!B70</f>
        <v>25</v>
      </c>
      <c r="C70" s="403" t="str">
        <f>'CMFs Fatal (All Data)'!C70</f>
        <v>All</v>
      </c>
      <c r="D70" s="403" t="e">
        <f>'CMFs Fatal (All Data)'!D70</f>
        <v>#N/A</v>
      </c>
      <c r="E70" s="404">
        <v>0.75</v>
      </c>
      <c r="F70" s="404">
        <v>0.75</v>
      </c>
      <c r="G70" s="404">
        <v>0.75</v>
      </c>
      <c r="H70" s="404">
        <v>1</v>
      </c>
      <c r="I70" s="404">
        <v>1</v>
      </c>
      <c r="J70" s="404">
        <v>1</v>
      </c>
      <c r="K70" s="404">
        <v>0.63500000000000001</v>
      </c>
      <c r="L70" s="404">
        <v>0.75</v>
      </c>
      <c r="M70" s="404">
        <v>1</v>
      </c>
      <c r="N70" s="404">
        <v>0.75</v>
      </c>
      <c r="O70" s="404">
        <v>1</v>
      </c>
      <c r="P70" s="404">
        <v>1</v>
      </c>
      <c r="Q70" s="404">
        <v>1</v>
      </c>
      <c r="R70" s="404">
        <v>1</v>
      </c>
      <c r="S70" s="404">
        <v>0.75</v>
      </c>
      <c r="T70" s="404">
        <v>1</v>
      </c>
      <c r="U70" s="404">
        <v>1</v>
      </c>
      <c r="V70" s="439">
        <v>1</v>
      </c>
    </row>
    <row r="71" spans="1:22" x14ac:dyDescent="0.2">
      <c r="A71" s="407" t="str">
        <f>'CMFs Fatal (All Data)'!A71</f>
        <v>68 - Intersection - Traffic control - Signal - Phasing or timing - Change from permitted to protected</v>
      </c>
      <c r="B71" s="403">
        <f>'CMFs Fatal (All Data)'!B71</f>
        <v>25</v>
      </c>
      <c r="C71" s="403" t="str">
        <f>'CMFs Fatal (All Data)'!C71</f>
        <v>All</v>
      </c>
      <c r="D71" s="403" t="e">
        <f>'CMFs Fatal (All Data)'!D71</f>
        <v>#N/A</v>
      </c>
      <c r="E71" s="404">
        <v>0.9325</v>
      </c>
      <c r="F71" s="404">
        <v>1.075</v>
      </c>
      <c r="G71" s="404">
        <v>0.01</v>
      </c>
      <c r="H71" s="404">
        <v>1</v>
      </c>
      <c r="I71" s="404">
        <v>1</v>
      </c>
      <c r="J71" s="404">
        <v>1</v>
      </c>
      <c r="K71" s="404">
        <v>0.84</v>
      </c>
      <c r="L71" s="404">
        <v>0.9325</v>
      </c>
      <c r="M71" s="404">
        <v>1</v>
      </c>
      <c r="N71" s="404">
        <v>0.9325</v>
      </c>
      <c r="O71" s="404">
        <v>1</v>
      </c>
      <c r="P71" s="404">
        <v>1</v>
      </c>
      <c r="Q71" s="404">
        <v>1</v>
      </c>
      <c r="R71" s="404">
        <v>1</v>
      </c>
      <c r="S71" s="404">
        <v>0.9325</v>
      </c>
      <c r="T71" s="404">
        <v>1</v>
      </c>
      <c r="U71" s="404">
        <v>1</v>
      </c>
      <c r="V71" s="439">
        <v>1</v>
      </c>
    </row>
    <row r="72" spans="1:22" x14ac:dyDescent="0.2">
      <c r="A72" s="407" t="str">
        <f>'CMFs Fatal (All Data)'!A72</f>
        <v>69 - Intersection - Traffic control - Signal - Phasing or timing - Change from protected only to flashing yellow arrow protected</v>
      </c>
      <c r="B72" s="403">
        <f>'CMFs Fatal (All Data)'!B72</f>
        <v>25</v>
      </c>
      <c r="C72" s="403" t="str">
        <f>'CMFs Fatal (All Data)'!C72</f>
        <v>All</v>
      </c>
      <c r="D72" s="403" t="e">
        <f>'CMFs Fatal (All Data)'!D72</f>
        <v>#N/A</v>
      </c>
      <c r="E72" s="404">
        <v>0.92600000000000005</v>
      </c>
      <c r="F72" s="404">
        <v>0.92600000000000005</v>
      </c>
      <c r="G72" s="404">
        <v>0.37</v>
      </c>
      <c r="H72" s="404">
        <v>1</v>
      </c>
      <c r="I72" s="404">
        <v>1</v>
      </c>
      <c r="J72" s="404">
        <v>1</v>
      </c>
      <c r="K72" s="404">
        <v>3.4279999999999999</v>
      </c>
      <c r="L72" s="404">
        <v>0.92600000000000005</v>
      </c>
      <c r="M72" s="404">
        <v>1</v>
      </c>
      <c r="N72" s="404">
        <v>0.92600000000000005</v>
      </c>
      <c r="O72" s="404">
        <v>1</v>
      </c>
      <c r="P72" s="404">
        <v>1</v>
      </c>
      <c r="Q72" s="404">
        <v>1</v>
      </c>
      <c r="R72" s="404">
        <v>1</v>
      </c>
      <c r="S72" s="404">
        <v>0.92600000000000005</v>
      </c>
      <c r="T72" s="404">
        <v>1</v>
      </c>
      <c r="U72" s="404">
        <v>1</v>
      </c>
      <c r="V72" s="439">
        <v>1</v>
      </c>
    </row>
    <row r="73" spans="1:22" x14ac:dyDescent="0.2">
      <c r="A73" s="407" t="str">
        <f>'CMFs Fatal (All Data)'!A73</f>
        <v xml:space="preserve">70 - Intersection - Traffic control - Signal - Phasing or timing - Interconnect and optimize signals </v>
      </c>
      <c r="B73" s="403">
        <f>'CMFs Fatal (All Data)'!B73</f>
        <v>5</v>
      </c>
      <c r="C73" s="403" t="str">
        <f>'CMFs Fatal (All Data)'!C73</f>
        <v>Urban and Suburban</v>
      </c>
      <c r="D73" s="403" t="e">
        <f>'CMFs Fatal (All Data)'!D73</f>
        <v>#N/A</v>
      </c>
      <c r="E73" s="404">
        <v>0.78500000000000003</v>
      </c>
      <c r="F73" s="404">
        <v>0.78500000000000003</v>
      </c>
      <c r="G73" s="404">
        <v>0.80700000000000005</v>
      </c>
      <c r="H73" s="404">
        <v>1</v>
      </c>
      <c r="I73" s="404">
        <v>1</v>
      </c>
      <c r="J73" s="404">
        <v>1</v>
      </c>
      <c r="K73" s="404">
        <v>0.78500000000000003</v>
      </c>
      <c r="L73" s="404">
        <v>0.78500000000000003</v>
      </c>
      <c r="M73" s="404">
        <v>1</v>
      </c>
      <c r="N73" s="404">
        <v>0.78500000000000003</v>
      </c>
      <c r="O73" s="404">
        <v>1</v>
      </c>
      <c r="P73" s="404">
        <v>1</v>
      </c>
      <c r="Q73" s="404">
        <v>1</v>
      </c>
      <c r="R73" s="404">
        <v>1</v>
      </c>
      <c r="S73" s="404">
        <v>0.78500000000000003</v>
      </c>
      <c r="T73" s="404">
        <v>1</v>
      </c>
      <c r="U73" s="404">
        <v>1</v>
      </c>
      <c r="V73" s="439">
        <v>1</v>
      </c>
    </row>
    <row r="74" spans="1:22" x14ac:dyDescent="0.2">
      <c r="A74" s="407" t="str">
        <f>'CMFs Fatal (All Data)'!A74</f>
        <v>71 - Intersection - Traffic control - Signal/Sign - Permit right-turn-on-red</v>
      </c>
      <c r="B74" s="403">
        <f>'CMFs Fatal (All Data)'!B74</f>
        <v>10</v>
      </c>
      <c r="C74" s="403" t="str">
        <f>'CMFs Fatal (All Data)'!C74</f>
        <v>All</v>
      </c>
      <c r="D74" s="403" t="e">
        <f>'CMFs Fatal (All Data)'!D74</f>
        <v>#N/A</v>
      </c>
      <c r="E74" s="404">
        <v>1.57</v>
      </c>
      <c r="F74" s="404">
        <v>1.57</v>
      </c>
      <c r="G74" s="404">
        <v>1.57</v>
      </c>
      <c r="H74" s="404">
        <v>1</v>
      </c>
      <c r="I74" s="404">
        <v>1</v>
      </c>
      <c r="J74" s="404">
        <v>1</v>
      </c>
      <c r="K74" s="404">
        <v>1.57</v>
      </c>
      <c r="L74" s="404">
        <v>1.6</v>
      </c>
      <c r="M74" s="404">
        <v>1</v>
      </c>
      <c r="N74" s="404">
        <v>1.57</v>
      </c>
      <c r="O74" s="404">
        <v>1</v>
      </c>
      <c r="P74" s="404">
        <v>1</v>
      </c>
      <c r="Q74" s="404">
        <v>1</v>
      </c>
      <c r="R74" s="404">
        <v>1.57</v>
      </c>
      <c r="S74" s="404">
        <v>1.57</v>
      </c>
      <c r="T74" s="404">
        <v>1</v>
      </c>
      <c r="U74" s="404">
        <v>1</v>
      </c>
      <c r="V74" s="439">
        <v>1</v>
      </c>
    </row>
    <row r="75" spans="1:22" x14ac:dyDescent="0.2">
      <c r="A75" s="407" t="str">
        <f>'CMFs Fatal (All Data)'!A75</f>
        <v>72 - Intersection - Traffic control - Signal - Install a traffic signal</v>
      </c>
      <c r="B75" s="403">
        <f>'CMFs Fatal (All Data)'!B75</f>
        <v>20</v>
      </c>
      <c r="C75" s="403" t="str">
        <f>'CMFs Fatal (All Data)'!C75</f>
        <v>All</v>
      </c>
      <c r="D75" s="403" t="e">
        <f>'CMFs Fatal (All Data)'!D75</f>
        <v>#N/A</v>
      </c>
      <c r="E75" s="404">
        <v>0.83</v>
      </c>
      <c r="F75" s="404">
        <v>1.1140000000000001</v>
      </c>
      <c r="G75" s="404">
        <v>0.46</v>
      </c>
      <c r="H75" s="404">
        <v>1</v>
      </c>
      <c r="I75" s="404">
        <v>1</v>
      </c>
      <c r="J75" s="404">
        <v>1</v>
      </c>
      <c r="K75" s="404">
        <v>0.57499999999999996</v>
      </c>
      <c r="L75" s="404">
        <v>1.0049999999999999</v>
      </c>
      <c r="M75" s="404">
        <v>1</v>
      </c>
      <c r="N75" s="404">
        <v>0.76</v>
      </c>
      <c r="O75" s="404">
        <v>1</v>
      </c>
      <c r="P75" s="404">
        <v>1</v>
      </c>
      <c r="Q75" s="404">
        <v>1</v>
      </c>
      <c r="R75" s="404">
        <v>0.76</v>
      </c>
      <c r="S75" s="404">
        <v>0.76</v>
      </c>
      <c r="T75" s="404">
        <v>1</v>
      </c>
      <c r="U75" s="404">
        <v>1</v>
      </c>
      <c r="V75" s="439">
        <v>1</v>
      </c>
    </row>
    <row r="76" spans="1:22" x14ac:dyDescent="0.2">
      <c r="A76" s="407" t="str">
        <f>'CMFs Fatal (All Data)'!A76</f>
        <v>73 - Intersection - Traffic control - Signal - Prohibit right turn on red at signalized intersection</v>
      </c>
      <c r="B76" s="403">
        <f>'CMFs Fatal (All Data)'!B76</f>
        <v>10</v>
      </c>
      <c r="C76" s="403" t="str">
        <f>'CMFs Fatal (All Data)'!C76</f>
        <v>All</v>
      </c>
      <c r="D76" s="403" t="e">
        <f>'CMFs Fatal (All Data)'!D76</f>
        <v>#N/A</v>
      </c>
      <c r="E76" s="404">
        <v>1</v>
      </c>
      <c r="F76" s="404">
        <v>1</v>
      </c>
      <c r="G76" s="404">
        <v>1</v>
      </c>
      <c r="H76" s="404">
        <v>1</v>
      </c>
      <c r="I76" s="404">
        <v>1</v>
      </c>
      <c r="J76" s="404">
        <v>1</v>
      </c>
      <c r="K76" s="404">
        <v>1</v>
      </c>
      <c r="L76" s="404">
        <v>0.75</v>
      </c>
      <c r="M76" s="404">
        <v>1</v>
      </c>
      <c r="N76" s="404">
        <v>0.75</v>
      </c>
      <c r="O76" s="404">
        <v>1</v>
      </c>
      <c r="P76" s="404">
        <v>1</v>
      </c>
      <c r="Q76" s="404">
        <v>1</v>
      </c>
      <c r="R76" s="404">
        <v>1</v>
      </c>
      <c r="S76" s="404">
        <v>1</v>
      </c>
      <c r="T76" s="404">
        <v>1</v>
      </c>
      <c r="U76" s="404">
        <v>1</v>
      </c>
      <c r="V76" s="439">
        <v>1</v>
      </c>
    </row>
    <row r="77" spans="1:22" x14ac:dyDescent="0.2">
      <c r="A77" s="407" t="str">
        <f>'CMFs Fatal (All Data)'!A77</f>
        <v>74 - Intersection - Traffic control - Signal - Upgrade traffic signal hardware</v>
      </c>
      <c r="B77" s="403">
        <f>'CMFs Fatal (All Data)'!B77</f>
        <v>20</v>
      </c>
      <c r="C77" s="403" t="str">
        <f>'CMFs Fatal (All Data)'!C77</f>
        <v>All</v>
      </c>
      <c r="D77" s="403" t="e">
        <f>'CMFs Fatal (All Data)'!D77</f>
        <v>#N/A</v>
      </c>
      <c r="E77" s="404">
        <v>0.8</v>
      </c>
      <c r="F77" s="404">
        <v>0.8</v>
      </c>
      <c r="G77" s="404">
        <v>0.8</v>
      </c>
      <c r="H77" s="404">
        <v>0.8</v>
      </c>
      <c r="I77" s="404">
        <v>0.8</v>
      </c>
      <c r="J77" s="404">
        <v>1</v>
      </c>
      <c r="K77" s="404">
        <v>0.8</v>
      </c>
      <c r="L77" s="404">
        <v>0.8</v>
      </c>
      <c r="M77" s="404">
        <v>0.8</v>
      </c>
      <c r="N77" s="404">
        <v>0.8</v>
      </c>
      <c r="O77" s="404">
        <v>0.8</v>
      </c>
      <c r="P77" s="404">
        <v>0.8</v>
      </c>
      <c r="Q77" s="404">
        <v>1</v>
      </c>
      <c r="R77" s="404">
        <v>0.8</v>
      </c>
      <c r="S77" s="404">
        <v>0.8</v>
      </c>
      <c r="T77" s="404">
        <v>1</v>
      </c>
      <c r="U77" s="404">
        <v>1</v>
      </c>
      <c r="V77" s="439">
        <v>1</v>
      </c>
    </row>
    <row r="78" spans="1:22" x14ac:dyDescent="0.2">
      <c r="A78" s="407" t="str">
        <f>'CMFs Fatal (All Data)'!A78</f>
        <v>75 - Pavement marking - Add-No Passing Zone</v>
      </c>
      <c r="B78" s="403">
        <f>'CMFs Fatal (All Data)'!B78</f>
        <v>7</v>
      </c>
      <c r="C78" s="403" t="str">
        <f>'CMFs Fatal (All Data)'!C78</f>
        <v>All</v>
      </c>
      <c r="D78" s="403" t="e">
        <f>'CMFs Fatal (All Data)'!D78</f>
        <v>#N/A</v>
      </c>
      <c r="E78" s="404">
        <v>0.6</v>
      </c>
      <c r="F78" s="404">
        <v>1</v>
      </c>
      <c r="G78" s="404">
        <v>0.6</v>
      </c>
      <c r="H78" s="404">
        <v>0.6</v>
      </c>
      <c r="I78" s="404">
        <v>0.6</v>
      </c>
      <c r="J78" s="404">
        <v>1</v>
      </c>
      <c r="K78" s="404">
        <v>0.6</v>
      </c>
      <c r="L78" s="404">
        <v>1</v>
      </c>
      <c r="M78" s="404">
        <v>1</v>
      </c>
      <c r="N78" s="404">
        <v>1</v>
      </c>
      <c r="O78" s="404">
        <v>1</v>
      </c>
      <c r="P78" s="404">
        <v>1</v>
      </c>
      <c r="Q78" s="404">
        <v>1</v>
      </c>
      <c r="R78" s="404">
        <v>1</v>
      </c>
      <c r="S78" s="404">
        <v>1</v>
      </c>
      <c r="T78" s="404">
        <v>1</v>
      </c>
      <c r="U78" s="404">
        <v>1</v>
      </c>
      <c r="V78" s="439">
        <v>1</v>
      </c>
    </row>
    <row r="79" spans="1:22" x14ac:dyDescent="0.2">
      <c r="A79" s="407" t="str">
        <f>'CMFs Fatal (All Data)'!A79</f>
        <v>76 - Pavement marking - Apply converging chevron pattern markings</v>
      </c>
      <c r="B79" s="403">
        <f>'CMFs Fatal (All Data)'!B79</f>
        <v>7</v>
      </c>
      <c r="C79" s="403" t="str">
        <f>'CMFs Fatal (All Data)'!C79</f>
        <v>Urban</v>
      </c>
      <c r="D79" s="403" t="e">
        <f>'CMFs Fatal (All Data)'!D79</f>
        <v>#N/A</v>
      </c>
      <c r="E79" s="404">
        <v>1</v>
      </c>
      <c r="F79" s="404">
        <v>1</v>
      </c>
      <c r="G79" s="404">
        <v>0.68</v>
      </c>
      <c r="H79" s="404">
        <v>0.68</v>
      </c>
      <c r="I79" s="404">
        <v>0.68</v>
      </c>
      <c r="J79" s="404">
        <v>0.68</v>
      </c>
      <c r="K79" s="404">
        <v>0.68</v>
      </c>
      <c r="L79" s="404">
        <v>0.68</v>
      </c>
      <c r="M79" s="404">
        <v>0.68</v>
      </c>
      <c r="N79" s="404">
        <v>0.68</v>
      </c>
      <c r="O79" s="404">
        <v>0.68</v>
      </c>
      <c r="P79" s="404">
        <v>0.68</v>
      </c>
      <c r="Q79" s="404">
        <v>1</v>
      </c>
      <c r="R79" s="404">
        <v>0.68</v>
      </c>
      <c r="S79" s="404">
        <v>0.68</v>
      </c>
      <c r="T79" s="404">
        <v>1</v>
      </c>
      <c r="U79" s="404">
        <v>1</v>
      </c>
      <c r="V79" s="439">
        <v>1</v>
      </c>
    </row>
    <row r="80" spans="1:22" x14ac:dyDescent="0.2">
      <c r="A80" s="536" t="str">
        <f>'CMFs Fatal (All Data)'!A80</f>
        <v xml:space="preserve">77 - Pavement marking - Improve markings (conspicuity) </v>
      </c>
      <c r="B80" s="403">
        <f>'CMFs Fatal (All Data)'!B80</f>
        <v>7</v>
      </c>
      <c r="C80" s="403" t="str">
        <f>'CMFs Fatal (All Data)'!C80</f>
        <v>All</v>
      </c>
      <c r="D80" s="403" t="e">
        <f>'CMFs Fatal (All Data)'!D80</f>
        <v>#N/A</v>
      </c>
      <c r="E80" s="404">
        <v>1</v>
      </c>
      <c r="F80" s="404">
        <v>1</v>
      </c>
      <c r="G80" s="404">
        <v>0.94650000000000001</v>
      </c>
      <c r="H80" s="404">
        <v>1.008</v>
      </c>
      <c r="I80" s="404">
        <v>0.94650000000000001</v>
      </c>
      <c r="J80" s="404">
        <v>0.94650000000000001</v>
      </c>
      <c r="K80" s="404">
        <v>0.94650000000000001</v>
      </c>
      <c r="L80" s="404">
        <v>0.94650000000000001</v>
      </c>
      <c r="M80" s="404">
        <v>0.94650000000000001</v>
      </c>
      <c r="N80" s="404">
        <v>0.94650000000000001</v>
      </c>
      <c r="O80" s="404">
        <v>0.99299999999999999</v>
      </c>
      <c r="P80" s="404">
        <v>0.94650000000000001</v>
      </c>
      <c r="Q80" s="404">
        <v>1</v>
      </c>
      <c r="R80" s="404">
        <v>0.86650000000000005</v>
      </c>
      <c r="S80" s="404">
        <v>0.97250000000000003</v>
      </c>
      <c r="T80" s="404">
        <v>1</v>
      </c>
      <c r="U80" s="404">
        <v>1</v>
      </c>
      <c r="V80" s="439">
        <v>1</v>
      </c>
    </row>
    <row r="81" spans="1:22" x14ac:dyDescent="0.2">
      <c r="A81" s="407" t="str">
        <f>'CMFs Fatal (All Data)'!A81</f>
        <v>78 - Pavement marking - Install post-mounted delineators</v>
      </c>
      <c r="B81" s="403">
        <f>'CMFs Fatal (All Data)'!B81</f>
        <v>10</v>
      </c>
      <c r="C81" s="403" t="str">
        <f>'CMFs Fatal (All Data)'!C81</f>
        <v>All</v>
      </c>
      <c r="D81" s="403" t="e">
        <f>'CMFs Fatal (All Data)'!D81</f>
        <v>#N/A</v>
      </c>
      <c r="E81" s="404">
        <v>1</v>
      </c>
      <c r="F81" s="404">
        <v>1</v>
      </c>
      <c r="G81" s="404">
        <v>1.115</v>
      </c>
      <c r="H81" s="404">
        <v>1.115</v>
      </c>
      <c r="I81" s="404">
        <v>1.115</v>
      </c>
      <c r="J81" s="404">
        <v>1.115</v>
      </c>
      <c r="K81" s="404">
        <v>1.115</v>
      </c>
      <c r="L81" s="404">
        <v>1.115</v>
      </c>
      <c r="M81" s="404">
        <v>1.115</v>
      </c>
      <c r="N81" s="404">
        <v>1.115</v>
      </c>
      <c r="O81" s="404">
        <v>1.115</v>
      </c>
      <c r="P81" s="404">
        <v>1.115</v>
      </c>
      <c r="Q81" s="404">
        <v>1</v>
      </c>
      <c r="R81" s="404">
        <v>1.115</v>
      </c>
      <c r="S81" s="404">
        <v>1.115</v>
      </c>
      <c r="T81" s="404">
        <v>1</v>
      </c>
      <c r="U81" s="404">
        <v>1</v>
      </c>
      <c r="V81" s="439">
        <v>1</v>
      </c>
    </row>
    <row r="82" spans="1:22" x14ac:dyDescent="0.2">
      <c r="A82" s="407" t="str">
        <f>'CMFs Fatal (All Data)'!A82</f>
        <v>79 - Pavement marking - Install raised pavement marking</v>
      </c>
      <c r="B82" s="403">
        <f>'CMFs Fatal (All Data)'!B82</f>
        <v>8</v>
      </c>
      <c r="C82" s="403" t="str">
        <f>'CMFs Fatal (All Data)'!C82</f>
        <v>All</v>
      </c>
      <c r="D82" s="403" t="e">
        <f>'CMFs Fatal (All Data)'!D82</f>
        <v>#N/A</v>
      </c>
      <c r="E82" s="404">
        <v>1</v>
      </c>
      <c r="F82" s="404">
        <v>1</v>
      </c>
      <c r="G82" s="404">
        <v>0.43</v>
      </c>
      <c r="H82" s="404">
        <v>0.43</v>
      </c>
      <c r="I82" s="404">
        <v>0.43</v>
      </c>
      <c r="J82" s="404">
        <v>0.43</v>
      </c>
      <c r="K82" s="404">
        <v>0.43</v>
      </c>
      <c r="L82" s="404">
        <v>0.43</v>
      </c>
      <c r="M82" s="404">
        <v>0.43</v>
      </c>
      <c r="N82" s="404">
        <v>0.43</v>
      </c>
      <c r="O82" s="404">
        <v>0.43</v>
      </c>
      <c r="P82" s="404">
        <v>0.43</v>
      </c>
      <c r="Q82" s="404">
        <v>1</v>
      </c>
      <c r="R82" s="404">
        <v>0.43</v>
      </c>
      <c r="S82" s="404">
        <v>0.43</v>
      </c>
      <c r="T82" s="404">
        <v>1</v>
      </c>
      <c r="U82" s="404">
        <v>1</v>
      </c>
      <c r="V82" s="439">
        <v>1</v>
      </c>
    </row>
    <row r="83" spans="1:22" x14ac:dyDescent="0.2">
      <c r="A83" s="407" t="str">
        <f>'CMFs Fatal (All Data)'!A83</f>
        <v>80 - Pavement marking - Install raised pavement marking</v>
      </c>
      <c r="B83" s="403">
        <f>'CMFs Fatal (All Data)'!B83</f>
        <v>8</v>
      </c>
      <c r="C83" s="403" t="str">
        <f>'CMFs Fatal (All Data)'!C83</f>
        <v>Rural</v>
      </c>
      <c r="D83" s="403" t="e">
        <f>'CMFs Fatal (All Data)'!D83</f>
        <v>#N/A</v>
      </c>
      <c r="E83" s="404">
        <v>1</v>
      </c>
      <c r="F83" s="404">
        <v>1</v>
      </c>
      <c r="G83" s="404">
        <v>0.79500000000000004</v>
      </c>
      <c r="H83" s="404">
        <v>0.79500000000000004</v>
      </c>
      <c r="I83" s="404">
        <v>0.79500000000000004</v>
      </c>
      <c r="J83" s="404">
        <v>0.79500000000000004</v>
      </c>
      <c r="K83" s="404">
        <v>0.79500000000000004</v>
      </c>
      <c r="L83" s="404">
        <v>0.79500000000000004</v>
      </c>
      <c r="M83" s="404">
        <v>0.79500000000000004</v>
      </c>
      <c r="N83" s="404">
        <v>0.79500000000000004</v>
      </c>
      <c r="O83" s="404">
        <v>0.79500000000000004</v>
      </c>
      <c r="P83" s="404">
        <v>0.79500000000000004</v>
      </c>
      <c r="Q83" s="404">
        <v>1</v>
      </c>
      <c r="R83" s="404">
        <v>0.79500000000000004</v>
      </c>
      <c r="S83" s="404">
        <v>0.79500000000000004</v>
      </c>
      <c r="T83" s="404">
        <v>1</v>
      </c>
      <c r="U83" s="404">
        <v>1</v>
      </c>
      <c r="V83" s="439">
        <v>1</v>
      </c>
    </row>
    <row r="84" spans="1:22" x14ac:dyDescent="0.2">
      <c r="A84" s="407" t="str">
        <f>'CMFs Fatal (All Data)'!A84</f>
        <v>81 - Pavement marking - Widen markings</v>
      </c>
      <c r="B84" s="403">
        <f>'CMFs Fatal (All Data)'!B84</f>
        <v>7</v>
      </c>
      <c r="C84" s="403" t="str">
        <f>'CMFs Fatal (All Data)'!C84</f>
        <v>All</v>
      </c>
      <c r="D84" s="403" t="e">
        <f>'CMFs Fatal (All Data)'!D84</f>
        <v>#N/A</v>
      </c>
      <c r="E84" s="404">
        <v>1</v>
      </c>
      <c r="F84" s="404">
        <v>1</v>
      </c>
      <c r="G84" s="404">
        <v>0.75</v>
      </c>
      <c r="H84" s="404">
        <v>0.75</v>
      </c>
      <c r="I84" s="404">
        <v>0.75</v>
      </c>
      <c r="J84" s="404">
        <v>0.75</v>
      </c>
      <c r="K84" s="404">
        <v>0.75</v>
      </c>
      <c r="L84" s="404">
        <v>0.75</v>
      </c>
      <c r="M84" s="404">
        <v>0.75749999999999995</v>
      </c>
      <c r="N84" s="404">
        <v>0.75</v>
      </c>
      <c r="O84" s="404">
        <v>0.75</v>
      </c>
      <c r="P84" s="404">
        <v>0.75</v>
      </c>
      <c r="Q84" s="404">
        <v>1</v>
      </c>
      <c r="R84" s="404">
        <v>0.64800000000000002</v>
      </c>
      <c r="S84" s="404">
        <v>0.75700000000000001</v>
      </c>
      <c r="T84" s="404">
        <v>1</v>
      </c>
      <c r="U84" s="404">
        <v>1</v>
      </c>
      <c r="V84" s="439">
        <v>1</v>
      </c>
    </row>
    <row r="85" spans="1:22" x14ac:dyDescent="0.2">
      <c r="A85" s="407" t="str">
        <f>'CMFs Fatal (All Data)'!A85</f>
        <v xml:space="preserve">82 - Pedestrians - Install a pedestrian crosswalk </v>
      </c>
      <c r="B85" s="403">
        <f>'CMFs Fatal (All Data)'!B85</f>
        <v>20</v>
      </c>
      <c r="C85" s="403" t="str">
        <f>'CMFs Fatal (All Data)'!C85</f>
        <v>All</v>
      </c>
      <c r="D85" s="403" t="e">
        <f>'CMFs Fatal (All Data)'!D85</f>
        <v>#N/A</v>
      </c>
      <c r="E85" s="404">
        <v>1</v>
      </c>
      <c r="F85" s="404">
        <v>0.74099999999999999</v>
      </c>
      <c r="G85" s="404">
        <v>0.71399999999999997</v>
      </c>
      <c r="H85" s="404">
        <v>0.73150000000000004</v>
      </c>
      <c r="I85" s="404">
        <v>0.71399999999999997</v>
      </c>
      <c r="J85" s="404">
        <v>1</v>
      </c>
      <c r="K85" s="404">
        <v>1</v>
      </c>
      <c r="L85" s="404">
        <v>1</v>
      </c>
      <c r="M85" s="404">
        <v>1</v>
      </c>
      <c r="N85" s="404">
        <v>0.71399999999999997</v>
      </c>
      <c r="O85" s="404">
        <v>1</v>
      </c>
      <c r="P85" s="404">
        <v>1</v>
      </c>
      <c r="Q85" s="404">
        <v>1</v>
      </c>
      <c r="R85" s="404">
        <v>1</v>
      </c>
      <c r="S85" s="404">
        <v>0.71399999999999997</v>
      </c>
      <c r="T85" s="404">
        <v>1</v>
      </c>
      <c r="U85" s="404">
        <v>1</v>
      </c>
      <c r="V85" s="439">
        <v>1</v>
      </c>
    </row>
    <row r="86" spans="1:22" x14ac:dyDescent="0.2">
      <c r="A86" s="407" t="str">
        <f>'CMFs Fatal (All Data)'!A86</f>
        <v>83 - Pedestrians - Install a pedestrian hybrid beacon</v>
      </c>
      <c r="B86" s="403">
        <f>'CMFs Fatal (All Data)'!B86</f>
        <v>10</v>
      </c>
      <c r="C86" s="403" t="str">
        <f>'CMFs Fatal (All Data)'!C86</f>
        <v>Urban and Suburban</v>
      </c>
      <c r="D86" s="403" t="e">
        <f>'CMFs Fatal (All Data)'!D86</f>
        <v>#N/A</v>
      </c>
      <c r="E86" s="404">
        <v>1</v>
      </c>
      <c r="F86" s="404">
        <v>0.876</v>
      </c>
      <c r="G86" s="404">
        <v>0.71199999999999997</v>
      </c>
      <c r="H86" s="404">
        <v>0.876</v>
      </c>
      <c r="I86" s="404">
        <v>0.71199999999999997</v>
      </c>
      <c r="J86" s="404">
        <v>1</v>
      </c>
      <c r="K86" s="404">
        <v>1</v>
      </c>
      <c r="L86" s="404">
        <v>1</v>
      </c>
      <c r="M86" s="404">
        <v>1</v>
      </c>
      <c r="N86" s="404">
        <v>0.71199999999999997</v>
      </c>
      <c r="O86" s="404">
        <v>1</v>
      </c>
      <c r="P86" s="404">
        <v>1</v>
      </c>
      <c r="Q86" s="404">
        <v>1</v>
      </c>
      <c r="R86" s="404">
        <v>1</v>
      </c>
      <c r="S86" s="404">
        <v>0.71199999999999997</v>
      </c>
      <c r="T86" s="404">
        <v>1</v>
      </c>
      <c r="U86" s="404">
        <v>1</v>
      </c>
      <c r="V86" s="439">
        <v>1</v>
      </c>
    </row>
    <row r="87" spans="1:22" x14ac:dyDescent="0.2">
      <c r="A87" s="407" t="str">
        <f>'CMFs Fatal (All Data)'!A87</f>
        <v xml:space="preserve">84 - Pedestrians - Install a pedestrian sidewalk </v>
      </c>
      <c r="B87" s="403">
        <f>'CMFs Fatal (All Data)'!B87</f>
        <v>20</v>
      </c>
      <c r="C87" s="403" t="str">
        <f>'CMFs Fatal (All Data)'!C87</f>
        <v>Urban</v>
      </c>
      <c r="D87" s="403" t="e">
        <f>'CMFs Fatal (All Data)'!D87</f>
        <v>#N/A</v>
      </c>
      <c r="E87" s="404">
        <v>1</v>
      </c>
      <c r="F87" s="404">
        <v>1.825</v>
      </c>
      <c r="G87" s="404">
        <v>1.825</v>
      </c>
      <c r="H87" s="404">
        <v>1.825</v>
      </c>
      <c r="I87" s="404">
        <v>1.825</v>
      </c>
      <c r="J87" s="404">
        <v>1</v>
      </c>
      <c r="K87" s="404">
        <v>1</v>
      </c>
      <c r="L87" s="404">
        <v>1</v>
      </c>
      <c r="M87" s="404">
        <v>1</v>
      </c>
      <c r="N87" s="404">
        <v>1.825</v>
      </c>
      <c r="O87" s="404">
        <v>1</v>
      </c>
      <c r="P87" s="404">
        <v>1</v>
      </c>
      <c r="Q87" s="404">
        <v>1</v>
      </c>
      <c r="R87" s="404">
        <v>1</v>
      </c>
      <c r="S87" s="404">
        <v>1.825</v>
      </c>
      <c r="T87" s="404">
        <v>1</v>
      </c>
      <c r="U87" s="404">
        <v>1</v>
      </c>
      <c r="V87" s="439">
        <v>1</v>
      </c>
    </row>
    <row r="88" spans="1:22" x14ac:dyDescent="0.2">
      <c r="A88" s="407" t="str">
        <f>'CMFs Fatal (All Data)'!A88</f>
        <v>85 - Pedestrians - Install advanced yield or stop markings and signs</v>
      </c>
      <c r="B88" s="403">
        <f>'CMFs Fatal (All Data)'!B88</f>
        <v>10</v>
      </c>
      <c r="C88" s="403" t="str">
        <f>'CMFs Fatal (All Data)'!C88</f>
        <v>Urban and Suburban</v>
      </c>
      <c r="D88" s="403" t="e">
        <f>'CMFs Fatal (All Data)'!D88</f>
        <v>#N/A</v>
      </c>
      <c r="E88" s="404">
        <v>1</v>
      </c>
      <c r="F88" s="404">
        <v>0.8</v>
      </c>
      <c r="G88" s="404">
        <v>0.8</v>
      </c>
      <c r="H88" s="404">
        <v>0.8</v>
      </c>
      <c r="I88" s="404">
        <v>0.8</v>
      </c>
      <c r="J88" s="404">
        <v>1</v>
      </c>
      <c r="K88" s="404">
        <v>0.8</v>
      </c>
      <c r="L88" s="404">
        <v>0.8</v>
      </c>
      <c r="M88" s="404">
        <v>1</v>
      </c>
      <c r="N88" s="404">
        <v>0.8</v>
      </c>
      <c r="O88" s="404">
        <v>1</v>
      </c>
      <c r="P88" s="404">
        <v>1</v>
      </c>
      <c r="Q88" s="404">
        <v>1</v>
      </c>
      <c r="R88" s="404">
        <v>1</v>
      </c>
      <c r="S88" s="404">
        <v>1</v>
      </c>
      <c r="T88" s="404">
        <v>1</v>
      </c>
      <c r="U88" s="404">
        <v>1</v>
      </c>
      <c r="V88" s="439">
        <v>1</v>
      </c>
    </row>
    <row r="89" spans="1:22" x14ac:dyDescent="0.2">
      <c r="A89" s="407" t="str">
        <f>'CMFs Fatal (All Data)'!A89</f>
        <v>86 - Railroad grade crossings - Install gates</v>
      </c>
      <c r="B89" s="403">
        <f>'CMFs Fatal (All Data)'!B89</f>
        <v>10</v>
      </c>
      <c r="C89" s="403" t="str">
        <f>'CMFs Fatal (All Data)'!C89</f>
        <v>All</v>
      </c>
      <c r="D89" s="403" t="e">
        <f>'CMFs Fatal (All Data)'!D89</f>
        <v>#N/A</v>
      </c>
      <c r="E89" s="404">
        <v>1</v>
      </c>
      <c r="F89" s="404">
        <v>1</v>
      </c>
      <c r="G89" s="404">
        <v>0.11</v>
      </c>
      <c r="H89" s="404">
        <v>0.11</v>
      </c>
      <c r="I89" s="404">
        <v>0.11</v>
      </c>
      <c r="J89" s="404">
        <v>1</v>
      </c>
      <c r="K89" s="404">
        <v>1</v>
      </c>
      <c r="L89" s="404">
        <v>1</v>
      </c>
      <c r="M89" s="404">
        <v>1</v>
      </c>
      <c r="N89" s="404">
        <v>1</v>
      </c>
      <c r="O89" s="404">
        <v>1</v>
      </c>
      <c r="P89" s="404">
        <v>1</v>
      </c>
      <c r="Q89" s="404">
        <v>1</v>
      </c>
      <c r="R89" s="404">
        <v>1</v>
      </c>
      <c r="S89" s="404">
        <v>1</v>
      </c>
      <c r="T89" s="404">
        <v>1</v>
      </c>
      <c r="U89" s="404">
        <v>1</v>
      </c>
      <c r="V89" s="439">
        <v>1</v>
      </c>
    </row>
    <row r="90" spans="1:22" x14ac:dyDescent="0.2">
      <c r="A90" s="407" t="str">
        <f>'CMFs Fatal (All Data)'!A90</f>
        <v>87 - Railroad grade crossings - Install stop sign</v>
      </c>
      <c r="B90" s="403">
        <f>'CMFs Fatal (All Data)'!B90</f>
        <v>10</v>
      </c>
      <c r="C90" s="403" t="str">
        <f>'CMFs Fatal (All Data)'!C90</f>
        <v>All</v>
      </c>
      <c r="D90" s="403" t="e">
        <f>'CMFs Fatal (All Data)'!D90</f>
        <v>#N/A</v>
      </c>
      <c r="E90" s="404">
        <v>1</v>
      </c>
      <c r="F90" s="404">
        <v>1</v>
      </c>
      <c r="G90" s="404">
        <v>0.68</v>
      </c>
      <c r="H90" s="404">
        <v>0.68</v>
      </c>
      <c r="I90" s="404">
        <v>0.68</v>
      </c>
      <c r="J90" s="404">
        <v>1</v>
      </c>
      <c r="K90" s="404">
        <v>1</v>
      </c>
      <c r="L90" s="404">
        <v>1</v>
      </c>
      <c r="M90" s="404">
        <v>1</v>
      </c>
      <c r="N90" s="404">
        <v>1</v>
      </c>
      <c r="O90" s="404">
        <v>1</v>
      </c>
      <c r="P90" s="404">
        <v>1</v>
      </c>
      <c r="Q90" s="404">
        <v>1</v>
      </c>
      <c r="R90" s="404">
        <v>1</v>
      </c>
      <c r="S90" s="404">
        <v>1</v>
      </c>
      <c r="T90" s="404">
        <v>1</v>
      </c>
      <c r="U90" s="404">
        <v>1</v>
      </c>
      <c r="V90" s="439">
        <v>1</v>
      </c>
    </row>
    <row r="91" spans="1:22" x14ac:dyDescent="0.2">
      <c r="A91" s="407" t="str">
        <f>'CMFs Fatal (All Data)'!A91</f>
        <v>88 - Railroad grade crossings - Upgrade signs to flashing lights</v>
      </c>
      <c r="B91" s="403">
        <f>'CMFs Fatal (All Data)'!B91</f>
        <v>10</v>
      </c>
      <c r="C91" s="403" t="str">
        <f>'CMFs Fatal (All Data)'!C91</f>
        <v>All</v>
      </c>
      <c r="D91" s="403" t="e">
        <f>'CMFs Fatal (All Data)'!D91</f>
        <v>#N/A</v>
      </c>
      <c r="E91" s="404">
        <v>1</v>
      </c>
      <c r="F91" s="404">
        <v>1</v>
      </c>
      <c r="G91" s="404">
        <v>0.245</v>
      </c>
      <c r="H91" s="404">
        <v>0.245</v>
      </c>
      <c r="I91" s="404">
        <v>0.245</v>
      </c>
      <c r="J91" s="404">
        <v>1</v>
      </c>
      <c r="K91" s="404">
        <v>1</v>
      </c>
      <c r="L91" s="404">
        <v>1</v>
      </c>
      <c r="M91" s="404">
        <v>1</v>
      </c>
      <c r="N91" s="404">
        <v>1</v>
      </c>
      <c r="O91" s="404">
        <v>1</v>
      </c>
      <c r="P91" s="404">
        <v>1</v>
      </c>
      <c r="Q91" s="404">
        <v>1</v>
      </c>
      <c r="R91" s="404">
        <v>1</v>
      </c>
      <c r="S91" s="404">
        <v>1</v>
      </c>
      <c r="T91" s="404">
        <v>1</v>
      </c>
      <c r="U91" s="404">
        <v>1</v>
      </c>
      <c r="V91" s="439">
        <v>1</v>
      </c>
    </row>
    <row r="92" spans="1:22" x14ac:dyDescent="0.2">
      <c r="A92" s="407" t="str">
        <f>'CMFs Fatal (All Data)'!A92</f>
        <v>89 - Roadside - Install animal fencing (only collisions with animals)</v>
      </c>
      <c r="B92" s="403">
        <f>'CMFs Fatal (All Data)'!B92</f>
        <v>10</v>
      </c>
      <c r="C92" s="403" t="str">
        <f>'CMFs Fatal (All Data)'!C92</f>
        <v>All</v>
      </c>
      <c r="D92" s="403" t="e">
        <f>'CMFs Fatal (All Data)'!D92</f>
        <v>#N/A</v>
      </c>
      <c r="E92" s="404">
        <v>1</v>
      </c>
      <c r="F92" s="404">
        <v>1</v>
      </c>
      <c r="G92" s="404">
        <v>1</v>
      </c>
      <c r="H92" s="404">
        <v>1</v>
      </c>
      <c r="I92" s="404">
        <v>1</v>
      </c>
      <c r="J92" s="404">
        <v>1</v>
      </c>
      <c r="K92" s="404">
        <v>1</v>
      </c>
      <c r="L92" s="404">
        <v>1</v>
      </c>
      <c r="M92" s="404">
        <v>1</v>
      </c>
      <c r="N92" s="404">
        <v>1</v>
      </c>
      <c r="O92" s="404">
        <v>1</v>
      </c>
      <c r="P92" s="404">
        <v>1</v>
      </c>
      <c r="Q92" s="404">
        <v>0.15</v>
      </c>
      <c r="R92" s="404">
        <v>1</v>
      </c>
      <c r="S92" s="404">
        <v>1</v>
      </c>
      <c r="T92" s="404">
        <v>1</v>
      </c>
      <c r="U92" s="404">
        <v>1</v>
      </c>
      <c r="V92" s="439">
        <v>1</v>
      </c>
    </row>
    <row r="93" spans="1:22" x14ac:dyDescent="0.2">
      <c r="A93" s="407" t="str">
        <f>'CMFs Fatal (All Data)'!A93</f>
        <v>90 - Roadside - Install breakable sign support</v>
      </c>
      <c r="B93" s="403">
        <f>'CMFs Fatal (All Data)'!B93</f>
        <v>10</v>
      </c>
      <c r="C93" s="403" t="str">
        <f>'CMFs Fatal (All Data)'!C93</f>
        <v>All</v>
      </c>
      <c r="D93" s="403" t="e">
        <f>'CMFs Fatal (All Data)'!D93</f>
        <v>#N/A</v>
      </c>
      <c r="E93" s="404">
        <v>1</v>
      </c>
      <c r="F93" s="404">
        <v>1</v>
      </c>
      <c r="G93" s="404">
        <v>1</v>
      </c>
      <c r="H93" s="404">
        <v>1</v>
      </c>
      <c r="I93" s="404">
        <v>1</v>
      </c>
      <c r="J93" s="404">
        <v>1</v>
      </c>
      <c r="K93" s="404">
        <v>1</v>
      </c>
      <c r="L93" s="404">
        <v>1</v>
      </c>
      <c r="M93" s="404">
        <v>0.95</v>
      </c>
      <c r="N93" s="404">
        <v>1</v>
      </c>
      <c r="O93" s="404">
        <v>1</v>
      </c>
      <c r="P93" s="404">
        <v>1</v>
      </c>
      <c r="Q93" s="404">
        <v>1</v>
      </c>
      <c r="R93" s="404">
        <v>1</v>
      </c>
      <c r="S93" s="404">
        <v>1</v>
      </c>
      <c r="T93" s="404">
        <v>1</v>
      </c>
      <c r="U93" s="404">
        <v>1</v>
      </c>
      <c r="V93" s="439">
        <v>1</v>
      </c>
    </row>
    <row r="94" spans="1:22" x14ac:dyDescent="0.2">
      <c r="A94" s="407" t="str">
        <f>'CMFs Fatal (All Data)'!A94</f>
        <v>91 - Roadside - Provide impact attenuator</v>
      </c>
      <c r="B94" s="403">
        <f>'CMFs Fatal (All Data)'!B94</f>
        <v>10</v>
      </c>
      <c r="C94" s="403" t="str">
        <f>'CMFs Fatal (All Data)'!C94</f>
        <v>All</v>
      </c>
      <c r="D94" s="403" t="e">
        <f>'CMFs Fatal (All Data)'!D94</f>
        <v>#N/A</v>
      </c>
      <c r="E94" s="404">
        <v>1</v>
      </c>
      <c r="F94" s="404">
        <v>1</v>
      </c>
      <c r="G94" s="404">
        <v>1</v>
      </c>
      <c r="H94" s="404">
        <v>1</v>
      </c>
      <c r="I94" s="404">
        <v>1</v>
      </c>
      <c r="J94" s="404">
        <v>1</v>
      </c>
      <c r="K94" s="404">
        <v>1</v>
      </c>
      <c r="L94" s="404">
        <v>1</v>
      </c>
      <c r="M94" s="404">
        <v>0.31</v>
      </c>
      <c r="N94" s="404">
        <v>1</v>
      </c>
      <c r="O94" s="404">
        <v>1</v>
      </c>
      <c r="P94" s="404">
        <v>1</v>
      </c>
      <c r="Q94" s="404">
        <v>1</v>
      </c>
      <c r="R94" s="404">
        <v>1</v>
      </c>
      <c r="S94" s="404">
        <v>1</v>
      </c>
      <c r="T94" s="404">
        <v>1</v>
      </c>
      <c r="U94" s="404">
        <v>1</v>
      </c>
      <c r="V94" s="439">
        <v>1</v>
      </c>
    </row>
    <row r="95" spans="1:22" x14ac:dyDescent="0.2">
      <c r="A95" s="407" t="str">
        <f>'CMFs Fatal (All Data)'!A95</f>
        <v xml:space="preserve">92 - Roadside - Clear zone - Flatten side slope </v>
      </c>
      <c r="B95" s="403">
        <f>'CMFs Fatal (All Data)'!B95</f>
        <v>20</v>
      </c>
      <c r="C95" s="403" t="str">
        <f>'CMFs Fatal (All Data)'!C95</f>
        <v>Rural</v>
      </c>
      <c r="D95" s="403" t="e">
        <f>'CMFs Fatal (All Data)'!D95</f>
        <v>#N/A</v>
      </c>
      <c r="E95" s="404">
        <v>1</v>
      </c>
      <c r="F95" s="404">
        <v>1</v>
      </c>
      <c r="G95" s="404">
        <v>1</v>
      </c>
      <c r="H95" s="404">
        <v>1</v>
      </c>
      <c r="I95" s="404">
        <v>1</v>
      </c>
      <c r="J95" s="404">
        <v>0.97599999999999998</v>
      </c>
      <c r="K95" s="404">
        <v>1</v>
      </c>
      <c r="L95" s="404">
        <v>1</v>
      </c>
      <c r="M95" s="404">
        <v>0.96899999999999997</v>
      </c>
      <c r="N95" s="404">
        <v>1</v>
      </c>
      <c r="O95" s="404">
        <v>0.96899999999999997</v>
      </c>
      <c r="P95" s="404">
        <v>0.96199999999999997</v>
      </c>
      <c r="Q95" s="404">
        <v>1</v>
      </c>
      <c r="R95" s="404">
        <v>0.96199999999999997</v>
      </c>
      <c r="S95" s="404">
        <v>0.96199999999999997</v>
      </c>
      <c r="T95" s="404">
        <v>1</v>
      </c>
      <c r="U95" s="404">
        <v>1</v>
      </c>
      <c r="V95" s="439">
        <v>1</v>
      </c>
    </row>
    <row r="96" spans="1:22" x14ac:dyDescent="0.2">
      <c r="A96" s="407" t="str">
        <f>'CMFs Fatal (All Data)'!A96</f>
        <v>93 - Roadside - Clear zone - Increase roadside clear zone recovery distance - Add 10 ft</v>
      </c>
      <c r="B96" s="403">
        <f>'CMFs Fatal (All Data)'!B96</f>
        <v>10</v>
      </c>
      <c r="C96" s="403" t="str">
        <f>'CMFs Fatal (All Data)'!C96</f>
        <v>All</v>
      </c>
      <c r="D96" s="403" t="e">
        <f>'CMFs Fatal (All Data)'!D96</f>
        <v>#N/A</v>
      </c>
      <c r="E96" s="404">
        <v>1</v>
      </c>
      <c r="F96" s="404">
        <v>1</v>
      </c>
      <c r="G96" s="404">
        <v>1</v>
      </c>
      <c r="H96" s="404">
        <v>1</v>
      </c>
      <c r="I96" s="404">
        <v>1</v>
      </c>
      <c r="J96" s="404">
        <v>1</v>
      </c>
      <c r="K96" s="404">
        <v>1</v>
      </c>
      <c r="L96" s="404">
        <v>1</v>
      </c>
      <c r="M96" s="404">
        <v>0.75</v>
      </c>
      <c r="N96" s="404">
        <v>1</v>
      </c>
      <c r="O96" s="404">
        <v>0.75</v>
      </c>
      <c r="P96" s="404">
        <v>0.75</v>
      </c>
      <c r="Q96" s="404">
        <v>1</v>
      </c>
      <c r="R96" s="404">
        <v>1</v>
      </c>
      <c r="S96" s="404">
        <v>1</v>
      </c>
      <c r="T96" s="404">
        <v>1</v>
      </c>
      <c r="U96" s="404">
        <v>1</v>
      </c>
      <c r="V96" s="439">
        <v>1</v>
      </c>
    </row>
    <row r="97" spans="1:22" x14ac:dyDescent="0.2">
      <c r="A97" s="407" t="str">
        <f>'CMFs Fatal (All Data)'!A97</f>
        <v>94 - Roadside - Clear zone - Increase roadside clear zone recovery distance - Add 15 ft</v>
      </c>
      <c r="B97" s="403">
        <f>'CMFs Fatal (All Data)'!B97</f>
        <v>10</v>
      </c>
      <c r="C97" s="403" t="str">
        <f>'CMFs Fatal (All Data)'!C97</f>
        <v>All</v>
      </c>
      <c r="D97" s="403" t="e">
        <f>'CMFs Fatal (All Data)'!D97</f>
        <v>#N/A</v>
      </c>
      <c r="E97" s="404">
        <v>1</v>
      </c>
      <c r="F97" s="404">
        <v>1</v>
      </c>
      <c r="G97" s="404">
        <v>1</v>
      </c>
      <c r="H97" s="404">
        <v>1</v>
      </c>
      <c r="I97" s="404">
        <v>1</v>
      </c>
      <c r="J97" s="404">
        <v>1</v>
      </c>
      <c r="K97" s="404">
        <v>1</v>
      </c>
      <c r="L97" s="404">
        <v>1</v>
      </c>
      <c r="M97" s="404">
        <v>0.65</v>
      </c>
      <c r="N97" s="404">
        <v>1</v>
      </c>
      <c r="O97" s="404">
        <v>0.65</v>
      </c>
      <c r="P97" s="404">
        <v>0.65</v>
      </c>
      <c r="Q97" s="404">
        <v>1</v>
      </c>
      <c r="R97" s="404">
        <v>1</v>
      </c>
      <c r="S97" s="404">
        <v>1</v>
      </c>
      <c r="T97" s="404">
        <v>1</v>
      </c>
      <c r="U97" s="404">
        <v>1</v>
      </c>
      <c r="V97" s="439">
        <v>1</v>
      </c>
    </row>
    <row r="98" spans="1:22" x14ac:dyDescent="0.2">
      <c r="A98" s="407" t="str">
        <f>'CMFs Fatal (All Data)'!A98</f>
        <v>95 - Roadside - Clear zone - Increase roadside clear zone recovery distance - Add 20 ft</v>
      </c>
      <c r="B98" s="403">
        <f>'CMFs Fatal (All Data)'!B98</f>
        <v>10</v>
      </c>
      <c r="C98" s="403" t="str">
        <f>'CMFs Fatal (All Data)'!C98</f>
        <v>All</v>
      </c>
      <c r="D98" s="403" t="e">
        <f>'CMFs Fatal (All Data)'!D98</f>
        <v>#N/A</v>
      </c>
      <c r="E98" s="404">
        <v>1</v>
      </c>
      <c r="F98" s="404">
        <v>1</v>
      </c>
      <c r="G98" s="404">
        <v>1</v>
      </c>
      <c r="H98" s="404">
        <v>1</v>
      </c>
      <c r="I98" s="404">
        <v>1</v>
      </c>
      <c r="J98" s="404">
        <v>1</v>
      </c>
      <c r="K98" s="404">
        <v>1</v>
      </c>
      <c r="L98" s="404">
        <v>1</v>
      </c>
      <c r="M98" s="404">
        <v>0.55000000000000004</v>
      </c>
      <c r="N98" s="404">
        <v>1</v>
      </c>
      <c r="O98" s="404">
        <v>0.55000000000000004</v>
      </c>
      <c r="P98" s="404">
        <v>0.55000000000000004</v>
      </c>
      <c r="Q98" s="404">
        <v>1</v>
      </c>
      <c r="R98" s="404">
        <v>1</v>
      </c>
      <c r="S98" s="404">
        <v>1</v>
      </c>
      <c r="T98" s="404">
        <v>1</v>
      </c>
      <c r="U98" s="404">
        <v>1</v>
      </c>
      <c r="V98" s="439">
        <v>1</v>
      </c>
    </row>
    <row r="99" spans="1:22" x14ac:dyDescent="0.2">
      <c r="A99" s="407" t="str">
        <f>'CMFs Fatal (All Data)'!A99</f>
        <v>96 - Roadside - Clear zone - Increase roadside clear zone recovery distance - Add 5 ft</v>
      </c>
      <c r="B99" s="403">
        <f>'CMFs Fatal (All Data)'!B99</f>
        <v>10</v>
      </c>
      <c r="C99" s="403" t="str">
        <f>'CMFs Fatal (All Data)'!C99</f>
        <v>All</v>
      </c>
      <c r="D99" s="403" t="e">
        <f>'CMFs Fatal (All Data)'!D99</f>
        <v>#N/A</v>
      </c>
      <c r="E99" s="404">
        <v>1</v>
      </c>
      <c r="F99" s="404">
        <v>1</v>
      </c>
      <c r="G99" s="404">
        <v>1</v>
      </c>
      <c r="H99" s="404">
        <v>1</v>
      </c>
      <c r="I99" s="404">
        <v>1</v>
      </c>
      <c r="J99" s="404">
        <v>1</v>
      </c>
      <c r="K99" s="404">
        <v>1</v>
      </c>
      <c r="L99" s="404">
        <v>1</v>
      </c>
      <c r="M99" s="404">
        <v>0.9</v>
      </c>
      <c r="N99" s="404">
        <v>1</v>
      </c>
      <c r="O99" s="404">
        <v>0.9</v>
      </c>
      <c r="P99" s="404">
        <v>0.9</v>
      </c>
      <c r="Q99" s="404">
        <v>1</v>
      </c>
      <c r="R99" s="404">
        <v>1</v>
      </c>
      <c r="S99" s="404">
        <v>1</v>
      </c>
      <c r="T99" s="404">
        <v>1</v>
      </c>
      <c r="U99" s="404">
        <v>1</v>
      </c>
      <c r="V99" s="439">
        <v>1</v>
      </c>
    </row>
    <row r="100" spans="1:22" x14ac:dyDescent="0.2">
      <c r="A100" s="407" t="str">
        <f>'CMFs Fatal (All Data)'!A100</f>
        <v>97 - Roadside - Clear zone - Increase roadside clear zone recovery distance - Add 8 ft</v>
      </c>
      <c r="B100" s="403">
        <f>'CMFs Fatal (All Data)'!B100</f>
        <v>10</v>
      </c>
      <c r="C100" s="403" t="str">
        <f>'CMFs Fatal (All Data)'!C100</f>
        <v>All</v>
      </c>
      <c r="D100" s="403" t="e">
        <f>'CMFs Fatal (All Data)'!D100</f>
        <v>#N/A</v>
      </c>
      <c r="E100" s="404">
        <v>1</v>
      </c>
      <c r="F100" s="404">
        <v>1</v>
      </c>
      <c r="G100" s="404">
        <v>1</v>
      </c>
      <c r="H100" s="404">
        <v>1</v>
      </c>
      <c r="I100" s="404">
        <v>1</v>
      </c>
      <c r="J100" s="404">
        <v>1</v>
      </c>
      <c r="K100" s="404">
        <v>1</v>
      </c>
      <c r="L100" s="404">
        <v>1</v>
      </c>
      <c r="M100" s="404">
        <v>0.8</v>
      </c>
      <c r="N100" s="404">
        <v>1</v>
      </c>
      <c r="O100" s="404">
        <v>0.8</v>
      </c>
      <c r="P100" s="404">
        <v>0.8</v>
      </c>
      <c r="Q100" s="404">
        <v>1</v>
      </c>
      <c r="R100" s="404">
        <v>1</v>
      </c>
      <c r="S100" s="404">
        <v>1</v>
      </c>
      <c r="T100" s="404">
        <v>1</v>
      </c>
      <c r="U100" s="404">
        <v>1</v>
      </c>
      <c r="V100" s="439">
        <v>1</v>
      </c>
    </row>
    <row r="101" spans="1:22" x14ac:dyDescent="0.2">
      <c r="A101" s="407" t="str">
        <f>'CMFs Fatal (All Data)'!A101</f>
        <v xml:space="preserve">98 - Roadside - Clear zone - Reduce roadside clear zone recovery distance </v>
      </c>
      <c r="B101" s="403">
        <f>'CMFs Fatal (All Data)'!B101</f>
        <v>10</v>
      </c>
      <c r="C101" s="403" t="str">
        <f>'CMFs Fatal (All Data)'!C101</f>
        <v>Rural</v>
      </c>
      <c r="D101" s="403" t="e">
        <f>'CMFs Fatal (All Data)'!D101</f>
        <v>#N/A</v>
      </c>
      <c r="E101" s="404">
        <v>1</v>
      </c>
      <c r="F101" s="404">
        <v>1</v>
      </c>
      <c r="G101" s="404">
        <v>1</v>
      </c>
      <c r="H101" s="404">
        <v>1</v>
      </c>
      <c r="I101" s="404">
        <v>1</v>
      </c>
      <c r="J101" s="404">
        <v>1.5449999999999999</v>
      </c>
      <c r="K101" s="404">
        <v>1</v>
      </c>
      <c r="L101" s="404">
        <v>1</v>
      </c>
      <c r="M101" s="404">
        <v>1.5449999999999999</v>
      </c>
      <c r="N101" s="404">
        <v>1</v>
      </c>
      <c r="O101" s="404">
        <v>1.5449999999999999</v>
      </c>
      <c r="P101" s="404">
        <v>1.5449999999999999</v>
      </c>
      <c r="Q101" s="404">
        <v>1</v>
      </c>
      <c r="R101" s="404">
        <v>1.5449999999999999</v>
      </c>
      <c r="S101" s="404">
        <v>1.5449999999999999</v>
      </c>
      <c r="T101" s="404">
        <v>1</v>
      </c>
      <c r="U101" s="404">
        <v>1</v>
      </c>
      <c r="V101" s="439">
        <v>1</v>
      </c>
    </row>
    <row r="102" spans="1:22" x14ac:dyDescent="0.2">
      <c r="A102" s="407" t="str">
        <f>'CMFs Fatal (All Data)'!A102</f>
        <v>99 - Roadside - Fixed object - Remove and Relocated fixed object</v>
      </c>
      <c r="B102" s="403">
        <f>'CMFs Fatal (All Data)'!B102</f>
        <v>10</v>
      </c>
      <c r="C102" s="403" t="str">
        <f>'CMFs Fatal (All Data)'!C102</f>
        <v>All</v>
      </c>
      <c r="D102" s="403" t="e">
        <f>'CMFs Fatal (All Data)'!D102</f>
        <v>#N/A</v>
      </c>
      <c r="E102" s="404">
        <v>1</v>
      </c>
      <c r="F102" s="404">
        <v>1</v>
      </c>
      <c r="G102" s="404">
        <v>1</v>
      </c>
      <c r="H102" s="404">
        <v>1</v>
      </c>
      <c r="I102" s="404">
        <v>1</v>
      </c>
      <c r="J102" s="404">
        <v>0.62</v>
      </c>
      <c r="K102" s="404">
        <v>1</v>
      </c>
      <c r="L102" s="404">
        <v>1</v>
      </c>
      <c r="M102" s="404">
        <v>0.62</v>
      </c>
      <c r="N102" s="404">
        <v>1</v>
      </c>
      <c r="O102" s="404">
        <v>0.62</v>
      </c>
      <c r="P102" s="404">
        <v>0.62</v>
      </c>
      <c r="Q102" s="404">
        <v>1</v>
      </c>
      <c r="R102" s="404">
        <v>0.62</v>
      </c>
      <c r="S102" s="404">
        <v>0.62</v>
      </c>
      <c r="T102" s="404">
        <v>1</v>
      </c>
      <c r="U102" s="404">
        <v>1</v>
      </c>
      <c r="V102" s="439">
        <v>1</v>
      </c>
    </row>
    <row r="103" spans="1:22" x14ac:dyDescent="0.2">
      <c r="A103" s="407" t="str">
        <f>'CMFs Fatal (All Data)'!A103</f>
        <v>100 - Roadside - Median barriers - Install the median barriers</v>
      </c>
      <c r="B103" s="403">
        <f>'CMFs Fatal (All Data)'!B103</f>
        <v>20</v>
      </c>
      <c r="C103" s="403" t="str">
        <f>'CMFs Fatal (All Data)'!C103</f>
        <v>All</v>
      </c>
      <c r="D103" s="403" t="e">
        <f>'CMFs Fatal (All Data)'!D103</f>
        <v>#N/A</v>
      </c>
      <c r="E103" s="404">
        <v>0.04</v>
      </c>
      <c r="F103" s="404">
        <v>0.82</v>
      </c>
      <c r="G103" s="404">
        <v>0.77</v>
      </c>
      <c r="H103" s="404">
        <v>0.77</v>
      </c>
      <c r="I103" s="404">
        <v>0.41499999999999998</v>
      </c>
      <c r="J103" s="404">
        <v>0.31</v>
      </c>
      <c r="K103" s="404">
        <v>1</v>
      </c>
      <c r="L103" s="404">
        <v>1</v>
      </c>
      <c r="M103" s="404">
        <v>2.1800000000000002</v>
      </c>
      <c r="N103" s="404">
        <v>1</v>
      </c>
      <c r="O103" s="404">
        <v>1.66</v>
      </c>
      <c r="P103" s="404">
        <v>0.77</v>
      </c>
      <c r="Q103" s="404">
        <v>1</v>
      </c>
      <c r="R103" s="404">
        <v>0.77</v>
      </c>
      <c r="S103" s="404">
        <v>0.77</v>
      </c>
      <c r="T103" s="404">
        <v>1</v>
      </c>
      <c r="U103" s="404">
        <v>1</v>
      </c>
      <c r="V103" s="439">
        <v>1</v>
      </c>
    </row>
    <row r="104" spans="1:22" x14ac:dyDescent="0.2">
      <c r="A104" s="407" t="str">
        <f>'CMFs Fatal (All Data)'!A104</f>
        <v>101 - Roadside - Roadside barriers - Install the roadside barriers</v>
      </c>
      <c r="B104" s="403">
        <f>'CMFs Fatal (All Data)'!B104</f>
        <v>20</v>
      </c>
      <c r="C104" s="403" t="str">
        <f>'CMFs Fatal (All Data)'!C104</f>
        <v>All</v>
      </c>
      <c r="D104" s="403" t="e">
        <f>'CMFs Fatal (All Data)'!D104</f>
        <v>#N/A</v>
      </c>
      <c r="E104" s="404">
        <v>1</v>
      </c>
      <c r="F104" s="404">
        <v>1</v>
      </c>
      <c r="G104" s="404">
        <v>1</v>
      </c>
      <c r="H104" s="404">
        <v>1</v>
      </c>
      <c r="I104" s="404">
        <v>1</v>
      </c>
      <c r="J104" s="404">
        <v>0.92</v>
      </c>
      <c r="K104" s="404">
        <v>1</v>
      </c>
      <c r="L104" s="404">
        <v>1</v>
      </c>
      <c r="M104" s="404">
        <v>0.92</v>
      </c>
      <c r="N104" s="404">
        <v>1</v>
      </c>
      <c r="O104" s="404">
        <v>0.91</v>
      </c>
      <c r="P104" s="404">
        <v>0.92</v>
      </c>
      <c r="Q104" s="404">
        <v>1</v>
      </c>
      <c r="R104" s="404">
        <v>0.92</v>
      </c>
      <c r="S104" s="404">
        <v>0.73</v>
      </c>
      <c r="T104" s="404">
        <v>1</v>
      </c>
      <c r="U104" s="404">
        <v>1</v>
      </c>
      <c r="V104" s="439">
        <v>1</v>
      </c>
    </row>
    <row r="105" spans="1:22" x14ac:dyDescent="0.2">
      <c r="A105" s="407" t="str">
        <f>'CMFs Fatal (All Data)'!A105</f>
        <v xml:space="preserve">102 - Roadway - Alignment - Improve the sight distance </v>
      </c>
      <c r="B105" s="403">
        <f>'CMFs Fatal (All Data)'!B105</f>
        <v>25</v>
      </c>
      <c r="C105" s="403" t="str">
        <f>'CMFs Fatal (All Data)'!C105</f>
        <v>All</v>
      </c>
      <c r="D105" s="403" t="e">
        <f>'CMFs Fatal (All Data)'!D105</f>
        <v>#N/A</v>
      </c>
      <c r="E105" s="404">
        <v>0.57999999999999996</v>
      </c>
      <c r="F105" s="404">
        <v>0.57999999999999996</v>
      </c>
      <c r="G105" s="404">
        <v>0.57999999999999996</v>
      </c>
      <c r="H105" s="404">
        <v>0.57999999999999996</v>
      </c>
      <c r="I105" s="404">
        <v>0.57999999999999996</v>
      </c>
      <c r="J105" s="404">
        <v>0.57999999999999996</v>
      </c>
      <c r="K105" s="404">
        <v>0.57999999999999996</v>
      </c>
      <c r="L105" s="404">
        <v>0.57999999999999996</v>
      </c>
      <c r="M105" s="404">
        <v>0.57999999999999996</v>
      </c>
      <c r="N105" s="404">
        <v>0.57999999999999996</v>
      </c>
      <c r="O105" s="404">
        <v>0.57999999999999996</v>
      </c>
      <c r="P105" s="404">
        <v>0.57999999999999996</v>
      </c>
      <c r="Q105" s="404">
        <v>0.57999999999999996</v>
      </c>
      <c r="R105" s="404">
        <v>0.57999999999999996</v>
      </c>
      <c r="S105" s="404">
        <v>0.57999999999999996</v>
      </c>
      <c r="T105" s="404">
        <v>1</v>
      </c>
      <c r="U105" s="404">
        <v>1</v>
      </c>
      <c r="V105" s="439">
        <v>1</v>
      </c>
    </row>
    <row r="106" spans="1:22" x14ac:dyDescent="0.2">
      <c r="A106" s="407" t="str">
        <f>'CMFs Fatal (All Data)'!A106</f>
        <v>103 - Roadway - Alignment - Horizontal - Change horizontal alignment (general)</v>
      </c>
      <c r="B106" s="403">
        <f>'CMFs Fatal (All Data)'!B106</f>
        <v>25</v>
      </c>
      <c r="C106" s="403" t="str">
        <f>'CMFs Fatal (All Data)'!C106</f>
        <v>All</v>
      </c>
      <c r="D106" s="403" t="e">
        <f>'CMFs Fatal (All Data)'!D106</f>
        <v>#N/A</v>
      </c>
      <c r="E106" s="404">
        <v>1</v>
      </c>
      <c r="F106" s="404">
        <v>1</v>
      </c>
      <c r="G106" s="404">
        <v>1</v>
      </c>
      <c r="H106" s="404">
        <v>1</v>
      </c>
      <c r="I106" s="404">
        <v>1</v>
      </c>
      <c r="J106" s="404">
        <v>1.2949999999999999</v>
      </c>
      <c r="K106" s="404">
        <v>1</v>
      </c>
      <c r="L106" s="404">
        <v>1</v>
      </c>
      <c r="M106" s="404">
        <v>1.3815</v>
      </c>
      <c r="N106" s="404">
        <v>1</v>
      </c>
      <c r="O106" s="404">
        <v>2.94</v>
      </c>
      <c r="P106" s="404">
        <v>1.2949999999999999</v>
      </c>
      <c r="Q106" s="404">
        <v>1</v>
      </c>
      <c r="R106" s="404">
        <v>1.2949999999999999</v>
      </c>
      <c r="S106" s="404">
        <v>1.2949999999999999</v>
      </c>
      <c r="T106" s="404">
        <v>1</v>
      </c>
      <c r="U106" s="404">
        <v>1</v>
      </c>
      <c r="V106" s="439">
        <v>1</v>
      </c>
    </row>
    <row r="107" spans="1:22" x14ac:dyDescent="0.2">
      <c r="A107" s="407" t="str">
        <f>'CMFs Fatal (All Data)'!A107</f>
        <v>104 - Roadway - Alignment - Horizontal - Increase degree of curve in horizontal curvature by 1</v>
      </c>
      <c r="B107" s="403">
        <f>'CMFs Fatal (All Data)'!B107</f>
        <v>25</v>
      </c>
      <c r="C107" s="403" t="str">
        <f>'CMFs Fatal (All Data)'!C107</f>
        <v>All</v>
      </c>
      <c r="D107" s="403" t="e">
        <f>'CMFs Fatal (All Data)'!D107</f>
        <v>#N/A</v>
      </c>
      <c r="E107" s="404">
        <v>1</v>
      </c>
      <c r="F107" s="404">
        <v>1</v>
      </c>
      <c r="G107" s="404">
        <v>1</v>
      </c>
      <c r="H107" s="404">
        <v>1</v>
      </c>
      <c r="I107" s="404">
        <v>1</v>
      </c>
      <c r="J107" s="404">
        <v>1.05</v>
      </c>
      <c r="K107" s="404">
        <v>1</v>
      </c>
      <c r="L107" s="404">
        <v>1</v>
      </c>
      <c r="M107" s="404">
        <v>1.05</v>
      </c>
      <c r="N107" s="404">
        <v>1</v>
      </c>
      <c r="O107" s="404">
        <v>1.0549999999999999</v>
      </c>
      <c r="P107" s="404">
        <v>1.05</v>
      </c>
      <c r="Q107" s="404">
        <v>1</v>
      </c>
      <c r="R107" s="404">
        <v>1.05</v>
      </c>
      <c r="S107" s="404">
        <v>1.05</v>
      </c>
      <c r="T107" s="404">
        <v>1</v>
      </c>
      <c r="U107" s="404">
        <v>1</v>
      </c>
      <c r="V107" s="439">
        <v>1</v>
      </c>
    </row>
    <row r="108" spans="1:22" x14ac:dyDescent="0.2">
      <c r="A108" s="407" t="str">
        <f>'CMFs Fatal (All Data)'!A108</f>
        <v>105 - Roadway - Alignment - Horizontal - Increase in horizontal curvature on freeways from 0 to 10</v>
      </c>
      <c r="B108" s="403">
        <f>'CMFs Fatal (All Data)'!B108</f>
        <v>25</v>
      </c>
      <c r="C108" s="403" t="str">
        <f>'CMFs Fatal (All Data)'!C108</f>
        <v>All</v>
      </c>
      <c r="D108" s="403" t="e">
        <f>'CMFs Fatal (All Data)'!D108</f>
        <v>#N/A</v>
      </c>
      <c r="E108" s="404">
        <v>1</v>
      </c>
      <c r="F108" s="404">
        <v>1</v>
      </c>
      <c r="G108" s="404">
        <v>1</v>
      </c>
      <c r="H108" s="404">
        <v>1</v>
      </c>
      <c r="I108" s="404">
        <v>1</v>
      </c>
      <c r="J108" s="404">
        <v>3.17</v>
      </c>
      <c r="K108" s="404">
        <v>1</v>
      </c>
      <c r="L108" s="404">
        <v>1</v>
      </c>
      <c r="M108" s="404">
        <v>3.17</v>
      </c>
      <c r="N108" s="404">
        <v>1</v>
      </c>
      <c r="O108" s="404">
        <v>3.17</v>
      </c>
      <c r="P108" s="404">
        <v>3.17</v>
      </c>
      <c r="Q108" s="404">
        <v>1</v>
      </c>
      <c r="R108" s="404">
        <v>3.17</v>
      </c>
      <c r="S108" s="404">
        <v>3.17</v>
      </c>
      <c r="T108" s="404">
        <v>1</v>
      </c>
      <c r="U108" s="404">
        <v>1</v>
      </c>
      <c r="V108" s="439">
        <v>1</v>
      </c>
    </row>
    <row r="109" spans="1:22" x14ac:dyDescent="0.2">
      <c r="A109" s="407" t="str">
        <f>'CMFs Fatal (All Data)'!A109</f>
        <v>106 - Roadway - Alignment - Horizontal - Increase in horizontal curvature on freeways from 0 to 15</v>
      </c>
      <c r="B109" s="403">
        <f>'CMFs Fatal (All Data)'!B109</f>
        <v>25</v>
      </c>
      <c r="C109" s="403" t="str">
        <f>'CMFs Fatal (All Data)'!C109</f>
        <v>All</v>
      </c>
      <c r="D109" s="403" t="e">
        <f>'CMFs Fatal (All Data)'!D109</f>
        <v>#N/A</v>
      </c>
      <c r="E109" s="404">
        <v>1</v>
      </c>
      <c r="F109" s="404">
        <v>1</v>
      </c>
      <c r="G109" s="404">
        <v>1</v>
      </c>
      <c r="H109" s="404">
        <v>1</v>
      </c>
      <c r="I109" s="404">
        <v>1</v>
      </c>
      <c r="J109" s="404">
        <v>5.65</v>
      </c>
      <c r="K109" s="404">
        <v>1</v>
      </c>
      <c r="L109" s="404">
        <v>1</v>
      </c>
      <c r="M109" s="404">
        <v>5.65</v>
      </c>
      <c r="N109" s="404">
        <v>1</v>
      </c>
      <c r="O109" s="404">
        <v>5.65</v>
      </c>
      <c r="P109" s="404">
        <v>5.65</v>
      </c>
      <c r="Q109" s="404">
        <v>1</v>
      </c>
      <c r="R109" s="404">
        <v>5.65</v>
      </c>
      <c r="S109" s="404">
        <v>5.65</v>
      </c>
      <c r="T109" s="404">
        <v>1</v>
      </c>
      <c r="U109" s="404">
        <v>1</v>
      </c>
      <c r="V109" s="439">
        <v>1</v>
      </c>
    </row>
    <row r="110" spans="1:22" x14ac:dyDescent="0.2">
      <c r="A110" s="407" t="str">
        <f>'CMFs Fatal (All Data)'!A110</f>
        <v>107 - Roadway - Alignment - Horizontal - Increase in horizontal curvature on freeways from 0 to 5</v>
      </c>
      <c r="B110" s="403">
        <f>'CMFs Fatal (All Data)'!B110</f>
        <v>25</v>
      </c>
      <c r="C110" s="403" t="str">
        <f>'CMFs Fatal (All Data)'!C110</f>
        <v>All</v>
      </c>
      <c r="D110" s="403" t="e">
        <f>'CMFs Fatal (All Data)'!D110</f>
        <v>#N/A</v>
      </c>
      <c r="E110" s="404">
        <v>1</v>
      </c>
      <c r="F110" s="404">
        <v>1</v>
      </c>
      <c r="G110" s="404">
        <v>1</v>
      </c>
      <c r="H110" s="404">
        <v>1</v>
      </c>
      <c r="I110" s="404">
        <v>1</v>
      </c>
      <c r="J110" s="404">
        <v>1.78</v>
      </c>
      <c r="K110" s="404">
        <v>1</v>
      </c>
      <c r="L110" s="404">
        <v>1</v>
      </c>
      <c r="M110" s="404">
        <v>1.78</v>
      </c>
      <c r="N110" s="404">
        <v>1</v>
      </c>
      <c r="O110" s="404">
        <v>1.78</v>
      </c>
      <c r="P110" s="404">
        <v>1.78</v>
      </c>
      <c r="Q110" s="404">
        <v>1</v>
      </c>
      <c r="R110" s="404">
        <v>1.78</v>
      </c>
      <c r="S110" s="404">
        <v>1.78</v>
      </c>
      <c r="T110" s="404">
        <v>1</v>
      </c>
      <c r="U110" s="404">
        <v>1</v>
      </c>
      <c r="V110" s="439">
        <v>1</v>
      </c>
    </row>
    <row r="111" spans="1:22" x14ac:dyDescent="0.2">
      <c r="A111" s="407" t="str">
        <f>'CMFs Fatal (All Data)'!A111</f>
        <v>108 - Roadway - Alignment - Horizontal - Provide superelevation</v>
      </c>
      <c r="B111" s="403">
        <f>'CMFs Fatal (All Data)'!B111</f>
        <v>8</v>
      </c>
      <c r="C111" s="403" t="str">
        <f>'CMFs Fatal (All Data)'!C111</f>
        <v>All</v>
      </c>
      <c r="D111" s="403" t="e">
        <f>'CMFs Fatal (All Data)'!D111</f>
        <v>#N/A</v>
      </c>
      <c r="E111" s="404">
        <v>1</v>
      </c>
      <c r="F111" s="404">
        <v>1</v>
      </c>
      <c r="G111" s="404">
        <v>1</v>
      </c>
      <c r="H111" s="404">
        <v>1</v>
      </c>
      <c r="I111" s="404">
        <v>1</v>
      </c>
      <c r="J111" s="404">
        <v>1</v>
      </c>
      <c r="K111" s="404">
        <v>1</v>
      </c>
      <c r="L111" s="404">
        <v>1</v>
      </c>
      <c r="M111" s="404">
        <v>0.75</v>
      </c>
      <c r="N111" s="404">
        <v>1</v>
      </c>
      <c r="O111" s="404">
        <v>0.75</v>
      </c>
      <c r="P111" s="404">
        <v>0.75</v>
      </c>
      <c r="Q111" s="404">
        <v>1</v>
      </c>
      <c r="R111" s="404">
        <v>1</v>
      </c>
      <c r="S111" s="404">
        <v>1</v>
      </c>
      <c r="T111" s="404">
        <v>1</v>
      </c>
      <c r="U111" s="404">
        <v>1</v>
      </c>
      <c r="V111" s="439">
        <v>1</v>
      </c>
    </row>
    <row r="112" spans="1:22" x14ac:dyDescent="0.2">
      <c r="A112" s="407" t="str">
        <f>'CMFs Fatal (All Data)'!A112</f>
        <v>109 - Roadway - Alignment - Sight Distance - Provide below criteria Stopping Sight Distance</v>
      </c>
      <c r="B112" s="403">
        <f>'CMFs Fatal (All Data)'!B112</f>
        <v>25</v>
      </c>
      <c r="C112" s="403" t="str">
        <f>'CMFs Fatal (All Data)'!C112</f>
        <v>Rural</v>
      </c>
      <c r="D112" s="403" t="e">
        <f>'CMFs Fatal (All Data)'!D112</f>
        <v>#N/A</v>
      </c>
      <c r="E112" s="404">
        <v>1</v>
      </c>
      <c r="F112" s="404">
        <v>1</v>
      </c>
      <c r="G112" s="404">
        <v>1</v>
      </c>
      <c r="H112" s="404">
        <v>1</v>
      </c>
      <c r="I112" s="404">
        <v>1</v>
      </c>
      <c r="J112" s="404">
        <v>1.43</v>
      </c>
      <c r="K112" s="404">
        <v>1</v>
      </c>
      <c r="L112" s="404">
        <v>1</v>
      </c>
      <c r="M112" s="404">
        <v>1.43</v>
      </c>
      <c r="N112" s="404">
        <v>1</v>
      </c>
      <c r="O112" s="404">
        <v>1.43</v>
      </c>
      <c r="P112" s="404">
        <v>1.43</v>
      </c>
      <c r="Q112" s="404">
        <v>1</v>
      </c>
      <c r="R112" s="404">
        <v>1.43</v>
      </c>
      <c r="S112" s="404">
        <v>1.43</v>
      </c>
      <c r="T112" s="404">
        <v>1</v>
      </c>
      <c r="U112" s="404">
        <v>1</v>
      </c>
      <c r="V112" s="439">
        <v>1</v>
      </c>
    </row>
    <row r="113" spans="1:22" x14ac:dyDescent="0.2">
      <c r="A113" s="407" t="str">
        <f>'CMFs Fatal (All Data)'!A113</f>
        <v>110 - Roadway - Alignment - Vertical - Improve vertical alignment</v>
      </c>
      <c r="B113" s="403">
        <f>'CMFs Fatal (All Data)'!B113</f>
        <v>25</v>
      </c>
      <c r="C113" s="403" t="str">
        <f>'CMFs Fatal (All Data)'!C113</f>
        <v>All</v>
      </c>
      <c r="D113" s="403" t="e">
        <f>'CMFs Fatal (All Data)'!D113</f>
        <v>#N/A</v>
      </c>
      <c r="E113" s="404">
        <v>1</v>
      </c>
      <c r="F113" s="404">
        <v>1</v>
      </c>
      <c r="G113" s="404">
        <v>1</v>
      </c>
      <c r="H113" s="404">
        <v>1</v>
      </c>
      <c r="I113" s="404">
        <v>1</v>
      </c>
      <c r="J113" s="404">
        <v>0.49</v>
      </c>
      <c r="K113" s="404">
        <v>1</v>
      </c>
      <c r="L113" s="404">
        <v>1</v>
      </c>
      <c r="M113" s="404">
        <v>0.49</v>
      </c>
      <c r="N113" s="404">
        <v>1</v>
      </c>
      <c r="O113" s="404">
        <v>0.49</v>
      </c>
      <c r="P113" s="404">
        <v>0.49</v>
      </c>
      <c r="Q113" s="404">
        <v>1</v>
      </c>
      <c r="R113" s="404">
        <v>0.49</v>
      </c>
      <c r="S113" s="404">
        <v>0.49</v>
      </c>
      <c r="T113" s="404">
        <v>1</v>
      </c>
      <c r="U113" s="404">
        <v>1</v>
      </c>
      <c r="V113" s="439">
        <v>1</v>
      </c>
    </row>
    <row r="114" spans="1:22" x14ac:dyDescent="0.2">
      <c r="A114" s="407" t="str">
        <f>'CMFs Fatal (All Data)'!A114</f>
        <v>111 - Roadway - Alignment - Vertical - Increase vertical grade by 1%</v>
      </c>
      <c r="B114" s="403">
        <f>'CMFs Fatal (All Data)'!B114</f>
        <v>25</v>
      </c>
      <c r="C114" s="403" t="str">
        <f>'CMFs Fatal (All Data)'!C114</f>
        <v>Rural</v>
      </c>
      <c r="D114" s="403" t="e">
        <f>'CMFs Fatal (All Data)'!D114</f>
        <v>#N/A</v>
      </c>
      <c r="E114" s="404">
        <v>1</v>
      </c>
      <c r="F114" s="404">
        <v>1</v>
      </c>
      <c r="G114" s="404">
        <v>1</v>
      </c>
      <c r="H114" s="404">
        <v>1</v>
      </c>
      <c r="I114" s="404">
        <v>1</v>
      </c>
      <c r="J114" s="404">
        <v>1.04</v>
      </c>
      <c r="K114" s="404">
        <v>1</v>
      </c>
      <c r="L114" s="404">
        <v>1</v>
      </c>
      <c r="M114" s="404">
        <v>1.04</v>
      </c>
      <c r="N114" s="404">
        <v>1</v>
      </c>
      <c r="O114" s="404">
        <v>1.04</v>
      </c>
      <c r="P114" s="404">
        <v>1.04</v>
      </c>
      <c r="Q114" s="404">
        <v>1</v>
      </c>
      <c r="R114" s="404">
        <v>1.04</v>
      </c>
      <c r="S114" s="404">
        <v>1.04</v>
      </c>
      <c r="T114" s="404">
        <v>1</v>
      </c>
      <c r="U114" s="404">
        <v>1</v>
      </c>
      <c r="V114" s="439">
        <v>1</v>
      </c>
    </row>
    <row r="115" spans="1:22" x14ac:dyDescent="0.2">
      <c r="A115" s="407" t="str">
        <f>'CMFs Fatal (All Data)'!A115</f>
        <v>112 - Roadway - Auxiliary left turn lane - Add lanes (without physical separation) - Auxiliary left turn lane</v>
      </c>
      <c r="B115" s="403">
        <f>'CMFs Fatal (All Data)'!B115</f>
        <v>10</v>
      </c>
      <c r="C115" s="403" t="str">
        <f>'CMFs Fatal (All Data)'!C115</f>
        <v>All</v>
      </c>
      <c r="D115" s="403" t="e">
        <f>'CMFs Fatal (All Data)'!D115</f>
        <v>#N/A</v>
      </c>
      <c r="E115" s="404">
        <v>0.72</v>
      </c>
      <c r="F115" s="404">
        <v>0.52449999999999997</v>
      </c>
      <c r="G115" s="404">
        <v>0.72</v>
      </c>
      <c r="H115" s="404">
        <v>0.61</v>
      </c>
      <c r="I115" s="404">
        <v>0.72</v>
      </c>
      <c r="J115" s="404">
        <v>0.72</v>
      </c>
      <c r="K115" s="404">
        <v>0.72</v>
      </c>
      <c r="L115" s="404">
        <v>0.72</v>
      </c>
      <c r="M115" s="404">
        <v>0.72</v>
      </c>
      <c r="N115" s="404">
        <v>1</v>
      </c>
      <c r="O115" s="404">
        <v>0.72</v>
      </c>
      <c r="P115" s="404">
        <v>0.72</v>
      </c>
      <c r="Q115" s="404">
        <v>1</v>
      </c>
      <c r="R115" s="404">
        <v>0.72</v>
      </c>
      <c r="S115" s="404">
        <v>0.72</v>
      </c>
      <c r="T115" s="404">
        <v>1</v>
      </c>
      <c r="U115" s="404">
        <v>1</v>
      </c>
      <c r="V115" s="439">
        <v>1</v>
      </c>
    </row>
    <row r="116" spans="1:22" x14ac:dyDescent="0.2">
      <c r="A116" s="407" t="str">
        <f>'CMFs Fatal (All Data)'!A116</f>
        <v xml:space="preserve">113 - Roadway - Drainage - Provide adequate drainage </v>
      </c>
      <c r="B116" s="403">
        <f>'CMFs Fatal (All Data)'!B116</f>
        <v>10</v>
      </c>
      <c r="C116" s="403" t="str">
        <f>'CMFs Fatal (All Data)'!C116</f>
        <v>All</v>
      </c>
      <c r="D116" s="403" t="e">
        <f>'CMFs Fatal (All Data)'!D116</f>
        <v>#N/A</v>
      </c>
      <c r="E116" s="404">
        <v>1</v>
      </c>
      <c r="F116" s="404">
        <v>1</v>
      </c>
      <c r="G116" s="404">
        <v>1</v>
      </c>
      <c r="H116" s="404">
        <v>1</v>
      </c>
      <c r="I116" s="404">
        <v>1</v>
      </c>
      <c r="J116" s="404">
        <v>1</v>
      </c>
      <c r="K116" s="404">
        <v>1</v>
      </c>
      <c r="L116" s="404">
        <v>1</v>
      </c>
      <c r="M116" s="404">
        <v>1</v>
      </c>
      <c r="N116" s="404">
        <v>1</v>
      </c>
      <c r="O116" s="404">
        <v>1</v>
      </c>
      <c r="P116" s="404">
        <v>1</v>
      </c>
      <c r="Q116" s="404">
        <v>1</v>
      </c>
      <c r="R116" s="404">
        <v>0.5</v>
      </c>
      <c r="S116" s="404">
        <v>1</v>
      </c>
      <c r="T116" s="404">
        <v>1</v>
      </c>
      <c r="U116" s="404">
        <v>1</v>
      </c>
      <c r="V116" s="439">
        <v>1</v>
      </c>
    </row>
    <row r="117" spans="1:22" x14ac:dyDescent="0.2">
      <c r="A117" s="407" t="str">
        <f>'CMFs Fatal (All Data)'!A117</f>
        <v>114 - Roadway - Lane number - Increase - Increase the number of lanes from 2 to 4</v>
      </c>
      <c r="B117" s="403">
        <f>'CMFs Fatal (All Data)'!B117</f>
        <v>20</v>
      </c>
      <c r="C117" s="403" t="str">
        <f>'CMFs Fatal (All Data)'!C117</f>
        <v>All</v>
      </c>
      <c r="D117" s="403" t="e">
        <f>'CMFs Fatal (All Data)'!D117</f>
        <v>#N/A</v>
      </c>
      <c r="E117" s="404">
        <v>0.63049999999999995</v>
      </c>
      <c r="F117" s="404">
        <v>0.63049999999999995</v>
      </c>
      <c r="G117" s="404">
        <v>0.63049999999999995</v>
      </c>
      <c r="H117" s="404">
        <v>0.63049999999999995</v>
      </c>
      <c r="I117" s="404">
        <v>0.63049999999999995</v>
      </c>
      <c r="J117" s="404">
        <v>1</v>
      </c>
      <c r="K117" s="404">
        <v>1</v>
      </c>
      <c r="L117" s="404">
        <v>1</v>
      </c>
      <c r="M117" s="404">
        <v>1</v>
      </c>
      <c r="N117" s="404">
        <v>1</v>
      </c>
      <c r="O117" s="404">
        <v>0.63049999999999995</v>
      </c>
      <c r="P117" s="404">
        <v>1</v>
      </c>
      <c r="Q117" s="404">
        <v>1</v>
      </c>
      <c r="R117" s="404">
        <v>1</v>
      </c>
      <c r="S117" s="404">
        <v>0.63049999999999995</v>
      </c>
      <c r="T117" s="404">
        <v>1</v>
      </c>
      <c r="U117" s="404">
        <v>1</v>
      </c>
      <c r="V117" s="439">
        <v>1</v>
      </c>
    </row>
    <row r="118" spans="1:22" x14ac:dyDescent="0.2">
      <c r="A118" s="407" t="str">
        <f>'CMFs Fatal (All Data)'!A118</f>
        <v>115 - Roadway - Lane number - Increase - Increase the number of lanes from 4 to 5</v>
      </c>
      <c r="B118" s="403">
        <f>'CMFs Fatal (All Data)'!B118</f>
        <v>20</v>
      </c>
      <c r="C118" s="403" t="str">
        <f>'CMFs Fatal (All Data)'!C118</f>
        <v>Urban and Suburban</v>
      </c>
      <c r="D118" s="403" t="e">
        <f>'CMFs Fatal (All Data)'!D118</f>
        <v>#N/A</v>
      </c>
      <c r="E118" s="404">
        <v>0.48199999999999998</v>
      </c>
      <c r="F118" s="404">
        <v>0.48199999999999998</v>
      </c>
      <c r="G118" s="404">
        <v>0.48199999999999998</v>
      </c>
      <c r="H118" s="404">
        <v>0.48199999999999998</v>
      </c>
      <c r="I118" s="404">
        <v>0.48199999999999998</v>
      </c>
      <c r="J118" s="404">
        <v>1</v>
      </c>
      <c r="K118" s="404">
        <v>1</v>
      </c>
      <c r="L118" s="404">
        <v>1</v>
      </c>
      <c r="M118" s="404">
        <v>1</v>
      </c>
      <c r="N118" s="404">
        <v>1</v>
      </c>
      <c r="O118" s="404">
        <v>0.48199999999999998</v>
      </c>
      <c r="P118" s="404">
        <v>1</v>
      </c>
      <c r="Q118" s="404">
        <v>1</v>
      </c>
      <c r="R118" s="404">
        <v>1</v>
      </c>
      <c r="S118" s="404">
        <v>0.48199999999999998</v>
      </c>
      <c r="T118" s="404">
        <v>1</v>
      </c>
      <c r="U118" s="404">
        <v>1</v>
      </c>
      <c r="V118" s="439">
        <v>1</v>
      </c>
    </row>
    <row r="119" spans="1:22" x14ac:dyDescent="0.2">
      <c r="A119" s="407" t="str">
        <f>'CMFs Fatal (All Data)'!A119</f>
        <v>116 - Roadway - Lane number - Increase - Increase the number of lanes from 4 to 6</v>
      </c>
      <c r="B119" s="403">
        <f>'CMFs Fatal (All Data)'!B119</f>
        <v>20</v>
      </c>
      <c r="C119" s="403" t="str">
        <f>'CMFs Fatal (All Data)'!C119</f>
        <v>Urban</v>
      </c>
      <c r="D119" s="403" t="e">
        <f>'CMFs Fatal (All Data)'!D119</f>
        <v>#N/A</v>
      </c>
      <c r="E119" s="404">
        <v>0.80449999999999999</v>
      </c>
      <c r="F119" s="404">
        <v>0.80449999999999999</v>
      </c>
      <c r="G119" s="404">
        <v>0.80449999999999999</v>
      </c>
      <c r="H119" s="404">
        <v>0.80449999999999999</v>
      </c>
      <c r="I119" s="404">
        <v>0.80449999999999999</v>
      </c>
      <c r="J119" s="404">
        <v>1</v>
      </c>
      <c r="K119" s="404">
        <v>1</v>
      </c>
      <c r="L119" s="404">
        <v>1</v>
      </c>
      <c r="M119" s="404">
        <v>1</v>
      </c>
      <c r="N119" s="404">
        <v>1</v>
      </c>
      <c r="O119" s="404">
        <v>0.80449999999999999</v>
      </c>
      <c r="P119" s="404">
        <v>1</v>
      </c>
      <c r="Q119" s="404">
        <v>1</v>
      </c>
      <c r="R119" s="404">
        <v>1</v>
      </c>
      <c r="S119" s="404">
        <v>0.80449999999999999</v>
      </c>
      <c r="T119" s="404">
        <v>1</v>
      </c>
      <c r="U119" s="404">
        <v>1</v>
      </c>
      <c r="V119" s="439">
        <v>1</v>
      </c>
    </row>
    <row r="120" spans="1:22" x14ac:dyDescent="0.2">
      <c r="A120" s="407" t="str">
        <f>'CMFs Fatal (All Data)'!A120</f>
        <v>117 - Roadway - Lane number - Increase - Increase the number of lanes from 5 to 6</v>
      </c>
      <c r="B120" s="403">
        <f>'CMFs Fatal (All Data)'!B120</f>
        <v>20</v>
      </c>
      <c r="C120" s="403" t="str">
        <f>'CMFs Fatal (All Data)'!C120</f>
        <v>Urban</v>
      </c>
      <c r="D120" s="403" t="e">
        <f>'CMFs Fatal (All Data)'!D120</f>
        <v>#N/A</v>
      </c>
      <c r="E120" s="404">
        <v>1.04</v>
      </c>
      <c r="F120" s="404">
        <v>1.04</v>
      </c>
      <c r="G120" s="404">
        <v>1.04</v>
      </c>
      <c r="H120" s="404">
        <v>1.04</v>
      </c>
      <c r="I120" s="404">
        <v>1.04</v>
      </c>
      <c r="J120" s="404">
        <v>1</v>
      </c>
      <c r="K120" s="404">
        <v>1</v>
      </c>
      <c r="L120" s="404">
        <v>1</v>
      </c>
      <c r="M120" s="404">
        <v>1</v>
      </c>
      <c r="N120" s="404">
        <v>1</v>
      </c>
      <c r="O120" s="404">
        <v>1.04</v>
      </c>
      <c r="P120" s="404">
        <v>1</v>
      </c>
      <c r="Q120" s="404">
        <v>1</v>
      </c>
      <c r="R120" s="404">
        <v>1</v>
      </c>
      <c r="S120" s="404">
        <v>1.04</v>
      </c>
      <c r="T120" s="404">
        <v>1</v>
      </c>
      <c r="U120" s="404">
        <v>1</v>
      </c>
      <c r="V120" s="439">
        <v>1</v>
      </c>
    </row>
    <row r="121" spans="1:22" x14ac:dyDescent="0.2">
      <c r="A121" s="407" t="str">
        <f>'CMFs Fatal (All Data)'!A121</f>
        <v>118 - Roadway - Lane width - Narrow - Narrow the lane width from 10 ft to 9 ft</v>
      </c>
      <c r="B121" s="403">
        <f>'CMFs Fatal (All Data)'!B121</f>
        <v>20</v>
      </c>
      <c r="C121" s="403" t="str">
        <f>'CMFs Fatal (All Data)'!C121</f>
        <v>Urban</v>
      </c>
      <c r="D121" s="403" t="e">
        <f>'CMFs Fatal (All Data)'!D121</f>
        <v>#N/A</v>
      </c>
      <c r="E121" s="404">
        <v>0.54500000000000004</v>
      </c>
      <c r="F121" s="404">
        <v>0.52</v>
      </c>
      <c r="G121" s="404">
        <v>0.54500000000000004</v>
      </c>
      <c r="H121" s="404">
        <v>0.69</v>
      </c>
      <c r="I121" s="404">
        <v>0.54500000000000004</v>
      </c>
      <c r="J121" s="404">
        <v>1</v>
      </c>
      <c r="K121" s="404">
        <v>1</v>
      </c>
      <c r="L121" s="404">
        <v>1</v>
      </c>
      <c r="M121" s="404">
        <v>1</v>
      </c>
      <c r="N121" s="404">
        <v>1</v>
      </c>
      <c r="O121" s="404">
        <v>0.54500000000000004</v>
      </c>
      <c r="P121" s="404">
        <v>1</v>
      </c>
      <c r="Q121" s="404">
        <v>1</v>
      </c>
      <c r="R121" s="404">
        <v>0.54500000000000004</v>
      </c>
      <c r="S121" s="404">
        <v>0.54500000000000004</v>
      </c>
      <c r="T121" s="404">
        <v>1</v>
      </c>
      <c r="U121" s="404">
        <v>1</v>
      </c>
      <c r="V121" s="439">
        <v>1</v>
      </c>
    </row>
    <row r="122" spans="1:22" x14ac:dyDescent="0.2">
      <c r="A122" s="407" t="str">
        <f>'CMFs Fatal (All Data)'!A122</f>
        <v>119 - Roadway - Lane width - Narrow - Narrow the lane width from 11 ft to 10 ft</v>
      </c>
      <c r="B122" s="403">
        <f>'CMFs Fatal (All Data)'!B122</f>
        <v>20</v>
      </c>
      <c r="C122" s="403" t="str">
        <f>'CMFs Fatal (All Data)'!C122</f>
        <v>All</v>
      </c>
      <c r="D122" s="403" t="e">
        <f>'CMFs Fatal (All Data)'!D122</f>
        <v>#N/A</v>
      </c>
      <c r="E122" s="404">
        <v>1.2649999999999999</v>
      </c>
      <c r="F122" s="404">
        <v>1.38</v>
      </c>
      <c r="G122" s="404">
        <v>1.2649999999999999</v>
      </c>
      <c r="H122" s="404">
        <v>1.26</v>
      </c>
      <c r="I122" s="404">
        <v>1.2649999999999999</v>
      </c>
      <c r="J122" s="404">
        <v>1</v>
      </c>
      <c r="K122" s="404">
        <v>1</v>
      </c>
      <c r="L122" s="404">
        <v>1</v>
      </c>
      <c r="M122" s="404">
        <v>1</v>
      </c>
      <c r="N122" s="404">
        <v>1</v>
      </c>
      <c r="O122" s="404">
        <v>1.2649999999999999</v>
      </c>
      <c r="P122" s="404">
        <v>1</v>
      </c>
      <c r="Q122" s="404">
        <v>1</v>
      </c>
      <c r="R122" s="404">
        <v>1.2649999999999999</v>
      </c>
      <c r="S122" s="404">
        <v>1.2649999999999999</v>
      </c>
      <c r="T122" s="404">
        <v>1</v>
      </c>
      <c r="U122" s="404">
        <v>1</v>
      </c>
      <c r="V122" s="439">
        <v>1</v>
      </c>
    </row>
    <row r="123" spans="1:22" x14ac:dyDescent="0.2">
      <c r="A123" s="407" t="str">
        <f>'CMFs Fatal (All Data)'!A123</f>
        <v>120 - Roadway - Lane width - Narrow - Narrow the lane width from 11 ft to 9 ft</v>
      </c>
      <c r="B123" s="403">
        <f>'CMFs Fatal (All Data)'!B123</f>
        <v>20</v>
      </c>
      <c r="C123" s="403" t="str">
        <f>'CMFs Fatal (All Data)'!C123</f>
        <v>All</v>
      </c>
      <c r="D123" s="403" t="e">
        <f>'CMFs Fatal (All Data)'!D123</f>
        <v>#N/A</v>
      </c>
      <c r="E123" s="404">
        <v>0.53</v>
      </c>
      <c r="F123" s="404">
        <v>0.51</v>
      </c>
      <c r="G123" s="404">
        <v>0.53</v>
      </c>
      <c r="H123" s="404">
        <v>1.55</v>
      </c>
      <c r="I123" s="404">
        <v>0.53</v>
      </c>
      <c r="J123" s="404">
        <v>1</v>
      </c>
      <c r="K123" s="404">
        <v>1</v>
      </c>
      <c r="L123" s="404">
        <v>1</v>
      </c>
      <c r="M123" s="404">
        <v>1</v>
      </c>
      <c r="N123" s="404">
        <v>1</v>
      </c>
      <c r="O123" s="404">
        <v>0.53</v>
      </c>
      <c r="P123" s="404">
        <v>1</v>
      </c>
      <c r="Q123" s="404">
        <v>1</v>
      </c>
      <c r="R123" s="404">
        <v>0.53</v>
      </c>
      <c r="S123" s="404">
        <v>0.53</v>
      </c>
      <c r="T123" s="404">
        <v>1</v>
      </c>
      <c r="U123" s="404">
        <v>1</v>
      </c>
      <c r="V123" s="439">
        <v>1</v>
      </c>
    </row>
    <row r="124" spans="1:22" x14ac:dyDescent="0.2">
      <c r="A124" s="407" t="str">
        <f>'CMFs Fatal (All Data)'!A124</f>
        <v>121 - Roadway - Lane width - Narrow - Narrow the lane width from 12 ft to 10 ft</v>
      </c>
      <c r="B124" s="403">
        <f>'CMFs Fatal (All Data)'!B124</f>
        <v>20</v>
      </c>
      <c r="C124" s="403" t="str">
        <f>'CMFs Fatal (All Data)'!C124</f>
        <v>All</v>
      </c>
      <c r="D124" s="403" t="e">
        <f>'CMFs Fatal (All Data)'!D124</f>
        <v>#N/A</v>
      </c>
      <c r="E124" s="404">
        <v>1.0649999999999999</v>
      </c>
      <c r="F124" s="404">
        <v>1.1499999999999999</v>
      </c>
      <c r="G124" s="404">
        <v>1.0649999999999999</v>
      </c>
      <c r="H124" s="404">
        <v>1.19</v>
      </c>
      <c r="I124" s="404">
        <v>1.0649999999999999</v>
      </c>
      <c r="J124" s="404">
        <v>1</v>
      </c>
      <c r="K124" s="404">
        <v>1</v>
      </c>
      <c r="L124" s="404">
        <v>1</v>
      </c>
      <c r="M124" s="404">
        <v>1</v>
      </c>
      <c r="N124" s="404">
        <v>1</v>
      </c>
      <c r="O124" s="404">
        <v>1.0649999999999999</v>
      </c>
      <c r="P124" s="404">
        <v>1</v>
      </c>
      <c r="Q124" s="404">
        <v>1</v>
      </c>
      <c r="R124" s="404">
        <v>1.0649999999999999</v>
      </c>
      <c r="S124" s="404">
        <v>1.0649999999999999</v>
      </c>
      <c r="T124" s="404">
        <v>1</v>
      </c>
      <c r="U124" s="404">
        <v>1</v>
      </c>
      <c r="V124" s="439">
        <v>1</v>
      </c>
    </row>
    <row r="125" spans="1:22" x14ac:dyDescent="0.2">
      <c r="A125" s="407" t="str">
        <f>'CMFs Fatal (All Data)'!A125</f>
        <v>122 - Roadway - Lane width - Narrow - Narrow the lane width from 12 ft to 11 ft</v>
      </c>
      <c r="B125" s="403">
        <f>'CMFs Fatal (All Data)'!B125</f>
        <v>20</v>
      </c>
      <c r="C125" s="403" t="str">
        <f>'CMFs Fatal (All Data)'!C125</f>
        <v>All</v>
      </c>
      <c r="D125" s="403" t="e">
        <f>'CMFs Fatal (All Data)'!D125</f>
        <v>#N/A</v>
      </c>
      <c r="E125" s="404">
        <v>1.02</v>
      </c>
      <c r="F125" s="404">
        <v>1.02</v>
      </c>
      <c r="G125" s="404">
        <v>1.02</v>
      </c>
      <c r="H125" s="404">
        <v>1.02</v>
      </c>
      <c r="I125" s="404">
        <v>1.02</v>
      </c>
      <c r="J125" s="404">
        <v>1</v>
      </c>
      <c r="K125" s="404">
        <v>1</v>
      </c>
      <c r="L125" s="404">
        <v>1</v>
      </c>
      <c r="M125" s="404">
        <v>1</v>
      </c>
      <c r="N125" s="404">
        <v>1</v>
      </c>
      <c r="O125" s="404">
        <v>1.02</v>
      </c>
      <c r="P125" s="404">
        <v>1</v>
      </c>
      <c r="Q125" s="404">
        <v>1</v>
      </c>
      <c r="R125" s="404">
        <v>1.02</v>
      </c>
      <c r="S125" s="404">
        <v>1.02</v>
      </c>
      <c r="T125" s="404">
        <v>1</v>
      </c>
      <c r="U125" s="404">
        <v>1</v>
      </c>
      <c r="V125" s="439">
        <v>1</v>
      </c>
    </row>
    <row r="126" spans="1:22" x14ac:dyDescent="0.2">
      <c r="A126" s="407" t="str">
        <f>'CMFs Fatal (All Data)'!A126</f>
        <v>123 - Roadway - Lane width - Narrow - Narrow the lane width from 12 ft to 9 ft</v>
      </c>
      <c r="B126" s="403">
        <f>'CMFs Fatal (All Data)'!B126</f>
        <v>20</v>
      </c>
      <c r="C126" s="403" t="str">
        <f>'CMFs Fatal (All Data)'!C126</f>
        <v>All</v>
      </c>
      <c r="D126" s="403" t="e">
        <f>'CMFs Fatal (All Data)'!D126</f>
        <v>#N/A</v>
      </c>
      <c r="E126" s="404">
        <v>0.62</v>
      </c>
      <c r="F126" s="404">
        <v>0.72</v>
      </c>
      <c r="G126" s="404">
        <v>0.62</v>
      </c>
      <c r="H126" s="404">
        <v>1.36</v>
      </c>
      <c r="I126" s="404">
        <v>0.62</v>
      </c>
      <c r="J126" s="404">
        <v>1</v>
      </c>
      <c r="K126" s="404">
        <v>1</v>
      </c>
      <c r="L126" s="404">
        <v>1</v>
      </c>
      <c r="M126" s="404">
        <v>1</v>
      </c>
      <c r="N126" s="404">
        <v>1</v>
      </c>
      <c r="O126" s="404">
        <v>0.62</v>
      </c>
      <c r="P126" s="404">
        <v>1</v>
      </c>
      <c r="Q126" s="404">
        <v>1</v>
      </c>
      <c r="R126" s="404">
        <v>0.62</v>
      </c>
      <c r="S126" s="404">
        <v>0.62</v>
      </c>
      <c r="T126" s="404">
        <v>1</v>
      </c>
      <c r="U126" s="404">
        <v>1</v>
      </c>
      <c r="V126" s="439">
        <v>1</v>
      </c>
    </row>
    <row r="127" spans="1:22" x14ac:dyDescent="0.2">
      <c r="A127" s="407" t="str">
        <f>'CMFs Fatal (All Data)'!A127</f>
        <v>124 - Roadway - Lane width - Widen - Widen lane width by 1 ft</v>
      </c>
      <c r="B127" s="403">
        <f>'CMFs Fatal (All Data)'!B127</f>
        <v>20</v>
      </c>
      <c r="C127" s="403" t="str">
        <f>'CMFs Fatal (All Data)'!C127</f>
        <v>All</v>
      </c>
      <c r="D127" s="403" t="e">
        <f>'CMFs Fatal (All Data)'!D127</f>
        <v>#N/A</v>
      </c>
      <c r="E127" s="404">
        <v>0.89</v>
      </c>
      <c r="F127" s="404">
        <v>0.89</v>
      </c>
      <c r="G127" s="404">
        <v>0.89</v>
      </c>
      <c r="H127" s="404">
        <v>0.89</v>
      </c>
      <c r="I127" s="404">
        <v>0.89</v>
      </c>
      <c r="J127" s="404">
        <v>1</v>
      </c>
      <c r="K127" s="404">
        <v>1</v>
      </c>
      <c r="L127" s="404">
        <v>1</v>
      </c>
      <c r="M127" s="404">
        <v>1</v>
      </c>
      <c r="N127" s="404">
        <v>1</v>
      </c>
      <c r="O127" s="404">
        <v>0.89</v>
      </c>
      <c r="P127" s="404">
        <v>1</v>
      </c>
      <c r="Q127" s="404">
        <v>1</v>
      </c>
      <c r="R127" s="404">
        <v>0.89</v>
      </c>
      <c r="S127" s="404">
        <v>0.89</v>
      </c>
      <c r="T127" s="404">
        <v>1</v>
      </c>
      <c r="U127" s="404">
        <v>1</v>
      </c>
      <c r="V127" s="439">
        <v>1</v>
      </c>
    </row>
    <row r="128" spans="1:22" x14ac:dyDescent="0.2">
      <c r="A128" s="407" t="str">
        <f>'CMFs Fatal (All Data)'!A128</f>
        <v>125 - Roadway - Passing/climbing lane - Increase the number of lanes - Install a passing/climbing lane</v>
      </c>
      <c r="B128" s="403">
        <f>'CMFs Fatal (All Data)'!B128</f>
        <v>20</v>
      </c>
      <c r="C128" s="403" t="str">
        <f>'CMFs Fatal (All Data)'!C128</f>
        <v>Rural</v>
      </c>
      <c r="D128" s="403" t="e">
        <f>'CMFs Fatal (All Data)'!D128</f>
        <v>#N/A</v>
      </c>
      <c r="E128" s="404">
        <v>0.53</v>
      </c>
      <c r="F128" s="404">
        <v>0.53</v>
      </c>
      <c r="G128" s="404">
        <v>0.6</v>
      </c>
      <c r="H128" s="404">
        <v>0.53</v>
      </c>
      <c r="I128" s="404">
        <v>0.6</v>
      </c>
      <c r="J128" s="404">
        <v>0.6</v>
      </c>
      <c r="K128" s="404">
        <v>1</v>
      </c>
      <c r="L128" s="404">
        <v>1</v>
      </c>
      <c r="M128" s="404">
        <v>1</v>
      </c>
      <c r="N128" s="404">
        <v>1</v>
      </c>
      <c r="O128" s="404">
        <v>0.53</v>
      </c>
      <c r="P128" s="404">
        <v>0.6</v>
      </c>
      <c r="Q128" s="404">
        <v>1</v>
      </c>
      <c r="R128" s="404">
        <v>0.6</v>
      </c>
      <c r="S128" s="404">
        <v>0.6</v>
      </c>
      <c r="T128" s="404">
        <v>1</v>
      </c>
      <c r="U128" s="404">
        <v>1</v>
      </c>
      <c r="V128" s="439">
        <v>1</v>
      </c>
    </row>
    <row r="129" spans="1:22" x14ac:dyDescent="0.2">
      <c r="A129" s="407" t="str">
        <f>'CMFs Fatal (All Data)'!A129</f>
        <v>126 - Roadway - Pavement - Improve - Improve pavement friction</v>
      </c>
      <c r="B129" s="403">
        <f>'CMFs Fatal (All Data)'!B129</f>
        <v>10</v>
      </c>
      <c r="C129" s="403" t="str">
        <f>'CMFs Fatal (All Data)'!C129</f>
        <v>All</v>
      </c>
      <c r="D129" s="403" t="e">
        <f>'CMFs Fatal (All Data)'!D129</f>
        <v>#N/A</v>
      </c>
      <c r="E129" s="404">
        <v>1</v>
      </c>
      <c r="F129" s="404">
        <v>0.58099999999999996</v>
      </c>
      <c r="G129" s="404">
        <v>0.82850000000000001</v>
      </c>
      <c r="H129" s="404">
        <v>0.86599999999999999</v>
      </c>
      <c r="I129" s="404">
        <v>0.86599999999999999</v>
      </c>
      <c r="J129" s="404">
        <v>1</v>
      </c>
      <c r="K129" s="404">
        <v>1</v>
      </c>
      <c r="L129" s="404">
        <v>1</v>
      </c>
      <c r="M129" s="404">
        <v>1</v>
      </c>
      <c r="N129" s="404">
        <v>1</v>
      </c>
      <c r="O129" s="404">
        <v>0.81599999999999995</v>
      </c>
      <c r="P129" s="404">
        <v>0.86599999999999999</v>
      </c>
      <c r="Q129" s="404">
        <v>1</v>
      </c>
      <c r="R129" s="404">
        <v>0.77500000000000002</v>
      </c>
      <c r="S129" s="404">
        <v>0.86599999999999999</v>
      </c>
      <c r="T129" s="404">
        <v>1</v>
      </c>
      <c r="U129" s="404">
        <v>1</v>
      </c>
      <c r="V129" s="439">
        <v>1</v>
      </c>
    </row>
    <row r="130" spans="1:22" x14ac:dyDescent="0.2">
      <c r="A130" s="407" t="str">
        <f>'CMFs Fatal (All Data)'!A130</f>
        <v>127 - Roadway - Pavement - Improve - Improve road surface condition</v>
      </c>
      <c r="B130" s="403">
        <f>'CMFs Fatal (All Data)'!B130</f>
        <v>8</v>
      </c>
      <c r="C130" s="403" t="str">
        <f>'CMFs Fatal (All Data)'!C130</f>
        <v>Rural</v>
      </c>
      <c r="D130" s="403" t="e">
        <f>'CMFs Fatal (All Data)'!D130</f>
        <v>#N/A</v>
      </c>
      <c r="E130" s="404">
        <v>1</v>
      </c>
      <c r="F130" s="404">
        <v>1.0049999999999999</v>
      </c>
      <c r="G130" s="404">
        <v>1.0049999999999999</v>
      </c>
      <c r="H130" s="404">
        <v>1.0049999999999999</v>
      </c>
      <c r="I130" s="404">
        <v>1.0049999999999999</v>
      </c>
      <c r="J130" s="404">
        <v>1</v>
      </c>
      <c r="K130" s="404">
        <v>1</v>
      </c>
      <c r="L130" s="404">
        <v>1</v>
      </c>
      <c r="M130" s="404">
        <v>1</v>
      </c>
      <c r="N130" s="404">
        <v>1</v>
      </c>
      <c r="O130" s="404">
        <v>1.0049999999999999</v>
      </c>
      <c r="P130" s="404">
        <v>1.0049999999999999</v>
      </c>
      <c r="Q130" s="404">
        <v>1</v>
      </c>
      <c r="R130" s="404">
        <v>1.0049999999999999</v>
      </c>
      <c r="S130" s="404">
        <v>1.0049999999999999</v>
      </c>
      <c r="T130" s="404">
        <v>1</v>
      </c>
      <c r="U130" s="404">
        <v>1</v>
      </c>
      <c r="V130" s="439">
        <v>1</v>
      </c>
    </row>
    <row r="131" spans="1:22" x14ac:dyDescent="0.2">
      <c r="A131" s="407" t="str">
        <f>'CMFs Fatal (All Data)'!A131</f>
        <v xml:space="preserve">128 - Roadway - Rumble strip - Centerline - Install centerline rumble strip </v>
      </c>
      <c r="B131" s="403">
        <f>'CMFs Fatal (All Data)'!B131</f>
        <v>8</v>
      </c>
      <c r="C131" s="403" t="str">
        <f>'CMFs Fatal (All Data)'!C131</f>
        <v>All</v>
      </c>
      <c r="D131" s="403" t="e">
        <f>'CMFs Fatal (All Data)'!D131</f>
        <v>#N/A</v>
      </c>
      <c r="E131" s="404">
        <v>0.62949999999999995</v>
      </c>
      <c r="F131" s="404">
        <v>0.71199999999999997</v>
      </c>
      <c r="G131" s="404">
        <v>0.71199999999999997</v>
      </c>
      <c r="H131" s="404">
        <v>0.63</v>
      </c>
      <c r="I131" s="404">
        <v>0.74950000000000006</v>
      </c>
      <c r="J131" s="404">
        <v>0.36199999999999999</v>
      </c>
      <c r="K131" s="404">
        <v>1</v>
      </c>
      <c r="L131" s="404">
        <v>1</v>
      </c>
      <c r="M131" s="404">
        <v>0.83599999999999997</v>
      </c>
      <c r="N131" s="404">
        <v>1</v>
      </c>
      <c r="O131" s="404">
        <v>0.84250000000000003</v>
      </c>
      <c r="P131" s="404">
        <v>0.74950000000000006</v>
      </c>
      <c r="Q131" s="404">
        <v>1</v>
      </c>
      <c r="R131" s="404">
        <v>0.46550000000000002</v>
      </c>
      <c r="S131" s="404">
        <v>0.74950000000000006</v>
      </c>
      <c r="T131" s="404">
        <v>1</v>
      </c>
      <c r="U131" s="404">
        <v>1</v>
      </c>
      <c r="V131" s="439">
        <v>1</v>
      </c>
    </row>
    <row r="132" spans="1:22" x14ac:dyDescent="0.2">
      <c r="A132" s="407" t="str">
        <f>'CMFs Fatal (All Data)'!A132</f>
        <v>129 - Roadway - Rumble strip - Shoulder - Install shoulder rumble strip</v>
      </c>
      <c r="B132" s="403">
        <f>'CMFs Fatal (All Data)'!B132</f>
        <v>8</v>
      </c>
      <c r="C132" s="403" t="str">
        <f>'CMFs Fatal (All Data)'!C132</f>
        <v>All</v>
      </c>
      <c r="D132" s="403" t="e">
        <f>'CMFs Fatal (All Data)'!D132</f>
        <v>#N/A</v>
      </c>
      <c r="E132" s="404">
        <v>0.94499999999999995</v>
      </c>
      <c r="F132" s="404">
        <v>1</v>
      </c>
      <c r="G132" s="404">
        <v>1</v>
      </c>
      <c r="H132" s="404">
        <v>0.94499999999999995</v>
      </c>
      <c r="I132" s="404">
        <v>0.87</v>
      </c>
      <c r="J132" s="404">
        <v>0.81</v>
      </c>
      <c r="K132" s="404">
        <v>1</v>
      </c>
      <c r="L132" s="404">
        <v>1</v>
      </c>
      <c r="M132" s="404">
        <v>0.76400000000000001</v>
      </c>
      <c r="N132" s="404">
        <v>0.87</v>
      </c>
      <c r="O132" s="404">
        <v>0.86</v>
      </c>
      <c r="P132" s="404">
        <v>0.87</v>
      </c>
      <c r="Q132" s="404">
        <v>1</v>
      </c>
      <c r="R132" s="404">
        <v>1.04</v>
      </c>
      <c r="S132" s="404">
        <v>0.87</v>
      </c>
      <c r="T132" s="404">
        <v>1</v>
      </c>
      <c r="U132" s="404">
        <v>1</v>
      </c>
      <c r="V132" s="439">
        <v>1</v>
      </c>
    </row>
    <row r="133" spans="1:22" x14ac:dyDescent="0.2">
      <c r="A133" s="407" t="str">
        <f>'CMFs Fatal (All Data)'!A133</f>
        <v>130 - Roadway - Rumble strip - Shoulder - Install shoulder rumble strip</v>
      </c>
      <c r="B133" s="403">
        <f>'CMFs Fatal (All Data)'!B133</f>
        <v>8</v>
      </c>
      <c r="C133" s="403" t="str">
        <f>'CMFs Fatal (All Data)'!C133</f>
        <v>Rural</v>
      </c>
      <c r="D133" s="403" t="e">
        <f>'CMFs Fatal (All Data)'!D133</f>
        <v>#N/A</v>
      </c>
      <c r="E133" s="404">
        <v>0.75</v>
      </c>
      <c r="F133" s="404">
        <v>0.75</v>
      </c>
      <c r="G133" s="404">
        <v>0.75</v>
      </c>
      <c r="H133" s="404">
        <v>1</v>
      </c>
      <c r="I133" s="404">
        <v>1</v>
      </c>
      <c r="J133" s="404">
        <v>1</v>
      </c>
      <c r="K133" s="404">
        <v>1</v>
      </c>
      <c r="L133" s="404">
        <v>1</v>
      </c>
      <c r="M133" s="404">
        <v>0.75</v>
      </c>
      <c r="N133" s="404">
        <v>0.75</v>
      </c>
      <c r="O133" s="404">
        <v>0.74</v>
      </c>
      <c r="P133" s="404">
        <v>0.75</v>
      </c>
      <c r="Q133" s="404">
        <v>1</v>
      </c>
      <c r="R133" s="404">
        <v>0.75</v>
      </c>
      <c r="S133" s="404">
        <v>0.75</v>
      </c>
      <c r="T133" s="404">
        <v>1</v>
      </c>
      <c r="U133" s="404">
        <v>1</v>
      </c>
      <c r="V133" s="439">
        <v>1</v>
      </c>
    </row>
    <row r="134" spans="1:22" x14ac:dyDescent="0.2">
      <c r="A134" s="407" t="str">
        <f>'CMFs Fatal (All Data)'!A134</f>
        <v>131 - Roadway - Shoulder treatment - Add new paved shoulder</v>
      </c>
      <c r="B134" s="403">
        <f>'CMFs Fatal (All Data)'!B134</f>
        <v>12</v>
      </c>
      <c r="C134" s="403" t="str">
        <f>'CMFs Fatal (All Data)'!C134</f>
        <v>Urban</v>
      </c>
      <c r="D134" s="403" t="e">
        <f>'CMFs Fatal (All Data)'!D134</f>
        <v>#N/A</v>
      </c>
      <c r="E134" s="404">
        <v>0.85499999999999998</v>
      </c>
      <c r="F134" s="404">
        <v>0.85499999999999998</v>
      </c>
      <c r="G134" s="404">
        <v>0.85499999999999998</v>
      </c>
      <c r="H134" s="404">
        <v>0.85499999999999998</v>
      </c>
      <c r="I134" s="404">
        <v>0.85499999999999998</v>
      </c>
      <c r="J134" s="404">
        <v>1</v>
      </c>
      <c r="K134" s="404">
        <v>1</v>
      </c>
      <c r="L134" s="404">
        <v>1</v>
      </c>
      <c r="M134" s="404">
        <v>0.85499999999999998</v>
      </c>
      <c r="N134" s="404">
        <v>0.85499999999999998</v>
      </c>
      <c r="O134" s="404">
        <v>0.85499999999999998</v>
      </c>
      <c r="P134" s="404">
        <v>0.85499999999999998</v>
      </c>
      <c r="Q134" s="404">
        <v>1</v>
      </c>
      <c r="R134" s="404">
        <v>0.85499999999999998</v>
      </c>
      <c r="S134" s="404">
        <v>0.85499999999999998</v>
      </c>
      <c r="T134" s="404">
        <v>1</v>
      </c>
      <c r="U134" s="404">
        <v>1</v>
      </c>
      <c r="V134" s="439">
        <v>1</v>
      </c>
    </row>
    <row r="135" spans="1:22" x14ac:dyDescent="0.2">
      <c r="A135" s="407" t="str">
        <f>'CMFs Fatal (All Data)'!A135</f>
        <v>132 - Roadway - Shoulder treatment - Install curb and gutter in shoulder</v>
      </c>
      <c r="B135" s="403">
        <f>'CMFs Fatal (All Data)'!B135</f>
        <v>12</v>
      </c>
      <c r="C135" s="403" t="str">
        <f>'CMFs Fatal (All Data)'!C135</f>
        <v>Suburban</v>
      </c>
      <c r="D135" s="403" t="e">
        <f>'CMFs Fatal (All Data)'!D135</f>
        <v>#N/A</v>
      </c>
      <c r="E135" s="404">
        <v>0.89</v>
      </c>
      <c r="F135" s="404">
        <v>0.89</v>
      </c>
      <c r="G135" s="404">
        <v>0.89</v>
      </c>
      <c r="H135" s="404">
        <v>0.89</v>
      </c>
      <c r="I135" s="404">
        <v>0.89</v>
      </c>
      <c r="J135" s="404">
        <v>1</v>
      </c>
      <c r="K135" s="404">
        <v>1</v>
      </c>
      <c r="L135" s="404">
        <v>1</v>
      </c>
      <c r="M135" s="404">
        <v>0.89</v>
      </c>
      <c r="N135" s="404">
        <v>0.89</v>
      </c>
      <c r="O135" s="404">
        <v>0.89</v>
      </c>
      <c r="P135" s="404">
        <v>0.89</v>
      </c>
      <c r="Q135" s="404">
        <v>1</v>
      </c>
      <c r="R135" s="404">
        <v>0.89</v>
      </c>
      <c r="S135" s="404">
        <v>0.89</v>
      </c>
      <c r="T135" s="404">
        <v>1</v>
      </c>
      <c r="U135" s="404">
        <v>1</v>
      </c>
      <c r="V135" s="439">
        <v>1</v>
      </c>
    </row>
    <row r="136" spans="1:22" x14ac:dyDescent="0.2">
      <c r="A136" s="407" t="str">
        <f>'CMFs Fatal (All Data)'!A136</f>
        <v>133 - Roadway - Shoulder treatment - Install safety edge treatment</v>
      </c>
      <c r="B136" s="403">
        <f>'CMFs Fatal (All Data)'!B136</f>
        <v>12</v>
      </c>
      <c r="C136" s="403" t="str">
        <f>'CMFs Fatal (All Data)'!C136</f>
        <v>Rural</v>
      </c>
      <c r="D136" s="403" t="e">
        <f>'CMFs Fatal (All Data)'!D136</f>
        <v>#N/A</v>
      </c>
      <c r="E136" s="404">
        <v>0.751</v>
      </c>
      <c r="F136" s="404">
        <v>0.877</v>
      </c>
      <c r="G136" s="404">
        <v>0.877</v>
      </c>
      <c r="H136" s="404">
        <v>0.81299999999999994</v>
      </c>
      <c r="I136" s="404">
        <v>0.877</v>
      </c>
      <c r="J136" s="404">
        <v>1</v>
      </c>
      <c r="K136" s="404">
        <v>1</v>
      </c>
      <c r="L136" s="404">
        <v>1</v>
      </c>
      <c r="M136" s="404">
        <v>0.877</v>
      </c>
      <c r="N136" s="404">
        <v>0.877</v>
      </c>
      <c r="O136" s="404">
        <v>0.84699999999999998</v>
      </c>
      <c r="P136" s="404">
        <v>0.877</v>
      </c>
      <c r="Q136" s="404">
        <v>1</v>
      </c>
      <c r="R136" s="404">
        <v>0.877</v>
      </c>
      <c r="S136" s="404">
        <v>0.877</v>
      </c>
      <c r="T136" s="404">
        <v>1</v>
      </c>
      <c r="U136" s="404">
        <v>1</v>
      </c>
      <c r="V136" s="439">
        <v>1</v>
      </c>
    </row>
    <row r="137" spans="1:22" x14ac:dyDescent="0.2">
      <c r="A137" s="407" t="str">
        <f>'CMFs Fatal (All Data)'!A137</f>
        <v>134 - Roadway - Shoulder treatment - Pave deteriorated shoulder</v>
      </c>
      <c r="B137" s="403">
        <f>'CMFs Fatal (All Data)'!B137</f>
        <v>12</v>
      </c>
      <c r="C137" s="403" t="str">
        <f>'CMFs Fatal (All Data)'!C137</f>
        <v>All</v>
      </c>
      <c r="D137" s="403" t="e">
        <f>'CMFs Fatal (All Data)'!D137</f>
        <v>#N/A</v>
      </c>
      <c r="E137" s="404">
        <v>0.96</v>
      </c>
      <c r="F137" s="404">
        <v>0.96</v>
      </c>
      <c r="G137" s="404">
        <v>0.96</v>
      </c>
      <c r="H137" s="404">
        <v>0.96</v>
      </c>
      <c r="I137" s="404">
        <v>0.96</v>
      </c>
      <c r="J137" s="404">
        <v>1</v>
      </c>
      <c r="K137" s="404">
        <v>0.95499999999999996</v>
      </c>
      <c r="L137" s="404">
        <v>1</v>
      </c>
      <c r="M137" s="404">
        <v>0.96</v>
      </c>
      <c r="N137" s="404">
        <v>0.96</v>
      </c>
      <c r="O137" s="404">
        <v>0.96</v>
      </c>
      <c r="P137" s="404">
        <v>0.96</v>
      </c>
      <c r="Q137" s="404">
        <v>1</v>
      </c>
      <c r="R137" s="404">
        <v>0.96</v>
      </c>
      <c r="S137" s="404">
        <v>0.96</v>
      </c>
      <c r="T137" s="404">
        <v>1</v>
      </c>
      <c r="U137" s="404">
        <v>1</v>
      </c>
      <c r="V137" s="439">
        <v>1</v>
      </c>
    </row>
    <row r="138" spans="1:22" x14ac:dyDescent="0.2">
      <c r="A138" s="407" t="str">
        <f>'CMFs Fatal (All Data)'!A138</f>
        <v>135 - Roadway - Shoulder treatment - Provide 2-ft paved shoulders on both sides</v>
      </c>
      <c r="B138" s="403">
        <f>'CMFs Fatal (All Data)'!B138</f>
        <v>12</v>
      </c>
      <c r="C138" s="403" t="str">
        <f>'CMFs Fatal (All Data)'!C138</f>
        <v>Rural</v>
      </c>
      <c r="D138" s="403" t="e">
        <f>'CMFs Fatal (All Data)'!D138</f>
        <v>#N/A</v>
      </c>
      <c r="E138" s="404">
        <v>0.91</v>
      </c>
      <c r="F138" s="404">
        <v>0.91</v>
      </c>
      <c r="G138" s="404">
        <v>0.91</v>
      </c>
      <c r="H138" s="404">
        <v>0.91</v>
      </c>
      <c r="I138" s="404">
        <v>0.91</v>
      </c>
      <c r="J138" s="404">
        <v>1</v>
      </c>
      <c r="K138" s="404">
        <v>1</v>
      </c>
      <c r="L138" s="404">
        <v>1</v>
      </c>
      <c r="M138" s="404">
        <v>0.91</v>
      </c>
      <c r="N138" s="404">
        <v>0.91</v>
      </c>
      <c r="O138" s="404">
        <v>0.91</v>
      </c>
      <c r="P138" s="404">
        <v>0.91</v>
      </c>
      <c r="Q138" s="404">
        <v>1</v>
      </c>
      <c r="R138" s="404">
        <v>0.91</v>
      </c>
      <c r="S138" s="404">
        <v>0.91</v>
      </c>
      <c r="T138" s="404">
        <v>1</v>
      </c>
      <c r="U138" s="404">
        <v>1</v>
      </c>
      <c r="V138" s="439">
        <v>1</v>
      </c>
    </row>
    <row r="139" spans="1:22" x14ac:dyDescent="0.2">
      <c r="A139" s="407" t="str">
        <f>'CMFs Fatal (All Data)'!A139</f>
        <v>136 - Roadway - Shoulder treatment - Upgrade shoulders</v>
      </c>
      <c r="B139" s="403">
        <f>'CMFs Fatal (All Data)'!B139</f>
        <v>12</v>
      </c>
      <c r="C139" s="403" t="str">
        <f>'CMFs Fatal (All Data)'!C139</f>
        <v>Rural</v>
      </c>
      <c r="D139" s="403" t="e">
        <f>'CMFs Fatal (All Data)'!D139</f>
        <v>#N/A</v>
      </c>
      <c r="E139" s="404">
        <v>0.53149999999999997</v>
      </c>
      <c r="F139" s="404">
        <v>0.86099999999999999</v>
      </c>
      <c r="G139" s="404">
        <v>0.86099999999999999</v>
      </c>
      <c r="H139" s="404">
        <v>0.53149999999999997</v>
      </c>
      <c r="I139" s="404">
        <v>0.86099999999999999</v>
      </c>
      <c r="J139" s="404">
        <v>1</v>
      </c>
      <c r="K139" s="404">
        <v>1</v>
      </c>
      <c r="L139" s="404">
        <v>1</v>
      </c>
      <c r="M139" s="404">
        <v>0.86099999999999999</v>
      </c>
      <c r="N139" s="404">
        <v>0.86099999999999999</v>
      </c>
      <c r="O139" s="404">
        <v>0.53149999999999997</v>
      </c>
      <c r="P139" s="404">
        <v>0.86099999999999999</v>
      </c>
      <c r="Q139" s="404">
        <v>1</v>
      </c>
      <c r="R139" s="404">
        <v>0.86099999999999999</v>
      </c>
      <c r="S139" s="404">
        <v>0.86099999999999999</v>
      </c>
      <c r="T139" s="404">
        <v>1</v>
      </c>
      <c r="U139" s="404">
        <v>1</v>
      </c>
      <c r="V139" s="439">
        <v>1</v>
      </c>
    </row>
    <row r="140" spans="1:22" x14ac:dyDescent="0.2">
      <c r="A140" s="407" t="str">
        <f>'CMFs Fatal (All Data)'!A140</f>
        <v>137 - Roadway - Shoulder width - Narrow - Reduce paved shoulder width from 10 ft to 8 ft</v>
      </c>
      <c r="B140" s="403">
        <f>'CMFs Fatal (All Data)'!B140</f>
        <v>12</v>
      </c>
      <c r="C140" s="403" t="str">
        <f>'CMFs Fatal (All Data)'!C140</f>
        <v>Urban</v>
      </c>
      <c r="D140" s="403" t="e">
        <f>'CMFs Fatal (All Data)'!D140</f>
        <v>#N/A</v>
      </c>
      <c r="E140" s="404">
        <v>1.111</v>
      </c>
      <c r="F140" s="404">
        <v>1.111</v>
      </c>
      <c r="G140" s="404">
        <v>1.111</v>
      </c>
      <c r="H140" s="404">
        <v>1.111</v>
      </c>
      <c r="I140" s="404">
        <v>1.111</v>
      </c>
      <c r="J140" s="404">
        <v>1</v>
      </c>
      <c r="K140" s="404">
        <v>1</v>
      </c>
      <c r="L140" s="404">
        <v>1</v>
      </c>
      <c r="M140" s="404">
        <v>1.111</v>
      </c>
      <c r="N140" s="404">
        <v>1.111</v>
      </c>
      <c r="O140" s="404">
        <v>1.111</v>
      </c>
      <c r="P140" s="404">
        <v>1.111</v>
      </c>
      <c r="Q140" s="404">
        <v>1</v>
      </c>
      <c r="R140" s="404">
        <v>1.111</v>
      </c>
      <c r="S140" s="404">
        <v>1.111</v>
      </c>
      <c r="T140" s="404">
        <v>1</v>
      </c>
      <c r="U140" s="404">
        <v>1</v>
      </c>
      <c r="V140" s="439">
        <v>1</v>
      </c>
    </row>
    <row r="141" spans="1:22" x14ac:dyDescent="0.2">
      <c r="A141" s="407" t="str">
        <f>'CMFs Fatal (All Data)'!A141</f>
        <v>138 - Roadway - Shoulder width - Narrow - Reduce paved shoulder width from 3 ft to 0 ft</v>
      </c>
      <c r="B141" s="403">
        <f>'CMFs Fatal (All Data)'!B141</f>
        <v>12</v>
      </c>
      <c r="C141" s="403" t="str">
        <f>'CMFs Fatal (All Data)'!C141</f>
        <v>All</v>
      </c>
      <c r="D141" s="403" t="e">
        <f>'CMFs Fatal (All Data)'!D141</f>
        <v>#N/A</v>
      </c>
      <c r="E141" s="404">
        <v>1.1950000000000001</v>
      </c>
      <c r="F141" s="404">
        <v>1.1950000000000001</v>
      </c>
      <c r="G141" s="404">
        <v>1.1950000000000001</v>
      </c>
      <c r="H141" s="404">
        <v>1.1950000000000001</v>
      </c>
      <c r="I141" s="404">
        <v>1.1950000000000001</v>
      </c>
      <c r="J141" s="404">
        <v>1</v>
      </c>
      <c r="K141" s="404">
        <v>1</v>
      </c>
      <c r="L141" s="404">
        <v>1</v>
      </c>
      <c r="M141" s="404">
        <v>1.1950000000000001</v>
      </c>
      <c r="N141" s="404">
        <v>1.1950000000000001</v>
      </c>
      <c r="O141" s="404">
        <v>1.1950000000000001</v>
      </c>
      <c r="P141" s="404">
        <v>1.1950000000000001</v>
      </c>
      <c r="Q141" s="404">
        <v>1</v>
      </c>
      <c r="R141" s="404">
        <v>1.1950000000000001</v>
      </c>
      <c r="S141" s="404">
        <v>1.1950000000000001</v>
      </c>
      <c r="T141" s="404">
        <v>1</v>
      </c>
      <c r="U141" s="404">
        <v>1</v>
      </c>
      <c r="V141" s="439">
        <v>1</v>
      </c>
    </row>
    <row r="142" spans="1:22" x14ac:dyDescent="0.2">
      <c r="A142" s="407" t="str">
        <f>'CMFs Fatal (All Data)'!A142</f>
        <v>139 - Roadway - Shoulder width - Narrow - Reduce paved shoulder width from 3 ft to 0 ft</v>
      </c>
      <c r="B142" s="403">
        <f>'CMFs Fatal (All Data)'!B142</f>
        <v>12</v>
      </c>
      <c r="C142" s="403" t="str">
        <f>'CMFs Fatal (All Data)'!C142</f>
        <v>Rural</v>
      </c>
      <c r="D142" s="403" t="e">
        <f>'CMFs Fatal (All Data)'!D142</f>
        <v>#N/A</v>
      </c>
      <c r="E142" s="404">
        <v>1.145</v>
      </c>
      <c r="F142" s="404">
        <v>1.145</v>
      </c>
      <c r="G142" s="404">
        <v>1.145</v>
      </c>
      <c r="H142" s="404">
        <v>1.145</v>
      </c>
      <c r="I142" s="404">
        <v>1.145</v>
      </c>
      <c r="J142" s="404">
        <v>1</v>
      </c>
      <c r="K142" s="404">
        <v>1</v>
      </c>
      <c r="L142" s="404">
        <v>1</v>
      </c>
      <c r="M142" s="404">
        <v>1.145</v>
      </c>
      <c r="N142" s="404">
        <v>1.145</v>
      </c>
      <c r="O142" s="404">
        <v>1.145</v>
      </c>
      <c r="P142" s="404">
        <v>1.145</v>
      </c>
      <c r="Q142" s="404">
        <v>1</v>
      </c>
      <c r="R142" s="404">
        <v>1.145</v>
      </c>
      <c r="S142" s="404">
        <v>1.145</v>
      </c>
      <c r="T142" s="404">
        <v>1</v>
      </c>
      <c r="U142" s="404">
        <v>1</v>
      </c>
      <c r="V142" s="439">
        <v>1</v>
      </c>
    </row>
    <row r="143" spans="1:22" x14ac:dyDescent="0.2">
      <c r="A143" s="407" t="str">
        <f>'CMFs Fatal (All Data)'!A143</f>
        <v>140 - Roadway - Shoulder width - Narrow - Reduce paved shoulder width from 3 ft to 1 ft</v>
      </c>
      <c r="B143" s="403">
        <f>'CMFs Fatal (All Data)'!B143</f>
        <v>12</v>
      </c>
      <c r="C143" s="403" t="str">
        <f>'CMFs Fatal (All Data)'!C143</f>
        <v>Rural</v>
      </c>
      <c r="D143" s="403" t="e">
        <f>'CMFs Fatal (All Data)'!D143</f>
        <v>#N/A</v>
      </c>
      <c r="E143" s="404">
        <v>1.1200000000000001</v>
      </c>
      <c r="F143" s="404">
        <v>1.1200000000000001</v>
      </c>
      <c r="G143" s="404">
        <v>1.1200000000000001</v>
      </c>
      <c r="H143" s="404">
        <v>1.1200000000000001</v>
      </c>
      <c r="I143" s="404">
        <v>1.1200000000000001</v>
      </c>
      <c r="J143" s="404">
        <v>1</v>
      </c>
      <c r="K143" s="404">
        <v>1</v>
      </c>
      <c r="L143" s="404">
        <v>1</v>
      </c>
      <c r="M143" s="404">
        <v>1.1200000000000001</v>
      </c>
      <c r="N143" s="404">
        <v>1.1200000000000001</v>
      </c>
      <c r="O143" s="404">
        <v>1.1200000000000001</v>
      </c>
      <c r="P143" s="404">
        <v>1.1200000000000001</v>
      </c>
      <c r="Q143" s="404">
        <v>1</v>
      </c>
      <c r="R143" s="404">
        <v>1.1200000000000001</v>
      </c>
      <c r="S143" s="404">
        <v>1.1200000000000001</v>
      </c>
      <c r="T143" s="404">
        <v>1</v>
      </c>
      <c r="U143" s="404">
        <v>1</v>
      </c>
      <c r="V143" s="439">
        <v>1</v>
      </c>
    </row>
    <row r="144" spans="1:22" x14ac:dyDescent="0.2">
      <c r="A144" s="407" t="str">
        <f>'CMFs Fatal (All Data)'!A144</f>
        <v>141 - Roadway - Shoulder width - Narrow - Reduce paved shoulder width from 3 ft to 2 ft</v>
      </c>
      <c r="B144" s="403">
        <f>'CMFs Fatal (All Data)'!B144</f>
        <v>12</v>
      </c>
      <c r="C144" s="403" t="str">
        <f>'CMFs Fatal (All Data)'!C144</f>
        <v>Rural</v>
      </c>
      <c r="D144" s="403" t="e">
        <f>'CMFs Fatal (All Data)'!D144</f>
        <v>#N/A</v>
      </c>
      <c r="E144" s="404">
        <v>1.03</v>
      </c>
      <c r="F144" s="404">
        <v>1.03</v>
      </c>
      <c r="G144" s="404">
        <v>1.03</v>
      </c>
      <c r="H144" s="404">
        <v>1.03</v>
      </c>
      <c r="I144" s="404">
        <v>1.03</v>
      </c>
      <c r="J144" s="404">
        <v>1</v>
      </c>
      <c r="K144" s="404">
        <v>1</v>
      </c>
      <c r="L144" s="404">
        <v>1</v>
      </c>
      <c r="M144" s="404">
        <v>1.03</v>
      </c>
      <c r="N144" s="404">
        <v>1.03</v>
      </c>
      <c r="O144" s="404">
        <v>1.03</v>
      </c>
      <c r="P144" s="404">
        <v>1.03</v>
      </c>
      <c r="Q144" s="404">
        <v>1</v>
      </c>
      <c r="R144" s="404">
        <v>1.03</v>
      </c>
      <c r="S144" s="404">
        <v>1.03</v>
      </c>
      <c r="T144" s="404">
        <v>1</v>
      </c>
      <c r="U144" s="404">
        <v>1</v>
      </c>
      <c r="V144" s="439">
        <v>1</v>
      </c>
    </row>
    <row r="145" spans="1:22" x14ac:dyDescent="0.2">
      <c r="A145" s="407" t="str">
        <f>'CMFs Fatal (All Data)'!A145</f>
        <v>142 - Roadway - Shoulder width - Narrow - Reduce paved shoulder width from 6 ft to 0 ft</v>
      </c>
      <c r="B145" s="403">
        <f>'CMFs Fatal (All Data)'!B145</f>
        <v>12</v>
      </c>
      <c r="C145" s="403" t="str">
        <f>'CMFs Fatal (All Data)'!C145</f>
        <v>Rural</v>
      </c>
      <c r="D145" s="403" t="e">
        <f>'CMFs Fatal (All Data)'!D145</f>
        <v>#N/A</v>
      </c>
      <c r="E145" s="404">
        <v>1.1200000000000001</v>
      </c>
      <c r="F145" s="404">
        <v>1.1200000000000001</v>
      </c>
      <c r="G145" s="404">
        <v>1.1200000000000001</v>
      </c>
      <c r="H145" s="404">
        <v>1.1200000000000001</v>
      </c>
      <c r="I145" s="404">
        <v>1.1200000000000001</v>
      </c>
      <c r="J145" s="404">
        <v>1</v>
      </c>
      <c r="K145" s="404">
        <v>1</v>
      </c>
      <c r="L145" s="404">
        <v>1</v>
      </c>
      <c r="M145" s="404">
        <v>1.1200000000000001</v>
      </c>
      <c r="N145" s="404">
        <v>1.1200000000000001</v>
      </c>
      <c r="O145" s="404">
        <v>1.1200000000000001</v>
      </c>
      <c r="P145" s="404">
        <v>1.1200000000000001</v>
      </c>
      <c r="Q145" s="404">
        <v>1</v>
      </c>
      <c r="R145" s="404">
        <v>1.1200000000000001</v>
      </c>
      <c r="S145" s="404">
        <v>1.1200000000000001</v>
      </c>
      <c r="T145" s="404">
        <v>1</v>
      </c>
      <c r="U145" s="404">
        <v>1</v>
      </c>
      <c r="V145" s="439">
        <v>1</v>
      </c>
    </row>
    <row r="146" spans="1:22" x14ac:dyDescent="0.2">
      <c r="A146" s="407" t="str">
        <f>'CMFs Fatal (All Data)'!A146</f>
        <v>143 - Roadway - Shoulder width - Narrow - Reduce paved shoulder width from 6 ft to 1 ft</v>
      </c>
      <c r="B146" s="403">
        <f>'CMFs Fatal (All Data)'!B146</f>
        <v>12</v>
      </c>
      <c r="C146" s="403" t="str">
        <f>'CMFs Fatal (All Data)'!C146</f>
        <v>Rural</v>
      </c>
      <c r="D146" s="403" t="e">
        <f>'CMFs Fatal (All Data)'!D146</f>
        <v>#N/A</v>
      </c>
      <c r="E146" s="404">
        <v>1.17</v>
      </c>
      <c r="F146" s="404">
        <v>1.17</v>
      </c>
      <c r="G146" s="404">
        <v>1.17</v>
      </c>
      <c r="H146" s="404">
        <v>1.17</v>
      </c>
      <c r="I146" s="404">
        <v>1.17</v>
      </c>
      <c r="J146" s="404">
        <v>1</v>
      </c>
      <c r="K146" s="404">
        <v>1</v>
      </c>
      <c r="L146" s="404">
        <v>1</v>
      </c>
      <c r="M146" s="404">
        <v>1.17</v>
      </c>
      <c r="N146" s="404">
        <v>1.17</v>
      </c>
      <c r="O146" s="404">
        <v>1.17</v>
      </c>
      <c r="P146" s="404">
        <v>1.17</v>
      </c>
      <c r="Q146" s="404">
        <v>1</v>
      </c>
      <c r="R146" s="404">
        <v>1.17</v>
      </c>
      <c r="S146" s="404">
        <v>1.17</v>
      </c>
      <c r="T146" s="404">
        <v>1</v>
      </c>
      <c r="U146" s="404">
        <v>1</v>
      </c>
      <c r="V146" s="439">
        <v>1</v>
      </c>
    </row>
    <row r="147" spans="1:22" x14ac:dyDescent="0.2">
      <c r="A147" s="407" t="str">
        <f>'CMFs Fatal (All Data)'!A147</f>
        <v>144 - Roadway - Shoulder width - Narrow - Reduce paved shoulder width from 6 ft to 2 ft</v>
      </c>
      <c r="B147" s="403">
        <f>'CMFs Fatal (All Data)'!B147</f>
        <v>12</v>
      </c>
      <c r="C147" s="403" t="str">
        <f>'CMFs Fatal (All Data)'!C147</f>
        <v>Rural</v>
      </c>
      <c r="D147" s="403" t="e">
        <f>'CMFs Fatal (All Data)'!D147</f>
        <v>#N/A</v>
      </c>
      <c r="E147" s="404">
        <v>1.1100000000000001</v>
      </c>
      <c r="F147" s="404">
        <v>1.1100000000000001</v>
      </c>
      <c r="G147" s="404">
        <v>1.1100000000000001</v>
      </c>
      <c r="H147" s="404">
        <v>1.1100000000000001</v>
      </c>
      <c r="I147" s="404">
        <v>1.1100000000000001</v>
      </c>
      <c r="J147" s="404">
        <v>1</v>
      </c>
      <c r="K147" s="404">
        <v>1</v>
      </c>
      <c r="L147" s="404">
        <v>1</v>
      </c>
      <c r="M147" s="404">
        <v>1.1100000000000001</v>
      </c>
      <c r="N147" s="404">
        <v>1.1100000000000001</v>
      </c>
      <c r="O147" s="404">
        <v>1.1100000000000001</v>
      </c>
      <c r="P147" s="404">
        <v>1.1100000000000001</v>
      </c>
      <c r="Q147" s="404">
        <v>1</v>
      </c>
      <c r="R147" s="404">
        <v>1.1100000000000001</v>
      </c>
      <c r="S147" s="404">
        <v>1.1100000000000001</v>
      </c>
      <c r="T147" s="404">
        <v>1</v>
      </c>
      <c r="U147" s="404">
        <v>1</v>
      </c>
      <c r="V147" s="439">
        <v>1</v>
      </c>
    </row>
    <row r="148" spans="1:22" x14ac:dyDescent="0.2">
      <c r="A148" s="407" t="str">
        <f>'CMFs Fatal (All Data)'!A148</f>
        <v>145 - Roadway - Shoulder width - Narrow - Reduce paved shoulder width from 6 ft to 4 ft</v>
      </c>
      <c r="B148" s="403">
        <f>'CMFs Fatal (All Data)'!B148</f>
        <v>12</v>
      </c>
      <c r="C148" s="403" t="str">
        <f>'CMFs Fatal (All Data)'!C148</f>
        <v>Rural</v>
      </c>
      <c r="D148" s="403" t="e">
        <f>'CMFs Fatal (All Data)'!D148</f>
        <v>#N/A</v>
      </c>
      <c r="E148" s="404">
        <v>1.06</v>
      </c>
      <c r="F148" s="404">
        <v>1.06</v>
      </c>
      <c r="G148" s="404">
        <v>1.06</v>
      </c>
      <c r="H148" s="404">
        <v>1.06</v>
      </c>
      <c r="I148" s="404">
        <v>1.06</v>
      </c>
      <c r="J148" s="404">
        <v>1</v>
      </c>
      <c r="K148" s="404">
        <v>1</v>
      </c>
      <c r="L148" s="404">
        <v>1</v>
      </c>
      <c r="M148" s="404">
        <v>1.06</v>
      </c>
      <c r="N148" s="404">
        <v>1.06</v>
      </c>
      <c r="O148" s="404">
        <v>1.06</v>
      </c>
      <c r="P148" s="404">
        <v>1.06</v>
      </c>
      <c r="Q148" s="404">
        <v>1</v>
      </c>
      <c r="R148" s="404">
        <v>1.06</v>
      </c>
      <c r="S148" s="404">
        <v>1.06</v>
      </c>
      <c r="T148" s="404">
        <v>1</v>
      </c>
      <c r="U148" s="404">
        <v>1</v>
      </c>
      <c r="V148" s="439">
        <v>1</v>
      </c>
    </row>
    <row r="149" spans="1:22" x14ac:dyDescent="0.2">
      <c r="A149" s="407" t="str">
        <f>'CMFs Fatal (All Data)'!A149</f>
        <v>146 - Roadway - Shoulder width - Narrow - Reduce paved shoulder width from 6 ft to 5 ft</v>
      </c>
      <c r="B149" s="403">
        <f>'CMFs Fatal (All Data)'!B149</f>
        <v>12</v>
      </c>
      <c r="C149" s="403" t="str">
        <f>'CMFs Fatal (All Data)'!C149</f>
        <v>Rural</v>
      </c>
      <c r="D149" s="403" t="e">
        <f>'CMFs Fatal (All Data)'!D149</f>
        <v>#N/A</v>
      </c>
      <c r="E149" s="404">
        <v>1.02</v>
      </c>
      <c r="F149" s="404">
        <v>1.02</v>
      </c>
      <c r="G149" s="404">
        <v>1.02</v>
      </c>
      <c r="H149" s="404">
        <v>1.02</v>
      </c>
      <c r="I149" s="404">
        <v>1.02</v>
      </c>
      <c r="J149" s="404">
        <v>1</v>
      </c>
      <c r="K149" s="404">
        <v>1</v>
      </c>
      <c r="L149" s="404">
        <v>1</v>
      </c>
      <c r="M149" s="404">
        <v>1.02</v>
      </c>
      <c r="N149" s="404">
        <v>1.02</v>
      </c>
      <c r="O149" s="404">
        <v>1.02</v>
      </c>
      <c r="P149" s="404">
        <v>1.02</v>
      </c>
      <c r="Q149" s="404">
        <v>1</v>
      </c>
      <c r="R149" s="404">
        <v>1.02</v>
      </c>
      <c r="S149" s="404">
        <v>1.02</v>
      </c>
      <c r="T149" s="404">
        <v>1</v>
      </c>
      <c r="U149" s="404">
        <v>1</v>
      </c>
      <c r="V149" s="439">
        <v>1</v>
      </c>
    </row>
    <row r="150" spans="1:22" x14ac:dyDescent="0.2">
      <c r="A150" s="407" t="str">
        <f>'CMFs Fatal (All Data)'!A150</f>
        <v>147 - Roadway - Shoulder width - Narrow - Inside/left shoulder - Reduce paved shoulder width from 10 ft to 4 ft (inside/left shoulder)</v>
      </c>
      <c r="B150" s="403">
        <f>'CMFs Fatal (All Data)'!B150</f>
        <v>12</v>
      </c>
      <c r="C150" s="403" t="str">
        <f>'CMFs Fatal (All Data)'!C150</f>
        <v>Urban</v>
      </c>
      <c r="D150" s="403" t="e">
        <f>'CMFs Fatal (All Data)'!D150</f>
        <v>#N/A</v>
      </c>
      <c r="E150" s="404">
        <v>0.44600000000000001</v>
      </c>
      <c r="F150" s="404">
        <v>0.44600000000000001</v>
      </c>
      <c r="G150" s="404">
        <v>0.44600000000000001</v>
      </c>
      <c r="H150" s="404">
        <v>0.44600000000000001</v>
      </c>
      <c r="I150" s="404">
        <v>0.44600000000000001</v>
      </c>
      <c r="J150" s="404">
        <v>1</v>
      </c>
      <c r="K150" s="404">
        <v>1</v>
      </c>
      <c r="L150" s="404">
        <v>1</v>
      </c>
      <c r="M150" s="404">
        <v>0.44600000000000001</v>
      </c>
      <c r="N150" s="404">
        <v>0.44600000000000001</v>
      </c>
      <c r="O150" s="404">
        <v>0.44600000000000001</v>
      </c>
      <c r="P150" s="404">
        <v>0.44600000000000001</v>
      </c>
      <c r="Q150" s="404">
        <v>1</v>
      </c>
      <c r="R150" s="404">
        <v>0.44600000000000001</v>
      </c>
      <c r="S150" s="404">
        <v>0.44600000000000001</v>
      </c>
      <c r="T150" s="404">
        <v>1</v>
      </c>
      <c r="U150" s="404">
        <v>1</v>
      </c>
      <c r="V150" s="439">
        <v>1</v>
      </c>
    </row>
    <row r="151" spans="1:22" x14ac:dyDescent="0.2">
      <c r="A151" s="407" t="str">
        <f>'CMFs Fatal (All Data)'!A151</f>
        <v>148 - Roadway - Shoulder width - Narrow - Inside/left shoulder - Reduce paved shoulder width from 4 ft to 2 ft (inside/left shoulder)</v>
      </c>
      <c r="B151" s="403">
        <f>'CMFs Fatal (All Data)'!B151</f>
        <v>12</v>
      </c>
      <c r="C151" s="403" t="str">
        <f>'CMFs Fatal (All Data)'!C151</f>
        <v>Urban</v>
      </c>
      <c r="D151" s="403" t="e">
        <f>'CMFs Fatal (All Data)'!D151</f>
        <v>#N/A</v>
      </c>
      <c r="E151" s="404">
        <v>0.72799999999999998</v>
      </c>
      <c r="F151" s="404">
        <v>0.72799999999999998</v>
      </c>
      <c r="G151" s="404">
        <v>0.72799999999999998</v>
      </c>
      <c r="H151" s="404">
        <v>0.72799999999999998</v>
      </c>
      <c r="I151" s="404">
        <v>0.72799999999999998</v>
      </c>
      <c r="J151" s="404">
        <v>1</v>
      </c>
      <c r="K151" s="404">
        <v>1</v>
      </c>
      <c r="L151" s="404">
        <v>1</v>
      </c>
      <c r="M151" s="404">
        <v>0.72799999999999998</v>
      </c>
      <c r="N151" s="404">
        <v>0.72799999999999998</v>
      </c>
      <c r="O151" s="404">
        <v>0.72799999999999998</v>
      </c>
      <c r="P151" s="404">
        <v>0.72799999999999998</v>
      </c>
      <c r="Q151" s="404">
        <v>1</v>
      </c>
      <c r="R151" s="404">
        <v>0.72799999999999998</v>
      </c>
      <c r="S151" s="404">
        <v>0.72799999999999998</v>
      </c>
      <c r="T151" s="404">
        <v>1</v>
      </c>
      <c r="U151" s="404">
        <v>1</v>
      </c>
      <c r="V151" s="439">
        <v>1</v>
      </c>
    </row>
    <row r="152" spans="1:22" x14ac:dyDescent="0.2">
      <c r="A152" s="407" t="str">
        <f>'CMFs Fatal (All Data)'!A152</f>
        <v>149 - Roadway - Shoulder width - Widen - Widen paved shoulder width from 0 ft to 4 ft</v>
      </c>
      <c r="B152" s="403">
        <f>'CMFs Fatal (All Data)'!B152</f>
        <v>12</v>
      </c>
      <c r="C152" s="403" t="str">
        <f>'CMFs Fatal (All Data)'!C152</f>
        <v>All</v>
      </c>
      <c r="D152" s="403" t="e">
        <f>'CMFs Fatal (All Data)'!D152</f>
        <v>#N/A</v>
      </c>
      <c r="E152" s="404">
        <v>0.98</v>
      </c>
      <c r="F152" s="404">
        <v>0.98</v>
      </c>
      <c r="G152" s="404">
        <v>0.98</v>
      </c>
      <c r="H152" s="404">
        <v>0.98</v>
      </c>
      <c r="I152" s="404">
        <v>0.98</v>
      </c>
      <c r="J152" s="404">
        <v>1</v>
      </c>
      <c r="K152" s="404">
        <v>1</v>
      </c>
      <c r="L152" s="404">
        <v>1</v>
      </c>
      <c r="M152" s="404">
        <v>0.98</v>
      </c>
      <c r="N152" s="404">
        <v>0.98</v>
      </c>
      <c r="O152" s="404">
        <v>0.98</v>
      </c>
      <c r="P152" s="404">
        <v>0.98</v>
      </c>
      <c r="Q152" s="404">
        <v>1</v>
      </c>
      <c r="R152" s="404">
        <v>0.98</v>
      </c>
      <c r="S152" s="404">
        <v>0.98</v>
      </c>
      <c r="T152" s="404">
        <v>1</v>
      </c>
      <c r="U152" s="404">
        <v>1</v>
      </c>
      <c r="V152" s="439">
        <v>1</v>
      </c>
    </row>
    <row r="153" spans="1:22" x14ac:dyDescent="0.2">
      <c r="A153" s="407" t="str">
        <f>'CMFs Fatal (All Data)'!A153</f>
        <v>150 - Roadway - Shoulder width - Widen - Widen paved shoulder width from 0 ft to 6 ft</v>
      </c>
      <c r="B153" s="403">
        <f>'CMFs Fatal (All Data)'!B153</f>
        <v>12</v>
      </c>
      <c r="C153" s="403" t="str">
        <f>'CMFs Fatal (All Data)'!C153</f>
        <v>All</v>
      </c>
      <c r="D153" s="403" t="e">
        <f>'CMFs Fatal (All Data)'!D153</f>
        <v>#N/A</v>
      </c>
      <c r="E153" s="404">
        <v>0.96499999999999997</v>
      </c>
      <c r="F153" s="404">
        <v>0.96499999999999997</v>
      </c>
      <c r="G153" s="404">
        <v>0.96499999999999997</v>
      </c>
      <c r="H153" s="404">
        <v>0.96499999999999997</v>
      </c>
      <c r="I153" s="404">
        <v>0.96499999999999997</v>
      </c>
      <c r="J153" s="404">
        <v>1</v>
      </c>
      <c r="K153" s="404">
        <v>1</v>
      </c>
      <c r="L153" s="404">
        <v>1</v>
      </c>
      <c r="M153" s="404">
        <v>0.96499999999999997</v>
      </c>
      <c r="N153" s="404">
        <v>0.96499999999999997</v>
      </c>
      <c r="O153" s="404">
        <v>0.96499999999999997</v>
      </c>
      <c r="P153" s="404">
        <v>0.96499999999999997</v>
      </c>
      <c r="Q153" s="404">
        <v>1</v>
      </c>
      <c r="R153" s="404">
        <v>0.96499999999999997</v>
      </c>
      <c r="S153" s="404">
        <v>0.96499999999999997</v>
      </c>
      <c r="T153" s="404">
        <v>1</v>
      </c>
      <c r="U153" s="404">
        <v>1</v>
      </c>
      <c r="V153" s="439">
        <v>1</v>
      </c>
    </row>
    <row r="154" spans="1:22" x14ac:dyDescent="0.2">
      <c r="A154" s="407" t="str">
        <f>'CMFs Fatal (All Data)'!A154</f>
        <v>151 - Roadway - Shoulder width - Widen - Widen paved shoulder width from 0 ft to 8 ft</v>
      </c>
      <c r="B154" s="403">
        <f>'CMFs Fatal (All Data)'!B154</f>
        <v>12</v>
      </c>
      <c r="C154" s="403" t="str">
        <f>'CMFs Fatal (All Data)'!C154</f>
        <v>All</v>
      </c>
      <c r="D154" s="403" t="e">
        <f>'CMFs Fatal (All Data)'!D154</f>
        <v>#N/A</v>
      </c>
      <c r="E154" s="404">
        <v>0.98</v>
      </c>
      <c r="F154" s="404">
        <v>0.98</v>
      </c>
      <c r="G154" s="404">
        <v>0.98</v>
      </c>
      <c r="H154" s="404">
        <v>0.98</v>
      </c>
      <c r="I154" s="404">
        <v>0.98</v>
      </c>
      <c r="J154" s="404">
        <v>1</v>
      </c>
      <c r="K154" s="404">
        <v>1</v>
      </c>
      <c r="L154" s="404">
        <v>1</v>
      </c>
      <c r="M154" s="404">
        <v>0.98</v>
      </c>
      <c r="N154" s="404">
        <v>0.98</v>
      </c>
      <c r="O154" s="404">
        <v>0.98</v>
      </c>
      <c r="P154" s="404">
        <v>0.98</v>
      </c>
      <c r="Q154" s="404">
        <v>1</v>
      </c>
      <c r="R154" s="404">
        <v>0.98</v>
      </c>
      <c r="S154" s="404">
        <v>0.98</v>
      </c>
      <c r="T154" s="404">
        <v>1</v>
      </c>
      <c r="U154" s="404">
        <v>1</v>
      </c>
      <c r="V154" s="439">
        <v>1</v>
      </c>
    </row>
    <row r="155" spans="1:22" x14ac:dyDescent="0.2">
      <c r="A155" s="407" t="str">
        <f>'CMFs Fatal (All Data)'!A155</f>
        <v>152 - Roadway - Shoulder width - Widen - Widen paved shoulder width from 10 ft to 12 ft</v>
      </c>
      <c r="B155" s="403">
        <f>'CMFs Fatal (All Data)'!B155</f>
        <v>12</v>
      </c>
      <c r="C155" s="403" t="str">
        <f>'CMFs Fatal (All Data)'!C155</f>
        <v>Urban</v>
      </c>
      <c r="D155" s="403" t="e">
        <f>'CMFs Fatal (All Data)'!D155</f>
        <v>#N/A</v>
      </c>
      <c r="E155" s="404">
        <v>0.81599999999999995</v>
      </c>
      <c r="F155" s="404">
        <v>0.81599999999999995</v>
      </c>
      <c r="G155" s="404">
        <v>0.81599999999999995</v>
      </c>
      <c r="H155" s="404">
        <v>0.81599999999999995</v>
      </c>
      <c r="I155" s="404">
        <v>0.81599999999999995</v>
      </c>
      <c r="J155" s="404">
        <v>1</v>
      </c>
      <c r="K155" s="404">
        <v>1</v>
      </c>
      <c r="L155" s="404">
        <v>1</v>
      </c>
      <c r="M155" s="404">
        <v>0.81599999999999995</v>
      </c>
      <c r="N155" s="404">
        <v>0.81599999999999995</v>
      </c>
      <c r="O155" s="404">
        <v>0.81599999999999995</v>
      </c>
      <c r="P155" s="404">
        <v>0.81599999999999995</v>
      </c>
      <c r="Q155" s="404">
        <v>1</v>
      </c>
      <c r="R155" s="404">
        <v>0.81599999999999995</v>
      </c>
      <c r="S155" s="404">
        <v>0.81599999999999995</v>
      </c>
      <c r="T155" s="404">
        <v>1</v>
      </c>
      <c r="U155" s="404">
        <v>1</v>
      </c>
      <c r="V155" s="439">
        <v>1</v>
      </c>
    </row>
    <row r="156" spans="1:22" x14ac:dyDescent="0.2">
      <c r="A156" s="407" t="str">
        <f>'CMFs Fatal (All Data)'!A156</f>
        <v>153 - Roadway - Shoulder width - Widen - Widen paved shoulder width from 3 ft to 4 ft</v>
      </c>
      <c r="B156" s="403">
        <f>'CMFs Fatal (All Data)'!B156</f>
        <v>12</v>
      </c>
      <c r="C156" s="403" t="str">
        <f>'CMFs Fatal (All Data)'!C156</f>
        <v>All</v>
      </c>
      <c r="D156" s="403" t="e">
        <f>'CMFs Fatal (All Data)'!D156</f>
        <v>#N/A</v>
      </c>
      <c r="E156" s="404">
        <v>0.97</v>
      </c>
      <c r="F156" s="404">
        <v>0.97</v>
      </c>
      <c r="G156" s="404">
        <v>0.97</v>
      </c>
      <c r="H156" s="404">
        <v>0.97</v>
      </c>
      <c r="I156" s="404">
        <v>0.97</v>
      </c>
      <c r="J156" s="404">
        <v>1</v>
      </c>
      <c r="K156" s="404">
        <v>1</v>
      </c>
      <c r="L156" s="404">
        <v>1</v>
      </c>
      <c r="M156" s="404">
        <v>0.97</v>
      </c>
      <c r="N156" s="404">
        <v>0.97</v>
      </c>
      <c r="O156" s="404">
        <v>0.97</v>
      </c>
      <c r="P156" s="404">
        <v>0.97</v>
      </c>
      <c r="Q156" s="404">
        <v>1</v>
      </c>
      <c r="R156" s="404">
        <v>0.97</v>
      </c>
      <c r="S156" s="404">
        <v>0.97</v>
      </c>
      <c r="T156" s="404">
        <v>1</v>
      </c>
      <c r="U156" s="404">
        <v>1</v>
      </c>
      <c r="V156" s="439">
        <v>1</v>
      </c>
    </row>
    <row r="157" spans="1:22" x14ac:dyDescent="0.2">
      <c r="A157" s="407" t="str">
        <f>'CMFs Fatal (All Data)'!A157</f>
        <v>154 - Roadway - Shoulder width - Widen - Widen paved shoulder width from 3 ft to 5 ft</v>
      </c>
      <c r="B157" s="403">
        <f>'CMFs Fatal (All Data)'!B157</f>
        <v>12</v>
      </c>
      <c r="C157" s="403" t="str">
        <f>'CMFs Fatal (All Data)'!C157</f>
        <v>All</v>
      </c>
      <c r="D157" s="403" t="e">
        <f>'CMFs Fatal (All Data)'!D157</f>
        <v>#N/A</v>
      </c>
      <c r="E157" s="404">
        <v>0.94</v>
      </c>
      <c r="F157" s="404">
        <v>0.94</v>
      </c>
      <c r="G157" s="404">
        <v>0.94</v>
      </c>
      <c r="H157" s="404">
        <v>0.94</v>
      </c>
      <c r="I157" s="404">
        <v>0.94</v>
      </c>
      <c r="J157" s="404">
        <v>1</v>
      </c>
      <c r="K157" s="404">
        <v>1</v>
      </c>
      <c r="L157" s="404">
        <v>1</v>
      </c>
      <c r="M157" s="404">
        <v>0.94</v>
      </c>
      <c r="N157" s="404">
        <v>0.94</v>
      </c>
      <c r="O157" s="404">
        <v>0.94</v>
      </c>
      <c r="P157" s="404">
        <v>0.94</v>
      </c>
      <c r="Q157" s="404">
        <v>1</v>
      </c>
      <c r="R157" s="404">
        <v>0.94</v>
      </c>
      <c r="S157" s="404">
        <v>0.94</v>
      </c>
      <c r="T157" s="404">
        <v>1</v>
      </c>
      <c r="U157" s="404">
        <v>1</v>
      </c>
      <c r="V157" s="439">
        <v>1</v>
      </c>
    </row>
    <row r="158" spans="1:22" x14ac:dyDescent="0.2">
      <c r="A158" s="407" t="str">
        <f>'CMFs Fatal (All Data)'!A158</f>
        <v>155 - Roadway - Shoulder width - Widen - Widen paved shoulder width from 3 ft to 6 ft</v>
      </c>
      <c r="B158" s="403">
        <f>'CMFs Fatal (All Data)'!B158</f>
        <v>12</v>
      </c>
      <c r="C158" s="403" t="str">
        <f>'CMFs Fatal (All Data)'!C158</f>
        <v>All</v>
      </c>
      <c r="D158" s="403" t="e">
        <f>'CMFs Fatal (All Data)'!D158</f>
        <v>#N/A</v>
      </c>
      <c r="E158" s="404">
        <v>0.93</v>
      </c>
      <c r="F158" s="404">
        <v>0.93</v>
      </c>
      <c r="G158" s="404">
        <v>0.93</v>
      </c>
      <c r="H158" s="404">
        <v>0.93</v>
      </c>
      <c r="I158" s="404">
        <v>0.93</v>
      </c>
      <c r="J158" s="404">
        <v>1</v>
      </c>
      <c r="K158" s="404">
        <v>1</v>
      </c>
      <c r="L158" s="404">
        <v>1</v>
      </c>
      <c r="M158" s="404">
        <v>0.93</v>
      </c>
      <c r="N158" s="404">
        <v>0.93</v>
      </c>
      <c r="O158" s="404">
        <v>0.93</v>
      </c>
      <c r="P158" s="404">
        <v>0.93</v>
      </c>
      <c r="Q158" s="404">
        <v>1</v>
      </c>
      <c r="R158" s="404">
        <v>0.93</v>
      </c>
      <c r="S158" s="404">
        <v>0.93</v>
      </c>
      <c r="T158" s="404">
        <v>1</v>
      </c>
      <c r="U158" s="404">
        <v>1</v>
      </c>
      <c r="V158" s="439">
        <v>1</v>
      </c>
    </row>
    <row r="159" spans="1:22" x14ac:dyDescent="0.2">
      <c r="A159" s="407" t="str">
        <f>'CMFs Fatal (All Data)'!A159</f>
        <v>156 - Roadway - Shoulder width - Widen - Widen paved shoulder width from 3 ft to 7 ft</v>
      </c>
      <c r="B159" s="403">
        <f>'CMFs Fatal (All Data)'!B159</f>
        <v>12</v>
      </c>
      <c r="C159" s="403" t="str">
        <f>'CMFs Fatal (All Data)'!C159</f>
        <v>All</v>
      </c>
      <c r="D159" s="403" t="e">
        <f>'CMFs Fatal (All Data)'!D159</f>
        <v>#N/A</v>
      </c>
      <c r="E159" s="404">
        <v>0.9</v>
      </c>
      <c r="F159" s="404">
        <v>0.9</v>
      </c>
      <c r="G159" s="404">
        <v>0.9</v>
      </c>
      <c r="H159" s="404">
        <v>0.9</v>
      </c>
      <c r="I159" s="404">
        <v>0.9</v>
      </c>
      <c r="J159" s="404">
        <v>1</v>
      </c>
      <c r="K159" s="404">
        <v>1</v>
      </c>
      <c r="L159" s="404">
        <v>1</v>
      </c>
      <c r="M159" s="404">
        <v>0.9</v>
      </c>
      <c r="N159" s="404">
        <v>0.9</v>
      </c>
      <c r="O159" s="404">
        <v>0.9</v>
      </c>
      <c r="P159" s="404">
        <v>0.9</v>
      </c>
      <c r="Q159" s="404">
        <v>1</v>
      </c>
      <c r="R159" s="404">
        <v>0.9</v>
      </c>
      <c r="S159" s="404">
        <v>0.9</v>
      </c>
      <c r="T159" s="404">
        <v>1</v>
      </c>
      <c r="U159" s="404">
        <v>1</v>
      </c>
      <c r="V159" s="439">
        <v>1</v>
      </c>
    </row>
    <row r="160" spans="1:22" x14ac:dyDescent="0.2">
      <c r="A160" s="407" t="str">
        <f>'CMFs Fatal (All Data)'!A160</f>
        <v>157 - Roadway - Shoulder width - Widen - Widen paved shoulder width from 3 ft to 8 ft</v>
      </c>
      <c r="B160" s="403">
        <f>'CMFs Fatal (All Data)'!B160</f>
        <v>12</v>
      </c>
      <c r="C160" s="403" t="str">
        <f>'CMFs Fatal (All Data)'!C160</f>
        <v>All</v>
      </c>
      <c r="D160" s="403" t="e">
        <f>'CMFs Fatal (All Data)'!D160</f>
        <v>#N/A</v>
      </c>
      <c r="E160" s="404">
        <v>0.87</v>
      </c>
      <c r="F160" s="404">
        <v>0.87</v>
      </c>
      <c r="G160" s="404">
        <v>0.87</v>
      </c>
      <c r="H160" s="404">
        <v>0.87</v>
      </c>
      <c r="I160" s="404">
        <v>0.87</v>
      </c>
      <c r="J160" s="404">
        <v>1</v>
      </c>
      <c r="K160" s="404">
        <v>1</v>
      </c>
      <c r="L160" s="404">
        <v>1</v>
      </c>
      <c r="M160" s="404">
        <v>0.87</v>
      </c>
      <c r="N160" s="404">
        <v>0.87</v>
      </c>
      <c r="O160" s="404">
        <v>0.87</v>
      </c>
      <c r="P160" s="404">
        <v>0.87</v>
      </c>
      <c r="Q160" s="404">
        <v>1</v>
      </c>
      <c r="R160" s="404">
        <v>0.87</v>
      </c>
      <c r="S160" s="404">
        <v>0.87</v>
      </c>
      <c r="T160" s="404">
        <v>1</v>
      </c>
      <c r="U160" s="404">
        <v>1</v>
      </c>
      <c r="V160" s="439">
        <v>1</v>
      </c>
    </row>
    <row r="161" spans="1:22" x14ac:dyDescent="0.2">
      <c r="A161" s="407" t="str">
        <f>'CMFs Fatal (All Data)'!A161</f>
        <v>158 - Roadway - Shoulder width - Widen - Widen paved shoulder width from 4 ft to 6 ft</v>
      </c>
      <c r="B161" s="403">
        <f>'CMFs Fatal (All Data)'!B161</f>
        <v>12</v>
      </c>
      <c r="C161" s="403" t="str">
        <f>'CMFs Fatal (All Data)'!C161</f>
        <v>All</v>
      </c>
      <c r="D161" s="403" t="e">
        <f>'CMFs Fatal (All Data)'!D161</f>
        <v>#N/A</v>
      </c>
      <c r="E161" s="404">
        <v>0.98499999999999999</v>
      </c>
      <c r="F161" s="404">
        <v>0.98499999999999999</v>
      </c>
      <c r="G161" s="404">
        <v>0.98499999999999999</v>
      </c>
      <c r="H161" s="404">
        <v>0.98499999999999999</v>
      </c>
      <c r="I161" s="404">
        <v>0.98499999999999999</v>
      </c>
      <c r="J161" s="404">
        <v>1</v>
      </c>
      <c r="K161" s="404">
        <v>1</v>
      </c>
      <c r="L161" s="404">
        <v>1</v>
      </c>
      <c r="M161" s="404">
        <v>0.98499999999999999</v>
      </c>
      <c r="N161" s="404">
        <v>0.98499999999999999</v>
      </c>
      <c r="O161" s="404">
        <v>0.98499999999999999</v>
      </c>
      <c r="P161" s="404">
        <v>0.98499999999999999</v>
      </c>
      <c r="Q161" s="404">
        <v>1</v>
      </c>
      <c r="R161" s="404">
        <v>0.98499999999999999</v>
      </c>
      <c r="S161" s="404">
        <v>0.98499999999999999</v>
      </c>
      <c r="T161" s="404">
        <v>1</v>
      </c>
      <c r="U161" s="404">
        <v>1</v>
      </c>
      <c r="V161" s="439">
        <v>1</v>
      </c>
    </row>
    <row r="162" spans="1:22" x14ac:dyDescent="0.2">
      <c r="A162" s="407" t="str">
        <f>'CMFs Fatal (All Data)'!A162</f>
        <v>159 - Roadway - Shoulder width - Widen - Widen paved shoulder width from 4 ft to 8 ft</v>
      </c>
      <c r="B162" s="403">
        <f>'CMFs Fatal (All Data)'!B162</f>
        <v>12</v>
      </c>
      <c r="C162" s="403" t="str">
        <f>'CMFs Fatal (All Data)'!C162</f>
        <v>All</v>
      </c>
      <c r="D162" s="403" t="e">
        <f>'CMFs Fatal (All Data)'!D162</f>
        <v>#N/A</v>
      </c>
      <c r="E162" s="404">
        <v>0.97499999999999998</v>
      </c>
      <c r="F162" s="404">
        <v>0.97499999999999998</v>
      </c>
      <c r="G162" s="404">
        <v>0.97499999999999998</v>
      </c>
      <c r="H162" s="404">
        <v>0.97499999999999998</v>
      </c>
      <c r="I162" s="404">
        <v>0.97499999999999998</v>
      </c>
      <c r="J162" s="404">
        <v>1</v>
      </c>
      <c r="K162" s="404">
        <v>1</v>
      </c>
      <c r="L162" s="404">
        <v>1</v>
      </c>
      <c r="M162" s="404">
        <v>0.97499999999999998</v>
      </c>
      <c r="N162" s="404">
        <v>0.97499999999999998</v>
      </c>
      <c r="O162" s="404">
        <v>0.97499999999999998</v>
      </c>
      <c r="P162" s="404">
        <v>0.97499999999999998</v>
      </c>
      <c r="Q162" s="404">
        <v>1</v>
      </c>
      <c r="R162" s="404">
        <v>0.97499999999999998</v>
      </c>
      <c r="S162" s="404">
        <v>0.97499999999999998</v>
      </c>
      <c r="T162" s="404">
        <v>1</v>
      </c>
      <c r="U162" s="404">
        <v>1</v>
      </c>
      <c r="V162" s="439">
        <v>1</v>
      </c>
    </row>
    <row r="163" spans="1:22" x14ac:dyDescent="0.2">
      <c r="A163" s="407" t="str">
        <f>'CMFs Fatal (All Data)'!A163</f>
        <v>160 - Roadway - Shoulder width - Widen - Widen paved shoulder width from 6 ft to 8 ft</v>
      </c>
      <c r="B163" s="403">
        <f>'CMFs Fatal (All Data)'!B163</f>
        <v>12</v>
      </c>
      <c r="C163" s="403" t="str">
        <f>'CMFs Fatal (All Data)'!C163</f>
        <v>All</v>
      </c>
      <c r="D163" s="403" t="e">
        <f>'CMFs Fatal (All Data)'!D163</f>
        <v>#N/A</v>
      </c>
      <c r="E163" s="404">
        <v>0.99</v>
      </c>
      <c r="F163" s="404">
        <v>0.99</v>
      </c>
      <c r="G163" s="404">
        <v>0.99</v>
      </c>
      <c r="H163" s="404">
        <v>0.99</v>
      </c>
      <c r="I163" s="404">
        <v>0.99</v>
      </c>
      <c r="J163" s="404">
        <v>1</v>
      </c>
      <c r="K163" s="404">
        <v>1</v>
      </c>
      <c r="L163" s="404">
        <v>1</v>
      </c>
      <c r="M163" s="404">
        <v>0.99</v>
      </c>
      <c r="N163" s="404">
        <v>0.99</v>
      </c>
      <c r="O163" s="404">
        <v>0.99</v>
      </c>
      <c r="P163" s="404">
        <v>0.99</v>
      </c>
      <c r="Q163" s="404">
        <v>1</v>
      </c>
      <c r="R163" s="404">
        <v>0.99</v>
      </c>
      <c r="S163" s="404">
        <v>0.99</v>
      </c>
      <c r="T163" s="404">
        <v>1</v>
      </c>
      <c r="U163" s="404">
        <v>1</v>
      </c>
      <c r="V163" s="439">
        <v>1</v>
      </c>
    </row>
    <row r="164" spans="1:22" x14ac:dyDescent="0.2">
      <c r="A164" s="407" t="str">
        <f>'CMFs Fatal (All Data)'!A164</f>
        <v>161 - Roadway - Shoulder width - Widen - Inside/left shoulder - Widen paved shoulder width by 1 ft (inside/left shoulder)</v>
      </c>
      <c r="B164" s="403">
        <f>'CMFs Fatal (All Data)'!B164</f>
        <v>12</v>
      </c>
      <c r="C164" s="403" t="str">
        <f>'CMFs Fatal (All Data)'!C164</f>
        <v>All</v>
      </c>
      <c r="D164" s="403" t="e">
        <f>'CMFs Fatal (All Data)'!D164</f>
        <v>#N/A</v>
      </c>
      <c r="E164" s="404">
        <v>0.92500000000000004</v>
      </c>
      <c r="F164" s="404">
        <v>0.92500000000000004</v>
      </c>
      <c r="G164" s="404">
        <v>0.92500000000000004</v>
      </c>
      <c r="H164" s="404">
        <v>0.92500000000000004</v>
      </c>
      <c r="I164" s="404">
        <v>0.92500000000000004</v>
      </c>
      <c r="J164" s="404">
        <v>1</v>
      </c>
      <c r="K164" s="404">
        <v>1</v>
      </c>
      <c r="L164" s="404">
        <v>1</v>
      </c>
      <c r="M164" s="404">
        <v>0.92500000000000004</v>
      </c>
      <c r="N164" s="404">
        <v>0.92500000000000004</v>
      </c>
      <c r="O164" s="404">
        <v>0.92500000000000004</v>
      </c>
      <c r="P164" s="404">
        <v>0.92500000000000004</v>
      </c>
      <c r="Q164" s="404">
        <v>1</v>
      </c>
      <c r="R164" s="404">
        <v>0.92500000000000004</v>
      </c>
      <c r="S164" s="404">
        <v>0.92500000000000004</v>
      </c>
      <c r="T164" s="404">
        <v>1</v>
      </c>
      <c r="U164" s="404">
        <v>1</v>
      </c>
      <c r="V164" s="439">
        <v>1</v>
      </c>
    </row>
    <row r="165" spans="1:22" x14ac:dyDescent="0.2">
      <c r="A165" s="407" t="str">
        <f>'CMFs Fatal (All Data)'!A165</f>
        <v>162 - Roadway - Shoulder width - Widen - Inside/left shoulder - Widen paved shoulder width from 10 ft to 11 ft (inside/left shoulder)</v>
      </c>
      <c r="B165" s="403">
        <f>'CMFs Fatal (All Data)'!B165</f>
        <v>12</v>
      </c>
      <c r="C165" s="403" t="str">
        <f>'CMFs Fatal (All Data)'!C165</f>
        <v>Urban</v>
      </c>
      <c r="D165" s="403" t="e">
        <f>'CMFs Fatal (All Data)'!D165</f>
        <v>#N/A</v>
      </c>
      <c r="E165" s="404">
        <v>0.98</v>
      </c>
      <c r="F165" s="404">
        <v>0.98</v>
      </c>
      <c r="G165" s="404">
        <v>0.98</v>
      </c>
      <c r="H165" s="404">
        <v>0.98</v>
      </c>
      <c r="I165" s="404">
        <v>0.98</v>
      </c>
      <c r="J165" s="404">
        <v>1</v>
      </c>
      <c r="K165" s="404">
        <v>1</v>
      </c>
      <c r="L165" s="404">
        <v>1</v>
      </c>
      <c r="M165" s="404">
        <v>0.98</v>
      </c>
      <c r="N165" s="404">
        <v>0.98</v>
      </c>
      <c r="O165" s="404">
        <v>0.98</v>
      </c>
      <c r="P165" s="404">
        <v>0.98</v>
      </c>
      <c r="Q165" s="404">
        <v>1</v>
      </c>
      <c r="R165" s="404">
        <v>0.98</v>
      </c>
      <c r="S165" s="404">
        <v>0.98</v>
      </c>
      <c r="T165" s="404">
        <v>1</v>
      </c>
      <c r="U165" s="404">
        <v>1</v>
      </c>
      <c r="V165" s="439">
        <v>1</v>
      </c>
    </row>
    <row r="166" spans="1:22" x14ac:dyDescent="0.2">
      <c r="A166" s="407" t="str">
        <f>'CMFs Fatal (All Data)'!A166</f>
        <v>163 - Roadway - Shoulder width - Widen - Inside/left shoulder - Widen paved shoulder width from 10 ft to 12 ft (inside/left shoulder)</v>
      </c>
      <c r="B166" s="403">
        <f>'CMFs Fatal (All Data)'!B166</f>
        <v>12</v>
      </c>
      <c r="C166" s="403" t="str">
        <f>'CMFs Fatal (All Data)'!C166</f>
        <v>Urban</v>
      </c>
      <c r="D166" s="403" t="e">
        <f>'CMFs Fatal (All Data)'!D166</f>
        <v>#N/A</v>
      </c>
      <c r="E166" s="404">
        <v>0.66900000000000004</v>
      </c>
      <c r="F166" s="404">
        <v>0.66900000000000004</v>
      </c>
      <c r="G166" s="404">
        <v>0.66900000000000004</v>
      </c>
      <c r="H166" s="404">
        <v>0.66900000000000004</v>
      </c>
      <c r="I166" s="404">
        <v>0.66900000000000004</v>
      </c>
      <c r="J166" s="404">
        <v>1</v>
      </c>
      <c r="K166" s="404">
        <v>1</v>
      </c>
      <c r="L166" s="404">
        <v>1</v>
      </c>
      <c r="M166" s="404">
        <v>0.66900000000000004</v>
      </c>
      <c r="N166" s="404">
        <v>0.66900000000000004</v>
      </c>
      <c r="O166" s="404">
        <v>0.66900000000000004</v>
      </c>
      <c r="P166" s="404">
        <v>0.66900000000000004</v>
      </c>
      <c r="Q166" s="404">
        <v>1</v>
      </c>
      <c r="R166" s="404">
        <v>0.66900000000000004</v>
      </c>
      <c r="S166" s="404">
        <v>0.66900000000000004</v>
      </c>
      <c r="T166" s="404">
        <v>1</v>
      </c>
      <c r="U166" s="404">
        <v>1</v>
      </c>
      <c r="V166" s="439">
        <v>1</v>
      </c>
    </row>
    <row r="167" spans="1:22" x14ac:dyDescent="0.2">
      <c r="A167" s="407" t="str">
        <f>'CMFs Fatal (All Data)'!A167</f>
        <v>164 - Roadway - Shoulder width - Widen - Inside/left shoulder - Widen paved shoulder width from 4 ft to 8 ft (inside/left shoulder)</v>
      </c>
      <c r="B167" s="403">
        <f>'CMFs Fatal (All Data)'!B167</f>
        <v>12</v>
      </c>
      <c r="C167" s="403" t="str">
        <f>'CMFs Fatal (All Data)'!C167</f>
        <v>Urban</v>
      </c>
      <c r="D167" s="403" t="e">
        <f>'CMFs Fatal (All Data)'!D167</f>
        <v>#N/A</v>
      </c>
      <c r="E167" s="404">
        <v>0.70950000000000002</v>
      </c>
      <c r="F167" s="404">
        <v>0.70950000000000002</v>
      </c>
      <c r="G167" s="404">
        <v>0.70950000000000002</v>
      </c>
      <c r="H167" s="404">
        <v>0.70950000000000002</v>
      </c>
      <c r="I167" s="404">
        <v>0.70950000000000002</v>
      </c>
      <c r="J167" s="404">
        <v>1</v>
      </c>
      <c r="K167" s="404">
        <v>1</v>
      </c>
      <c r="L167" s="404">
        <v>1</v>
      </c>
      <c r="M167" s="404">
        <v>0.70950000000000002</v>
      </c>
      <c r="N167" s="404">
        <v>0.70950000000000002</v>
      </c>
      <c r="O167" s="404">
        <v>0.70950000000000002</v>
      </c>
      <c r="P167" s="404">
        <v>0.70950000000000002</v>
      </c>
      <c r="Q167" s="404">
        <v>1</v>
      </c>
      <c r="R167" s="404">
        <v>0.70950000000000002</v>
      </c>
      <c r="S167" s="404">
        <v>0.70950000000000002</v>
      </c>
      <c r="T167" s="404">
        <v>1</v>
      </c>
      <c r="U167" s="404">
        <v>1</v>
      </c>
      <c r="V167" s="439">
        <v>1</v>
      </c>
    </row>
    <row r="168" spans="1:22" x14ac:dyDescent="0.2">
      <c r="A168" s="407" t="str">
        <f>'CMFs Fatal (All Data)'!A168</f>
        <v>165 - Roadway - Shoulder width and type - Convert a narrow (&lt; 5 ft) turf shoulder to wide (&gt; 5ft) composite shoulder</v>
      </c>
      <c r="B168" s="403">
        <f>'CMFs Fatal (All Data)'!B168</f>
        <v>12</v>
      </c>
      <c r="C168" s="403" t="str">
        <f>'CMFs Fatal (All Data)'!C168</f>
        <v>Rural</v>
      </c>
      <c r="D168" s="403" t="e">
        <f>'CMFs Fatal (All Data)'!D168</f>
        <v>#N/A</v>
      </c>
      <c r="E168" s="404">
        <v>0.61</v>
      </c>
      <c r="F168" s="404">
        <v>0.61</v>
      </c>
      <c r="G168" s="404">
        <v>0.61</v>
      </c>
      <c r="H168" s="404">
        <v>0.61</v>
      </c>
      <c r="I168" s="404">
        <v>0.61</v>
      </c>
      <c r="J168" s="404">
        <v>1</v>
      </c>
      <c r="K168" s="404">
        <v>1</v>
      </c>
      <c r="L168" s="404">
        <v>1</v>
      </c>
      <c r="M168" s="404">
        <v>0.61</v>
      </c>
      <c r="N168" s="404">
        <v>0.61</v>
      </c>
      <c r="O168" s="404">
        <v>0.61</v>
      </c>
      <c r="P168" s="404">
        <v>0.61</v>
      </c>
      <c r="Q168" s="404">
        <v>1</v>
      </c>
      <c r="R168" s="404">
        <v>0.61</v>
      </c>
      <c r="S168" s="404">
        <v>0.61</v>
      </c>
      <c r="T168" s="404">
        <v>1</v>
      </c>
      <c r="U168" s="404">
        <v>1</v>
      </c>
      <c r="V168" s="439">
        <v>1</v>
      </c>
    </row>
    <row r="169" spans="1:22" x14ac:dyDescent="0.2">
      <c r="A169" s="407" t="str">
        <f>'CMFs Fatal (All Data)'!A169</f>
        <v>166 - Roadway - Shoulder width and type - Convert a narrow (&lt; 5 ft) turf shoulder to wide (&gt; 5ft) paved shoulder</v>
      </c>
      <c r="B169" s="403">
        <f>'CMFs Fatal (All Data)'!B169</f>
        <v>12</v>
      </c>
      <c r="C169" s="403" t="str">
        <f>'CMFs Fatal (All Data)'!C169</f>
        <v>Rural</v>
      </c>
      <c r="D169" s="403" t="e">
        <f>'CMFs Fatal (All Data)'!D169</f>
        <v>#N/A</v>
      </c>
      <c r="E169" s="404">
        <v>0.52500000000000002</v>
      </c>
      <c r="F169" s="404">
        <v>0.52500000000000002</v>
      </c>
      <c r="G169" s="404">
        <v>0.52500000000000002</v>
      </c>
      <c r="H169" s="404">
        <v>0.52500000000000002</v>
      </c>
      <c r="I169" s="404">
        <v>0.52500000000000002</v>
      </c>
      <c r="J169" s="404">
        <v>1</v>
      </c>
      <c r="K169" s="404">
        <v>1</v>
      </c>
      <c r="L169" s="404">
        <v>1</v>
      </c>
      <c r="M169" s="404">
        <v>0.52500000000000002</v>
      </c>
      <c r="N169" s="404">
        <v>0.52500000000000002</v>
      </c>
      <c r="O169" s="404">
        <v>0.52500000000000002</v>
      </c>
      <c r="P169" s="404">
        <v>0.52500000000000002</v>
      </c>
      <c r="Q169" s="404">
        <v>1</v>
      </c>
      <c r="R169" s="404">
        <v>0.52500000000000002</v>
      </c>
      <c r="S169" s="404">
        <v>0.52500000000000002</v>
      </c>
      <c r="T169" s="404">
        <v>1</v>
      </c>
      <c r="U169" s="404">
        <v>1</v>
      </c>
      <c r="V169" s="439">
        <v>1</v>
      </c>
    </row>
    <row r="170" spans="1:22" x14ac:dyDescent="0.2">
      <c r="A170" s="407" t="str">
        <f>'CMFs Fatal (All Data)'!A170</f>
        <v>167 - Roadway - Shoulder width and type - Convert a narrow (&lt; 5 ft) turf shoulder to wide (&gt; 5ft) turf shoulder</v>
      </c>
      <c r="B170" s="403">
        <f>'CMFs Fatal (All Data)'!B170</f>
        <v>12</v>
      </c>
      <c r="C170" s="403" t="str">
        <f>'CMFs Fatal (All Data)'!C170</f>
        <v>Rural</v>
      </c>
      <c r="D170" s="403" t="e">
        <f>'CMFs Fatal (All Data)'!D170</f>
        <v>#N/A</v>
      </c>
      <c r="E170" s="404">
        <v>0.57999999999999996</v>
      </c>
      <c r="F170" s="404">
        <v>0.57999999999999996</v>
      </c>
      <c r="G170" s="404">
        <v>0.57999999999999996</v>
      </c>
      <c r="H170" s="404">
        <v>0.57999999999999996</v>
      </c>
      <c r="I170" s="404">
        <v>0.57999999999999996</v>
      </c>
      <c r="J170" s="404">
        <v>1</v>
      </c>
      <c r="K170" s="404">
        <v>1</v>
      </c>
      <c r="L170" s="404">
        <v>1</v>
      </c>
      <c r="M170" s="404">
        <v>0.57999999999999996</v>
      </c>
      <c r="N170" s="404">
        <v>0.57999999999999996</v>
      </c>
      <c r="O170" s="404">
        <v>0.57999999999999996</v>
      </c>
      <c r="P170" s="404">
        <v>0.57999999999999996</v>
      </c>
      <c r="Q170" s="404">
        <v>1</v>
      </c>
      <c r="R170" s="404">
        <v>0.57999999999999996</v>
      </c>
      <c r="S170" s="404">
        <v>0.57999999999999996</v>
      </c>
      <c r="T170" s="404">
        <v>1</v>
      </c>
      <c r="U170" s="404">
        <v>1</v>
      </c>
      <c r="V170" s="439">
        <v>1</v>
      </c>
    </row>
    <row r="171" spans="1:22" x14ac:dyDescent="0.2">
      <c r="A171" s="407" t="str">
        <f>'CMFs Fatal (All Data)'!A171</f>
        <v>168 - Roadway - Shoulder width and type - Covert a narrow (&lt; 5 ft) unpaved shoulder to wide (&gt; 5 ft) paved shoulder</v>
      </c>
      <c r="B171" s="403">
        <f>'CMFs Fatal (All Data)'!B171</f>
        <v>12</v>
      </c>
      <c r="C171" s="403" t="str">
        <f>'CMFs Fatal (All Data)'!C171</f>
        <v>Rural</v>
      </c>
      <c r="D171" s="403" t="e">
        <f>'CMFs Fatal (All Data)'!D171</f>
        <v>#N/A</v>
      </c>
      <c r="E171" s="404">
        <v>0.23</v>
      </c>
      <c r="F171" s="404">
        <v>0.28000000000000003</v>
      </c>
      <c r="G171" s="404">
        <v>0.28000000000000003</v>
      </c>
      <c r="H171" s="404">
        <v>0.23</v>
      </c>
      <c r="I171" s="404">
        <v>0.28000000000000003</v>
      </c>
      <c r="J171" s="404">
        <v>1</v>
      </c>
      <c r="K171" s="404">
        <v>1</v>
      </c>
      <c r="L171" s="404">
        <v>1</v>
      </c>
      <c r="M171" s="404">
        <v>0.28000000000000003</v>
      </c>
      <c r="N171" s="404">
        <v>0.28000000000000003</v>
      </c>
      <c r="O171" s="404">
        <v>0.23</v>
      </c>
      <c r="P171" s="404">
        <v>0.28000000000000003</v>
      </c>
      <c r="Q171" s="404">
        <v>1</v>
      </c>
      <c r="R171" s="404">
        <v>0.28000000000000003</v>
      </c>
      <c r="S171" s="404">
        <v>0.28000000000000003</v>
      </c>
      <c r="T171" s="404">
        <v>1</v>
      </c>
      <c r="U171" s="404">
        <v>1</v>
      </c>
      <c r="V171" s="439">
        <v>1</v>
      </c>
    </row>
    <row r="172" spans="1:22" x14ac:dyDescent="0.2">
      <c r="A172" s="407" t="str">
        <f>'CMFs Fatal (All Data)'!A172</f>
        <v>169 - Roadway - Shoulder width and type - Covert a narrow (&lt; 5 ft) unpaved shoulder to wide (&gt; 5 ft) unpaved shoulder</v>
      </c>
      <c r="B172" s="403">
        <f>'CMFs Fatal (All Data)'!B172</f>
        <v>12</v>
      </c>
      <c r="C172" s="403" t="str">
        <f>'CMFs Fatal (All Data)'!C172</f>
        <v>Rural</v>
      </c>
      <c r="D172" s="403" t="e">
        <f>'CMFs Fatal (All Data)'!D172</f>
        <v>#N/A</v>
      </c>
      <c r="E172" s="404">
        <v>0.21</v>
      </c>
      <c r="F172" s="404">
        <v>0.35</v>
      </c>
      <c r="G172" s="404">
        <v>0.35</v>
      </c>
      <c r="H172" s="404">
        <v>0.21</v>
      </c>
      <c r="I172" s="404">
        <v>0.35</v>
      </c>
      <c r="J172" s="404">
        <v>1</v>
      </c>
      <c r="K172" s="404">
        <v>1</v>
      </c>
      <c r="L172" s="404">
        <v>1</v>
      </c>
      <c r="M172" s="404">
        <v>0.35</v>
      </c>
      <c r="N172" s="404">
        <v>0.35</v>
      </c>
      <c r="O172" s="404">
        <v>0.21</v>
      </c>
      <c r="P172" s="404">
        <v>0.35</v>
      </c>
      <c r="Q172" s="404">
        <v>1</v>
      </c>
      <c r="R172" s="404">
        <v>0.35</v>
      </c>
      <c r="S172" s="404">
        <v>0.35</v>
      </c>
      <c r="T172" s="404">
        <v>1</v>
      </c>
      <c r="U172" s="404">
        <v>1</v>
      </c>
      <c r="V172" s="439">
        <v>1</v>
      </c>
    </row>
    <row r="173" spans="1:22" x14ac:dyDescent="0.2">
      <c r="A173" s="407" t="str">
        <f>'CMFs Fatal (All Data)'!A173</f>
        <v>170 - Speed management - Differential speed limit - Install 10 mph differential speed limit on rural Interstate Highways</v>
      </c>
      <c r="B173" s="403">
        <f>'CMFs Fatal (All Data)'!B173</f>
        <v>10</v>
      </c>
      <c r="C173" s="403" t="str">
        <f>'CMFs Fatal (All Data)'!C173</f>
        <v>Rural</v>
      </c>
      <c r="D173" s="403" t="e">
        <f>'CMFs Fatal (All Data)'!D173</f>
        <v>#N/A</v>
      </c>
      <c r="E173" s="404">
        <v>1</v>
      </c>
      <c r="F173" s="404">
        <v>1</v>
      </c>
      <c r="G173" s="404">
        <v>1</v>
      </c>
      <c r="H173" s="404">
        <v>1</v>
      </c>
      <c r="I173" s="404">
        <v>1</v>
      </c>
      <c r="J173" s="404">
        <v>1</v>
      </c>
      <c r="K173" s="404">
        <v>1</v>
      </c>
      <c r="L173" s="404">
        <v>1</v>
      </c>
      <c r="M173" s="404">
        <v>0.91400000000000003</v>
      </c>
      <c r="N173" s="404">
        <v>1</v>
      </c>
      <c r="O173" s="404">
        <v>0.91400000000000003</v>
      </c>
      <c r="P173" s="404">
        <v>0.91400000000000003</v>
      </c>
      <c r="Q173" s="404">
        <v>1</v>
      </c>
      <c r="R173" s="404">
        <v>0.91400000000000003</v>
      </c>
      <c r="S173" s="404">
        <v>0.91400000000000003</v>
      </c>
      <c r="T173" s="404">
        <v>1</v>
      </c>
      <c r="U173" s="404">
        <v>1</v>
      </c>
      <c r="V173" s="439">
        <v>1</v>
      </c>
    </row>
    <row r="174" spans="1:22" x14ac:dyDescent="0.2">
      <c r="A174" s="407" t="str">
        <f>'CMFs Fatal (All Data)'!A174</f>
        <v>171 - Speed management - Enforcement - Intersection - Implement speed enforcement system</v>
      </c>
      <c r="B174" s="403">
        <f>'CMFs Fatal (All Data)'!B174</f>
        <v>10</v>
      </c>
      <c r="C174" s="403" t="str">
        <f>'CMFs Fatal (All Data)'!C174</f>
        <v>All</v>
      </c>
      <c r="D174" s="403" t="e">
        <f>'CMFs Fatal (All Data)'!D174</f>
        <v>#N/A</v>
      </c>
      <c r="E174" s="404">
        <v>0.76</v>
      </c>
      <c r="F174" s="404">
        <v>1.0900000000000001</v>
      </c>
      <c r="G174" s="404">
        <v>0.69</v>
      </c>
      <c r="H174" s="404">
        <v>0.76</v>
      </c>
      <c r="I174" s="404">
        <v>0.76</v>
      </c>
      <c r="J174" s="404">
        <v>0.76</v>
      </c>
      <c r="K174" s="404">
        <v>1</v>
      </c>
      <c r="L174" s="404">
        <v>1</v>
      </c>
      <c r="M174" s="404">
        <v>0.76</v>
      </c>
      <c r="N174" s="404">
        <v>0.76</v>
      </c>
      <c r="O174" s="404">
        <v>0.76</v>
      </c>
      <c r="P174" s="404">
        <v>0.76</v>
      </c>
      <c r="Q174" s="404">
        <v>1</v>
      </c>
      <c r="R174" s="404">
        <v>0.76</v>
      </c>
      <c r="S174" s="404">
        <v>0.76</v>
      </c>
      <c r="T174" s="404">
        <v>1</v>
      </c>
      <c r="U174" s="404">
        <v>1</v>
      </c>
      <c r="V174" s="439">
        <v>1</v>
      </c>
    </row>
    <row r="175" spans="1:22" x14ac:dyDescent="0.2">
      <c r="A175" s="407" t="str">
        <f>'CMFs Fatal (All Data)'!A175</f>
        <v>172 - Speed management - Enforcement - Intersection - Install red-light running cameras</v>
      </c>
      <c r="B175" s="403">
        <f>'CMFs Fatal (All Data)'!B175</f>
        <v>10</v>
      </c>
      <c r="C175" s="403" t="str">
        <f>'CMFs Fatal (All Data)'!C175</f>
        <v>All</v>
      </c>
      <c r="D175" s="403" t="e">
        <f>'CMFs Fatal (All Data)'!D175</f>
        <v>#N/A</v>
      </c>
      <c r="E175" s="404">
        <v>0.87</v>
      </c>
      <c r="F175" s="404">
        <v>1.23</v>
      </c>
      <c r="G175" s="404">
        <v>0.77</v>
      </c>
      <c r="H175" s="404">
        <v>0.86799999999999999</v>
      </c>
      <c r="I175" s="404">
        <v>0.86799999999999999</v>
      </c>
      <c r="J175" s="404">
        <v>1</v>
      </c>
      <c r="K175" s="404">
        <v>0.84</v>
      </c>
      <c r="L175" s="404">
        <v>0.86799999999999999</v>
      </c>
      <c r="M175" s="404">
        <v>0.86799999999999999</v>
      </c>
      <c r="N175" s="404">
        <v>0.86799999999999999</v>
      </c>
      <c r="O175" s="404">
        <v>1</v>
      </c>
      <c r="P175" s="404">
        <v>1</v>
      </c>
      <c r="Q175" s="404">
        <v>1</v>
      </c>
      <c r="R175" s="404">
        <v>0.86799999999999999</v>
      </c>
      <c r="S175" s="404">
        <v>0.86799999999999999</v>
      </c>
      <c r="T175" s="404">
        <v>1</v>
      </c>
      <c r="U175" s="404">
        <v>1</v>
      </c>
      <c r="V175" s="439">
        <v>1</v>
      </c>
    </row>
    <row r="176" spans="1:22" x14ac:dyDescent="0.2">
      <c r="A176" s="407" t="str">
        <f>'CMFs Fatal (All Data)'!A176</f>
        <v>173 - Speed management - Enforcement - Remove - Deactivate red-light running camera</v>
      </c>
      <c r="B176" s="403">
        <f>'CMFs Fatal (All Data)'!B176</f>
        <v>10</v>
      </c>
      <c r="C176" s="403" t="str">
        <f>'CMFs Fatal (All Data)'!C176</f>
        <v>Urban</v>
      </c>
      <c r="D176" s="403" t="e">
        <f>'CMFs Fatal (All Data)'!D176</f>
        <v>#N/A</v>
      </c>
      <c r="E176" s="404">
        <v>1.2</v>
      </c>
      <c r="F176" s="404">
        <v>1.2</v>
      </c>
      <c r="G176" s="404">
        <v>1.2</v>
      </c>
      <c r="H176" s="404">
        <v>1.2</v>
      </c>
      <c r="I176" s="404">
        <v>1.2</v>
      </c>
      <c r="J176" s="404">
        <v>1</v>
      </c>
      <c r="K176" s="404">
        <v>1.2</v>
      </c>
      <c r="L176" s="404">
        <v>1.2</v>
      </c>
      <c r="M176" s="404">
        <v>1.2</v>
      </c>
      <c r="N176" s="404">
        <v>1.2</v>
      </c>
      <c r="O176" s="404">
        <v>1</v>
      </c>
      <c r="P176" s="404">
        <v>1</v>
      </c>
      <c r="Q176" s="404">
        <v>1</v>
      </c>
      <c r="R176" s="404">
        <v>1.2</v>
      </c>
      <c r="S176" s="404">
        <v>1.2</v>
      </c>
      <c r="T176" s="404">
        <v>1</v>
      </c>
      <c r="U176" s="404">
        <v>1</v>
      </c>
      <c r="V176" s="439">
        <v>1</v>
      </c>
    </row>
    <row r="177" spans="1:22" x14ac:dyDescent="0.2">
      <c r="A177" s="407" t="str">
        <f>'CMFs Fatal (All Data)'!A177</f>
        <v>174 - Speed management - Enforcement - Remove - Remove speed enforcement cameras</v>
      </c>
      <c r="B177" s="403">
        <f>'CMFs Fatal (All Data)'!B177</f>
        <v>10</v>
      </c>
      <c r="C177" s="403" t="str">
        <f>'CMFs Fatal (All Data)'!C177</f>
        <v>All</v>
      </c>
      <c r="D177" s="403" t="e">
        <f>'CMFs Fatal (All Data)'!D177</f>
        <v>#N/A</v>
      </c>
      <c r="E177" s="404">
        <v>0.97499999999999998</v>
      </c>
      <c r="F177" s="404">
        <v>0.97499999999999998</v>
      </c>
      <c r="G177" s="404">
        <v>0.97499999999999998</v>
      </c>
      <c r="H177" s="404">
        <v>0.97499999999999998</v>
      </c>
      <c r="I177" s="404">
        <v>0.97499999999999998</v>
      </c>
      <c r="J177" s="404">
        <v>0.97499999999999998</v>
      </c>
      <c r="K177" s="404">
        <v>0.97499999999999998</v>
      </c>
      <c r="L177" s="404">
        <v>0.97499999999999998</v>
      </c>
      <c r="M177" s="404">
        <v>0.97499999999999998</v>
      </c>
      <c r="N177" s="404">
        <v>0.97499999999999998</v>
      </c>
      <c r="O177" s="404">
        <v>1</v>
      </c>
      <c r="P177" s="404">
        <v>1</v>
      </c>
      <c r="Q177" s="404">
        <v>1</v>
      </c>
      <c r="R177" s="404">
        <v>0.97499999999999998</v>
      </c>
      <c r="S177" s="404">
        <v>0.97499999999999998</v>
      </c>
      <c r="T177" s="404">
        <v>1</v>
      </c>
      <c r="U177" s="404">
        <v>1</v>
      </c>
      <c r="V177" s="439">
        <v>1</v>
      </c>
    </row>
    <row r="178" spans="1:22" x14ac:dyDescent="0.2">
      <c r="A178" s="407" t="str">
        <f>'CMFs Fatal (All Data)'!A178</f>
        <v>175 - Speed management - Enforcement - Segment - Implement speed enforcement system</v>
      </c>
      <c r="B178" s="403">
        <f>'CMFs Fatal (All Data)'!B178</f>
        <v>10</v>
      </c>
      <c r="C178" s="403" t="str">
        <f>'CMFs Fatal (All Data)'!C178</f>
        <v>All</v>
      </c>
      <c r="D178" s="403" t="e">
        <f>'CMFs Fatal (All Data)'!D178</f>
        <v>#N/A</v>
      </c>
      <c r="E178" s="404">
        <v>0.13</v>
      </c>
      <c r="F178" s="404">
        <v>1.38</v>
      </c>
      <c r="G178" s="404">
        <v>0.89</v>
      </c>
      <c r="H178" s="404">
        <v>0.52</v>
      </c>
      <c r="I178" s="404">
        <v>0.52</v>
      </c>
      <c r="J178" s="404">
        <v>0.13</v>
      </c>
      <c r="K178" s="404">
        <v>0.80272727272727296</v>
      </c>
      <c r="L178" s="404">
        <v>0.13</v>
      </c>
      <c r="M178" s="404">
        <v>0.13</v>
      </c>
      <c r="N178" s="404">
        <v>1</v>
      </c>
      <c r="O178" s="404">
        <v>0.14000000000000001</v>
      </c>
      <c r="P178" s="404">
        <v>0.82350000000000001</v>
      </c>
      <c r="Q178" s="404">
        <v>1</v>
      </c>
      <c r="R178" s="404">
        <v>0.44500000000000001</v>
      </c>
      <c r="S178" s="404">
        <v>0.3785</v>
      </c>
      <c r="T178" s="404">
        <v>1</v>
      </c>
      <c r="U178" s="404">
        <v>1</v>
      </c>
      <c r="V178" s="439">
        <v>1</v>
      </c>
    </row>
    <row r="179" spans="1:22" x14ac:dyDescent="0.2">
      <c r="A179" s="407" t="str">
        <f>'CMFs Fatal (All Data)'!A179</f>
        <v>176 - Speed management - Speed limit - Lower - Lower posted speed by 10 - 15 mph</v>
      </c>
      <c r="B179" s="403">
        <f>'CMFs Fatal (All Data)'!B179</f>
        <v>10</v>
      </c>
      <c r="C179" s="403" t="str">
        <f>'CMFs Fatal (All Data)'!C179</f>
        <v>All</v>
      </c>
      <c r="D179" s="403" t="e">
        <f>'CMFs Fatal (All Data)'!D179</f>
        <v>#N/A</v>
      </c>
      <c r="E179" s="404">
        <v>0.94</v>
      </c>
      <c r="F179" s="404">
        <v>0.94</v>
      </c>
      <c r="G179" s="404">
        <v>0.94</v>
      </c>
      <c r="H179" s="404">
        <v>0.94</v>
      </c>
      <c r="I179" s="404">
        <v>0.94</v>
      </c>
      <c r="J179" s="404">
        <v>0.94</v>
      </c>
      <c r="K179" s="404">
        <v>1</v>
      </c>
      <c r="L179" s="404">
        <v>1</v>
      </c>
      <c r="M179" s="404">
        <v>0.94</v>
      </c>
      <c r="N179" s="404">
        <v>0.94</v>
      </c>
      <c r="O179" s="404">
        <v>0.94</v>
      </c>
      <c r="P179" s="404">
        <v>0.94</v>
      </c>
      <c r="Q179" s="404">
        <v>0.94</v>
      </c>
      <c r="R179" s="404">
        <v>0.94</v>
      </c>
      <c r="S179" s="404">
        <v>0.94</v>
      </c>
      <c r="T179" s="404">
        <v>1</v>
      </c>
      <c r="U179" s="404">
        <v>1</v>
      </c>
      <c r="V179" s="439">
        <v>1</v>
      </c>
    </row>
    <row r="180" spans="1:22" x14ac:dyDescent="0.2">
      <c r="A180" s="407" t="str">
        <f>'CMFs Fatal (All Data)'!A180</f>
        <v>177 - Speed management - Speed limit - Raise - Raise posted speed by 10 - 15 mph</v>
      </c>
      <c r="B180" s="403">
        <f>'CMFs Fatal (All Data)'!B180</f>
        <v>10</v>
      </c>
      <c r="C180" s="403" t="str">
        <f>'CMFs Fatal (All Data)'!C180</f>
        <v>All</v>
      </c>
      <c r="D180" s="403" t="e">
        <f>'CMFs Fatal (All Data)'!D180</f>
        <v>#N/A</v>
      </c>
      <c r="E180" s="404">
        <v>0.997</v>
      </c>
      <c r="F180" s="404">
        <v>0.997</v>
      </c>
      <c r="G180" s="404">
        <v>0.997</v>
      </c>
      <c r="H180" s="404">
        <v>0.997</v>
      </c>
      <c r="I180" s="404">
        <v>0.997</v>
      </c>
      <c r="J180" s="404">
        <v>0.997</v>
      </c>
      <c r="K180" s="404">
        <v>1</v>
      </c>
      <c r="L180" s="404">
        <v>1</v>
      </c>
      <c r="M180" s="404">
        <v>0.997</v>
      </c>
      <c r="N180" s="404">
        <v>1</v>
      </c>
      <c r="O180" s="404">
        <v>0.98599999999999999</v>
      </c>
      <c r="P180" s="404">
        <v>0.997</v>
      </c>
      <c r="Q180" s="404">
        <v>1</v>
      </c>
      <c r="R180" s="404">
        <v>0.997</v>
      </c>
      <c r="S180" s="404">
        <v>0.997</v>
      </c>
      <c r="T180" s="404">
        <v>1</v>
      </c>
      <c r="U180" s="404">
        <v>1</v>
      </c>
      <c r="V180" s="439">
        <v>1</v>
      </c>
    </row>
    <row r="181" spans="1:22" x14ac:dyDescent="0.2">
      <c r="A181" s="407" t="str">
        <f>'CMFs Fatal (All Data)'!A181</f>
        <v>178 - Speed management - Speed limit - Raise - Raise posted speed by 5 mph</v>
      </c>
      <c r="B181" s="403">
        <f>'CMFs Fatal (All Data)'!B181</f>
        <v>10</v>
      </c>
      <c r="C181" s="403" t="str">
        <f>'CMFs Fatal (All Data)'!C181</f>
        <v>All</v>
      </c>
      <c r="D181" s="403" t="e">
        <f>'CMFs Fatal (All Data)'!D181</f>
        <v>#N/A</v>
      </c>
      <c r="E181" s="404">
        <v>0.92</v>
      </c>
      <c r="F181" s="404">
        <v>0.92</v>
      </c>
      <c r="G181" s="404">
        <v>0.92</v>
      </c>
      <c r="H181" s="404">
        <v>0.92</v>
      </c>
      <c r="I181" s="404">
        <v>0.92</v>
      </c>
      <c r="J181" s="404">
        <v>0.92</v>
      </c>
      <c r="K181" s="404">
        <v>1</v>
      </c>
      <c r="L181" s="404">
        <v>1</v>
      </c>
      <c r="M181" s="404">
        <v>0.92</v>
      </c>
      <c r="N181" s="404">
        <v>1</v>
      </c>
      <c r="O181" s="404">
        <v>0.92</v>
      </c>
      <c r="P181" s="404">
        <v>0.92</v>
      </c>
      <c r="Q181" s="404">
        <v>1</v>
      </c>
      <c r="R181" s="404">
        <v>0.92</v>
      </c>
      <c r="S181" s="404">
        <v>0.92</v>
      </c>
      <c r="T181" s="404">
        <v>1</v>
      </c>
      <c r="U181" s="404">
        <v>1</v>
      </c>
      <c r="V181" s="439">
        <v>1</v>
      </c>
    </row>
    <row r="182" spans="1:22" x14ac:dyDescent="0.2">
      <c r="A182" s="407" t="str">
        <f>'CMFs Fatal (All Data)'!A182</f>
        <v>179 - Speed management - Traffic calming - Traffic calming</v>
      </c>
      <c r="B182" s="403">
        <f>'CMFs Fatal (All Data)'!B182</f>
        <v>10</v>
      </c>
      <c r="C182" s="403" t="str">
        <f>'CMFs Fatal (All Data)'!C182</f>
        <v>Urban and Suburban</v>
      </c>
      <c r="D182" s="403" t="e">
        <f>'CMFs Fatal (All Data)'!D182</f>
        <v>#N/A</v>
      </c>
      <c r="E182" s="404">
        <v>0.67500000000000004</v>
      </c>
      <c r="F182" s="404">
        <v>0.67500000000000004</v>
      </c>
      <c r="G182" s="404">
        <v>0.67500000000000004</v>
      </c>
      <c r="H182" s="404">
        <v>0.67500000000000004</v>
      </c>
      <c r="I182" s="404">
        <v>0.67500000000000004</v>
      </c>
      <c r="J182" s="404">
        <v>0.67500000000000004</v>
      </c>
      <c r="K182" s="404">
        <v>0.67500000000000004</v>
      </c>
      <c r="L182" s="404">
        <v>0.67500000000000004</v>
      </c>
      <c r="M182" s="404">
        <v>0.67500000000000004</v>
      </c>
      <c r="N182" s="404">
        <v>0.67500000000000004</v>
      </c>
      <c r="O182" s="404">
        <v>0.67500000000000004</v>
      </c>
      <c r="P182" s="404">
        <v>0.67500000000000004</v>
      </c>
      <c r="Q182" s="404">
        <v>0.67500000000000004</v>
      </c>
      <c r="R182" s="404">
        <v>0.67500000000000004</v>
      </c>
      <c r="S182" s="404">
        <v>0.67500000000000004</v>
      </c>
      <c r="T182" s="404">
        <v>1</v>
      </c>
      <c r="U182" s="404">
        <v>1</v>
      </c>
      <c r="V182" s="439">
        <v>1</v>
      </c>
    </row>
    <row r="183" spans="1:22" x14ac:dyDescent="0.2">
      <c r="A183" s="407" t="str">
        <f>'CMFs Fatal (All Data)'!A183</f>
        <v>180 - Speed management - Variable speed limit - Install variable speed limit sign</v>
      </c>
      <c r="B183" s="403">
        <f>'CMFs Fatal (All Data)'!B183</f>
        <v>10</v>
      </c>
      <c r="C183" s="403" t="str">
        <f>'CMFs Fatal (All Data)'!C183</f>
        <v>Urban</v>
      </c>
      <c r="D183" s="403" t="e">
        <f>'CMFs Fatal (All Data)'!D183</f>
        <v>#N/A</v>
      </c>
      <c r="E183" s="404">
        <v>0.71</v>
      </c>
      <c r="F183" s="404">
        <v>0.71</v>
      </c>
      <c r="G183" s="404">
        <v>0.71</v>
      </c>
      <c r="H183" s="404">
        <v>0.71</v>
      </c>
      <c r="I183" s="404">
        <v>0.71</v>
      </c>
      <c r="J183" s="404">
        <v>0.71</v>
      </c>
      <c r="K183" s="404">
        <v>1</v>
      </c>
      <c r="L183" s="404">
        <v>1</v>
      </c>
      <c r="M183" s="404">
        <v>0.71</v>
      </c>
      <c r="N183" s="404">
        <v>0.71</v>
      </c>
      <c r="O183" s="404">
        <v>0.71</v>
      </c>
      <c r="P183" s="404">
        <v>0.71</v>
      </c>
      <c r="Q183" s="404">
        <v>0.71</v>
      </c>
      <c r="R183" s="404">
        <v>0.71</v>
      </c>
      <c r="S183" s="404">
        <v>0.71</v>
      </c>
      <c r="T183" s="404">
        <v>1</v>
      </c>
      <c r="U183" s="404">
        <v>1</v>
      </c>
      <c r="V183" s="439">
        <v>1</v>
      </c>
    </row>
    <row r="184" spans="1:22" x14ac:dyDescent="0.2">
      <c r="A184" s="407" t="str">
        <f>'CMFs Fatal (All Data)'!A184</f>
        <v>181 - Traffic control - Truck Lane - Implement truck lane restrictions</v>
      </c>
      <c r="B184" s="403">
        <f>'CMFs Fatal (All Data)'!B184</f>
        <v>10</v>
      </c>
      <c r="C184" s="403" t="str">
        <f>'CMFs Fatal (All Data)'!C184</f>
        <v>All</v>
      </c>
      <c r="D184" s="403" t="e">
        <f>'CMFs Fatal (All Data)'!D184</f>
        <v>#N/A</v>
      </c>
      <c r="E184" s="404">
        <v>1</v>
      </c>
      <c r="F184" s="404">
        <v>1.1200000000000001</v>
      </c>
      <c r="G184" s="404">
        <v>1.1200000000000001</v>
      </c>
      <c r="H184" s="404">
        <v>1.1200000000000001</v>
      </c>
      <c r="I184" s="404">
        <v>1.1200000000000001</v>
      </c>
      <c r="J184" s="404">
        <v>1.1200000000000001</v>
      </c>
      <c r="K184" s="404">
        <v>1</v>
      </c>
      <c r="L184" s="404">
        <v>1</v>
      </c>
      <c r="M184" s="404">
        <v>1.1200000000000001</v>
      </c>
      <c r="N184" s="404">
        <v>1.1200000000000001</v>
      </c>
      <c r="O184" s="404">
        <v>1.1200000000000001</v>
      </c>
      <c r="P184" s="404">
        <v>1.1200000000000001</v>
      </c>
      <c r="Q184" s="404">
        <v>1</v>
      </c>
      <c r="R184" s="404">
        <v>1.1200000000000001</v>
      </c>
      <c r="S184" s="404">
        <v>1.1200000000000001</v>
      </c>
      <c r="T184" s="404">
        <v>1</v>
      </c>
      <c r="U184" s="404">
        <v>1</v>
      </c>
      <c r="V184" s="439">
        <v>1</v>
      </c>
    </row>
    <row r="185" spans="1:22" x14ac:dyDescent="0.2">
      <c r="A185" s="407" t="str">
        <f>'CMFs Fatal (All Data)'!A185</f>
        <v>182 - Traffic sign - Install curve warnings</v>
      </c>
      <c r="B185" s="403">
        <f>'CMFs Fatal (All Data)'!B185</f>
        <v>10</v>
      </c>
      <c r="C185" s="403" t="str">
        <f>'CMFs Fatal (All Data)'!C185</f>
        <v>All</v>
      </c>
      <c r="D185" s="403" t="e">
        <f>'CMFs Fatal (All Data)'!D185</f>
        <v>#N/A</v>
      </c>
      <c r="E185" s="404">
        <v>0.71750000000000003</v>
      </c>
      <c r="F185" s="404">
        <v>0.66549999999999998</v>
      </c>
      <c r="G185" s="404">
        <v>0.63500000000000001</v>
      </c>
      <c r="H185" s="404">
        <v>0.71750000000000003</v>
      </c>
      <c r="I185" s="404">
        <v>0.71750000000000003</v>
      </c>
      <c r="J185" s="404">
        <v>0.60799999999999998</v>
      </c>
      <c r="K185" s="404">
        <v>1</v>
      </c>
      <c r="L185" s="404">
        <v>1</v>
      </c>
      <c r="M185" s="404">
        <v>0.66549999999999998</v>
      </c>
      <c r="N185" s="404">
        <v>0.60799999999999998</v>
      </c>
      <c r="O185" s="404">
        <v>0.72</v>
      </c>
      <c r="P185" s="404">
        <v>0.60799999999999998</v>
      </c>
      <c r="Q185" s="404">
        <v>1</v>
      </c>
      <c r="R185" s="404">
        <v>0.52</v>
      </c>
      <c r="S185" s="404">
        <v>0.65</v>
      </c>
      <c r="T185" s="404">
        <v>1</v>
      </c>
      <c r="U185" s="404">
        <v>1</v>
      </c>
      <c r="V185" s="439">
        <v>1</v>
      </c>
    </row>
    <row r="186" spans="1:22" x14ac:dyDescent="0.2">
      <c r="A186" s="407" t="str">
        <f>'CMFs Fatal (All Data)'!A186</f>
        <v>183 - Traffic sign - Install drowsy driving signs</v>
      </c>
      <c r="B186" s="403">
        <f>'CMFs Fatal (All Data)'!B186</f>
        <v>10</v>
      </c>
      <c r="C186" s="403" t="str">
        <f>'CMFs Fatal (All Data)'!C186</f>
        <v>All</v>
      </c>
      <c r="D186" s="403" t="e">
        <f>'CMFs Fatal (All Data)'!D186</f>
        <v>#N/A</v>
      </c>
      <c r="E186" s="404">
        <v>0.371</v>
      </c>
      <c r="F186" s="404">
        <v>0.371</v>
      </c>
      <c r="G186" s="404">
        <v>0.371</v>
      </c>
      <c r="H186" s="404">
        <v>0.371</v>
      </c>
      <c r="I186" s="404">
        <v>0.371</v>
      </c>
      <c r="J186" s="404">
        <v>0.371</v>
      </c>
      <c r="K186" s="404">
        <v>1</v>
      </c>
      <c r="L186" s="404">
        <v>1</v>
      </c>
      <c r="M186" s="404">
        <v>0.371</v>
      </c>
      <c r="N186" s="404">
        <v>0.371</v>
      </c>
      <c r="O186" s="404">
        <v>0.371</v>
      </c>
      <c r="P186" s="404">
        <v>0.371</v>
      </c>
      <c r="Q186" s="404">
        <v>0.371</v>
      </c>
      <c r="R186" s="404">
        <v>0.371</v>
      </c>
      <c r="S186" s="404">
        <v>0.371</v>
      </c>
      <c r="T186" s="404">
        <v>1</v>
      </c>
      <c r="U186" s="404">
        <v>1</v>
      </c>
      <c r="V186" s="439">
        <v>1</v>
      </c>
    </row>
    <row r="187" spans="1:22" x14ac:dyDescent="0.2">
      <c r="A187" s="407" t="str">
        <f>'CMFs Fatal (All Data)'!A187</f>
        <v>184 - Traffic sign - Install guide sign</v>
      </c>
      <c r="B187" s="403">
        <f>'CMFs Fatal (All Data)'!B187</f>
        <v>10</v>
      </c>
      <c r="C187" s="403" t="str">
        <f>'CMFs Fatal (All Data)'!C187</f>
        <v>All</v>
      </c>
      <c r="D187" s="403" t="e">
        <f>'CMFs Fatal (All Data)'!D187</f>
        <v>#N/A</v>
      </c>
      <c r="E187" s="404">
        <v>0.99</v>
      </c>
      <c r="F187" s="404">
        <v>1.01</v>
      </c>
      <c r="G187" s="404">
        <v>0.99</v>
      </c>
      <c r="H187" s="404">
        <v>0.89700000000000002</v>
      </c>
      <c r="I187" s="404">
        <v>0.89700000000000002</v>
      </c>
      <c r="J187" s="404">
        <v>0.99</v>
      </c>
      <c r="K187" s="404">
        <v>1</v>
      </c>
      <c r="L187" s="404">
        <v>1</v>
      </c>
      <c r="M187" s="404">
        <v>0.99</v>
      </c>
      <c r="N187" s="404">
        <v>0.99</v>
      </c>
      <c r="O187" s="404">
        <v>0.99</v>
      </c>
      <c r="P187" s="404">
        <v>0.99</v>
      </c>
      <c r="Q187" s="404">
        <v>0.99</v>
      </c>
      <c r="R187" s="404">
        <v>0.99</v>
      </c>
      <c r="S187" s="404">
        <v>0.99</v>
      </c>
      <c r="T187" s="404">
        <v>1</v>
      </c>
      <c r="U187" s="404">
        <v>1</v>
      </c>
      <c r="V187" s="439">
        <v>1</v>
      </c>
    </row>
    <row r="188" spans="1:22" x14ac:dyDescent="0.2">
      <c r="A188" s="407" t="str">
        <f>'CMFs Fatal (All Data)'!A188</f>
        <v>185 - Traffic sign - Install intersection-related warnings</v>
      </c>
      <c r="B188" s="403">
        <f>'CMFs Fatal (All Data)'!B188</f>
        <v>10</v>
      </c>
      <c r="C188" s="403" t="str">
        <f>'CMFs Fatal (All Data)'!C188</f>
        <v>All</v>
      </c>
      <c r="D188" s="403" t="e">
        <f>'CMFs Fatal (All Data)'!D188</f>
        <v>#N/A</v>
      </c>
      <c r="E188" s="404">
        <v>0.9</v>
      </c>
      <c r="F188" s="404">
        <v>0.78500000000000003</v>
      </c>
      <c r="G188" s="404">
        <v>0.8</v>
      </c>
      <c r="H188" s="404">
        <v>0.78500000000000003</v>
      </c>
      <c r="I188" s="404">
        <v>0.78500000000000003</v>
      </c>
      <c r="J188" s="404">
        <v>1</v>
      </c>
      <c r="K188" s="404">
        <v>0.9</v>
      </c>
      <c r="L188" s="404">
        <v>0.9</v>
      </c>
      <c r="M188" s="404">
        <v>0.78500000000000003</v>
      </c>
      <c r="N188" s="404">
        <v>0.78500000000000003</v>
      </c>
      <c r="O188" s="404">
        <v>0.78500000000000003</v>
      </c>
      <c r="P188" s="404">
        <v>0.78500000000000003</v>
      </c>
      <c r="Q188" s="404">
        <v>1</v>
      </c>
      <c r="R188" s="404">
        <v>0.78500000000000003</v>
      </c>
      <c r="S188" s="404">
        <v>0.78500000000000003</v>
      </c>
      <c r="T188" s="404">
        <v>1</v>
      </c>
      <c r="U188" s="404">
        <v>1</v>
      </c>
      <c r="V188" s="439">
        <v>1</v>
      </c>
    </row>
    <row r="189" spans="1:22" x14ac:dyDescent="0.2">
      <c r="A189" s="407" t="str">
        <f>'CMFs Fatal (All Data)'!A189</f>
        <v>186 - Traffic sign - Install signs to conform to MUTCD</v>
      </c>
      <c r="B189" s="403">
        <f>'CMFs Fatal (All Data)'!B189</f>
        <v>10</v>
      </c>
      <c r="C189" s="403" t="str">
        <f>'CMFs Fatal (All Data)'!C189</f>
        <v>Urban</v>
      </c>
      <c r="D189" s="403" t="e">
        <f>'CMFs Fatal (All Data)'!D189</f>
        <v>#N/A</v>
      </c>
      <c r="E189" s="404">
        <v>0.85</v>
      </c>
      <c r="F189" s="404">
        <v>0.85</v>
      </c>
      <c r="G189" s="404">
        <v>0.85</v>
      </c>
      <c r="H189" s="404">
        <v>0.85</v>
      </c>
      <c r="I189" s="404">
        <v>0.85</v>
      </c>
      <c r="J189" s="404">
        <v>0.85</v>
      </c>
      <c r="K189" s="404">
        <v>0.85</v>
      </c>
      <c r="L189" s="404">
        <v>0.85</v>
      </c>
      <c r="M189" s="404">
        <v>0.85</v>
      </c>
      <c r="N189" s="404">
        <v>0.85</v>
      </c>
      <c r="O189" s="404">
        <v>0.85</v>
      </c>
      <c r="P189" s="404">
        <v>0.85</v>
      </c>
      <c r="Q189" s="404">
        <v>1</v>
      </c>
      <c r="R189" s="404">
        <v>0.85</v>
      </c>
      <c r="S189" s="404">
        <v>0.85</v>
      </c>
      <c r="T189" s="404">
        <v>1</v>
      </c>
      <c r="U189" s="404">
        <v>1</v>
      </c>
      <c r="V189" s="439">
        <v>1</v>
      </c>
    </row>
    <row r="190" spans="1:22" x14ac:dyDescent="0.2">
      <c r="A190" s="407" t="str">
        <f>'CMFs Fatal (All Data)'!A190</f>
        <v xml:space="preserve">187 - Traffic sign - Install warning sign - School zone </v>
      </c>
      <c r="B190" s="403">
        <f>'CMFs Fatal (All Data)'!B190</f>
        <v>10</v>
      </c>
      <c r="C190" s="403" t="str">
        <f>'CMFs Fatal (All Data)'!C190</f>
        <v>All</v>
      </c>
      <c r="D190" s="403" t="e">
        <f>'CMFs Fatal (All Data)'!D190</f>
        <v>#N/A</v>
      </c>
      <c r="E190" s="404">
        <v>0.85</v>
      </c>
      <c r="F190" s="404">
        <v>0.85</v>
      </c>
      <c r="G190" s="404">
        <v>0.85</v>
      </c>
      <c r="H190" s="404">
        <v>0.85</v>
      </c>
      <c r="I190" s="404">
        <v>0.85</v>
      </c>
      <c r="J190" s="404">
        <v>1</v>
      </c>
      <c r="K190" s="404">
        <v>0.85</v>
      </c>
      <c r="L190" s="404">
        <v>0.85</v>
      </c>
      <c r="M190" s="404">
        <v>0.85</v>
      </c>
      <c r="N190" s="404">
        <v>0.85</v>
      </c>
      <c r="O190" s="404">
        <v>0.85</v>
      </c>
      <c r="P190" s="404">
        <v>0.85</v>
      </c>
      <c r="Q190" s="404">
        <v>1</v>
      </c>
      <c r="R190" s="404">
        <v>0.85</v>
      </c>
      <c r="S190" s="404">
        <v>0.85</v>
      </c>
      <c r="T190" s="404">
        <v>1</v>
      </c>
      <c r="U190" s="404">
        <v>1</v>
      </c>
      <c r="V190" s="439">
        <v>1</v>
      </c>
    </row>
    <row r="191" spans="1:22" x14ac:dyDescent="0.2">
      <c r="A191" s="407" t="str">
        <f>'CMFs Fatal (All Data)'!A191</f>
        <v>188 - Traffic sign - Provide traffic Sign for pavement condition</v>
      </c>
      <c r="B191" s="403">
        <f>'CMFs Fatal (All Data)'!B191</f>
        <v>10</v>
      </c>
      <c r="C191" s="403" t="str">
        <f>'CMFs Fatal (All Data)'!C191</f>
        <v>All</v>
      </c>
      <c r="D191" s="403" t="e">
        <f>'CMFs Fatal (All Data)'!D191</f>
        <v>#N/A</v>
      </c>
      <c r="E191" s="404">
        <v>1</v>
      </c>
      <c r="F191" s="404">
        <v>1</v>
      </c>
      <c r="G191" s="404">
        <v>1</v>
      </c>
      <c r="H191" s="404">
        <v>1</v>
      </c>
      <c r="I191" s="404">
        <v>1</v>
      </c>
      <c r="J191" s="404">
        <v>1</v>
      </c>
      <c r="K191" s="404">
        <v>1</v>
      </c>
      <c r="L191" s="404">
        <v>1</v>
      </c>
      <c r="M191" s="404">
        <v>1</v>
      </c>
      <c r="N191" s="404">
        <v>1</v>
      </c>
      <c r="O191" s="404">
        <v>1</v>
      </c>
      <c r="P191" s="404">
        <v>1</v>
      </c>
      <c r="Q191" s="404">
        <v>1</v>
      </c>
      <c r="R191" s="404">
        <v>0.95</v>
      </c>
      <c r="S191" s="404">
        <v>1</v>
      </c>
      <c r="T191" s="404">
        <v>1</v>
      </c>
      <c r="U191" s="404">
        <v>1</v>
      </c>
      <c r="V191" s="439">
        <v>1</v>
      </c>
    </row>
    <row r="192" spans="1:22" x14ac:dyDescent="0.2">
      <c r="A192" s="407" t="str">
        <f>'CMFs Fatal (All Data)'!A192</f>
        <v>189 - Traffic sign - Upgrade signs (Increase size, conspicuity)</v>
      </c>
      <c r="B192" s="403">
        <f>'CMFs Fatal (All Data)'!B192</f>
        <v>10</v>
      </c>
      <c r="C192" s="403" t="str">
        <f>'CMFs Fatal (All Data)'!C192</f>
        <v>All</v>
      </c>
      <c r="D192" s="403" t="e">
        <f>'CMFs Fatal (All Data)'!D192</f>
        <v>#N/A</v>
      </c>
      <c r="E192" s="404">
        <v>0.85199999999999998</v>
      </c>
      <c r="F192" s="404">
        <v>0.85199999999999998</v>
      </c>
      <c r="G192" s="404">
        <v>0.85199999999999998</v>
      </c>
      <c r="H192" s="404">
        <v>0.85199999999999998</v>
      </c>
      <c r="I192" s="404">
        <v>0.85199999999999998</v>
      </c>
      <c r="J192" s="404">
        <v>0.85199999999999998</v>
      </c>
      <c r="K192" s="404">
        <v>1</v>
      </c>
      <c r="L192" s="404">
        <v>1</v>
      </c>
      <c r="M192" s="404">
        <v>0.85199999999999998</v>
      </c>
      <c r="N192" s="404">
        <v>0.85199999999999998</v>
      </c>
      <c r="O192" s="404">
        <v>1.0609999999999999</v>
      </c>
      <c r="P192" s="404">
        <v>0.85199999999999998</v>
      </c>
      <c r="Q192" s="404">
        <v>1</v>
      </c>
      <c r="R192" s="404">
        <v>0.85199999999999998</v>
      </c>
      <c r="S192" s="404">
        <v>0.73099999999999998</v>
      </c>
      <c r="T192" s="404">
        <v>1</v>
      </c>
      <c r="U192" s="404">
        <v>1</v>
      </c>
      <c r="V192" s="439">
        <v>1</v>
      </c>
    </row>
    <row r="193" spans="1:22" x14ac:dyDescent="0.2">
      <c r="A193" s="407" t="str">
        <f>'CMFs Fatal (All Data)'!A193</f>
        <v>190 - Traffic sign - Variable message sign</v>
      </c>
      <c r="B193" s="403">
        <f>'CMFs Fatal (All Data)'!B193</f>
        <v>10</v>
      </c>
      <c r="C193" s="403" t="str">
        <f>'CMFs Fatal (All Data)'!C193</f>
        <v>Rural</v>
      </c>
      <c r="D193" s="403" t="e">
        <f>'CMFs Fatal (All Data)'!D193</f>
        <v>#N/A</v>
      </c>
      <c r="E193" s="404">
        <v>0.94</v>
      </c>
      <c r="F193" s="404">
        <v>0.84</v>
      </c>
      <c r="G193" s="404">
        <v>0.94</v>
      </c>
      <c r="H193" s="404">
        <v>0.94</v>
      </c>
      <c r="I193" s="404">
        <v>0.94</v>
      </c>
      <c r="J193" s="404">
        <v>0.94</v>
      </c>
      <c r="K193" s="404">
        <v>1</v>
      </c>
      <c r="L193" s="404">
        <v>1</v>
      </c>
      <c r="M193" s="404">
        <v>0.94</v>
      </c>
      <c r="N193" s="404">
        <v>0.94</v>
      </c>
      <c r="O193" s="404">
        <v>0.94</v>
      </c>
      <c r="P193" s="404">
        <v>0.94</v>
      </c>
      <c r="Q193" s="404">
        <v>0.94</v>
      </c>
      <c r="R193" s="404">
        <v>0.94</v>
      </c>
      <c r="S193" s="404">
        <v>0.94</v>
      </c>
      <c r="T193" s="404">
        <v>1</v>
      </c>
      <c r="U193" s="404">
        <v>1</v>
      </c>
      <c r="V193" s="439">
        <v>1</v>
      </c>
    </row>
    <row r="194" spans="1:22" x14ac:dyDescent="0.2">
      <c r="A194" s="407" t="str">
        <f>'CMFs Fatal (All Data)'!A194</f>
        <v>191 - Transit - Implement transit priority</v>
      </c>
      <c r="B194" s="403">
        <f>'CMFs Fatal (All Data)'!B194</f>
        <v>5</v>
      </c>
      <c r="C194" s="403" t="str">
        <f>'CMFs Fatal (All Data)'!C194</f>
        <v>All</v>
      </c>
      <c r="D194" s="403" t="e">
        <f>'CMFs Fatal (All Data)'!D194</f>
        <v>#N/A</v>
      </c>
      <c r="E194" s="404">
        <v>0.94899999999999995</v>
      </c>
      <c r="F194" s="404">
        <v>0.94899999999999995</v>
      </c>
      <c r="G194" s="404">
        <v>0.94899999999999995</v>
      </c>
      <c r="H194" s="404">
        <v>0.94899999999999995</v>
      </c>
      <c r="I194" s="404">
        <v>0.94899999999999995</v>
      </c>
      <c r="J194" s="404">
        <v>1</v>
      </c>
      <c r="K194" s="404">
        <v>1</v>
      </c>
      <c r="L194" s="404">
        <v>1</v>
      </c>
      <c r="M194" s="404">
        <v>1</v>
      </c>
      <c r="N194" s="404">
        <v>1</v>
      </c>
      <c r="O194" s="404">
        <v>1</v>
      </c>
      <c r="P194" s="404">
        <v>1</v>
      </c>
      <c r="Q194" s="404">
        <v>1</v>
      </c>
      <c r="R194" s="404">
        <v>0.94899999999999995</v>
      </c>
      <c r="S194" s="404">
        <v>0.94899999999999995</v>
      </c>
      <c r="T194" s="404">
        <v>1</v>
      </c>
      <c r="U194" s="404">
        <v>1</v>
      </c>
      <c r="V194" s="439">
        <v>1</v>
      </c>
    </row>
    <row r="195" spans="1:22" x14ac:dyDescent="0.2">
      <c r="A195" s="407" t="str">
        <f>'CMFs Fatal (All Data)'!A195</f>
        <v>192 - Work zone - Active work with no lane closure</v>
      </c>
      <c r="B195" s="403">
        <f>'CMFs Fatal (All Data)'!B195</f>
        <v>5</v>
      </c>
      <c r="C195" s="403" t="str">
        <f>'CMFs Fatal (All Data)'!C195</f>
        <v>All</v>
      </c>
      <c r="D195" s="403" t="e">
        <f>'CMFs Fatal (All Data)'!D195</f>
        <v>#N/A</v>
      </c>
      <c r="E195" s="404">
        <v>1</v>
      </c>
      <c r="F195" s="404">
        <v>1.32</v>
      </c>
      <c r="G195" s="404">
        <v>1.32</v>
      </c>
      <c r="H195" s="404">
        <v>1.32</v>
      </c>
      <c r="I195" s="404">
        <v>1.32</v>
      </c>
      <c r="J195" s="404">
        <v>1</v>
      </c>
      <c r="K195" s="404">
        <v>1</v>
      </c>
      <c r="L195" s="404">
        <v>1</v>
      </c>
      <c r="M195" s="404">
        <v>1.32</v>
      </c>
      <c r="N195" s="404">
        <v>1</v>
      </c>
      <c r="O195" s="404">
        <v>1</v>
      </c>
      <c r="P195" s="404">
        <v>1</v>
      </c>
      <c r="Q195" s="404">
        <v>1</v>
      </c>
      <c r="R195" s="404">
        <v>1</v>
      </c>
      <c r="S195" s="404">
        <v>1.405</v>
      </c>
      <c r="T195" s="404">
        <v>1</v>
      </c>
      <c r="U195" s="404">
        <v>1</v>
      </c>
      <c r="V195" s="439">
        <v>1</v>
      </c>
    </row>
    <row r="196" spans="1:22" ht="13.5" thickBot="1" x14ac:dyDescent="0.25">
      <c r="A196" s="630" t="str">
        <f>'CMFs Fatal (All Data)'!A196</f>
        <v xml:space="preserve">193 - Work zone - Active work with temporary lane closure </v>
      </c>
      <c r="B196" s="437">
        <f>'CMFs Fatal (All Data)'!B196</f>
        <v>5</v>
      </c>
      <c r="C196" s="437" t="str">
        <f>'CMFs Fatal (All Data)'!C196</f>
        <v>All</v>
      </c>
      <c r="D196" s="437" t="e">
        <f>'CMFs Fatal (All Data)'!D196</f>
        <v>#N/A</v>
      </c>
      <c r="E196" s="438">
        <v>1</v>
      </c>
      <c r="F196" s="438">
        <v>1.51</v>
      </c>
      <c r="G196" s="438">
        <v>1.51</v>
      </c>
      <c r="H196" s="438">
        <v>1.51</v>
      </c>
      <c r="I196" s="438">
        <v>1.51</v>
      </c>
      <c r="J196" s="438">
        <v>1</v>
      </c>
      <c r="K196" s="438">
        <v>1</v>
      </c>
      <c r="L196" s="438">
        <v>1</v>
      </c>
      <c r="M196" s="438">
        <v>1.51</v>
      </c>
      <c r="N196" s="438">
        <v>1</v>
      </c>
      <c r="O196" s="438">
        <v>1</v>
      </c>
      <c r="P196" s="438">
        <v>1</v>
      </c>
      <c r="Q196" s="438">
        <v>1</v>
      </c>
      <c r="R196" s="438">
        <v>1</v>
      </c>
      <c r="S196" s="438">
        <v>1.51</v>
      </c>
      <c r="T196" s="438">
        <v>1</v>
      </c>
      <c r="U196" s="438">
        <v>1</v>
      </c>
      <c r="V196" s="440">
        <v>1</v>
      </c>
    </row>
    <row r="197" spans="1:22" x14ac:dyDescent="0.2">
      <c r="A197" s="631" t="str">
        <f>'CMFs Fatal (All Data)'!A197</f>
        <v/>
      </c>
      <c r="B197" s="436">
        <f>'CMFs Fatal (All Data)'!B197</f>
        <v>0</v>
      </c>
      <c r="C197" s="436">
        <f>'CMFs Fatal (All Data)'!C197</f>
        <v>0</v>
      </c>
      <c r="D197" s="436" t="str">
        <f>'CMFs Fatal (All Data)'!D197</f>
        <v/>
      </c>
      <c r="E197" s="441">
        <f>'User Defined Countermeasures'!B20</f>
        <v>1</v>
      </c>
      <c r="F197" s="441">
        <f>'User Defined Countermeasures'!C20</f>
        <v>1</v>
      </c>
      <c r="G197" s="441">
        <f>'User Defined Countermeasures'!D20</f>
        <v>1</v>
      </c>
      <c r="H197" s="441">
        <f>'User Defined Countermeasures'!E20</f>
        <v>1</v>
      </c>
      <c r="I197" s="441">
        <f>'User Defined Countermeasures'!F20</f>
        <v>1</v>
      </c>
      <c r="J197" s="441">
        <f>'User Defined Countermeasures'!G20</f>
        <v>1</v>
      </c>
      <c r="K197" s="441">
        <f>'User Defined Countermeasures'!H20</f>
        <v>1</v>
      </c>
      <c r="L197" s="441">
        <f>'User Defined Countermeasures'!I20</f>
        <v>1</v>
      </c>
      <c r="M197" s="441">
        <f>'User Defined Countermeasures'!J20</f>
        <v>1</v>
      </c>
      <c r="N197" s="441">
        <f>'User Defined Countermeasures'!K20</f>
        <v>1</v>
      </c>
      <c r="O197" s="441">
        <f>'User Defined Countermeasures'!L20</f>
        <v>1</v>
      </c>
      <c r="P197" s="441">
        <f>'User Defined Countermeasures'!M20</f>
        <v>1</v>
      </c>
      <c r="Q197" s="441">
        <f>'User Defined Countermeasures'!N20</f>
        <v>1</v>
      </c>
      <c r="R197" s="441">
        <f>'User Defined Countermeasures'!O20</f>
        <v>1</v>
      </c>
      <c r="S197" s="441">
        <f>'User Defined Countermeasures'!P20</f>
        <v>1</v>
      </c>
      <c r="T197" s="441">
        <f>'User Defined Countermeasures'!Q20</f>
        <v>1</v>
      </c>
      <c r="U197" s="441">
        <f>'User Defined Countermeasures'!R20</f>
        <v>1</v>
      </c>
      <c r="V197" s="444">
        <f>'User Defined Countermeasures'!S20</f>
        <v>1</v>
      </c>
    </row>
    <row r="198" spans="1:22" x14ac:dyDescent="0.2">
      <c r="A198" s="632" t="str">
        <f>'CMFs Fatal (All Data)'!A198</f>
        <v/>
      </c>
      <c r="B198" s="434">
        <f>'CMFs Fatal (All Data)'!B198</f>
        <v>0</v>
      </c>
      <c r="C198" s="434">
        <f>'CMFs Fatal (All Data)'!C198</f>
        <v>0</v>
      </c>
      <c r="D198" s="434" t="str">
        <f>'CMFs Fatal (All Data)'!D198</f>
        <v/>
      </c>
      <c r="E198" s="442">
        <f>'User Defined Countermeasures'!V20</f>
        <v>1</v>
      </c>
      <c r="F198" s="442">
        <f>'User Defined Countermeasures'!W20</f>
        <v>1</v>
      </c>
      <c r="G198" s="442">
        <f>'User Defined Countermeasures'!X20</f>
        <v>1</v>
      </c>
      <c r="H198" s="442">
        <f>'User Defined Countermeasures'!Y20</f>
        <v>1</v>
      </c>
      <c r="I198" s="442">
        <f>'User Defined Countermeasures'!Z20</f>
        <v>1</v>
      </c>
      <c r="J198" s="442">
        <f>'User Defined Countermeasures'!AA20</f>
        <v>1</v>
      </c>
      <c r="K198" s="442">
        <f>'User Defined Countermeasures'!AB20</f>
        <v>1</v>
      </c>
      <c r="L198" s="442">
        <f>'User Defined Countermeasures'!AC20</f>
        <v>1</v>
      </c>
      <c r="M198" s="442">
        <f>'User Defined Countermeasures'!AD20</f>
        <v>1</v>
      </c>
      <c r="N198" s="442">
        <f>'User Defined Countermeasures'!AE20</f>
        <v>1</v>
      </c>
      <c r="O198" s="442">
        <f>'User Defined Countermeasures'!AF20</f>
        <v>1</v>
      </c>
      <c r="P198" s="442">
        <f>'User Defined Countermeasures'!AG20</f>
        <v>1</v>
      </c>
      <c r="Q198" s="442">
        <f>'User Defined Countermeasures'!AH20</f>
        <v>1</v>
      </c>
      <c r="R198" s="442">
        <f>'User Defined Countermeasures'!AI20</f>
        <v>1</v>
      </c>
      <c r="S198" s="442">
        <f>'User Defined Countermeasures'!AJ20</f>
        <v>1</v>
      </c>
      <c r="T198" s="442">
        <f>'User Defined Countermeasures'!AK20</f>
        <v>1</v>
      </c>
      <c r="U198" s="442">
        <f>'User Defined Countermeasures'!AL20</f>
        <v>1</v>
      </c>
      <c r="V198" s="445">
        <f>'User Defined Countermeasures'!AM20</f>
        <v>1</v>
      </c>
    </row>
    <row r="199" spans="1:22" x14ac:dyDescent="0.2">
      <c r="A199" s="632" t="str">
        <f>'CMFs Fatal (All Data)'!A199</f>
        <v/>
      </c>
      <c r="B199" s="434">
        <f>'CMFs Fatal (All Data)'!B199</f>
        <v>0</v>
      </c>
      <c r="C199" s="434">
        <f>'CMFs Fatal (All Data)'!C199</f>
        <v>0</v>
      </c>
      <c r="D199" s="434" t="str">
        <f>'CMFs Fatal (All Data)'!D199</f>
        <v/>
      </c>
      <c r="E199" s="442">
        <f>'User Defined Countermeasures'!B39</f>
        <v>1</v>
      </c>
      <c r="F199" s="442">
        <f>'User Defined Countermeasures'!C39</f>
        <v>1</v>
      </c>
      <c r="G199" s="442">
        <f>'User Defined Countermeasures'!D39</f>
        <v>1</v>
      </c>
      <c r="H199" s="442">
        <f>'User Defined Countermeasures'!E39</f>
        <v>1</v>
      </c>
      <c r="I199" s="442">
        <f>'User Defined Countermeasures'!F39</f>
        <v>1</v>
      </c>
      <c r="J199" s="442">
        <f>'User Defined Countermeasures'!G39</f>
        <v>1</v>
      </c>
      <c r="K199" s="442">
        <f>'User Defined Countermeasures'!H39</f>
        <v>1</v>
      </c>
      <c r="L199" s="442">
        <f>'User Defined Countermeasures'!I39</f>
        <v>1</v>
      </c>
      <c r="M199" s="442">
        <f>'User Defined Countermeasures'!J39</f>
        <v>1</v>
      </c>
      <c r="N199" s="442">
        <f>'User Defined Countermeasures'!K39</f>
        <v>1</v>
      </c>
      <c r="O199" s="442">
        <f>'User Defined Countermeasures'!L39</f>
        <v>1</v>
      </c>
      <c r="P199" s="442">
        <f>'User Defined Countermeasures'!M39</f>
        <v>1</v>
      </c>
      <c r="Q199" s="442">
        <f>'User Defined Countermeasures'!N39</f>
        <v>1</v>
      </c>
      <c r="R199" s="442">
        <f>'User Defined Countermeasures'!O39</f>
        <v>1</v>
      </c>
      <c r="S199" s="442">
        <f>'User Defined Countermeasures'!P39</f>
        <v>1</v>
      </c>
      <c r="T199" s="442">
        <f>'User Defined Countermeasures'!Q39</f>
        <v>1</v>
      </c>
      <c r="U199" s="442">
        <f>'User Defined Countermeasures'!R39</f>
        <v>1</v>
      </c>
      <c r="V199" s="445">
        <f>'User Defined Countermeasures'!S39</f>
        <v>1</v>
      </c>
    </row>
    <row r="200" spans="1:22" x14ac:dyDescent="0.2">
      <c r="A200" s="632" t="str">
        <f>'CMFs Fatal (All Data)'!A200</f>
        <v/>
      </c>
      <c r="B200" s="434">
        <f>'CMFs Fatal (All Data)'!B200</f>
        <v>0</v>
      </c>
      <c r="C200" s="434">
        <f>'CMFs Fatal (All Data)'!C200</f>
        <v>0</v>
      </c>
      <c r="D200" s="434" t="str">
        <f>'CMFs Fatal (All Data)'!D200</f>
        <v/>
      </c>
      <c r="E200" s="442">
        <f>'User Defined Countermeasures'!V39</f>
        <v>1</v>
      </c>
      <c r="F200" s="442">
        <f>'User Defined Countermeasures'!W39</f>
        <v>1</v>
      </c>
      <c r="G200" s="442">
        <f>'User Defined Countermeasures'!X39</f>
        <v>1</v>
      </c>
      <c r="H200" s="442">
        <f>'User Defined Countermeasures'!Y39</f>
        <v>1</v>
      </c>
      <c r="I200" s="442">
        <f>'User Defined Countermeasures'!Z39</f>
        <v>1</v>
      </c>
      <c r="J200" s="442">
        <f>'User Defined Countermeasures'!AA39</f>
        <v>1</v>
      </c>
      <c r="K200" s="442">
        <f>'User Defined Countermeasures'!AB39</f>
        <v>1</v>
      </c>
      <c r="L200" s="442">
        <f>'User Defined Countermeasures'!AC39</f>
        <v>1</v>
      </c>
      <c r="M200" s="442">
        <f>'User Defined Countermeasures'!AD39</f>
        <v>1</v>
      </c>
      <c r="N200" s="442">
        <f>'User Defined Countermeasures'!AE39</f>
        <v>1</v>
      </c>
      <c r="O200" s="442">
        <f>'User Defined Countermeasures'!AF39</f>
        <v>1</v>
      </c>
      <c r="P200" s="442">
        <f>'User Defined Countermeasures'!AG39</f>
        <v>1</v>
      </c>
      <c r="Q200" s="442">
        <f>'User Defined Countermeasures'!AH39</f>
        <v>1</v>
      </c>
      <c r="R200" s="442">
        <f>'User Defined Countermeasures'!AI39</f>
        <v>1</v>
      </c>
      <c r="S200" s="442">
        <f>'User Defined Countermeasures'!AJ39</f>
        <v>1</v>
      </c>
      <c r="T200" s="442">
        <f>'User Defined Countermeasures'!AK39</f>
        <v>1</v>
      </c>
      <c r="U200" s="442">
        <f>'User Defined Countermeasures'!AL39</f>
        <v>1</v>
      </c>
      <c r="V200" s="445">
        <f>'User Defined Countermeasures'!AM39</f>
        <v>1</v>
      </c>
    </row>
    <row r="201" spans="1:22" x14ac:dyDescent="0.2">
      <c r="A201" s="632" t="str">
        <f>'CMFs Fatal (All Data)'!A201</f>
        <v/>
      </c>
      <c r="B201" s="434">
        <f>'CMFs Fatal (All Data)'!B201</f>
        <v>0</v>
      </c>
      <c r="C201" s="434">
        <f>'CMFs Fatal (All Data)'!C201</f>
        <v>0</v>
      </c>
      <c r="D201" s="434" t="str">
        <f>'CMFs Fatal (All Data)'!D201</f>
        <v/>
      </c>
      <c r="E201" s="442">
        <f>'User Defined Countermeasures'!B58</f>
        <v>1</v>
      </c>
      <c r="F201" s="442">
        <f>'User Defined Countermeasures'!C58</f>
        <v>1</v>
      </c>
      <c r="G201" s="442">
        <f>'User Defined Countermeasures'!D58</f>
        <v>1</v>
      </c>
      <c r="H201" s="442">
        <f>'User Defined Countermeasures'!E58</f>
        <v>1</v>
      </c>
      <c r="I201" s="442">
        <f>'User Defined Countermeasures'!F58</f>
        <v>1</v>
      </c>
      <c r="J201" s="442">
        <f>'User Defined Countermeasures'!G58</f>
        <v>1</v>
      </c>
      <c r="K201" s="442">
        <f>'User Defined Countermeasures'!H58</f>
        <v>1</v>
      </c>
      <c r="L201" s="442">
        <f>'User Defined Countermeasures'!I58</f>
        <v>1</v>
      </c>
      <c r="M201" s="442">
        <f>'User Defined Countermeasures'!J58</f>
        <v>1</v>
      </c>
      <c r="N201" s="442">
        <f>'User Defined Countermeasures'!K58</f>
        <v>1</v>
      </c>
      <c r="O201" s="442">
        <f>'User Defined Countermeasures'!L58</f>
        <v>1</v>
      </c>
      <c r="P201" s="442">
        <f>'User Defined Countermeasures'!M58</f>
        <v>1</v>
      </c>
      <c r="Q201" s="442">
        <f>'User Defined Countermeasures'!N58</f>
        <v>1</v>
      </c>
      <c r="R201" s="442">
        <f>'User Defined Countermeasures'!O58</f>
        <v>1</v>
      </c>
      <c r="S201" s="442">
        <f>'User Defined Countermeasures'!P58</f>
        <v>1</v>
      </c>
      <c r="T201" s="442">
        <f>'User Defined Countermeasures'!Q58</f>
        <v>1</v>
      </c>
      <c r="U201" s="442">
        <f>'User Defined Countermeasures'!R58</f>
        <v>1</v>
      </c>
      <c r="V201" s="445">
        <f>'User Defined Countermeasures'!S58</f>
        <v>1</v>
      </c>
    </row>
    <row r="202" spans="1:22" ht="13.5" thickBot="1" x14ac:dyDescent="0.25">
      <c r="A202" s="633" t="str">
        <f>'CMFs Fatal (All Data)'!A202</f>
        <v/>
      </c>
      <c r="B202" s="435">
        <f>'CMFs Fatal (All Data)'!B202</f>
        <v>0</v>
      </c>
      <c r="C202" s="435">
        <f>'CMFs Fatal (All Data)'!C202</f>
        <v>0</v>
      </c>
      <c r="D202" s="435" t="str">
        <f>'CMFs Fatal (All Data)'!D202</f>
        <v/>
      </c>
      <c r="E202" s="443">
        <f>'User Defined Countermeasures'!V58</f>
        <v>1</v>
      </c>
      <c r="F202" s="443">
        <f>'User Defined Countermeasures'!W58</f>
        <v>1</v>
      </c>
      <c r="G202" s="443">
        <f>'User Defined Countermeasures'!X58</f>
        <v>1</v>
      </c>
      <c r="H202" s="443">
        <f>'User Defined Countermeasures'!Y58</f>
        <v>1</v>
      </c>
      <c r="I202" s="443">
        <f>'User Defined Countermeasures'!Z58</f>
        <v>1</v>
      </c>
      <c r="J202" s="443">
        <f>'User Defined Countermeasures'!AA58</f>
        <v>1</v>
      </c>
      <c r="K202" s="443">
        <f>'User Defined Countermeasures'!AB58</f>
        <v>1</v>
      </c>
      <c r="L202" s="443">
        <f>'User Defined Countermeasures'!AC58</f>
        <v>1</v>
      </c>
      <c r="M202" s="443">
        <f>'User Defined Countermeasures'!AD58</f>
        <v>1</v>
      </c>
      <c r="N202" s="443">
        <f>'User Defined Countermeasures'!AE58</f>
        <v>1</v>
      </c>
      <c r="O202" s="443">
        <f>'User Defined Countermeasures'!AF58</f>
        <v>1</v>
      </c>
      <c r="P202" s="443">
        <f>'User Defined Countermeasures'!AG58</f>
        <v>1</v>
      </c>
      <c r="Q202" s="443">
        <f>'User Defined Countermeasures'!AH58</f>
        <v>1</v>
      </c>
      <c r="R202" s="443">
        <f>'User Defined Countermeasures'!AI58</f>
        <v>1</v>
      </c>
      <c r="S202" s="443">
        <f>'User Defined Countermeasures'!AJ58</f>
        <v>1</v>
      </c>
      <c r="T202" s="443">
        <f>'User Defined Countermeasures'!AK58</f>
        <v>1</v>
      </c>
      <c r="U202" s="443">
        <f>'User Defined Countermeasures'!AL58</f>
        <v>1</v>
      </c>
      <c r="V202" s="446">
        <f>'User Defined Countermeasures'!AM58</f>
        <v>1</v>
      </c>
    </row>
  </sheetData>
  <sheetProtection algorithmName="SHA-512" hashValue="VRrMlTku49Co8zY1btHGlYSZSPNZGZOMcsQGNBbq0P9w1jMIiAC8/n16PTbCprzR5eh8tJIQElbLG/5i/Gnusg==" saltValue="Md2Fhg6IGUY1576W8ezrVQ==" spinCount="100000" sheet="1" objects="1" scenarios="1"/>
  <conditionalFormatting sqref="E2:V202">
    <cfRule type="cellIs" dxfId="8" priority="4" operator="equal">
      <formula>1</formula>
    </cfRule>
  </conditionalFormatting>
  <conditionalFormatting sqref="A2:V202">
    <cfRule type="expression" dxfId="7" priority="3">
      <formula>$D2="No"</formula>
    </cfRule>
  </conditionalFormatting>
  <conditionalFormatting sqref="E2:V196">
    <cfRule type="cellIs" dxfId="6" priority="1" operator="greaterThan">
      <formula>1</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D02F5-CED6-4C17-9A42-176E28D040D6}">
  <sheetPr>
    <tabColor theme="9" tint="0.39997558519241921"/>
  </sheetPr>
  <dimension ref="A1:V202"/>
  <sheetViews>
    <sheetView zoomScaleNormal="100" workbookViewId="0">
      <selection activeCell="A36" sqref="A36"/>
    </sheetView>
  </sheetViews>
  <sheetFormatPr defaultRowHeight="12.75" x14ac:dyDescent="0.2"/>
  <cols>
    <col min="1" max="1" width="93.140625" style="634" customWidth="1"/>
    <col min="2" max="2" width="12.7109375" style="44" bestFit="1" customWidth="1"/>
    <col min="3" max="3" width="17" style="624" bestFit="1" customWidth="1"/>
    <col min="4" max="4" width="16.28515625" style="62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s>
  <sheetData>
    <row r="1" spans="1:22"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 (All Data)'!T1</f>
        <v>0</v>
      </c>
      <c r="U1" s="565">
        <f>'CMFs Fatal (All Data)'!U1</f>
        <v>0</v>
      </c>
      <c r="V1" s="566">
        <f>'CMFs Fatal (All Data)'!V1</f>
        <v>0</v>
      </c>
    </row>
    <row r="2" spans="1:22" ht="13.5" thickBot="1" x14ac:dyDescent="0.25">
      <c r="A2" s="629"/>
      <c r="B2" s="463">
        <f>'CMFs Fatal (All Data)'!B2</f>
        <v>0</v>
      </c>
      <c r="C2" s="463" t="str">
        <f>'CMFs Fatal (All Data)'!C2</f>
        <v>All</v>
      </c>
      <c r="D2" s="463" t="str">
        <f>'CMFs Fatal (All Data)'!D2</f>
        <v/>
      </c>
      <c r="E2" s="464">
        <v>1</v>
      </c>
      <c r="F2" s="464">
        <v>1</v>
      </c>
      <c r="G2" s="464">
        <v>1</v>
      </c>
      <c r="H2" s="464">
        <v>1</v>
      </c>
      <c r="I2" s="464">
        <v>1</v>
      </c>
      <c r="J2" s="464">
        <v>1</v>
      </c>
      <c r="K2" s="464">
        <v>1</v>
      </c>
      <c r="L2" s="464">
        <v>1</v>
      </c>
      <c r="M2" s="464">
        <v>1</v>
      </c>
      <c r="N2" s="464">
        <v>1</v>
      </c>
      <c r="O2" s="464">
        <v>1</v>
      </c>
      <c r="P2" s="464">
        <v>1</v>
      </c>
      <c r="Q2" s="464">
        <v>1</v>
      </c>
      <c r="R2" s="464">
        <v>1</v>
      </c>
      <c r="S2" s="464">
        <v>1</v>
      </c>
      <c r="T2" s="464">
        <v>1</v>
      </c>
      <c r="U2" s="464">
        <v>1</v>
      </c>
      <c r="V2" s="465">
        <v>1</v>
      </c>
    </row>
    <row r="3" spans="1:22" x14ac:dyDescent="0.2">
      <c r="A3" s="407" t="str">
        <f>'CMFs Fatal (All Data)'!A3</f>
        <v xml:space="preserve">0 - No improvement - </v>
      </c>
      <c r="B3" s="460">
        <f>'CMFs Fatal (All Data)'!B3</f>
        <v>0</v>
      </c>
      <c r="C3" s="460" t="str">
        <f>'CMFs Fatal (All Data)'!C3</f>
        <v>All</v>
      </c>
      <c r="D3" s="460" t="e">
        <f>'CMFs Fatal (All Data)'!D3</f>
        <v>#N/A</v>
      </c>
      <c r="E3" s="461">
        <v>1</v>
      </c>
      <c r="F3" s="461">
        <v>1</v>
      </c>
      <c r="G3" s="461">
        <v>1</v>
      </c>
      <c r="H3" s="461">
        <v>1</v>
      </c>
      <c r="I3" s="461">
        <v>1</v>
      </c>
      <c r="J3" s="461">
        <v>1</v>
      </c>
      <c r="K3" s="461">
        <v>1</v>
      </c>
      <c r="L3" s="461">
        <v>1</v>
      </c>
      <c r="M3" s="461">
        <v>1</v>
      </c>
      <c r="N3" s="461">
        <v>1</v>
      </c>
      <c r="O3" s="461">
        <v>1</v>
      </c>
      <c r="P3" s="461">
        <v>1</v>
      </c>
      <c r="Q3" s="461">
        <v>1</v>
      </c>
      <c r="R3" s="461">
        <v>1</v>
      </c>
      <c r="S3" s="461">
        <v>1</v>
      </c>
      <c r="T3" s="461">
        <v>1</v>
      </c>
      <c r="U3" s="461">
        <v>1</v>
      </c>
      <c r="V3" s="462">
        <v>1</v>
      </c>
    </row>
    <row r="4" spans="1:22" x14ac:dyDescent="0.2">
      <c r="A4" s="407" t="str">
        <f>'CMFs Fatal (All Data)'!A4</f>
        <v>1 - Access management - Driveway - Change driveway class to high turnover/major</v>
      </c>
      <c r="B4" s="403">
        <f>'CMFs Fatal (All Data)'!B4</f>
        <v>20</v>
      </c>
      <c r="C4" s="403" t="str">
        <f>'CMFs Fatal (All Data)'!C4</f>
        <v>Urban</v>
      </c>
      <c r="D4" s="403" t="e">
        <f>'CMFs Fatal (All Data)'!D4</f>
        <v>#N/A</v>
      </c>
      <c r="E4" s="404">
        <v>1</v>
      </c>
      <c r="F4" s="404">
        <v>1</v>
      </c>
      <c r="G4" s="404">
        <v>2.27</v>
      </c>
      <c r="H4" s="404">
        <v>1</v>
      </c>
      <c r="I4" s="404">
        <v>1</v>
      </c>
      <c r="J4" s="404">
        <v>1</v>
      </c>
      <c r="K4" s="404">
        <v>1</v>
      </c>
      <c r="L4" s="404">
        <v>1</v>
      </c>
      <c r="M4" s="404">
        <v>1</v>
      </c>
      <c r="N4" s="404">
        <v>1</v>
      </c>
      <c r="O4" s="404">
        <v>1</v>
      </c>
      <c r="P4" s="404">
        <v>1</v>
      </c>
      <c r="Q4" s="404">
        <v>1</v>
      </c>
      <c r="R4" s="404">
        <v>1</v>
      </c>
      <c r="S4" s="404">
        <v>1</v>
      </c>
      <c r="T4" s="404">
        <v>1</v>
      </c>
      <c r="U4" s="404">
        <v>1</v>
      </c>
      <c r="V4" s="439">
        <v>1</v>
      </c>
    </row>
    <row r="5" spans="1:22" x14ac:dyDescent="0.2">
      <c r="A5" s="407" t="str">
        <f>'CMFs Fatal (All Data)'!A5</f>
        <v>2 - Access management - Driveway - Presence of driveway on an intersection approach corner</v>
      </c>
      <c r="B5" s="403">
        <f>'CMFs Fatal (All Data)'!B5</f>
        <v>20</v>
      </c>
      <c r="C5" s="403" t="str">
        <f>'CMFs Fatal (All Data)'!C5</f>
        <v>All</v>
      </c>
      <c r="D5" s="403" t="e">
        <f>'CMFs Fatal (All Data)'!D5</f>
        <v>#N/A</v>
      </c>
      <c r="E5" s="404">
        <v>1</v>
      </c>
      <c r="F5" s="404">
        <v>0.71</v>
      </c>
      <c r="G5" s="404">
        <v>1.0449999999999999</v>
      </c>
      <c r="H5" s="404">
        <v>0.76</v>
      </c>
      <c r="I5" s="404">
        <v>1</v>
      </c>
      <c r="J5" s="404">
        <v>1</v>
      </c>
      <c r="K5" s="404">
        <v>1.0049999999999999</v>
      </c>
      <c r="L5" s="404">
        <v>1.0049999999999999</v>
      </c>
      <c r="M5" s="404">
        <v>1</v>
      </c>
      <c r="N5" s="404">
        <v>1</v>
      </c>
      <c r="O5" s="404">
        <v>1</v>
      </c>
      <c r="P5" s="404">
        <v>1</v>
      </c>
      <c r="Q5" s="404">
        <v>1</v>
      </c>
      <c r="R5" s="404">
        <v>1</v>
      </c>
      <c r="S5" s="404">
        <v>0.90500000000000003</v>
      </c>
      <c r="T5" s="404">
        <v>1</v>
      </c>
      <c r="U5" s="404">
        <v>1</v>
      </c>
      <c r="V5" s="439">
        <v>1</v>
      </c>
    </row>
    <row r="6" spans="1:22" x14ac:dyDescent="0.2">
      <c r="A6" s="407" t="str">
        <f>'CMFs Fatal (All Data)'!A6</f>
        <v>3 - Access management - Driveway - Presence of driveway on an intersection receiving corner</v>
      </c>
      <c r="B6" s="403">
        <f>'CMFs Fatal (All Data)'!B6</f>
        <v>20</v>
      </c>
      <c r="C6" s="403" t="str">
        <f>'CMFs Fatal (All Data)'!C6</f>
        <v>All</v>
      </c>
      <c r="D6" s="403" t="e">
        <f>'CMFs Fatal (All Data)'!D6</f>
        <v>#N/A</v>
      </c>
      <c r="E6" s="404">
        <v>1</v>
      </c>
      <c r="F6" s="404">
        <v>1.61</v>
      </c>
      <c r="G6" s="404">
        <v>1.72</v>
      </c>
      <c r="H6" s="404">
        <v>1.31</v>
      </c>
      <c r="I6" s="404">
        <v>1.4550000000000001</v>
      </c>
      <c r="J6" s="404">
        <v>1.4550000000000001</v>
      </c>
      <c r="K6" s="404">
        <v>1.355</v>
      </c>
      <c r="L6" s="404">
        <v>1.355</v>
      </c>
      <c r="M6" s="404">
        <v>1</v>
      </c>
      <c r="N6" s="404">
        <v>1</v>
      </c>
      <c r="O6" s="404">
        <v>1</v>
      </c>
      <c r="P6" s="404">
        <v>1</v>
      </c>
      <c r="Q6" s="404">
        <v>1</v>
      </c>
      <c r="R6" s="404">
        <v>1</v>
      </c>
      <c r="S6" s="404">
        <v>1.48</v>
      </c>
      <c r="T6" s="404">
        <v>1</v>
      </c>
      <c r="U6" s="404">
        <v>1</v>
      </c>
      <c r="V6" s="439">
        <v>1</v>
      </c>
    </row>
    <row r="7" spans="1:22" x14ac:dyDescent="0.2">
      <c r="A7" s="407" t="str">
        <f>'CMFs Fatal (All Data)'!A7</f>
        <v>4 - Access management - Median type - Convert an open median to a directional median</v>
      </c>
      <c r="B7" s="403">
        <f>'CMFs Fatal (All Data)'!B7</f>
        <v>20</v>
      </c>
      <c r="C7" s="403" t="str">
        <f>'CMFs Fatal (All Data)'!C7</f>
        <v>Urban and Suburban</v>
      </c>
      <c r="D7" s="403" t="e">
        <f>'CMFs Fatal (All Data)'!D7</f>
        <v>#N/A</v>
      </c>
      <c r="E7" s="404">
        <v>0.81</v>
      </c>
      <c r="F7" s="404">
        <v>1</v>
      </c>
      <c r="G7" s="404">
        <v>0.81</v>
      </c>
      <c r="H7" s="404">
        <v>0.81</v>
      </c>
      <c r="I7" s="404">
        <v>0.81</v>
      </c>
      <c r="J7" s="404">
        <v>0.81</v>
      </c>
      <c r="K7" s="404">
        <v>0.49</v>
      </c>
      <c r="L7" s="404">
        <v>0.81</v>
      </c>
      <c r="M7" s="404">
        <v>0.81</v>
      </c>
      <c r="N7" s="404">
        <v>1</v>
      </c>
      <c r="O7" s="404">
        <v>1</v>
      </c>
      <c r="P7" s="404">
        <v>1</v>
      </c>
      <c r="Q7" s="404">
        <v>1</v>
      </c>
      <c r="R7" s="404">
        <v>1</v>
      </c>
      <c r="S7" s="404">
        <v>0.81</v>
      </c>
      <c r="T7" s="404">
        <v>1</v>
      </c>
      <c r="U7" s="404">
        <v>1</v>
      </c>
      <c r="V7" s="439">
        <v>1</v>
      </c>
    </row>
    <row r="8" spans="1:22" x14ac:dyDescent="0.2">
      <c r="A8" s="407" t="str">
        <f>'CMFs Fatal (All Data)'!A8</f>
        <v>5 - Access management - Median type - Install raised median</v>
      </c>
      <c r="B8" s="403">
        <f>'CMFs Fatal (All Data)'!B8</f>
        <v>20</v>
      </c>
      <c r="C8" s="403" t="str">
        <f>'CMFs Fatal (All Data)'!C8</f>
        <v>All</v>
      </c>
      <c r="D8" s="403" t="e">
        <f>'CMFs Fatal (All Data)'!D8</f>
        <v>#N/A</v>
      </c>
      <c r="E8" s="404">
        <v>0.53</v>
      </c>
      <c r="F8" s="404">
        <v>1</v>
      </c>
      <c r="G8" s="404">
        <v>0.45</v>
      </c>
      <c r="H8" s="404">
        <v>0.53</v>
      </c>
      <c r="I8" s="404">
        <v>0.53</v>
      </c>
      <c r="J8" s="404">
        <v>0.53</v>
      </c>
      <c r="K8" s="404">
        <v>0.53</v>
      </c>
      <c r="L8" s="404">
        <v>0.53</v>
      </c>
      <c r="M8" s="404">
        <v>0.53</v>
      </c>
      <c r="N8" s="404">
        <v>1</v>
      </c>
      <c r="O8" s="404">
        <v>0.53</v>
      </c>
      <c r="P8" s="404">
        <v>0.53</v>
      </c>
      <c r="Q8" s="404">
        <v>1</v>
      </c>
      <c r="R8" s="404">
        <v>1</v>
      </c>
      <c r="S8" s="404">
        <v>0.53</v>
      </c>
      <c r="T8" s="404">
        <v>1</v>
      </c>
      <c r="U8" s="404">
        <v>1</v>
      </c>
      <c r="V8" s="439">
        <v>1</v>
      </c>
    </row>
    <row r="9" spans="1:22" x14ac:dyDescent="0.2">
      <c r="A9" s="407" t="str">
        <f>'CMFs Fatal (All Data)'!A9</f>
        <v>6 - Access management - Median width - Increase median width by 1 ft</v>
      </c>
      <c r="B9" s="403">
        <f>'CMFs Fatal (All Data)'!B9</f>
        <v>20</v>
      </c>
      <c r="C9" s="403" t="str">
        <f>'CMFs Fatal (All Data)'!C9</f>
        <v>All</v>
      </c>
      <c r="D9" s="403" t="e">
        <f>'CMFs Fatal (All Data)'!D9</f>
        <v>#N/A</v>
      </c>
      <c r="E9" s="404">
        <v>0.99</v>
      </c>
      <c r="F9" s="404">
        <v>1</v>
      </c>
      <c r="G9" s="404">
        <v>0.99</v>
      </c>
      <c r="H9" s="404">
        <v>0.99</v>
      </c>
      <c r="I9" s="404">
        <v>0.99</v>
      </c>
      <c r="J9" s="404">
        <v>0.98499999999999999</v>
      </c>
      <c r="K9" s="404">
        <v>0.99</v>
      </c>
      <c r="L9" s="404">
        <v>0.99</v>
      </c>
      <c r="M9" s="404">
        <v>0.99199999999999999</v>
      </c>
      <c r="N9" s="404">
        <v>1</v>
      </c>
      <c r="O9" s="404">
        <v>0.995</v>
      </c>
      <c r="P9" s="404">
        <v>0.99</v>
      </c>
      <c r="Q9" s="404">
        <v>1</v>
      </c>
      <c r="R9" s="404">
        <v>1</v>
      </c>
      <c r="S9" s="404">
        <v>0.99</v>
      </c>
      <c r="T9" s="404">
        <v>1</v>
      </c>
      <c r="U9" s="404">
        <v>1</v>
      </c>
      <c r="V9" s="439">
        <v>1</v>
      </c>
    </row>
    <row r="10" spans="1:22" x14ac:dyDescent="0.2">
      <c r="A10" s="407" t="str">
        <f>'CMFs Fatal (All Data)'!A10</f>
        <v>7 - Access management - Median width - Increase median width from 10 ft to 20 ft</v>
      </c>
      <c r="B10" s="403">
        <f>'CMFs Fatal (All Data)'!B10</f>
        <v>20</v>
      </c>
      <c r="C10" s="403" t="str">
        <f>'CMFs Fatal (All Data)'!C10</f>
        <v>All</v>
      </c>
      <c r="D10" s="403" t="e">
        <f>'CMFs Fatal (All Data)'!D10</f>
        <v>#N/A</v>
      </c>
      <c r="E10" s="404">
        <v>0.91</v>
      </c>
      <c r="F10" s="404">
        <v>1</v>
      </c>
      <c r="G10" s="404">
        <v>0.91</v>
      </c>
      <c r="H10" s="404">
        <v>0.91</v>
      </c>
      <c r="I10" s="404">
        <v>0.91</v>
      </c>
      <c r="J10" s="404">
        <v>0.91</v>
      </c>
      <c r="K10" s="404">
        <v>0.91</v>
      </c>
      <c r="L10" s="404">
        <v>0.91</v>
      </c>
      <c r="M10" s="404">
        <v>0.91</v>
      </c>
      <c r="N10" s="404">
        <v>1</v>
      </c>
      <c r="O10" s="404">
        <v>0.91</v>
      </c>
      <c r="P10" s="404">
        <v>0.91</v>
      </c>
      <c r="Q10" s="404">
        <v>1</v>
      </c>
      <c r="R10" s="404">
        <v>1</v>
      </c>
      <c r="S10" s="404">
        <v>0.91</v>
      </c>
      <c r="T10" s="404">
        <v>1</v>
      </c>
      <c r="U10" s="404">
        <v>1</v>
      </c>
      <c r="V10" s="439">
        <v>1</v>
      </c>
    </row>
    <row r="11" spans="1:22" x14ac:dyDescent="0.2">
      <c r="A11" s="536" t="str">
        <f>'CMFs Fatal (All Data)'!A11</f>
        <v>8 - Access management - Median width - Increase median width from 10 ft to 30 ft</v>
      </c>
      <c r="B11" s="403">
        <f>'CMFs Fatal (All Data)'!B11</f>
        <v>20</v>
      </c>
      <c r="C11" s="403" t="str">
        <f>'CMFs Fatal (All Data)'!C11</f>
        <v>All</v>
      </c>
      <c r="D11" s="403" t="e">
        <f>'CMFs Fatal (All Data)'!D11</f>
        <v>#N/A</v>
      </c>
      <c r="E11" s="404">
        <v>0.83</v>
      </c>
      <c r="F11" s="404">
        <v>1</v>
      </c>
      <c r="G11" s="404">
        <v>0.83</v>
      </c>
      <c r="H11" s="404">
        <v>0.83</v>
      </c>
      <c r="I11" s="404">
        <v>0.83</v>
      </c>
      <c r="J11" s="404">
        <v>0.83</v>
      </c>
      <c r="K11" s="404">
        <v>0.83</v>
      </c>
      <c r="L11" s="404">
        <v>0.83</v>
      </c>
      <c r="M11" s="404">
        <v>0.83</v>
      </c>
      <c r="N11" s="404">
        <v>1</v>
      </c>
      <c r="O11" s="404">
        <v>0.83</v>
      </c>
      <c r="P11" s="404">
        <v>0.83</v>
      </c>
      <c r="Q11" s="404">
        <v>1</v>
      </c>
      <c r="R11" s="404">
        <v>1</v>
      </c>
      <c r="S11" s="404">
        <v>0.83</v>
      </c>
      <c r="T11" s="404">
        <v>1</v>
      </c>
      <c r="U11" s="404">
        <v>1</v>
      </c>
      <c r="V11" s="439">
        <v>1</v>
      </c>
    </row>
    <row r="12" spans="1:22" x14ac:dyDescent="0.2">
      <c r="A12" s="407" t="str">
        <f>'CMFs Fatal (All Data)'!A12</f>
        <v>9 - Access management - Median width - Increase median width from 10 ft to 40 ft</v>
      </c>
      <c r="B12" s="405">
        <f>'CMFs Fatal (All Data)'!B12</f>
        <v>20</v>
      </c>
      <c r="C12" s="405" t="str">
        <f>'CMFs Fatal (All Data)'!C12</f>
        <v>All</v>
      </c>
      <c r="D12" s="405" t="e">
        <f>'CMFs Fatal (All Data)'!D12</f>
        <v>#N/A</v>
      </c>
      <c r="E12" s="404">
        <v>0.75</v>
      </c>
      <c r="F12" s="404">
        <v>1</v>
      </c>
      <c r="G12" s="404">
        <v>0.75</v>
      </c>
      <c r="H12" s="404">
        <v>0.75</v>
      </c>
      <c r="I12" s="404">
        <v>0.75</v>
      </c>
      <c r="J12" s="404">
        <v>0.75</v>
      </c>
      <c r="K12" s="404">
        <v>0.75</v>
      </c>
      <c r="L12" s="404">
        <v>0.75</v>
      </c>
      <c r="M12" s="404">
        <v>0.75</v>
      </c>
      <c r="N12" s="404">
        <v>1</v>
      </c>
      <c r="O12" s="404">
        <v>0.75</v>
      </c>
      <c r="P12" s="404">
        <v>0.75</v>
      </c>
      <c r="Q12" s="404">
        <v>1</v>
      </c>
      <c r="R12" s="404">
        <v>1</v>
      </c>
      <c r="S12" s="404">
        <v>0.75</v>
      </c>
      <c r="T12" s="404">
        <v>1</v>
      </c>
      <c r="U12" s="404">
        <v>1</v>
      </c>
      <c r="V12" s="439">
        <v>1</v>
      </c>
    </row>
    <row r="13" spans="1:22" x14ac:dyDescent="0.2">
      <c r="A13" s="407" t="str">
        <f>'CMFs Fatal (All Data)'!A13</f>
        <v>10 - Access management - Median width - Increase median width from 10 ft to 50 ft</v>
      </c>
      <c r="B13" s="403">
        <f>'CMFs Fatal (All Data)'!B13</f>
        <v>20</v>
      </c>
      <c r="C13" s="403" t="str">
        <f>'CMFs Fatal (All Data)'!C13</f>
        <v>All</v>
      </c>
      <c r="D13" s="403" t="e">
        <f>'CMFs Fatal (All Data)'!D13</f>
        <v>#N/A</v>
      </c>
      <c r="E13" s="404">
        <v>0.68</v>
      </c>
      <c r="F13" s="404">
        <v>1</v>
      </c>
      <c r="G13" s="404">
        <v>0.68</v>
      </c>
      <c r="H13" s="404">
        <v>0.68</v>
      </c>
      <c r="I13" s="404">
        <v>0.68</v>
      </c>
      <c r="J13" s="404">
        <v>0.68</v>
      </c>
      <c r="K13" s="404">
        <v>0.68</v>
      </c>
      <c r="L13" s="404">
        <v>0.68</v>
      </c>
      <c r="M13" s="404">
        <v>0.68</v>
      </c>
      <c r="N13" s="404">
        <v>1</v>
      </c>
      <c r="O13" s="404">
        <v>0.68</v>
      </c>
      <c r="P13" s="404">
        <v>0.68</v>
      </c>
      <c r="Q13" s="404">
        <v>1</v>
      </c>
      <c r="R13" s="404">
        <v>1</v>
      </c>
      <c r="S13" s="404">
        <v>0.68</v>
      </c>
      <c r="T13" s="404">
        <v>1</v>
      </c>
      <c r="U13" s="404">
        <v>1</v>
      </c>
      <c r="V13" s="439">
        <v>1</v>
      </c>
    </row>
    <row r="14" spans="1:22" x14ac:dyDescent="0.2">
      <c r="A14" s="407" t="str">
        <f>'CMFs Fatal (All Data)'!A14</f>
        <v>11 - Access management - Median width - Increase median width from 10 ft to 60 ft</v>
      </c>
      <c r="B14" s="403">
        <f>'CMFs Fatal (All Data)'!B14</f>
        <v>20</v>
      </c>
      <c r="C14" s="403" t="str">
        <f>'CMFs Fatal (All Data)'!C14</f>
        <v>All</v>
      </c>
      <c r="D14" s="403" t="e">
        <f>'CMFs Fatal (All Data)'!D14</f>
        <v>#N/A</v>
      </c>
      <c r="E14" s="404">
        <v>0.62</v>
      </c>
      <c r="F14" s="404">
        <v>1</v>
      </c>
      <c r="G14" s="404">
        <v>0.62</v>
      </c>
      <c r="H14" s="404">
        <v>0.62</v>
      </c>
      <c r="I14" s="404">
        <v>0.62</v>
      </c>
      <c r="J14" s="404">
        <v>0.62</v>
      </c>
      <c r="K14" s="404">
        <v>0.62</v>
      </c>
      <c r="L14" s="404">
        <v>0.62</v>
      </c>
      <c r="M14" s="404">
        <v>0.62</v>
      </c>
      <c r="N14" s="404">
        <v>1</v>
      </c>
      <c r="O14" s="404">
        <v>0.62</v>
      </c>
      <c r="P14" s="404">
        <v>0.62</v>
      </c>
      <c r="Q14" s="404">
        <v>1</v>
      </c>
      <c r="R14" s="404">
        <v>1</v>
      </c>
      <c r="S14" s="404">
        <v>0.62</v>
      </c>
      <c r="T14" s="404">
        <v>1</v>
      </c>
      <c r="U14" s="404">
        <v>1</v>
      </c>
      <c r="V14" s="439">
        <v>1</v>
      </c>
    </row>
    <row r="15" spans="1:22" x14ac:dyDescent="0.2">
      <c r="A15" s="407" t="str">
        <f>'CMFs Fatal (All Data)'!A15</f>
        <v>12 - Access management - Median width - Increase median width from 10 ft to 70 ft</v>
      </c>
      <c r="B15" s="403">
        <f>'CMFs Fatal (All Data)'!B15</f>
        <v>20</v>
      </c>
      <c r="C15" s="403" t="str">
        <f>'CMFs Fatal (All Data)'!C15</f>
        <v>All</v>
      </c>
      <c r="D15" s="403" t="e">
        <f>'CMFs Fatal (All Data)'!D15</f>
        <v>#N/A</v>
      </c>
      <c r="E15" s="404">
        <v>0.56999999999999995</v>
      </c>
      <c r="F15" s="404">
        <v>1</v>
      </c>
      <c r="G15" s="404">
        <v>0.56999999999999995</v>
      </c>
      <c r="H15" s="404">
        <v>0.56999999999999995</v>
      </c>
      <c r="I15" s="404">
        <v>0.56999999999999995</v>
      </c>
      <c r="J15" s="404">
        <v>0.56999999999999995</v>
      </c>
      <c r="K15" s="404">
        <v>0.56999999999999995</v>
      </c>
      <c r="L15" s="404">
        <v>0.56999999999999995</v>
      </c>
      <c r="M15" s="404">
        <v>0.56999999999999995</v>
      </c>
      <c r="N15" s="404">
        <v>1</v>
      </c>
      <c r="O15" s="404">
        <v>0.56999999999999995</v>
      </c>
      <c r="P15" s="404">
        <v>0.56999999999999995</v>
      </c>
      <c r="Q15" s="404">
        <v>1</v>
      </c>
      <c r="R15" s="404">
        <v>1</v>
      </c>
      <c r="S15" s="404">
        <v>0.56999999999999995</v>
      </c>
      <c r="T15" s="404">
        <v>1</v>
      </c>
      <c r="U15" s="404">
        <v>1</v>
      </c>
      <c r="V15" s="439">
        <v>1</v>
      </c>
    </row>
    <row r="16" spans="1:22" x14ac:dyDescent="0.2">
      <c r="A16" s="407" t="str">
        <f>'CMFs Fatal (All Data)'!A16</f>
        <v>13 - Access management - Median width - Increase median width from 10 ft to 80 ft</v>
      </c>
      <c r="B16" s="403">
        <f>'CMFs Fatal (All Data)'!B16</f>
        <v>20</v>
      </c>
      <c r="C16" s="403" t="str">
        <f>'CMFs Fatal (All Data)'!C16</f>
        <v>All</v>
      </c>
      <c r="D16" s="403" t="e">
        <f>'CMFs Fatal (All Data)'!D16</f>
        <v>#N/A</v>
      </c>
      <c r="E16" s="404">
        <v>0.51</v>
      </c>
      <c r="F16" s="404">
        <v>1</v>
      </c>
      <c r="G16" s="404">
        <v>0.51</v>
      </c>
      <c r="H16" s="404">
        <v>0.51</v>
      </c>
      <c r="I16" s="404">
        <v>0.51</v>
      </c>
      <c r="J16" s="404">
        <v>0.51</v>
      </c>
      <c r="K16" s="404">
        <v>0.51</v>
      </c>
      <c r="L16" s="404">
        <v>0.51</v>
      </c>
      <c r="M16" s="404">
        <v>0.51</v>
      </c>
      <c r="N16" s="404">
        <v>1</v>
      </c>
      <c r="O16" s="404">
        <v>0.51</v>
      </c>
      <c r="P16" s="404">
        <v>0.51</v>
      </c>
      <c r="Q16" s="404">
        <v>1</v>
      </c>
      <c r="R16" s="404">
        <v>1</v>
      </c>
      <c r="S16" s="404">
        <v>0.51</v>
      </c>
      <c r="T16" s="404">
        <v>1</v>
      </c>
      <c r="U16" s="404">
        <v>1</v>
      </c>
      <c r="V16" s="439">
        <v>1</v>
      </c>
    </row>
    <row r="17" spans="1:22" x14ac:dyDescent="0.2">
      <c r="A17" s="536" t="str">
        <f>'CMFs Fatal (All Data)'!A17</f>
        <v>14 - Access management - Ramp - Presence of on-ramps</v>
      </c>
      <c r="B17" s="403">
        <f>'CMFs Fatal (All Data)'!B17</f>
        <v>20</v>
      </c>
      <c r="C17" s="403" t="str">
        <f>'CMFs Fatal (All Data)'!C17</f>
        <v>Rural</v>
      </c>
      <c r="D17" s="403" t="e">
        <f>'CMFs Fatal (All Data)'!D17</f>
        <v>#N/A</v>
      </c>
      <c r="E17" s="404">
        <v>1</v>
      </c>
      <c r="F17" s="404">
        <v>1.4690000000000001</v>
      </c>
      <c r="G17" s="404">
        <v>1.4690000000000001</v>
      </c>
      <c r="H17" s="404">
        <v>1.4690000000000001</v>
      </c>
      <c r="I17" s="404">
        <v>1.4690000000000001</v>
      </c>
      <c r="J17" s="404">
        <v>1.2635000000000001</v>
      </c>
      <c r="K17" s="404">
        <v>1</v>
      </c>
      <c r="L17" s="404">
        <v>1</v>
      </c>
      <c r="M17" s="404">
        <v>1.3334999999999999</v>
      </c>
      <c r="N17" s="404">
        <v>1</v>
      </c>
      <c r="O17" s="404">
        <v>1.2635000000000001</v>
      </c>
      <c r="P17" s="404">
        <v>1.4690000000000001</v>
      </c>
      <c r="Q17" s="404">
        <v>1</v>
      </c>
      <c r="R17" s="404">
        <v>1</v>
      </c>
      <c r="S17" s="404">
        <v>1.4690000000000001</v>
      </c>
      <c r="T17" s="404">
        <v>1</v>
      </c>
      <c r="U17" s="404">
        <v>1</v>
      </c>
      <c r="V17" s="439">
        <v>1</v>
      </c>
    </row>
    <row r="18" spans="1:22" x14ac:dyDescent="0.2">
      <c r="A18" s="536" t="str">
        <f>'CMFs Fatal (All Data)'!A18</f>
        <v>15 - Access management - Ramp density - Increase Ramp Density-Freeway-from 0 to 1 ramps per mile</v>
      </c>
      <c r="B18" s="403">
        <f>'CMFs Fatal (All Data)'!B18</f>
        <v>20</v>
      </c>
      <c r="C18" s="403" t="str">
        <f>'CMFs Fatal (All Data)'!C18</f>
        <v>All</v>
      </c>
      <c r="D18" s="403" t="e">
        <f>'CMFs Fatal (All Data)'!D18</f>
        <v>#N/A</v>
      </c>
      <c r="E18" s="404">
        <v>1</v>
      </c>
      <c r="F18" s="404">
        <v>1.0469999999999999</v>
      </c>
      <c r="G18" s="404">
        <v>1.0469999999999999</v>
      </c>
      <c r="H18" s="404">
        <v>1.0469999999999999</v>
      </c>
      <c r="I18" s="404">
        <v>1.0469999999999999</v>
      </c>
      <c r="J18" s="404">
        <v>1.0469999999999999</v>
      </c>
      <c r="K18" s="404">
        <v>1</v>
      </c>
      <c r="L18" s="404">
        <v>1</v>
      </c>
      <c r="M18" s="404">
        <v>1.0469999999999999</v>
      </c>
      <c r="N18" s="404">
        <v>1</v>
      </c>
      <c r="O18" s="404">
        <v>1</v>
      </c>
      <c r="P18" s="404">
        <v>1</v>
      </c>
      <c r="Q18" s="404">
        <v>1</v>
      </c>
      <c r="R18" s="404">
        <v>1</v>
      </c>
      <c r="S18" s="404">
        <v>1.0469999999999999</v>
      </c>
      <c r="T18" s="404">
        <v>1</v>
      </c>
      <c r="U18" s="404">
        <v>1</v>
      </c>
      <c r="V18" s="439">
        <v>1</v>
      </c>
    </row>
    <row r="19" spans="1:22" x14ac:dyDescent="0.2">
      <c r="A19" s="407" t="str">
        <f>'CMFs Fatal (All Data)'!A19</f>
        <v>16 - Access management - Ramp density - Increase Ramp Density-Freeway-from 0 to 10 ramps per mile</v>
      </c>
      <c r="B19" s="403">
        <f>'CMFs Fatal (All Data)'!B19</f>
        <v>20</v>
      </c>
      <c r="C19" s="403" t="str">
        <f>'CMFs Fatal (All Data)'!C19</f>
        <v>All</v>
      </c>
      <c r="D19" s="403" t="e">
        <f>'CMFs Fatal (All Data)'!D19</f>
        <v>#N/A</v>
      </c>
      <c r="E19" s="404">
        <v>1</v>
      </c>
      <c r="F19" s="404">
        <v>1.5780000000000001</v>
      </c>
      <c r="G19" s="404">
        <v>1.5780000000000001</v>
      </c>
      <c r="H19" s="404">
        <v>1.5780000000000001</v>
      </c>
      <c r="I19" s="404">
        <v>1.5780000000000001</v>
      </c>
      <c r="J19" s="404">
        <v>1.5780000000000001</v>
      </c>
      <c r="K19" s="404">
        <v>1</v>
      </c>
      <c r="L19" s="404">
        <v>1</v>
      </c>
      <c r="M19" s="404">
        <v>1.5780000000000001</v>
      </c>
      <c r="N19" s="404">
        <v>1</v>
      </c>
      <c r="O19" s="404">
        <v>1</v>
      </c>
      <c r="P19" s="404">
        <v>1</v>
      </c>
      <c r="Q19" s="404">
        <v>1</v>
      </c>
      <c r="R19" s="404">
        <v>1</v>
      </c>
      <c r="S19" s="404">
        <v>1.5780000000000001</v>
      </c>
      <c r="T19" s="404">
        <v>1</v>
      </c>
      <c r="U19" s="404">
        <v>1</v>
      </c>
      <c r="V19" s="439">
        <v>1</v>
      </c>
    </row>
    <row r="20" spans="1:22" x14ac:dyDescent="0.2">
      <c r="A20" s="407" t="str">
        <f>'CMFs Fatal (All Data)'!A20</f>
        <v>17 - Access management - Ramp density - Increase Ramp Density-Freeway-from 0 to 5 ramps per mile</v>
      </c>
      <c r="B20" s="403">
        <f>'CMFs Fatal (All Data)'!B20</f>
        <v>20</v>
      </c>
      <c r="C20" s="403" t="str">
        <f>'CMFs Fatal (All Data)'!C20</f>
        <v>All</v>
      </c>
      <c r="D20" s="403" t="e">
        <f>'CMFs Fatal (All Data)'!D20</f>
        <v>#N/A</v>
      </c>
      <c r="E20" s="404">
        <v>1</v>
      </c>
      <c r="F20" s="404">
        <v>1.256</v>
      </c>
      <c r="G20" s="404">
        <v>1.256</v>
      </c>
      <c r="H20" s="404">
        <v>1.256</v>
      </c>
      <c r="I20" s="404">
        <v>1.256</v>
      </c>
      <c r="J20" s="404">
        <v>1.256</v>
      </c>
      <c r="K20" s="404">
        <v>1</v>
      </c>
      <c r="L20" s="404">
        <v>1</v>
      </c>
      <c r="M20" s="404">
        <v>1.256</v>
      </c>
      <c r="N20" s="404">
        <v>1</v>
      </c>
      <c r="O20" s="404">
        <v>1</v>
      </c>
      <c r="P20" s="404">
        <v>1</v>
      </c>
      <c r="Q20" s="404">
        <v>1</v>
      </c>
      <c r="R20" s="404">
        <v>1</v>
      </c>
      <c r="S20" s="404">
        <v>1.256</v>
      </c>
      <c r="T20" s="404">
        <v>1</v>
      </c>
      <c r="U20" s="404">
        <v>1</v>
      </c>
      <c r="V20" s="439">
        <v>1</v>
      </c>
    </row>
    <row r="21" spans="1:22" x14ac:dyDescent="0.2">
      <c r="A21" s="407" t="str">
        <f>'CMFs Fatal (All Data)'!A21</f>
        <v>18 - Access management - Regulation - Convert two-way to one-way operation (Frontage road)</v>
      </c>
      <c r="B21" s="403">
        <f>'CMFs Fatal (All Data)'!B21</f>
        <v>20</v>
      </c>
      <c r="C21" s="403" t="str">
        <f>'CMFs Fatal (All Data)'!C21</f>
        <v>All</v>
      </c>
      <c r="D21" s="403" t="e">
        <f>'CMFs Fatal (All Data)'!D21</f>
        <v>#N/A</v>
      </c>
      <c r="E21" s="404">
        <v>0.2</v>
      </c>
      <c r="F21" s="404">
        <v>0.27</v>
      </c>
      <c r="G21" s="404">
        <v>0.23</v>
      </c>
      <c r="H21" s="404">
        <v>0.27</v>
      </c>
      <c r="I21" s="404">
        <v>0.27</v>
      </c>
      <c r="J21" s="404">
        <v>0.27</v>
      </c>
      <c r="K21" s="404">
        <v>0.19</v>
      </c>
      <c r="L21" s="404">
        <v>0.27</v>
      </c>
      <c r="M21" s="404">
        <v>0.27</v>
      </c>
      <c r="N21" s="404">
        <v>1</v>
      </c>
      <c r="O21" s="404">
        <v>1</v>
      </c>
      <c r="P21" s="404">
        <v>1</v>
      </c>
      <c r="Q21" s="404">
        <v>1</v>
      </c>
      <c r="R21" s="404">
        <v>1</v>
      </c>
      <c r="S21" s="404">
        <v>0.27</v>
      </c>
      <c r="T21" s="404">
        <v>1</v>
      </c>
      <c r="U21" s="404">
        <v>1</v>
      </c>
      <c r="V21" s="439">
        <v>1</v>
      </c>
    </row>
    <row r="22" spans="1:22" x14ac:dyDescent="0.2">
      <c r="A22" s="407" t="str">
        <f>'CMFs Fatal (All Data)'!A22</f>
        <v>19 - Access management - TWLTL - Add - Add a TWLTL on two lane road</v>
      </c>
      <c r="B22" s="403">
        <f>'CMFs Fatal (All Data)'!B22</f>
        <v>20</v>
      </c>
      <c r="C22" s="403" t="str">
        <f>'CMFs Fatal (All Data)'!C22</f>
        <v>All</v>
      </c>
      <c r="D22" s="403" t="e">
        <f>'CMFs Fatal (All Data)'!D22</f>
        <v>#N/A</v>
      </c>
      <c r="E22" s="404">
        <v>0.72599999999999998</v>
      </c>
      <c r="F22" s="404">
        <v>0.55500000000000005</v>
      </c>
      <c r="G22" s="404">
        <v>0.72599999999999998</v>
      </c>
      <c r="H22" s="404">
        <v>0.72599999999999998</v>
      </c>
      <c r="I22" s="404">
        <v>0.72599999999999998</v>
      </c>
      <c r="J22" s="404">
        <v>0.72599999999999998</v>
      </c>
      <c r="K22" s="404">
        <v>0.72599999999999998</v>
      </c>
      <c r="L22" s="404">
        <v>0.72599999999999998</v>
      </c>
      <c r="M22" s="404">
        <v>0.72599999999999998</v>
      </c>
      <c r="N22" s="404">
        <v>1</v>
      </c>
      <c r="O22" s="404">
        <v>0.72599999999999998</v>
      </c>
      <c r="P22" s="404">
        <v>0.72599999999999998</v>
      </c>
      <c r="Q22" s="404">
        <v>1</v>
      </c>
      <c r="R22" s="404">
        <v>1</v>
      </c>
      <c r="S22" s="404">
        <v>0.72599999999999998</v>
      </c>
      <c r="T22" s="404">
        <v>1</v>
      </c>
      <c r="U22" s="404">
        <v>1</v>
      </c>
      <c r="V22" s="439">
        <v>1</v>
      </c>
    </row>
    <row r="23" spans="1:22" x14ac:dyDescent="0.2">
      <c r="A23" s="407" t="str">
        <f>'CMFs Fatal (All Data)'!A23</f>
        <v>20 - Access management - TWLTL - Convert - Convert 4 lanes to 3 lanes with a TWLTL</v>
      </c>
      <c r="B23" s="403">
        <f>'CMFs Fatal (All Data)'!B23</f>
        <v>20</v>
      </c>
      <c r="C23" s="403" t="str">
        <f>'CMFs Fatal (All Data)'!C23</f>
        <v>Urban and Suburban</v>
      </c>
      <c r="D23" s="403" t="e">
        <f>'CMFs Fatal (All Data)'!D23</f>
        <v>#N/A</v>
      </c>
      <c r="E23" s="404">
        <v>0.71899999999999997</v>
      </c>
      <c r="F23" s="404">
        <v>0.69</v>
      </c>
      <c r="G23" s="404">
        <v>0.69499999999999995</v>
      </c>
      <c r="H23" s="404">
        <v>0.71899999999999997</v>
      </c>
      <c r="I23" s="404">
        <v>0.71899999999999997</v>
      </c>
      <c r="J23" s="404">
        <v>0.71899999999999997</v>
      </c>
      <c r="K23" s="404">
        <v>0.71899999999999997</v>
      </c>
      <c r="L23" s="404">
        <v>0.71899999999999997</v>
      </c>
      <c r="M23" s="404">
        <v>0.71899999999999997</v>
      </c>
      <c r="N23" s="404">
        <v>1</v>
      </c>
      <c r="O23" s="404">
        <v>0.71899999999999997</v>
      </c>
      <c r="P23" s="404">
        <v>0.71899999999999997</v>
      </c>
      <c r="Q23" s="404">
        <v>1</v>
      </c>
      <c r="R23" s="404">
        <v>1</v>
      </c>
      <c r="S23" s="404">
        <v>0.71899999999999997</v>
      </c>
      <c r="T23" s="404">
        <v>1</v>
      </c>
      <c r="U23" s="404">
        <v>1</v>
      </c>
      <c r="V23" s="439">
        <v>1</v>
      </c>
    </row>
    <row r="24" spans="1:22" x14ac:dyDescent="0.2">
      <c r="A24" s="407" t="str">
        <f>'CMFs Fatal (All Data)'!A24</f>
        <v>21 - Access management - TWLTL - Convert - Convert 4-lane undivided road to 2-lanes plus TWLTL</v>
      </c>
      <c r="B24" s="403">
        <f>'CMFs Fatal (All Data)'!B24</f>
        <v>20</v>
      </c>
      <c r="C24" s="403" t="str">
        <f>'CMFs Fatal (All Data)'!C24</f>
        <v>All</v>
      </c>
      <c r="D24" s="403" t="e">
        <f>'CMFs Fatal (All Data)'!D24</f>
        <v>#N/A</v>
      </c>
      <c r="E24" s="404">
        <v>0.93</v>
      </c>
      <c r="F24" s="404">
        <v>0.93</v>
      </c>
      <c r="G24" s="404">
        <v>0.93</v>
      </c>
      <c r="H24" s="404">
        <v>0.93</v>
      </c>
      <c r="I24" s="404">
        <v>0.93</v>
      </c>
      <c r="J24" s="404">
        <v>0.93</v>
      </c>
      <c r="K24" s="404">
        <v>0.93</v>
      </c>
      <c r="L24" s="404">
        <v>0.93</v>
      </c>
      <c r="M24" s="404">
        <v>0.93</v>
      </c>
      <c r="N24" s="404">
        <v>1</v>
      </c>
      <c r="O24" s="404">
        <v>0.93</v>
      </c>
      <c r="P24" s="404">
        <v>0.93</v>
      </c>
      <c r="Q24" s="404">
        <v>1</v>
      </c>
      <c r="R24" s="404">
        <v>1</v>
      </c>
      <c r="S24" s="404">
        <v>0.93</v>
      </c>
      <c r="T24" s="404">
        <v>1</v>
      </c>
      <c r="U24" s="404">
        <v>1</v>
      </c>
      <c r="V24" s="439">
        <v>1</v>
      </c>
    </row>
    <row r="25" spans="1:22" x14ac:dyDescent="0.2">
      <c r="A25" s="407" t="str">
        <f>'CMFs Fatal (All Data)'!A25</f>
        <v>22 - Access management - TWLTL - Replace/Remove - Replace TWLTL with raised median</v>
      </c>
      <c r="B25" s="403">
        <f>'CMFs Fatal (All Data)'!B25</f>
        <v>20</v>
      </c>
      <c r="C25" s="403" t="str">
        <f>'CMFs Fatal (All Data)'!C25</f>
        <v>All</v>
      </c>
      <c r="D25" s="403" t="e">
        <f>'CMFs Fatal (All Data)'!D25</f>
        <v>#N/A</v>
      </c>
      <c r="E25" s="404">
        <v>0.77</v>
      </c>
      <c r="F25" s="404">
        <v>0.77700000000000002</v>
      </c>
      <c r="G25" s="404">
        <v>0.64700000000000002</v>
      </c>
      <c r="H25" s="404">
        <v>0.66300000000000003</v>
      </c>
      <c r="I25" s="404">
        <v>0.79</v>
      </c>
      <c r="J25" s="404">
        <v>0.66300000000000003</v>
      </c>
      <c r="K25" s="404">
        <v>0.312</v>
      </c>
      <c r="L25" s="404">
        <v>0.66200000000000003</v>
      </c>
      <c r="M25" s="404">
        <v>0.78</v>
      </c>
      <c r="N25" s="404">
        <v>1</v>
      </c>
      <c r="O25" s="404">
        <v>0.78</v>
      </c>
      <c r="P25" s="404">
        <v>0.66300000000000003</v>
      </c>
      <c r="Q25" s="404">
        <v>1</v>
      </c>
      <c r="R25" s="404">
        <v>1</v>
      </c>
      <c r="S25" s="404">
        <v>0.74199999999999999</v>
      </c>
      <c r="T25" s="404">
        <v>1</v>
      </c>
      <c r="U25" s="404">
        <v>1</v>
      </c>
      <c r="V25" s="439">
        <v>1</v>
      </c>
    </row>
    <row r="26" spans="1:22" x14ac:dyDescent="0.2">
      <c r="A26" s="407" t="str">
        <f>'CMFs Fatal (All Data)'!A26</f>
        <v>23 - Advanced technology and ITS - Convert existing barrier tollbooths to open road tolling (ORT) facility</v>
      </c>
      <c r="B26" s="403">
        <f>'CMFs Fatal (All Data)'!B26</f>
        <v>20</v>
      </c>
      <c r="C26" s="403" t="str">
        <f>'CMFs Fatal (All Data)'!C26</f>
        <v>All</v>
      </c>
      <c r="D26" s="403" t="e">
        <f>'CMFs Fatal (All Data)'!D26</f>
        <v>#N/A</v>
      </c>
      <c r="E26" s="404">
        <v>1</v>
      </c>
      <c r="F26" s="404">
        <v>0.34</v>
      </c>
      <c r="G26" s="404">
        <v>0.49</v>
      </c>
      <c r="H26" s="404">
        <v>0.49</v>
      </c>
      <c r="I26" s="404">
        <v>0.49</v>
      </c>
      <c r="J26" s="404">
        <v>1</v>
      </c>
      <c r="K26" s="404">
        <v>1</v>
      </c>
      <c r="L26" s="404">
        <v>1</v>
      </c>
      <c r="M26" s="404">
        <v>1</v>
      </c>
      <c r="N26" s="404">
        <v>1</v>
      </c>
      <c r="O26" s="404">
        <v>1</v>
      </c>
      <c r="P26" s="404">
        <v>1</v>
      </c>
      <c r="Q26" s="404">
        <v>1</v>
      </c>
      <c r="R26" s="404">
        <v>1</v>
      </c>
      <c r="S26" s="404">
        <v>1</v>
      </c>
      <c r="T26" s="404">
        <v>1</v>
      </c>
      <c r="U26" s="404">
        <v>1</v>
      </c>
      <c r="V26" s="439">
        <v>1</v>
      </c>
    </row>
    <row r="27" spans="1:22" x14ac:dyDescent="0.2">
      <c r="A27" s="407" t="str">
        <f>'CMFs Fatal (All Data)'!A27</f>
        <v>24 - Advanced technology and ITS - Convert traditional mainline toll plazas to hybrid mainline toll plazas</v>
      </c>
      <c r="B27" s="403">
        <f>'CMFs Fatal (All Data)'!B27</f>
        <v>20</v>
      </c>
      <c r="C27" s="403" t="str">
        <f>'CMFs Fatal (All Data)'!C27</f>
        <v>All</v>
      </c>
      <c r="D27" s="403" t="e">
        <f>'CMFs Fatal (All Data)'!D27</f>
        <v>#N/A</v>
      </c>
      <c r="E27" s="404">
        <v>1</v>
      </c>
      <c r="F27" s="404">
        <v>0.34</v>
      </c>
      <c r="G27" s="404">
        <v>0.45</v>
      </c>
      <c r="H27" s="404">
        <v>0.45</v>
      </c>
      <c r="I27" s="404">
        <v>0.39500000000000002</v>
      </c>
      <c r="J27" s="404">
        <v>1</v>
      </c>
      <c r="K27" s="404">
        <v>1</v>
      </c>
      <c r="L27" s="404">
        <v>1</v>
      </c>
      <c r="M27" s="404">
        <v>1</v>
      </c>
      <c r="N27" s="404">
        <v>1</v>
      </c>
      <c r="O27" s="404">
        <v>1</v>
      </c>
      <c r="P27" s="404">
        <v>1</v>
      </c>
      <c r="Q27" s="404">
        <v>1</v>
      </c>
      <c r="R27" s="404">
        <v>1</v>
      </c>
      <c r="S27" s="404">
        <v>1</v>
      </c>
      <c r="T27" s="404">
        <v>1</v>
      </c>
      <c r="U27" s="404">
        <v>1</v>
      </c>
      <c r="V27" s="439">
        <v>1</v>
      </c>
    </row>
    <row r="28" spans="1:22" x14ac:dyDescent="0.2">
      <c r="A28" s="407" t="str">
        <f>'CMFs Fatal (All Data)'!A28</f>
        <v>25 - Bicyclists - Install bicycle lanes (marked, but not physically-separated)</v>
      </c>
      <c r="B28" s="403">
        <f>'CMFs Fatal (All Data)'!B28</f>
        <v>20</v>
      </c>
      <c r="C28" s="403" t="str">
        <f>'CMFs Fatal (All Data)'!C28</f>
        <v>Urban</v>
      </c>
      <c r="D28" s="403" t="e">
        <f>'CMFs Fatal (All Data)'!D28</f>
        <v>#N/A</v>
      </c>
      <c r="E28" s="404">
        <v>1</v>
      </c>
      <c r="F28" s="404">
        <v>1.05</v>
      </c>
      <c r="G28" s="404">
        <v>1.05</v>
      </c>
      <c r="H28" s="404">
        <v>1.05</v>
      </c>
      <c r="I28" s="404">
        <v>1.05</v>
      </c>
      <c r="J28" s="404">
        <v>1</v>
      </c>
      <c r="K28" s="404">
        <v>1</v>
      </c>
      <c r="L28" s="404">
        <v>1</v>
      </c>
      <c r="M28" s="404">
        <v>1.05</v>
      </c>
      <c r="N28" s="404">
        <v>1.05</v>
      </c>
      <c r="O28" s="404">
        <v>1</v>
      </c>
      <c r="P28" s="404">
        <v>1</v>
      </c>
      <c r="Q28" s="404">
        <v>1</v>
      </c>
      <c r="R28" s="404">
        <v>1</v>
      </c>
      <c r="S28" s="404">
        <v>1.05</v>
      </c>
      <c r="T28" s="404">
        <v>1</v>
      </c>
      <c r="U28" s="404">
        <v>1</v>
      </c>
      <c r="V28" s="439">
        <v>1</v>
      </c>
    </row>
    <row r="29" spans="1:22" x14ac:dyDescent="0.2">
      <c r="A29" s="407" t="str">
        <f>'CMFs Fatal (All Data)'!A29</f>
        <v>26 - Bicyclists - Install bicycle tracks (physically-separated)</v>
      </c>
      <c r="B29" s="403">
        <f>'CMFs Fatal (All Data)'!B29</f>
        <v>20</v>
      </c>
      <c r="C29" s="403" t="str">
        <f>'CMFs Fatal (All Data)'!C29</f>
        <v>All</v>
      </c>
      <c r="D29" s="403" t="e">
        <f>'CMFs Fatal (All Data)'!D29</f>
        <v>#N/A</v>
      </c>
      <c r="E29" s="404">
        <v>1</v>
      </c>
      <c r="F29" s="404">
        <v>0.97</v>
      </c>
      <c r="G29" s="404">
        <v>0.99</v>
      </c>
      <c r="H29" s="404">
        <v>1.08</v>
      </c>
      <c r="I29" s="404">
        <v>1.08</v>
      </c>
      <c r="J29" s="404">
        <v>1</v>
      </c>
      <c r="K29" s="404">
        <v>1</v>
      </c>
      <c r="L29" s="404">
        <v>1</v>
      </c>
      <c r="M29" s="404">
        <v>0.79</v>
      </c>
      <c r="N29" s="404">
        <v>1.08</v>
      </c>
      <c r="O29" s="404">
        <v>1</v>
      </c>
      <c r="P29" s="404">
        <v>1</v>
      </c>
      <c r="Q29" s="404">
        <v>1</v>
      </c>
      <c r="R29" s="404">
        <v>1</v>
      </c>
      <c r="S29" s="404">
        <v>1.08</v>
      </c>
      <c r="T29" s="404">
        <v>1</v>
      </c>
      <c r="U29" s="404">
        <v>1</v>
      </c>
      <c r="V29" s="439">
        <v>1</v>
      </c>
    </row>
    <row r="30" spans="1:22" x14ac:dyDescent="0.2">
      <c r="A30" s="407" t="str">
        <f>'CMFs Fatal (All Data)'!A30</f>
        <v>27 - Bicyclists - Install sidewalk barrier to separate cycling from traffic</v>
      </c>
      <c r="B30" s="403">
        <f>'CMFs Fatal (All Data)'!B30</f>
        <v>20</v>
      </c>
      <c r="C30" s="403" t="str">
        <f>'CMFs Fatal (All Data)'!C30</f>
        <v>Urban</v>
      </c>
      <c r="D30" s="403" t="e">
        <f>'CMFs Fatal (All Data)'!D30</f>
        <v>#N/A</v>
      </c>
      <c r="E30" s="404">
        <v>1</v>
      </c>
      <c r="F30" s="404">
        <v>1</v>
      </c>
      <c r="G30" s="404">
        <v>1.99</v>
      </c>
      <c r="H30" s="404">
        <v>1.99</v>
      </c>
      <c r="I30" s="404">
        <v>1.99</v>
      </c>
      <c r="J30" s="404">
        <v>1</v>
      </c>
      <c r="K30" s="404">
        <v>1</v>
      </c>
      <c r="L30" s="404">
        <v>1</v>
      </c>
      <c r="M30" s="404">
        <v>1.99</v>
      </c>
      <c r="N30" s="404">
        <v>1.99</v>
      </c>
      <c r="O30" s="404">
        <v>1</v>
      </c>
      <c r="P30" s="404">
        <v>1</v>
      </c>
      <c r="Q30" s="404">
        <v>1</v>
      </c>
      <c r="R30" s="404">
        <v>1</v>
      </c>
      <c r="S30" s="404">
        <v>1.99</v>
      </c>
      <c r="T30" s="404">
        <v>1</v>
      </c>
      <c r="U30" s="404">
        <v>1</v>
      </c>
      <c r="V30" s="439">
        <v>1</v>
      </c>
    </row>
    <row r="31" spans="1:22" x14ac:dyDescent="0.2">
      <c r="A31" s="407" t="str">
        <f>'CMFs Fatal (All Data)'!A31</f>
        <v xml:space="preserve">28 - Illumination - Intersection/interchange - Add lighting at an intersection and interchange </v>
      </c>
      <c r="B31" s="403">
        <f>'CMFs Fatal (All Data)'!B31</f>
        <v>20</v>
      </c>
      <c r="C31" s="403" t="str">
        <f>'CMFs Fatal (All Data)'!C31</f>
        <v>All</v>
      </c>
      <c r="D31" s="403" t="e">
        <f>'CMFs Fatal (All Data)'!D31</f>
        <v>#N/A</v>
      </c>
      <c r="E31" s="404">
        <v>0.88100000000000001</v>
      </c>
      <c r="F31" s="404">
        <v>0.88100000000000001</v>
      </c>
      <c r="G31" s="404">
        <v>0.67</v>
      </c>
      <c r="H31" s="404">
        <v>0.88100000000000001</v>
      </c>
      <c r="I31" s="404">
        <v>0.88100000000000001</v>
      </c>
      <c r="J31" s="404">
        <v>1</v>
      </c>
      <c r="K31" s="404">
        <v>1</v>
      </c>
      <c r="L31" s="404">
        <v>1</v>
      </c>
      <c r="M31" s="404">
        <v>0.88100000000000001</v>
      </c>
      <c r="N31" s="404">
        <v>0.88100000000000001</v>
      </c>
      <c r="O31" s="404">
        <v>1</v>
      </c>
      <c r="P31" s="404">
        <v>1</v>
      </c>
      <c r="Q31" s="404">
        <v>1</v>
      </c>
      <c r="R31" s="404">
        <v>0.88100000000000001</v>
      </c>
      <c r="S31" s="404">
        <v>0.89549999999999996</v>
      </c>
      <c r="T31" s="404">
        <v>1</v>
      </c>
      <c r="U31" s="404">
        <v>1</v>
      </c>
      <c r="V31" s="439">
        <v>1</v>
      </c>
    </row>
    <row r="32" spans="1:22" x14ac:dyDescent="0.2">
      <c r="A32" s="407" t="str">
        <f>'CMFs Fatal (All Data)'!A32</f>
        <v>29 - Illumination - Segment - Install the street light at roadway segment</v>
      </c>
      <c r="B32" s="403">
        <f>'CMFs Fatal (All Data)'!B32</f>
        <v>20</v>
      </c>
      <c r="C32" s="403" t="str">
        <f>'CMFs Fatal (All Data)'!C32</f>
        <v>All</v>
      </c>
      <c r="D32" s="403" t="e">
        <f>'CMFs Fatal (All Data)'!D32</f>
        <v>#N/A</v>
      </c>
      <c r="E32" s="404">
        <v>0.68</v>
      </c>
      <c r="F32" s="404">
        <v>0.62</v>
      </c>
      <c r="G32" s="404">
        <v>0.73</v>
      </c>
      <c r="H32" s="404">
        <v>0.68</v>
      </c>
      <c r="I32" s="404">
        <v>0.68</v>
      </c>
      <c r="J32" s="404">
        <v>1</v>
      </c>
      <c r="K32" s="404">
        <v>1</v>
      </c>
      <c r="L32" s="404">
        <v>1</v>
      </c>
      <c r="M32" s="404">
        <v>0.46</v>
      </c>
      <c r="N32" s="404">
        <v>0.68</v>
      </c>
      <c r="O32" s="404">
        <v>1</v>
      </c>
      <c r="P32" s="404">
        <v>1</v>
      </c>
      <c r="Q32" s="404">
        <v>1</v>
      </c>
      <c r="R32" s="404">
        <v>0.54</v>
      </c>
      <c r="S32" s="404">
        <v>0.495</v>
      </c>
      <c r="T32" s="404">
        <v>1</v>
      </c>
      <c r="U32" s="404">
        <v>1</v>
      </c>
      <c r="V32" s="439">
        <v>1</v>
      </c>
    </row>
    <row r="33" spans="1:22" x14ac:dyDescent="0.2">
      <c r="A33" s="407" t="str">
        <f>'CMFs Fatal (All Data)'!A33</f>
        <v>30 - Interchange design - Add auxiliary lane</v>
      </c>
      <c r="B33" s="403">
        <f>'CMFs Fatal (All Data)'!B33</f>
        <v>8</v>
      </c>
      <c r="C33" s="403" t="str">
        <f>'CMFs Fatal (All Data)'!C33</f>
        <v>All</v>
      </c>
      <c r="D33" s="403" t="e">
        <f>'CMFs Fatal (All Data)'!D33</f>
        <v>#N/A</v>
      </c>
      <c r="E33" s="404">
        <v>1</v>
      </c>
      <c r="F33" s="404">
        <v>0.76</v>
      </c>
      <c r="G33" s="404">
        <v>0.76</v>
      </c>
      <c r="H33" s="404">
        <v>0.76</v>
      </c>
      <c r="I33" s="404">
        <v>0.78</v>
      </c>
      <c r="J33" s="404">
        <v>0.78</v>
      </c>
      <c r="K33" s="404">
        <v>0.78</v>
      </c>
      <c r="L33" s="404">
        <v>0.78</v>
      </c>
      <c r="M33" s="404">
        <v>1</v>
      </c>
      <c r="N33" s="404">
        <v>1</v>
      </c>
      <c r="O33" s="404">
        <v>1</v>
      </c>
      <c r="P33" s="404">
        <v>1</v>
      </c>
      <c r="Q33" s="404">
        <v>1</v>
      </c>
      <c r="R33" s="404">
        <v>1</v>
      </c>
      <c r="S33" s="404">
        <v>1</v>
      </c>
      <c r="T33" s="404">
        <v>1</v>
      </c>
      <c r="U33" s="404">
        <v>1</v>
      </c>
      <c r="V33" s="439">
        <v>1</v>
      </c>
    </row>
    <row r="34" spans="1:22" x14ac:dyDescent="0.2">
      <c r="A34" s="407" t="str">
        <f>'CMFs Fatal (All Data)'!A34</f>
        <v>31 - Interchange design - Convert at-grade intersection into grade-separated interchange</v>
      </c>
      <c r="B34" s="403">
        <f>'CMFs Fatal (All Data)'!B34</f>
        <v>20</v>
      </c>
      <c r="C34" s="403" t="str">
        <f>'CMFs Fatal (All Data)'!C34</f>
        <v>All</v>
      </c>
      <c r="D34" s="403" t="e">
        <f>'CMFs Fatal (All Data)'!D34</f>
        <v>#N/A</v>
      </c>
      <c r="E34" s="404">
        <v>0.72</v>
      </c>
      <c r="F34" s="404">
        <v>1</v>
      </c>
      <c r="G34" s="404">
        <v>0.72</v>
      </c>
      <c r="H34" s="404">
        <v>0.72</v>
      </c>
      <c r="I34" s="404">
        <v>0.72</v>
      </c>
      <c r="J34" s="404">
        <v>1</v>
      </c>
      <c r="K34" s="404">
        <v>0.72</v>
      </c>
      <c r="L34" s="404">
        <v>0.72</v>
      </c>
      <c r="M34" s="404">
        <v>0.72</v>
      </c>
      <c r="N34" s="404">
        <v>1</v>
      </c>
      <c r="O34" s="404">
        <v>1</v>
      </c>
      <c r="P34" s="404">
        <v>1</v>
      </c>
      <c r="Q34" s="404">
        <v>1</v>
      </c>
      <c r="R34" s="404">
        <v>1</v>
      </c>
      <c r="S34" s="404">
        <v>0.72</v>
      </c>
      <c r="T34" s="404">
        <v>1</v>
      </c>
      <c r="U34" s="404">
        <v>1</v>
      </c>
      <c r="V34" s="439">
        <v>1</v>
      </c>
    </row>
    <row r="35" spans="1:22" x14ac:dyDescent="0.2">
      <c r="A35" s="407" t="str">
        <f>'CMFs Fatal (All Data)'!A35</f>
        <v>32 - Interchange design - Convert diamond interchange to Diverging Diamond Interchange (DDI) or Double Crossover Diamond (DCD)</v>
      </c>
      <c r="B35" s="403">
        <f>'CMFs Fatal (All Data)'!B35</f>
        <v>20</v>
      </c>
      <c r="C35" s="403" t="str">
        <f>'CMFs Fatal (All Data)'!C35</f>
        <v>All</v>
      </c>
      <c r="D35" s="403" t="e">
        <f>'CMFs Fatal (All Data)'!D35</f>
        <v>#N/A</v>
      </c>
      <c r="E35" s="404">
        <v>1</v>
      </c>
      <c r="F35" s="404">
        <v>0.64</v>
      </c>
      <c r="G35" s="404">
        <v>0.33</v>
      </c>
      <c r="H35" s="404">
        <v>1.27</v>
      </c>
      <c r="I35" s="404">
        <v>0.60850000000000004</v>
      </c>
      <c r="J35" s="404">
        <v>1</v>
      </c>
      <c r="K35" s="404">
        <v>0.60850000000000004</v>
      </c>
      <c r="L35" s="404">
        <v>0.60850000000000004</v>
      </c>
      <c r="M35" s="404">
        <v>0.60850000000000004</v>
      </c>
      <c r="N35" s="404">
        <v>1</v>
      </c>
      <c r="O35" s="404">
        <v>1</v>
      </c>
      <c r="P35" s="404">
        <v>1</v>
      </c>
      <c r="Q35" s="404">
        <v>1</v>
      </c>
      <c r="R35" s="404">
        <v>1</v>
      </c>
      <c r="S35" s="404">
        <v>0.60850000000000004</v>
      </c>
      <c r="T35" s="404">
        <v>1</v>
      </c>
      <c r="U35" s="404">
        <v>1</v>
      </c>
      <c r="V35" s="439">
        <v>1</v>
      </c>
    </row>
    <row r="36" spans="1:22" x14ac:dyDescent="0.2">
      <c r="A36" s="407" t="str">
        <f>'CMFs Fatal (All Data)'!A36</f>
        <v>33 - Intersection - Install rumble strip at stop controlled approach</v>
      </c>
      <c r="B36" s="403">
        <f>'CMFs Fatal (All Data)'!B36</f>
        <v>8</v>
      </c>
      <c r="C36" s="403" t="str">
        <f>'CMFs Fatal (All Data)'!C36</f>
        <v>All</v>
      </c>
      <c r="D36" s="403" t="e">
        <f>'CMFs Fatal (All Data)'!D36</f>
        <v>#N/A</v>
      </c>
      <c r="E36" s="404">
        <v>0.82</v>
      </c>
      <c r="F36" s="404">
        <v>0.42</v>
      </c>
      <c r="G36" s="404">
        <v>0.66</v>
      </c>
      <c r="H36" s="404">
        <v>0.82</v>
      </c>
      <c r="I36" s="404">
        <v>0.82</v>
      </c>
      <c r="J36" s="404">
        <v>1</v>
      </c>
      <c r="K36" s="404">
        <v>0.82</v>
      </c>
      <c r="L36" s="404">
        <v>0.82</v>
      </c>
      <c r="M36" s="404">
        <v>1</v>
      </c>
      <c r="N36" s="404">
        <v>0.82</v>
      </c>
      <c r="O36" s="404">
        <v>1</v>
      </c>
      <c r="P36" s="404">
        <v>1</v>
      </c>
      <c r="Q36" s="404">
        <v>1</v>
      </c>
      <c r="R36" s="404">
        <v>0.82</v>
      </c>
      <c r="S36" s="404">
        <v>0.82</v>
      </c>
      <c r="T36" s="404">
        <v>1</v>
      </c>
      <c r="U36" s="404">
        <v>1</v>
      </c>
      <c r="V36" s="439">
        <v>1</v>
      </c>
    </row>
    <row r="37" spans="1:22" x14ac:dyDescent="0.2">
      <c r="A37" s="407" t="str">
        <f>'CMFs Fatal (All Data)'!A37</f>
        <v>34 - Intersection - Geometry - Alignment - Redesign Intersection</v>
      </c>
      <c r="B37" s="403">
        <f>'CMFs Fatal (All Data)'!B37</f>
        <v>25</v>
      </c>
      <c r="C37" s="403" t="str">
        <f>'CMFs Fatal (All Data)'!C37</f>
        <v>All</v>
      </c>
      <c r="D37" s="403" t="e">
        <f>'CMFs Fatal (All Data)'!D37</f>
        <v>#N/A</v>
      </c>
      <c r="E37" s="404">
        <v>0.75</v>
      </c>
      <c r="F37" s="404">
        <v>0.75</v>
      </c>
      <c r="G37" s="404">
        <v>0.75</v>
      </c>
      <c r="H37" s="404">
        <v>0.75</v>
      </c>
      <c r="I37" s="404">
        <v>0.75</v>
      </c>
      <c r="J37" s="404">
        <v>1</v>
      </c>
      <c r="K37" s="404">
        <v>0.75</v>
      </c>
      <c r="L37" s="404">
        <v>0.75</v>
      </c>
      <c r="M37" s="404">
        <v>0.75</v>
      </c>
      <c r="N37" s="404">
        <v>0.75</v>
      </c>
      <c r="O37" s="404">
        <v>0.75</v>
      </c>
      <c r="P37" s="404">
        <v>0.75</v>
      </c>
      <c r="Q37" s="404">
        <v>1</v>
      </c>
      <c r="R37" s="404">
        <v>0.75</v>
      </c>
      <c r="S37" s="404">
        <v>0.75</v>
      </c>
      <c r="T37" s="404">
        <v>1</v>
      </c>
      <c r="U37" s="404">
        <v>1</v>
      </c>
      <c r="V37" s="439">
        <v>1</v>
      </c>
    </row>
    <row r="38" spans="1:22" x14ac:dyDescent="0.2">
      <c r="A38" s="407" t="str">
        <f>'CMFs Fatal (All Data)'!A38</f>
        <v>35 - Intersection - Geometry - Roundabout - Convert a signalized intersection to roundabout</v>
      </c>
      <c r="B38" s="403">
        <f>'CMFs Fatal (All Data)'!B38</f>
        <v>20</v>
      </c>
      <c r="C38" s="403" t="str">
        <f>'CMFs Fatal (All Data)'!C38</f>
        <v>All</v>
      </c>
      <c r="D38" s="403" t="e">
        <f>'CMFs Fatal (All Data)'!D38</f>
        <v>#N/A</v>
      </c>
      <c r="E38" s="404">
        <v>0.57599999999999996</v>
      </c>
      <c r="F38" s="404">
        <v>0.57599999999999996</v>
      </c>
      <c r="G38" s="404">
        <v>0.57599999999999996</v>
      </c>
      <c r="H38" s="404">
        <v>0.57599999999999996</v>
      </c>
      <c r="I38" s="404">
        <v>0.57599999999999996</v>
      </c>
      <c r="J38" s="404">
        <v>1</v>
      </c>
      <c r="K38" s="404">
        <v>0.57599999999999996</v>
      </c>
      <c r="L38" s="404">
        <v>0.57599999999999996</v>
      </c>
      <c r="M38" s="404">
        <v>0.57599999999999996</v>
      </c>
      <c r="N38" s="404">
        <v>0.57599999999999996</v>
      </c>
      <c r="O38" s="404">
        <v>1</v>
      </c>
      <c r="P38" s="404">
        <v>1</v>
      </c>
      <c r="Q38" s="404">
        <v>1</v>
      </c>
      <c r="R38" s="404">
        <v>1</v>
      </c>
      <c r="S38" s="404">
        <v>0.57599999999999996</v>
      </c>
      <c r="T38" s="404">
        <v>1</v>
      </c>
      <c r="U38" s="404">
        <v>1</v>
      </c>
      <c r="V38" s="439">
        <v>1</v>
      </c>
    </row>
    <row r="39" spans="1:22" x14ac:dyDescent="0.2">
      <c r="A39" s="407" t="str">
        <f>'CMFs Fatal (All Data)'!A39</f>
        <v>36 - Intersection - Geometry - Roundabout - Convert a two-way stop intersection to roundabout</v>
      </c>
      <c r="B39" s="403">
        <f>'CMFs Fatal (All Data)'!B39</f>
        <v>20</v>
      </c>
      <c r="C39" s="403" t="str">
        <f>'CMFs Fatal (All Data)'!C39</f>
        <v>All</v>
      </c>
      <c r="D39" s="403" t="e">
        <f>'CMFs Fatal (All Data)'!D39</f>
        <v>#N/A</v>
      </c>
      <c r="E39" s="404">
        <v>0.28999999999999998</v>
      </c>
      <c r="F39" s="404">
        <v>0.85</v>
      </c>
      <c r="G39" s="404">
        <v>0.13</v>
      </c>
      <c r="H39" s="404">
        <v>2.79</v>
      </c>
      <c r="I39" s="404">
        <v>0.28999999999999998</v>
      </c>
      <c r="J39" s="404">
        <v>1</v>
      </c>
      <c r="K39" s="404">
        <v>0.28999999999999998</v>
      </c>
      <c r="L39" s="404">
        <v>0.28999999999999998</v>
      </c>
      <c r="M39" s="404">
        <v>4.66</v>
      </c>
      <c r="N39" s="404">
        <v>0.28999999999999998</v>
      </c>
      <c r="O39" s="404">
        <v>1</v>
      </c>
      <c r="P39" s="404">
        <v>1</v>
      </c>
      <c r="Q39" s="404">
        <v>1</v>
      </c>
      <c r="R39" s="404">
        <v>1</v>
      </c>
      <c r="S39" s="404">
        <v>0.28999999999999998</v>
      </c>
      <c r="T39" s="404">
        <v>1</v>
      </c>
      <c r="U39" s="404">
        <v>1</v>
      </c>
      <c r="V39" s="439">
        <v>1</v>
      </c>
    </row>
    <row r="40" spans="1:22" x14ac:dyDescent="0.2">
      <c r="A40" s="407" t="str">
        <f>'CMFs Fatal (All Data)'!A40</f>
        <v>37 - Intersection - Geometry - Roundabout - Convert a yield control intersection to roundabout</v>
      </c>
      <c r="B40" s="403">
        <f>'CMFs Fatal (All Data)'!B40</f>
        <v>20</v>
      </c>
      <c r="C40" s="403" t="str">
        <f>'CMFs Fatal (All Data)'!C40</f>
        <v>All</v>
      </c>
      <c r="D40" s="403" t="e">
        <f>'CMFs Fatal (All Data)'!D40</f>
        <v>#N/A</v>
      </c>
      <c r="E40" s="404">
        <v>0.71499999999999997</v>
      </c>
      <c r="F40" s="404">
        <v>0.71499999999999997</v>
      </c>
      <c r="G40" s="404">
        <v>0.71499999999999997</v>
      </c>
      <c r="H40" s="404">
        <v>0.71499999999999997</v>
      </c>
      <c r="I40" s="404">
        <v>0.71499999999999997</v>
      </c>
      <c r="J40" s="404">
        <v>1</v>
      </c>
      <c r="K40" s="404">
        <v>0.71499999999999997</v>
      </c>
      <c r="L40" s="404">
        <v>0.71499999999999997</v>
      </c>
      <c r="M40" s="404">
        <v>0.71499999999999997</v>
      </c>
      <c r="N40" s="404">
        <v>0.71499999999999997</v>
      </c>
      <c r="O40" s="404">
        <v>1</v>
      </c>
      <c r="P40" s="404">
        <v>1</v>
      </c>
      <c r="Q40" s="404">
        <v>1</v>
      </c>
      <c r="R40" s="404">
        <v>1</v>
      </c>
      <c r="S40" s="404">
        <v>0.71499999999999997</v>
      </c>
      <c r="T40" s="404">
        <v>1</v>
      </c>
      <c r="U40" s="404">
        <v>1</v>
      </c>
      <c r="V40" s="439">
        <v>1</v>
      </c>
    </row>
    <row r="41" spans="1:22" x14ac:dyDescent="0.2">
      <c r="A41" s="407" t="str">
        <f>'CMFs Fatal (All Data)'!A41</f>
        <v>38 - Intersection - Geometry - Roundabout - Convert an all-way stop intersection to roundabout</v>
      </c>
      <c r="B41" s="403">
        <f>'CMFs Fatal (All Data)'!B41</f>
        <v>20</v>
      </c>
      <c r="C41" s="403" t="str">
        <f>'CMFs Fatal (All Data)'!C41</f>
        <v>All</v>
      </c>
      <c r="D41" s="403" t="e">
        <f>'CMFs Fatal (All Data)'!D41</f>
        <v>#N/A</v>
      </c>
      <c r="E41" s="404">
        <v>1.03</v>
      </c>
      <c r="F41" s="404">
        <v>1.03</v>
      </c>
      <c r="G41" s="404">
        <v>1.03</v>
      </c>
      <c r="H41" s="404">
        <v>1.03</v>
      </c>
      <c r="I41" s="404">
        <v>1.03</v>
      </c>
      <c r="J41" s="404">
        <v>1</v>
      </c>
      <c r="K41" s="404">
        <v>1.03</v>
      </c>
      <c r="L41" s="404">
        <v>1.03</v>
      </c>
      <c r="M41" s="404">
        <v>1.03</v>
      </c>
      <c r="N41" s="404">
        <v>1.03</v>
      </c>
      <c r="O41" s="404">
        <v>1</v>
      </c>
      <c r="P41" s="404">
        <v>1</v>
      </c>
      <c r="Q41" s="404">
        <v>1</v>
      </c>
      <c r="R41" s="404">
        <v>1</v>
      </c>
      <c r="S41" s="404">
        <v>1.03</v>
      </c>
      <c r="T41" s="404">
        <v>1</v>
      </c>
      <c r="U41" s="404">
        <v>1</v>
      </c>
      <c r="V41" s="439">
        <v>1</v>
      </c>
    </row>
    <row r="42" spans="1:22" x14ac:dyDescent="0.2">
      <c r="A42" s="407" t="str">
        <f>'CMFs Fatal (All Data)'!A42</f>
        <v>39 - Intersection - Geometry - Superstreet - Convert a conventional intersection to a superstreet intersection</v>
      </c>
      <c r="B42" s="403">
        <f>'CMFs Fatal (All Data)'!B42</f>
        <v>20</v>
      </c>
      <c r="C42" s="403" t="str">
        <f>'CMFs Fatal (All Data)'!C42</f>
        <v>Rural</v>
      </c>
      <c r="D42" s="403" t="e">
        <f>'CMFs Fatal (All Data)'!D42</f>
        <v>#N/A</v>
      </c>
      <c r="E42" s="404">
        <v>0.5575</v>
      </c>
      <c r="F42" s="404">
        <v>0.5575</v>
      </c>
      <c r="G42" s="404">
        <v>0.5575</v>
      </c>
      <c r="H42" s="404">
        <v>0.5575</v>
      </c>
      <c r="I42" s="404">
        <v>0.5575</v>
      </c>
      <c r="J42" s="404">
        <v>1</v>
      </c>
      <c r="K42" s="404">
        <v>0.5575</v>
      </c>
      <c r="L42" s="404">
        <v>0.5575</v>
      </c>
      <c r="M42" s="404">
        <v>0.5575</v>
      </c>
      <c r="N42" s="404">
        <v>0.5575</v>
      </c>
      <c r="O42" s="404">
        <v>1</v>
      </c>
      <c r="P42" s="404">
        <v>1</v>
      </c>
      <c r="Q42" s="404">
        <v>1</v>
      </c>
      <c r="R42" s="404">
        <v>1</v>
      </c>
      <c r="S42" s="404">
        <v>0.5575</v>
      </c>
      <c r="T42" s="404">
        <v>1</v>
      </c>
      <c r="U42" s="404">
        <v>1</v>
      </c>
      <c r="V42" s="439">
        <v>1</v>
      </c>
    </row>
    <row r="43" spans="1:22" x14ac:dyDescent="0.2">
      <c r="A43" s="407" t="str">
        <f>'CMFs Fatal (All Data)'!A43</f>
        <v>40 - Intersection - Geometry - Superstreet - Convert a conventional T intersection to a superstreet T intersection</v>
      </c>
      <c r="B43" s="403">
        <f>'CMFs Fatal (All Data)'!B43</f>
        <v>20</v>
      </c>
      <c r="C43" s="403" t="str">
        <f>'CMFs Fatal (All Data)'!C43</f>
        <v>All</v>
      </c>
      <c r="D43" s="403" t="e">
        <f>'CMFs Fatal (All Data)'!D43</f>
        <v>#N/A</v>
      </c>
      <c r="E43" s="404">
        <v>0.92</v>
      </c>
      <c r="F43" s="404">
        <v>0.92</v>
      </c>
      <c r="G43" s="404">
        <v>0.92</v>
      </c>
      <c r="H43" s="404">
        <v>0.92</v>
      </c>
      <c r="I43" s="404">
        <v>0.92</v>
      </c>
      <c r="J43" s="404">
        <v>1</v>
      </c>
      <c r="K43" s="404">
        <v>0.92</v>
      </c>
      <c r="L43" s="404">
        <v>0.92</v>
      </c>
      <c r="M43" s="404">
        <v>0.92</v>
      </c>
      <c r="N43" s="404">
        <v>0.92</v>
      </c>
      <c r="O43" s="404">
        <v>1</v>
      </c>
      <c r="P43" s="404">
        <v>1</v>
      </c>
      <c r="Q43" s="404">
        <v>1</v>
      </c>
      <c r="R43" s="404">
        <v>1</v>
      </c>
      <c r="S43" s="404">
        <v>0.92</v>
      </c>
      <c r="T43" s="404">
        <v>1</v>
      </c>
      <c r="U43" s="404">
        <v>1</v>
      </c>
      <c r="V43" s="439">
        <v>1</v>
      </c>
    </row>
    <row r="44" spans="1:22" x14ac:dyDescent="0.2">
      <c r="A44" s="536" t="str">
        <f>'CMFs Fatal (All Data)'!A44</f>
        <v>41 - Intersection - Geometry - Superstreet - Convert a conventional unsignalized intersection to an unsignalized superstreet intersection</v>
      </c>
      <c r="B44" s="403">
        <f>'CMFs Fatal (All Data)'!B44</f>
        <v>20</v>
      </c>
      <c r="C44" s="403" t="str">
        <f>'CMFs Fatal (All Data)'!C44</f>
        <v>Rural</v>
      </c>
      <c r="D44" s="403" t="e">
        <f>'CMFs Fatal (All Data)'!D44</f>
        <v>#N/A</v>
      </c>
      <c r="E44" s="404">
        <v>0.47499999999999998</v>
      </c>
      <c r="F44" s="404">
        <v>0.47499999999999998</v>
      </c>
      <c r="G44" s="404">
        <v>0.25</v>
      </c>
      <c r="H44" s="404">
        <v>0.47499999999999998</v>
      </c>
      <c r="I44" s="404">
        <v>0.47499999999999998</v>
      </c>
      <c r="J44" s="404">
        <v>1</v>
      </c>
      <c r="K44" s="404">
        <v>0.41</v>
      </c>
      <c r="L44" s="404">
        <v>0.25</v>
      </c>
      <c r="M44" s="404">
        <v>0.47499999999999998</v>
      </c>
      <c r="N44" s="404">
        <v>0.47499999999999998</v>
      </c>
      <c r="O44" s="404">
        <v>1</v>
      </c>
      <c r="P44" s="404">
        <v>1</v>
      </c>
      <c r="Q44" s="404">
        <v>1</v>
      </c>
      <c r="R44" s="404">
        <v>1</v>
      </c>
      <c r="S44" s="404">
        <v>0.47499999999999998</v>
      </c>
      <c r="T44" s="404">
        <v>1</v>
      </c>
      <c r="U44" s="404">
        <v>1</v>
      </c>
      <c r="V44" s="439">
        <v>1</v>
      </c>
    </row>
    <row r="45" spans="1:22" x14ac:dyDescent="0.2">
      <c r="A45" s="536" t="str">
        <f>'CMFs Fatal (All Data)'!A45</f>
        <v>42 - Intersection - Geometry - Turn lanes - Add auxiliary right turn lane (without physical separation)</v>
      </c>
      <c r="B45" s="403">
        <f>'CMFs Fatal (All Data)'!B45</f>
        <v>8</v>
      </c>
      <c r="C45" s="403" t="str">
        <f>'CMFs Fatal (All Data)'!C45</f>
        <v>All</v>
      </c>
      <c r="D45" s="403" t="e">
        <f>'CMFs Fatal (All Data)'!D45</f>
        <v>#N/A</v>
      </c>
      <c r="E45" s="404">
        <v>0.97199999999999998</v>
      </c>
      <c r="F45" s="404">
        <v>0.7</v>
      </c>
      <c r="G45" s="404">
        <v>0.97199999999999998</v>
      </c>
      <c r="H45" s="404">
        <v>0.97199999999999998</v>
      </c>
      <c r="I45" s="404">
        <v>0.97199999999999998</v>
      </c>
      <c r="J45" s="404">
        <v>1</v>
      </c>
      <c r="K45" s="404">
        <v>0.97199999999999998</v>
      </c>
      <c r="L45" s="404">
        <v>0.97199999999999998</v>
      </c>
      <c r="M45" s="404">
        <v>0.97199999999999998</v>
      </c>
      <c r="N45" s="404">
        <v>0.97199999999999998</v>
      </c>
      <c r="O45" s="404">
        <v>1</v>
      </c>
      <c r="P45" s="404">
        <v>1</v>
      </c>
      <c r="Q45" s="404">
        <v>1</v>
      </c>
      <c r="R45" s="404">
        <v>1</v>
      </c>
      <c r="S45" s="404">
        <v>0.97199999999999998</v>
      </c>
      <c r="T45" s="404">
        <v>1</v>
      </c>
      <c r="U45" s="404">
        <v>1</v>
      </c>
      <c r="V45" s="439">
        <v>1</v>
      </c>
    </row>
    <row r="46" spans="1:22" x14ac:dyDescent="0.2">
      <c r="A46" s="536" t="str">
        <f>'CMFs Fatal (All Data)'!A46</f>
        <v>43 - Intersection - Geometry - Turn lanes - Add exclusive left-turn lane (with physical separation)</v>
      </c>
      <c r="B46" s="403">
        <f>'CMFs Fatal (All Data)'!B46</f>
        <v>8</v>
      </c>
      <c r="C46" s="403" t="str">
        <f>'CMFs Fatal (All Data)'!C46</f>
        <v>Rural</v>
      </c>
      <c r="D46" s="403" t="e">
        <f>'CMFs Fatal (All Data)'!D46</f>
        <v>#N/A</v>
      </c>
      <c r="E46" s="404">
        <v>0.78</v>
      </c>
      <c r="F46" s="404">
        <v>0.75</v>
      </c>
      <c r="G46" s="404">
        <v>0.78</v>
      </c>
      <c r="H46" s="404">
        <v>0.75</v>
      </c>
      <c r="I46" s="404">
        <v>0.78</v>
      </c>
      <c r="J46" s="404">
        <v>1</v>
      </c>
      <c r="K46" s="404">
        <v>0.78</v>
      </c>
      <c r="L46" s="404">
        <v>0.78</v>
      </c>
      <c r="M46" s="404">
        <v>0.78</v>
      </c>
      <c r="N46" s="404">
        <v>0.78</v>
      </c>
      <c r="O46" s="404">
        <v>1</v>
      </c>
      <c r="P46" s="404">
        <v>1</v>
      </c>
      <c r="Q46" s="404">
        <v>1</v>
      </c>
      <c r="R46" s="404">
        <v>1</v>
      </c>
      <c r="S46" s="404">
        <v>0.78</v>
      </c>
      <c r="T46" s="404">
        <v>1</v>
      </c>
      <c r="U46" s="404">
        <v>1</v>
      </c>
      <c r="V46" s="439">
        <v>1</v>
      </c>
    </row>
    <row r="47" spans="1:22" x14ac:dyDescent="0.2">
      <c r="A47" s="536" t="str">
        <f>'CMFs Fatal (All Data)'!A47</f>
        <v>44 - Intersection - Geometry - Turn lanes - Add left- or right-turn by-pass lanes</v>
      </c>
      <c r="B47" s="403">
        <f>'CMFs Fatal (All Data)'!B47</f>
        <v>8</v>
      </c>
      <c r="C47" s="403" t="str">
        <f>'CMFs Fatal (All Data)'!C47</f>
        <v>Rural</v>
      </c>
      <c r="D47" s="403" t="e">
        <f>'CMFs Fatal (All Data)'!D47</f>
        <v>#N/A</v>
      </c>
      <c r="E47" s="404">
        <v>0.95</v>
      </c>
      <c r="F47" s="404">
        <v>0.95</v>
      </c>
      <c r="G47" s="404">
        <v>0.95</v>
      </c>
      <c r="H47" s="404">
        <v>0.95</v>
      </c>
      <c r="I47" s="404">
        <v>0.95</v>
      </c>
      <c r="J47" s="404">
        <v>1</v>
      </c>
      <c r="K47" s="404">
        <v>0.95</v>
      </c>
      <c r="L47" s="404">
        <v>0.95</v>
      </c>
      <c r="M47" s="404">
        <v>0.95</v>
      </c>
      <c r="N47" s="404">
        <v>0.95</v>
      </c>
      <c r="O47" s="404">
        <v>1</v>
      </c>
      <c r="P47" s="404">
        <v>1</v>
      </c>
      <c r="Q47" s="404">
        <v>1</v>
      </c>
      <c r="R47" s="404">
        <v>1</v>
      </c>
      <c r="S47" s="404">
        <v>0.95</v>
      </c>
      <c r="T47" s="404">
        <v>1</v>
      </c>
      <c r="U47" s="404">
        <v>1</v>
      </c>
      <c r="V47" s="439">
        <v>1</v>
      </c>
    </row>
    <row r="48" spans="1:22" x14ac:dyDescent="0.2">
      <c r="A48" s="407" t="str">
        <f>'CMFs Fatal (All Data)'!A48</f>
        <v>45 - Intersection - Geometry - Turn lanes - Add left-turn lanes on both major road approaches</v>
      </c>
      <c r="B48" s="403">
        <f>'CMFs Fatal (All Data)'!B48</f>
        <v>8</v>
      </c>
      <c r="C48" s="403" t="str">
        <f>'CMFs Fatal (All Data)'!C48</f>
        <v>All</v>
      </c>
      <c r="D48" s="403" t="e">
        <f>'CMFs Fatal (All Data)'!D48</f>
        <v>#N/A</v>
      </c>
      <c r="E48" s="404">
        <v>0.85499999999999998</v>
      </c>
      <c r="F48" s="404">
        <v>0.85499999999999998</v>
      </c>
      <c r="G48" s="404">
        <v>0.85499999999999998</v>
      </c>
      <c r="H48" s="404">
        <v>0.85499999999999998</v>
      </c>
      <c r="I48" s="404">
        <v>0.85499999999999998</v>
      </c>
      <c r="J48" s="404">
        <v>1</v>
      </c>
      <c r="K48" s="404">
        <v>0.85499999999999998</v>
      </c>
      <c r="L48" s="404">
        <v>0.85499999999999998</v>
      </c>
      <c r="M48" s="404">
        <v>0.85499999999999998</v>
      </c>
      <c r="N48" s="404">
        <v>0.85499999999999998</v>
      </c>
      <c r="O48" s="404">
        <v>1</v>
      </c>
      <c r="P48" s="404">
        <v>1</v>
      </c>
      <c r="Q48" s="404">
        <v>1</v>
      </c>
      <c r="R48" s="404">
        <v>1</v>
      </c>
      <c r="S48" s="404">
        <v>0.85499999999999998</v>
      </c>
      <c r="T48" s="404">
        <v>1</v>
      </c>
      <c r="U48" s="404">
        <v>1</v>
      </c>
      <c r="V48" s="439">
        <v>1</v>
      </c>
    </row>
    <row r="49" spans="1:22" x14ac:dyDescent="0.2">
      <c r="A49" s="407" t="str">
        <f>'CMFs Fatal (All Data)'!A49</f>
        <v>46 - Intersection - Geometry - Turn lanes - Improve angle of channelized right turn lane</v>
      </c>
      <c r="B49" s="403">
        <f>'CMFs Fatal (All Data)'!B49</f>
        <v>20</v>
      </c>
      <c r="C49" s="403" t="str">
        <f>'CMFs Fatal (All Data)'!C49</f>
        <v>All</v>
      </c>
      <c r="D49" s="403" t="e">
        <f>'CMFs Fatal (All Data)'!D49</f>
        <v>#N/A</v>
      </c>
      <c r="E49" s="404">
        <v>0.48449999999999999</v>
      </c>
      <c r="F49" s="404">
        <v>0.48449999999999999</v>
      </c>
      <c r="G49" s="404">
        <v>0.48449999999999999</v>
      </c>
      <c r="H49" s="404">
        <v>0.48449999999999999</v>
      </c>
      <c r="I49" s="404">
        <v>0.48449999999999999</v>
      </c>
      <c r="J49" s="404">
        <v>1</v>
      </c>
      <c r="K49" s="404">
        <v>0.48449999999999999</v>
      </c>
      <c r="L49" s="404">
        <v>0.39700000000000002</v>
      </c>
      <c r="M49" s="404">
        <v>0.48449999999999999</v>
      </c>
      <c r="N49" s="404">
        <v>0.48449999999999999</v>
      </c>
      <c r="O49" s="404">
        <v>1</v>
      </c>
      <c r="P49" s="404">
        <v>1</v>
      </c>
      <c r="Q49" s="404">
        <v>1</v>
      </c>
      <c r="R49" s="404">
        <v>1</v>
      </c>
      <c r="S49" s="404">
        <v>0.48449999999999999</v>
      </c>
      <c r="T49" s="404">
        <v>1</v>
      </c>
      <c r="U49" s="404">
        <v>1</v>
      </c>
      <c r="V49" s="439">
        <v>1</v>
      </c>
    </row>
    <row r="50" spans="1:22" x14ac:dyDescent="0.2">
      <c r="A50" s="407" t="str">
        <f>'CMFs Fatal (All Data)'!A50</f>
        <v>47 - Intersection - Traffic control - Sign - Convert two-way stop to four-way stop</v>
      </c>
      <c r="B50" s="403">
        <f>'CMFs Fatal (All Data)'!B50</f>
        <v>20</v>
      </c>
      <c r="C50" s="403" t="str">
        <f>'CMFs Fatal (All Data)'!C50</f>
        <v>All</v>
      </c>
      <c r="D50" s="403" t="e">
        <f>'CMFs Fatal (All Data)'!D50</f>
        <v>#N/A</v>
      </c>
      <c r="E50" s="404">
        <v>0.53</v>
      </c>
      <c r="F50" s="404">
        <v>0.53</v>
      </c>
      <c r="G50" s="404">
        <v>0.53</v>
      </c>
      <c r="H50" s="404">
        <v>0.53</v>
      </c>
      <c r="I50" s="404">
        <v>0.53</v>
      </c>
      <c r="J50" s="404">
        <v>1</v>
      </c>
      <c r="K50" s="404">
        <v>0.53</v>
      </c>
      <c r="L50" s="404">
        <v>0.53</v>
      </c>
      <c r="M50" s="404">
        <v>0.53</v>
      </c>
      <c r="N50" s="404">
        <v>0.53</v>
      </c>
      <c r="O50" s="404">
        <v>0.53</v>
      </c>
      <c r="P50" s="404">
        <v>0.53</v>
      </c>
      <c r="Q50" s="404">
        <v>1</v>
      </c>
      <c r="R50" s="404">
        <v>0.53</v>
      </c>
      <c r="S50" s="404">
        <v>0.53</v>
      </c>
      <c r="T50" s="404">
        <v>1</v>
      </c>
      <c r="U50" s="404">
        <v>1</v>
      </c>
      <c r="V50" s="439">
        <v>1</v>
      </c>
    </row>
    <row r="51" spans="1:22" x14ac:dyDescent="0.2">
      <c r="A51" s="407" t="str">
        <f>'CMFs Fatal (All Data)'!A51</f>
        <v>48 - Intersection - Traffic control - Sign - Flashing light on sign (Flashing all time)</v>
      </c>
      <c r="B51" s="403">
        <f>'CMFs Fatal (All Data)'!B51</f>
        <v>10</v>
      </c>
      <c r="C51" s="403" t="str">
        <f>'CMFs Fatal (All Data)'!C51</f>
        <v>All</v>
      </c>
      <c r="D51" s="403" t="e">
        <f>'CMFs Fatal (All Data)'!D51</f>
        <v>#N/A</v>
      </c>
      <c r="E51" s="404">
        <v>0.47499999999999998</v>
      </c>
      <c r="F51" s="404">
        <v>0.65500000000000003</v>
      </c>
      <c r="G51" s="404">
        <v>0.54500000000000004</v>
      </c>
      <c r="H51" s="404">
        <v>0.47499999999999998</v>
      </c>
      <c r="I51" s="404">
        <v>0.65500000000000003</v>
      </c>
      <c r="J51" s="404">
        <v>1</v>
      </c>
      <c r="K51" s="404">
        <v>0.73850000000000005</v>
      </c>
      <c r="L51" s="404">
        <v>0.65500000000000003</v>
      </c>
      <c r="M51" s="404">
        <v>0.65500000000000003</v>
      </c>
      <c r="N51" s="404">
        <v>0.65500000000000003</v>
      </c>
      <c r="O51" s="404">
        <v>1</v>
      </c>
      <c r="P51" s="404">
        <v>1</v>
      </c>
      <c r="Q51" s="404">
        <v>1</v>
      </c>
      <c r="R51" s="404">
        <v>0.65500000000000003</v>
      </c>
      <c r="S51" s="404">
        <v>0.65500000000000003</v>
      </c>
      <c r="T51" s="404">
        <v>1</v>
      </c>
      <c r="U51" s="404">
        <v>1</v>
      </c>
      <c r="V51" s="439">
        <v>1</v>
      </c>
    </row>
    <row r="52" spans="1:22" x14ac:dyDescent="0.2">
      <c r="A52" s="407" t="str">
        <f>'CMFs Fatal (All Data)'!A52</f>
        <v>49 - Intersection - Traffic control - Sign - Improve sign visibility</v>
      </c>
      <c r="B52" s="403">
        <f>'CMFs Fatal (All Data)'!B52</f>
        <v>10</v>
      </c>
      <c r="C52" s="403" t="str">
        <f>'CMFs Fatal (All Data)'!C52</f>
        <v>All</v>
      </c>
      <c r="D52" s="403" t="e">
        <f>'CMFs Fatal (All Data)'!D52</f>
        <v>#N/A</v>
      </c>
      <c r="E52" s="404">
        <v>0.91700000000000004</v>
      </c>
      <c r="F52" s="404">
        <v>0.94</v>
      </c>
      <c r="G52" s="404">
        <v>0.91549999999999998</v>
      </c>
      <c r="H52" s="404">
        <v>1</v>
      </c>
      <c r="I52" s="404">
        <v>1</v>
      </c>
      <c r="J52" s="404">
        <v>1</v>
      </c>
      <c r="K52" s="404">
        <v>0.91700000000000004</v>
      </c>
      <c r="L52" s="404">
        <v>0.91700000000000004</v>
      </c>
      <c r="M52" s="404">
        <v>0.91700000000000004</v>
      </c>
      <c r="N52" s="404">
        <v>0.91700000000000004</v>
      </c>
      <c r="O52" s="404">
        <v>0.91700000000000004</v>
      </c>
      <c r="P52" s="404">
        <v>0.91700000000000004</v>
      </c>
      <c r="Q52" s="404">
        <v>1</v>
      </c>
      <c r="R52" s="404">
        <v>0.91700000000000004</v>
      </c>
      <c r="S52" s="404">
        <v>0.91600000000000004</v>
      </c>
      <c r="T52" s="404">
        <v>1</v>
      </c>
      <c r="U52" s="404">
        <v>1</v>
      </c>
      <c r="V52" s="439">
        <v>1</v>
      </c>
    </row>
    <row r="53" spans="1:22" x14ac:dyDescent="0.2">
      <c r="A53" s="407" t="str">
        <f>'CMFs Fatal (All Data)'!A53</f>
        <v>50 - Intersection - Traffic control - Sign - Improve traffic Sign  - Eliminate parking at intersection</v>
      </c>
      <c r="B53" s="403">
        <f>'CMFs Fatal (All Data)'!B53</f>
        <v>10</v>
      </c>
      <c r="C53" s="403" t="str">
        <f>'CMFs Fatal (All Data)'!C53</f>
        <v>All</v>
      </c>
      <c r="D53" s="403" t="e">
        <f>'CMFs Fatal (All Data)'!D53</f>
        <v>#N/A</v>
      </c>
      <c r="E53" s="404">
        <v>1</v>
      </c>
      <c r="F53" s="404">
        <v>1</v>
      </c>
      <c r="G53" s="404">
        <v>1</v>
      </c>
      <c r="H53" s="404">
        <v>1</v>
      </c>
      <c r="I53" s="404">
        <v>1</v>
      </c>
      <c r="J53" s="404">
        <v>1</v>
      </c>
      <c r="K53" s="404">
        <v>1</v>
      </c>
      <c r="L53" s="404">
        <v>1</v>
      </c>
      <c r="M53" s="404">
        <v>0.65</v>
      </c>
      <c r="N53" s="404">
        <v>0.65</v>
      </c>
      <c r="O53" s="404">
        <v>1</v>
      </c>
      <c r="P53" s="404">
        <v>1</v>
      </c>
      <c r="Q53" s="404">
        <v>1</v>
      </c>
      <c r="R53" s="404">
        <v>1</v>
      </c>
      <c r="S53" s="404">
        <v>1</v>
      </c>
      <c r="T53" s="404">
        <v>1</v>
      </c>
      <c r="U53" s="404">
        <v>1</v>
      </c>
      <c r="V53" s="439">
        <v>1</v>
      </c>
    </row>
    <row r="54" spans="1:22" x14ac:dyDescent="0.2">
      <c r="A54" s="407" t="str">
        <f>'CMFs Fatal (All Data)'!A54</f>
        <v>51 - Intersection - Traffic control - Sign - Install all-way stop sign</v>
      </c>
      <c r="B54" s="403">
        <f>'CMFs Fatal (All Data)'!B54</f>
        <v>10</v>
      </c>
      <c r="C54" s="403" t="str">
        <f>'CMFs Fatal (All Data)'!C54</f>
        <v>All</v>
      </c>
      <c r="D54" s="403" t="e">
        <f>'CMFs Fatal (All Data)'!D54</f>
        <v>#N/A</v>
      </c>
      <c r="E54" s="404">
        <v>0.20150000000000001</v>
      </c>
      <c r="F54" s="404">
        <v>0.82</v>
      </c>
      <c r="G54" s="404">
        <v>0.27450000000000002</v>
      </c>
      <c r="H54" s="404">
        <v>1</v>
      </c>
      <c r="I54" s="404">
        <v>1</v>
      </c>
      <c r="J54" s="404">
        <v>1</v>
      </c>
      <c r="K54" s="404">
        <v>0.20150000000000001</v>
      </c>
      <c r="L54" s="404">
        <v>0.20150000000000001</v>
      </c>
      <c r="M54" s="404">
        <v>1</v>
      </c>
      <c r="N54" s="404">
        <v>0.29949999999999999</v>
      </c>
      <c r="O54" s="404">
        <v>1</v>
      </c>
      <c r="P54" s="404">
        <v>1</v>
      </c>
      <c r="Q54" s="404">
        <v>1</v>
      </c>
      <c r="R54" s="404">
        <v>0.29949999999999999</v>
      </c>
      <c r="S54" s="404">
        <v>0.29949999999999999</v>
      </c>
      <c r="T54" s="404">
        <v>1</v>
      </c>
      <c r="U54" s="404">
        <v>1</v>
      </c>
      <c r="V54" s="439">
        <v>1</v>
      </c>
    </row>
    <row r="55" spans="1:22" x14ac:dyDescent="0.2">
      <c r="A55" s="407" t="str">
        <f>'CMFs Fatal (All Data)'!A55</f>
        <v>52 - Intersection - Traffic control - Sign - Install left turn flashing yellow arrow signals and supplemental traffic signs</v>
      </c>
      <c r="B55" s="403">
        <f>'CMFs Fatal (All Data)'!B55</f>
        <v>10</v>
      </c>
      <c r="C55" s="403" t="str">
        <f>'CMFs Fatal (All Data)'!C55</f>
        <v>Urban</v>
      </c>
      <c r="D55" s="403" t="e">
        <f>'CMFs Fatal (All Data)'!D55</f>
        <v>#N/A</v>
      </c>
      <c r="E55" s="404">
        <v>0.879</v>
      </c>
      <c r="F55" s="404">
        <v>0.879</v>
      </c>
      <c r="G55" s="404">
        <v>0.879</v>
      </c>
      <c r="H55" s="404">
        <v>1</v>
      </c>
      <c r="I55" s="404">
        <v>1</v>
      </c>
      <c r="J55" s="404">
        <v>1</v>
      </c>
      <c r="K55" s="404">
        <v>0.85699999999999998</v>
      </c>
      <c r="L55" s="404">
        <v>0.879</v>
      </c>
      <c r="M55" s="404">
        <v>1</v>
      </c>
      <c r="N55" s="404">
        <v>0.879</v>
      </c>
      <c r="O55" s="404">
        <v>1</v>
      </c>
      <c r="P55" s="404">
        <v>1</v>
      </c>
      <c r="Q55" s="404">
        <v>1</v>
      </c>
      <c r="R55" s="404">
        <v>0.879</v>
      </c>
      <c r="S55" s="404">
        <v>0.879</v>
      </c>
      <c r="T55" s="404">
        <v>1</v>
      </c>
      <c r="U55" s="404">
        <v>1</v>
      </c>
      <c r="V55" s="439">
        <v>1</v>
      </c>
    </row>
    <row r="56" spans="1:22" x14ac:dyDescent="0.2">
      <c r="A56" s="407" t="str">
        <f>'CMFs Fatal (All Data)'!A56</f>
        <v>53 - Intersection - Traffic control - Sign - Install RIRO operations at stop-controlled intersections</v>
      </c>
      <c r="B56" s="403">
        <f>'CMFs Fatal (All Data)'!B56</f>
        <v>10</v>
      </c>
      <c r="C56" s="403" t="str">
        <f>'CMFs Fatal (All Data)'!C56</f>
        <v>Urban</v>
      </c>
      <c r="D56" s="403" t="e">
        <f>'CMFs Fatal (All Data)'!D56</f>
        <v>#N/A</v>
      </c>
      <c r="E56" s="404">
        <v>1.02</v>
      </c>
      <c r="F56" s="404">
        <v>1.02</v>
      </c>
      <c r="G56" s="404">
        <v>1.02</v>
      </c>
      <c r="H56" s="404">
        <v>1</v>
      </c>
      <c r="I56" s="404">
        <v>1</v>
      </c>
      <c r="J56" s="404">
        <v>1</v>
      </c>
      <c r="K56" s="404">
        <v>1.02</v>
      </c>
      <c r="L56" s="404">
        <v>1.02</v>
      </c>
      <c r="M56" s="404">
        <v>1</v>
      </c>
      <c r="N56" s="404">
        <v>1.02</v>
      </c>
      <c r="O56" s="404">
        <v>1</v>
      </c>
      <c r="P56" s="404">
        <v>1</v>
      </c>
      <c r="Q56" s="404">
        <v>1</v>
      </c>
      <c r="R56" s="404">
        <v>1.02</v>
      </c>
      <c r="S56" s="404">
        <v>1.02</v>
      </c>
      <c r="T56" s="404">
        <v>1</v>
      </c>
      <c r="U56" s="404">
        <v>1</v>
      </c>
      <c r="V56" s="439">
        <v>1</v>
      </c>
    </row>
    <row r="57" spans="1:22" x14ac:dyDescent="0.2">
      <c r="A57" s="407" t="str">
        <f>'CMFs Fatal (All Data)'!A57</f>
        <v>54 - Intersection - Traffic control - Sign - Install turn prohibition sign</v>
      </c>
      <c r="B57" s="403">
        <f>'CMFs Fatal (All Data)'!B57</f>
        <v>10</v>
      </c>
      <c r="C57" s="403" t="str">
        <f>'CMFs Fatal (All Data)'!C57</f>
        <v>Urban and Suburban</v>
      </c>
      <c r="D57" s="403" t="e">
        <f>'CMFs Fatal (All Data)'!D57</f>
        <v>#N/A</v>
      </c>
      <c r="E57" s="404">
        <v>0.3</v>
      </c>
      <c r="F57" s="404">
        <v>0.3</v>
      </c>
      <c r="G57" s="404">
        <v>0.3</v>
      </c>
      <c r="H57" s="404">
        <v>1</v>
      </c>
      <c r="I57" s="404">
        <v>1</v>
      </c>
      <c r="J57" s="404">
        <v>1</v>
      </c>
      <c r="K57" s="404">
        <v>0.29499999999999998</v>
      </c>
      <c r="L57" s="404">
        <v>0.3</v>
      </c>
      <c r="M57" s="404">
        <v>1</v>
      </c>
      <c r="N57" s="404">
        <v>0.3</v>
      </c>
      <c r="O57" s="404">
        <v>1</v>
      </c>
      <c r="P57" s="404">
        <v>1</v>
      </c>
      <c r="Q57" s="404">
        <v>1</v>
      </c>
      <c r="R57" s="404">
        <v>0.3</v>
      </c>
      <c r="S57" s="404">
        <v>0.3</v>
      </c>
      <c r="T57" s="404">
        <v>1</v>
      </c>
      <c r="U57" s="404">
        <v>1</v>
      </c>
      <c r="V57" s="439">
        <v>1</v>
      </c>
    </row>
    <row r="58" spans="1:22" x14ac:dyDescent="0.2">
      <c r="A58" s="407" t="str">
        <f>'CMFs Fatal (All Data)'!A58</f>
        <v>55 - Intersection - Traffic control - Sign - Install two-way stop sign</v>
      </c>
      <c r="B58" s="403">
        <f>'CMFs Fatal (All Data)'!B58</f>
        <v>10</v>
      </c>
      <c r="C58" s="403" t="str">
        <f>'CMFs Fatal (All Data)'!C58</f>
        <v>All</v>
      </c>
      <c r="D58" s="403" t="e">
        <f>'CMFs Fatal (All Data)'!D58</f>
        <v>#N/A</v>
      </c>
      <c r="E58" s="404">
        <v>1</v>
      </c>
      <c r="F58" s="404">
        <v>0.46949999999999997</v>
      </c>
      <c r="G58" s="404">
        <v>0.46949999999999997</v>
      </c>
      <c r="H58" s="404">
        <v>1</v>
      </c>
      <c r="I58" s="404">
        <v>1</v>
      </c>
      <c r="J58" s="404">
        <v>1</v>
      </c>
      <c r="K58" s="404">
        <v>0.46949999999999997</v>
      </c>
      <c r="L58" s="404">
        <v>0.46949999999999997</v>
      </c>
      <c r="M58" s="404">
        <v>1</v>
      </c>
      <c r="N58" s="404">
        <v>0.46949999999999997</v>
      </c>
      <c r="O58" s="404">
        <v>1</v>
      </c>
      <c r="P58" s="404">
        <v>1</v>
      </c>
      <c r="Q58" s="404">
        <v>1</v>
      </c>
      <c r="R58" s="404">
        <v>0.46949999999999997</v>
      </c>
      <c r="S58" s="404">
        <v>0.46949999999999997</v>
      </c>
      <c r="T58" s="404">
        <v>1</v>
      </c>
      <c r="U58" s="404">
        <v>1</v>
      </c>
      <c r="V58" s="439">
        <v>1</v>
      </c>
    </row>
    <row r="59" spans="1:22" x14ac:dyDescent="0.2">
      <c r="A59" s="407" t="str">
        <f>'CMFs Fatal (All Data)'!A59</f>
        <v xml:space="preserve">56 - Intersection - Traffic control - Sign - Install yield signs </v>
      </c>
      <c r="B59" s="403">
        <f>'CMFs Fatal (All Data)'!B59</f>
        <v>10</v>
      </c>
      <c r="C59" s="403" t="str">
        <f>'CMFs Fatal (All Data)'!C59</f>
        <v>All</v>
      </c>
      <c r="D59" s="403" t="e">
        <f>'CMFs Fatal (All Data)'!D59</f>
        <v>#N/A</v>
      </c>
      <c r="E59" s="404">
        <v>1</v>
      </c>
      <c r="F59" s="404">
        <v>1</v>
      </c>
      <c r="G59" s="404">
        <v>1</v>
      </c>
      <c r="H59" s="404">
        <v>1</v>
      </c>
      <c r="I59" s="404">
        <v>1</v>
      </c>
      <c r="J59" s="404">
        <v>1</v>
      </c>
      <c r="K59" s="404">
        <v>1</v>
      </c>
      <c r="L59" s="404">
        <v>1</v>
      </c>
      <c r="M59" s="404">
        <v>1</v>
      </c>
      <c r="N59" s="404">
        <v>1</v>
      </c>
      <c r="O59" s="404">
        <v>1</v>
      </c>
      <c r="P59" s="404">
        <v>1</v>
      </c>
      <c r="Q59" s="404">
        <v>1</v>
      </c>
      <c r="R59" s="404">
        <v>1</v>
      </c>
      <c r="S59" s="404">
        <v>1</v>
      </c>
      <c r="T59" s="404">
        <v>1</v>
      </c>
      <c r="U59" s="404">
        <v>1</v>
      </c>
      <c r="V59" s="439">
        <v>1</v>
      </c>
    </row>
    <row r="60" spans="1:22" x14ac:dyDescent="0.2">
      <c r="A60" s="407" t="str">
        <f>'CMFs Fatal (All Data)'!A60</f>
        <v>57 - Intersection - Traffic control - Sign - Provide flashing beacons at stop controlled intersections</v>
      </c>
      <c r="B60" s="403">
        <f>'CMFs Fatal (All Data)'!B60</f>
        <v>10</v>
      </c>
      <c r="C60" s="403" t="str">
        <f>'CMFs Fatal (All Data)'!C60</f>
        <v>All</v>
      </c>
      <c r="D60" s="403" t="e">
        <f>'CMFs Fatal (All Data)'!D60</f>
        <v>#N/A</v>
      </c>
      <c r="E60" s="404">
        <v>1</v>
      </c>
      <c r="F60" s="404">
        <v>0.92</v>
      </c>
      <c r="G60" s="404">
        <v>0.87</v>
      </c>
      <c r="H60" s="404">
        <v>1</v>
      </c>
      <c r="I60" s="404">
        <v>1</v>
      </c>
      <c r="J60" s="404">
        <v>1</v>
      </c>
      <c r="K60" s="404">
        <v>0.87</v>
      </c>
      <c r="L60" s="404">
        <v>0.87</v>
      </c>
      <c r="M60" s="404">
        <v>1</v>
      </c>
      <c r="N60" s="404">
        <v>0.87</v>
      </c>
      <c r="O60" s="404">
        <v>1</v>
      </c>
      <c r="P60" s="404">
        <v>1</v>
      </c>
      <c r="Q60" s="404">
        <v>1</v>
      </c>
      <c r="R60" s="404">
        <v>0.87</v>
      </c>
      <c r="S60" s="404">
        <v>0.87</v>
      </c>
      <c r="T60" s="404">
        <v>1</v>
      </c>
      <c r="U60" s="404">
        <v>1</v>
      </c>
      <c r="V60" s="439">
        <v>1</v>
      </c>
    </row>
    <row r="61" spans="1:22" x14ac:dyDescent="0.2">
      <c r="A61" s="407" t="str">
        <f>'CMFs Fatal (All Data)'!A61</f>
        <v>58 - Intersection - Traffic control - Sign - Remove traffic signal and install 4-way stop</v>
      </c>
      <c r="B61" s="403">
        <f>'CMFs Fatal (All Data)'!B61</f>
        <v>20</v>
      </c>
      <c r="C61" s="403" t="str">
        <f>'CMFs Fatal (All Data)'!C61</f>
        <v>All</v>
      </c>
      <c r="D61" s="403" t="e">
        <f>'CMFs Fatal (All Data)'!D61</f>
        <v>#N/A</v>
      </c>
      <c r="E61" s="404">
        <v>0.76</v>
      </c>
      <c r="F61" s="404">
        <v>0.76</v>
      </c>
      <c r="G61" s="404">
        <v>0.76</v>
      </c>
      <c r="H61" s="404">
        <v>0.76</v>
      </c>
      <c r="I61" s="404">
        <v>0.76</v>
      </c>
      <c r="J61" s="404">
        <v>1</v>
      </c>
      <c r="K61" s="404">
        <v>0.76</v>
      </c>
      <c r="L61" s="404">
        <v>0.76</v>
      </c>
      <c r="M61" s="404">
        <v>0.76</v>
      </c>
      <c r="N61" s="404">
        <v>0.76</v>
      </c>
      <c r="O61" s="404">
        <v>0.76</v>
      </c>
      <c r="P61" s="404">
        <v>0.76</v>
      </c>
      <c r="Q61" s="404">
        <v>1</v>
      </c>
      <c r="R61" s="404">
        <v>0.76</v>
      </c>
      <c r="S61" s="404">
        <v>0.76</v>
      </c>
      <c r="T61" s="404">
        <v>1</v>
      </c>
      <c r="U61" s="404">
        <v>1</v>
      </c>
      <c r="V61" s="439">
        <v>1</v>
      </c>
    </row>
    <row r="62" spans="1:22" x14ac:dyDescent="0.2">
      <c r="A62" s="407" t="str">
        <f>'CMFs Fatal (All Data)'!A62</f>
        <v>59 - Intersection - Traffic control - Signal - Convert signal from pedestal-mounted to mast arm</v>
      </c>
      <c r="B62" s="403">
        <f>'CMFs Fatal (All Data)'!B62</f>
        <v>20</v>
      </c>
      <c r="C62" s="403" t="str">
        <f>'CMFs Fatal (All Data)'!C62</f>
        <v>All</v>
      </c>
      <c r="D62" s="403" t="e">
        <f>'CMFs Fatal (All Data)'!D62</f>
        <v>#N/A</v>
      </c>
      <c r="E62" s="404">
        <v>1</v>
      </c>
      <c r="F62" s="404">
        <v>0.59</v>
      </c>
      <c r="G62" s="404">
        <v>0.26</v>
      </c>
      <c r="H62" s="404">
        <v>1</v>
      </c>
      <c r="I62" s="404">
        <v>1</v>
      </c>
      <c r="J62" s="404">
        <v>1</v>
      </c>
      <c r="K62" s="404">
        <v>0.56000000000000005</v>
      </c>
      <c r="L62" s="404">
        <v>0.56000000000000005</v>
      </c>
      <c r="M62" s="404">
        <v>0.56000000000000005</v>
      </c>
      <c r="N62" s="404">
        <v>1</v>
      </c>
      <c r="O62" s="404">
        <v>1</v>
      </c>
      <c r="P62" s="404">
        <v>1</v>
      </c>
      <c r="Q62" s="404">
        <v>1</v>
      </c>
      <c r="R62" s="404">
        <v>1</v>
      </c>
      <c r="S62" s="404">
        <v>0.56000000000000005</v>
      </c>
      <c r="T62" s="404">
        <v>1</v>
      </c>
      <c r="U62" s="404">
        <v>1</v>
      </c>
      <c r="V62" s="439">
        <v>1</v>
      </c>
    </row>
    <row r="63" spans="1:22" x14ac:dyDescent="0.2">
      <c r="A63" s="407" t="str">
        <f>'CMFs Fatal (All Data)'!A63</f>
        <v>60 - Intersection - Traffic control - Signal - Convert signal from span wire to mast arm</v>
      </c>
      <c r="B63" s="403">
        <f>'CMFs Fatal (All Data)'!B63</f>
        <v>20</v>
      </c>
      <c r="C63" s="403" t="str">
        <f>'CMFs Fatal (All Data)'!C63</f>
        <v>All</v>
      </c>
      <c r="D63" s="403" t="e">
        <f>'CMFs Fatal (All Data)'!D63</f>
        <v>#N/A</v>
      </c>
      <c r="E63" s="404">
        <v>1</v>
      </c>
      <c r="F63" s="404">
        <v>0.97499999999999998</v>
      </c>
      <c r="G63" s="404">
        <v>0.97499999999999998</v>
      </c>
      <c r="H63" s="404">
        <v>1</v>
      </c>
      <c r="I63" s="404">
        <v>1</v>
      </c>
      <c r="J63" s="404">
        <v>1</v>
      </c>
      <c r="K63" s="404">
        <v>0.97499999999999998</v>
      </c>
      <c r="L63" s="404">
        <v>0.97499999999999998</v>
      </c>
      <c r="M63" s="404">
        <v>0.97499999999999998</v>
      </c>
      <c r="N63" s="404">
        <v>1</v>
      </c>
      <c r="O63" s="404">
        <v>1</v>
      </c>
      <c r="P63" s="404">
        <v>1</v>
      </c>
      <c r="Q63" s="404">
        <v>1</v>
      </c>
      <c r="R63" s="404">
        <v>1</v>
      </c>
      <c r="S63" s="404">
        <v>0.97499999999999998</v>
      </c>
      <c r="T63" s="404">
        <v>1</v>
      </c>
      <c r="U63" s="404">
        <v>1</v>
      </c>
      <c r="V63" s="439">
        <v>1</v>
      </c>
    </row>
    <row r="64" spans="1:22" x14ac:dyDescent="0.2">
      <c r="A64" s="407" t="str">
        <f>'CMFs Fatal (All Data)'!A64</f>
        <v>61 - Intersection - Traffic control - Signal - Improve signal visibility</v>
      </c>
      <c r="B64" s="403">
        <f>'CMFs Fatal (All Data)'!B64</f>
        <v>10</v>
      </c>
      <c r="C64" s="403" t="str">
        <f>'CMFs Fatal (All Data)'!C64</f>
        <v>All</v>
      </c>
      <c r="D64" s="403" t="e">
        <f>'CMFs Fatal (All Data)'!D64</f>
        <v>#N/A</v>
      </c>
      <c r="E64" s="404">
        <v>0.93</v>
      </c>
      <c r="F64" s="404">
        <v>0.93</v>
      </c>
      <c r="G64" s="404">
        <v>0.57999999999999996</v>
      </c>
      <c r="H64" s="404">
        <v>1</v>
      </c>
      <c r="I64" s="404">
        <v>1</v>
      </c>
      <c r="J64" s="404">
        <v>1</v>
      </c>
      <c r="K64" s="404">
        <v>0.93</v>
      </c>
      <c r="L64" s="404">
        <v>0.93</v>
      </c>
      <c r="M64" s="404">
        <v>1</v>
      </c>
      <c r="N64" s="404">
        <v>0.93</v>
      </c>
      <c r="O64" s="404">
        <v>1</v>
      </c>
      <c r="P64" s="404">
        <v>1</v>
      </c>
      <c r="Q64" s="404">
        <v>1</v>
      </c>
      <c r="R64" s="404">
        <v>0.93</v>
      </c>
      <c r="S64" s="404">
        <v>0.91600000000000004</v>
      </c>
      <c r="T64" s="404">
        <v>1</v>
      </c>
      <c r="U64" s="404">
        <v>1</v>
      </c>
      <c r="V64" s="439">
        <v>1</v>
      </c>
    </row>
    <row r="65" spans="1:22" x14ac:dyDescent="0.2">
      <c r="A65" s="407" t="str">
        <f>'CMFs Fatal (All Data)'!A65</f>
        <v>62 - Intersection - Traffic control - Signal - Install Box Span Signal</v>
      </c>
      <c r="B65" s="403">
        <f>'CMFs Fatal (All Data)'!B65</f>
        <v>20</v>
      </c>
      <c r="C65" s="403" t="str">
        <f>'CMFs Fatal (All Data)'!C65</f>
        <v>All</v>
      </c>
      <c r="D65" s="403" t="e">
        <f>'CMFs Fatal (All Data)'!D65</f>
        <v>#N/A</v>
      </c>
      <c r="E65" s="404">
        <v>0.89249999999999996</v>
      </c>
      <c r="F65" s="404">
        <v>0.89249999999999996</v>
      </c>
      <c r="G65" s="404">
        <v>0.85850000000000004</v>
      </c>
      <c r="H65" s="404">
        <v>1</v>
      </c>
      <c r="I65" s="404">
        <v>1</v>
      </c>
      <c r="J65" s="404">
        <v>1</v>
      </c>
      <c r="K65" s="404">
        <v>0.89249999999999996</v>
      </c>
      <c r="L65" s="404">
        <v>0.89249999999999996</v>
      </c>
      <c r="M65" s="404">
        <v>1</v>
      </c>
      <c r="N65" s="404">
        <v>0.89249999999999996</v>
      </c>
      <c r="O65" s="404">
        <v>1</v>
      </c>
      <c r="P65" s="404">
        <v>1</v>
      </c>
      <c r="Q65" s="404">
        <v>1</v>
      </c>
      <c r="R65" s="404">
        <v>1</v>
      </c>
      <c r="S65" s="404">
        <v>0.89249999999999996</v>
      </c>
      <c r="T65" s="404">
        <v>1</v>
      </c>
      <c r="U65" s="404">
        <v>1</v>
      </c>
      <c r="V65" s="439">
        <v>1</v>
      </c>
    </row>
    <row r="66" spans="1:22" x14ac:dyDescent="0.2">
      <c r="A66" s="407" t="str">
        <f>'CMFs Fatal (All Data)'!A66</f>
        <v>63 - Intersection - Traffic control - Signal - Install dynamic signal warning</v>
      </c>
      <c r="B66" s="405">
        <f>'CMFs Fatal (All Data)'!B66</f>
        <v>20</v>
      </c>
      <c r="C66" s="405" t="str">
        <f>'CMFs Fatal (All Data)'!C66</f>
        <v>All</v>
      </c>
      <c r="D66" s="405" t="e">
        <f>'CMFs Fatal (All Data)'!D66</f>
        <v>#N/A</v>
      </c>
      <c r="E66" s="404">
        <v>0.85350000000000004</v>
      </c>
      <c r="F66" s="404">
        <v>0.89</v>
      </c>
      <c r="G66" s="404">
        <v>0.65449999999999997</v>
      </c>
      <c r="H66" s="404">
        <v>1</v>
      </c>
      <c r="I66" s="404">
        <v>1</v>
      </c>
      <c r="J66" s="404">
        <v>1</v>
      </c>
      <c r="K66" s="404">
        <v>0.85350000000000004</v>
      </c>
      <c r="L66" s="404">
        <v>0.85350000000000004</v>
      </c>
      <c r="M66" s="404">
        <v>1</v>
      </c>
      <c r="N66" s="404">
        <v>0.85350000000000004</v>
      </c>
      <c r="O66" s="404">
        <v>1</v>
      </c>
      <c r="P66" s="404">
        <v>1</v>
      </c>
      <c r="Q66" s="404">
        <v>1</v>
      </c>
      <c r="R66" s="404">
        <v>0.85350000000000004</v>
      </c>
      <c r="S66" s="404">
        <v>0.85350000000000004</v>
      </c>
      <c r="T66" s="404">
        <v>1</v>
      </c>
      <c r="U66" s="404">
        <v>1</v>
      </c>
      <c r="V66" s="439">
        <v>1</v>
      </c>
    </row>
    <row r="67" spans="1:22" x14ac:dyDescent="0.2">
      <c r="A67" s="407" t="str">
        <f>'CMFs Fatal (All Data)'!A67</f>
        <v>64 - Intersection - Traffic control - Signal - Replace incandescent traffic signal bulbs with Light Emitting Diodes (LEDs)</v>
      </c>
      <c r="B67" s="403">
        <f>'CMFs Fatal (All Data)'!B67</f>
        <v>10</v>
      </c>
      <c r="C67" s="403" t="str">
        <f>'CMFs Fatal (All Data)'!C67</f>
        <v>Urban</v>
      </c>
      <c r="D67" s="403" t="e">
        <f>'CMFs Fatal (All Data)'!D67</f>
        <v>#N/A</v>
      </c>
      <c r="E67" s="404">
        <v>1.0469999999999999</v>
      </c>
      <c r="F67" s="404">
        <v>0.96650000000000003</v>
      </c>
      <c r="G67" s="404">
        <v>1.0469999999999999</v>
      </c>
      <c r="H67" s="404">
        <v>1</v>
      </c>
      <c r="I67" s="404">
        <v>1</v>
      </c>
      <c r="J67" s="404">
        <v>1</v>
      </c>
      <c r="K67" s="404">
        <v>1.0469999999999999</v>
      </c>
      <c r="L67" s="404">
        <v>1.0469999999999999</v>
      </c>
      <c r="M67" s="404">
        <v>1</v>
      </c>
      <c r="N67" s="404">
        <v>1.0469999999999999</v>
      </c>
      <c r="O67" s="404">
        <v>1</v>
      </c>
      <c r="P67" s="404">
        <v>1</v>
      </c>
      <c r="Q67" s="404">
        <v>1</v>
      </c>
      <c r="R67" s="404">
        <v>1.0469999999999999</v>
      </c>
      <c r="S67" s="404">
        <v>1.0720000000000001</v>
      </c>
      <c r="T67" s="404">
        <v>1</v>
      </c>
      <c r="U67" s="404">
        <v>1</v>
      </c>
      <c r="V67" s="439">
        <v>1</v>
      </c>
    </row>
    <row r="68" spans="1:22" x14ac:dyDescent="0.2">
      <c r="A68" s="407" t="str">
        <f>'CMFs Fatal (All Data)'!A68</f>
        <v>65 - Intersection - Traffic control - Signal - Phasing or timing - Add all-red interval/increase yellow time</v>
      </c>
      <c r="B68" s="403">
        <f>'CMFs Fatal (All Data)'!B68</f>
        <v>50</v>
      </c>
      <c r="C68" s="403" t="str">
        <f>'CMFs Fatal (All Data)'!C68</f>
        <v>Urban</v>
      </c>
      <c r="D68" s="403" t="e">
        <f>'CMFs Fatal (All Data)'!D68</f>
        <v>#N/A</v>
      </c>
      <c r="E68" s="404">
        <v>0.9355</v>
      </c>
      <c r="F68" s="404">
        <v>0.84799999999999998</v>
      </c>
      <c r="G68" s="404">
        <v>0.96599999999999997</v>
      </c>
      <c r="H68" s="404">
        <v>1</v>
      </c>
      <c r="I68" s="404">
        <v>1</v>
      </c>
      <c r="J68" s="404">
        <v>1</v>
      </c>
      <c r="K68" s="404">
        <v>0.9355</v>
      </c>
      <c r="L68" s="404">
        <v>0.9355</v>
      </c>
      <c r="M68" s="404">
        <v>1</v>
      </c>
      <c r="N68" s="404">
        <v>0.9355</v>
      </c>
      <c r="O68" s="404">
        <v>1</v>
      </c>
      <c r="P68" s="404">
        <v>1</v>
      </c>
      <c r="Q68" s="404">
        <v>1</v>
      </c>
      <c r="R68" s="404">
        <v>0.9355</v>
      </c>
      <c r="S68" s="404">
        <v>0.9355</v>
      </c>
      <c r="T68" s="404">
        <v>1</v>
      </c>
      <c r="U68" s="404">
        <v>1</v>
      </c>
      <c r="V68" s="439">
        <v>1</v>
      </c>
    </row>
    <row r="69" spans="1:22" x14ac:dyDescent="0.2">
      <c r="A69" s="407" t="str">
        <f>'CMFs Fatal (All Data)'!A69</f>
        <v>66 - Intersection - Traffic control - Signal - Phasing or timing - Add pedestrian phase</v>
      </c>
      <c r="B69" s="403">
        <f>'CMFs Fatal (All Data)'!B69</f>
        <v>20</v>
      </c>
      <c r="C69" s="403" t="str">
        <f>'CMFs Fatal (All Data)'!C69</f>
        <v>All</v>
      </c>
      <c r="D69" s="403" t="e">
        <f>'CMFs Fatal (All Data)'!D69</f>
        <v>#N/A</v>
      </c>
      <c r="E69" s="404">
        <v>1</v>
      </c>
      <c r="F69" s="404">
        <v>0.92</v>
      </c>
      <c r="G69" s="404">
        <v>0.95399999999999996</v>
      </c>
      <c r="H69" s="404">
        <v>1</v>
      </c>
      <c r="I69" s="404">
        <v>1</v>
      </c>
      <c r="J69" s="404">
        <v>1</v>
      </c>
      <c r="K69" s="404">
        <v>0.91200000000000003</v>
      </c>
      <c r="L69" s="404">
        <v>0.91200000000000003</v>
      </c>
      <c r="M69" s="404">
        <v>1</v>
      </c>
      <c r="N69" s="404">
        <v>0.91200000000000003</v>
      </c>
      <c r="O69" s="404">
        <v>1</v>
      </c>
      <c r="P69" s="404">
        <v>1</v>
      </c>
      <c r="Q69" s="404">
        <v>1</v>
      </c>
      <c r="R69" s="404">
        <v>1</v>
      </c>
      <c r="S69" s="404">
        <v>0.91200000000000003</v>
      </c>
      <c r="T69" s="404">
        <v>1</v>
      </c>
      <c r="U69" s="404">
        <v>1</v>
      </c>
      <c r="V69" s="439">
        <v>1</v>
      </c>
    </row>
    <row r="70" spans="1:22" x14ac:dyDescent="0.2">
      <c r="A70" s="407" t="str">
        <f>'CMFs Fatal (All Data)'!A70</f>
        <v>67 - Intersection - Traffic control - Signal - Phasing or timing - Change from permissive only to flashing yellow arrow permissive</v>
      </c>
      <c r="B70" s="403">
        <f>'CMFs Fatal (All Data)'!B70</f>
        <v>25</v>
      </c>
      <c r="C70" s="403" t="str">
        <f>'CMFs Fatal (All Data)'!C70</f>
        <v>All</v>
      </c>
      <c r="D70" s="403" t="e">
        <f>'CMFs Fatal (All Data)'!D70</f>
        <v>#N/A</v>
      </c>
      <c r="E70" s="404">
        <v>0.75</v>
      </c>
      <c r="F70" s="404">
        <v>0.75</v>
      </c>
      <c r="G70" s="404">
        <v>0.75</v>
      </c>
      <c r="H70" s="404">
        <v>1</v>
      </c>
      <c r="I70" s="404">
        <v>1</v>
      </c>
      <c r="J70" s="404">
        <v>1</v>
      </c>
      <c r="K70" s="404">
        <v>0.63500000000000001</v>
      </c>
      <c r="L70" s="404">
        <v>0.75</v>
      </c>
      <c r="M70" s="404">
        <v>1</v>
      </c>
      <c r="N70" s="404">
        <v>0.75</v>
      </c>
      <c r="O70" s="404">
        <v>1</v>
      </c>
      <c r="P70" s="404">
        <v>1</v>
      </c>
      <c r="Q70" s="404">
        <v>1</v>
      </c>
      <c r="R70" s="404">
        <v>1</v>
      </c>
      <c r="S70" s="404">
        <v>0.75</v>
      </c>
      <c r="T70" s="404">
        <v>1</v>
      </c>
      <c r="U70" s="404">
        <v>1</v>
      </c>
      <c r="V70" s="439">
        <v>1</v>
      </c>
    </row>
    <row r="71" spans="1:22" x14ac:dyDescent="0.2">
      <c r="A71" s="407" t="str">
        <f>'CMFs Fatal (All Data)'!A71</f>
        <v>68 - Intersection - Traffic control - Signal - Phasing or timing - Change from permitted to protected</v>
      </c>
      <c r="B71" s="403">
        <f>'CMFs Fatal (All Data)'!B71</f>
        <v>25</v>
      </c>
      <c r="C71" s="403" t="str">
        <f>'CMFs Fatal (All Data)'!C71</f>
        <v>All</v>
      </c>
      <c r="D71" s="403" t="e">
        <f>'CMFs Fatal (All Data)'!D71</f>
        <v>#N/A</v>
      </c>
      <c r="E71" s="404">
        <v>0.9325</v>
      </c>
      <c r="F71" s="404">
        <v>1.075</v>
      </c>
      <c r="G71" s="404">
        <v>0.01</v>
      </c>
      <c r="H71" s="404">
        <v>1</v>
      </c>
      <c r="I71" s="404">
        <v>1</v>
      </c>
      <c r="J71" s="404">
        <v>1</v>
      </c>
      <c r="K71" s="404">
        <v>0.84</v>
      </c>
      <c r="L71" s="404">
        <v>0.9325</v>
      </c>
      <c r="M71" s="404">
        <v>1</v>
      </c>
      <c r="N71" s="404">
        <v>0.9325</v>
      </c>
      <c r="O71" s="404">
        <v>1</v>
      </c>
      <c r="P71" s="404">
        <v>1</v>
      </c>
      <c r="Q71" s="404">
        <v>1</v>
      </c>
      <c r="R71" s="404">
        <v>1</v>
      </c>
      <c r="S71" s="404">
        <v>0.9325</v>
      </c>
      <c r="T71" s="404">
        <v>1</v>
      </c>
      <c r="U71" s="404">
        <v>1</v>
      </c>
      <c r="V71" s="439">
        <v>1</v>
      </c>
    </row>
    <row r="72" spans="1:22" x14ac:dyDescent="0.2">
      <c r="A72" s="407" t="str">
        <f>'CMFs Fatal (All Data)'!A72</f>
        <v>69 - Intersection - Traffic control - Signal - Phasing or timing - Change from protected only to flashing yellow arrow protected</v>
      </c>
      <c r="B72" s="403">
        <f>'CMFs Fatal (All Data)'!B72</f>
        <v>25</v>
      </c>
      <c r="C72" s="403" t="str">
        <f>'CMFs Fatal (All Data)'!C72</f>
        <v>All</v>
      </c>
      <c r="D72" s="403" t="e">
        <f>'CMFs Fatal (All Data)'!D72</f>
        <v>#N/A</v>
      </c>
      <c r="E72" s="404">
        <v>0.92600000000000005</v>
      </c>
      <c r="F72" s="404">
        <v>0.92600000000000005</v>
      </c>
      <c r="G72" s="404">
        <v>0.37</v>
      </c>
      <c r="H72" s="404">
        <v>1</v>
      </c>
      <c r="I72" s="404">
        <v>1</v>
      </c>
      <c r="J72" s="404">
        <v>1</v>
      </c>
      <c r="K72" s="404">
        <v>3.4279999999999999</v>
      </c>
      <c r="L72" s="404">
        <v>0.92600000000000005</v>
      </c>
      <c r="M72" s="404">
        <v>1</v>
      </c>
      <c r="N72" s="404">
        <v>0.92600000000000005</v>
      </c>
      <c r="O72" s="404">
        <v>1</v>
      </c>
      <c r="P72" s="404">
        <v>1</v>
      </c>
      <c r="Q72" s="404">
        <v>1</v>
      </c>
      <c r="R72" s="404">
        <v>1</v>
      </c>
      <c r="S72" s="404">
        <v>0.92600000000000005</v>
      </c>
      <c r="T72" s="404">
        <v>1</v>
      </c>
      <c r="U72" s="404">
        <v>1</v>
      </c>
      <c r="V72" s="439">
        <v>1</v>
      </c>
    </row>
    <row r="73" spans="1:22" x14ac:dyDescent="0.2">
      <c r="A73" s="407" t="str">
        <f>'CMFs Fatal (All Data)'!A73</f>
        <v xml:space="preserve">70 - Intersection - Traffic control - Signal - Phasing or timing - Interconnect and optimize signals </v>
      </c>
      <c r="B73" s="403">
        <f>'CMFs Fatal (All Data)'!B73</f>
        <v>5</v>
      </c>
      <c r="C73" s="403" t="str">
        <f>'CMFs Fatal (All Data)'!C73</f>
        <v>Urban and Suburban</v>
      </c>
      <c r="D73" s="403" t="e">
        <f>'CMFs Fatal (All Data)'!D73</f>
        <v>#N/A</v>
      </c>
      <c r="E73" s="404">
        <v>0.78500000000000003</v>
      </c>
      <c r="F73" s="404">
        <v>0.78500000000000003</v>
      </c>
      <c r="G73" s="404">
        <v>0.80700000000000005</v>
      </c>
      <c r="H73" s="404">
        <v>1</v>
      </c>
      <c r="I73" s="404">
        <v>1</v>
      </c>
      <c r="J73" s="404">
        <v>1</v>
      </c>
      <c r="K73" s="404">
        <v>0.78500000000000003</v>
      </c>
      <c r="L73" s="404">
        <v>0.78500000000000003</v>
      </c>
      <c r="M73" s="404">
        <v>1</v>
      </c>
      <c r="N73" s="404">
        <v>0.78500000000000003</v>
      </c>
      <c r="O73" s="404">
        <v>1</v>
      </c>
      <c r="P73" s="404">
        <v>1</v>
      </c>
      <c r="Q73" s="404">
        <v>1</v>
      </c>
      <c r="R73" s="404">
        <v>1</v>
      </c>
      <c r="S73" s="404">
        <v>0.78500000000000003</v>
      </c>
      <c r="T73" s="404">
        <v>1</v>
      </c>
      <c r="U73" s="404">
        <v>1</v>
      </c>
      <c r="V73" s="439">
        <v>1</v>
      </c>
    </row>
    <row r="74" spans="1:22" x14ac:dyDescent="0.2">
      <c r="A74" s="407" t="str">
        <f>'CMFs Fatal (All Data)'!A74</f>
        <v>71 - Intersection - Traffic control - Signal/Sign - Permit right-turn-on-red</v>
      </c>
      <c r="B74" s="403">
        <f>'CMFs Fatal (All Data)'!B74</f>
        <v>10</v>
      </c>
      <c r="C74" s="403" t="str">
        <f>'CMFs Fatal (All Data)'!C74</f>
        <v>All</v>
      </c>
      <c r="D74" s="403" t="e">
        <f>'CMFs Fatal (All Data)'!D74</f>
        <v>#N/A</v>
      </c>
      <c r="E74" s="404">
        <v>1.57</v>
      </c>
      <c r="F74" s="404">
        <v>1.57</v>
      </c>
      <c r="G74" s="404">
        <v>1.57</v>
      </c>
      <c r="H74" s="404">
        <v>1</v>
      </c>
      <c r="I74" s="404">
        <v>1</v>
      </c>
      <c r="J74" s="404">
        <v>1</v>
      </c>
      <c r="K74" s="404">
        <v>1.57</v>
      </c>
      <c r="L74" s="404">
        <v>1.6</v>
      </c>
      <c r="M74" s="404">
        <v>1</v>
      </c>
      <c r="N74" s="404">
        <v>1.57</v>
      </c>
      <c r="O74" s="404">
        <v>1</v>
      </c>
      <c r="P74" s="404">
        <v>1</v>
      </c>
      <c r="Q74" s="404">
        <v>1</v>
      </c>
      <c r="R74" s="404">
        <v>1.57</v>
      </c>
      <c r="S74" s="404">
        <v>1.57</v>
      </c>
      <c r="T74" s="404">
        <v>1</v>
      </c>
      <c r="U74" s="404">
        <v>1</v>
      </c>
      <c r="V74" s="439">
        <v>1</v>
      </c>
    </row>
    <row r="75" spans="1:22" x14ac:dyDescent="0.2">
      <c r="A75" s="407" t="str">
        <f>'CMFs Fatal (All Data)'!A75</f>
        <v>72 - Intersection - Traffic control - Signal - Install a traffic signal</v>
      </c>
      <c r="B75" s="403">
        <f>'CMFs Fatal (All Data)'!B75</f>
        <v>20</v>
      </c>
      <c r="C75" s="403" t="str">
        <f>'CMFs Fatal (All Data)'!C75</f>
        <v>All</v>
      </c>
      <c r="D75" s="403" t="e">
        <f>'CMFs Fatal (All Data)'!D75</f>
        <v>#N/A</v>
      </c>
      <c r="E75" s="404">
        <v>0.83</v>
      </c>
      <c r="F75" s="404">
        <v>1.1140000000000001</v>
      </c>
      <c r="G75" s="404">
        <v>0.46</v>
      </c>
      <c r="H75" s="404">
        <v>1</v>
      </c>
      <c r="I75" s="404">
        <v>1</v>
      </c>
      <c r="J75" s="404">
        <v>1</v>
      </c>
      <c r="K75" s="404">
        <v>0.57499999999999996</v>
      </c>
      <c r="L75" s="404">
        <v>1.0049999999999999</v>
      </c>
      <c r="M75" s="404">
        <v>1</v>
      </c>
      <c r="N75" s="404">
        <v>0.76</v>
      </c>
      <c r="O75" s="404">
        <v>1</v>
      </c>
      <c r="P75" s="404">
        <v>1</v>
      </c>
      <c r="Q75" s="404">
        <v>1</v>
      </c>
      <c r="R75" s="404">
        <v>0.76</v>
      </c>
      <c r="S75" s="404">
        <v>0.76</v>
      </c>
      <c r="T75" s="404">
        <v>1</v>
      </c>
      <c r="U75" s="404">
        <v>1</v>
      </c>
      <c r="V75" s="439">
        <v>1</v>
      </c>
    </row>
    <row r="76" spans="1:22" x14ac:dyDescent="0.2">
      <c r="A76" s="407" t="str">
        <f>'CMFs Fatal (All Data)'!A76</f>
        <v>73 - Intersection - Traffic control - Signal - Prohibit right turn on red at signalized intersection</v>
      </c>
      <c r="B76" s="403">
        <f>'CMFs Fatal (All Data)'!B76</f>
        <v>10</v>
      </c>
      <c r="C76" s="403" t="str">
        <f>'CMFs Fatal (All Data)'!C76</f>
        <v>All</v>
      </c>
      <c r="D76" s="403" t="e">
        <f>'CMFs Fatal (All Data)'!D76</f>
        <v>#N/A</v>
      </c>
      <c r="E76" s="404">
        <v>1</v>
      </c>
      <c r="F76" s="404">
        <v>1</v>
      </c>
      <c r="G76" s="404">
        <v>1</v>
      </c>
      <c r="H76" s="404">
        <v>1</v>
      </c>
      <c r="I76" s="404">
        <v>1</v>
      </c>
      <c r="J76" s="404">
        <v>1</v>
      </c>
      <c r="K76" s="404">
        <v>1</v>
      </c>
      <c r="L76" s="404">
        <v>0.75</v>
      </c>
      <c r="M76" s="404">
        <v>1</v>
      </c>
      <c r="N76" s="404">
        <v>0.75</v>
      </c>
      <c r="O76" s="404">
        <v>1</v>
      </c>
      <c r="P76" s="404">
        <v>1</v>
      </c>
      <c r="Q76" s="404">
        <v>1</v>
      </c>
      <c r="R76" s="404">
        <v>1</v>
      </c>
      <c r="S76" s="404">
        <v>1</v>
      </c>
      <c r="T76" s="404">
        <v>1</v>
      </c>
      <c r="U76" s="404">
        <v>1</v>
      </c>
      <c r="V76" s="439">
        <v>1</v>
      </c>
    </row>
    <row r="77" spans="1:22" x14ac:dyDescent="0.2">
      <c r="A77" s="407" t="str">
        <f>'CMFs Fatal (All Data)'!A77</f>
        <v>74 - Intersection - Traffic control - Signal - Upgrade traffic signal hardware</v>
      </c>
      <c r="B77" s="403">
        <f>'CMFs Fatal (All Data)'!B77</f>
        <v>20</v>
      </c>
      <c r="C77" s="403" t="str">
        <f>'CMFs Fatal (All Data)'!C77</f>
        <v>All</v>
      </c>
      <c r="D77" s="403" t="e">
        <f>'CMFs Fatal (All Data)'!D77</f>
        <v>#N/A</v>
      </c>
      <c r="E77" s="404">
        <v>0.8</v>
      </c>
      <c r="F77" s="404">
        <v>0.8</v>
      </c>
      <c r="G77" s="404">
        <v>0.8</v>
      </c>
      <c r="H77" s="404">
        <v>0.8</v>
      </c>
      <c r="I77" s="404">
        <v>0.8</v>
      </c>
      <c r="J77" s="404">
        <v>1</v>
      </c>
      <c r="K77" s="404">
        <v>0.8</v>
      </c>
      <c r="L77" s="404">
        <v>0.8</v>
      </c>
      <c r="M77" s="404">
        <v>0.8</v>
      </c>
      <c r="N77" s="404">
        <v>0.8</v>
      </c>
      <c r="O77" s="404">
        <v>0.8</v>
      </c>
      <c r="P77" s="404">
        <v>0.8</v>
      </c>
      <c r="Q77" s="404">
        <v>1</v>
      </c>
      <c r="R77" s="404">
        <v>0.8</v>
      </c>
      <c r="S77" s="404">
        <v>0.8</v>
      </c>
      <c r="T77" s="404">
        <v>1</v>
      </c>
      <c r="U77" s="404">
        <v>1</v>
      </c>
      <c r="V77" s="439">
        <v>1</v>
      </c>
    </row>
    <row r="78" spans="1:22" x14ac:dyDescent="0.2">
      <c r="A78" s="407" t="str">
        <f>'CMFs Fatal (All Data)'!A78</f>
        <v>75 - Pavement marking - Add-No Passing Zone</v>
      </c>
      <c r="B78" s="403">
        <f>'CMFs Fatal (All Data)'!B78</f>
        <v>7</v>
      </c>
      <c r="C78" s="403" t="str">
        <f>'CMFs Fatal (All Data)'!C78</f>
        <v>All</v>
      </c>
      <c r="D78" s="403" t="e">
        <f>'CMFs Fatal (All Data)'!D78</f>
        <v>#N/A</v>
      </c>
      <c r="E78" s="404">
        <v>0.6</v>
      </c>
      <c r="F78" s="404">
        <v>1</v>
      </c>
      <c r="G78" s="404">
        <v>0.6</v>
      </c>
      <c r="H78" s="404">
        <v>0.6</v>
      </c>
      <c r="I78" s="404">
        <v>0.6</v>
      </c>
      <c r="J78" s="404">
        <v>1</v>
      </c>
      <c r="K78" s="404">
        <v>0.6</v>
      </c>
      <c r="L78" s="404">
        <v>1</v>
      </c>
      <c r="M78" s="404">
        <v>1</v>
      </c>
      <c r="N78" s="404">
        <v>1</v>
      </c>
      <c r="O78" s="404">
        <v>1</v>
      </c>
      <c r="P78" s="404">
        <v>1</v>
      </c>
      <c r="Q78" s="404">
        <v>1</v>
      </c>
      <c r="R78" s="404">
        <v>1</v>
      </c>
      <c r="S78" s="404">
        <v>1</v>
      </c>
      <c r="T78" s="404">
        <v>1</v>
      </c>
      <c r="U78" s="404">
        <v>1</v>
      </c>
      <c r="V78" s="439">
        <v>1</v>
      </c>
    </row>
    <row r="79" spans="1:22" x14ac:dyDescent="0.2">
      <c r="A79" s="407" t="str">
        <f>'CMFs Fatal (All Data)'!A79</f>
        <v>76 - Pavement marking - Apply converging chevron pattern markings</v>
      </c>
      <c r="B79" s="403">
        <f>'CMFs Fatal (All Data)'!B79</f>
        <v>7</v>
      </c>
      <c r="C79" s="403" t="str">
        <f>'CMFs Fatal (All Data)'!C79</f>
        <v>Urban</v>
      </c>
      <c r="D79" s="403" t="e">
        <f>'CMFs Fatal (All Data)'!D79</f>
        <v>#N/A</v>
      </c>
      <c r="E79" s="404">
        <v>1</v>
      </c>
      <c r="F79" s="404">
        <v>1</v>
      </c>
      <c r="G79" s="404">
        <v>0.68</v>
      </c>
      <c r="H79" s="404">
        <v>0.68</v>
      </c>
      <c r="I79" s="404">
        <v>0.68</v>
      </c>
      <c r="J79" s="404">
        <v>0.68</v>
      </c>
      <c r="K79" s="404">
        <v>0.68</v>
      </c>
      <c r="L79" s="404">
        <v>0.68</v>
      </c>
      <c r="M79" s="404">
        <v>0.68</v>
      </c>
      <c r="N79" s="404">
        <v>0.68</v>
      </c>
      <c r="O79" s="404">
        <v>0.68</v>
      </c>
      <c r="P79" s="404">
        <v>0.68</v>
      </c>
      <c r="Q79" s="404">
        <v>1</v>
      </c>
      <c r="R79" s="404">
        <v>0.68</v>
      </c>
      <c r="S79" s="404">
        <v>0.68</v>
      </c>
      <c r="T79" s="404">
        <v>1</v>
      </c>
      <c r="U79" s="404">
        <v>1</v>
      </c>
      <c r="V79" s="439">
        <v>1</v>
      </c>
    </row>
    <row r="80" spans="1:22" x14ac:dyDescent="0.2">
      <c r="A80" s="536" t="str">
        <f>'CMFs Fatal (All Data)'!A80</f>
        <v xml:space="preserve">77 - Pavement marking - Improve markings (conspicuity) </v>
      </c>
      <c r="B80" s="403">
        <f>'CMFs Fatal (All Data)'!B80</f>
        <v>7</v>
      </c>
      <c r="C80" s="403" t="str">
        <f>'CMFs Fatal (All Data)'!C80</f>
        <v>All</v>
      </c>
      <c r="D80" s="403" t="e">
        <f>'CMFs Fatal (All Data)'!D80</f>
        <v>#N/A</v>
      </c>
      <c r="E80" s="404">
        <v>1</v>
      </c>
      <c r="F80" s="404">
        <v>1</v>
      </c>
      <c r="G80" s="404">
        <v>0.94650000000000001</v>
      </c>
      <c r="H80" s="404">
        <v>1.008</v>
      </c>
      <c r="I80" s="404">
        <v>0.94650000000000001</v>
      </c>
      <c r="J80" s="404">
        <v>0.94650000000000001</v>
      </c>
      <c r="K80" s="404">
        <v>0.94650000000000001</v>
      </c>
      <c r="L80" s="404">
        <v>0.94650000000000001</v>
      </c>
      <c r="M80" s="404">
        <v>0.94650000000000001</v>
      </c>
      <c r="N80" s="404">
        <v>0.94650000000000001</v>
      </c>
      <c r="O80" s="404">
        <v>0.99299999999999999</v>
      </c>
      <c r="P80" s="404">
        <v>0.94650000000000001</v>
      </c>
      <c r="Q80" s="404">
        <v>1</v>
      </c>
      <c r="R80" s="404">
        <v>0.86650000000000005</v>
      </c>
      <c r="S80" s="404">
        <v>0.97250000000000003</v>
      </c>
      <c r="T80" s="404">
        <v>1</v>
      </c>
      <c r="U80" s="404">
        <v>1</v>
      </c>
      <c r="V80" s="439">
        <v>1</v>
      </c>
    </row>
    <row r="81" spans="1:22" x14ac:dyDescent="0.2">
      <c r="A81" s="407" t="str">
        <f>'CMFs Fatal (All Data)'!A81</f>
        <v>78 - Pavement marking - Install post-mounted delineators</v>
      </c>
      <c r="B81" s="403">
        <f>'CMFs Fatal (All Data)'!B81</f>
        <v>10</v>
      </c>
      <c r="C81" s="403" t="str">
        <f>'CMFs Fatal (All Data)'!C81</f>
        <v>All</v>
      </c>
      <c r="D81" s="403" t="e">
        <f>'CMFs Fatal (All Data)'!D81</f>
        <v>#N/A</v>
      </c>
      <c r="E81" s="404">
        <v>1</v>
      </c>
      <c r="F81" s="404">
        <v>1</v>
      </c>
      <c r="G81" s="404">
        <v>1.115</v>
      </c>
      <c r="H81" s="404">
        <v>1.115</v>
      </c>
      <c r="I81" s="404">
        <v>1.115</v>
      </c>
      <c r="J81" s="404">
        <v>1.115</v>
      </c>
      <c r="K81" s="404">
        <v>1.115</v>
      </c>
      <c r="L81" s="404">
        <v>1.115</v>
      </c>
      <c r="M81" s="404">
        <v>1.115</v>
      </c>
      <c r="N81" s="404">
        <v>1.115</v>
      </c>
      <c r="O81" s="404">
        <v>1.115</v>
      </c>
      <c r="P81" s="404">
        <v>1.115</v>
      </c>
      <c r="Q81" s="404">
        <v>1</v>
      </c>
      <c r="R81" s="404">
        <v>1.115</v>
      </c>
      <c r="S81" s="404">
        <v>1.115</v>
      </c>
      <c r="T81" s="404">
        <v>1</v>
      </c>
      <c r="U81" s="404">
        <v>1</v>
      </c>
      <c r="V81" s="439">
        <v>1</v>
      </c>
    </row>
    <row r="82" spans="1:22" x14ac:dyDescent="0.2">
      <c r="A82" s="407" t="str">
        <f>'CMFs Fatal (All Data)'!A82</f>
        <v>79 - Pavement marking - Install raised pavement marking</v>
      </c>
      <c r="B82" s="403">
        <f>'CMFs Fatal (All Data)'!B82</f>
        <v>8</v>
      </c>
      <c r="C82" s="403" t="str">
        <f>'CMFs Fatal (All Data)'!C82</f>
        <v>All</v>
      </c>
      <c r="D82" s="403" t="e">
        <f>'CMFs Fatal (All Data)'!D82</f>
        <v>#N/A</v>
      </c>
      <c r="E82" s="404">
        <v>1</v>
      </c>
      <c r="F82" s="404">
        <v>1</v>
      </c>
      <c r="G82" s="404">
        <v>0.43</v>
      </c>
      <c r="H82" s="404">
        <v>0.43</v>
      </c>
      <c r="I82" s="404">
        <v>0.43</v>
      </c>
      <c r="J82" s="404">
        <v>0.43</v>
      </c>
      <c r="K82" s="404">
        <v>0.43</v>
      </c>
      <c r="L82" s="404">
        <v>0.43</v>
      </c>
      <c r="M82" s="404">
        <v>0.43</v>
      </c>
      <c r="N82" s="404">
        <v>0.43</v>
      </c>
      <c r="O82" s="404">
        <v>0.43</v>
      </c>
      <c r="P82" s="404">
        <v>0.43</v>
      </c>
      <c r="Q82" s="404">
        <v>1</v>
      </c>
      <c r="R82" s="404">
        <v>0.43</v>
      </c>
      <c r="S82" s="404">
        <v>0.43</v>
      </c>
      <c r="T82" s="404">
        <v>1</v>
      </c>
      <c r="U82" s="404">
        <v>1</v>
      </c>
      <c r="V82" s="439">
        <v>1</v>
      </c>
    </row>
    <row r="83" spans="1:22" x14ac:dyDescent="0.2">
      <c r="A83" s="407" t="str">
        <f>'CMFs Fatal (All Data)'!A83</f>
        <v>80 - Pavement marking - Install raised pavement marking</v>
      </c>
      <c r="B83" s="403">
        <f>'CMFs Fatal (All Data)'!B83</f>
        <v>8</v>
      </c>
      <c r="C83" s="403" t="str">
        <f>'CMFs Fatal (All Data)'!C83</f>
        <v>Rural</v>
      </c>
      <c r="D83" s="403" t="e">
        <f>'CMFs Fatal (All Data)'!D83</f>
        <v>#N/A</v>
      </c>
      <c r="E83" s="404">
        <v>1</v>
      </c>
      <c r="F83" s="404">
        <v>1</v>
      </c>
      <c r="G83" s="404">
        <v>0.79500000000000004</v>
      </c>
      <c r="H83" s="404">
        <v>0.79500000000000004</v>
      </c>
      <c r="I83" s="404">
        <v>0.79500000000000004</v>
      </c>
      <c r="J83" s="404">
        <v>0.79500000000000004</v>
      </c>
      <c r="K83" s="404">
        <v>0.79500000000000004</v>
      </c>
      <c r="L83" s="404">
        <v>0.79500000000000004</v>
      </c>
      <c r="M83" s="404">
        <v>0.79500000000000004</v>
      </c>
      <c r="N83" s="404">
        <v>0.79500000000000004</v>
      </c>
      <c r="O83" s="404">
        <v>0.79500000000000004</v>
      </c>
      <c r="P83" s="404">
        <v>0.79500000000000004</v>
      </c>
      <c r="Q83" s="404">
        <v>1</v>
      </c>
      <c r="R83" s="404">
        <v>0.79500000000000004</v>
      </c>
      <c r="S83" s="404">
        <v>0.79500000000000004</v>
      </c>
      <c r="T83" s="404">
        <v>1</v>
      </c>
      <c r="U83" s="404">
        <v>1</v>
      </c>
      <c r="V83" s="439">
        <v>1</v>
      </c>
    </row>
    <row r="84" spans="1:22" x14ac:dyDescent="0.2">
      <c r="A84" s="407" t="str">
        <f>'CMFs Fatal (All Data)'!A84</f>
        <v>81 - Pavement marking - Widen markings</v>
      </c>
      <c r="B84" s="403">
        <f>'CMFs Fatal (All Data)'!B84</f>
        <v>7</v>
      </c>
      <c r="C84" s="403" t="str">
        <f>'CMFs Fatal (All Data)'!C84</f>
        <v>All</v>
      </c>
      <c r="D84" s="403" t="e">
        <f>'CMFs Fatal (All Data)'!D84</f>
        <v>#N/A</v>
      </c>
      <c r="E84" s="404">
        <v>1</v>
      </c>
      <c r="F84" s="404">
        <v>1</v>
      </c>
      <c r="G84" s="404">
        <v>0.75</v>
      </c>
      <c r="H84" s="404">
        <v>0.75</v>
      </c>
      <c r="I84" s="404">
        <v>0.75</v>
      </c>
      <c r="J84" s="404">
        <v>0.75</v>
      </c>
      <c r="K84" s="404">
        <v>0.75</v>
      </c>
      <c r="L84" s="404">
        <v>0.75</v>
      </c>
      <c r="M84" s="404">
        <v>0.75749999999999995</v>
      </c>
      <c r="N84" s="404">
        <v>0.75</v>
      </c>
      <c r="O84" s="404">
        <v>0.75</v>
      </c>
      <c r="P84" s="404">
        <v>0.75</v>
      </c>
      <c r="Q84" s="404">
        <v>1</v>
      </c>
      <c r="R84" s="404">
        <v>0.64800000000000002</v>
      </c>
      <c r="S84" s="404">
        <v>0.75700000000000001</v>
      </c>
      <c r="T84" s="404">
        <v>1</v>
      </c>
      <c r="U84" s="404">
        <v>1</v>
      </c>
      <c r="V84" s="439">
        <v>1</v>
      </c>
    </row>
    <row r="85" spans="1:22" x14ac:dyDescent="0.2">
      <c r="A85" s="407" t="str">
        <f>'CMFs Fatal (All Data)'!A85</f>
        <v xml:space="preserve">82 - Pedestrians - Install a pedestrian crosswalk </v>
      </c>
      <c r="B85" s="403">
        <f>'CMFs Fatal (All Data)'!B85</f>
        <v>20</v>
      </c>
      <c r="C85" s="403" t="str">
        <f>'CMFs Fatal (All Data)'!C85</f>
        <v>All</v>
      </c>
      <c r="D85" s="403" t="e">
        <f>'CMFs Fatal (All Data)'!D85</f>
        <v>#N/A</v>
      </c>
      <c r="E85" s="404">
        <v>1</v>
      </c>
      <c r="F85" s="404">
        <v>0.74099999999999999</v>
      </c>
      <c r="G85" s="404">
        <v>0.71399999999999997</v>
      </c>
      <c r="H85" s="404">
        <v>0.73150000000000004</v>
      </c>
      <c r="I85" s="404">
        <v>0.71399999999999997</v>
      </c>
      <c r="J85" s="404">
        <v>1</v>
      </c>
      <c r="K85" s="404">
        <v>1</v>
      </c>
      <c r="L85" s="404">
        <v>1</v>
      </c>
      <c r="M85" s="404">
        <v>1</v>
      </c>
      <c r="N85" s="404">
        <v>0.71399999999999997</v>
      </c>
      <c r="O85" s="404">
        <v>1</v>
      </c>
      <c r="P85" s="404">
        <v>1</v>
      </c>
      <c r="Q85" s="404">
        <v>1</v>
      </c>
      <c r="R85" s="404">
        <v>1</v>
      </c>
      <c r="S85" s="404">
        <v>0.71399999999999997</v>
      </c>
      <c r="T85" s="404">
        <v>1</v>
      </c>
      <c r="U85" s="404">
        <v>1</v>
      </c>
      <c r="V85" s="439">
        <v>1</v>
      </c>
    </row>
    <row r="86" spans="1:22" x14ac:dyDescent="0.2">
      <c r="A86" s="407" t="str">
        <f>'CMFs Fatal (All Data)'!A86</f>
        <v>83 - Pedestrians - Install a pedestrian hybrid beacon</v>
      </c>
      <c r="B86" s="403">
        <f>'CMFs Fatal (All Data)'!B86</f>
        <v>10</v>
      </c>
      <c r="C86" s="403" t="str">
        <f>'CMFs Fatal (All Data)'!C86</f>
        <v>Urban and Suburban</v>
      </c>
      <c r="D86" s="403" t="e">
        <f>'CMFs Fatal (All Data)'!D86</f>
        <v>#N/A</v>
      </c>
      <c r="E86" s="404">
        <v>1</v>
      </c>
      <c r="F86" s="404">
        <v>0.876</v>
      </c>
      <c r="G86" s="404">
        <v>0.71199999999999997</v>
      </c>
      <c r="H86" s="404">
        <v>0.876</v>
      </c>
      <c r="I86" s="404">
        <v>0.71199999999999997</v>
      </c>
      <c r="J86" s="404">
        <v>1</v>
      </c>
      <c r="K86" s="404">
        <v>1</v>
      </c>
      <c r="L86" s="404">
        <v>1</v>
      </c>
      <c r="M86" s="404">
        <v>1</v>
      </c>
      <c r="N86" s="404">
        <v>0.71199999999999997</v>
      </c>
      <c r="O86" s="404">
        <v>1</v>
      </c>
      <c r="P86" s="404">
        <v>1</v>
      </c>
      <c r="Q86" s="404">
        <v>1</v>
      </c>
      <c r="R86" s="404">
        <v>1</v>
      </c>
      <c r="S86" s="404">
        <v>0.71199999999999997</v>
      </c>
      <c r="T86" s="404">
        <v>1</v>
      </c>
      <c r="U86" s="404">
        <v>1</v>
      </c>
      <c r="V86" s="439">
        <v>1</v>
      </c>
    </row>
    <row r="87" spans="1:22" x14ac:dyDescent="0.2">
      <c r="A87" s="407" t="str">
        <f>'CMFs Fatal (All Data)'!A87</f>
        <v xml:space="preserve">84 - Pedestrians - Install a pedestrian sidewalk </v>
      </c>
      <c r="B87" s="403">
        <f>'CMFs Fatal (All Data)'!B87</f>
        <v>20</v>
      </c>
      <c r="C87" s="403" t="str">
        <f>'CMFs Fatal (All Data)'!C87</f>
        <v>Urban</v>
      </c>
      <c r="D87" s="403" t="e">
        <f>'CMFs Fatal (All Data)'!D87</f>
        <v>#N/A</v>
      </c>
      <c r="E87" s="404">
        <v>1</v>
      </c>
      <c r="F87" s="404">
        <v>1.825</v>
      </c>
      <c r="G87" s="404">
        <v>1.825</v>
      </c>
      <c r="H87" s="404">
        <v>1.825</v>
      </c>
      <c r="I87" s="404">
        <v>1.825</v>
      </c>
      <c r="J87" s="404">
        <v>1</v>
      </c>
      <c r="K87" s="404">
        <v>1</v>
      </c>
      <c r="L87" s="404">
        <v>1</v>
      </c>
      <c r="M87" s="404">
        <v>1</v>
      </c>
      <c r="N87" s="404">
        <v>1.825</v>
      </c>
      <c r="O87" s="404">
        <v>1</v>
      </c>
      <c r="P87" s="404">
        <v>1</v>
      </c>
      <c r="Q87" s="404">
        <v>1</v>
      </c>
      <c r="R87" s="404">
        <v>1</v>
      </c>
      <c r="S87" s="404">
        <v>1.825</v>
      </c>
      <c r="T87" s="404">
        <v>1</v>
      </c>
      <c r="U87" s="404">
        <v>1</v>
      </c>
      <c r="V87" s="439">
        <v>1</v>
      </c>
    </row>
    <row r="88" spans="1:22" x14ac:dyDescent="0.2">
      <c r="A88" s="407" t="str">
        <f>'CMFs Fatal (All Data)'!A88</f>
        <v>85 - Pedestrians - Install advanced yield or stop markings and signs</v>
      </c>
      <c r="B88" s="403">
        <f>'CMFs Fatal (All Data)'!B88</f>
        <v>10</v>
      </c>
      <c r="C88" s="403" t="str">
        <f>'CMFs Fatal (All Data)'!C88</f>
        <v>Urban and Suburban</v>
      </c>
      <c r="D88" s="403" t="e">
        <f>'CMFs Fatal (All Data)'!D88</f>
        <v>#N/A</v>
      </c>
      <c r="E88" s="404">
        <v>1</v>
      </c>
      <c r="F88" s="404">
        <v>0.8</v>
      </c>
      <c r="G88" s="404">
        <v>0.8</v>
      </c>
      <c r="H88" s="404">
        <v>0.8</v>
      </c>
      <c r="I88" s="404">
        <v>0.8</v>
      </c>
      <c r="J88" s="404">
        <v>1</v>
      </c>
      <c r="K88" s="404">
        <v>0.8</v>
      </c>
      <c r="L88" s="404">
        <v>0.8</v>
      </c>
      <c r="M88" s="404">
        <v>1</v>
      </c>
      <c r="N88" s="404">
        <v>0.8</v>
      </c>
      <c r="O88" s="404">
        <v>1</v>
      </c>
      <c r="P88" s="404">
        <v>1</v>
      </c>
      <c r="Q88" s="404">
        <v>1</v>
      </c>
      <c r="R88" s="404">
        <v>1</v>
      </c>
      <c r="S88" s="404">
        <v>1</v>
      </c>
      <c r="T88" s="404">
        <v>1</v>
      </c>
      <c r="U88" s="404">
        <v>1</v>
      </c>
      <c r="V88" s="439">
        <v>1</v>
      </c>
    </row>
    <row r="89" spans="1:22" x14ac:dyDescent="0.2">
      <c r="A89" s="407" t="str">
        <f>'CMFs Fatal (All Data)'!A89</f>
        <v>86 - Railroad grade crossings - Install gates</v>
      </c>
      <c r="B89" s="403">
        <f>'CMFs Fatal (All Data)'!B89</f>
        <v>10</v>
      </c>
      <c r="C89" s="403" t="str">
        <f>'CMFs Fatal (All Data)'!C89</f>
        <v>All</v>
      </c>
      <c r="D89" s="403" t="e">
        <f>'CMFs Fatal (All Data)'!D89</f>
        <v>#N/A</v>
      </c>
      <c r="E89" s="404">
        <v>1</v>
      </c>
      <c r="F89" s="404">
        <v>1</v>
      </c>
      <c r="G89" s="404">
        <v>0.11</v>
      </c>
      <c r="H89" s="404">
        <v>0.11</v>
      </c>
      <c r="I89" s="404">
        <v>0.11</v>
      </c>
      <c r="J89" s="404">
        <v>1</v>
      </c>
      <c r="K89" s="404">
        <v>1</v>
      </c>
      <c r="L89" s="404">
        <v>1</v>
      </c>
      <c r="M89" s="404">
        <v>1</v>
      </c>
      <c r="N89" s="404">
        <v>1</v>
      </c>
      <c r="O89" s="404">
        <v>1</v>
      </c>
      <c r="P89" s="404">
        <v>1</v>
      </c>
      <c r="Q89" s="404">
        <v>1</v>
      </c>
      <c r="R89" s="404">
        <v>1</v>
      </c>
      <c r="S89" s="404">
        <v>1</v>
      </c>
      <c r="T89" s="404">
        <v>1</v>
      </c>
      <c r="U89" s="404">
        <v>1</v>
      </c>
      <c r="V89" s="439">
        <v>1</v>
      </c>
    </row>
    <row r="90" spans="1:22" x14ac:dyDescent="0.2">
      <c r="A90" s="407" t="str">
        <f>'CMFs Fatal (All Data)'!A90</f>
        <v>87 - Railroad grade crossings - Install stop sign</v>
      </c>
      <c r="B90" s="403">
        <f>'CMFs Fatal (All Data)'!B90</f>
        <v>10</v>
      </c>
      <c r="C90" s="403" t="str">
        <f>'CMFs Fatal (All Data)'!C90</f>
        <v>All</v>
      </c>
      <c r="D90" s="403" t="e">
        <f>'CMFs Fatal (All Data)'!D90</f>
        <v>#N/A</v>
      </c>
      <c r="E90" s="404">
        <v>1</v>
      </c>
      <c r="F90" s="404">
        <v>1</v>
      </c>
      <c r="G90" s="404">
        <v>0.68</v>
      </c>
      <c r="H90" s="404">
        <v>0.68</v>
      </c>
      <c r="I90" s="404">
        <v>0.68</v>
      </c>
      <c r="J90" s="404">
        <v>1</v>
      </c>
      <c r="K90" s="404">
        <v>1</v>
      </c>
      <c r="L90" s="404">
        <v>1</v>
      </c>
      <c r="M90" s="404">
        <v>1</v>
      </c>
      <c r="N90" s="404">
        <v>1</v>
      </c>
      <c r="O90" s="404">
        <v>1</v>
      </c>
      <c r="P90" s="404">
        <v>1</v>
      </c>
      <c r="Q90" s="404">
        <v>1</v>
      </c>
      <c r="R90" s="404">
        <v>1</v>
      </c>
      <c r="S90" s="404">
        <v>1</v>
      </c>
      <c r="T90" s="404">
        <v>1</v>
      </c>
      <c r="U90" s="404">
        <v>1</v>
      </c>
      <c r="V90" s="439">
        <v>1</v>
      </c>
    </row>
    <row r="91" spans="1:22" x14ac:dyDescent="0.2">
      <c r="A91" s="407" t="str">
        <f>'CMFs Fatal (All Data)'!A91</f>
        <v>88 - Railroad grade crossings - Upgrade signs to flashing lights</v>
      </c>
      <c r="B91" s="403">
        <f>'CMFs Fatal (All Data)'!B91</f>
        <v>10</v>
      </c>
      <c r="C91" s="403" t="str">
        <f>'CMFs Fatal (All Data)'!C91</f>
        <v>All</v>
      </c>
      <c r="D91" s="403" t="e">
        <f>'CMFs Fatal (All Data)'!D91</f>
        <v>#N/A</v>
      </c>
      <c r="E91" s="404">
        <v>1</v>
      </c>
      <c r="F91" s="404">
        <v>1</v>
      </c>
      <c r="G91" s="404">
        <v>0.245</v>
      </c>
      <c r="H91" s="404">
        <v>0.245</v>
      </c>
      <c r="I91" s="404">
        <v>0.245</v>
      </c>
      <c r="J91" s="404">
        <v>1</v>
      </c>
      <c r="K91" s="404">
        <v>1</v>
      </c>
      <c r="L91" s="404">
        <v>1</v>
      </c>
      <c r="M91" s="404">
        <v>1</v>
      </c>
      <c r="N91" s="404">
        <v>1</v>
      </c>
      <c r="O91" s="404">
        <v>1</v>
      </c>
      <c r="P91" s="404">
        <v>1</v>
      </c>
      <c r="Q91" s="404">
        <v>1</v>
      </c>
      <c r="R91" s="404">
        <v>1</v>
      </c>
      <c r="S91" s="404">
        <v>1</v>
      </c>
      <c r="T91" s="404">
        <v>1</v>
      </c>
      <c r="U91" s="404">
        <v>1</v>
      </c>
      <c r="V91" s="439">
        <v>1</v>
      </c>
    </row>
    <row r="92" spans="1:22" x14ac:dyDescent="0.2">
      <c r="A92" s="407" t="str">
        <f>'CMFs Fatal (All Data)'!A92</f>
        <v>89 - Roadside - Install animal fencing (only collisions with animals)</v>
      </c>
      <c r="B92" s="403">
        <f>'CMFs Fatal (All Data)'!B92</f>
        <v>10</v>
      </c>
      <c r="C92" s="403" t="str">
        <f>'CMFs Fatal (All Data)'!C92</f>
        <v>All</v>
      </c>
      <c r="D92" s="403" t="e">
        <f>'CMFs Fatal (All Data)'!D92</f>
        <v>#N/A</v>
      </c>
      <c r="E92" s="404">
        <v>1</v>
      </c>
      <c r="F92" s="404">
        <v>1</v>
      </c>
      <c r="G92" s="404">
        <v>1</v>
      </c>
      <c r="H92" s="404">
        <v>1</v>
      </c>
      <c r="I92" s="404">
        <v>1</v>
      </c>
      <c r="J92" s="404">
        <v>1</v>
      </c>
      <c r="K92" s="404">
        <v>1</v>
      </c>
      <c r="L92" s="404">
        <v>1</v>
      </c>
      <c r="M92" s="404">
        <v>1</v>
      </c>
      <c r="N92" s="404">
        <v>1</v>
      </c>
      <c r="O92" s="404">
        <v>1</v>
      </c>
      <c r="P92" s="404">
        <v>1</v>
      </c>
      <c r="Q92" s="404">
        <v>0.15</v>
      </c>
      <c r="R92" s="404">
        <v>1</v>
      </c>
      <c r="S92" s="404">
        <v>1</v>
      </c>
      <c r="T92" s="404">
        <v>1</v>
      </c>
      <c r="U92" s="404">
        <v>1</v>
      </c>
      <c r="V92" s="439">
        <v>1</v>
      </c>
    </row>
    <row r="93" spans="1:22" x14ac:dyDescent="0.2">
      <c r="A93" s="407" t="str">
        <f>'CMFs Fatal (All Data)'!A93</f>
        <v>90 - Roadside - Install breakable sign support</v>
      </c>
      <c r="B93" s="403">
        <f>'CMFs Fatal (All Data)'!B93</f>
        <v>10</v>
      </c>
      <c r="C93" s="403" t="str">
        <f>'CMFs Fatal (All Data)'!C93</f>
        <v>All</v>
      </c>
      <c r="D93" s="403" t="e">
        <f>'CMFs Fatal (All Data)'!D93</f>
        <v>#N/A</v>
      </c>
      <c r="E93" s="404">
        <v>1</v>
      </c>
      <c r="F93" s="404">
        <v>1</v>
      </c>
      <c r="G93" s="404">
        <v>1</v>
      </c>
      <c r="H93" s="404">
        <v>1</v>
      </c>
      <c r="I93" s="404">
        <v>1</v>
      </c>
      <c r="J93" s="404">
        <v>1</v>
      </c>
      <c r="K93" s="404">
        <v>1</v>
      </c>
      <c r="L93" s="404">
        <v>1</v>
      </c>
      <c r="M93" s="404">
        <v>0.95</v>
      </c>
      <c r="N93" s="404">
        <v>1</v>
      </c>
      <c r="O93" s="404">
        <v>1</v>
      </c>
      <c r="P93" s="404">
        <v>1</v>
      </c>
      <c r="Q93" s="404">
        <v>1</v>
      </c>
      <c r="R93" s="404">
        <v>1</v>
      </c>
      <c r="S93" s="404">
        <v>1</v>
      </c>
      <c r="T93" s="404">
        <v>1</v>
      </c>
      <c r="U93" s="404">
        <v>1</v>
      </c>
      <c r="V93" s="439">
        <v>1</v>
      </c>
    </row>
    <row r="94" spans="1:22" x14ac:dyDescent="0.2">
      <c r="A94" s="407" t="str">
        <f>'CMFs Fatal (All Data)'!A94</f>
        <v>91 - Roadside - Provide impact attenuator</v>
      </c>
      <c r="B94" s="403">
        <f>'CMFs Fatal (All Data)'!B94</f>
        <v>10</v>
      </c>
      <c r="C94" s="403" t="str">
        <f>'CMFs Fatal (All Data)'!C94</f>
        <v>All</v>
      </c>
      <c r="D94" s="403" t="e">
        <f>'CMFs Fatal (All Data)'!D94</f>
        <v>#N/A</v>
      </c>
      <c r="E94" s="404">
        <v>1</v>
      </c>
      <c r="F94" s="404">
        <v>1</v>
      </c>
      <c r="G94" s="404">
        <v>1</v>
      </c>
      <c r="H94" s="404">
        <v>1</v>
      </c>
      <c r="I94" s="404">
        <v>1</v>
      </c>
      <c r="J94" s="404">
        <v>1</v>
      </c>
      <c r="K94" s="404">
        <v>1</v>
      </c>
      <c r="L94" s="404">
        <v>1</v>
      </c>
      <c r="M94" s="404">
        <v>0.31</v>
      </c>
      <c r="N94" s="404">
        <v>1</v>
      </c>
      <c r="O94" s="404">
        <v>1</v>
      </c>
      <c r="P94" s="404">
        <v>1</v>
      </c>
      <c r="Q94" s="404">
        <v>1</v>
      </c>
      <c r="R94" s="404">
        <v>1</v>
      </c>
      <c r="S94" s="404">
        <v>1</v>
      </c>
      <c r="T94" s="404">
        <v>1</v>
      </c>
      <c r="U94" s="404">
        <v>1</v>
      </c>
      <c r="V94" s="439">
        <v>1</v>
      </c>
    </row>
    <row r="95" spans="1:22" x14ac:dyDescent="0.2">
      <c r="A95" s="407" t="str">
        <f>'CMFs Fatal (All Data)'!A95</f>
        <v xml:space="preserve">92 - Roadside - Clear zone - Flatten side slope </v>
      </c>
      <c r="B95" s="403">
        <f>'CMFs Fatal (All Data)'!B95</f>
        <v>20</v>
      </c>
      <c r="C95" s="403" t="str">
        <f>'CMFs Fatal (All Data)'!C95</f>
        <v>Rural</v>
      </c>
      <c r="D95" s="403" t="e">
        <f>'CMFs Fatal (All Data)'!D95</f>
        <v>#N/A</v>
      </c>
      <c r="E95" s="404">
        <v>1</v>
      </c>
      <c r="F95" s="404">
        <v>1</v>
      </c>
      <c r="G95" s="404">
        <v>1</v>
      </c>
      <c r="H95" s="404">
        <v>1</v>
      </c>
      <c r="I95" s="404">
        <v>1</v>
      </c>
      <c r="J95" s="404">
        <v>0.97599999999999998</v>
      </c>
      <c r="K95" s="404">
        <v>1</v>
      </c>
      <c r="L95" s="404">
        <v>1</v>
      </c>
      <c r="M95" s="404">
        <v>0.96899999999999997</v>
      </c>
      <c r="N95" s="404">
        <v>1</v>
      </c>
      <c r="O95" s="404">
        <v>0.96899999999999997</v>
      </c>
      <c r="P95" s="404">
        <v>0.96199999999999997</v>
      </c>
      <c r="Q95" s="404">
        <v>1</v>
      </c>
      <c r="R95" s="404">
        <v>0.96199999999999997</v>
      </c>
      <c r="S95" s="404">
        <v>0.96199999999999997</v>
      </c>
      <c r="T95" s="404">
        <v>1</v>
      </c>
      <c r="U95" s="404">
        <v>1</v>
      </c>
      <c r="V95" s="439">
        <v>1</v>
      </c>
    </row>
    <row r="96" spans="1:22" x14ac:dyDescent="0.2">
      <c r="A96" s="407" t="str">
        <f>'CMFs Fatal (All Data)'!A96</f>
        <v>93 - Roadside - Clear zone - Increase roadside clear zone recovery distance - Add 10 ft</v>
      </c>
      <c r="B96" s="403">
        <f>'CMFs Fatal (All Data)'!B96</f>
        <v>10</v>
      </c>
      <c r="C96" s="403" t="str">
        <f>'CMFs Fatal (All Data)'!C96</f>
        <v>All</v>
      </c>
      <c r="D96" s="403" t="e">
        <f>'CMFs Fatal (All Data)'!D96</f>
        <v>#N/A</v>
      </c>
      <c r="E96" s="404">
        <v>1</v>
      </c>
      <c r="F96" s="404">
        <v>1</v>
      </c>
      <c r="G96" s="404">
        <v>1</v>
      </c>
      <c r="H96" s="404">
        <v>1</v>
      </c>
      <c r="I96" s="404">
        <v>1</v>
      </c>
      <c r="J96" s="404">
        <v>1</v>
      </c>
      <c r="K96" s="404">
        <v>1</v>
      </c>
      <c r="L96" s="404">
        <v>1</v>
      </c>
      <c r="M96" s="404">
        <v>0.75</v>
      </c>
      <c r="N96" s="404">
        <v>1</v>
      </c>
      <c r="O96" s="404">
        <v>0.75</v>
      </c>
      <c r="P96" s="404">
        <v>0.75</v>
      </c>
      <c r="Q96" s="404">
        <v>1</v>
      </c>
      <c r="R96" s="404">
        <v>1</v>
      </c>
      <c r="S96" s="404">
        <v>1</v>
      </c>
      <c r="T96" s="404">
        <v>1</v>
      </c>
      <c r="U96" s="404">
        <v>1</v>
      </c>
      <c r="V96" s="439">
        <v>1</v>
      </c>
    </row>
    <row r="97" spans="1:22" x14ac:dyDescent="0.2">
      <c r="A97" s="407" t="str">
        <f>'CMFs Fatal (All Data)'!A97</f>
        <v>94 - Roadside - Clear zone - Increase roadside clear zone recovery distance - Add 15 ft</v>
      </c>
      <c r="B97" s="403">
        <f>'CMFs Fatal (All Data)'!B97</f>
        <v>10</v>
      </c>
      <c r="C97" s="403" t="str">
        <f>'CMFs Fatal (All Data)'!C97</f>
        <v>All</v>
      </c>
      <c r="D97" s="403" t="e">
        <f>'CMFs Fatal (All Data)'!D97</f>
        <v>#N/A</v>
      </c>
      <c r="E97" s="404">
        <v>1</v>
      </c>
      <c r="F97" s="404">
        <v>1</v>
      </c>
      <c r="G97" s="404">
        <v>1</v>
      </c>
      <c r="H97" s="404">
        <v>1</v>
      </c>
      <c r="I97" s="404">
        <v>1</v>
      </c>
      <c r="J97" s="404">
        <v>1</v>
      </c>
      <c r="K97" s="404">
        <v>1</v>
      </c>
      <c r="L97" s="404">
        <v>1</v>
      </c>
      <c r="M97" s="404">
        <v>0.65</v>
      </c>
      <c r="N97" s="404">
        <v>1</v>
      </c>
      <c r="O97" s="404">
        <v>0.65</v>
      </c>
      <c r="P97" s="404">
        <v>0.65</v>
      </c>
      <c r="Q97" s="404">
        <v>1</v>
      </c>
      <c r="R97" s="404">
        <v>1</v>
      </c>
      <c r="S97" s="404">
        <v>1</v>
      </c>
      <c r="T97" s="404">
        <v>1</v>
      </c>
      <c r="U97" s="404">
        <v>1</v>
      </c>
      <c r="V97" s="439">
        <v>1</v>
      </c>
    </row>
    <row r="98" spans="1:22" x14ac:dyDescent="0.2">
      <c r="A98" s="407" t="str">
        <f>'CMFs Fatal (All Data)'!A98</f>
        <v>95 - Roadside - Clear zone - Increase roadside clear zone recovery distance - Add 20 ft</v>
      </c>
      <c r="B98" s="403">
        <f>'CMFs Fatal (All Data)'!B98</f>
        <v>10</v>
      </c>
      <c r="C98" s="403" t="str">
        <f>'CMFs Fatal (All Data)'!C98</f>
        <v>All</v>
      </c>
      <c r="D98" s="403" t="e">
        <f>'CMFs Fatal (All Data)'!D98</f>
        <v>#N/A</v>
      </c>
      <c r="E98" s="404">
        <v>1</v>
      </c>
      <c r="F98" s="404">
        <v>1</v>
      </c>
      <c r="G98" s="404">
        <v>1</v>
      </c>
      <c r="H98" s="404">
        <v>1</v>
      </c>
      <c r="I98" s="404">
        <v>1</v>
      </c>
      <c r="J98" s="404">
        <v>1</v>
      </c>
      <c r="K98" s="404">
        <v>1</v>
      </c>
      <c r="L98" s="404">
        <v>1</v>
      </c>
      <c r="M98" s="404">
        <v>0.55000000000000004</v>
      </c>
      <c r="N98" s="404">
        <v>1</v>
      </c>
      <c r="O98" s="404">
        <v>0.55000000000000004</v>
      </c>
      <c r="P98" s="404">
        <v>0.55000000000000004</v>
      </c>
      <c r="Q98" s="404">
        <v>1</v>
      </c>
      <c r="R98" s="404">
        <v>1</v>
      </c>
      <c r="S98" s="404">
        <v>1</v>
      </c>
      <c r="T98" s="404">
        <v>1</v>
      </c>
      <c r="U98" s="404">
        <v>1</v>
      </c>
      <c r="V98" s="439">
        <v>1</v>
      </c>
    </row>
    <row r="99" spans="1:22" x14ac:dyDescent="0.2">
      <c r="A99" s="407" t="str">
        <f>'CMFs Fatal (All Data)'!A99</f>
        <v>96 - Roadside - Clear zone - Increase roadside clear zone recovery distance - Add 5 ft</v>
      </c>
      <c r="B99" s="403">
        <f>'CMFs Fatal (All Data)'!B99</f>
        <v>10</v>
      </c>
      <c r="C99" s="403" t="str">
        <f>'CMFs Fatal (All Data)'!C99</f>
        <v>All</v>
      </c>
      <c r="D99" s="403" t="e">
        <f>'CMFs Fatal (All Data)'!D99</f>
        <v>#N/A</v>
      </c>
      <c r="E99" s="404">
        <v>1</v>
      </c>
      <c r="F99" s="404">
        <v>1</v>
      </c>
      <c r="G99" s="404">
        <v>1</v>
      </c>
      <c r="H99" s="404">
        <v>1</v>
      </c>
      <c r="I99" s="404">
        <v>1</v>
      </c>
      <c r="J99" s="404">
        <v>1</v>
      </c>
      <c r="K99" s="404">
        <v>1</v>
      </c>
      <c r="L99" s="404">
        <v>1</v>
      </c>
      <c r="M99" s="404">
        <v>0.9</v>
      </c>
      <c r="N99" s="404">
        <v>1</v>
      </c>
      <c r="O99" s="404">
        <v>0.9</v>
      </c>
      <c r="P99" s="404">
        <v>0.9</v>
      </c>
      <c r="Q99" s="404">
        <v>1</v>
      </c>
      <c r="R99" s="404">
        <v>1</v>
      </c>
      <c r="S99" s="404">
        <v>1</v>
      </c>
      <c r="T99" s="404">
        <v>1</v>
      </c>
      <c r="U99" s="404">
        <v>1</v>
      </c>
      <c r="V99" s="439">
        <v>1</v>
      </c>
    </row>
    <row r="100" spans="1:22" x14ac:dyDescent="0.2">
      <c r="A100" s="407" t="str">
        <f>'CMFs Fatal (All Data)'!A100</f>
        <v>97 - Roadside - Clear zone - Increase roadside clear zone recovery distance - Add 8 ft</v>
      </c>
      <c r="B100" s="403">
        <f>'CMFs Fatal (All Data)'!B100</f>
        <v>10</v>
      </c>
      <c r="C100" s="403" t="str">
        <f>'CMFs Fatal (All Data)'!C100</f>
        <v>All</v>
      </c>
      <c r="D100" s="403" t="e">
        <f>'CMFs Fatal (All Data)'!D100</f>
        <v>#N/A</v>
      </c>
      <c r="E100" s="404">
        <v>1</v>
      </c>
      <c r="F100" s="404">
        <v>1</v>
      </c>
      <c r="G100" s="404">
        <v>1</v>
      </c>
      <c r="H100" s="404">
        <v>1</v>
      </c>
      <c r="I100" s="404">
        <v>1</v>
      </c>
      <c r="J100" s="404">
        <v>1</v>
      </c>
      <c r="K100" s="404">
        <v>1</v>
      </c>
      <c r="L100" s="404">
        <v>1</v>
      </c>
      <c r="M100" s="404">
        <v>0.8</v>
      </c>
      <c r="N100" s="404">
        <v>1</v>
      </c>
      <c r="O100" s="404">
        <v>0.8</v>
      </c>
      <c r="P100" s="404">
        <v>0.8</v>
      </c>
      <c r="Q100" s="404">
        <v>1</v>
      </c>
      <c r="R100" s="404">
        <v>1</v>
      </c>
      <c r="S100" s="404">
        <v>1</v>
      </c>
      <c r="T100" s="404">
        <v>1</v>
      </c>
      <c r="U100" s="404">
        <v>1</v>
      </c>
      <c r="V100" s="439">
        <v>1</v>
      </c>
    </row>
    <row r="101" spans="1:22" x14ac:dyDescent="0.2">
      <c r="A101" s="407" t="str">
        <f>'CMFs Fatal (All Data)'!A101</f>
        <v xml:space="preserve">98 - Roadside - Clear zone - Reduce roadside clear zone recovery distance </v>
      </c>
      <c r="B101" s="403">
        <f>'CMFs Fatal (All Data)'!B101</f>
        <v>10</v>
      </c>
      <c r="C101" s="403" t="str">
        <f>'CMFs Fatal (All Data)'!C101</f>
        <v>Rural</v>
      </c>
      <c r="D101" s="403" t="e">
        <f>'CMFs Fatal (All Data)'!D101</f>
        <v>#N/A</v>
      </c>
      <c r="E101" s="404">
        <v>1</v>
      </c>
      <c r="F101" s="404">
        <v>1</v>
      </c>
      <c r="G101" s="404">
        <v>1</v>
      </c>
      <c r="H101" s="404">
        <v>1</v>
      </c>
      <c r="I101" s="404">
        <v>1</v>
      </c>
      <c r="J101" s="404">
        <v>1.5449999999999999</v>
      </c>
      <c r="K101" s="404">
        <v>1</v>
      </c>
      <c r="L101" s="404">
        <v>1</v>
      </c>
      <c r="M101" s="404">
        <v>1.5449999999999999</v>
      </c>
      <c r="N101" s="404">
        <v>1</v>
      </c>
      <c r="O101" s="404">
        <v>1.5449999999999999</v>
      </c>
      <c r="P101" s="404">
        <v>1.5449999999999999</v>
      </c>
      <c r="Q101" s="404">
        <v>1</v>
      </c>
      <c r="R101" s="404">
        <v>1.5449999999999999</v>
      </c>
      <c r="S101" s="404">
        <v>1.5449999999999999</v>
      </c>
      <c r="T101" s="404">
        <v>1</v>
      </c>
      <c r="U101" s="404">
        <v>1</v>
      </c>
      <c r="V101" s="439">
        <v>1</v>
      </c>
    </row>
    <row r="102" spans="1:22" x14ac:dyDescent="0.2">
      <c r="A102" s="407" t="str">
        <f>'CMFs Fatal (All Data)'!A102</f>
        <v>99 - Roadside - Fixed object - Remove and Relocated fixed object</v>
      </c>
      <c r="B102" s="403">
        <f>'CMFs Fatal (All Data)'!B102</f>
        <v>10</v>
      </c>
      <c r="C102" s="403" t="str">
        <f>'CMFs Fatal (All Data)'!C102</f>
        <v>All</v>
      </c>
      <c r="D102" s="403" t="e">
        <f>'CMFs Fatal (All Data)'!D102</f>
        <v>#N/A</v>
      </c>
      <c r="E102" s="404">
        <v>1</v>
      </c>
      <c r="F102" s="404">
        <v>1</v>
      </c>
      <c r="G102" s="404">
        <v>1</v>
      </c>
      <c r="H102" s="404">
        <v>1</v>
      </c>
      <c r="I102" s="404">
        <v>1</v>
      </c>
      <c r="J102" s="404">
        <v>0.62</v>
      </c>
      <c r="K102" s="404">
        <v>1</v>
      </c>
      <c r="L102" s="404">
        <v>1</v>
      </c>
      <c r="M102" s="404">
        <v>0.62</v>
      </c>
      <c r="N102" s="404">
        <v>1</v>
      </c>
      <c r="O102" s="404">
        <v>0.62</v>
      </c>
      <c r="P102" s="404">
        <v>0.62</v>
      </c>
      <c r="Q102" s="404">
        <v>1</v>
      </c>
      <c r="R102" s="404">
        <v>0.62</v>
      </c>
      <c r="S102" s="404">
        <v>0.62</v>
      </c>
      <c r="T102" s="404">
        <v>1</v>
      </c>
      <c r="U102" s="404">
        <v>1</v>
      </c>
      <c r="V102" s="439">
        <v>1</v>
      </c>
    </row>
    <row r="103" spans="1:22" x14ac:dyDescent="0.2">
      <c r="A103" s="407" t="str">
        <f>'CMFs Fatal (All Data)'!A103</f>
        <v>100 - Roadside - Median barriers - Install the median barriers</v>
      </c>
      <c r="B103" s="403">
        <f>'CMFs Fatal (All Data)'!B103</f>
        <v>20</v>
      </c>
      <c r="C103" s="403" t="str">
        <f>'CMFs Fatal (All Data)'!C103</f>
        <v>All</v>
      </c>
      <c r="D103" s="403" t="e">
        <f>'CMFs Fatal (All Data)'!D103</f>
        <v>#N/A</v>
      </c>
      <c r="E103" s="404">
        <v>0.04</v>
      </c>
      <c r="F103" s="404">
        <v>0.82</v>
      </c>
      <c r="G103" s="404">
        <v>0.77500000000000002</v>
      </c>
      <c r="H103" s="404">
        <v>0.77500000000000002</v>
      </c>
      <c r="I103" s="404">
        <v>0.41499999999999998</v>
      </c>
      <c r="J103" s="404">
        <v>0.31</v>
      </c>
      <c r="K103" s="404">
        <v>1</v>
      </c>
      <c r="L103" s="404">
        <v>1</v>
      </c>
      <c r="M103" s="404">
        <v>2.1800000000000002</v>
      </c>
      <c r="N103" s="404">
        <v>1</v>
      </c>
      <c r="O103" s="404">
        <v>1.66</v>
      </c>
      <c r="P103" s="404">
        <v>0.77500000000000002</v>
      </c>
      <c r="Q103" s="404">
        <v>1</v>
      </c>
      <c r="R103" s="404">
        <v>0.77500000000000002</v>
      </c>
      <c r="S103" s="404">
        <v>0.77500000000000002</v>
      </c>
      <c r="T103" s="404">
        <v>1</v>
      </c>
      <c r="U103" s="404">
        <v>1</v>
      </c>
      <c r="V103" s="439">
        <v>1</v>
      </c>
    </row>
    <row r="104" spans="1:22" x14ac:dyDescent="0.2">
      <c r="A104" s="407" t="str">
        <f>'CMFs Fatal (All Data)'!A104</f>
        <v>101 - Roadside - Roadside barriers - Install the roadside barriers</v>
      </c>
      <c r="B104" s="403">
        <f>'CMFs Fatal (All Data)'!B104</f>
        <v>20</v>
      </c>
      <c r="C104" s="403" t="str">
        <f>'CMFs Fatal (All Data)'!C104</f>
        <v>All</v>
      </c>
      <c r="D104" s="403" t="e">
        <f>'CMFs Fatal (All Data)'!D104</f>
        <v>#N/A</v>
      </c>
      <c r="E104" s="404">
        <v>1</v>
      </c>
      <c r="F104" s="404">
        <v>1</v>
      </c>
      <c r="G104" s="404">
        <v>1</v>
      </c>
      <c r="H104" s="404">
        <v>1</v>
      </c>
      <c r="I104" s="404">
        <v>1</v>
      </c>
      <c r="J104" s="404">
        <v>0.93</v>
      </c>
      <c r="K104" s="404">
        <v>1</v>
      </c>
      <c r="L104" s="404">
        <v>1</v>
      </c>
      <c r="M104" s="404">
        <v>0.93</v>
      </c>
      <c r="N104" s="404">
        <v>1</v>
      </c>
      <c r="O104" s="404">
        <v>0.93</v>
      </c>
      <c r="P104" s="404">
        <v>0.93</v>
      </c>
      <c r="Q104" s="404">
        <v>1</v>
      </c>
      <c r="R104" s="404">
        <v>0.94</v>
      </c>
      <c r="S104" s="404">
        <v>0.82499999999999996</v>
      </c>
      <c r="T104" s="404">
        <v>1</v>
      </c>
      <c r="U104" s="404">
        <v>1</v>
      </c>
      <c r="V104" s="439">
        <v>1</v>
      </c>
    </row>
    <row r="105" spans="1:22" x14ac:dyDescent="0.2">
      <c r="A105" s="407" t="str">
        <f>'CMFs Fatal (All Data)'!A105</f>
        <v xml:space="preserve">102 - Roadway - Alignment - Improve the sight distance </v>
      </c>
      <c r="B105" s="403">
        <f>'CMFs Fatal (All Data)'!B105</f>
        <v>25</v>
      </c>
      <c r="C105" s="403" t="str">
        <f>'CMFs Fatal (All Data)'!C105</f>
        <v>All</v>
      </c>
      <c r="D105" s="403" t="e">
        <f>'CMFs Fatal (All Data)'!D105</f>
        <v>#N/A</v>
      </c>
      <c r="E105" s="404">
        <v>0.57999999999999996</v>
      </c>
      <c r="F105" s="404">
        <v>0.57999999999999996</v>
      </c>
      <c r="G105" s="404">
        <v>0.57999999999999996</v>
      </c>
      <c r="H105" s="404">
        <v>0.57999999999999996</v>
      </c>
      <c r="I105" s="404">
        <v>0.57999999999999996</v>
      </c>
      <c r="J105" s="404">
        <v>0.57999999999999996</v>
      </c>
      <c r="K105" s="404">
        <v>0.57999999999999996</v>
      </c>
      <c r="L105" s="404">
        <v>0.57999999999999996</v>
      </c>
      <c r="M105" s="404">
        <v>0.57999999999999996</v>
      </c>
      <c r="N105" s="404">
        <v>0.57999999999999996</v>
      </c>
      <c r="O105" s="404">
        <v>0.57999999999999996</v>
      </c>
      <c r="P105" s="404">
        <v>0.57999999999999996</v>
      </c>
      <c r="Q105" s="404">
        <v>0.57999999999999996</v>
      </c>
      <c r="R105" s="404">
        <v>0.57999999999999996</v>
      </c>
      <c r="S105" s="404">
        <v>0.57999999999999996</v>
      </c>
      <c r="T105" s="404">
        <v>1</v>
      </c>
      <c r="U105" s="404">
        <v>1</v>
      </c>
      <c r="V105" s="439">
        <v>1</v>
      </c>
    </row>
    <row r="106" spans="1:22" x14ac:dyDescent="0.2">
      <c r="A106" s="407" t="str">
        <f>'CMFs Fatal (All Data)'!A106</f>
        <v>103 - Roadway - Alignment - Horizontal - Change horizontal alignment (general)</v>
      </c>
      <c r="B106" s="403">
        <f>'CMFs Fatal (All Data)'!B106</f>
        <v>25</v>
      </c>
      <c r="C106" s="403" t="str">
        <f>'CMFs Fatal (All Data)'!C106</f>
        <v>All</v>
      </c>
      <c r="D106" s="403" t="e">
        <f>'CMFs Fatal (All Data)'!D106</f>
        <v>#N/A</v>
      </c>
      <c r="E106" s="404">
        <v>1</v>
      </c>
      <c r="F106" s="404">
        <v>1</v>
      </c>
      <c r="G106" s="404">
        <v>1</v>
      </c>
      <c r="H106" s="404">
        <v>1</v>
      </c>
      <c r="I106" s="404">
        <v>1</v>
      </c>
      <c r="J106" s="404">
        <v>1.2949999999999999</v>
      </c>
      <c r="K106" s="404">
        <v>1</v>
      </c>
      <c r="L106" s="404">
        <v>1</v>
      </c>
      <c r="M106" s="404">
        <v>1.3815</v>
      </c>
      <c r="N106" s="404">
        <v>1</v>
      </c>
      <c r="O106" s="404">
        <v>2.94</v>
      </c>
      <c r="P106" s="404">
        <v>1.2949999999999999</v>
      </c>
      <c r="Q106" s="404">
        <v>1</v>
      </c>
      <c r="R106" s="404">
        <v>1.2949999999999999</v>
      </c>
      <c r="S106" s="404">
        <v>1.2949999999999999</v>
      </c>
      <c r="T106" s="404">
        <v>1</v>
      </c>
      <c r="U106" s="404">
        <v>1</v>
      </c>
      <c r="V106" s="439">
        <v>1</v>
      </c>
    </row>
    <row r="107" spans="1:22" x14ac:dyDescent="0.2">
      <c r="A107" s="407" t="str">
        <f>'CMFs Fatal (All Data)'!A107</f>
        <v>104 - Roadway - Alignment - Horizontal - Increase degree of curve in horizontal curvature by 1</v>
      </c>
      <c r="B107" s="403">
        <f>'CMFs Fatal (All Data)'!B107</f>
        <v>25</v>
      </c>
      <c r="C107" s="403" t="str">
        <f>'CMFs Fatal (All Data)'!C107</f>
        <v>All</v>
      </c>
      <c r="D107" s="403" t="e">
        <f>'CMFs Fatal (All Data)'!D107</f>
        <v>#N/A</v>
      </c>
      <c r="E107" s="404">
        <v>1</v>
      </c>
      <c r="F107" s="404">
        <v>1</v>
      </c>
      <c r="G107" s="404">
        <v>1</v>
      </c>
      <c r="H107" s="404">
        <v>1</v>
      </c>
      <c r="I107" s="404">
        <v>1</v>
      </c>
      <c r="J107" s="404">
        <v>1.05</v>
      </c>
      <c r="K107" s="404">
        <v>1</v>
      </c>
      <c r="L107" s="404">
        <v>1</v>
      </c>
      <c r="M107" s="404">
        <v>1.05</v>
      </c>
      <c r="N107" s="404">
        <v>1</v>
      </c>
      <c r="O107" s="404">
        <v>1.0549999999999999</v>
      </c>
      <c r="P107" s="404">
        <v>1.05</v>
      </c>
      <c r="Q107" s="404">
        <v>1</v>
      </c>
      <c r="R107" s="404">
        <v>1.05</v>
      </c>
      <c r="S107" s="404">
        <v>1.05</v>
      </c>
      <c r="T107" s="404">
        <v>1</v>
      </c>
      <c r="U107" s="404">
        <v>1</v>
      </c>
      <c r="V107" s="439">
        <v>1</v>
      </c>
    </row>
    <row r="108" spans="1:22" x14ac:dyDescent="0.2">
      <c r="A108" s="407" t="str">
        <f>'CMFs Fatal (All Data)'!A108</f>
        <v>105 - Roadway - Alignment - Horizontal - Increase in horizontal curvature on freeways from 0 to 10</v>
      </c>
      <c r="B108" s="403">
        <f>'CMFs Fatal (All Data)'!B108</f>
        <v>25</v>
      </c>
      <c r="C108" s="403" t="str">
        <f>'CMFs Fatal (All Data)'!C108</f>
        <v>All</v>
      </c>
      <c r="D108" s="403" t="e">
        <f>'CMFs Fatal (All Data)'!D108</f>
        <v>#N/A</v>
      </c>
      <c r="E108" s="404">
        <v>1</v>
      </c>
      <c r="F108" s="404">
        <v>1</v>
      </c>
      <c r="G108" s="404">
        <v>1</v>
      </c>
      <c r="H108" s="404">
        <v>1</v>
      </c>
      <c r="I108" s="404">
        <v>1</v>
      </c>
      <c r="J108" s="404">
        <v>3.17</v>
      </c>
      <c r="K108" s="404">
        <v>1</v>
      </c>
      <c r="L108" s="404">
        <v>1</v>
      </c>
      <c r="M108" s="404">
        <v>3.17</v>
      </c>
      <c r="N108" s="404">
        <v>1</v>
      </c>
      <c r="O108" s="404">
        <v>3.17</v>
      </c>
      <c r="P108" s="404">
        <v>3.17</v>
      </c>
      <c r="Q108" s="404">
        <v>1</v>
      </c>
      <c r="R108" s="404">
        <v>3.17</v>
      </c>
      <c r="S108" s="404">
        <v>3.17</v>
      </c>
      <c r="T108" s="404">
        <v>1</v>
      </c>
      <c r="U108" s="404">
        <v>1</v>
      </c>
      <c r="V108" s="439">
        <v>1</v>
      </c>
    </row>
    <row r="109" spans="1:22" x14ac:dyDescent="0.2">
      <c r="A109" s="407" t="str">
        <f>'CMFs Fatal (All Data)'!A109</f>
        <v>106 - Roadway - Alignment - Horizontal - Increase in horizontal curvature on freeways from 0 to 15</v>
      </c>
      <c r="B109" s="403">
        <f>'CMFs Fatal (All Data)'!B109</f>
        <v>25</v>
      </c>
      <c r="C109" s="403" t="str">
        <f>'CMFs Fatal (All Data)'!C109</f>
        <v>All</v>
      </c>
      <c r="D109" s="403" t="e">
        <f>'CMFs Fatal (All Data)'!D109</f>
        <v>#N/A</v>
      </c>
      <c r="E109" s="404">
        <v>1</v>
      </c>
      <c r="F109" s="404">
        <v>1</v>
      </c>
      <c r="G109" s="404">
        <v>1</v>
      </c>
      <c r="H109" s="404">
        <v>1</v>
      </c>
      <c r="I109" s="404">
        <v>1</v>
      </c>
      <c r="J109" s="404">
        <v>5.65</v>
      </c>
      <c r="K109" s="404">
        <v>1</v>
      </c>
      <c r="L109" s="404">
        <v>1</v>
      </c>
      <c r="M109" s="404">
        <v>5.65</v>
      </c>
      <c r="N109" s="404">
        <v>1</v>
      </c>
      <c r="O109" s="404">
        <v>5.65</v>
      </c>
      <c r="P109" s="404">
        <v>5.65</v>
      </c>
      <c r="Q109" s="404">
        <v>1</v>
      </c>
      <c r="R109" s="404">
        <v>5.65</v>
      </c>
      <c r="S109" s="404">
        <v>5.65</v>
      </c>
      <c r="T109" s="404">
        <v>1</v>
      </c>
      <c r="U109" s="404">
        <v>1</v>
      </c>
      <c r="V109" s="439">
        <v>1</v>
      </c>
    </row>
    <row r="110" spans="1:22" x14ac:dyDescent="0.2">
      <c r="A110" s="407" t="str">
        <f>'CMFs Fatal (All Data)'!A110</f>
        <v>107 - Roadway - Alignment - Horizontal - Increase in horizontal curvature on freeways from 0 to 5</v>
      </c>
      <c r="B110" s="403">
        <f>'CMFs Fatal (All Data)'!B110</f>
        <v>25</v>
      </c>
      <c r="C110" s="403" t="str">
        <f>'CMFs Fatal (All Data)'!C110</f>
        <v>All</v>
      </c>
      <c r="D110" s="403" t="e">
        <f>'CMFs Fatal (All Data)'!D110</f>
        <v>#N/A</v>
      </c>
      <c r="E110" s="404">
        <v>1</v>
      </c>
      <c r="F110" s="404">
        <v>1</v>
      </c>
      <c r="G110" s="404">
        <v>1</v>
      </c>
      <c r="H110" s="404">
        <v>1</v>
      </c>
      <c r="I110" s="404">
        <v>1</v>
      </c>
      <c r="J110" s="404">
        <v>1.78</v>
      </c>
      <c r="K110" s="404">
        <v>1</v>
      </c>
      <c r="L110" s="404">
        <v>1</v>
      </c>
      <c r="M110" s="404">
        <v>1.78</v>
      </c>
      <c r="N110" s="404">
        <v>1</v>
      </c>
      <c r="O110" s="404">
        <v>1.78</v>
      </c>
      <c r="P110" s="404">
        <v>1.78</v>
      </c>
      <c r="Q110" s="404">
        <v>1</v>
      </c>
      <c r="R110" s="404">
        <v>1.78</v>
      </c>
      <c r="S110" s="404">
        <v>1.78</v>
      </c>
      <c r="T110" s="404">
        <v>1</v>
      </c>
      <c r="U110" s="404">
        <v>1</v>
      </c>
      <c r="V110" s="439">
        <v>1</v>
      </c>
    </row>
    <row r="111" spans="1:22" x14ac:dyDescent="0.2">
      <c r="A111" s="407" t="str">
        <f>'CMFs Fatal (All Data)'!A111</f>
        <v>108 - Roadway - Alignment - Horizontal - Provide superelevation</v>
      </c>
      <c r="B111" s="403">
        <f>'CMFs Fatal (All Data)'!B111</f>
        <v>8</v>
      </c>
      <c r="C111" s="403" t="str">
        <f>'CMFs Fatal (All Data)'!C111</f>
        <v>All</v>
      </c>
      <c r="D111" s="403" t="e">
        <f>'CMFs Fatal (All Data)'!D111</f>
        <v>#N/A</v>
      </c>
      <c r="E111" s="404">
        <v>1</v>
      </c>
      <c r="F111" s="404">
        <v>1</v>
      </c>
      <c r="G111" s="404">
        <v>1</v>
      </c>
      <c r="H111" s="404">
        <v>1</v>
      </c>
      <c r="I111" s="404">
        <v>1</v>
      </c>
      <c r="J111" s="404">
        <v>1</v>
      </c>
      <c r="K111" s="404">
        <v>1</v>
      </c>
      <c r="L111" s="404">
        <v>1</v>
      </c>
      <c r="M111" s="404">
        <v>0.75</v>
      </c>
      <c r="N111" s="404">
        <v>1</v>
      </c>
      <c r="O111" s="404">
        <v>0.75</v>
      </c>
      <c r="P111" s="404">
        <v>0.75</v>
      </c>
      <c r="Q111" s="404">
        <v>1</v>
      </c>
      <c r="R111" s="404">
        <v>1</v>
      </c>
      <c r="S111" s="404">
        <v>1</v>
      </c>
      <c r="T111" s="404">
        <v>1</v>
      </c>
      <c r="U111" s="404">
        <v>1</v>
      </c>
      <c r="V111" s="439">
        <v>1</v>
      </c>
    </row>
    <row r="112" spans="1:22" x14ac:dyDescent="0.2">
      <c r="A112" s="407" t="str">
        <f>'CMFs Fatal (All Data)'!A112</f>
        <v>109 - Roadway - Alignment - Sight Distance - Provide below criteria Stopping Sight Distance</v>
      </c>
      <c r="B112" s="403">
        <f>'CMFs Fatal (All Data)'!B112</f>
        <v>25</v>
      </c>
      <c r="C112" s="403" t="str">
        <f>'CMFs Fatal (All Data)'!C112</f>
        <v>Rural</v>
      </c>
      <c r="D112" s="403" t="e">
        <f>'CMFs Fatal (All Data)'!D112</f>
        <v>#N/A</v>
      </c>
      <c r="E112" s="404">
        <v>1</v>
      </c>
      <c r="F112" s="404">
        <v>1</v>
      </c>
      <c r="G112" s="404">
        <v>1</v>
      </c>
      <c r="H112" s="404">
        <v>1</v>
      </c>
      <c r="I112" s="404">
        <v>1</v>
      </c>
      <c r="J112" s="404">
        <v>1.43</v>
      </c>
      <c r="K112" s="404">
        <v>1</v>
      </c>
      <c r="L112" s="404">
        <v>1</v>
      </c>
      <c r="M112" s="404">
        <v>1.43</v>
      </c>
      <c r="N112" s="404">
        <v>1</v>
      </c>
      <c r="O112" s="404">
        <v>1.43</v>
      </c>
      <c r="P112" s="404">
        <v>1.43</v>
      </c>
      <c r="Q112" s="404">
        <v>1</v>
      </c>
      <c r="R112" s="404">
        <v>1.43</v>
      </c>
      <c r="S112" s="404">
        <v>1.43</v>
      </c>
      <c r="T112" s="404">
        <v>1</v>
      </c>
      <c r="U112" s="404">
        <v>1</v>
      </c>
      <c r="V112" s="439">
        <v>1</v>
      </c>
    </row>
    <row r="113" spans="1:22" x14ac:dyDescent="0.2">
      <c r="A113" s="407" t="str">
        <f>'CMFs Fatal (All Data)'!A113</f>
        <v>110 - Roadway - Alignment - Vertical - Improve vertical alignment</v>
      </c>
      <c r="B113" s="403">
        <f>'CMFs Fatal (All Data)'!B113</f>
        <v>25</v>
      </c>
      <c r="C113" s="403" t="str">
        <f>'CMFs Fatal (All Data)'!C113</f>
        <v>All</v>
      </c>
      <c r="D113" s="403" t="e">
        <f>'CMFs Fatal (All Data)'!D113</f>
        <v>#N/A</v>
      </c>
      <c r="E113" s="404">
        <v>1</v>
      </c>
      <c r="F113" s="404">
        <v>1</v>
      </c>
      <c r="G113" s="404">
        <v>1</v>
      </c>
      <c r="H113" s="404">
        <v>1</v>
      </c>
      <c r="I113" s="404">
        <v>1</v>
      </c>
      <c r="J113" s="404">
        <v>0.49</v>
      </c>
      <c r="K113" s="404">
        <v>1</v>
      </c>
      <c r="L113" s="404">
        <v>1</v>
      </c>
      <c r="M113" s="404">
        <v>0.49</v>
      </c>
      <c r="N113" s="404">
        <v>1</v>
      </c>
      <c r="O113" s="404">
        <v>0.49</v>
      </c>
      <c r="P113" s="404">
        <v>0.49</v>
      </c>
      <c r="Q113" s="404">
        <v>1</v>
      </c>
      <c r="R113" s="404">
        <v>0.49</v>
      </c>
      <c r="S113" s="404">
        <v>0.49</v>
      </c>
      <c r="T113" s="404">
        <v>1</v>
      </c>
      <c r="U113" s="404">
        <v>1</v>
      </c>
      <c r="V113" s="439">
        <v>1</v>
      </c>
    </row>
    <row r="114" spans="1:22" x14ac:dyDescent="0.2">
      <c r="A114" s="407" t="str">
        <f>'CMFs Fatal (All Data)'!A114</f>
        <v>111 - Roadway - Alignment - Vertical - Increase vertical grade by 1%</v>
      </c>
      <c r="B114" s="403">
        <f>'CMFs Fatal (All Data)'!B114</f>
        <v>25</v>
      </c>
      <c r="C114" s="403" t="str">
        <f>'CMFs Fatal (All Data)'!C114</f>
        <v>Rural</v>
      </c>
      <c r="D114" s="403" t="e">
        <f>'CMFs Fatal (All Data)'!D114</f>
        <v>#N/A</v>
      </c>
      <c r="E114" s="404">
        <v>1</v>
      </c>
      <c r="F114" s="404">
        <v>1</v>
      </c>
      <c r="G114" s="404">
        <v>1</v>
      </c>
      <c r="H114" s="404">
        <v>1</v>
      </c>
      <c r="I114" s="404">
        <v>1</v>
      </c>
      <c r="J114" s="404">
        <v>1.04</v>
      </c>
      <c r="K114" s="404">
        <v>1</v>
      </c>
      <c r="L114" s="404">
        <v>1</v>
      </c>
      <c r="M114" s="404">
        <v>1.04</v>
      </c>
      <c r="N114" s="404">
        <v>1</v>
      </c>
      <c r="O114" s="404">
        <v>1.04</v>
      </c>
      <c r="P114" s="404">
        <v>1.04</v>
      </c>
      <c r="Q114" s="404">
        <v>1</v>
      </c>
      <c r="R114" s="404">
        <v>1.04</v>
      </c>
      <c r="S114" s="404">
        <v>1.04</v>
      </c>
      <c r="T114" s="404">
        <v>1</v>
      </c>
      <c r="U114" s="404">
        <v>1</v>
      </c>
      <c r="V114" s="439">
        <v>1</v>
      </c>
    </row>
    <row r="115" spans="1:22" x14ac:dyDescent="0.2">
      <c r="A115" s="407" t="str">
        <f>'CMFs Fatal (All Data)'!A115</f>
        <v>112 - Roadway - Auxiliary left turn lane - Add lanes (without physical separation) - Auxiliary left turn lane</v>
      </c>
      <c r="B115" s="403">
        <f>'CMFs Fatal (All Data)'!B115</f>
        <v>10</v>
      </c>
      <c r="C115" s="403" t="str">
        <f>'CMFs Fatal (All Data)'!C115</f>
        <v>All</v>
      </c>
      <c r="D115" s="403" t="e">
        <f>'CMFs Fatal (All Data)'!D115</f>
        <v>#N/A</v>
      </c>
      <c r="E115" s="404">
        <v>0.72</v>
      </c>
      <c r="F115" s="404">
        <v>0.52449999999999997</v>
      </c>
      <c r="G115" s="404">
        <v>0.72</v>
      </c>
      <c r="H115" s="404">
        <v>0.61</v>
      </c>
      <c r="I115" s="404">
        <v>0.72</v>
      </c>
      <c r="J115" s="404">
        <v>0.72</v>
      </c>
      <c r="K115" s="404">
        <v>0.72</v>
      </c>
      <c r="L115" s="404">
        <v>0.72</v>
      </c>
      <c r="M115" s="404">
        <v>0.72</v>
      </c>
      <c r="N115" s="404">
        <v>1</v>
      </c>
      <c r="O115" s="404">
        <v>0.72</v>
      </c>
      <c r="P115" s="404">
        <v>0.72</v>
      </c>
      <c r="Q115" s="404">
        <v>1</v>
      </c>
      <c r="R115" s="404">
        <v>0.72</v>
      </c>
      <c r="S115" s="404">
        <v>0.72</v>
      </c>
      <c r="T115" s="404">
        <v>1</v>
      </c>
      <c r="U115" s="404">
        <v>1</v>
      </c>
      <c r="V115" s="439">
        <v>1</v>
      </c>
    </row>
    <row r="116" spans="1:22" x14ac:dyDescent="0.2">
      <c r="A116" s="407" t="str">
        <f>'CMFs Fatal (All Data)'!A116</f>
        <v xml:space="preserve">113 - Roadway - Drainage - Provide adequate drainage </v>
      </c>
      <c r="B116" s="403">
        <f>'CMFs Fatal (All Data)'!B116</f>
        <v>10</v>
      </c>
      <c r="C116" s="403" t="str">
        <f>'CMFs Fatal (All Data)'!C116</f>
        <v>All</v>
      </c>
      <c r="D116" s="403" t="e">
        <f>'CMFs Fatal (All Data)'!D116</f>
        <v>#N/A</v>
      </c>
      <c r="E116" s="404">
        <v>1</v>
      </c>
      <c r="F116" s="404">
        <v>1</v>
      </c>
      <c r="G116" s="404">
        <v>1</v>
      </c>
      <c r="H116" s="404">
        <v>1</v>
      </c>
      <c r="I116" s="404">
        <v>1</v>
      </c>
      <c r="J116" s="404">
        <v>1</v>
      </c>
      <c r="K116" s="404">
        <v>1</v>
      </c>
      <c r="L116" s="404">
        <v>1</v>
      </c>
      <c r="M116" s="404">
        <v>1</v>
      </c>
      <c r="N116" s="404">
        <v>1</v>
      </c>
      <c r="O116" s="404">
        <v>1</v>
      </c>
      <c r="P116" s="404">
        <v>1</v>
      </c>
      <c r="Q116" s="404">
        <v>1</v>
      </c>
      <c r="R116" s="404">
        <v>0.5</v>
      </c>
      <c r="S116" s="404">
        <v>1</v>
      </c>
      <c r="T116" s="404">
        <v>1</v>
      </c>
      <c r="U116" s="404">
        <v>1</v>
      </c>
      <c r="V116" s="439">
        <v>1</v>
      </c>
    </row>
    <row r="117" spans="1:22" x14ac:dyDescent="0.2">
      <c r="A117" s="407" t="str">
        <f>'CMFs Fatal (All Data)'!A117</f>
        <v>114 - Roadway - Lane number - Increase - Increase the number of lanes from 2 to 4</v>
      </c>
      <c r="B117" s="403">
        <f>'CMFs Fatal (All Data)'!B117</f>
        <v>20</v>
      </c>
      <c r="C117" s="403" t="str">
        <f>'CMFs Fatal (All Data)'!C117</f>
        <v>All</v>
      </c>
      <c r="D117" s="403" t="e">
        <f>'CMFs Fatal (All Data)'!D117</f>
        <v>#N/A</v>
      </c>
      <c r="E117" s="404">
        <v>0.63049999999999995</v>
      </c>
      <c r="F117" s="404">
        <v>0.63049999999999995</v>
      </c>
      <c r="G117" s="404">
        <v>0.63049999999999995</v>
      </c>
      <c r="H117" s="404">
        <v>0.63049999999999995</v>
      </c>
      <c r="I117" s="404">
        <v>0.63049999999999995</v>
      </c>
      <c r="J117" s="404">
        <v>1</v>
      </c>
      <c r="K117" s="404">
        <v>1</v>
      </c>
      <c r="L117" s="404">
        <v>1</v>
      </c>
      <c r="M117" s="404">
        <v>1</v>
      </c>
      <c r="N117" s="404">
        <v>1</v>
      </c>
      <c r="O117" s="404">
        <v>0.63049999999999995</v>
      </c>
      <c r="P117" s="404">
        <v>1</v>
      </c>
      <c r="Q117" s="404">
        <v>1</v>
      </c>
      <c r="R117" s="404">
        <v>1</v>
      </c>
      <c r="S117" s="404">
        <v>0.63049999999999995</v>
      </c>
      <c r="T117" s="404">
        <v>1</v>
      </c>
      <c r="U117" s="404">
        <v>1</v>
      </c>
      <c r="V117" s="439">
        <v>1</v>
      </c>
    </row>
    <row r="118" spans="1:22" x14ac:dyDescent="0.2">
      <c r="A118" s="407" t="str">
        <f>'CMFs Fatal (All Data)'!A118</f>
        <v>115 - Roadway - Lane number - Increase - Increase the number of lanes from 4 to 5</v>
      </c>
      <c r="B118" s="403">
        <f>'CMFs Fatal (All Data)'!B118</f>
        <v>20</v>
      </c>
      <c r="C118" s="403" t="str">
        <f>'CMFs Fatal (All Data)'!C118</f>
        <v>Urban and Suburban</v>
      </c>
      <c r="D118" s="403" t="e">
        <f>'CMFs Fatal (All Data)'!D118</f>
        <v>#N/A</v>
      </c>
      <c r="E118" s="404">
        <v>0.48199999999999998</v>
      </c>
      <c r="F118" s="404">
        <v>0.48199999999999998</v>
      </c>
      <c r="G118" s="404">
        <v>0.48199999999999998</v>
      </c>
      <c r="H118" s="404">
        <v>0.48199999999999998</v>
      </c>
      <c r="I118" s="404">
        <v>0.48199999999999998</v>
      </c>
      <c r="J118" s="404">
        <v>1</v>
      </c>
      <c r="K118" s="404">
        <v>1</v>
      </c>
      <c r="L118" s="404">
        <v>1</v>
      </c>
      <c r="M118" s="404">
        <v>1</v>
      </c>
      <c r="N118" s="404">
        <v>1</v>
      </c>
      <c r="O118" s="404">
        <v>0.48199999999999998</v>
      </c>
      <c r="P118" s="404">
        <v>1</v>
      </c>
      <c r="Q118" s="404">
        <v>1</v>
      </c>
      <c r="R118" s="404">
        <v>1</v>
      </c>
      <c r="S118" s="404">
        <v>0.48199999999999998</v>
      </c>
      <c r="T118" s="404">
        <v>1</v>
      </c>
      <c r="U118" s="404">
        <v>1</v>
      </c>
      <c r="V118" s="439">
        <v>1</v>
      </c>
    </row>
    <row r="119" spans="1:22" x14ac:dyDescent="0.2">
      <c r="A119" s="407" t="str">
        <f>'CMFs Fatal (All Data)'!A119</f>
        <v>116 - Roadway - Lane number - Increase - Increase the number of lanes from 4 to 6</v>
      </c>
      <c r="B119" s="403">
        <f>'CMFs Fatal (All Data)'!B119</f>
        <v>20</v>
      </c>
      <c r="C119" s="403" t="str">
        <f>'CMFs Fatal (All Data)'!C119</f>
        <v>Urban</v>
      </c>
      <c r="D119" s="403" t="e">
        <f>'CMFs Fatal (All Data)'!D119</f>
        <v>#N/A</v>
      </c>
      <c r="E119" s="404">
        <v>0.80449999999999999</v>
      </c>
      <c r="F119" s="404">
        <v>0.80449999999999999</v>
      </c>
      <c r="G119" s="404">
        <v>0.80449999999999999</v>
      </c>
      <c r="H119" s="404">
        <v>0.80449999999999999</v>
      </c>
      <c r="I119" s="404">
        <v>0.80449999999999999</v>
      </c>
      <c r="J119" s="404">
        <v>1</v>
      </c>
      <c r="K119" s="404">
        <v>1</v>
      </c>
      <c r="L119" s="404">
        <v>1</v>
      </c>
      <c r="M119" s="404">
        <v>1</v>
      </c>
      <c r="N119" s="404">
        <v>1</v>
      </c>
      <c r="O119" s="404">
        <v>0.80449999999999999</v>
      </c>
      <c r="P119" s="404">
        <v>1</v>
      </c>
      <c r="Q119" s="404">
        <v>1</v>
      </c>
      <c r="R119" s="404">
        <v>1</v>
      </c>
      <c r="S119" s="404">
        <v>0.80449999999999999</v>
      </c>
      <c r="T119" s="404">
        <v>1</v>
      </c>
      <c r="U119" s="404">
        <v>1</v>
      </c>
      <c r="V119" s="439">
        <v>1</v>
      </c>
    </row>
    <row r="120" spans="1:22" x14ac:dyDescent="0.2">
      <c r="A120" s="407" t="str">
        <f>'CMFs Fatal (All Data)'!A120</f>
        <v>117 - Roadway - Lane number - Increase - Increase the number of lanes from 5 to 6</v>
      </c>
      <c r="B120" s="403">
        <f>'CMFs Fatal (All Data)'!B120</f>
        <v>20</v>
      </c>
      <c r="C120" s="403" t="str">
        <f>'CMFs Fatal (All Data)'!C120</f>
        <v>Urban</v>
      </c>
      <c r="D120" s="403" t="e">
        <f>'CMFs Fatal (All Data)'!D120</f>
        <v>#N/A</v>
      </c>
      <c r="E120" s="404">
        <v>1.04</v>
      </c>
      <c r="F120" s="404">
        <v>1.04</v>
      </c>
      <c r="G120" s="404">
        <v>1.04</v>
      </c>
      <c r="H120" s="404">
        <v>1.04</v>
      </c>
      <c r="I120" s="404">
        <v>1.04</v>
      </c>
      <c r="J120" s="404">
        <v>1</v>
      </c>
      <c r="K120" s="404">
        <v>1</v>
      </c>
      <c r="L120" s="404">
        <v>1</v>
      </c>
      <c r="M120" s="404">
        <v>1</v>
      </c>
      <c r="N120" s="404">
        <v>1</v>
      </c>
      <c r="O120" s="404">
        <v>1.04</v>
      </c>
      <c r="P120" s="404">
        <v>1</v>
      </c>
      <c r="Q120" s="404">
        <v>1</v>
      </c>
      <c r="R120" s="404">
        <v>1</v>
      </c>
      <c r="S120" s="404">
        <v>1.04</v>
      </c>
      <c r="T120" s="404">
        <v>1</v>
      </c>
      <c r="U120" s="404">
        <v>1</v>
      </c>
      <c r="V120" s="439">
        <v>1</v>
      </c>
    </row>
    <row r="121" spans="1:22" x14ac:dyDescent="0.2">
      <c r="A121" s="407" t="str">
        <f>'CMFs Fatal (All Data)'!A121</f>
        <v>118 - Roadway - Lane width - Narrow - Narrow the lane width from 10 ft to 9 ft</v>
      </c>
      <c r="B121" s="403">
        <f>'CMFs Fatal (All Data)'!B121</f>
        <v>20</v>
      </c>
      <c r="C121" s="403" t="str">
        <f>'CMFs Fatal (All Data)'!C121</f>
        <v>Urban</v>
      </c>
      <c r="D121" s="403" t="e">
        <f>'CMFs Fatal (All Data)'!D121</f>
        <v>#N/A</v>
      </c>
      <c r="E121" s="404">
        <v>0.54500000000000004</v>
      </c>
      <c r="F121" s="404">
        <v>0.52</v>
      </c>
      <c r="G121" s="404">
        <v>0.54500000000000004</v>
      </c>
      <c r="H121" s="404">
        <v>0.69</v>
      </c>
      <c r="I121" s="404">
        <v>0.54500000000000004</v>
      </c>
      <c r="J121" s="404">
        <v>1</v>
      </c>
      <c r="K121" s="404">
        <v>1</v>
      </c>
      <c r="L121" s="404">
        <v>1</v>
      </c>
      <c r="M121" s="404">
        <v>1</v>
      </c>
      <c r="N121" s="404">
        <v>1</v>
      </c>
      <c r="O121" s="404">
        <v>0.54500000000000004</v>
      </c>
      <c r="P121" s="404">
        <v>1</v>
      </c>
      <c r="Q121" s="404">
        <v>1</v>
      </c>
      <c r="R121" s="404">
        <v>0.54500000000000004</v>
      </c>
      <c r="S121" s="404">
        <v>0.54500000000000004</v>
      </c>
      <c r="T121" s="404">
        <v>1</v>
      </c>
      <c r="U121" s="404">
        <v>1</v>
      </c>
      <c r="V121" s="439">
        <v>1</v>
      </c>
    </row>
    <row r="122" spans="1:22" x14ac:dyDescent="0.2">
      <c r="A122" s="407" t="str">
        <f>'CMFs Fatal (All Data)'!A122</f>
        <v>119 - Roadway - Lane width - Narrow - Narrow the lane width from 11 ft to 10 ft</v>
      </c>
      <c r="B122" s="403">
        <f>'CMFs Fatal (All Data)'!B122</f>
        <v>20</v>
      </c>
      <c r="C122" s="403" t="str">
        <f>'CMFs Fatal (All Data)'!C122</f>
        <v>All</v>
      </c>
      <c r="D122" s="403" t="e">
        <f>'CMFs Fatal (All Data)'!D122</f>
        <v>#N/A</v>
      </c>
      <c r="E122" s="404">
        <v>1.2649999999999999</v>
      </c>
      <c r="F122" s="404">
        <v>1.38</v>
      </c>
      <c r="G122" s="404">
        <v>1.2649999999999999</v>
      </c>
      <c r="H122" s="404">
        <v>1.26</v>
      </c>
      <c r="I122" s="404">
        <v>1.2649999999999999</v>
      </c>
      <c r="J122" s="404">
        <v>1</v>
      </c>
      <c r="K122" s="404">
        <v>1</v>
      </c>
      <c r="L122" s="404">
        <v>1</v>
      </c>
      <c r="M122" s="404">
        <v>1</v>
      </c>
      <c r="N122" s="404">
        <v>1</v>
      </c>
      <c r="O122" s="404">
        <v>1.2649999999999999</v>
      </c>
      <c r="P122" s="404">
        <v>1</v>
      </c>
      <c r="Q122" s="404">
        <v>1</v>
      </c>
      <c r="R122" s="404">
        <v>1.2649999999999999</v>
      </c>
      <c r="S122" s="404">
        <v>1.2649999999999999</v>
      </c>
      <c r="T122" s="404">
        <v>1</v>
      </c>
      <c r="U122" s="404">
        <v>1</v>
      </c>
      <c r="V122" s="439">
        <v>1</v>
      </c>
    </row>
    <row r="123" spans="1:22" x14ac:dyDescent="0.2">
      <c r="A123" s="407" t="str">
        <f>'CMFs Fatal (All Data)'!A123</f>
        <v>120 - Roadway - Lane width - Narrow - Narrow the lane width from 11 ft to 9 ft</v>
      </c>
      <c r="B123" s="403">
        <f>'CMFs Fatal (All Data)'!B123</f>
        <v>20</v>
      </c>
      <c r="C123" s="403" t="str">
        <f>'CMFs Fatal (All Data)'!C123</f>
        <v>All</v>
      </c>
      <c r="D123" s="403" t="e">
        <f>'CMFs Fatal (All Data)'!D123</f>
        <v>#N/A</v>
      </c>
      <c r="E123" s="404">
        <v>0.53</v>
      </c>
      <c r="F123" s="404">
        <v>0.51</v>
      </c>
      <c r="G123" s="404">
        <v>0.53</v>
      </c>
      <c r="H123" s="404">
        <v>1.55</v>
      </c>
      <c r="I123" s="404">
        <v>0.53</v>
      </c>
      <c r="J123" s="404">
        <v>1</v>
      </c>
      <c r="K123" s="404">
        <v>1</v>
      </c>
      <c r="L123" s="404">
        <v>1</v>
      </c>
      <c r="M123" s="404">
        <v>1</v>
      </c>
      <c r="N123" s="404">
        <v>1</v>
      </c>
      <c r="O123" s="404">
        <v>0.53</v>
      </c>
      <c r="P123" s="404">
        <v>1</v>
      </c>
      <c r="Q123" s="404">
        <v>1</v>
      </c>
      <c r="R123" s="404">
        <v>0.53</v>
      </c>
      <c r="S123" s="404">
        <v>0.53</v>
      </c>
      <c r="T123" s="404">
        <v>1</v>
      </c>
      <c r="U123" s="404">
        <v>1</v>
      </c>
      <c r="V123" s="439">
        <v>1</v>
      </c>
    </row>
    <row r="124" spans="1:22" x14ac:dyDescent="0.2">
      <c r="A124" s="407" t="str">
        <f>'CMFs Fatal (All Data)'!A124</f>
        <v>121 - Roadway - Lane width - Narrow - Narrow the lane width from 12 ft to 10 ft</v>
      </c>
      <c r="B124" s="403">
        <f>'CMFs Fatal (All Data)'!B124</f>
        <v>20</v>
      </c>
      <c r="C124" s="403" t="str">
        <f>'CMFs Fatal (All Data)'!C124</f>
        <v>All</v>
      </c>
      <c r="D124" s="403" t="e">
        <f>'CMFs Fatal (All Data)'!D124</f>
        <v>#N/A</v>
      </c>
      <c r="E124" s="404">
        <v>1.0649999999999999</v>
      </c>
      <c r="F124" s="404">
        <v>1.1499999999999999</v>
      </c>
      <c r="G124" s="404">
        <v>1.0649999999999999</v>
      </c>
      <c r="H124" s="404">
        <v>1.19</v>
      </c>
      <c r="I124" s="404">
        <v>1.0649999999999999</v>
      </c>
      <c r="J124" s="404">
        <v>1</v>
      </c>
      <c r="K124" s="404">
        <v>1</v>
      </c>
      <c r="L124" s="404">
        <v>1</v>
      </c>
      <c r="M124" s="404">
        <v>1</v>
      </c>
      <c r="N124" s="404">
        <v>1</v>
      </c>
      <c r="O124" s="404">
        <v>1.0649999999999999</v>
      </c>
      <c r="P124" s="404">
        <v>1</v>
      </c>
      <c r="Q124" s="404">
        <v>1</v>
      </c>
      <c r="R124" s="404">
        <v>1.0649999999999999</v>
      </c>
      <c r="S124" s="404">
        <v>1.0649999999999999</v>
      </c>
      <c r="T124" s="404">
        <v>1</v>
      </c>
      <c r="U124" s="404">
        <v>1</v>
      </c>
      <c r="V124" s="439">
        <v>1</v>
      </c>
    </row>
    <row r="125" spans="1:22" x14ac:dyDescent="0.2">
      <c r="A125" s="407" t="str">
        <f>'CMFs Fatal (All Data)'!A125</f>
        <v>122 - Roadway - Lane width - Narrow - Narrow the lane width from 12 ft to 11 ft</v>
      </c>
      <c r="B125" s="403">
        <f>'CMFs Fatal (All Data)'!B125</f>
        <v>20</v>
      </c>
      <c r="C125" s="403" t="str">
        <f>'CMFs Fatal (All Data)'!C125</f>
        <v>All</v>
      </c>
      <c r="D125" s="403" t="e">
        <f>'CMFs Fatal (All Data)'!D125</f>
        <v>#N/A</v>
      </c>
      <c r="E125" s="404">
        <v>1.02</v>
      </c>
      <c r="F125" s="404">
        <v>1.02</v>
      </c>
      <c r="G125" s="404">
        <v>1.02</v>
      </c>
      <c r="H125" s="404">
        <v>1.02</v>
      </c>
      <c r="I125" s="404">
        <v>1.02</v>
      </c>
      <c r="J125" s="404">
        <v>1</v>
      </c>
      <c r="K125" s="404">
        <v>1</v>
      </c>
      <c r="L125" s="404">
        <v>1</v>
      </c>
      <c r="M125" s="404">
        <v>1</v>
      </c>
      <c r="N125" s="404">
        <v>1</v>
      </c>
      <c r="O125" s="404">
        <v>1.02</v>
      </c>
      <c r="P125" s="404">
        <v>1</v>
      </c>
      <c r="Q125" s="404">
        <v>1</v>
      </c>
      <c r="R125" s="404">
        <v>1.02</v>
      </c>
      <c r="S125" s="404">
        <v>1.02</v>
      </c>
      <c r="T125" s="404">
        <v>1</v>
      </c>
      <c r="U125" s="404">
        <v>1</v>
      </c>
      <c r="V125" s="439">
        <v>1</v>
      </c>
    </row>
    <row r="126" spans="1:22" x14ac:dyDescent="0.2">
      <c r="A126" s="407" t="str">
        <f>'CMFs Fatal (All Data)'!A126</f>
        <v>123 - Roadway - Lane width - Narrow - Narrow the lane width from 12 ft to 9 ft</v>
      </c>
      <c r="B126" s="403">
        <f>'CMFs Fatal (All Data)'!B126</f>
        <v>20</v>
      </c>
      <c r="C126" s="403" t="str">
        <f>'CMFs Fatal (All Data)'!C126</f>
        <v>All</v>
      </c>
      <c r="D126" s="403" t="e">
        <f>'CMFs Fatal (All Data)'!D126</f>
        <v>#N/A</v>
      </c>
      <c r="E126" s="404">
        <v>0.62</v>
      </c>
      <c r="F126" s="404">
        <v>0.72</v>
      </c>
      <c r="G126" s="404">
        <v>0.62</v>
      </c>
      <c r="H126" s="404">
        <v>1.36</v>
      </c>
      <c r="I126" s="404">
        <v>0.62</v>
      </c>
      <c r="J126" s="404">
        <v>1</v>
      </c>
      <c r="K126" s="404">
        <v>1</v>
      </c>
      <c r="L126" s="404">
        <v>1</v>
      </c>
      <c r="M126" s="404">
        <v>1</v>
      </c>
      <c r="N126" s="404">
        <v>1</v>
      </c>
      <c r="O126" s="404">
        <v>0.62</v>
      </c>
      <c r="P126" s="404">
        <v>1</v>
      </c>
      <c r="Q126" s="404">
        <v>1</v>
      </c>
      <c r="R126" s="404">
        <v>0.62</v>
      </c>
      <c r="S126" s="404">
        <v>0.62</v>
      </c>
      <c r="T126" s="404">
        <v>1</v>
      </c>
      <c r="U126" s="404">
        <v>1</v>
      </c>
      <c r="V126" s="439">
        <v>1</v>
      </c>
    </row>
    <row r="127" spans="1:22" x14ac:dyDescent="0.2">
      <c r="A127" s="407" t="str">
        <f>'CMFs Fatal (All Data)'!A127</f>
        <v>124 - Roadway - Lane width - Widen - Widen lane width by 1 ft</v>
      </c>
      <c r="B127" s="403">
        <f>'CMFs Fatal (All Data)'!B127</f>
        <v>20</v>
      </c>
      <c r="C127" s="403" t="str">
        <f>'CMFs Fatal (All Data)'!C127</f>
        <v>All</v>
      </c>
      <c r="D127" s="403" t="e">
        <f>'CMFs Fatal (All Data)'!D127</f>
        <v>#N/A</v>
      </c>
      <c r="E127" s="404">
        <v>0.89</v>
      </c>
      <c r="F127" s="404">
        <v>0.89</v>
      </c>
      <c r="G127" s="404">
        <v>0.89</v>
      </c>
      <c r="H127" s="404">
        <v>0.89</v>
      </c>
      <c r="I127" s="404">
        <v>0.89</v>
      </c>
      <c r="J127" s="404">
        <v>1</v>
      </c>
      <c r="K127" s="404">
        <v>1</v>
      </c>
      <c r="L127" s="404">
        <v>1</v>
      </c>
      <c r="M127" s="404">
        <v>1</v>
      </c>
      <c r="N127" s="404">
        <v>1</v>
      </c>
      <c r="O127" s="404">
        <v>0.89</v>
      </c>
      <c r="P127" s="404">
        <v>1</v>
      </c>
      <c r="Q127" s="404">
        <v>1</v>
      </c>
      <c r="R127" s="404">
        <v>0.89</v>
      </c>
      <c r="S127" s="404">
        <v>0.89</v>
      </c>
      <c r="T127" s="404">
        <v>1</v>
      </c>
      <c r="U127" s="404">
        <v>1</v>
      </c>
      <c r="V127" s="439">
        <v>1</v>
      </c>
    </row>
    <row r="128" spans="1:22" x14ac:dyDescent="0.2">
      <c r="A128" s="407" t="str">
        <f>'CMFs Fatal (All Data)'!A128</f>
        <v>125 - Roadway - Passing/climbing lane - Increase the number of lanes - Install a passing/climbing lane</v>
      </c>
      <c r="B128" s="403">
        <f>'CMFs Fatal (All Data)'!B128</f>
        <v>20</v>
      </c>
      <c r="C128" s="403" t="str">
        <f>'CMFs Fatal (All Data)'!C128</f>
        <v>Rural</v>
      </c>
      <c r="D128" s="403" t="e">
        <f>'CMFs Fatal (All Data)'!D128</f>
        <v>#N/A</v>
      </c>
      <c r="E128" s="404">
        <v>0.53</v>
      </c>
      <c r="F128" s="404">
        <v>0.53</v>
      </c>
      <c r="G128" s="404">
        <v>0.6</v>
      </c>
      <c r="H128" s="404">
        <v>0.53</v>
      </c>
      <c r="I128" s="404">
        <v>0.6</v>
      </c>
      <c r="J128" s="404">
        <v>0.6</v>
      </c>
      <c r="K128" s="404">
        <v>1</v>
      </c>
      <c r="L128" s="404">
        <v>1</v>
      </c>
      <c r="M128" s="404">
        <v>1</v>
      </c>
      <c r="N128" s="404">
        <v>1</v>
      </c>
      <c r="O128" s="404">
        <v>0.53</v>
      </c>
      <c r="P128" s="404">
        <v>0.6</v>
      </c>
      <c r="Q128" s="404">
        <v>1</v>
      </c>
      <c r="R128" s="404">
        <v>0.6</v>
      </c>
      <c r="S128" s="404">
        <v>0.6</v>
      </c>
      <c r="T128" s="404">
        <v>1</v>
      </c>
      <c r="U128" s="404">
        <v>1</v>
      </c>
      <c r="V128" s="439">
        <v>1</v>
      </c>
    </row>
    <row r="129" spans="1:22" x14ac:dyDescent="0.2">
      <c r="A129" s="407" t="str">
        <f>'CMFs Fatal (All Data)'!A129</f>
        <v>126 - Roadway - Pavement - Improve - Improve pavement friction</v>
      </c>
      <c r="B129" s="403">
        <f>'CMFs Fatal (All Data)'!B129</f>
        <v>10</v>
      </c>
      <c r="C129" s="403" t="str">
        <f>'CMFs Fatal (All Data)'!C129</f>
        <v>All</v>
      </c>
      <c r="D129" s="403" t="e">
        <f>'CMFs Fatal (All Data)'!D129</f>
        <v>#N/A</v>
      </c>
      <c r="E129" s="404">
        <v>1</v>
      </c>
      <c r="F129" s="404">
        <v>0.58099999999999996</v>
      </c>
      <c r="G129" s="404">
        <v>0.82850000000000001</v>
      </c>
      <c r="H129" s="404">
        <v>0.86750000000000005</v>
      </c>
      <c r="I129" s="404">
        <v>0.86750000000000005</v>
      </c>
      <c r="J129" s="404">
        <v>1</v>
      </c>
      <c r="K129" s="404">
        <v>1</v>
      </c>
      <c r="L129" s="404">
        <v>1</v>
      </c>
      <c r="M129" s="404">
        <v>1</v>
      </c>
      <c r="N129" s="404">
        <v>1</v>
      </c>
      <c r="O129" s="404">
        <v>0.81599999999999995</v>
      </c>
      <c r="P129" s="404">
        <v>0.86750000000000005</v>
      </c>
      <c r="Q129" s="404">
        <v>1</v>
      </c>
      <c r="R129" s="404">
        <v>0.77500000000000002</v>
      </c>
      <c r="S129" s="404">
        <v>0.86750000000000005</v>
      </c>
      <c r="T129" s="404">
        <v>1</v>
      </c>
      <c r="U129" s="404">
        <v>1</v>
      </c>
      <c r="V129" s="439">
        <v>1</v>
      </c>
    </row>
    <row r="130" spans="1:22" x14ac:dyDescent="0.2">
      <c r="A130" s="407" t="str">
        <f>'CMFs Fatal (All Data)'!A130</f>
        <v>127 - Roadway - Pavement - Improve - Improve road surface condition</v>
      </c>
      <c r="B130" s="403">
        <f>'CMFs Fatal (All Data)'!B130</f>
        <v>8</v>
      </c>
      <c r="C130" s="403" t="str">
        <f>'CMFs Fatal (All Data)'!C130</f>
        <v>Rural</v>
      </c>
      <c r="D130" s="403" t="e">
        <f>'CMFs Fatal (All Data)'!D130</f>
        <v>#N/A</v>
      </c>
      <c r="E130" s="404">
        <v>1</v>
      </c>
      <c r="F130" s="404">
        <v>1.0049999999999999</v>
      </c>
      <c r="G130" s="404">
        <v>1.0049999999999999</v>
      </c>
      <c r="H130" s="404">
        <v>1.0049999999999999</v>
      </c>
      <c r="I130" s="404">
        <v>1.0049999999999999</v>
      </c>
      <c r="J130" s="404">
        <v>1</v>
      </c>
      <c r="K130" s="404">
        <v>1</v>
      </c>
      <c r="L130" s="404">
        <v>1</v>
      </c>
      <c r="M130" s="404">
        <v>1</v>
      </c>
      <c r="N130" s="404">
        <v>1</v>
      </c>
      <c r="O130" s="404">
        <v>1.0049999999999999</v>
      </c>
      <c r="P130" s="404">
        <v>1.0049999999999999</v>
      </c>
      <c r="Q130" s="404">
        <v>1</v>
      </c>
      <c r="R130" s="404">
        <v>1.0049999999999999</v>
      </c>
      <c r="S130" s="404">
        <v>1.0049999999999999</v>
      </c>
      <c r="T130" s="404">
        <v>1</v>
      </c>
      <c r="U130" s="404">
        <v>1</v>
      </c>
      <c r="V130" s="439">
        <v>1</v>
      </c>
    </row>
    <row r="131" spans="1:22" x14ac:dyDescent="0.2">
      <c r="A131" s="407" t="str">
        <f>'CMFs Fatal (All Data)'!A131</f>
        <v xml:space="preserve">128 - Roadway - Rumble strip - Centerline - Install centerline rumble strip </v>
      </c>
      <c r="B131" s="403">
        <f>'CMFs Fatal (All Data)'!B131</f>
        <v>8</v>
      </c>
      <c r="C131" s="403" t="str">
        <f>'CMFs Fatal (All Data)'!C131</f>
        <v>All</v>
      </c>
      <c r="D131" s="403" t="e">
        <f>'CMFs Fatal (All Data)'!D131</f>
        <v>#N/A</v>
      </c>
      <c r="E131" s="404">
        <v>0.62949999999999995</v>
      </c>
      <c r="F131" s="404">
        <v>0.71199999999999997</v>
      </c>
      <c r="G131" s="404">
        <v>0.71199999999999997</v>
      </c>
      <c r="H131" s="404">
        <v>0.63</v>
      </c>
      <c r="I131" s="404">
        <v>0.753</v>
      </c>
      <c r="J131" s="404">
        <v>0.36199999999999999</v>
      </c>
      <c r="K131" s="404">
        <v>1</v>
      </c>
      <c r="L131" s="404">
        <v>1</v>
      </c>
      <c r="M131" s="404">
        <v>0.83599999999999997</v>
      </c>
      <c r="N131" s="404">
        <v>1</v>
      </c>
      <c r="O131" s="404">
        <v>0.84250000000000003</v>
      </c>
      <c r="P131" s="404">
        <v>0.753</v>
      </c>
      <c r="Q131" s="404">
        <v>1</v>
      </c>
      <c r="R131" s="404">
        <v>0.46550000000000002</v>
      </c>
      <c r="S131" s="404">
        <v>0.753</v>
      </c>
      <c r="T131" s="404">
        <v>1</v>
      </c>
      <c r="U131" s="404">
        <v>1</v>
      </c>
      <c r="V131" s="439">
        <v>1</v>
      </c>
    </row>
    <row r="132" spans="1:22" x14ac:dyDescent="0.2">
      <c r="A132" s="407" t="str">
        <f>'CMFs Fatal (All Data)'!A132</f>
        <v>129 - Roadway - Rumble strip - Shoulder - Install shoulder rumble strip</v>
      </c>
      <c r="B132" s="403">
        <f>'CMFs Fatal (All Data)'!B132</f>
        <v>8</v>
      </c>
      <c r="C132" s="403" t="str">
        <f>'CMFs Fatal (All Data)'!C132</f>
        <v>All</v>
      </c>
      <c r="D132" s="403" t="e">
        <f>'CMFs Fatal (All Data)'!D132</f>
        <v>#N/A</v>
      </c>
      <c r="E132" s="404">
        <v>0.94499999999999995</v>
      </c>
      <c r="F132" s="404">
        <v>1</v>
      </c>
      <c r="G132" s="404">
        <v>1</v>
      </c>
      <c r="H132" s="404">
        <v>0.94499999999999995</v>
      </c>
      <c r="I132" s="404">
        <v>0.87</v>
      </c>
      <c r="J132" s="404">
        <v>0.81</v>
      </c>
      <c r="K132" s="404">
        <v>1</v>
      </c>
      <c r="L132" s="404">
        <v>1</v>
      </c>
      <c r="M132" s="404">
        <v>0.76400000000000001</v>
      </c>
      <c r="N132" s="404">
        <v>0.87</v>
      </c>
      <c r="O132" s="404">
        <v>0.86</v>
      </c>
      <c r="P132" s="404">
        <v>0.87</v>
      </c>
      <c r="Q132" s="404">
        <v>1</v>
      </c>
      <c r="R132" s="404">
        <v>1.04</v>
      </c>
      <c r="S132" s="404">
        <v>0.87</v>
      </c>
      <c r="T132" s="404">
        <v>1</v>
      </c>
      <c r="U132" s="404">
        <v>1</v>
      </c>
      <c r="V132" s="439">
        <v>1</v>
      </c>
    </row>
    <row r="133" spans="1:22" x14ac:dyDescent="0.2">
      <c r="A133" s="407" t="str">
        <f>'CMFs Fatal (All Data)'!A133</f>
        <v>130 - Roadway - Rumble strip - Shoulder - Install shoulder rumble strip</v>
      </c>
      <c r="B133" s="403">
        <f>'CMFs Fatal (All Data)'!B133</f>
        <v>8</v>
      </c>
      <c r="C133" s="403" t="str">
        <f>'CMFs Fatal (All Data)'!C133</f>
        <v>Rural</v>
      </c>
      <c r="D133" s="403" t="e">
        <f>'CMFs Fatal (All Data)'!D133</f>
        <v>#N/A</v>
      </c>
      <c r="E133" s="404">
        <v>0.75</v>
      </c>
      <c r="F133" s="404">
        <v>0.75</v>
      </c>
      <c r="G133" s="404">
        <v>0.75</v>
      </c>
      <c r="H133" s="404">
        <v>1</v>
      </c>
      <c r="I133" s="404">
        <v>1</v>
      </c>
      <c r="J133" s="404">
        <v>1</v>
      </c>
      <c r="K133" s="404">
        <v>1</v>
      </c>
      <c r="L133" s="404">
        <v>1</v>
      </c>
      <c r="M133" s="404">
        <v>0.75</v>
      </c>
      <c r="N133" s="404">
        <v>0.75</v>
      </c>
      <c r="O133" s="404">
        <v>0.74</v>
      </c>
      <c r="P133" s="404">
        <v>0.75</v>
      </c>
      <c r="Q133" s="404">
        <v>1</v>
      </c>
      <c r="R133" s="404">
        <v>0.75</v>
      </c>
      <c r="S133" s="404">
        <v>0.75</v>
      </c>
      <c r="T133" s="404">
        <v>1</v>
      </c>
      <c r="U133" s="404">
        <v>1</v>
      </c>
      <c r="V133" s="439">
        <v>1</v>
      </c>
    </row>
    <row r="134" spans="1:22" x14ac:dyDescent="0.2">
      <c r="A134" s="407" t="str">
        <f>'CMFs Fatal (All Data)'!A134</f>
        <v>131 - Roadway - Shoulder treatment - Add new paved shoulder</v>
      </c>
      <c r="B134" s="403">
        <f>'CMFs Fatal (All Data)'!B134</f>
        <v>12</v>
      </c>
      <c r="C134" s="403" t="str">
        <f>'CMFs Fatal (All Data)'!C134</f>
        <v>Urban</v>
      </c>
      <c r="D134" s="403" t="e">
        <f>'CMFs Fatal (All Data)'!D134</f>
        <v>#N/A</v>
      </c>
      <c r="E134" s="404">
        <v>0.85499999999999998</v>
      </c>
      <c r="F134" s="404">
        <v>0.85499999999999998</v>
      </c>
      <c r="G134" s="404">
        <v>0.85499999999999998</v>
      </c>
      <c r="H134" s="404">
        <v>0.85499999999999998</v>
      </c>
      <c r="I134" s="404">
        <v>0.85499999999999998</v>
      </c>
      <c r="J134" s="404">
        <v>1</v>
      </c>
      <c r="K134" s="404">
        <v>1</v>
      </c>
      <c r="L134" s="404">
        <v>1</v>
      </c>
      <c r="M134" s="404">
        <v>0.85499999999999998</v>
      </c>
      <c r="N134" s="404">
        <v>0.85499999999999998</v>
      </c>
      <c r="O134" s="404">
        <v>0.85499999999999998</v>
      </c>
      <c r="P134" s="404">
        <v>0.85499999999999998</v>
      </c>
      <c r="Q134" s="404">
        <v>1</v>
      </c>
      <c r="R134" s="404">
        <v>0.85499999999999998</v>
      </c>
      <c r="S134" s="404">
        <v>0.85499999999999998</v>
      </c>
      <c r="T134" s="404">
        <v>1</v>
      </c>
      <c r="U134" s="404">
        <v>1</v>
      </c>
      <c r="V134" s="439">
        <v>1</v>
      </c>
    </row>
    <row r="135" spans="1:22" x14ac:dyDescent="0.2">
      <c r="A135" s="407" t="str">
        <f>'CMFs Fatal (All Data)'!A135</f>
        <v>132 - Roadway - Shoulder treatment - Install curb and gutter in shoulder</v>
      </c>
      <c r="B135" s="403">
        <f>'CMFs Fatal (All Data)'!B135</f>
        <v>12</v>
      </c>
      <c r="C135" s="403" t="str">
        <f>'CMFs Fatal (All Data)'!C135</f>
        <v>Suburban</v>
      </c>
      <c r="D135" s="403" t="e">
        <f>'CMFs Fatal (All Data)'!D135</f>
        <v>#N/A</v>
      </c>
      <c r="E135" s="404">
        <v>0.89</v>
      </c>
      <c r="F135" s="404">
        <v>0.89</v>
      </c>
      <c r="G135" s="404">
        <v>0.89</v>
      </c>
      <c r="H135" s="404">
        <v>0.89</v>
      </c>
      <c r="I135" s="404">
        <v>0.89</v>
      </c>
      <c r="J135" s="404">
        <v>1</v>
      </c>
      <c r="K135" s="404">
        <v>1</v>
      </c>
      <c r="L135" s="404">
        <v>1</v>
      </c>
      <c r="M135" s="404">
        <v>0.89</v>
      </c>
      <c r="N135" s="404">
        <v>0.89</v>
      </c>
      <c r="O135" s="404">
        <v>0.89</v>
      </c>
      <c r="P135" s="404">
        <v>0.89</v>
      </c>
      <c r="Q135" s="404">
        <v>1</v>
      </c>
      <c r="R135" s="404">
        <v>0.89</v>
      </c>
      <c r="S135" s="404">
        <v>0.89</v>
      </c>
      <c r="T135" s="404">
        <v>1</v>
      </c>
      <c r="U135" s="404">
        <v>1</v>
      </c>
      <c r="V135" s="439">
        <v>1</v>
      </c>
    </row>
    <row r="136" spans="1:22" x14ac:dyDescent="0.2">
      <c r="A136" s="407" t="str">
        <f>'CMFs Fatal (All Data)'!A136</f>
        <v>133 - Roadway - Shoulder treatment - Install safety edge treatment</v>
      </c>
      <c r="B136" s="403">
        <f>'CMFs Fatal (All Data)'!B136</f>
        <v>12</v>
      </c>
      <c r="C136" s="403" t="str">
        <f>'CMFs Fatal (All Data)'!C136</f>
        <v>Rural</v>
      </c>
      <c r="D136" s="403" t="e">
        <f>'CMFs Fatal (All Data)'!D136</f>
        <v>#N/A</v>
      </c>
      <c r="E136" s="404">
        <v>0.751</v>
      </c>
      <c r="F136" s="404">
        <v>0.877</v>
      </c>
      <c r="G136" s="404">
        <v>0.877</v>
      </c>
      <c r="H136" s="404">
        <v>0.81299999999999994</v>
      </c>
      <c r="I136" s="404">
        <v>0.877</v>
      </c>
      <c r="J136" s="404">
        <v>1</v>
      </c>
      <c r="K136" s="404">
        <v>1</v>
      </c>
      <c r="L136" s="404">
        <v>1</v>
      </c>
      <c r="M136" s="404">
        <v>0.877</v>
      </c>
      <c r="N136" s="404">
        <v>0.877</v>
      </c>
      <c r="O136" s="404">
        <v>0.84699999999999998</v>
      </c>
      <c r="P136" s="404">
        <v>0.877</v>
      </c>
      <c r="Q136" s="404">
        <v>1</v>
      </c>
      <c r="R136" s="404">
        <v>0.877</v>
      </c>
      <c r="S136" s="404">
        <v>0.877</v>
      </c>
      <c r="T136" s="404">
        <v>1</v>
      </c>
      <c r="U136" s="404">
        <v>1</v>
      </c>
      <c r="V136" s="439">
        <v>1</v>
      </c>
    </row>
    <row r="137" spans="1:22" x14ac:dyDescent="0.2">
      <c r="A137" s="407" t="str">
        <f>'CMFs Fatal (All Data)'!A137</f>
        <v>134 - Roadway - Shoulder treatment - Pave deteriorated shoulder</v>
      </c>
      <c r="B137" s="403">
        <f>'CMFs Fatal (All Data)'!B137</f>
        <v>12</v>
      </c>
      <c r="C137" s="403" t="str">
        <f>'CMFs Fatal (All Data)'!C137</f>
        <v>All</v>
      </c>
      <c r="D137" s="403" t="e">
        <f>'CMFs Fatal (All Data)'!D137</f>
        <v>#N/A</v>
      </c>
      <c r="E137" s="404">
        <v>0.96</v>
      </c>
      <c r="F137" s="404">
        <v>0.96</v>
      </c>
      <c r="G137" s="404">
        <v>0.96</v>
      </c>
      <c r="H137" s="404">
        <v>0.96</v>
      </c>
      <c r="I137" s="404">
        <v>0.96</v>
      </c>
      <c r="J137" s="404">
        <v>1</v>
      </c>
      <c r="K137" s="404">
        <v>0.95499999999999996</v>
      </c>
      <c r="L137" s="404">
        <v>1</v>
      </c>
      <c r="M137" s="404">
        <v>0.96</v>
      </c>
      <c r="N137" s="404">
        <v>0.96</v>
      </c>
      <c r="O137" s="404">
        <v>0.96</v>
      </c>
      <c r="P137" s="404">
        <v>0.96</v>
      </c>
      <c r="Q137" s="404">
        <v>1</v>
      </c>
      <c r="R137" s="404">
        <v>0.96</v>
      </c>
      <c r="S137" s="404">
        <v>0.96</v>
      </c>
      <c r="T137" s="404">
        <v>1</v>
      </c>
      <c r="U137" s="404">
        <v>1</v>
      </c>
      <c r="V137" s="439">
        <v>1</v>
      </c>
    </row>
    <row r="138" spans="1:22" x14ac:dyDescent="0.2">
      <c r="A138" s="407" t="str">
        <f>'CMFs Fatal (All Data)'!A138</f>
        <v>135 - Roadway - Shoulder treatment - Provide 2-ft paved shoulders on both sides</v>
      </c>
      <c r="B138" s="403">
        <f>'CMFs Fatal (All Data)'!B138</f>
        <v>12</v>
      </c>
      <c r="C138" s="403" t="str">
        <f>'CMFs Fatal (All Data)'!C138</f>
        <v>Rural</v>
      </c>
      <c r="D138" s="403" t="e">
        <f>'CMFs Fatal (All Data)'!D138</f>
        <v>#N/A</v>
      </c>
      <c r="E138" s="404">
        <v>0.91</v>
      </c>
      <c r="F138" s="404">
        <v>0.91</v>
      </c>
      <c r="G138" s="404">
        <v>0.91</v>
      </c>
      <c r="H138" s="404">
        <v>0.91</v>
      </c>
      <c r="I138" s="404">
        <v>0.91</v>
      </c>
      <c r="J138" s="404">
        <v>1</v>
      </c>
      <c r="K138" s="404">
        <v>1</v>
      </c>
      <c r="L138" s="404">
        <v>1</v>
      </c>
      <c r="M138" s="404">
        <v>0.91</v>
      </c>
      <c r="N138" s="404">
        <v>0.91</v>
      </c>
      <c r="O138" s="404">
        <v>0.91</v>
      </c>
      <c r="P138" s="404">
        <v>0.91</v>
      </c>
      <c r="Q138" s="404">
        <v>1</v>
      </c>
      <c r="R138" s="404">
        <v>0.91</v>
      </c>
      <c r="S138" s="404">
        <v>0.91</v>
      </c>
      <c r="T138" s="404">
        <v>1</v>
      </c>
      <c r="U138" s="404">
        <v>1</v>
      </c>
      <c r="V138" s="439">
        <v>1</v>
      </c>
    </row>
    <row r="139" spans="1:22" x14ac:dyDescent="0.2">
      <c r="A139" s="407" t="str">
        <f>'CMFs Fatal (All Data)'!A139</f>
        <v>136 - Roadway - Shoulder treatment - Upgrade shoulders</v>
      </c>
      <c r="B139" s="403">
        <f>'CMFs Fatal (All Data)'!B139</f>
        <v>12</v>
      </c>
      <c r="C139" s="403" t="str">
        <f>'CMFs Fatal (All Data)'!C139</f>
        <v>Rural</v>
      </c>
      <c r="D139" s="403" t="e">
        <f>'CMFs Fatal (All Data)'!D139</f>
        <v>#N/A</v>
      </c>
      <c r="E139" s="404">
        <v>0.53149999999999997</v>
      </c>
      <c r="F139" s="404">
        <v>0.86099999999999999</v>
      </c>
      <c r="G139" s="404">
        <v>0.86099999999999999</v>
      </c>
      <c r="H139" s="404">
        <v>0.53149999999999997</v>
      </c>
      <c r="I139" s="404">
        <v>0.86099999999999999</v>
      </c>
      <c r="J139" s="404">
        <v>1</v>
      </c>
      <c r="K139" s="404">
        <v>1</v>
      </c>
      <c r="L139" s="404">
        <v>1</v>
      </c>
      <c r="M139" s="404">
        <v>0.86099999999999999</v>
      </c>
      <c r="N139" s="404">
        <v>0.86099999999999999</v>
      </c>
      <c r="O139" s="404">
        <v>0.53149999999999997</v>
      </c>
      <c r="P139" s="404">
        <v>0.86099999999999999</v>
      </c>
      <c r="Q139" s="404">
        <v>1</v>
      </c>
      <c r="R139" s="404">
        <v>0.86099999999999999</v>
      </c>
      <c r="S139" s="404">
        <v>0.86099999999999999</v>
      </c>
      <c r="T139" s="404">
        <v>1</v>
      </c>
      <c r="U139" s="404">
        <v>1</v>
      </c>
      <c r="V139" s="439">
        <v>1</v>
      </c>
    </row>
    <row r="140" spans="1:22" x14ac:dyDescent="0.2">
      <c r="A140" s="407" t="str">
        <f>'CMFs Fatal (All Data)'!A140</f>
        <v>137 - Roadway - Shoulder width - Narrow - Reduce paved shoulder width from 10 ft to 8 ft</v>
      </c>
      <c r="B140" s="403">
        <f>'CMFs Fatal (All Data)'!B140</f>
        <v>12</v>
      </c>
      <c r="C140" s="403" t="str">
        <f>'CMFs Fatal (All Data)'!C140</f>
        <v>Urban</v>
      </c>
      <c r="D140" s="403" t="e">
        <f>'CMFs Fatal (All Data)'!D140</f>
        <v>#N/A</v>
      </c>
      <c r="E140" s="404">
        <v>1.111</v>
      </c>
      <c r="F140" s="404">
        <v>1.111</v>
      </c>
      <c r="G140" s="404">
        <v>1.111</v>
      </c>
      <c r="H140" s="404">
        <v>1.111</v>
      </c>
      <c r="I140" s="404">
        <v>1.111</v>
      </c>
      <c r="J140" s="404">
        <v>1</v>
      </c>
      <c r="K140" s="404">
        <v>1</v>
      </c>
      <c r="L140" s="404">
        <v>1</v>
      </c>
      <c r="M140" s="404">
        <v>1.111</v>
      </c>
      <c r="N140" s="404">
        <v>1.111</v>
      </c>
      <c r="O140" s="404">
        <v>1.111</v>
      </c>
      <c r="P140" s="404">
        <v>1.111</v>
      </c>
      <c r="Q140" s="404">
        <v>1</v>
      </c>
      <c r="R140" s="404">
        <v>1.111</v>
      </c>
      <c r="S140" s="404">
        <v>1.111</v>
      </c>
      <c r="T140" s="404">
        <v>1</v>
      </c>
      <c r="U140" s="404">
        <v>1</v>
      </c>
      <c r="V140" s="439">
        <v>1</v>
      </c>
    </row>
    <row r="141" spans="1:22" x14ac:dyDescent="0.2">
      <c r="A141" s="407" t="str">
        <f>'CMFs Fatal (All Data)'!A141</f>
        <v>138 - Roadway - Shoulder width - Narrow - Reduce paved shoulder width from 3 ft to 0 ft</v>
      </c>
      <c r="B141" s="403">
        <f>'CMFs Fatal (All Data)'!B141</f>
        <v>12</v>
      </c>
      <c r="C141" s="403" t="str">
        <f>'CMFs Fatal (All Data)'!C141</f>
        <v>All</v>
      </c>
      <c r="D141" s="403" t="e">
        <f>'CMFs Fatal (All Data)'!D141</f>
        <v>#N/A</v>
      </c>
      <c r="E141" s="404">
        <v>1.1950000000000001</v>
      </c>
      <c r="F141" s="404">
        <v>1.1950000000000001</v>
      </c>
      <c r="G141" s="404">
        <v>1.1950000000000001</v>
      </c>
      <c r="H141" s="404">
        <v>1.1950000000000001</v>
      </c>
      <c r="I141" s="404">
        <v>1.1950000000000001</v>
      </c>
      <c r="J141" s="404">
        <v>1</v>
      </c>
      <c r="K141" s="404">
        <v>1</v>
      </c>
      <c r="L141" s="404">
        <v>1</v>
      </c>
      <c r="M141" s="404">
        <v>1.1950000000000001</v>
      </c>
      <c r="N141" s="404">
        <v>1.1950000000000001</v>
      </c>
      <c r="O141" s="404">
        <v>1.1950000000000001</v>
      </c>
      <c r="P141" s="404">
        <v>1.1950000000000001</v>
      </c>
      <c r="Q141" s="404">
        <v>1</v>
      </c>
      <c r="R141" s="404">
        <v>1.1950000000000001</v>
      </c>
      <c r="S141" s="404">
        <v>1.1950000000000001</v>
      </c>
      <c r="T141" s="404">
        <v>1</v>
      </c>
      <c r="U141" s="404">
        <v>1</v>
      </c>
      <c r="V141" s="439">
        <v>1</v>
      </c>
    </row>
    <row r="142" spans="1:22" x14ac:dyDescent="0.2">
      <c r="A142" s="407" t="str">
        <f>'CMFs Fatal (All Data)'!A142</f>
        <v>139 - Roadway - Shoulder width - Narrow - Reduce paved shoulder width from 3 ft to 0 ft</v>
      </c>
      <c r="B142" s="403">
        <f>'CMFs Fatal (All Data)'!B142</f>
        <v>12</v>
      </c>
      <c r="C142" s="403" t="str">
        <f>'CMFs Fatal (All Data)'!C142</f>
        <v>Rural</v>
      </c>
      <c r="D142" s="403" t="e">
        <f>'CMFs Fatal (All Data)'!D142</f>
        <v>#N/A</v>
      </c>
      <c r="E142" s="404">
        <v>1.145</v>
      </c>
      <c r="F142" s="404">
        <v>1.145</v>
      </c>
      <c r="G142" s="404">
        <v>1.145</v>
      </c>
      <c r="H142" s="404">
        <v>1.145</v>
      </c>
      <c r="I142" s="404">
        <v>1.145</v>
      </c>
      <c r="J142" s="404">
        <v>1</v>
      </c>
      <c r="K142" s="404">
        <v>1</v>
      </c>
      <c r="L142" s="404">
        <v>1</v>
      </c>
      <c r="M142" s="404">
        <v>1.145</v>
      </c>
      <c r="N142" s="404">
        <v>1.145</v>
      </c>
      <c r="O142" s="404">
        <v>1.145</v>
      </c>
      <c r="P142" s="404">
        <v>1.145</v>
      </c>
      <c r="Q142" s="404">
        <v>1</v>
      </c>
      <c r="R142" s="404">
        <v>1.145</v>
      </c>
      <c r="S142" s="404">
        <v>1.145</v>
      </c>
      <c r="T142" s="404">
        <v>1</v>
      </c>
      <c r="U142" s="404">
        <v>1</v>
      </c>
      <c r="V142" s="439">
        <v>1</v>
      </c>
    </row>
    <row r="143" spans="1:22" x14ac:dyDescent="0.2">
      <c r="A143" s="407" t="str">
        <f>'CMFs Fatal (All Data)'!A143</f>
        <v>140 - Roadway - Shoulder width - Narrow - Reduce paved shoulder width from 3 ft to 1 ft</v>
      </c>
      <c r="B143" s="403">
        <f>'CMFs Fatal (All Data)'!B143</f>
        <v>12</v>
      </c>
      <c r="C143" s="403" t="str">
        <f>'CMFs Fatal (All Data)'!C143</f>
        <v>Rural</v>
      </c>
      <c r="D143" s="403" t="e">
        <f>'CMFs Fatal (All Data)'!D143</f>
        <v>#N/A</v>
      </c>
      <c r="E143" s="404">
        <v>1.1200000000000001</v>
      </c>
      <c r="F143" s="404">
        <v>1.1200000000000001</v>
      </c>
      <c r="G143" s="404">
        <v>1.1200000000000001</v>
      </c>
      <c r="H143" s="404">
        <v>1.1200000000000001</v>
      </c>
      <c r="I143" s="404">
        <v>1.1200000000000001</v>
      </c>
      <c r="J143" s="404">
        <v>1</v>
      </c>
      <c r="K143" s="404">
        <v>1</v>
      </c>
      <c r="L143" s="404">
        <v>1</v>
      </c>
      <c r="M143" s="404">
        <v>1.1200000000000001</v>
      </c>
      <c r="N143" s="404">
        <v>1.1200000000000001</v>
      </c>
      <c r="O143" s="404">
        <v>1.1200000000000001</v>
      </c>
      <c r="P143" s="404">
        <v>1.1200000000000001</v>
      </c>
      <c r="Q143" s="404">
        <v>1</v>
      </c>
      <c r="R143" s="404">
        <v>1.1200000000000001</v>
      </c>
      <c r="S143" s="404">
        <v>1.1200000000000001</v>
      </c>
      <c r="T143" s="404">
        <v>1</v>
      </c>
      <c r="U143" s="404">
        <v>1</v>
      </c>
      <c r="V143" s="439">
        <v>1</v>
      </c>
    </row>
    <row r="144" spans="1:22" x14ac:dyDescent="0.2">
      <c r="A144" s="407" t="str">
        <f>'CMFs Fatal (All Data)'!A144</f>
        <v>141 - Roadway - Shoulder width - Narrow - Reduce paved shoulder width from 3 ft to 2 ft</v>
      </c>
      <c r="B144" s="403">
        <f>'CMFs Fatal (All Data)'!B144</f>
        <v>12</v>
      </c>
      <c r="C144" s="403" t="str">
        <f>'CMFs Fatal (All Data)'!C144</f>
        <v>Rural</v>
      </c>
      <c r="D144" s="403" t="e">
        <f>'CMFs Fatal (All Data)'!D144</f>
        <v>#N/A</v>
      </c>
      <c r="E144" s="404">
        <v>1.03</v>
      </c>
      <c r="F144" s="404">
        <v>1.03</v>
      </c>
      <c r="G144" s="404">
        <v>1.03</v>
      </c>
      <c r="H144" s="404">
        <v>1.03</v>
      </c>
      <c r="I144" s="404">
        <v>1.03</v>
      </c>
      <c r="J144" s="404">
        <v>1</v>
      </c>
      <c r="K144" s="404">
        <v>1</v>
      </c>
      <c r="L144" s="404">
        <v>1</v>
      </c>
      <c r="M144" s="404">
        <v>1.03</v>
      </c>
      <c r="N144" s="404">
        <v>1.03</v>
      </c>
      <c r="O144" s="404">
        <v>1.03</v>
      </c>
      <c r="P144" s="404">
        <v>1.03</v>
      </c>
      <c r="Q144" s="404">
        <v>1</v>
      </c>
      <c r="R144" s="404">
        <v>1.03</v>
      </c>
      <c r="S144" s="404">
        <v>1.03</v>
      </c>
      <c r="T144" s="404">
        <v>1</v>
      </c>
      <c r="U144" s="404">
        <v>1</v>
      </c>
      <c r="V144" s="439">
        <v>1</v>
      </c>
    </row>
    <row r="145" spans="1:22" x14ac:dyDescent="0.2">
      <c r="A145" s="407" t="str">
        <f>'CMFs Fatal (All Data)'!A145</f>
        <v>142 - Roadway - Shoulder width - Narrow - Reduce paved shoulder width from 6 ft to 0 ft</v>
      </c>
      <c r="B145" s="403">
        <f>'CMFs Fatal (All Data)'!B145</f>
        <v>12</v>
      </c>
      <c r="C145" s="403" t="str">
        <f>'CMFs Fatal (All Data)'!C145</f>
        <v>Rural</v>
      </c>
      <c r="D145" s="403" t="e">
        <f>'CMFs Fatal (All Data)'!D145</f>
        <v>#N/A</v>
      </c>
      <c r="E145" s="404">
        <v>1.1200000000000001</v>
      </c>
      <c r="F145" s="404">
        <v>1.1200000000000001</v>
      </c>
      <c r="G145" s="404">
        <v>1.1200000000000001</v>
      </c>
      <c r="H145" s="404">
        <v>1.1200000000000001</v>
      </c>
      <c r="I145" s="404">
        <v>1.1200000000000001</v>
      </c>
      <c r="J145" s="404">
        <v>1</v>
      </c>
      <c r="K145" s="404">
        <v>1</v>
      </c>
      <c r="L145" s="404">
        <v>1</v>
      </c>
      <c r="M145" s="404">
        <v>1.1200000000000001</v>
      </c>
      <c r="N145" s="404">
        <v>1.1200000000000001</v>
      </c>
      <c r="O145" s="404">
        <v>1.1200000000000001</v>
      </c>
      <c r="P145" s="404">
        <v>1.1200000000000001</v>
      </c>
      <c r="Q145" s="404">
        <v>1</v>
      </c>
      <c r="R145" s="404">
        <v>1.1200000000000001</v>
      </c>
      <c r="S145" s="404">
        <v>1.1200000000000001</v>
      </c>
      <c r="T145" s="404">
        <v>1</v>
      </c>
      <c r="U145" s="404">
        <v>1</v>
      </c>
      <c r="V145" s="439">
        <v>1</v>
      </c>
    </row>
    <row r="146" spans="1:22" x14ac:dyDescent="0.2">
      <c r="A146" s="407" t="str">
        <f>'CMFs Fatal (All Data)'!A146</f>
        <v>143 - Roadway - Shoulder width - Narrow - Reduce paved shoulder width from 6 ft to 1 ft</v>
      </c>
      <c r="B146" s="403">
        <f>'CMFs Fatal (All Data)'!B146</f>
        <v>12</v>
      </c>
      <c r="C146" s="403" t="str">
        <f>'CMFs Fatal (All Data)'!C146</f>
        <v>Rural</v>
      </c>
      <c r="D146" s="403" t="e">
        <f>'CMFs Fatal (All Data)'!D146</f>
        <v>#N/A</v>
      </c>
      <c r="E146" s="404">
        <v>1.17</v>
      </c>
      <c r="F146" s="404">
        <v>1.17</v>
      </c>
      <c r="G146" s="404">
        <v>1.17</v>
      </c>
      <c r="H146" s="404">
        <v>1.17</v>
      </c>
      <c r="I146" s="404">
        <v>1.17</v>
      </c>
      <c r="J146" s="404">
        <v>1</v>
      </c>
      <c r="K146" s="404">
        <v>1</v>
      </c>
      <c r="L146" s="404">
        <v>1</v>
      </c>
      <c r="M146" s="404">
        <v>1.17</v>
      </c>
      <c r="N146" s="404">
        <v>1.17</v>
      </c>
      <c r="O146" s="404">
        <v>1.17</v>
      </c>
      <c r="P146" s="404">
        <v>1.17</v>
      </c>
      <c r="Q146" s="404">
        <v>1</v>
      </c>
      <c r="R146" s="404">
        <v>1.17</v>
      </c>
      <c r="S146" s="404">
        <v>1.17</v>
      </c>
      <c r="T146" s="404">
        <v>1</v>
      </c>
      <c r="U146" s="404">
        <v>1</v>
      </c>
      <c r="V146" s="439">
        <v>1</v>
      </c>
    </row>
    <row r="147" spans="1:22" x14ac:dyDescent="0.2">
      <c r="A147" s="407" t="str">
        <f>'CMFs Fatal (All Data)'!A147</f>
        <v>144 - Roadway - Shoulder width - Narrow - Reduce paved shoulder width from 6 ft to 2 ft</v>
      </c>
      <c r="B147" s="403">
        <f>'CMFs Fatal (All Data)'!B147</f>
        <v>12</v>
      </c>
      <c r="C147" s="403" t="str">
        <f>'CMFs Fatal (All Data)'!C147</f>
        <v>Rural</v>
      </c>
      <c r="D147" s="403" t="e">
        <f>'CMFs Fatal (All Data)'!D147</f>
        <v>#N/A</v>
      </c>
      <c r="E147" s="404">
        <v>1.1100000000000001</v>
      </c>
      <c r="F147" s="404">
        <v>1.1100000000000001</v>
      </c>
      <c r="G147" s="404">
        <v>1.1100000000000001</v>
      </c>
      <c r="H147" s="404">
        <v>1.1100000000000001</v>
      </c>
      <c r="I147" s="404">
        <v>1.1100000000000001</v>
      </c>
      <c r="J147" s="404">
        <v>1</v>
      </c>
      <c r="K147" s="404">
        <v>1</v>
      </c>
      <c r="L147" s="404">
        <v>1</v>
      </c>
      <c r="M147" s="404">
        <v>1.1100000000000001</v>
      </c>
      <c r="N147" s="404">
        <v>1.1100000000000001</v>
      </c>
      <c r="O147" s="404">
        <v>1.1100000000000001</v>
      </c>
      <c r="P147" s="404">
        <v>1.1100000000000001</v>
      </c>
      <c r="Q147" s="404">
        <v>1</v>
      </c>
      <c r="R147" s="404">
        <v>1.1100000000000001</v>
      </c>
      <c r="S147" s="404">
        <v>1.1100000000000001</v>
      </c>
      <c r="T147" s="404">
        <v>1</v>
      </c>
      <c r="U147" s="404">
        <v>1</v>
      </c>
      <c r="V147" s="439">
        <v>1</v>
      </c>
    </row>
    <row r="148" spans="1:22" x14ac:dyDescent="0.2">
      <c r="A148" s="407" t="str">
        <f>'CMFs Fatal (All Data)'!A148</f>
        <v>145 - Roadway - Shoulder width - Narrow - Reduce paved shoulder width from 6 ft to 4 ft</v>
      </c>
      <c r="B148" s="403">
        <f>'CMFs Fatal (All Data)'!B148</f>
        <v>12</v>
      </c>
      <c r="C148" s="403" t="str">
        <f>'CMFs Fatal (All Data)'!C148</f>
        <v>Rural</v>
      </c>
      <c r="D148" s="403" t="e">
        <f>'CMFs Fatal (All Data)'!D148</f>
        <v>#N/A</v>
      </c>
      <c r="E148" s="404">
        <v>1.06</v>
      </c>
      <c r="F148" s="404">
        <v>1.06</v>
      </c>
      <c r="G148" s="404">
        <v>1.06</v>
      </c>
      <c r="H148" s="404">
        <v>1.06</v>
      </c>
      <c r="I148" s="404">
        <v>1.06</v>
      </c>
      <c r="J148" s="404">
        <v>1</v>
      </c>
      <c r="K148" s="404">
        <v>1</v>
      </c>
      <c r="L148" s="404">
        <v>1</v>
      </c>
      <c r="M148" s="404">
        <v>1.06</v>
      </c>
      <c r="N148" s="404">
        <v>1.06</v>
      </c>
      <c r="O148" s="404">
        <v>1.06</v>
      </c>
      <c r="P148" s="404">
        <v>1.06</v>
      </c>
      <c r="Q148" s="404">
        <v>1</v>
      </c>
      <c r="R148" s="404">
        <v>1.06</v>
      </c>
      <c r="S148" s="404">
        <v>1.06</v>
      </c>
      <c r="T148" s="404">
        <v>1</v>
      </c>
      <c r="U148" s="404">
        <v>1</v>
      </c>
      <c r="V148" s="439">
        <v>1</v>
      </c>
    </row>
    <row r="149" spans="1:22" x14ac:dyDescent="0.2">
      <c r="A149" s="407" t="str">
        <f>'CMFs Fatal (All Data)'!A149</f>
        <v>146 - Roadway - Shoulder width - Narrow - Reduce paved shoulder width from 6 ft to 5 ft</v>
      </c>
      <c r="B149" s="403">
        <f>'CMFs Fatal (All Data)'!B149</f>
        <v>12</v>
      </c>
      <c r="C149" s="403" t="str">
        <f>'CMFs Fatal (All Data)'!C149</f>
        <v>Rural</v>
      </c>
      <c r="D149" s="403" t="e">
        <f>'CMFs Fatal (All Data)'!D149</f>
        <v>#N/A</v>
      </c>
      <c r="E149" s="404">
        <v>1.02</v>
      </c>
      <c r="F149" s="404">
        <v>1.02</v>
      </c>
      <c r="G149" s="404">
        <v>1.02</v>
      </c>
      <c r="H149" s="404">
        <v>1.02</v>
      </c>
      <c r="I149" s="404">
        <v>1.02</v>
      </c>
      <c r="J149" s="404">
        <v>1</v>
      </c>
      <c r="K149" s="404">
        <v>1</v>
      </c>
      <c r="L149" s="404">
        <v>1</v>
      </c>
      <c r="M149" s="404">
        <v>1.02</v>
      </c>
      <c r="N149" s="404">
        <v>1.02</v>
      </c>
      <c r="O149" s="404">
        <v>1.02</v>
      </c>
      <c r="P149" s="404">
        <v>1.02</v>
      </c>
      <c r="Q149" s="404">
        <v>1</v>
      </c>
      <c r="R149" s="404">
        <v>1.02</v>
      </c>
      <c r="S149" s="404">
        <v>1.02</v>
      </c>
      <c r="T149" s="404">
        <v>1</v>
      </c>
      <c r="U149" s="404">
        <v>1</v>
      </c>
      <c r="V149" s="439">
        <v>1</v>
      </c>
    </row>
    <row r="150" spans="1:22" x14ac:dyDescent="0.2">
      <c r="A150" s="407" t="str">
        <f>'CMFs Fatal (All Data)'!A150</f>
        <v>147 - Roadway - Shoulder width - Narrow - Inside/left shoulder - Reduce paved shoulder width from 10 ft to 4 ft (inside/left shoulder)</v>
      </c>
      <c r="B150" s="403">
        <f>'CMFs Fatal (All Data)'!B150</f>
        <v>12</v>
      </c>
      <c r="C150" s="403" t="str">
        <f>'CMFs Fatal (All Data)'!C150</f>
        <v>Urban</v>
      </c>
      <c r="D150" s="403" t="e">
        <f>'CMFs Fatal (All Data)'!D150</f>
        <v>#N/A</v>
      </c>
      <c r="E150" s="404">
        <v>0.44600000000000001</v>
      </c>
      <c r="F150" s="404">
        <v>0.44600000000000001</v>
      </c>
      <c r="G150" s="404">
        <v>0.44600000000000001</v>
      </c>
      <c r="H150" s="404">
        <v>0.44600000000000001</v>
      </c>
      <c r="I150" s="404">
        <v>0.44600000000000001</v>
      </c>
      <c r="J150" s="404">
        <v>1</v>
      </c>
      <c r="K150" s="404">
        <v>1</v>
      </c>
      <c r="L150" s="404">
        <v>1</v>
      </c>
      <c r="M150" s="404">
        <v>0.44600000000000001</v>
      </c>
      <c r="N150" s="404">
        <v>0.44600000000000001</v>
      </c>
      <c r="O150" s="404">
        <v>0.44600000000000001</v>
      </c>
      <c r="P150" s="404">
        <v>0.44600000000000001</v>
      </c>
      <c r="Q150" s="404">
        <v>1</v>
      </c>
      <c r="R150" s="404">
        <v>0.44600000000000001</v>
      </c>
      <c r="S150" s="404">
        <v>0.44600000000000001</v>
      </c>
      <c r="T150" s="404">
        <v>1</v>
      </c>
      <c r="U150" s="404">
        <v>1</v>
      </c>
      <c r="V150" s="439">
        <v>1</v>
      </c>
    </row>
    <row r="151" spans="1:22" x14ac:dyDescent="0.2">
      <c r="A151" s="407" t="str">
        <f>'CMFs Fatal (All Data)'!A151</f>
        <v>148 - Roadway - Shoulder width - Narrow - Inside/left shoulder - Reduce paved shoulder width from 4 ft to 2 ft (inside/left shoulder)</v>
      </c>
      <c r="B151" s="403">
        <f>'CMFs Fatal (All Data)'!B151</f>
        <v>12</v>
      </c>
      <c r="C151" s="403" t="str">
        <f>'CMFs Fatal (All Data)'!C151</f>
        <v>Urban</v>
      </c>
      <c r="D151" s="403" t="e">
        <f>'CMFs Fatal (All Data)'!D151</f>
        <v>#N/A</v>
      </c>
      <c r="E151" s="404">
        <v>0.72799999999999998</v>
      </c>
      <c r="F151" s="404">
        <v>0.72799999999999998</v>
      </c>
      <c r="G151" s="404">
        <v>0.72799999999999998</v>
      </c>
      <c r="H151" s="404">
        <v>0.72799999999999998</v>
      </c>
      <c r="I151" s="404">
        <v>0.72799999999999998</v>
      </c>
      <c r="J151" s="404">
        <v>1</v>
      </c>
      <c r="K151" s="404">
        <v>1</v>
      </c>
      <c r="L151" s="404">
        <v>1</v>
      </c>
      <c r="M151" s="404">
        <v>0.72799999999999998</v>
      </c>
      <c r="N151" s="404">
        <v>0.72799999999999998</v>
      </c>
      <c r="O151" s="404">
        <v>0.72799999999999998</v>
      </c>
      <c r="P151" s="404">
        <v>0.72799999999999998</v>
      </c>
      <c r="Q151" s="404">
        <v>1</v>
      </c>
      <c r="R151" s="404">
        <v>0.72799999999999998</v>
      </c>
      <c r="S151" s="404">
        <v>0.72799999999999998</v>
      </c>
      <c r="T151" s="404">
        <v>1</v>
      </c>
      <c r="U151" s="404">
        <v>1</v>
      </c>
      <c r="V151" s="439">
        <v>1</v>
      </c>
    </row>
    <row r="152" spans="1:22" x14ac:dyDescent="0.2">
      <c r="A152" s="407" t="str">
        <f>'CMFs Fatal (All Data)'!A152</f>
        <v>149 - Roadway - Shoulder width - Widen - Widen paved shoulder width from 0 ft to 4 ft</v>
      </c>
      <c r="B152" s="403">
        <f>'CMFs Fatal (All Data)'!B152</f>
        <v>12</v>
      </c>
      <c r="C152" s="403" t="str">
        <f>'CMFs Fatal (All Data)'!C152</f>
        <v>All</v>
      </c>
      <c r="D152" s="403" t="e">
        <f>'CMFs Fatal (All Data)'!D152</f>
        <v>#N/A</v>
      </c>
      <c r="E152" s="404">
        <v>0.98</v>
      </c>
      <c r="F152" s="404">
        <v>0.98</v>
      </c>
      <c r="G152" s="404">
        <v>0.98</v>
      </c>
      <c r="H152" s="404">
        <v>0.98</v>
      </c>
      <c r="I152" s="404">
        <v>0.98</v>
      </c>
      <c r="J152" s="404">
        <v>1</v>
      </c>
      <c r="K152" s="404">
        <v>1</v>
      </c>
      <c r="L152" s="404">
        <v>1</v>
      </c>
      <c r="M152" s="404">
        <v>0.98</v>
      </c>
      <c r="N152" s="404">
        <v>0.98</v>
      </c>
      <c r="O152" s="404">
        <v>0.98</v>
      </c>
      <c r="P152" s="404">
        <v>0.98</v>
      </c>
      <c r="Q152" s="404">
        <v>1</v>
      </c>
      <c r="R152" s="404">
        <v>0.98</v>
      </c>
      <c r="S152" s="404">
        <v>0.98</v>
      </c>
      <c r="T152" s="404">
        <v>1</v>
      </c>
      <c r="U152" s="404">
        <v>1</v>
      </c>
      <c r="V152" s="439">
        <v>1</v>
      </c>
    </row>
    <row r="153" spans="1:22" x14ac:dyDescent="0.2">
      <c r="A153" s="407" t="str">
        <f>'CMFs Fatal (All Data)'!A153</f>
        <v>150 - Roadway - Shoulder width - Widen - Widen paved shoulder width from 0 ft to 6 ft</v>
      </c>
      <c r="B153" s="403">
        <f>'CMFs Fatal (All Data)'!B153</f>
        <v>12</v>
      </c>
      <c r="C153" s="403" t="str">
        <f>'CMFs Fatal (All Data)'!C153</f>
        <v>All</v>
      </c>
      <c r="D153" s="403" t="e">
        <f>'CMFs Fatal (All Data)'!D153</f>
        <v>#N/A</v>
      </c>
      <c r="E153" s="404">
        <v>0.96499999999999997</v>
      </c>
      <c r="F153" s="404">
        <v>0.96499999999999997</v>
      </c>
      <c r="G153" s="404">
        <v>0.96499999999999997</v>
      </c>
      <c r="H153" s="404">
        <v>0.96499999999999997</v>
      </c>
      <c r="I153" s="404">
        <v>0.96499999999999997</v>
      </c>
      <c r="J153" s="404">
        <v>1</v>
      </c>
      <c r="K153" s="404">
        <v>1</v>
      </c>
      <c r="L153" s="404">
        <v>1</v>
      </c>
      <c r="M153" s="404">
        <v>0.96499999999999997</v>
      </c>
      <c r="N153" s="404">
        <v>0.96499999999999997</v>
      </c>
      <c r="O153" s="404">
        <v>0.96499999999999997</v>
      </c>
      <c r="P153" s="404">
        <v>0.96499999999999997</v>
      </c>
      <c r="Q153" s="404">
        <v>1</v>
      </c>
      <c r="R153" s="404">
        <v>0.96499999999999997</v>
      </c>
      <c r="S153" s="404">
        <v>0.96499999999999997</v>
      </c>
      <c r="T153" s="404">
        <v>1</v>
      </c>
      <c r="U153" s="404">
        <v>1</v>
      </c>
      <c r="V153" s="439">
        <v>1</v>
      </c>
    </row>
    <row r="154" spans="1:22" x14ac:dyDescent="0.2">
      <c r="A154" s="407" t="str">
        <f>'CMFs Fatal (All Data)'!A154</f>
        <v>151 - Roadway - Shoulder width - Widen - Widen paved shoulder width from 0 ft to 8 ft</v>
      </c>
      <c r="B154" s="403">
        <f>'CMFs Fatal (All Data)'!B154</f>
        <v>12</v>
      </c>
      <c r="C154" s="403" t="str">
        <f>'CMFs Fatal (All Data)'!C154</f>
        <v>All</v>
      </c>
      <c r="D154" s="403" t="e">
        <f>'CMFs Fatal (All Data)'!D154</f>
        <v>#N/A</v>
      </c>
      <c r="E154" s="404">
        <v>0.98</v>
      </c>
      <c r="F154" s="404">
        <v>0.98</v>
      </c>
      <c r="G154" s="404">
        <v>0.98</v>
      </c>
      <c r="H154" s="404">
        <v>0.98</v>
      </c>
      <c r="I154" s="404">
        <v>0.98</v>
      </c>
      <c r="J154" s="404">
        <v>1</v>
      </c>
      <c r="K154" s="404">
        <v>1</v>
      </c>
      <c r="L154" s="404">
        <v>1</v>
      </c>
      <c r="M154" s="404">
        <v>0.98</v>
      </c>
      <c r="N154" s="404">
        <v>0.98</v>
      </c>
      <c r="O154" s="404">
        <v>0.98</v>
      </c>
      <c r="P154" s="404">
        <v>0.98</v>
      </c>
      <c r="Q154" s="404">
        <v>1</v>
      </c>
      <c r="R154" s="404">
        <v>0.98</v>
      </c>
      <c r="S154" s="404">
        <v>0.98</v>
      </c>
      <c r="T154" s="404">
        <v>1</v>
      </c>
      <c r="U154" s="404">
        <v>1</v>
      </c>
      <c r="V154" s="439">
        <v>1</v>
      </c>
    </row>
    <row r="155" spans="1:22" x14ac:dyDescent="0.2">
      <c r="A155" s="407" t="str">
        <f>'CMFs Fatal (All Data)'!A155</f>
        <v>152 - Roadway - Shoulder width - Widen - Widen paved shoulder width from 10 ft to 12 ft</v>
      </c>
      <c r="B155" s="403">
        <f>'CMFs Fatal (All Data)'!B155</f>
        <v>12</v>
      </c>
      <c r="C155" s="403" t="str">
        <f>'CMFs Fatal (All Data)'!C155</f>
        <v>Urban</v>
      </c>
      <c r="D155" s="403" t="e">
        <f>'CMFs Fatal (All Data)'!D155</f>
        <v>#N/A</v>
      </c>
      <c r="E155" s="404">
        <v>0.81599999999999995</v>
      </c>
      <c r="F155" s="404">
        <v>0.81599999999999995</v>
      </c>
      <c r="G155" s="404">
        <v>0.81599999999999995</v>
      </c>
      <c r="H155" s="404">
        <v>0.81599999999999995</v>
      </c>
      <c r="I155" s="404">
        <v>0.81599999999999995</v>
      </c>
      <c r="J155" s="404">
        <v>1</v>
      </c>
      <c r="K155" s="404">
        <v>1</v>
      </c>
      <c r="L155" s="404">
        <v>1</v>
      </c>
      <c r="M155" s="404">
        <v>0.81599999999999995</v>
      </c>
      <c r="N155" s="404">
        <v>0.81599999999999995</v>
      </c>
      <c r="O155" s="404">
        <v>0.81599999999999995</v>
      </c>
      <c r="P155" s="404">
        <v>0.81599999999999995</v>
      </c>
      <c r="Q155" s="404">
        <v>1</v>
      </c>
      <c r="R155" s="404">
        <v>0.81599999999999995</v>
      </c>
      <c r="S155" s="404">
        <v>0.81599999999999995</v>
      </c>
      <c r="T155" s="404">
        <v>1</v>
      </c>
      <c r="U155" s="404">
        <v>1</v>
      </c>
      <c r="V155" s="439">
        <v>1</v>
      </c>
    </row>
    <row r="156" spans="1:22" x14ac:dyDescent="0.2">
      <c r="A156" s="407" t="str">
        <f>'CMFs Fatal (All Data)'!A156</f>
        <v>153 - Roadway - Shoulder width - Widen - Widen paved shoulder width from 3 ft to 4 ft</v>
      </c>
      <c r="B156" s="403">
        <f>'CMFs Fatal (All Data)'!B156</f>
        <v>12</v>
      </c>
      <c r="C156" s="403" t="str">
        <f>'CMFs Fatal (All Data)'!C156</f>
        <v>All</v>
      </c>
      <c r="D156" s="403" t="e">
        <f>'CMFs Fatal (All Data)'!D156</f>
        <v>#N/A</v>
      </c>
      <c r="E156" s="404">
        <v>0.97</v>
      </c>
      <c r="F156" s="404">
        <v>0.97</v>
      </c>
      <c r="G156" s="404">
        <v>0.97</v>
      </c>
      <c r="H156" s="404">
        <v>0.97</v>
      </c>
      <c r="I156" s="404">
        <v>0.97</v>
      </c>
      <c r="J156" s="404">
        <v>1</v>
      </c>
      <c r="K156" s="404">
        <v>1</v>
      </c>
      <c r="L156" s="404">
        <v>1</v>
      </c>
      <c r="M156" s="404">
        <v>0.97</v>
      </c>
      <c r="N156" s="404">
        <v>0.97</v>
      </c>
      <c r="O156" s="404">
        <v>0.97</v>
      </c>
      <c r="P156" s="404">
        <v>0.97</v>
      </c>
      <c r="Q156" s="404">
        <v>1</v>
      </c>
      <c r="R156" s="404">
        <v>0.97</v>
      </c>
      <c r="S156" s="404">
        <v>0.97</v>
      </c>
      <c r="T156" s="404">
        <v>1</v>
      </c>
      <c r="U156" s="404">
        <v>1</v>
      </c>
      <c r="V156" s="439">
        <v>1</v>
      </c>
    </row>
    <row r="157" spans="1:22" x14ac:dyDescent="0.2">
      <c r="A157" s="407" t="str">
        <f>'CMFs Fatal (All Data)'!A157</f>
        <v>154 - Roadway - Shoulder width - Widen - Widen paved shoulder width from 3 ft to 5 ft</v>
      </c>
      <c r="B157" s="403">
        <f>'CMFs Fatal (All Data)'!B157</f>
        <v>12</v>
      </c>
      <c r="C157" s="403" t="str">
        <f>'CMFs Fatal (All Data)'!C157</f>
        <v>All</v>
      </c>
      <c r="D157" s="403" t="e">
        <f>'CMFs Fatal (All Data)'!D157</f>
        <v>#N/A</v>
      </c>
      <c r="E157" s="404">
        <v>0.94</v>
      </c>
      <c r="F157" s="404">
        <v>0.94</v>
      </c>
      <c r="G157" s="404">
        <v>0.94</v>
      </c>
      <c r="H157" s="404">
        <v>0.94</v>
      </c>
      <c r="I157" s="404">
        <v>0.94</v>
      </c>
      <c r="J157" s="404">
        <v>1</v>
      </c>
      <c r="K157" s="404">
        <v>1</v>
      </c>
      <c r="L157" s="404">
        <v>1</v>
      </c>
      <c r="M157" s="404">
        <v>0.94</v>
      </c>
      <c r="N157" s="404">
        <v>0.94</v>
      </c>
      <c r="O157" s="404">
        <v>0.94</v>
      </c>
      <c r="P157" s="404">
        <v>0.94</v>
      </c>
      <c r="Q157" s="404">
        <v>1</v>
      </c>
      <c r="R157" s="404">
        <v>0.94</v>
      </c>
      <c r="S157" s="404">
        <v>0.94</v>
      </c>
      <c r="T157" s="404">
        <v>1</v>
      </c>
      <c r="U157" s="404">
        <v>1</v>
      </c>
      <c r="V157" s="439">
        <v>1</v>
      </c>
    </row>
    <row r="158" spans="1:22" x14ac:dyDescent="0.2">
      <c r="A158" s="407" t="str">
        <f>'CMFs Fatal (All Data)'!A158</f>
        <v>155 - Roadway - Shoulder width - Widen - Widen paved shoulder width from 3 ft to 6 ft</v>
      </c>
      <c r="B158" s="403">
        <f>'CMFs Fatal (All Data)'!B158</f>
        <v>12</v>
      </c>
      <c r="C158" s="403" t="str">
        <f>'CMFs Fatal (All Data)'!C158</f>
        <v>All</v>
      </c>
      <c r="D158" s="403" t="e">
        <f>'CMFs Fatal (All Data)'!D158</f>
        <v>#N/A</v>
      </c>
      <c r="E158" s="404">
        <v>0.93</v>
      </c>
      <c r="F158" s="404">
        <v>0.93</v>
      </c>
      <c r="G158" s="404">
        <v>0.93</v>
      </c>
      <c r="H158" s="404">
        <v>0.93</v>
      </c>
      <c r="I158" s="404">
        <v>0.93</v>
      </c>
      <c r="J158" s="404">
        <v>1</v>
      </c>
      <c r="K158" s="404">
        <v>1</v>
      </c>
      <c r="L158" s="404">
        <v>1</v>
      </c>
      <c r="M158" s="404">
        <v>0.93</v>
      </c>
      <c r="N158" s="404">
        <v>0.93</v>
      </c>
      <c r="O158" s="404">
        <v>0.93</v>
      </c>
      <c r="P158" s="404">
        <v>0.93</v>
      </c>
      <c r="Q158" s="404">
        <v>1</v>
      </c>
      <c r="R158" s="404">
        <v>0.93</v>
      </c>
      <c r="S158" s="404">
        <v>0.93</v>
      </c>
      <c r="T158" s="404">
        <v>1</v>
      </c>
      <c r="U158" s="404">
        <v>1</v>
      </c>
      <c r="V158" s="439">
        <v>1</v>
      </c>
    </row>
    <row r="159" spans="1:22" x14ac:dyDescent="0.2">
      <c r="A159" s="407" t="str">
        <f>'CMFs Fatal (All Data)'!A159</f>
        <v>156 - Roadway - Shoulder width - Widen - Widen paved shoulder width from 3 ft to 7 ft</v>
      </c>
      <c r="B159" s="403">
        <f>'CMFs Fatal (All Data)'!B159</f>
        <v>12</v>
      </c>
      <c r="C159" s="403" t="str">
        <f>'CMFs Fatal (All Data)'!C159</f>
        <v>All</v>
      </c>
      <c r="D159" s="403" t="e">
        <f>'CMFs Fatal (All Data)'!D159</f>
        <v>#N/A</v>
      </c>
      <c r="E159" s="404">
        <v>0.9</v>
      </c>
      <c r="F159" s="404">
        <v>0.9</v>
      </c>
      <c r="G159" s="404">
        <v>0.9</v>
      </c>
      <c r="H159" s="404">
        <v>0.9</v>
      </c>
      <c r="I159" s="404">
        <v>0.9</v>
      </c>
      <c r="J159" s="404">
        <v>1</v>
      </c>
      <c r="K159" s="404">
        <v>1</v>
      </c>
      <c r="L159" s="404">
        <v>1</v>
      </c>
      <c r="M159" s="404">
        <v>0.9</v>
      </c>
      <c r="N159" s="404">
        <v>0.9</v>
      </c>
      <c r="O159" s="404">
        <v>0.9</v>
      </c>
      <c r="P159" s="404">
        <v>0.9</v>
      </c>
      <c r="Q159" s="404">
        <v>1</v>
      </c>
      <c r="R159" s="404">
        <v>0.9</v>
      </c>
      <c r="S159" s="404">
        <v>0.9</v>
      </c>
      <c r="T159" s="404">
        <v>1</v>
      </c>
      <c r="U159" s="404">
        <v>1</v>
      </c>
      <c r="V159" s="439">
        <v>1</v>
      </c>
    </row>
    <row r="160" spans="1:22" x14ac:dyDescent="0.2">
      <c r="A160" s="407" t="str">
        <f>'CMFs Fatal (All Data)'!A160</f>
        <v>157 - Roadway - Shoulder width - Widen - Widen paved shoulder width from 3 ft to 8 ft</v>
      </c>
      <c r="B160" s="403">
        <f>'CMFs Fatal (All Data)'!B160</f>
        <v>12</v>
      </c>
      <c r="C160" s="403" t="str">
        <f>'CMFs Fatal (All Data)'!C160</f>
        <v>All</v>
      </c>
      <c r="D160" s="403" t="e">
        <f>'CMFs Fatal (All Data)'!D160</f>
        <v>#N/A</v>
      </c>
      <c r="E160" s="404">
        <v>0.87</v>
      </c>
      <c r="F160" s="404">
        <v>0.87</v>
      </c>
      <c r="G160" s="404">
        <v>0.87</v>
      </c>
      <c r="H160" s="404">
        <v>0.87</v>
      </c>
      <c r="I160" s="404">
        <v>0.87</v>
      </c>
      <c r="J160" s="404">
        <v>1</v>
      </c>
      <c r="K160" s="404">
        <v>1</v>
      </c>
      <c r="L160" s="404">
        <v>1</v>
      </c>
      <c r="M160" s="404">
        <v>0.87</v>
      </c>
      <c r="N160" s="404">
        <v>0.87</v>
      </c>
      <c r="O160" s="404">
        <v>0.87</v>
      </c>
      <c r="P160" s="404">
        <v>0.87</v>
      </c>
      <c r="Q160" s="404">
        <v>1</v>
      </c>
      <c r="R160" s="404">
        <v>0.87</v>
      </c>
      <c r="S160" s="404">
        <v>0.87</v>
      </c>
      <c r="T160" s="404">
        <v>1</v>
      </c>
      <c r="U160" s="404">
        <v>1</v>
      </c>
      <c r="V160" s="439">
        <v>1</v>
      </c>
    </row>
    <row r="161" spans="1:22" x14ac:dyDescent="0.2">
      <c r="A161" s="407" t="str">
        <f>'CMFs Fatal (All Data)'!A161</f>
        <v>158 - Roadway - Shoulder width - Widen - Widen paved shoulder width from 4 ft to 6 ft</v>
      </c>
      <c r="B161" s="403">
        <f>'CMFs Fatal (All Data)'!B161</f>
        <v>12</v>
      </c>
      <c r="C161" s="403" t="str">
        <f>'CMFs Fatal (All Data)'!C161</f>
        <v>All</v>
      </c>
      <c r="D161" s="403" t="e">
        <f>'CMFs Fatal (All Data)'!D161</f>
        <v>#N/A</v>
      </c>
      <c r="E161" s="404">
        <v>0.98499999999999999</v>
      </c>
      <c r="F161" s="404">
        <v>0.98499999999999999</v>
      </c>
      <c r="G161" s="404">
        <v>0.98499999999999999</v>
      </c>
      <c r="H161" s="404">
        <v>0.98499999999999999</v>
      </c>
      <c r="I161" s="404">
        <v>0.98499999999999999</v>
      </c>
      <c r="J161" s="404">
        <v>1</v>
      </c>
      <c r="K161" s="404">
        <v>1</v>
      </c>
      <c r="L161" s="404">
        <v>1</v>
      </c>
      <c r="M161" s="404">
        <v>0.98499999999999999</v>
      </c>
      <c r="N161" s="404">
        <v>0.98499999999999999</v>
      </c>
      <c r="O161" s="404">
        <v>0.98499999999999999</v>
      </c>
      <c r="P161" s="404">
        <v>0.98499999999999999</v>
      </c>
      <c r="Q161" s="404">
        <v>1</v>
      </c>
      <c r="R161" s="404">
        <v>0.98499999999999999</v>
      </c>
      <c r="S161" s="404">
        <v>0.98499999999999999</v>
      </c>
      <c r="T161" s="404">
        <v>1</v>
      </c>
      <c r="U161" s="404">
        <v>1</v>
      </c>
      <c r="V161" s="439">
        <v>1</v>
      </c>
    </row>
    <row r="162" spans="1:22" x14ac:dyDescent="0.2">
      <c r="A162" s="407" t="str">
        <f>'CMFs Fatal (All Data)'!A162</f>
        <v>159 - Roadway - Shoulder width - Widen - Widen paved shoulder width from 4 ft to 8 ft</v>
      </c>
      <c r="B162" s="403">
        <f>'CMFs Fatal (All Data)'!B162</f>
        <v>12</v>
      </c>
      <c r="C162" s="403" t="str">
        <f>'CMFs Fatal (All Data)'!C162</f>
        <v>All</v>
      </c>
      <c r="D162" s="403" t="e">
        <f>'CMFs Fatal (All Data)'!D162</f>
        <v>#N/A</v>
      </c>
      <c r="E162" s="404">
        <v>0.97499999999999998</v>
      </c>
      <c r="F162" s="404">
        <v>0.97499999999999998</v>
      </c>
      <c r="G162" s="404">
        <v>0.97499999999999998</v>
      </c>
      <c r="H162" s="404">
        <v>0.97499999999999998</v>
      </c>
      <c r="I162" s="404">
        <v>0.97499999999999998</v>
      </c>
      <c r="J162" s="404">
        <v>1</v>
      </c>
      <c r="K162" s="404">
        <v>1</v>
      </c>
      <c r="L162" s="404">
        <v>1</v>
      </c>
      <c r="M162" s="404">
        <v>0.97499999999999998</v>
      </c>
      <c r="N162" s="404">
        <v>0.97499999999999998</v>
      </c>
      <c r="O162" s="404">
        <v>0.97499999999999998</v>
      </c>
      <c r="P162" s="404">
        <v>0.97499999999999998</v>
      </c>
      <c r="Q162" s="404">
        <v>1</v>
      </c>
      <c r="R162" s="404">
        <v>0.97499999999999998</v>
      </c>
      <c r="S162" s="404">
        <v>0.97499999999999998</v>
      </c>
      <c r="T162" s="404">
        <v>1</v>
      </c>
      <c r="U162" s="404">
        <v>1</v>
      </c>
      <c r="V162" s="439">
        <v>1</v>
      </c>
    </row>
    <row r="163" spans="1:22" x14ac:dyDescent="0.2">
      <c r="A163" s="407" t="str">
        <f>'CMFs Fatal (All Data)'!A163</f>
        <v>160 - Roadway - Shoulder width - Widen - Widen paved shoulder width from 6 ft to 8 ft</v>
      </c>
      <c r="B163" s="403">
        <f>'CMFs Fatal (All Data)'!B163</f>
        <v>12</v>
      </c>
      <c r="C163" s="403" t="str">
        <f>'CMFs Fatal (All Data)'!C163</f>
        <v>All</v>
      </c>
      <c r="D163" s="403" t="e">
        <f>'CMFs Fatal (All Data)'!D163</f>
        <v>#N/A</v>
      </c>
      <c r="E163" s="404">
        <v>0.99</v>
      </c>
      <c r="F163" s="404">
        <v>0.99</v>
      </c>
      <c r="G163" s="404">
        <v>0.99</v>
      </c>
      <c r="H163" s="404">
        <v>0.99</v>
      </c>
      <c r="I163" s="404">
        <v>0.99</v>
      </c>
      <c r="J163" s="404">
        <v>1</v>
      </c>
      <c r="K163" s="404">
        <v>1</v>
      </c>
      <c r="L163" s="404">
        <v>1</v>
      </c>
      <c r="M163" s="404">
        <v>0.99</v>
      </c>
      <c r="N163" s="404">
        <v>0.99</v>
      </c>
      <c r="O163" s="404">
        <v>0.99</v>
      </c>
      <c r="P163" s="404">
        <v>0.99</v>
      </c>
      <c r="Q163" s="404">
        <v>1</v>
      </c>
      <c r="R163" s="404">
        <v>0.99</v>
      </c>
      <c r="S163" s="404">
        <v>0.99</v>
      </c>
      <c r="T163" s="404">
        <v>1</v>
      </c>
      <c r="U163" s="404">
        <v>1</v>
      </c>
      <c r="V163" s="439">
        <v>1</v>
      </c>
    </row>
    <row r="164" spans="1:22" x14ac:dyDescent="0.2">
      <c r="A164" s="407" t="str">
        <f>'CMFs Fatal (All Data)'!A164</f>
        <v>161 - Roadway - Shoulder width - Widen - Inside/left shoulder - Widen paved shoulder width by 1 ft (inside/left shoulder)</v>
      </c>
      <c r="B164" s="403">
        <f>'CMFs Fatal (All Data)'!B164</f>
        <v>12</v>
      </c>
      <c r="C164" s="403" t="str">
        <f>'CMFs Fatal (All Data)'!C164</f>
        <v>All</v>
      </c>
      <c r="D164" s="403" t="e">
        <f>'CMFs Fatal (All Data)'!D164</f>
        <v>#N/A</v>
      </c>
      <c r="E164" s="404">
        <v>0.92500000000000004</v>
      </c>
      <c r="F164" s="404">
        <v>0.92500000000000004</v>
      </c>
      <c r="G164" s="404">
        <v>0.92500000000000004</v>
      </c>
      <c r="H164" s="404">
        <v>0.92500000000000004</v>
      </c>
      <c r="I164" s="404">
        <v>0.92500000000000004</v>
      </c>
      <c r="J164" s="404">
        <v>1</v>
      </c>
      <c r="K164" s="404">
        <v>1</v>
      </c>
      <c r="L164" s="404">
        <v>1</v>
      </c>
      <c r="M164" s="404">
        <v>0.92500000000000004</v>
      </c>
      <c r="N164" s="404">
        <v>0.92500000000000004</v>
      </c>
      <c r="O164" s="404">
        <v>0.92500000000000004</v>
      </c>
      <c r="P164" s="404">
        <v>0.92500000000000004</v>
      </c>
      <c r="Q164" s="404">
        <v>1</v>
      </c>
      <c r="R164" s="404">
        <v>0.92500000000000004</v>
      </c>
      <c r="S164" s="404">
        <v>0.92500000000000004</v>
      </c>
      <c r="T164" s="404">
        <v>1</v>
      </c>
      <c r="U164" s="404">
        <v>1</v>
      </c>
      <c r="V164" s="439">
        <v>1</v>
      </c>
    </row>
    <row r="165" spans="1:22" x14ac:dyDescent="0.2">
      <c r="A165" s="407" t="str">
        <f>'CMFs Fatal (All Data)'!A165</f>
        <v>162 - Roadway - Shoulder width - Widen - Inside/left shoulder - Widen paved shoulder width from 10 ft to 11 ft (inside/left shoulder)</v>
      </c>
      <c r="B165" s="403">
        <f>'CMFs Fatal (All Data)'!B165</f>
        <v>12</v>
      </c>
      <c r="C165" s="403" t="str">
        <f>'CMFs Fatal (All Data)'!C165</f>
        <v>Urban</v>
      </c>
      <c r="D165" s="403" t="e">
        <f>'CMFs Fatal (All Data)'!D165</f>
        <v>#N/A</v>
      </c>
      <c r="E165" s="404">
        <v>0.98</v>
      </c>
      <c r="F165" s="404">
        <v>0.98</v>
      </c>
      <c r="G165" s="404">
        <v>0.98</v>
      </c>
      <c r="H165" s="404">
        <v>0.98</v>
      </c>
      <c r="I165" s="404">
        <v>0.98</v>
      </c>
      <c r="J165" s="404">
        <v>1</v>
      </c>
      <c r="K165" s="404">
        <v>1</v>
      </c>
      <c r="L165" s="404">
        <v>1</v>
      </c>
      <c r="M165" s="404">
        <v>0.98</v>
      </c>
      <c r="N165" s="404">
        <v>0.98</v>
      </c>
      <c r="O165" s="404">
        <v>0.98</v>
      </c>
      <c r="P165" s="404">
        <v>0.98</v>
      </c>
      <c r="Q165" s="404">
        <v>1</v>
      </c>
      <c r="R165" s="404">
        <v>0.98</v>
      </c>
      <c r="S165" s="404">
        <v>0.98</v>
      </c>
      <c r="T165" s="404">
        <v>1</v>
      </c>
      <c r="U165" s="404">
        <v>1</v>
      </c>
      <c r="V165" s="439">
        <v>1</v>
      </c>
    </row>
    <row r="166" spans="1:22" x14ac:dyDescent="0.2">
      <c r="A166" s="407" t="str">
        <f>'CMFs Fatal (All Data)'!A166</f>
        <v>163 - Roadway - Shoulder width - Widen - Inside/left shoulder - Widen paved shoulder width from 10 ft to 12 ft (inside/left shoulder)</v>
      </c>
      <c r="B166" s="403">
        <f>'CMFs Fatal (All Data)'!B166</f>
        <v>12</v>
      </c>
      <c r="C166" s="403" t="str">
        <f>'CMFs Fatal (All Data)'!C166</f>
        <v>Urban</v>
      </c>
      <c r="D166" s="403" t="e">
        <f>'CMFs Fatal (All Data)'!D166</f>
        <v>#N/A</v>
      </c>
      <c r="E166" s="404">
        <v>0.66900000000000004</v>
      </c>
      <c r="F166" s="404">
        <v>0.66900000000000004</v>
      </c>
      <c r="G166" s="404">
        <v>0.66900000000000004</v>
      </c>
      <c r="H166" s="404">
        <v>0.66900000000000004</v>
      </c>
      <c r="I166" s="404">
        <v>0.66900000000000004</v>
      </c>
      <c r="J166" s="404">
        <v>1</v>
      </c>
      <c r="K166" s="404">
        <v>1</v>
      </c>
      <c r="L166" s="404">
        <v>1</v>
      </c>
      <c r="M166" s="404">
        <v>0.66900000000000004</v>
      </c>
      <c r="N166" s="404">
        <v>0.66900000000000004</v>
      </c>
      <c r="O166" s="404">
        <v>0.66900000000000004</v>
      </c>
      <c r="P166" s="404">
        <v>0.66900000000000004</v>
      </c>
      <c r="Q166" s="404">
        <v>1</v>
      </c>
      <c r="R166" s="404">
        <v>0.66900000000000004</v>
      </c>
      <c r="S166" s="404">
        <v>0.66900000000000004</v>
      </c>
      <c r="T166" s="404">
        <v>1</v>
      </c>
      <c r="U166" s="404">
        <v>1</v>
      </c>
      <c r="V166" s="439">
        <v>1</v>
      </c>
    </row>
    <row r="167" spans="1:22" x14ac:dyDescent="0.2">
      <c r="A167" s="407" t="str">
        <f>'CMFs Fatal (All Data)'!A167</f>
        <v>164 - Roadway - Shoulder width - Widen - Inside/left shoulder - Widen paved shoulder width from 4 ft to 8 ft (inside/left shoulder)</v>
      </c>
      <c r="B167" s="403">
        <f>'CMFs Fatal (All Data)'!B167</f>
        <v>12</v>
      </c>
      <c r="C167" s="403" t="str">
        <f>'CMFs Fatal (All Data)'!C167</f>
        <v>Urban</v>
      </c>
      <c r="D167" s="403" t="e">
        <f>'CMFs Fatal (All Data)'!D167</f>
        <v>#N/A</v>
      </c>
      <c r="E167" s="404">
        <v>0.70950000000000002</v>
      </c>
      <c r="F167" s="404">
        <v>0.70950000000000002</v>
      </c>
      <c r="G167" s="404">
        <v>0.70950000000000002</v>
      </c>
      <c r="H167" s="404">
        <v>0.70950000000000002</v>
      </c>
      <c r="I167" s="404">
        <v>0.70950000000000002</v>
      </c>
      <c r="J167" s="404">
        <v>1</v>
      </c>
      <c r="K167" s="404">
        <v>1</v>
      </c>
      <c r="L167" s="404">
        <v>1</v>
      </c>
      <c r="M167" s="404">
        <v>0.70950000000000002</v>
      </c>
      <c r="N167" s="404">
        <v>0.70950000000000002</v>
      </c>
      <c r="O167" s="404">
        <v>0.70950000000000002</v>
      </c>
      <c r="P167" s="404">
        <v>0.70950000000000002</v>
      </c>
      <c r="Q167" s="404">
        <v>1</v>
      </c>
      <c r="R167" s="404">
        <v>0.70950000000000002</v>
      </c>
      <c r="S167" s="404">
        <v>0.70950000000000002</v>
      </c>
      <c r="T167" s="404">
        <v>1</v>
      </c>
      <c r="U167" s="404">
        <v>1</v>
      </c>
      <c r="V167" s="439">
        <v>1</v>
      </c>
    </row>
    <row r="168" spans="1:22" x14ac:dyDescent="0.2">
      <c r="A168" s="407" t="str">
        <f>'CMFs Fatal (All Data)'!A168</f>
        <v>165 - Roadway - Shoulder width and type - Convert a narrow (&lt; 5 ft) turf shoulder to wide (&gt; 5ft) composite shoulder</v>
      </c>
      <c r="B168" s="403">
        <f>'CMFs Fatal (All Data)'!B168</f>
        <v>12</v>
      </c>
      <c r="C168" s="403" t="str">
        <f>'CMFs Fatal (All Data)'!C168</f>
        <v>Rural</v>
      </c>
      <c r="D168" s="403" t="e">
        <f>'CMFs Fatal (All Data)'!D168</f>
        <v>#N/A</v>
      </c>
      <c r="E168" s="404">
        <v>0.61</v>
      </c>
      <c r="F168" s="404">
        <v>0.61</v>
      </c>
      <c r="G168" s="404">
        <v>0.61</v>
      </c>
      <c r="H168" s="404">
        <v>0.61</v>
      </c>
      <c r="I168" s="404">
        <v>0.61</v>
      </c>
      <c r="J168" s="404">
        <v>1</v>
      </c>
      <c r="K168" s="404">
        <v>1</v>
      </c>
      <c r="L168" s="404">
        <v>1</v>
      </c>
      <c r="M168" s="404">
        <v>0.61</v>
      </c>
      <c r="N168" s="404">
        <v>0.61</v>
      </c>
      <c r="O168" s="404">
        <v>0.61</v>
      </c>
      <c r="P168" s="404">
        <v>0.61</v>
      </c>
      <c r="Q168" s="404">
        <v>1</v>
      </c>
      <c r="R168" s="404">
        <v>0.61</v>
      </c>
      <c r="S168" s="404">
        <v>0.61</v>
      </c>
      <c r="T168" s="404">
        <v>1</v>
      </c>
      <c r="U168" s="404">
        <v>1</v>
      </c>
      <c r="V168" s="439">
        <v>1</v>
      </c>
    </row>
    <row r="169" spans="1:22" x14ac:dyDescent="0.2">
      <c r="A169" s="407" t="str">
        <f>'CMFs Fatal (All Data)'!A169</f>
        <v>166 - Roadway - Shoulder width and type - Convert a narrow (&lt; 5 ft) turf shoulder to wide (&gt; 5ft) paved shoulder</v>
      </c>
      <c r="B169" s="403">
        <f>'CMFs Fatal (All Data)'!B169</f>
        <v>12</v>
      </c>
      <c r="C169" s="403" t="str">
        <f>'CMFs Fatal (All Data)'!C169</f>
        <v>Rural</v>
      </c>
      <c r="D169" s="403" t="e">
        <f>'CMFs Fatal (All Data)'!D169</f>
        <v>#N/A</v>
      </c>
      <c r="E169" s="404">
        <v>0.52500000000000002</v>
      </c>
      <c r="F169" s="404">
        <v>0.52500000000000002</v>
      </c>
      <c r="G169" s="404">
        <v>0.52500000000000002</v>
      </c>
      <c r="H169" s="404">
        <v>0.52500000000000002</v>
      </c>
      <c r="I169" s="404">
        <v>0.52500000000000002</v>
      </c>
      <c r="J169" s="404">
        <v>1</v>
      </c>
      <c r="K169" s="404">
        <v>1</v>
      </c>
      <c r="L169" s="404">
        <v>1</v>
      </c>
      <c r="M169" s="404">
        <v>0.52500000000000002</v>
      </c>
      <c r="N169" s="404">
        <v>0.52500000000000002</v>
      </c>
      <c r="O169" s="404">
        <v>0.52500000000000002</v>
      </c>
      <c r="P169" s="404">
        <v>0.52500000000000002</v>
      </c>
      <c r="Q169" s="404">
        <v>1</v>
      </c>
      <c r="R169" s="404">
        <v>0.52500000000000002</v>
      </c>
      <c r="S169" s="404">
        <v>0.52500000000000002</v>
      </c>
      <c r="T169" s="404">
        <v>1</v>
      </c>
      <c r="U169" s="404">
        <v>1</v>
      </c>
      <c r="V169" s="439">
        <v>1</v>
      </c>
    </row>
    <row r="170" spans="1:22" x14ac:dyDescent="0.2">
      <c r="A170" s="407" t="str">
        <f>'CMFs Fatal (All Data)'!A170</f>
        <v>167 - Roadway - Shoulder width and type - Convert a narrow (&lt; 5 ft) turf shoulder to wide (&gt; 5ft) turf shoulder</v>
      </c>
      <c r="B170" s="403">
        <f>'CMFs Fatal (All Data)'!B170</f>
        <v>12</v>
      </c>
      <c r="C170" s="403" t="str">
        <f>'CMFs Fatal (All Data)'!C170</f>
        <v>Rural</v>
      </c>
      <c r="D170" s="403" t="e">
        <f>'CMFs Fatal (All Data)'!D170</f>
        <v>#N/A</v>
      </c>
      <c r="E170" s="404">
        <v>0.57999999999999996</v>
      </c>
      <c r="F170" s="404">
        <v>0.57999999999999996</v>
      </c>
      <c r="G170" s="404">
        <v>0.57999999999999996</v>
      </c>
      <c r="H170" s="404">
        <v>0.57999999999999996</v>
      </c>
      <c r="I170" s="404">
        <v>0.57999999999999996</v>
      </c>
      <c r="J170" s="404">
        <v>1</v>
      </c>
      <c r="K170" s="404">
        <v>1</v>
      </c>
      <c r="L170" s="404">
        <v>1</v>
      </c>
      <c r="M170" s="404">
        <v>0.57999999999999996</v>
      </c>
      <c r="N170" s="404">
        <v>0.57999999999999996</v>
      </c>
      <c r="O170" s="404">
        <v>0.57999999999999996</v>
      </c>
      <c r="P170" s="404">
        <v>0.57999999999999996</v>
      </c>
      <c r="Q170" s="404">
        <v>1</v>
      </c>
      <c r="R170" s="404">
        <v>0.57999999999999996</v>
      </c>
      <c r="S170" s="404">
        <v>0.57999999999999996</v>
      </c>
      <c r="T170" s="404">
        <v>1</v>
      </c>
      <c r="U170" s="404">
        <v>1</v>
      </c>
      <c r="V170" s="439">
        <v>1</v>
      </c>
    </row>
    <row r="171" spans="1:22" x14ac:dyDescent="0.2">
      <c r="A171" s="407" t="str">
        <f>'CMFs Fatal (All Data)'!A171</f>
        <v>168 - Roadway - Shoulder width and type - Covert a narrow (&lt; 5 ft) unpaved shoulder to wide (&gt; 5 ft) paved shoulder</v>
      </c>
      <c r="B171" s="403">
        <f>'CMFs Fatal (All Data)'!B171</f>
        <v>12</v>
      </c>
      <c r="C171" s="403" t="str">
        <f>'CMFs Fatal (All Data)'!C171</f>
        <v>Rural</v>
      </c>
      <c r="D171" s="403" t="e">
        <f>'CMFs Fatal (All Data)'!D171</f>
        <v>#N/A</v>
      </c>
      <c r="E171" s="404">
        <v>0.23</v>
      </c>
      <c r="F171" s="404">
        <v>0.28000000000000003</v>
      </c>
      <c r="G171" s="404">
        <v>0.28000000000000003</v>
      </c>
      <c r="H171" s="404">
        <v>0.23</v>
      </c>
      <c r="I171" s="404">
        <v>0.28000000000000003</v>
      </c>
      <c r="J171" s="404">
        <v>1</v>
      </c>
      <c r="K171" s="404">
        <v>1</v>
      </c>
      <c r="L171" s="404">
        <v>1</v>
      </c>
      <c r="M171" s="404">
        <v>0.28000000000000003</v>
      </c>
      <c r="N171" s="404">
        <v>0.28000000000000003</v>
      </c>
      <c r="O171" s="404">
        <v>0.23</v>
      </c>
      <c r="P171" s="404">
        <v>0.28000000000000003</v>
      </c>
      <c r="Q171" s="404">
        <v>1</v>
      </c>
      <c r="R171" s="404">
        <v>0.28000000000000003</v>
      </c>
      <c r="S171" s="404">
        <v>0.28000000000000003</v>
      </c>
      <c r="T171" s="404">
        <v>1</v>
      </c>
      <c r="U171" s="404">
        <v>1</v>
      </c>
      <c r="V171" s="439">
        <v>1</v>
      </c>
    </row>
    <row r="172" spans="1:22" x14ac:dyDescent="0.2">
      <c r="A172" s="407" t="str">
        <f>'CMFs Fatal (All Data)'!A172</f>
        <v>169 - Roadway - Shoulder width and type - Covert a narrow (&lt; 5 ft) unpaved shoulder to wide (&gt; 5 ft) unpaved shoulder</v>
      </c>
      <c r="B172" s="403">
        <f>'CMFs Fatal (All Data)'!B172</f>
        <v>12</v>
      </c>
      <c r="C172" s="403" t="str">
        <f>'CMFs Fatal (All Data)'!C172</f>
        <v>Rural</v>
      </c>
      <c r="D172" s="403" t="e">
        <f>'CMFs Fatal (All Data)'!D172</f>
        <v>#N/A</v>
      </c>
      <c r="E172" s="404">
        <v>0.21</v>
      </c>
      <c r="F172" s="404">
        <v>0.35</v>
      </c>
      <c r="G172" s="404">
        <v>0.35</v>
      </c>
      <c r="H172" s="404">
        <v>0.21</v>
      </c>
      <c r="I172" s="404">
        <v>0.35</v>
      </c>
      <c r="J172" s="404">
        <v>1</v>
      </c>
      <c r="K172" s="404">
        <v>1</v>
      </c>
      <c r="L172" s="404">
        <v>1</v>
      </c>
      <c r="M172" s="404">
        <v>0.35</v>
      </c>
      <c r="N172" s="404">
        <v>0.35</v>
      </c>
      <c r="O172" s="404">
        <v>0.21</v>
      </c>
      <c r="P172" s="404">
        <v>0.35</v>
      </c>
      <c r="Q172" s="404">
        <v>1</v>
      </c>
      <c r="R172" s="404">
        <v>0.35</v>
      </c>
      <c r="S172" s="404">
        <v>0.35</v>
      </c>
      <c r="T172" s="404">
        <v>1</v>
      </c>
      <c r="U172" s="404">
        <v>1</v>
      </c>
      <c r="V172" s="439">
        <v>1</v>
      </c>
    </row>
    <row r="173" spans="1:22" x14ac:dyDescent="0.2">
      <c r="A173" s="407" t="str">
        <f>'CMFs Fatal (All Data)'!A173</f>
        <v>170 - Speed management - Differential speed limit - Install 10 mph differential speed limit on rural Interstate Highways</v>
      </c>
      <c r="B173" s="403">
        <f>'CMFs Fatal (All Data)'!B173</f>
        <v>10</v>
      </c>
      <c r="C173" s="403" t="str">
        <f>'CMFs Fatal (All Data)'!C173</f>
        <v>Rural</v>
      </c>
      <c r="D173" s="403" t="e">
        <f>'CMFs Fatal (All Data)'!D173</f>
        <v>#N/A</v>
      </c>
      <c r="E173" s="404">
        <v>1</v>
      </c>
      <c r="F173" s="404">
        <v>1</v>
      </c>
      <c r="G173" s="404">
        <v>1</v>
      </c>
      <c r="H173" s="404">
        <v>1</v>
      </c>
      <c r="I173" s="404">
        <v>1</v>
      </c>
      <c r="J173" s="404">
        <v>1</v>
      </c>
      <c r="K173" s="404">
        <v>1</v>
      </c>
      <c r="L173" s="404">
        <v>1</v>
      </c>
      <c r="M173" s="404">
        <v>0.91400000000000003</v>
      </c>
      <c r="N173" s="404">
        <v>1</v>
      </c>
      <c r="O173" s="404">
        <v>0.91400000000000003</v>
      </c>
      <c r="P173" s="404">
        <v>0.91400000000000003</v>
      </c>
      <c r="Q173" s="404">
        <v>1</v>
      </c>
      <c r="R173" s="404">
        <v>0.91400000000000003</v>
      </c>
      <c r="S173" s="404">
        <v>0.91400000000000003</v>
      </c>
      <c r="T173" s="404">
        <v>1</v>
      </c>
      <c r="U173" s="404">
        <v>1</v>
      </c>
      <c r="V173" s="439">
        <v>1</v>
      </c>
    </row>
    <row r="174" spans="1:22" x14ac:dyDescent="0.2">
      <c r="A174" s="407" t="str">
        <f>'CMFs Fatal (All Data)'!A174</f>
        <v>171 - Speed management - Enforcement - Intersection - Implement speed enforcement system</v>
      </c>
      <c r="B174" s="403">
        <f>'CMFs Fatal (All Data)'!B174</f>
        <v>10</v>
      </c>
      <c r="C174" s="403" t="str">
        <f>'CMFs Fatal (All Data)'!C174</f>
        <v>All</v>
      </c>
      <c r="D174" s="403" t="e">
        <f>'CMFs Fatal (All Data)'!D174</f>
        <v>#N/A</v>
      </c>
      <c r="E174" s="404">
        <v>0.76</v>
      </c>
      <c r="F174" s="404">
        <v>1.0900000000000001</v>
      </c>
      <c r="G174" s="404">
        <v>0.69</v>
      </c>
      <c r="H174" s="404">
        <v>0.76</v>
      </c>
      <c r="I174" s="404">
        <v>0.76</v>
      </c>
      <c r="J174" s="404">
        <v>0.76</v>
      </c>
      <c r="K174" s="404">
        <v>1</v>
      </c>
      <c r="L174" s="404">
        <v>1</v>
      </c>
      <c r="M174" s="404">
        <v>0.76</v>
      </c>
      <c r="N174" s="404">
        <v>0.76</v>
      </c>
      <c r="O174" s="404">
        <v>0.76</v>
      </c>
      <c r="P174" s="404">
        <v>0.76</v>
      </c>
      <c r="Q174" s="404">
        <v>1</v>
      </c>
      <c r="R174" s="404">
        <v>0.76</v>
      </c>
      <c r="S174" s="404">
        <v>0.76</v>
      </c>
      <c r="T174" s="404">
        <v>1</v>
      </c>
      <c r="U174" s="404">
        <v>1</v>
      </c>
      <c r="V174" s="439">
        <v>1</v>
      </c>
    </row>
    <row r="175" spans="1:22" x14ac:dyDescent="0.2">
      <c r="A175" s="407" t="str">
        <f>'CMFs Fatal (All Data)'!A175</f>
        <v>172 - Speed management - Enforcement - Intersection - Install red-light running cameras</v>
      </c>
      <c r="B175" s="403">
        <f>'CMFs Fatal (All Data)'!B175</f>
        <v>10</v>
      </c>
      <c r="C175" s="403" t="str">
        <f>'CMFs Fatal (All Data)'!C175</f>
        <v>All</v>
      </c>
      <c r="D175" s="403" t="e">
        <f>'CMFs Fatal (All Data)'!D175</f>
        <v>#N/A</v>
      </c>
      <c r="E175" s="404">
        <v>0.87</v>
      </c>
      <c r="F175" s="404">
        <v>1.23</v>
      </c>
      <c r="G175" s="404">
        <v>0.77</v>
      </c>
      <c r="H175" s="404">
        <v>0.86799999999999999</v>
      </c>
      <c r="I175" s="404">
        <v>0.86799999999999999</v>
      </c>
      <c r="J175" s="404">
        <v>1</v>
      </c>
      <c r="K175" s="404">
        <v>0.84</v>
      </c>
      <c r="L175" s="404">
        <v>0.86799999999999999</v>
      </c>
      <c r="M175" s="404">
        <v>0.86799999999999999</v>
      </c>
      <c r="N175" s="404">
        <v>0.86799999999999999</v>
      </c>
      <c r="O175" s="404">
        <v>1</v>
      </c>
      <c r="P175" s="404">
        <v>1</v>
      </c>
      <c r="Q175" s="404">
        <v>1</v>
      </c>
      <c r="R175" s="404">
        <v>0.86799999999999999</v>
      </c>
      <c r="S175" s="404">
        <v>0.89200000000000002</v>
      </c>
      <c r="T175" s="404">
        <v>1</v>
      </c>
      <c r="U175" s="404">
        <v>1</v>
      </c>
      <c r="V175" s="439">
        <v>1</v>
      </c>
    </row>
    <row r="176" spans="1:22" x14ac:dyDescent="0.2">
      <c r="A176" s="407" t="str">
        <f>'CMFs Fatal (All Data)'!A176</f>
        <v>173 - Speed management - Enforcement - Remove - Deactivate red-light running camera</v>
      </c>
      <c r="B176" s="403">
        <f>'CMFs Fatal (All Data)'!B176</f>
        <v>10</v>
      </c>
      <c r="C176" s="403" t="str">
        <f>'CMFs Fatal (All Data)'!C176</f>
        <v>Urban</v>
      </c>
      <c r="D176" s="403" t="e">
        <f>'CMFs Fatal (All Data)'!D176</f>
        <v>#N/A</v>
      </c>
      <c r="E176" s="404">
        <v>1.2</v>
      </c>
      <c r="F176" s="404">
        <v>1.2</v>
      </c>
      <c r="G176" s="404">
        <v>1.2</v>
      </c>
      <c r="H176" s="404">
        <v>1.2</v>
      </c>
      <c r="I176" s="404">
        <v>1.2</v>
      </c>
      <c r="J176" s="404">
        <v>1</v>
      </c>
      <c r="K176" s="404">
        <v>1.2</v>
      </c>
      <c r="L176" s="404">
        <v>1.2</v>
      </c>
      <c r="M176" s="404">
        <v>1.2</v>
      </c>
      <c r="N176" s="404">
        <v>1.2</v>
      </c>
      <c r="O176" s="404">
        <v>1</v>
      </c>
      <c r="P176" s="404">
        <v>1</v>
      </c>
      <c r="Q176" s="404">
        <v>1</v>
      </c>
      <c r="R176" s="404">
        <v>1.2</v>
      </c>
      <c r="S176" s="404">
        <v>1.2</v>
      </c>
      <c r="T176" s="404">
        <v>1</v>
      </c>
      <c r="U176" s="404">
        <v>1</v>
      </c>
      <c r="V176" s="439">
        <v>1</v>
      </c>
    </row>
    <row r="177" spans="1:22" x14ac:dyDescent="0.2">
      <c r="A177" s="407" t="str">
        <f>'CMFs Fatal (All Data)'!A177</f>
        <v>174 - Speed management - Enforcement - Remove - Remove speed enforcement cameras</v>
      </c>
      <c r="B177" s="403">
        <f>'CMFs Fatal (All Data)'!B177</f>
        <v>10</v>
      </c>
      <c r="C177" s="403" t="str">
        <f>'CMFs Fatal (All Data)'!C177</f>
        <v>All</v>
      </c>
      <c r="D177" s="403" t="e">
        <f>'CMFs Fatal (All Data)'!D177</f>
        <v>#N/A</v>
      </c>
      <c r="E177" s="404">
        <v>0.97499999999999998</v>
      </c>
      <c r="F177" s="404">
        <v>0.97499999999999998</v>
      </c>
      <c r="G177" s="404">
        <v>0.97499999999999998</v>
      </c>
      <c r="H177" s="404">
        <v>0.97499999999999998</v>
      </c>
      <c r="I177" s="404">
        <v>0.97499999999999998</v>
      </c>
      <c r="J177" s="404">
        <v>0.97499999999999998</v>
      </c>
      <c r="K177" s="404">
        <v>0.97499999999999998</v>
      </c>
      <c r="L177" s="404">
        <v>0.97499999999999998</v>
      </c>
      <c r="M177" s="404">
        <v>0.97499999999999998</v>
      </c>
      <c r="N177" s="404">
        <v>0.97499999999999998</v>
      </c>
      <c r="O177" s="404">
        <v>1</v>
      </c>
      <c r="P177" s="404">
        <v>1</v>
      </c>
      <c r="Q177" s="404">
        <v>1</v>
      </c>
      <c r="R177" s="404">
        <v>0.97499999999999998</v>
      </c>
      <c r="S177" s="404">
        <v>0.97499999999999998</v>
      </c>
      <c r="T177" s="404">
        <v>1</v>
      </c>
      <c r="U177" s="404">
        <v>1</v>
      </c>
      <c r="V177" s="439">
        <v>1</v>
      </c>
    </row>
    <row r="178" spans="1:22" x14ac:dyDescent="0.2">
      <c r="A178" s="407" t="str">
        <f>'CMFs Fatal (All Data)'!A178</f>
        <v>175 - Speed management - Enforcement - Segment - Implement speed enforcement system</v>
      </c>
      <c r="B178" s="403">
        <f>'CMFs Fatal (All Data)'!B178</f>
        <v>10</v>
      </c>
      <c r="C178" s="403" t="str">
        <f>'CMFs Fatal (All Data)'!C178</f>
        <v>All</v>
      </c>
      <c r="D178" s="403" t="e">
        <f>'CMFs Fatal (All Data)'!D178</f>
        <v>#N/A</v>
      </c>
      <c r="E178" s="404">
        <v>0.13</v>
      </c>
      <c r="F178" s="404">
        <v>1.38</v>
      </c>
      <c r="G178" s="404">
        <v>0.89</v>
      </c>
      <c r="H178" s="404">
        <v>0.52</v>
      </c>
      <c r="I178" s="404">
        <v>0.52</v>
      </c>
      <c r="J178" s="404">
        <v>0.13</v>
      </c>
      <c r="K178" s="404">
        <v>0.89</v>
      </c>
      <c r="L178" s="404">
        <v>0.13</v>
      </c>
      <c r="M178" s="404">
        <v>0.13</v>
      </c>
      <c r="N178" s="404">
        <v>1</v>
      </c>
      <c r="O178" s="404">
        <v>0.14000000000000001</v>
      </c>
      <c r="P178" s="404">
        <v>0.82899999999999996</v>
      </c>
      <c r="Q178" s="404">
        <v>1</v>
      </c>
      <c r="R178" s="404">
        <v>0.44500000000000001</v>
      </c>
      <c r="S178" s="404">
        <v>0.3785</v>
      </c>
      <c r="T178" s="404">
        <v>1</v>
      </c>
      <c r="U178" s="404">
        <v>1</v>
      </c>
      <c r="V178" s="439">
        <v>1</v>
      </c>
    </row>
    <row r="179" spans="1:22" x14ac:dyDescent="0.2">
      <c r="A179" s="407" t="str">
        <f>'CMFs Fatal (All Data)'!A179</f>
        <v>176 - Speed management - Speed limit - Lower - Lower posted speed by 10 - 15 mph</v>
      </c>
      <c r="B179" s="403">
        <f>'CMFs Fatal (All Data)'!B179</f>
        <v>10</v>
      </c>
      <c r="C179" s="403" t="str">
        <f>'CMFs Fatal (All Data)'!C179</f>
        <v>All</v>
      </c>
      <c r="D179" s="403" t="e">
        <f>'CMFs Fatal (All Data)'!D179</f>
        <v>#N/A</v>
      </c>
      <c r="E179" s="404">
        <v>0.94</v>
      </c>
      <c r="F179" s="404">
        <v>0.94</v>
      </c>
      <c r="G179" s="404">
        <v>0.94</v>
      </c>
      <c r="H179" s="404">
        <v>0.94</v>
      </c>
      <c r="I179" s="404">
        <v>0.94</v>
      </c>
      <c r="J179" s="404">
        <v>0.94</v>
      </c>
      <c r="K179" s="404">
        <v>1</v>
      </c>
      <c r="L179" s="404">
        <v>1</v>
      </c>
      <c r="M179" s="404">
        <v>0.94</v>
      </c>
      <c r="N179" s="404">
        <v>0.94</v>
      </c>
      <c r="O179" s="404">
        <v>0.94</v>
      </c>
      <c r="P179" s="404">
        <v>0.94</v>
      </c>
      <c r="Q179" s="404">
        <v>0.94</v>
      </c>
      <c r="R179" s="404">
        <v>0.94</v>
      </c>
      <c r="S179" s="404">
        <v>0.94</v>
      </c>
      <c r="T179" s="404">
        <v>1</v>
      </c>
      <c r="U179" s="404">
        <v>1</v>
      </c>
      <c r="V179" s="439">
        <v>1</v>
      </c>
    </row>
    <row r="180" spans="1:22" x14ac:dyDescent="0.2">
      <c r="A180" s="407" t="str">
        <f>'CMFs Fatal (All Data)'!A180</f>
        <v>177 - Speed management - Speed limit - Raise - Raise posted speed by 10 - 15 mph</v>
      </c>
      <c r="B180" s="403">
        <f>'CMFs Fatal (All Data)'!B180</f>
        <v>10</v>
      </c>
      <c r="C180" s="403" t="str">
        <f>'CMFs Fatal (All Data)'!C180</f>
        <v>All</v>
      </c>
      <c r="D180" s="403" t="e">
        <f>'CMFs Fatal (All Data)'!D180</f>
        <v>#N/A</v>
      </c>
      <c r="E180" s="404">
        <v>0.997</v>
      </c>
      <c r="F180" s="404">
        <v>0.997</v>
      </c>
      <c r="G180" s="404">
        <v>0.997</v>
      </c>
      <c r="H180" s="404">
        <v>0.997</v>
      </c>
      <c r="I180" s="404">
        <v>0.997</v>
      </c>
      <c r="J180" s="404">
        <v>0.997</v>
      </c>
      <c r="K180" s="404">
        <v>1</v>
      </c>
      <c r="L180" s="404">
        <v>1</v>
      </c>
      <c r="M180" s="404">
        <v>0.997</v>
      </c>
      <c r="N180" s="404">
        <v>1</v>
      </c>
      <c r="O180" s="404">
        <v>0.98599999999999999</v>
      </c>
      <c r="P180" s="404">
        <v>0.997</v>
      </c>
      <c r="Q180" s="404">
        <v>1</v>
      </c>
      <c r="R180" s="404">
        <v>0.997</v>
      </c>
      <c r="S180" s="404">
        <v>0.997</v>
      </c>
      <c r="T180" s="404">
        <v>1</v>
      </c>
      <c r="U180" s="404">
        <v>1</v>
      </c>
      <c r="V180" s="439">
        <v>1</v>
      </c>
    </row>
    <row r="181" spans="1:22" x14ac:dyDescent="0.2">
      <c r="A181" s="407" t="str">
        <f>'CMFs Fatal (All Data)'!A181</f>
        <v>178 - Speed management - Speed limit - Raise - Raise posted speed by 5 mph</v>
      </c>
      <c r="B181" s="403">
        <f>'CMFs Fatal (All Data)'!B181</f>
        <v>10</v>
      </c>
      <c r="C181" s="403" t="str">
        <f>'CMFs Fatal (All Data)'!C181</f>
        <v>All</v>
      </c>
      <c r="D181" s="403" t="e">
        <f>'CMFs Fatal (All Data)'!D181</f>
        <v>#N/A</v>
      </c>
      <c r="E181" s="404">
        <v>0.92</v>
      </c>
      <c r="F181" s="404">
        <v>0.92</v>
      </c>
      <c r="G181" s="404">
        <v>0.92</v>
      </c>
      <c r="H181" s="404">
        <v>0.92</v>
      </c>
      <c r="I181" s="404">
        <v>0.92</v>
      </c>
      <c r="J181" s="404">
        <v>0.92</v>
      </c>
      <c r="K181" s="404">
        <v>1</v>
      </c>
      <c r="L181" s="404">
        <v>1</v>
      </c>
      <c r="M181" s="404">
        <v>0.92</v>
      </c>
      <c r="N181" s="404">
        <v>1</v>
      </c>
      <c r="O181" s="404">
        <v>0.92</v>
      </c>
      <c r="P181" s="404">
        <v>0.92</v>
      </c>
      <c r="Q181" s="404">
        <v>1</v>
      </c>
      <c r="R181" s="404">
        <v>0.92</v>
      </c>
      <c r="S181" s="404">
        <v>0.92</v>
      </c>
      <c r="T181" s="404">
        <v>1</v>
      </c>
      <c r="U181" s="404">
        <v>1</v>
      </c>
      <c r="V181" s="439">
        <v>1</v>
      </c>
    </row>
    <row r="182" spans="1:22" x14ac:dyDescent="0.2">
      <c r="A182" s="407" t="str">
        <f>'CMFs Fatal (All Data)'!A182</f>
        <v>179 - Speed management - Traffic calming - Traffic calming</v>
      </c>
      <c r="B182" s="403">
        <f>'CMFs Fatal (All Data)'!B182</f>
        <v>10</v>
      </c>
      <c r="C182" s="403" t="str">
        <f>'CMFs Fatal (All Data)'!C182</f>
        <v>Urban and Suburban</v>
      </c>
      <c r="D182" s="403" t="e">
        <f>'CMFs Fatal (All Data)'!D182</f>
        <v>#N/A</v>
      </c>
      <c r="E182" s="404">
        <v>0.67500000000000004</v>
      </c>
      <c r="F182" s="404">
        <v>0.67500000000000004</v>
      </c>
      <c r="G182" s="404">
        <v>0.67500000000000004</v>
      </c>
      <c r="H182" s="404">
        <v>0.67500000000000004</v>
      </c>
      <c r="I182" s="404">
        <v>0.67500000000000004</v>
      </c>
      <c r="J182" s="404">
        <v>0.67500000000000004</v>
      </c>
      <c r="K182" s="404">
        <v>0.67500000000000004</v>
      </c>
      <c r="L182" s="404">
        <v>0.67500000000000004</v>
      </c>
      <c r="M182" s="404">
        <v>0.67500000000000004</v>
      </c>
      <c r="N182" s="404">
        <v>0.67500000000000004</v>
      </c>
      <c r="O182" s="404">
        <v>0.67500000000000004</v>
      </c>
      <c r="P182" s="404">
        <v>0.67500000000000004</v>
      </c>
      <c r="Q182" s="404">
        <v>0.67500000000000004</v>
      </c>
      <c r="R182" s="404">
        <v>0.67500000000000004</v>
      </c>
      <c r="S182" s="404">
        <v>0.67500000000000004</v>
      </c>
      <c r="T182" s="404">
        <v>1</v>
      </c>
      <c r="U182" s="404">
        <v>1</v>
      </c>
      <c r="V182" s="439">
        <v>1</v>
      </c>
    </row>
    <row r="183" spans="1:22" x14ac:dyDescent="0.2">
      <c r="A183" s="407" t="str">
        <f>'CMFs Fatal (All Data)'!A183</f>
        <v>180 - Speed management - Variable speed limit - Install variable speed limit sign</v>
      </c>
      <c r="B183" s="403">
        <f>'CMFs Fatal (All Data)'!B183</f>
        <v>10</v>
      </c>
      <c r="C183" s="403" t="str">
        <f>'CMFs Fatal (All Data)'!C183</f>
        <v>Urban</v>
      </c>
      <c r="D183" s="403" t="e">
        <f>'CMFs Fatal (All Data)'!D183</f>
        <v>#N/A</v>
      </c>
      <c r="E183" s="404">
        <v>0.71</v>
      </c>
      <c r="F183" s="404">
        <v>0.71</v>
      </c>
      <c r="G183" s="404">
        <v>0.71</v>
      </c>
      <c r="H183" s="404">
        <v>0.71</v>
      </c>
      <c r="I183" s="404">
        <v>0.71</v>
      </c>
      <c r="J183" s="404">
        <v>0.71</v>
      </c>
      <c r="K183" s="404">
        <v>1</v>
      </c>
      <c r="L183" s="404">
        <v>1</v>
      </c>
      <c r="M183" s="404">
        <v>0.71</v>
      </c>
      <c r="N183" s="404">
        <v>0.71</v>
      </c>
      <c r="O183" s="404">
        <v>0.71</v>
      </c>
      <c r="P183" s="404">
        <v>0.71</v>
      </c>
      <c r="Q183" s="404">
        <v>0.71</v>
      </c>
      <c r="R183" s="404">
        <v>0.71</v>
      </c>
      <c r="S183" s="404">
        <v>0.71</v>
      </c>
      <c r="T183" s="404">
        <v>1</v>
      </c>
      <c r="U183" s="404">
        <v>1</v>
      </c>
      <c r="V183" s="439">
        <v>1</v>
      </c>
    </row>
    <row r="184" spans="1:22" x14ac:dyDescent="0.2">
      <c r="A184" s="407" t="str">
        <f>'CMFs Fatal (All Data)'!A184</f>
        <v>181 - Traffic control - Truck Lane - Implement truck lane restrictions</v>
      </c>
      <c r="B184" s="403">
        <f>'CMFs Fatal (All Data)'!B184</f>
        <v>10</v>
      </c>
      <c r="C184" s="403" t="str">
        <f>'CMFs Fatal (All Data)'!C184</f>
        <v>All</v>
      </c>
      <c r="D184" s="403" t="e">
        <f>'CMFs Fatal (All Data)'!D184</f>
        <v>#N/A</v>
      </c>
      <c r="E184" s="404">
        <v>1</v>
      </c>
      <c r="F184" s="404">
        <v>1.1200000000000001</v>
      </c>
      <c r="G184" s="404">
        <v>1.1200000000000001</v>
      </c>
      <c r="H184" s="404">
        <v>1.1200000000000001</v>
      </c>
      <c r="I184" s="404">
        <v>1.1200000000000001</v>
      </c>
      <c r="J184" s="404">
        <v>1.1200000000000001</v>
      </c>
      <c r="K184" s="404">
        <v>1</v>
      </c>
      <c r="L184" s="404">
        <v>1</v>
      </c>
      <c r="M184" s="404">
        <v>1.1200000000000001</v>
      </c>
      <c r="N184" s="404">
        <v>1.1200000000000001</v>
      </c>
      <c r="O184" s="404">
        <v>1.1200000000000001</v>
      </c>
      <c r="P184" s="404">
        <v>1.1200000000000001</v>
      </c>
      <c r="Q184" s="404">
        <v>1</v>
      </c>
      <c r="R184" s="404">
        <v>1.1200000000000001</v>
      </c>
      <c r="S184" s="404">
        <v>1.1200000000000001</v>
      </c>
      <c r="T184" s="404">
        <v>1</v>
      </c>
      <c r="U184" s="404">
        <v>1</v>
      </c>
      <c r="V184" s="439">
        <v>1</v>
      </c>
    </row>
    <row r="185" spans="1:22" x14ac:dyDescent="0.2">
      <c r="A185" s="407" t="str">
        <f>'CMFs Fatal (All Data)'!A185</f>
        <v>182 - Traffic sign - Install curve warnings</v>
      </c>
      <c r="B185" s="403">
        <f>'CMFs Fatal (All Data)'!B185</f>
        <v>10</v>
      </c>
      <c r="C185" s="403" t="str">
        <f>'CMFs Fatal (All Data)'!C185</f>
        <v>All</v>
      </c>
      <c r="D185" s="403" t="e">
        <f>'CMFs Fatal (All Data)'!D185</f>
        <v>#N/A</v>
      </c>
      <c r="E185" s="404">
        <v>0.71750000000000003</v>
      </c>
      <c r="F185" s="404">
        <v>0.66549999999999998</v>
      </c>
      <c r="G185" s="404">
        <v>0.63500000000000001</v>
      </c>
      <c r="H185" s="404">
        <v>0.71750000000000003</v>
      </c>
      <c r="I185" s="404">
        <v>0.71750000000000003</v>
      </c>
      <c r="J185" s="404">
        <v>0.60799999999999998</v>
      </c>
      <c r="K185" s="404">
        <v>1</v>
      </c>
      <c r="L185" s="404">
        <v>1</v>
      </c>
      <c r="M185" s="404">
        <v>0.66549999999999998</v>
      </c>
      <c r="N185" s="404">
        <v>0.60799999999999998</v>
      </c>
      <c r="O185" s="404">
        <v>0.72</v>
      </c>
      <c r="P185" s="404">
        <v>0.60799999999999998</v>
      </c>
      <c r="Q185" s="404">
        <v>1</v>
      </c>
      <c r="R185" s="404">
        <v>0.52</v>
      </c>
      <c r="S185" s="404">
        <v>0.65</v>
      </c>
      <c r="T185" s="404">
        <v>1</v>
      </c>
      <c r="U185" s="404">
        <v>1</v>
      </c>
      <c r="V185" s="439">
        <v>1</v>
      </c>
    </row>
    <row r="186" spans="1:22" x14ac:dyDescent="0.2">
      <c r="A186" s="407" t="str">
        <f>'CMFs Fatal (All Data)'!A186</f>
        <v>183 - Traffic sign - Install drowsy driving signs</v>
      </c>
      <c r="B186" s="403">
        <f>'CMFs Fatal (All Data)'!B186</f>
        <v>10</v>
      </c>
      <c r="C186" s="403" t="str">
        <f>'CMFs Fatal (All Data)'!C186</f>
        <v>All</v>
      </c>
      <c r="D186" s="403" t="e">
        <f>'CMFs Fatal (All Data)'!D186</f>
        <v>#N/A</v>
      </c>
      <c r="E186" s="404">
        <v>0.371</v>
      </c>
      <c r="F186" s="404">
        <v>0.371</v>
      </c>
      <c r="G186" s="404">
        <v>0.371</v>
      </c>
      <c r="H186" s="404">
        <v>0.371</v>
      </c>
      <c r="I186" s="404">
        <v>0.371</v>
      </c>
      <c r="J186" s="404">
        <v>0.371</v>
      </c>
      <c r="K186" s="404">
        <v>1</v>
      </c>
      <c r="L186" s="404">
        <v>1</v>
      </c>
      <c r="M186" s="404">
        <v>0.371</v>
      </c>
      <c r="N186" s="404">
        <v>0.371</v>
      </c>
      <c r="O186" s="404">
        <v>0.371</v>
      </c>
      <c r="P186" s="404">
        <v>0.371</v>
      </c>
      <c r="Q186" s="404">
        <v>0.371</v>
      </c>
      <c r="R186" s="404">
        <v>0.371</v>
      </c>
      <c r="S186" s="404">
        <v>0.371</v>
      </c>
      <c r="T186" s="404">
        <v>1</v>
      </c>
      <c r="U186" s="404">
        <v>1</v>
      </c>
      <c r="V186" s="439">
        <v>1</v>
      </c>
    </row>
    <row r="187" spans="1:22" x14ac:dyDescent="0.2">
      <c r="A187" s="407" t="str">
        <f>'CMFs Fatal (All Data)'!A187</f>
        <v>184 - Traffic sign - Install guide sign</v>
      </c>
      <c r="B187" s="403">
        <f>'CMFs Fatal (All Data)'!B187</f>
        <v>10</v>
      </c>
      <c r="C187" s="403" t="str">
        <f>'CMFs Fatal (All Data)'!C187</f>
        <v>All</v>
      </c>
      <c r="D187" s="403" t="e">
        <f>'CMFs Fatal (All Data)'!D187</f>
        <v>#N/A</v>
      </c>
      <c r="E187" s="404">
        <v>0.99</v>
      </c>
      <c r="F187" s="404">
        <v>1.01</v>
      </c>
      <c r="G187" s="404">
        <v>0.99</v>
      </c>
      <c r="H187" s="404">
        <v>0.89700000000000002</v>
      </c>
      <c r="I187" s="404">
        <v>0.89700000000000002</v>
      </c>
      <c r="J187" s="404">
        <v>0.99</v>
      </c>
      <c r="K187" s="404">
        <v>1</v>
      </c>
      <c r="L187" s="404">
        <v>1</v>
      </c>
      <c r="M187" s="404">
        <v>0.99</v>
      </c>
      <c r="N187" s="404">
        <v>0.99</v>
      </c>
      <c r="O187" s="404">
        <v>0.99</v>
      </c>
      <c r="P187" s="404">
        <v>0.99</v>
      </c>
      <c r="Q187" s="404">
        <v>0.99</v>
      </c>
      <c r="R187" s="404">
        <v>0.99</v>
      </c>
      <c r="S187" s="404">
        <v>0.99</v>
      </c>
      <c r="T187" s="404">
        <v>1</v>
      </c>
      <c r="U187" s="404">
        <v>1</v>
      </c>
      <c r="V187" s="439">
        <v>1</v>
      </c>
    </row>
    <row r="188" spans="1:22" x14ac:dyDescent="0.2">
      <c r="A188" s="407" t="str">
        <f>'CMFs Fatal (All Data)'!A188</f>
        <v>185 - Traffic sign - Install intersection-related warnings</v>
      </c>
      <c r="B188" s="403">
        <f>'CMFs Fatal (All Data)'!B188</f>
        <v>10</v>
      </c>
      <c r="C188" s="403" t="str">
        <f>'CMFs Fatal (All Data)'!C188</f>
        <v>All</v>
      </c>
      <c r="D188" s="403" t="e">
        <f>'CMFs Fatal (All Data)'!D188</f>
        <v>#N/A</v>
      </c>
      <c r="E188" s="404">
        <v>0.9</v>
      </c>
      <c r="F188" s="404">
        <v>0.78500000000000003</v>
      </c>
      <c r="G188" s="404">
        <v>0.8</v>
      </c>
      <c r="H188" s="404">
        <v>0.78500000000000003</v>
      </c>
      <c r="I188" s="404">
        <v>0.78500000000000003</v>
      </c>
      <c r="J188" s="404">
        <v>1</v>
      </c>
      <c r="K188" s="404">
        <v>0.9</v>
      </c>
      <c r="L188" s="404">
        <v>0.9</v>
      </c>
      <c r="M188" s="404">
        <v>0.78500000000000003</v>
      </c>
      <c r="N188" s="404">
        <v>0.78500000000000003</v>
      </c>
      <c r="O188" s="404">
        <v>0.78500000000000003</v>
      </c>
      <c r="P188" s="404">
        <v>0.78500000000000003</v>
      </c>
      <c r="Q188" s="404">
        <v>1</v>
      </c>
      <c r="R188" s="404">
        <v>0.78500000000000003</v>
      </c>
      <c r="S188" s="404">
        <v>0.78500000000000003</v>
      </c>
      <c r="T188" s="404">
        <v>1</v>
      </c>
      <c r="U188" s="404">
        <v>1</v>
      </c>
      <c r="V188" s="439">
        <v>1</v>
      </c>
    </row>
    <row r="189" spans="1:22" x14ac:dyDescent="0.2">
      <c r="A189" s="407" t="str">
        <f>'CMFs Fatal (All Data)'!A189</f>
        <v>186 - Traffic sign - Install signs to conform to MUTCD</v>
      </c>
      <c r="B189" s="403">
        <f>'CMFs Fatal (All Data)'!B189</f>
        <v>10</v>
      </c>
      <c r="C189" s="403" t="str">
        <f>'CMFs Fatal (All Data)'!C189</f>
        <v>Urban</v>
      </c>
      <c r="D189" s="403" t="e">
        <f>'CMFs Fatal (All Data)'!D189</f>
        <v>#N/A</v>
      </c>
      <c r="E189" s="404">
        <v>0.85</v>
      </c>
      <c r="F189" s="404">
        <v>0.85</v>
      </c>
      <c r="G189" s="404">
        <v>0.85</v>
      </c>
      <c r="H189" s="404">
        <v>0.85</v>
      </c>
      <c r="I189" s="404">
        <v>0.85</v>
      </c>
      <c r="J189" s="404">
        <v>0.85</v>
      </c>
      <c r="K189" s="404">
        <v>0.85</v>
      </c>
      <c r="L189" s="404">
        <v>0.85</v>
      </c>
      <c r="M189" s="404">
        <v>0.85</v>
      </c>
      <c r="N189" s="404">
        <v>0.85</v>
      </c>
      <c r="O189" s="404">
        <v>0.85</v>
      </c>
      <c r="P189" s="404">
        <v>0.85</v>
      </c>
      <c r="Q189" s="404">
        <v>1</v>
      </c>
      <c r="R189" s="404">
        <v>0.85</v>
      </c>
      <c r="S189" s="404">
        <v>0.85</v>
      </c>
      <c r="T189" s="404">
        <v>1</v>
      </c>
      <c r="U189" s="404">
        <v>1</v>
      </c>
      <c r="V189" s="439">
        <v>1</v>
      </c>
    </row>
    <row r="190" spans="1:22" x14ac:dyDescent="0.2">
      <c r="A190" s="407" t="str">
        <f>'CMFs Fatal (All Data)'!A190</f>
        <v xml:space="preserve">187 - Traffic sign - Install warning sign - School zone </v>
      </c>
      <c r="B190" s="403">
        <f>'CMFs Fatal (All Data)'!B190</f>
        <v>10</v>
      </c>
      <c r="C190" s="403" t="str">
        <f>'CMFs Fatal (All Data)'!C190</f>
        <v>All</v>
      </c>
      <c r="D190" s="403" t="e">
        <f>'CMFs Fatal (All Data)'!D190</f>
        <v>#N/A</v>
      </c>
      <c r="E190" s="404">
        <v>0.85</v>
      </c>
      <c r="F190" s="404">
        <v>0.85</v>
      </c>
      <c r="G190" s="404">
        <v>0.85</v>
      </c>
      <c r="H190" s="404">
        <v>0.85</v>
      </c>
      <c r="I190" s="404">
        <v>0.85</v>
      </c>
      <c r="J190" s="404">
        <v>1</v>
      </c>
      <c r="K190" s="404">
        <v>0.85</v>
      </c>
      <c r="L190" s="404">
        <v>0.85</v>
      </c>
      <c r="M190" s="404">
        <v>0.85</v>
      </c>
      <c r="N190" s="404">
        <v>0.85</v>
      </c>
      <c r="O190" s="404">
        <v>0.85</v>
      </c>
      <c r="P190" s="404">
        <v>0.85</v>
      </c>
      <c r="Q190" s="404">
        <v>1</v>
      </c>
      <c r="R190" s="404">
        <v>0.85</v>
      </c>
      <c r="S190" s="404">
        <v>0.85</v>
      </c>
      <c r="T190" s="404">
        <v>1</v>
      </c>
      <c r="U190" s="404">
        <v>1</v>
      </c>
      <c r="V190" s="439">
        <v>1</v>
      </c>
    </row>
    <row r="191" spans="1:22" x14ac:dyDescent="0.2">
      <c r="A191" s="407" t="str">
        <f>'CMFs Fatal (All Data)'!A191</f>
        <v>188 - Traffic sign - Provide traffic Sign for pavement condition</v>
      </c>
      <c r="B191" s="403">
        <f>'CMFs Fatal (All Data)'!B191</f>
        <v>10</v>
      </c>
      <c r="C191" s="403" t="str">
        <f>'CMFs Fatal (All Data)'!C191</f>
        <v>All</v>
      </c>
      <c r="D191" s="403" t="e">
        <f>'CMFs Fatal (All Data)'!D191</f>
        <v>#N/A</v>
      </c>
      <c r="E191" s="404">
        <v>1</v>
      </c>
      <c r="F191" s="404">
        <v>1</v>
      </c>
      <c r="G191" s="404">
        <v>1</v>
      </c>
      <c r="H191" s="404">
        <v>1</v>
      </c>
      <c r="I191" s="404">
        <v>1</v>
      </c>
      <c r="J191" s="404">
        <v>1</v>
      </c>
      <c r="K191" s="404">
        <v>1</v>
      </c>
      <c r="L191" s="404">
        <v>1</v>
      </c>
      <c r="M191" s="404">
        <v>1</v>
      </c>
      <c r="N191" s="404">
        <v>1</v>
      </c>
      <c r="O191" s="404">
        <v>1</v>
      </c>
      <c r="P191" s="404">
        <v>1</v>
      </c>
      <c r="Q191" s="404">
        <v>1</v>
      </c>
      <c r="R191" s="404">
        <v>0.95</v>
      </c>
      <c r="S191" s="404">
        <v>1</v>
      </c>
      <c r="T191" s="404">
        <v>1</v>
      </c>
      <c r="U191" s="404">
        <v>1</v>
      </c>
      <c r="V191" s="439">
        <v>1</v>
      </c>
    </row>
    <row r="192" spans="1:22" x14ac:dyDescent="0.2">
      <c r="A192" s="407" t="str">
        <f>'CMFs Fatal (All Data)'!A192</f>
        <v>189 - Traffic sign - Upgrade signs (Increase size, conspicuity)</v>
      </c>
      <c r="B192" s="403">
        <f>'CMFs Fatal (All Data)'!B192</f>
        <v>10</v>
      </c>
      <c r="C192" s="403" t="str">
        <f>'CMFs Fatal (All Data)'!C192</f>
        <v>All</v>
      </c>
      <c r="D192" s="403" t="e">
        <f>'CMFs Fatal (All Data)'!D192</f>
        <v>#N/A</v>
      </c>
      <c r="E192" s="404">
        <v>0.85199999999999998</v>
      </c>
      <c r="F192" s="404">
        <v>0.85199999999999998</v>
      </c>
      <c r="G192" s="404">
        <v>0.85199999999999998</v>
      </c>
      <c r="H192" s="404">
        <v>0.85199999999999998</v>
      </c>
      <c r="I192" s="404">
        <v>0.85199999999999998</v>
      </c>
      <c r="J192" s="404">
        <v>0.85199999999999998</v>
      </c>
      <c r="K192" s="404">
        <v>1</v>
      </c>
      <c r="L192" s="404">
        <v>1</v>
      </c>
      <c r="M192" s="404">
        <v>0.85199999999999998</v>
      </c>
      <c r="N192" s="404">
        <v>0.85199999999999998</v>
      </c>
      <c r="O192" s="404">
        <v>1.0609999999999999</v>
      </c>
      <c r="P192" s="404">
        <v>0.85199999999999998</v>
      </c>
      <c r="Q192" s="404">
        <v>1</v>
      </c>
      <c r="R192" s="404">
        <v>0.85199999999999998</v>
      </c>
      <c r="S192" s="404">
        <v>0.73099999999999998</v>
      </c>
      <c r="T192" s="404">
        <v>1</v>
      </c>
      <c r="U192" s="404">
        <v>1</v>
      </c>
      <c r="V192" s="439">
        <v>1</v>
      </c>
    </row>
    <row r="193" spans="1:22" x14ac:dyDescent="0.2">
      <c r="A193" s="407" t="str">
        <f>'CMFs Fatal (All Data)'!A193</f>
        <v>190 - Traffic sign - Variable message sign</v>
      </c>
      <c r="B193" s="403">
        <f>'CMFs Fatal (All Data)'!B193</f>
        <v>10</v>
      </c>
      <c r="C193" s="403" t="str">
        <f>'CMFs Fatal (All Data)'!C193</f>
        <v>Rural</v>
      </c>
      <c r="D193" s="403" t="e">
        <f>'CMFs Fatal (All Data)'!D193</f>
        <v>#N/A</v>
      </c>
      <c r="E193" s="404">
        <v>0.94</v>
      </c>
      <c r="F193" s="404">
        <v>0.84</v>
      </c>
      <c r="G193" s="404">
        <v>0.94</v>
      </c>
      <c r="H193" s="404">
        <v>0.94</v>
      </c>
      <c r="I193" s="404">
        <v>0.94</v>
      </c>
      <c r="J193" s="404">
        <v>0.94</v>
      </c>
      <c r="K193" s="404">
        <v>1</v>
      </c>
      <c r="L193" s="404">
        <v>1</v>
      </c>
      <c r="M193" s="404">
        <v>0.94</v>
      </c>
      <c r="N193" s="404">
        <v>0.94</v>
      </c>
      <c r="O193" s="404">
        <v>0.94</v>
      </c>
      <c r="P193" s="404">
        <v>0.94</v>
      </c>
      <c r="Q193" s="404">
        <v>0.94</v>
      </c>
      <c r="R193" s="404">
        <v>0.94</v>
      </c>
      <c r="S193" s="404">
        <v>0.94</v>
      </c>
      <c r="T193" s="404">
        <v>1</v>
      </c>
      <c r="U193" s="404">
        <v>1</v>
      </c>
      <c r="V193" s="439">
        <v>1</v>
      </c>
    </row>
    <row r="194" spans="1:22" x14ac:dyDescent="0.2">
      <c r="A194" s="407" t="str">
        <f>'CMFs Fatal (All Data)'!A194</f>
        <v>191 - Transit - Implement transit priority</v>
      </c>
      <c r="B194" s="403">
        <f>'CMFs Fatal (All Data)'!B194</f>
        <v>5</v>
      </c>
      <c r="C194" s="403" t="str">
        <f>'CMFs Fatal (All Data)'!C194</f>
        <v>All</v>
      </c>
      <c r="D194" s="403" t="e">
        <f>'CMFs Fatal (All Data)'!D194</f>
        <v>#N/A</v>
      </c>
      <c r="E194" s="404">
        <v>0.94899999999999995</v>
      </c>
      <c r="F194" s="404">
        <v>0.94899999999999995</v>
      </c>
      <c r="G194" s="404">
        <v>0.94899999999999995</v>
      </c>
      <c r="H194" s="404">
        <v>0.94899999999999995</v>
      </c>
      <c r="I194" s="404">
        <v>0.94899999999999995</v>
      </c>
      <c r="J194" s="404">
        <v>1</v>
      </c>
      <c r="K194" s="404">
        <v>1</v>
      </c>
      <c r="L194" s="404">
        <v>1</v>
      </c>
      <c r="M194" s="404">
        <v>1</v>
      </c>
      <c r="N194" s="404">
        <v>1</v>
      </c>
      <c r="O194" s="404">
        <v>1</v>
      </c>
      <c r="P194" s="404">
        <v>1</v>
      </c>
      <c r="Q194" s="404">
        <v>1</v>
      </c>
      <c r="R194" s="404">
        <v>0.94899999999999995</v>
      </c>
      <c r="S194" s="404">
        <v>0.94899999999999995</v>
      </c>
      <c r="T194" s="404">
        <v>1</v>
      </c>
      <c r="U194" s="404">
        <v>1</v>
      </c>
      <c r="V194" s="439">
        <v>1</v>
      </c>
    </row>
    <row r="195" spans="1:22" x14ac:dyDescent="0.2">
      <c r="A195" s="407" t="str">
        <f>'CMFs Fatal (All Data)'!A195</f>
        <v>192 - Work zone - Active work with no lane closure</v>
      </c>
      <c r="B195" s="403">
        <f>'CMFs Fatal (All Data)'!B195</f>
        <v>5</v>
      </c>
      <c r="C195" s="403" t="str">
        <f>'CMFs Fatal (All Data)'!C195</f>
        <v>All</v>
      </c>
      <c r="D195" s="403" t="e">
        <f>'CMFs Fatal (All Data)'!D195</f>
        <v>#N/A</v>
      </c>
      <c r="E195" s="404">
        <v>1</v>
      </c>
      <c r="F195" s="404">
        <v>1.32</v>
      </c>
      <c r="G195" s="404">
        <v>1.32</v>
      </c>
      <c r="H195" s="404">
        <v>1.32</v>
      </c>
      <c r="I195" s="404">
        <v>1.32</v>
      </c>
      <c r="J195" s="404">
        <v>1</v>
      </c>
      <c r="K195" s="404">
        <v>1</v>
      </c>
      <c r="L195" s="404">
        <v>1</v>
      </c>
      <c r="M195" s="404">
        <v>1.32</v>
      </c>
      <c r="N195" s="404">
        <v>1</v>
      </c>
      <c r="O195" s="404">
        <v>1</v>
      </c>
      <c r="P195" s="404">
        <v>1</v>
      </c>
      <c r="Q195" s="404">
        <v>1</v>
      </c>
      <c r="R195" s="404">
        <v>1</v>
      </c>
      <c r="S195" s="404">
        <v>1.405</v>
      </c>
      <c r="T195" s="404">
        <v>1</v>
      </c>
      <c r="U195" s="404">
        <v>1</v>
      </c>
      <c r="V195" s="439">
        <v>1</v>
      </c>
    </row>
    <row r="196" spans="1:22" ht="13.5" thickBot="1" x14ac:dyDescent="0.25">
      <c r="A196" s="630" t="str">
        <f>'CMFs Fatal (All Data)'!A196</f>
        <v xml:space="preserve">193 - Work zone - Active work with temporary lane closure </v>
      </c>
      <c r="B196" s="437">
        <f>'CMFs Fatal (All Data)'!B196</f>
        <v>5</v>
      </c>
      <c r="C196" s="437" t="str">
        <f>'CMFs Fatal (All Data)'!C196</f>
        <v>All</v>
      </c>
      <c r="D196" s="437" t="e">
        <f>'CMFs Fatal (All Data)'!D196</f>
        <v>#N/A</v>
      </c>
      <c r="E196" s="438">
        <v>1</v>
      </c>
      <c r="F196" s="438">
        <v>1.51</v>
      </c>
      <c r="G196" s="438">
        <v>1.51</v>
      </c>
      <c r="H196" s="438">
        <v>1.51</v>
      </c>
      <c r="I196" s="438">
        <v>1.51</v>
      </c>
      <c r="J196" s="438">
        <v>1</v>
      </c>
      <c r="K196" s="438">
        <v>1</v>
      </c>
      <c r="L196" s="438">
        <v>1</v>
      </c>
      <c r="M196" s="438">
        <v>1.51</v>
      </c>
      <c r="N196" s="438">
        <v>1</v>
      </c>
      <c r="O196" s="438">
        <v>1</v>
      </c>
      <c r="P196" s="438">
        <v>1</v>
      </c>
      <c r="Q196" s="438">
        <v>1</v>
      </c>
      <c r="R196" s="438">
        <v>1</v>
      </c>
      <c r="S196" s="438">
        <v>1.51</v>
      </c>
      <c r="T196" s="438">
        <v>1</v>
      </c>
      <c r="U196" s="438">
        <v>1</v>
      </c>
      <c r="V196" s="440">
        <v>1</v>
      </c>
    </row>
    <row r="197" spans="1:22" x14ac:dyDescent="0.2">
      <c r="A197" s="631" t="str">
        <f>'CMFs Fatal (All Data)'!A197</f>
        <v/>
      </c>
      <c r="B197" s="436">
        <f>'CMFs Fatal (All Data)'!B197</f>
        <v>0</v>
      </c>
      <c r="C197" s="436">
        <f>'CMFs Fatal (All Data)'!C197</f>
        <v>0</v>
      </c>
      <c r="D197" s="436" t="str">
        <f>'CMFs Fatal (All Data)'!D197</f>
        <v/>
      </c>
      <c r="E197" s="441">
        <f>'User Defined Countermeasures'!B20</f>
        <v>1</v>
      </c>
      <c r="F197" s="441">
        <f>'User Defined Countermeasures'!C20</f>
        <v>1</v>
      </c>
      <c r="G197" s="441">
        <f>'User Defined Countermeasures'!D20</f>
        <v>1</v>
      </c>
      <c r="H197" s="441">
        <f>'User Defined Countermeasures'!E20</f>
        <v>1</v>
      </c>
      <c r="I197" s="441">
        <f>'User Defined Countermeasures'!F20</f>
        <v>1</v>
      </c>
      <c r="J197" s="441">
        <f>'User Defined Countermeasures'!G20</f>
        <v>1</v>
      </c>
      <c r="K197" s="441">
        <f>'User Defined Countermeasures'!H20</f>
        <v>1</v>
      </c>
      <c r="L197" s="441">
        <f>'User Defined Countermeasures'!I20</f>
        <v>1</v>
      </c>
      <c r="M197" s="441">
        <f>'User Defined Countermeasures'!J20</f>
        <v>1</v>
      </c>
      <c r="N197" s="441">
        <f>'User Defined Countermeasures'!K20</f>
        <v>1</v>
      </c>
      <c r="O197" s="441">
        <f>'User Defined Countermeasures'!L20</f>
        <v>1</v>
      </c>
      <c r="P197" s="441">
        <f>'User Defined Countermeasures'!M20</f>
        <v>1</v>
      </c>
      <c r="Q197" s="441">
        <f>'User Defined Countermeasures'!N20</f>
        <v>1</v>
      </c>
      <c r="R197" s="441">
        <f>'User Defined Countermeasures'!O20</f>
        <v>1</v>
      </c>
      <c r="S197" s="441">
        <f>'User Defined Countermeasures'!P20</f>
        <v>1</v>
      </c>
      <c r="T197" s="441">
        <f>'User Defined Countermeasures'!Q20</f>
        <v>1</v>
      </c>
      <c r="U197" s="441">
        <f>'User Defined Countermeasures'!R20</f>
        <v>1</v>
      </c>
      <c r="V197" s="444">
        <f>'User Defined Countermeasures'!S20</f>
        <v>1</v>
      </c>
    </row>
    <row r="198" spans="1:22" x14ac:dyDescent="0.2">
      <c r="A198" s="632" t="str">
        <f>'CMFs Fatal (All Data)'!A198</f>
        <v/>
      </c>
      <c r="B198" s="434">
        <f>'CMFs Fatal (All Data)'!B198</f>
        <v>0</v>
      </c>
      <c r="C198" s="434">
        <f>'CMFs Fatal (All Data)'!C198</f>
        <v>0</v>
      </c>
      <c r="D198" s="434" t="str">
        <f>'CMFs Fatal (All Data)'!D198</f>
        <v/>
      </c>
      <c r="E198" s="442">
        <f>'User Defined Countermeasures'!V20</f>
        <v>1</v>
      </c>
      <c r="F198" s="442">
        <f>'User Defined Countermeasures'!W20</f>
        <v>1</v>
      </c>
      <c r="G198" s="442">
        <f>'User Defined Countermeasures'!X20</f>
        <v>1</v>
      </c>
      <c r="H198" s="442">
        <f>'User Defined Countermeasures'!Y20</f>
        <v>1</v>
      </c>
      <c r="I198" s="442">
        <f>'User Defined Countermeasures'!Z20</f>
        <v>1</v>
      </c>
      <c r="J198" s="442">
        <f>'User Defined Countermeasures'!AA20</f>
        <v>1</v>
      </c>
      <c r="K198" s="442">
        <f>'User Defined Countermeasures'!AB20</f>
        <v>1</v>
      </c>
      <c r="L198" s="442">
        <f>'User Defined Countermeasures'!AC20</f>
        <v>1</v>
      </c>
      <c r="M198" s="442">
        <f>'User Defined Countermeasures'!AD20</f>
        <v>1</v>
      </c>
      <c r="N198" s="442">
        <f>'User Defined Countermeasures'!AE20</f>
        <v>1</v>
      </c>
      <c r="O198" s="442">
        <f>'User Defined Countermeasures'!AF20</f>
        <v>1</v>
      </c>
      <c r="P198" s="442">
        <f>'User Defined Countermeasures'!AG20</f>
        <v>1</v>
      </c>
      <c r="Q198" s="442">
        <f>'User Defined Countermeasures'!AH20</f>
        <v>1</v>
      </c>
      <c r="R198" s="442">
        <f>'User Defined Countermeasures'!AI20</f>
        <v>1</v>
      </c>
      <c r="S198" s="442">
        <f>'User Defined Countermeasures'!AJ20</f>
        <v>1</v>
      </c>
      <c r="T198" s="442">
        <f>'User Defined Countermeasures'!AK20</f>
        <v>1</v>
      </c>
      <c r="U198" s="442">
        <f>'User Defined Countermeasures'!AL20</f>
        <v>1</v>
      </c>
      <c r="V198" s="445">
        <f>'User Defined Countermeasures'!AM20</f>
        <v>1</v>
      </c>
    </row>
    <row r="199" spans="1:22" x14ac:dyDescent="0.2">
      <c r="A199" s="632" t="str">
        <f>'CMFs Fatal (All Data)'!A199</f>
        <v/>
      </c>
      <c r="B199" s="434">
        <f>'CMFs Fatal (All Data)'!B199</f>
        <v>0</v>
      </c>
      <c r="C199" s="434">
        <f>'CMFs Fatal (All Data)'!C199</f>
        <v>0</v>
      </c>
      <c r="D199" s="434" t="str">
        <f>'CMFs Fatal (All Data)'!D199</f>
        <v/>
      </c>
      <c r="E199" s="442">
        <f>'User Defined Countermeasures'!B39</f>
        <v>1</v>
      </c>
      <c r="F199" s="442">
        <f>'User Defined Countermeasures'!C39</f>
        <v>1</v>
      </c>
      <c r="G199" s="442">
        <f>'User Defined Countermeasures'!D39</f>
        <v>1</v>
      </c>
      <c r="H199" s="442">
        <f>'User Defined Countermeasures'!E39</f>
        <v>1</v>
      </c>
      <c r="I199" s="442">
        <f>'User Defined Countermeasures'!F39</f>
        <v>1</v>
      </c>
      <c r="J199" s="442">
        <f>'User Defined Countermeasures'!G39</f>
        <v>1</v>
      </c>
      <c r="K199" s="442">
        <f>'User Defined Countermeasures'!H39</f>
        <v>1</v>
      </c>
      <c r="L199" s="442">
        <f>'User Defined Countermeasures'!I39</f>
        <v>1</v>
      </c>
      <c r="M199" s="442">
        <f>'User Defined Countermeasures'!J39</f>
        <v>1</v>
      </c>
      <c r="N199" s="442">
        <f>'User Defined Countermeasures'!K39</f>
        <v>1</v>
      </c>
      <c r="O199" s="442">
        <f>'User Defined Countermeasures'!L39</f>
        <v>1</v>
      </c>
      <c r="P199" s="442">
        <f>'User Defined Countermeasures'!M39</f>
        <v>1</v>
      </c>
      <c r="Q199" s="442">
        <f>'User Defined Countermeasures'!N39</f>
        <v>1</v>
      </c>
      <c r="R199" s="442">
        <f>'User Defined Countermeasures'!O39</f>
        <v>1</v>
      </c>
      <c r="S199" s="442">
        <f>'User Defined Countermeasures'!P39</f>
        <v>1</v>
      </c>
      <c r="T199" s="442">
        <f>'User Defined Countermeasures'!Q39</f>
        <v>1</v>
      </c>
      <c r="U199" s="442">
        <f>'User Defined Countermeasures'!R39</f>
        <v>1</v>
      </c>
      <c r="V199" s="445">
        <f>'User Defined Countermeasures'!S39</f>
        <v>1</v>
      </c>
    </row>
    <row r="200" spans="1:22" x14ac:dyDescent="0.2">
      <c r="A200" s="632" t="str">
        <f>'CMFs Fatal (All Data)'!A200</f>
        <v/>
      </c>
      <c r="B200" s="434">
        <f>'CMFs Fatal (All Data)'!B200</f>
        <v>0</v>
      </c>
      <c r="C200" s="434">
        <f>'CMFs Fatal (All Data)'!C200</f>
        <v>0</v>
      </c>
      <c r="D200" s="434" t="str">
        <f>'CMFs Fatal (All Data)'!D200</f>
        <v/>
      </c>
      <c r="E200" s="442">
        <f>'User Defined Countermeasures'!V39</f>
        <v>1</v>
      </c>
      <c r="F200" s="442">
        <f>'User Defined Countermeasures'!W39</f>
        <v>1</v>
      </c>
      <c r="G200" s="442">
        <f>'User Defined Countermeasures'!X39</f>
        <v>1</v>
      </c>
      <c r="H200" s="442">
        <f>'User Defined Countermeasures'!Y39</f>
        <v>1</v>
      </c>
      <c r="I200" s="442">
        <f>'User Defined Countermeasures'!Z39</f>
        <v>1</v>
      </c>
      <c r="J200" s="442">
        <f>'User Defined Countermeasures'!AA39</f>
        <v>1</v>
      </c>
      <c r="K200" s="442">
        <f>'User Defined Countermeasures'!AB39</f>
        <v>1</v>
      </c>
      <c r="L200" s="442">
        <f>'User Defined Countermeasures'!AC39</f>
        <v>1</v>
      </c>
      <c r="M200" s="442">
        <f>'User Defined Countermeasures'!AD39</f>
        <v>1</v>
      </c>
      <c r="N200" s="442">
        <f>'User Defined Countermeasures'!AE39</f>
        <v>1</v>
      </c>
      <c r="O200" s="442">
        <f>'User Defined Countermeasures'!AF39</f>
        <v>1</v>
      </c>
      <c r="P200" s="442">
        <f>'User Defined Countermeasures'!AG39</f>
        <v>1</v>
      </c>
      <c r="Q200" s="442">
        <f>'User Defined Countermeasures'!AH39</f>
        <v>1</v>
      </c>
      <c r="R200" s="442">
        <f>'User Defined Countermeasures'!AI39</f>
        <v>1</v>
      </c>
      <c r="S200" s="442">
        <f>'User Defined Countermeasures'!AJ39</f>
        <v>1</v>
      </c>
      <c r="T200" s="442">
        <f>'User Defined Countermeasures'!AK39</f>
        <v>1</v>
      </c>
      <c r="U200" s="442">
        <f>'User Defined Countermeasures'!AL39</f>
        <v>1</v>
      </c>
      <c r="V200" s="445">
        <f>'User Defined Countermeasures'!AM39</f>
        <v>1</v>
      </c>
    </row>
    <row r="201" spans="1:22" x14ac:dyDescent="0.2">
      <c r="A201" s="632" t="str">
        <f>'CMFs Fatal (All Data)'!A201</f>
        <v/>
      </c>
      <c r="B201" s="434">
        <f>'CMFs Fatal (All Data)'!B201</f>
        <v>0</v>
      </c>
      <c r="C201" s="434">
        <f>'CMFs Fatal (All Data)'!C201</f>
        <v>0</v>
      </c>
      <c r="D201" s="434" t="str">
        <f>'CMFs Fatal (All Data)'!D201</f>
        <v/>
      </c>
      <c r="E201" s="442">
        <f>'User Defined Countermeasures'!B58</f>
        <v>1</v>
      </c>
      <c r="F201" s="442">
        <f>'User Defined Countermeasures'!C58</f>
        <v>1</v>
      </c>
      <c r="G201" s="442">
        <f>'User Defined Countermeasures'!D58</f>
        <v>1</v>
      </c>
      <c r="H201" s="442">
        <f>'User Defined Countermeasures'!E58</f>
        <v>1</v>
      </c>
      <c r="I201" s="442">
        <f>'User Defined Countermeasures'!F58</f>
        <v>1</v>
      </c>
      <c r="J201" s="442">
        <f>'User Defined Countermeasures'!G58</f>
        <v>1</v>
      </c>
      <c r="K201" s="442">
        <f>'User Defined Countermeasures'!H58</f>
        <v>1</v>
      </c>
      <c r="L201" s="442">
        <f>'User Defined Countermeasures'!I58</f>
        <v>1</v>
      </c>
      <c r="M201" s="442">
        <f>'User Defined Countermeasures'!J58</f>
        <v>1</v>
      </c>
      <c r="N201" s="442">
        <f>'User Defined Countermeasures'!K58</f>
        <v>1</v>
      </c>
      <c r="O201" s="442">
        <f>'User Defined Countermeasures'!L58</f>
        <v>1</v>
      </c>
      <c r="P201" s="442">
        <f>'User Defined Countermeasures'!M58</f>
        <v>1</v>
      </c>
      <c r="Q201" s="442">
        <f>'User Defined Countermeasures'!N58</f>
        <v>1</v>
      </c>
      <c r="R201" s="442">
        <f>'User Defined Countermeasures'!O58</f>
        <v>1</v>
      </c>
      <c r="S201" s="442">
        <f>'User Defined Countermeasures'!P58</f>
        <v>1</v>
      </c>
      <c r="T201" s="442">
        <f>'User Defined Countermeasures'!Q58</f>
        <v>1</v>
      </c>
      <c r="U201" s="442">
        <f>'User Defined Countermeasures'!R58</f>
        <v>1</v>
      </c>
      <c r="V201" s="445">
        <f>'User Defined Countermeasures'!S58</f>
        <v>1</v>
      </c>
    </row>
    <row r="202" spans="1:22" ht="13.5" thickBot="1" x14ac:dyDescent="0.25">
      <c r="A202" s="633" t="str">
        <f>'CMFs Fatal (All Data)'!A202</f>
        <v/>
      </c>
      <c r="B202" s="435">
        <f>'CMFs Fatal (All Data)'!B202</f>
        <v>0</v>
      </c>
      <c r="C202" s="435">
        <f>'CMFs Fatal (All Data)'!C202</f>
        <v>0</v>
      </c>
      <c r="D202" s="435" t="str">
        <f>'CMFs Fatal (All Data)'!D202</f>
        <v/>
      </c>
      <c r="E202" s="443">
        <f>'User Defined Countermeasures'!V58</f>
        <v>1</v>
      </c>
      <c r="F202" s="443">
        <f>'User Defined Countermeasures'!W58</f>
        <v>1</v>
      </c>
      <c r="G202" s="443">
        <f>'User Defined Countermeasures'!X58</f>
        <v>1</v>
      </c>
      <c r="H202" s="443">
        <f>'User Defined Countermeasures'!Y58</f>
        <v>1</v>
      </c>
      <c r="I202" s="443">
        <f>'User Defined Countermeasures'!Z58</f>
        <v>1</v>
      </c>
      <c r="J202" s="443">
        <f>'User Defined Countermeasures'!AA58</f>
        <v>1</v>
      </c>
      <c r="K202" s="443">
        <f>'User Defined Countermeasures'!AB58</f>
        <v>1</v>
      </c>
      <c r="L202" s="443">
        <f>'User Defined Countermeasures'!AC58</f>
        <v>1</v>
      </c>
      <c r="M202" s="443">
        <f>'User Defined Countermeasures'!AD58</f>
        <v>1</v>
      </c>
      <c r="N202" s="443">
        <f>'User Defined Countermeasures'!AE58</f>
        <v>1</v>
      </c>
      <c r="O202" s="443">
        <f>'User Defined Countermeasures'!AF58</f>
        <v>1</v>
      </c>
      <c r="P202" s="443">
        <f>'User Defined Countermeasures'!AG58</f>
        <v>1</v>
      </c>
      <c r="Q202" s="443">
        <f>'User Defined Countermeasures'!AH58</f>
        <v>1</v>
      </c>
      <c r="R202" s="443">
        <f>'User Defined Countermeasures'!AI58</f>
        <v>1</v>
      </c>
      <c r="S202" s="443">
        <f>'User Defined Countermeasures'!AJ58</f>
        <v>1</v>
      </c>
      <c r="T202" s="443">
        <f>'User Defined Countermeasures'!AK58</f>
        <v>1</v>
      </c>
      <c r="U202" s="443">
        <f>'User Defined Countermeasures'!AL58</f>
        <v>1</v>
      </c>
      <c r="V202" s="446">
        <f>'User Defined Countermeasures'!AM58</f>
        <v>1</v>
      </c>
    </row>
  </sheetData>
  <sheetProtection algorithmName="SHA-512" hashValue="Ym5lRw4yIXN/jFU2DPQ9bUEF+qaak9w/SPwJmI+XEnpHkKaLWaW4VMc538yuTtgPvxYg3UBbSZO99TGmV0e1cw==" saltValue="mJlwthkas7EJz2VmZINPIw==" spinCount="100000" sheet="1" objects="1" scenarios="1"/>
  <conditionalFormatting sqref="E2:V202">
    <cfRule type="cellIs" dxfId="5" priority="3" operator="equal">
      <formula>1</formula>
    </cfRule>
  </conditionalFormatting>
  <conditionalFormatting sqref="A2:V202">
    <cfRule type="expression" dxfId="4" priority="2">
      <formula>$D2="No"</formula>
    </cfRule>
  </conditionalFormatting>
  <conditionalFormatting sqref="E2:V196">
    <cfRule type="cellIs" dxfId="3" priority="1" operator="greaterThan">
      <formula>1</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FD67-96C3-4EA8-9732-5B73A99FA674}">
  <sheetPr>
    <tabColor theme="9" tint="0.39997558519241921"/>
  </sheetPr>
  <dimension ref="A1:V202"/>
  <sheetViews>
    <sheetView zoomScaleNormal="100" workbookViewId="0">
      <selection activeCell="A36" sqref="A36"/>
    </sheetView>
  </sheetViews>
  <sheetFormatPr defaultRowHeight="12.75" x14ac:dyDescent="0.2"/>
  <cols>
    <col min="1" max="1" width="93.140625" style="634" customWidth="1"/>
    <col min="2" max="2" width="12.7109375" style="44" bestFit="1" customWidth="1"/>
    <col min="3" max="3" width="17" style="624" bestFit="1" customWidth="1"/>
    <col min="4" max="4" width="16.28515625" style="624" customWidth="1"/>
    <col min="5" max="5" width="10.42578125" style="44" bestFit="1" customWidth="1"/>
    <col min="6" max="6" width="10.85546875" style="44" bestFit="1" customWidth="1"/>
    <col min="7" max="7" width="8.42578125" style="44" bestFit="1" customWidth="1"/>
    <col min="8" max="9" width="12.5703125" style="44" bestFit="1" customWidth="1"/>
    <col min="10" max="10" width="12.5703125" style="44" customWidth="1"/>
    <col min="11" max="11" width="10.7109375" style="44" bestFit="1" customWidth="1"/>
    <col min="12" max="12" width="12.140625" style="44" bestFit="1" customWidth="1"/>
    <col min="13" max="13" width="8.7109375" style="44" bestFit="1" customWidth="1"/>
    <col min="14" max="14" width="11.85546875" style="44" bestFit="1" customWidth="1"/>
    <col min="15" max="16" width="12.42578125" style="44" bestFit="1" customWidth="1"/>
    <col min="17" max="17" width="12.42578125" style="44" customWidth="1"/>
    <col min="18" max="18" width="11.28515625" style="44" bestFit="1" customWidth="1"/>
    <col min="19" max="19" width="8" style="44" bestFit="1" customWidth="1"/>
    <col min="20" max="22" width="9.28515625" style="44" customWidth="1"/>
  </cols>
  <sheetData>
    <row r="1" spans="1:22" s="230" customFormat="1" ht="28.5" customHeight="1" thickBot="1" x14ac:dyDescent="0.25">
      <c r="A1" s="635" t="s">
        <v>224</v>
      </c>
      <c r="B1" s="406" t="s">
        <v>6</v>
      </c>
      <c r="C1" s="565" t="s">
        <v>634</v>
      </c>
      <c r="D1" s="565" t="s">
        <v>890</v>
      </c>
      <c r="E1" s="565" t="s">
        <v>8</v>
      </c>
      <c r="F1" s="565" t="s">
        <v>3</v>
      </c>
      <c r="G1" s="565" t="s">
        <v>27</v>
      </c>
      <c r="H1" s="565" t="s">
        <v>304</v>
      </c>
      <c r="I1" s="565" t="s">
        <v>305</v>
      </c>
      <c r="J1" s="565" t="s">
        <v>630</v>
      </c>
      <c r="K1" s="565" t="s">
        <v>9</v>
      </c>
      <c r="L1" s="565" t="s">
        <v>10</v>
      </c>
      <c r="M1" s="565" t="s">
        <v>11</v>
      </c>
      <c r="N1" s="565" t="s">
        <v>30</v>
      </c>
      <c r="O1" s="565" t="s">
        <v>230</v>
      </c>
      <c r="P1" s="565" t="s">
        <v>365</v>
      </c>
      <c r="Q1" s="565" t="s">
        <v>506</v>
      </c>
      <c r="R1" s="565" t="s">
        <v>12</v>
      </c>
      <c r="S1" s="565" t="s">
        <v>377</v>
      </c>
      <c r="T1" s="565">
        <f>'CMFs Fatal (All Data)'!T1</f>
        <v>0</v>
      </c>
      <c r="U1" s="565">
        <f>'CMFs Fatal (All Data)'!U1</f>
        <v>0</v>
      </c>
      <c r="V1" s="566">
        <f>'CMFs Fatal (All Data)'!V1</f>
        <v>0</v>
      </c>
    </row>
    <row r="2" spans="1:22" ht="13.5" thickBot="1" x14ac:dyDescent="0.25">
      <c r="A2" s="629"/>
      <c r="B2" s="463">
        <f>'CMFs Fatal (All Data)'!B2</f>
        <v>0</v>
      </c>
      <c r="C2" s="463" t="str">
        <f>'CMFs Fatal (All Data)'!C2</f>
        <v>All</v>
      </c>
      <c r="D2" s="463" t="str">
        <f>'CMFs Fatal (All Data)'!D2</f>
        <v/>
      </c>
      <c r="E2" s="464">
        <v>1</v>
      </c>
      <c r="F2" s="464">
        <v>1</v>
      </c>
      <c r="G2" s="464">
        <v>1</v>
      </c>
      <c r="H2" s="464">
        <v>1</v>
      </c>
      <c r="I2" s="464">
        <v>1</v>
      </c>
      <c r="J2" s="464">
        <v>1</v>
      </c>
      <c r="K2" s="464">
        <v>1</v>
      </c>
      <c r="L2" s="464">
        <v>1</v>
      </c>
      <c r="M2" s="464">
        <v>1</v>
      </c>
      <c r="N2" s="464">
        <v>1</v>
      </c>
      <c r="O2" s="464">
        <v>1</v>
      </c>
      <c r="P2" s="464">
        <v>1</v>
      </c>
      <c r="Q2" s="464">
        <v>1</v>
      </c>
      <c r="R2" s="464">
        <v>1</v>
      </c>
      <c r="S2" s="464">
        <v>1</v>
      </c>
      <c r="T2" s="464">
        <v>1</v>
      </c>
      <c r="U2" s="464">
        <v>1</v>
      </c>
      <c r="V2" s="465">
        <v>1</v>
      </c>
    </row>
    <row r="3" spans="1:22" x14ac:dyDescent="0.2">
      <c r="A3" s="407" t="str">
        <f>'CMFs Fatal (All Data)'!A3</f>
        <v xml:space="preserve">0 - No improvement - </v>
      </c>
      <c r="B3" s="460">
        <f>'CMFs Fatal (All Data)'!B3</f>
        <v>0</v>
      </c>
      <c r="C3" s="460" t="str">
        <f>'CMFs Fatal (All Data)'!C3</f>
        <v>All</v>
      </c>
      <c r="D3" s="460" t="e">
        <f>'CMFs Fatal (All Data)'!D3</f>
        <v>#N/A</v>
      </c>
      <c r="E3" s="461">
        <v>1</v>
      </c>
      <c r="F3" s="461">
        <v>1</v>
      </c>
      <c r="G3" s="461">
        <v>1</v>
      </c>
      <c r="H3" s="461">
        <v>1</v>
      </c>
      <c r="I3" s="461">
        <v>1</v>
      </c>
      <c r="J3" s="461">
        <v>1</v>
      </c>
      <c r="K3" s="461">
        <v>1</v>
      </c>
      <c r="L3" s="461">
        <v>1</v>
      </c>
      <c r="M3" s="461">
        <v>1</v>
      </c>
      <c r="N3" s="461">
        <v>1</v>
      </c>
      <c r="O3" s="461">
        <v>1</v>
      </c>
      <c r="P3" s="461">
        <v>1</v>
      </c>
      <c r="Q3" s="461">
        <v>1</v>
      </c>
      <c r="R3" s="461">
        <v>1</v>
      </c>
      <c r="S3" s="461">
        <v>1</v>
      </c>
      <c r="T3" s="461">
        <v>1</v>
      </c>
      <c r="U3" s="461">
        <v>1</v>
      </c>
      <c r="V3" s="462">
        <v>1</v>
      </c>
    </row>
    <row r="4" spans="1:22" x14ac:dyDescent="0.2">
      <c r="A4" s="407" t="str">
        <f>'CMFs Fatal (All Data)'!A4</f>
        <v>1 - Access management - Driveway - Change driveway class to high turnover/major</v>
      </c>
      <c r="B4" s="403">
        <f>'CMFs Fatal (All Data)'!B4</f>
        <v>20</v>
      </c>
      <c r="C4" s="403" t="str">
        <f>'CMFs Fatal (All Data)'!C4</f>
        <v>Urban</v>
      </c>
      <c r="D4" s="403" t="e">
        <f>'CMFs Fatal (All Data)'!D4</f>
        <v>#N/A</v>
      </c>
      <c r="E4" s="404">
        <v>1</v>
      </c>
      <c r="F4" s="404">
        <v>1</v>
      </c>
      <c r="G4" s="404">
        <v>2.27</v>
      </c>
      <c r="H4" s="404">
        <v>1</v>
      </c>
      <c r="I4" s="404">
        <v>1</v>
      </c>
      <c r="J4" s="404">
        <v>1</v>
      </c>
      <c r="K4" s="404">
        <v>1</v>
      </c>
      <c r="L4" s="404">
        <v>1</v>
      </c>
      <c r="M4" s="404">
        <v>1</v>
      </c>
      <c r="N4" s="404">
        <v>1</v>
      </c>
      <c r="O4" s="404">
        <v>1</v>
      </c>
      <c r="P4" s="404">
        <v>1</v>
      </c>
      <c r="Q4" s="404">
        <v>1</v>
      </c>
      <c r="R4" s="404">
        <v>1</v>
      </c>
      <c r="S4" s="404">
        <v>1</v>
      </c>
      <c r="T4" s="404">
        <v>1</v>
      </c>
      <c r="U4" s="404">
        <v>1</v>
      </c>
      <c r="V4" s="439">
        <v>1</v>
      </c>
    </row>
    <row r="5" spans="1:22" x14ac:dyDescent="0.2">
      <c r="A5" s="407" t="str">
        <f>'CMFs Fatal (All Data)'!A5</f>
        <v>2 - Access management - Driveway - Presence of driveway on an intersection approach corner</v>
      </c>
      <c r="B5" s="403">
        <f>'CMFs Fatal (All Data)'!B5</f>
        <v>20</v>
      </c>
      <c r="C5" s="403" t="str">
        <f>'CMFs Fatal (All Data)'!C5</f>
        <v>All</v>
      </c>
      <c r="D5" s="403" t="e">
        <f>'CMFs Fatal (All Data)'!D5</f>
        <v>#N/A</v>
      </c>
      <c r="E5" s="404">
        <v>1</v>
      </c>
      <c r="F5" s="404">
        <v>0.71</v>
      </c>
      <c r="G5" s="404">
        <v>1.0449999999999999</v>
      </c>
      <c r="H5" s="404">
        <v>0.76</v>
      </c>
      <c r="I5" s="404">
        <v>1</v>
      </c>
      <c r="J5" s="404">
        <v>1</v>
      </c>
      <c r="K5" s="404">
        <v>1.0049999999999999</v>
      </c>
      <c r="L5" s="404">
        <v>1.0049999999999999</v>
      </c>
      <c r="M5" s="404">
        <v>1</v>
      </c>
      <c r="N5" s="404">
        <v>1</v>
      </c>
      <c r="O5" s="404">
        <v>1</v>
      </c>
      <c r="P5" s="404">
        <v>1</v>
      </c>
      <c r="Q5" s="404">
        <v>1</v>
      </c>
      <c r="R5" s="404">
        <v>1</v>
      </c>
      <c r="S5" s="404">
        <v>0.90500000000000003</v>
      </c>
      <c r="T5" s="404">
        <v>1</v>
      </c>
      <c r="U5" s="404">
        <v>1</v>
      </c>
      <c r="V5" s="439">
        <v>1</v>
      </c>
    </row>
    <row r="6" spans="1:22" x14ac:dyDescent="0.2">
      <c r="A6" s="407" t="str">
        <f>'CMFs Fatal (All Data)'!A6</f>
        <v>3 - Access management - Driveway - Presence of driveway on an intersection receiving corner</v>
      </c>
      <c r="B6" s="403">
        <f>'CMFs Fatal (All Data)'!B6</f>
        <v>20</v>
      </c>
      <c r="C6" s="403" t="str">
        <f>'CMFs Fatal (All Data)'!C6</f>
        <v>All</v>
      </c>
      <c r="D6" s="403" t="e">
        <f>'CMFs Fatal (All Data)'!D6</f>
        <v>#N/A</v>
      </c>
      <c r="E6" s="404">
        <v>1</v>
      </c>
      <c r="F6" s="404">
        <v>1.61</v>
      </c>
      <c r="G6" s="404">
        <v>1.72</v>
      </c>
      <c r="H6" s="404">
        <v>1.31</v>
      </c>
      <c r="I6" s="404">
        <v>1.4550000000000001</v>
      </c>
      <c r="J6" s="404">
        <v>1.4550000000000001</v>
      </c>
      <c r="K6" s="404">
        <v>1.355</v>
      </c>
      <c r="L6" s="404">
        <v>1.355</v>
      </c>
      <c r="M6" s="404">
        <v>1</v>
      </c>
      <c r="N6" s="404">
        <v>1</v>
      </c>
      <c r="O6" s="404">
        <v>1</v>
      </c>
      <c r="P6" s="404">
        <v>1</v>
      </c>
      <c r="Q6" s="404">
        <v>1</v>
      </c>
      <c r="R6" s="404">
        <v>1</v>
      </c>
      <c r="S6" s="404">
        <v>1.48</v>
      </c>
      <c r="T6" s="404">
        <v>1</v>
      </c>
      <c r="U6" s="404">
        <v>1</v>
      </c>
      <c r="V6" s="439">
        <v>1</v>
      </c>
    </row>
    <row r="7" spans="1:22" x14ac:dyDescent="0.2">
      <c r="A7" s="407" t="str">
        <f>'CMFs Fatal (All Data)'!A7</f>
        <v>4 - Access management - Median type - Convert an open median to a directional median</v>
      </c>
      <c r="B7" s="403">
        <f>'CMFs Fatal (All Data)'!B7</f>
        <v>20</v>
      </c>
      <c r="C7" s="403" t="str">
        <f>'CMFs Fatal (All Data)'!C7</f>
        <v>Urban and Suburban</v>
      </c>
      <c r="D7" s="403" t="e">
        <f>'CMFs Fatal (All Data)'!D7</f>
        <v>#N/A</v>
      </c>
      <c r="E7" s="404">
        <v>0.94</v>
      </c>
      <c r="F7" s="404">
        <v>1</v>
      </c>
      <c r="G7" s="404">
        <v>0.94</v>
      </c>
      <c r="H7" s="404">
        <v>0.94</v>
      </c>
      <c r="I7" s="404">
        <v>0.94</v>
      </c>
      <c r="J7" s="404">
        <v>0.94</v>
      </c>
      <c r="K7" s="404">
        <v>0.49</v>
      </c>
      <c r="L7" s="404">
        <v>0.94</v>
      </c>
      <c r="M7" s="404">
        <v>0.94</v>
      </c>
      <c r="N7" s="404">
        <v>1</v>
      </c>
      <c r="O7" s="404">
        <v>1</v>
      </c>
      <c r="P7" s="404">
        <v>1</v>
      </c>
      <c r="Q7" s="404">
        <v>1</v>
      </c>
      <c r="R7" s="404">
        <v>1</v>
      </c>
      <c r="S7" s="404">
        <v>0.94</v>
      </c>
      <c r="T7" s="404">
        <v>1</v>
      </c>
      <c r="U7" s="404">
        <v>1</v>
      </c>
      <c r="V7" s="439">
        <v>1</v>
      </c>
    </row>
    <row r="8" spans="1:22" x14ac:dyDescent="0.2">
      <c r="A8" s="407" t="str">
        <f>'CMFs Fatal (All Data)'!A8</f>
        <v>5 - Access management - Median type - Install raised median</v>
      </c>
      <c r="B8" s="403">
        <f>'CMFs Fatal (All Data)'!B8</f>
        <v>20</v>
      </c>
      <c r="C8" s="403" t="str">
        <f>'CMFs Fatal (All Data)'!C8</f>
        <v>All</v>
      </c>
      <c r="D8" s="403" t="e">
        <f>'CMFs Fatal (All Data)'!D8</f>
        <v>#N/A</v>
      </c>
      <c r="E8" s="404">
        <v>0.53</v>
      </c>
      <c r="F8" s="404">
        <v>1</v>
      </c>
      <c r="G8" s="404">
        <v>0.45</v>
      </c>
      <c r="H8" s="404">
        <v>0.53</v>
      </c>
      <c r="I8" s="404">
        <v>0.53</v>
      </c>
      <c r="J8" s="404">
        <v>0.53</v>
      </c>
      <c r="K8" s="404">
        <v>0.53</v>
      </c>
      <c r="L8" s="404">
        <v>0.53</v>
      </c>
      <c r="M8" s="404">
        <v>0.53</v>
      </c>
      <c r="N8" s="404">
        <v>1</v>
      </c>
      <c r="O8" s="404">
        <v>0.53</v>
      </c>
      <c r="P8" s="404">
        <v>0.53</v>
      </c>
      <c r="Q8" s="404">
        <v>1</v>
      </c>
      <c r="R8" s="404">
        <v>1</v>
      </c>
      <c r="S8" s="404">
        <v>0.53</v>
      </c>
      <c r="T8" s="404">
        <v>1</v>
      </c>
      <c r="U8" s="404">
        <v>1</v>
      </c>
      <c r="V8" s="439">
        <v>1</v>
      </c>
    </row>
    <row r="9" spans="1:22" x14ac:dyDescent="0.2">
      <c r="A9" s="407" t="str">
        <f>'CMFs Fatal (All Data)'!A9</f>
        <v>6 - Access management - Median width - Increase median width by 1 ft</v>
      </c>
      <c r="B9" s="403">
        <f>'CMFs Fatal (All Data)'!B9</f>
        <v>20</v>
      </c>
      <c r="C9" s="403" t="str">
        <f>'CMFs Fatal (All Data)'!C9</f>
        <v>All</v>
      </c>
      <c r="D9" s="403" t="e">
        <f>'CMFs Fatal (All Data)'!D9</f>
        <v>#N/A</v>
      </c>
      <c r="E9" s="404">
        <v>0.99</v>
      </c>
      <c r="F9" s="404">
        <v>1</v>
      </c>
      <c r="G9" s="404">
        <v>0.99</v>
      </c>
      <c r="H9" s="404">
        <v>0.99</v>
      </c>
      <c r="I9" s="404">
        <v>0.99</v>
      </c>
      <c r="J9" s="404">
        <v>0.98950000000000005</v>
      </c>
      <c r="K9" s="404">
        <v>0.99</v>
      </c>
      <c r="L9" s="404">
        <v>0.99</v>
      </c>
      <c r="M9" s="404">
        <v>0.98899999999999999</v>
      </c>
      <c r="N9" s="404">
        <v>1</v>
      </c>
      <c r="O9" s="404">
        <v>0.995</v>
      </c>
      <c r="P9" s="404">
        <v>0.99</v>
      </c>
      <c r="Q9" s="404">
        <v>1</v>
      </c>
      <c r="R9" s="404">
        <v>1</v>
      </c>
      <c r="S9" s="404">
        <v>0.99</v>
      </c>
      <c r="T9" s="404">
        <v>1</v>
      </c>
      <c r="U9" s="404">
        <v>1</v>
      </c>
      <c r="V9" s="439">
        <v>1</v>
      </c>
    </row>
    <row r="10" spans="1:22" x14ac:dyDescent="0.2">
      <c r="A10" s="407" t="str">
        <f>'CMFs Fatal (All Data)'!A10</f>
        <v>7 - Access management - Median width - Increase median width from 10 ft to 20 ft</v>
      </c>
      <c r="B10" s="403">
        <f>'CMFs Fatal (All Data)'!B10</f>
        <v>20</v>
      </c>
      <c r="C10" s="403" t="str">
        <f>'CMFs Fatal (All Data)'!C10</f>
        <v>All</v>
      </c>
      <c r="D10" s="403" t="e">
        <f>'CMFs Fatal (All Data)'!D10</f>
        <v>#N/A</v>
      </c>
      <c r="E10" s="404">
        <v>0.91</v>
      </c>
      <c r="F10" s="404">
        <v>1</v>
      </c>
      <c r="G10" s="404">
        <v>0.91</v>
      </c>
      <c r="H10" s="404">
        <v>0.91</v>
      </c>
      <c r="I10" s="404">
        <v>0.91</v>
      </c>
      <c r="J10" s="404">
        <v>0.91</v>
      </c>
      <c r="K10" s="404">
        <v>0.91</v>
      </c>
      <c r="L10" s="404">
        <v>0.91</v>
      </c>
      <c r="M10" s="404">
        <v>0.91</v>
      </c>
      <c r="N10" s="404">
        <v>1</v>
      </c>
      <c r="O10" s="404">
        <v>0.91</v>
      </c>
      <c r="P10" s="404">
        <v>0.91</v>
      </c>
      <c r="Q10" s="404">
        <v>1</v>
      </c>
      <c r="R10" s="404">
        <v>1</v>
      </c>
      <c r="S10" s="404">
        <v>0.91</v>
      </c>
      <c r="T10" s="404">
        <v>1</v>
      </c>
      <c r="U10" s="404">
        <v>1</v>
      </c>
      <c r="V10" s="439">
        <v>1</v>
      </c>
    </row>
    <row r="11" spans="1:22" x14ac:dyDescent="0.2">
      <c r="A11" s="536" t="str">
        <f>'CMFs Fatal (All Data)'!A11</f>
        <v>8 - Access management - Median width - Increase median width from 10 ft to 30 ft</v>
      </c>
      <c r="B11" s="403">
        <f>'CMFs Fatal (All Data)'!B11</f>
        <v>20</v>
      </c>
      <c r="C11" s="403" t="str">
        <f>'CMFs Fatal (All Data)'!C11</f>
        <v>All</v>
      </c>
      <c r="D11" s="403" t="e">
        <f>'CMFs Fatal (All Data)'!D11</f>
        <v>#N/A</v>
      </c>
      <c r="E11" s="404">
        <v>0.83</v>
      </c>
      <c r="F11" s="404">
        <v>1</v>
      </c>
      <c r="G11" s="404">
        <v>0.83</v>
      </c>
      <c r="H11" s="404">
        <v>0.83</v>
      </c>
      <c r="I11" s="404">
        <v>0.83</v>
      </c>
      <c r="J11" s="404">
        <v>0.83</v>
      </c>
      <c r="K11" s="404">
        <v>0.83</v>
      </c>
      <c r="L11" s="404">
        <v>0.83</v>
      </c>
      <c r="M11" s="404">
        <v>0.83</v>
      </c>
      <c r="N11" s="404">
        <v>1</v>
      </c>
      <c r="O11" s="404">
        <v>0.83</v>
      </c>
      <c r="P11" s="404">
        <v>0.83</v>
      </c>
      <c r="Q11" s="404">
        <v>1</v>
      </c>
      <c r="R11" s="404">
        <v>1</v>
      </c>
      <c r="S11" s="404">
        <v>0.83</v>
      </c>
      <c r="T11" s="404">
        <v>1</v>
      </c>
      <c r="U11" s="404">
        <v>1</v>
      </c>
      <c r="V11" s="439">
        <v>1</v>
      </c>
    </row>
    <row r="12" spans="1:22" x14ac:dyDescent="0.2">
      <c r="A12" s="407" t="str">
        <f>'CMFs Fatal (All Data)'!A12</f>
        <v>9 - Access management - Median width - Increase median width from 10 ft to 40 ft</v>
      </c>
      <c r="B12" s="405">
        <f>'CMFs Fatal (All Data)'!B12</f>
        <v>20</v>
      </c>
      <c r="C12" s="405" t="str">
        <f>'CMFs Fatal (All Data)'!C12</f>
        <v>All</v>
      </c>
      <c r="D12" s="405" t="e">
        <f>'CMFs Fatal (All Data)'!D12</f>
        <v>#N/A</v>
      </c>
      <c r="E12" s="404">
        <v>0.75</v>
      </c>
      <c r="F12" s="404">
        <v>1</v>
      </c>
      <c r="G12" s="404">
        <v>0.75</v>
      </c>
      <c r="H12" s="404">
        <v>0.75</v>
      </c>
      <c r="I12" s="404">
        <v>0.75</v>
      </c>
      <c r="J12" s="404">
        <v>0.75</v>
      </c>
      <c r="K12" s="404">
        <v>0.75</v>
      </c>
      <c r="L12" s="404">
        <v>0.75</v>
      </c>
      <c r="M12" s="404">
        <v>0.75</v>
      </c>
      <c r="N12" s="404">
        <v>1</v>
      </c>
      <c r="O12" s="404">
        <v>0.75</v>
      </c>
      <c r="P12" s="404">
        <v>0.75</v>
      </c>
      <c r="Q12" s="404">
        <v>1</v>
      </c>
      <c r="R12" s="404">
        <v>1</v>
      </c>
      <c r="S12" s="404">
        <v>0.75</v>
      </c>
      <c r="T12" s="404">
        <v>1</v>
      </c>
      <c r="U12" s="404">
        <v>1</v>
      </c>
      <c r="V12" s="439">
        <v>1</v>
      </c>
    </row>
    <row r="13" spans="1:22" x14ac:dyDescent="0.2">
      <c r="A13" s="407" t="str">
        <f>'CMFs Fatal (All Data)'!A13</f>
        <v>10 - Access management - Median width - Increase median width from 10 ft to 50 ft</v>
      </c>
      <c r="B13" s="403">
        <f>'CMFs Fatal (All Data)'!B13</f>
        <v>20</v>
      </c>
      <c r="C13" s="403" t="str">
        <f>'CMFs Fatal (All Data)'!C13</f>
        <v>All</v>
      </c>
      <c r="D13" s="403" t="e">
        <f>'CMFs Fatal (All Data)'!D13</f>
        <v>#N/A</v>
      </c>
      <c r="E13" s="404">
        <v>0.68</v>
      </c>
      <c r="F13" s="404">
        <v>1</v>
      </c>
      <c r="G13" s="404">
        <v>0.68</v>
      </c>
      <c r="H13" s="404">
        <v>0.68</v>
      </c>
      <c r="I13" s="404">
        <v>0.68</v>
      </c>
      <c r="J13" s="404">
        <v>0.68</v>
      </c>
      <c r="K13" s="404">
        <v>0.68</v>
      </c>
      <c r="L13" s="404">
        <v>0.68</v>
      </c>
      <c r="M13" s="404">
        <v>0.68</v>
      </c>
      <c r="N13" s="404">
        <v>1</v>
      </c>
      <c r="O13" s="404">
        <v>0.68</v>
      </c>
      <c r="P13" s="404">
        <v>0.68</v>
      </c>
      <c r="Q13" s="404">
        <v>1</v>
      </c>
      <c r="R13" s="404">
        <v>1</v>
      </c>
      <c r="S13" s="404">
        <v>0.68</v>
      </c>
      <c r="T13" s="404">
        <v>1</v>
      </c>
      <c r="U13" s="404">
        <v>1</v>
      </c>
      <c r="V13" s="439">
        <v>1</v>
      </c>
    </row>
    <row r="14" spans="1:22" x14ac:dyDescent="0.2">
      <c r="A14" s="407" t="str">
        <f>'CMFs Fatal (All Data)'!A14</f>
        <v>11 - Access management - Median width - Increase median width from 10 ft to 60 ft</v>
      </c>
      <c r="B14" s="403">
        <f>'CMFs Fatal (All Data)'!B14</f>
        <v>20</v>
      </c>
      <c r="C14" s="403" t="str">
        <f>'CMFs Fatal (All Data)'!C14</f>
        <v>All</v>
      </c>
      <c r="D14" s="403" t="e">
        <f>'CMFs Fatal (All Data)'!D14</f>
        <v>#N/A</v>
      </c>
      <c r="E14" s="404">
        <v>0.62</v>
      </c>
      <c r="F14" s="404">
        <v>1</v>
      </c>
      <c r="G14" s="404">
        <v>0.62</v>
      </c>
      <c r="H14" s="404">
        <v>0.62</v>
      </c>
      <c r="I14" s="404">
        <v>0.62</v>
      </c>
      <c r="J14" s="404">
        <v>0.62</v>
      </c>
      <c r="K14" s="404">
        <v>0.62</v>
      </c>
      <c r="L14" s="404">
        <v>0.62</v>
      </c>
      <c r="M14" s="404">
        <v>0.62</v>
      </c>
      <c r="N14" s="404">
        <v>1</v>
      </c>
      <c r="O14" s="404">
        <v>0.62</v>
      </c>
      <c r="P14" s="404">
        <v>0.62</v>
      </c>
      <c r="Q14" s="404">
        <v>1</v>
      </c>
      <c r="R14" s="404">
        <v>1</v>
      </c>
      <c r="S14" s="404">
        <v>0.62</v>
      </c>
      <c r="T14" s="404">
        <v>1</v>
      </c>
      <c r="U14" s="404">
        <v>1</v>
      </c>
      <c r="V14" s="439">
        <v>1</v>
      </c>
    </row>
    <row r="15" spans="1:22" x14ac:dyDescent="0.2">
      <c r="A15" s="407" t="str">
        <f>'CMFs Fatal (All Data)'!A15</f>
        <v>12 - Access management - Median width - Increase median width from 10 ft to 70 ft</v>
      </c>
      <c r="B15" s="403">
        <f>'CMFs Fatal (All Data)'!B15</f>
        <v>20</v>
      </c>
      <c r="C15" s="403" t="str">
        <f>'CMFs Fatal (All Data)'!C15</f>
        <v>All</v>
      </c>
      <c r="D15" s="403" t="e">
        <f>'CMFs Fatal (All Data)'!D15</f>
        <v>#N/A</v>
      </c>
      <c r="E15" s="404">
        <v>0.56999999999999995</v>
      </c>
      <c r="F15" s="404">
        <v>1</v>
      </c>
      <c r="G15" s="404">
        <v>0.56999999999999995</v>
      </c>
      <c r="H15" s="404">
        <v>0.56999999999999995</v>
      </c>
      <c r="I15" s="404">
        <v>0.56999999999999995</v>
      </c>
      <c r="J15" s="404">
        <v>0.56999999999999995</v>
      </c>
      <c r="K15" s="404">
        <v>0.56999999999999995</v>
      </c>
      <c r="L15" s="404">
        <v>0.56999999999999995</v>
      </c>
      <c r="M15" s="404">
        <v>0.56999999999999995</v>
      </c>
      <c r="N15" s="404">
        <v>1</v>
      </c>
      <c r="O15" s="404">
        <v>0.56999999999999995</v>
      </c>
      <c r="P15" s="404">
        <v>0.56999999999999995</v>
      </c>
      <c r="Q15" s="404">
        <v>1</v>
      </c>
      <c r="R15" s="404">
        <v>1</v>
      </c>
      <c r="S15" s="404">
        <v>0.56999999999999995</v>
      </c>
      <c r="T15" s="404">
        <v>1</v>
      </c>
      <c r="U15" s="404">
        <v>1</v>
      </c>
      <c r="V15" s="439">
        <v>1</v>
      </c>
    </row>
    <row r="16" spans="1:22" x14ac:dyDescent="0.2">
      <c r="A16" s="407" t="str">
        <f>'CMFs Fatal (All Data)'!A16</f>
        <v>13 - Access management - Median width - Increase median width from 10 ft to 80 ft</v>
      </c>
      <c r="B16" s="403">
        <f>'CMFs Fatal (All Data)'!B16</f>
        <v>20</v>
      </c>
      <c r="C16" s="403" t="str">
        <f>'CMFs Fatal (All Data)'!C16</f>
        <v>All</v>
      </c>
      <c r="D16" s="403" t="e">
        <f>'CMFs Fatal (All Data)'!D16</f>
        <v>#N/A</v>
      </c>
      <c r="E16" s="404">
        <v>0.51</v>
      </c>
      <c r="F16" s="404">
        <v>1</v>
      </c>
      <c r="G16" s="404">
        <v>0.51</v>
      </c>
      <c r="H16" s="404">
        <v>0.51</v>
      </c>
      <c r="I16" s="404">
        <v>0.51</v>
      </c>
      <c r="J16" s="404">
        <v>0.51</v>
      </c>
      <c r="K16" s="404">
        <v>0.51</v>
      </c>
      <c r="L16" s="404">
        <v>0.51</v>
      </c>
      <c r="M16" s="404">
        <v>0.51</v>
      </c>
      <c r="N16" s="404">
        <v>1</v>
      </c>
      <c r="O16" s="404">
        <v>0.51</v>
      </c>
      <c r="P16" s="404">
        <v>0.51</v>
      </c>
      <c r="Q16" s="404">
        <v>1</v>
      </c>
      <c r="R16" s="404">
        <v>1</v>
      </c>
      <c r="S16" s="404">
        <v>0.51</v>
      </c>
      <c r="T16" s="404">
        <v>1</v>
      </c>
      <c r="U16" s="404">
        <v>1</v>
      </c>
      <c r="V16" s="439">
        <v>1</v>
      </c>
    </row>
    <row r="17" spans="1:22" x14ac:dyDescent="0.2">
      <c r="A17" s="536" t="str">
        <f>'CMFs Fatal (All Data)'!A17</f>
        <v>14 - Access management - Ramp - Presence of on-ramps</v>
      </c>
      <c r="B17" s="403">
        <f>'CMFs Fatal (All Data)'!B17</f>
        <v>20</v>
      </c>
      <c r="C17" s="403" t="str">
        <f>'CMFs Fatal (All Data)'!C17</f>
        <v>Rural</v>
      </c>
      <c r="D17" s="403" t="e">
        <f>'CMFs Fatal (All Data)'!D17</f>
        <v>#N/A</v>
      </c>
      <c r="E17" s="404">
        <v>1</v>
      </c>
      <c r="F17" s="404">
        <v>1.407</v>
      </c>
      <c r="G17" s="404">
        <v>1.407</v>
      </c>
      <c r="H17" s="404">
        <v>1.407</v>
      </c>
      <c r="I17" s="404">
        <v>1.407</v>
      </c>
      <c r="J17" s="404">
        <v>1.2635000000000001</v>
      </c>
      <c r="K17" s="404">
        <v>1</v>
      </c>
      <c r="L17" s="404">
        <v>1</v>
      </c>
      <c r="M17" s="404">
        <v>1.3334999999999999</v>
      </c>
      <c r="N17" s="404">
        <v>1</v>
      </c>
      <c r="O17" s="404">
        <v>1.2635000000000001</v>
      </c>
      <c r="P17" s="404">
        <v>1.407</v>
      </c>
      <c r="Q17" s="404">
        <v>1</v>
      </c>
      <c r="R17" s="404">
        <v>1</v>
      </c>
      <c r="S17" s="404">
        <v>1.407</v>
      </c>
      <c r="T17" s="404">
        <v>1</v>
      </c>
      <c r="U17" s="404">
        <v>1</v>
      </c>
      <c r="V17" s="439">
        <v>1</v>
      </c>
    </row>
    <row r="18" spans="1:22" x14ac:dyDescent="0.2">
      <c r="A18" s="536" t="str">
        <f>'CMFs Fatal (All Data)'!A18</f>
        <v>15 - Access management - Ramp density - Increase Ramp Density-Freeway-from 0 to 1 ramps per mile</v>
      </c>
      <c r="B18" s="403">
        <f>'CMFs Fatal (All Data)'!B18</f>
        <v>20</v>
      </c>
      <c r="C18" s="403" t="str">
        <f>'CMFs Fatal (All Data)'!C18</f>
        <v>All</v>
      </c>
      <c r="D18" s="403" t="e">
        <f>'CMFs Fatal (All Data)'!D18</f>
        <v>#N/A</v>
      </c>
      <c r="E18" s="404">
        <v>1</v>
      </c>
      <c r="F18" s="404">
        <v>1</v>
      </c>
      <c r="G18" s="404">
        <v>1</v>
      </c>
      <c r="H18" s="404">
        <v>1</v>
      </c>
      <c r="I18" s="404">
        <v>1</v>
      </c>
      <c r="J18" s="404">
        <v>1</v>
      </c>
      <c r="K18" s="404">
        <v>1</v>
      </c>
      <c r="L18" s="404">
        <v>1</v>
      </c>
      <c r="M18" s="404">
        <v>1</v>
      </c>
      <c r="N18" s="404">
        <v>1</v>
      </c>
      <c r="O18" s="404">
        <v>1</v>
      </c>
      <c r="P18" s="404">
        <v>1</v>
      </c>
      <c r="Q18" s="404">
        <v>1</v>
      </c>
      <c r="R18" s="404">
        <v>1</v>
      </c>
      <c r="S18" s="404">
        <v>1</v>
      </c>
      <c r="T18" s="404">
        <v>1</v>
      </c>
      <c r="U18" s="404">
        <v>1</v>
      </c>
      <c r="V18" s="439">
        <v>1</v>
      </c>
    </row>
    <row r="19" spans="1:22" x14ac:dyDescent="0.2">
      <c r="A19" s="407" t="str">
        <f>'CMFs Fatal (All Data)'!A19</f>
        <v>16 - Access management - Ramp density - Increase Ramp Density-Freeway-from 0 to 10 ramps per mile</v>
      </c>
      <c r="B19" s="403">
        <f>'CMFs Fatal (All Data)'!B19</f>
        <v>20</v>
      </c>
      <c r="C19" s="403" t="str">
        <f>'CMFs Fatal (All Data)'!C19</f>
        <v>All</v>
      </c>
      <c r="D19" s="403" t="e">
        <f>'CMFs Fatal (All Data)'!D19</f>
        <v>#N/A</v>
      </c>
      <c r="E19" s="404">
        <v>1</v>
      </c>
      <c r="F19" s="404">
        <v>1</v>
      </c>
      <c r="G19" s="404">
        <v>1</v>
      </c>
      <c r="H19" s="404">
        <v>1</v>
      </c>
      <c r="I19" s="404">
        <v>1</v>
      </c>
      <c r="J19" s="404">
        <v>1</v>
      </c>
      <c r="K19" s="404">
        <v>1</v>
      </c>
      <c r="L19" s="404">
        <v>1</v>
      </c>
      <c r="M19" s="404">
        <v>1</v>
      </c>
      <c r="N19" s="404">
        <v>1</v>
      </c>
      <c r="O19" s="404">
        <v>1</v>
      </c>
      <c r="P19" s="404">
        <v>1</v>
      </c>
      <c r="Q19" s="404">
        <v>1</v>
      </c>
      <c r="R19" s="404">
        <v>1</v>
      </c>
      <c r="S19" s="404">
        <v>1</v>
      </c>
      <c r="T19" s="404">
        <v>1</v>
      </c>
      <c r="U19" s="404">
        <v>1</v>
      </c>
      <c r="V19" s="439">
        <v>1</v>
      </c>
    </row>
    <row r="20" spans="1:22" x14ac:dyDescent="0.2">
      <c r="A20" s="407" t="str">
        <f>'CMFs Fatal (All Data)'!A20</f>
        <v>17 - Access management - Ramp density - Increase Ramp Density-Freeway-from 0 to 5 ramps per mile</v>
      </c>
      <c r="B20" s="403">
        <f>'CMFs Fatal (All Data)'!B20</f>
        <v>20</v>
      </c>
      <c r="C20" s="403" t="str">
        <f>'CMFs Fatal (All Data)'!C20</f>
        <v>All</v>
      </c>
      <c r="D20" s="403" t="e">
        <f>'CMFs Fatal (All Data)'!D20</f>
        <v>#N/A</v>
      </c>
      <c r="E20" s="404">
        <v>1</v>
      </c>
      <c r="F20" s="404">
        <v>1</v>
      </c>
      <c r="G20" s="404">
        <v>1</v>
      </c>
      <c r="H20" s="404">
        <v>1</v>
      </c>
      <c r="I20" s="404">
        <v>1</v>
      </c>
      <c r="J20" s="404">
        <v>1</v>
      </c>
      <c r="K20" s="404">
        <v>1</v>
      </c>
      <c r="L20" s="404">
        <v>1</v>
      </c>
      <c r="M20" s="404">
        <v>1</v>
      </c>
      <c r="N20" s="404">
        <v>1</v>
      </c>
      <c r="O20" s="404">
        <v>1</v>
      </c>
      <c r="P20" s="404">
        <v>1</v>
      </c>
      <c r="Q20" s="404">
        <v>1</v>
      </c>
      <c r="R20" s="404">
        <v>1</v>
      </c>
      <c r="S20" s="404">
        <v>1</v>
      </c>
      <c r="T20" s="404">
        <v>1</v>
      </c>
      <c r="U20" s="404">
        <v>1</v>
      </c>
      <c r="V20" s="439">
        <v>1</v>
      </c>
    </row>
    <row r="21" spans="1:22" x14ac:dyDescent="0.2">
      <c r="A21" s="407" t="str">
        <f>'CMFs Fatal (All Data)'!A21</f>
        <v>18 - Access management - Regulation - Convert two-way to one-way operation (Frontage road)</v>
      </c>
      <c r="B21" s="403">
        <f>'CMFs Fatal (All Data)'!B21</f>
        <v>20</v>
      </c>
      <c r="C21" s="403" t="str">
        <f>'CMFs Fatal (All Data)'!C21</f>
        <v>All</v>
      </c>
      <c r="D21" s="403" t="e">
        <f>'CMFs Fatal (All Data)'!D21</f>
        <v>#N/A</v>
      </c>
      <c r="E21" s="404">
        <v>0.19</v>
      </c>
      <c r="F21" s="404">
        <v>0.19</v>
      </c>
      <c r="G21" s="404">
        <v>0.23</v>
      </c>
      <c r="H21" s="404">
        <v>0.19</v>
      </c>
      <c r="I21" s="404">
        <v>0.19</v>
      </c>
      <c r="J21" s="404">
        <v>0.19</v>
      </c>
      <c r="K21" s="404">
        <v>0.19</v>
      </c>
      <c r="L21" s="404">
        <v>0.19</v>
      </c>
      <c r="M21" s="404">
        <v>0.19</v>
      </c>
      <c r="N21" s="404">
        <v>1</v>
      </c>
      <c r="O21" s="404">
        <v>1</v>
      </c>
      <c r="P21" s="404">
        <v>1</v>
      </c>
      <c r="Q21" s="404">
        <v>1</v>
      </c>
      <c r="R21" s="404">
        <v>1</v>
      </c>
      <c r="S21" s="404">
        <v>0.19</v>
      </c>
      <c r="T21" s="404">
        <v>1</v>
      </c>
      <c r="U21" s="404">
        <v>1</v>
      </c>
      <c r="V21" s="439">
        <v>1</v>
      </c>
    </row>
    <row r="22" spans="1:22" x14ac:dyDescent="0.2">
      <c r="A22" s="407" t="str">
        <f>'CMFs Fatal (All Data)'!A22</f>
        <v>19 - Access management - TWLTL - Add - Add a TWLTL on two lane road</v>
      </c>
      <c r="B22" s="403">
        <f>'CMFs Fatal (All Data)'!B22</f>
        <v>20</v>
      </c>
      <c r="C22" s="403" t="str">
        <f>'CMFs Fatal (All Data)'!C22</f>
        <v>All</v>
      </c>
      <c r="D22" s="403" t="e">
        <f>'CMFs Fatal (All Data)'!D22</f>
        <v>#N/A</v>
      </c>
      <c r="E22" s="404">
        <v>0.751</v>
      </c>
      <c r="F22" s="404">
        <v>0.55500000000000005</v>
      </c>
      <c r="G22" s="404">
        <v>0.751</v>
      </c>
      <c r="H22" s="404">
        <v>0.751</v>
      </c>
      <c r="I22" s="404">
        <v>0.751</v>
      </c>
      <c r="J22" s="404">
        <v>0.751</v>
      </c>
      <c r="K22" s="404">
        <v>0.751</v>
      </c>
      <c r="L22" s="404">
        <v>0.751</v>
      </c>
      <c r="M22" s="404">
        <v>0.751</v>
      </c>
      <c r="N22" s="404">
        <v>1</v>
      </c>
      <c r="O22" s="404">
        <v>0.751</v>
      </c>
      <c r="P22" s="404">
        <v>0.751</v>
      </c>
      <c r="Q22" s="404">
        <v>1</v>
      </c>
      <c r="R22" s="404">
        <v>1</v>
      </c>
      <c r="S22" s="404">
        <v>0.751</v>
      </c>
      <c r="T22" s="404">
        <v>1</v>
      </c>
      <c r="U22" s="404">
        <v>1</v>
      </c>
      <c r="V22" s="439">
        <v>1</v>
      </c>
    </row>
    <row r="23" spans="1:22" x14ac:dyDescent="0.2">
      <c r="A23" s="407" t="str">
        <f>'CMFs Fatal (All Data)'!A23</f>
        <v>20 - Access management - TWLTL - Convert - Convert 4 lanes to 3 lanes with a TWLTL</v>
      </c>
      <c r="B23" s="403">
        <f>'CMFs Fatal (All Data)'!B23</f>
        <v>20</v>
      </c>
      <c r="C23" s="403" t="str">
        <f>'CMFs Fatal (All Data)'!C23</f>
        <v>Urban and Suburban</v>
      </c>
      <c r="D23" s="403" t="e">
        <f>'CMFs Fatal (All Data)'!D23</f>
        <v>#N/A</v>
      </c>
      <c r="E23" s="404">
        <v>0.66</v>
      </c>
      <c r="F23" s="404">
        <v>0.69</v>
      </c>
      <c r="G23" s="404">
        <v>0.69499999999999995</v>
      </c>
      <c r="H23" s="404">
        <v>0.66</v>
      </c>
      <c r="I23" s="404">
        <v>0.66</v>
      </c>
      <c r="J23" s="404">
        <v>0.66</v>
      </c>
      <c r="K23" s="404">
        <v>0.66</v>
      </c>
      <c r="L23" s="404">
        <v>0.66</v>
      </c>
      <c r="M23" s="404">
        <v>0.66</v>
      </c>
      <c r="N23" s="404">
        <v>1</v>
      </c>
      <c r="O23" s="404">
        <v>0.66</v>
      </c>
      <c r="P23" s="404">
        <v>0.66</v>
      </c>
      <c r="Q23" s="404">
        <v>1</v>
      </c>
      <c r="R23" s="404">
        <v>1</v>
      </c>
      <c r="S23" s="404">
        <v>0.66</v>
      </c>
      <c r="T23" s="404">
        <v>1</v>
      </c>
      <c r="U23" s="404">
        <v>1</v>
      </c>
      <c r="V23" s="439">
        <v>1</v>
      </c>
    </row>
    <row r="24" spans="1:22" x14ac:dyDescent="0.2">
      <c r="A24" s="407" t="str">
        <f>'CMFs Fatal (All Data)'!A24</f>
        <v>21 - Access management - TWLTL - Convert - Convert 4-lane undivided road to 2-lanes plus TWLTL</v>
      </c>
      <c r="B24" s="403">
        <f>'CMFs Fatal (All Data)'!B24</f>
        <v>20</v>
      </c>
      <c r="C24" s="403" t="str">
        <f>'CMFs Fatal (All Data)'!C24</f>
        <v>All</v>
      </c>
      <c r="D24" s="403" t="e">
        <f>'CMFs Fatal (All Data)'!D24</f>
        <v>#N/A</v>
      </c>
      <c r="E24" s="404">
        <v>0.93</v>
      </c>
      <c r="F24" s="404">
        <v>0.93</v>
      </c>
      <c r="G24" s="404">
        <v>0.93</v>
      </c>
      <c r="H24" s="404">
        <v>0.93</v>
      </c>
      <c r="I24" s="404">
        <v>0.93</v>
      </c>
      <c r="J24" s="404">
        <v>0.93</v>
      </c>
      <c r="K24" s="404">
        <v>0.93</v>
      </c>
      <c r="L24" s="404">
        <v>0.93</v>
      </c>
      <c r="M24" s="404">
        <v>0.93</v>
      </c>
      <c r="N24" s="404">
        <v>1</v>
      </c>
      <c r="O24" s="404">
        <v>0.93</v>
      </c>
      <c r="P24" s="404">
        <v>0.93</v>
      </c>
      <c r="Q24" s="404">
        <v>1</v>
      </c>
      <c r="R24" s="404">
        <v>1</v>
      </c>
      <c r="S24" s="404">
        <v>0.93</v>
      </c>
      <c r="T24" s="404">
        <v>1</v>
      </c>
      <c r="U24" s="404">
        <v>1</v>
      </c>
      <c r="V24" s="439">
        <v>1</v>
      </c>
    </row>
    <row r="25" spans="1:22" x14ac:dyDescent="0.2">
      <c r="A25" s="407" t="str">
        <f>'CMFs Fatal (All Data)'!A25</f>
        <v>22 - Access management - TWLTL - Replace/Remove - Replace TWLTL with raised median</v>
      </c>
      <c r="B25" s="403">
        <f>'CMFs Fatal (All Data)'!B25</f>
        <v>20</v>
      </c>
      <c r="C25" s="403" t="str">
        <f>'CMFs Fatal (All Data)'!C25</f>
        <v>All</v>
      </c>
      <c r="D25" s="403" t="e">
        <f>'CMFs Fatal (All Data)'!D25</f>
        <v>#N/A</v>
      </c>
      <c r="E25" s="404">
        <v>0.67</v>
      </c>
      <c r="F25" s="404">
        <v>0.79</v>
      </c>
      <c r="G25" s="404">
        <v>0.64849999999999997</v>
      </c>
      <c r="H25" s="404">
        <v>0.68400000000000005</v>
      </c>
      <c r="I25" s="404">
        <v>0.79</v>
      </c>
      <c r="J25" s="404">
        <v>0.68400000000000005</v>
      </c>
      <c r="K25" s="404">
        <v>0.34799999999999998</v>
      </c>
      <c r="L25" s="404">
        <v>0.66200000000000003</v>
      </c>
      <c r="M25" s="404">
        <v>0.72</v>
      </c>
      <c r="N25" s="404">
        <v>1</v>
      </c>
      <c r="O25" s="404">
        <v>0.72</v>
      </c>
      <c r="P25" s="404">
        <v>0.68400000000000005</v>
      </c>
      <c r="Q25" s="404">
        <v>1</v>
      </c>
      <c r="R25" s="404">
        <v>1</v>
      </c>
      <c r="S25" s="404">
        <v>0.74199999999999999</v>
      </c>
      <c r="T25" s="404">
        <v>1</v>
      </c>
      <c r="U25" s="404">
        <v>1</v>
      </c>
      <c r="V25" s="439">
        <v>1</v>
      </c>
    </row>
    <row r="26" spans="1:22" x14ac:dyDescent="0.2">
      <c r="A26" s="407" t="str">
        <f>'CMFs Fatal (All Data)'!A26</f>
        <v>23 - Advanced technology and ITS - Convert existing barrier tollbooths to open road tolling (ORT) facility</v>
      </c>
      <c r="B26" s="403">
        <f>'CMFs Fatal (All Data)'!B26</f>
        <v>20</v>
      </c>
      <c r="C26" s="403" t="str">
        <f>'CMFs Fatal (All Data)'!C26</f>
        <v>All</v>
      </c>
      <c r="D26" s="403" t="e">
        <f>'CMFs Fatal (All Data)'!D26</f>
        <v>#N/A</v>
      </c>
      <c r="E26" s="404">
        <v>1</v>
      </c>
      <c r="F26" s="404">
        <v>0.34</v>
      </c>
      <c r="G26" s="404">
        <v>0.45500000000000002</v>
      </c>
      <c r="H26" s="404">
        <v>0.45500000000000002</v>
      </c>
      <c r="I26" s="404">
        <v>0.45500000000000002</v>
      </c>
      <c r="J26" s="404">
        <v>1</v>
      </c>
      <c r="K26" s="404">
        <v>1</v>
      </c>
      <c r="L26" s="404">
        <v>1</v>
      </c>
      <c r="M26" s="404">
        <v>1</v>
      </c>
      <c r="N26" s="404">
        <v>1</v>
      </c>
      <c r="O26" s="404">
        <v>1</v>
      </c>
      <c r="P26" s="404">
        <v>1</v>
      </c>
      <c r="Q26" s="404">
        <v>1</v>
      </c>
      <c r="R26" s="404">
        <v>1</v>
      </c>
      <c r="S26" s="404">
        <v>1</v>
      </c>
      <c r="T26" s="404">
        <v>1</v>
      </c>
      <c r="U26" s="404">
        <v>1</v>
      </c>
      <c r="V26" s="439">
        <v>1</v>
      </c>
    </row>
    <row r="27" spans="1:22" x14ac:dyDescent="0.2">
      <c r="A27" s="407" t="str">
        <f>'CMFs Fatal (All Data)'!A27</f>
        <v>24 - Advanced technology and ITS - Convert traditional mainline toll plazas to hybrid mainline toll plazas</v>
      </c>
      <c r="B27" s="403">
        <f>'CMFs Fatal (All Data)'!B27</f>
        <v>20</v>
      </c>
      <c r="C27" s="403" t="str">
        <f>'CMFs Fatal (All Data)'!C27</f>
        <v>All</v>
      </c>
      <c r="D27" s="403" t="e">
        <f>'CMFs Fatal (All Data)'!D27</f>
        <v>#N/A</v>
      </c>
      <c r="E27" s="404">
        <v>1</v>
      </c>
      <c r="F27" s="404">
        <v>0.34</v>
      </c>
      <c r="G27" s="404">
        <v>0.45</v>
      </c>
      <c r="H27" s="404">
        <v>0.45</v>
      </c>
      <c r="I27" s="404">
        <v>0.39500000000000002</v>
      </c>
      <c r="J27" s="404">
        <v>1</v>
      </c>
      <c r="K27" s="404">
        <v>1</v>
      </c>
      <c r="L27" s="404">
        <v>1</v>
      </c>
      <c r="M27" s="404">
        <v>1</v>
      </c>
      <c r="N27" s="404">
        <v>1</v>
      </c>
      <c r="O27" s="404">
        <v>1</v>
      </c>
      <c r="P27" s="404">
        <v>1</v>
      </c>
      <c r="Q27" s="404">
        <v>1</v>
      </c>
      <c r="R27" s="404">
        <v>1</v>
      </c>
      <c r="S27" s="404">
        <v>1</v>
      </c>
      <c r="T27" s="404">
        <v>1</v>
      </c>
      <c r="U27" s="404">
        <v>1</v>
      </c>
      <c r="V27" s="439">
        <v>1</v>
      </c>
    </row>
    <row r="28" spans="1:22" x14ac:dyDescent="0.2">
      <c r="A28" s="407" t="str">
        <f>'CMFs Fatal (All Data)'!A28</f>
        <v>25 - Bicyclists - Install bicycle lanes (marked, but not physically-separated)</v>
      </c>
      <c r="B28" s="403">
        <f>'CMFs Fatal (All Data)'!B28</f>
        <v>20</v>
      </c>
      <c r="C28" s="403" t="str">
        <f>'CMFs Fatal (All Data)'!C28</f>
        <v>Urban</v>
      </c>
      <c r="D28" s="403" t="e">
        <f>'CMFs Fatal (All Data)'!D28</f>
        <v>#N/A</v>
      </c>
      <c r="E28" s="404">
        <v>1</v>
      </c>
      <c r="F28" s="404">
        <v>1.01</v>
      </c>
      <c r="G28" s="404">
        <v>1.01</v>
      </c>
      <c r="H28" s="404">
        <v>1.01</v>
      </c>
      <c r="I28" s="404">
        <v>1.01</v>
      </c>
      <c r="J28" s="404">
        <v>1</v>
      </c>
      <c r="K28" s="404">
        <v>1</v>
      </c>
      <c r="L28" s="404">
        <v>1</v>
      </c>
      <c r="M28" s="404">
        <v>1.01</v>
      </c>
      <c r="N28" s="404">
        <v>1.01</v>
      </c>
      <c r="O28" s="404">
        <v>1</v>
      </c>
      <c r="P28" s="404">
        <v>1</v>
      </c>
      <c r="Q28" s="404">
        <v>1</v>
      </c>
      <c r="R28" s="404">
        <v>1</v>
      </c>
      <c r="S28" s="404">
        <v>1.01</v>
      </c>
      <c r="T28" s="404">
        <v>1</v>
      </c>
      <c r="U28" s="404">
        <v>1</v>
      </c>
      <c r="V28" s="439">
        <v>1</v>
      </c>
    </row>
    <row r="29" spans="1:22" x14ac:dyDescent="0.2">
      <c r="A29" s="407" t="str">
        <f>'CMFs Fatal (All Data)'!A29</f>
        <v>26 - Bicyclists - Install bicycle tracks (physically-separated)</v>
      </c>
      <c r="B29" s="403">
        <f>'CMFs Fatal (All Data)'!B29</f>
        <v>20</v>
      </c>
      <c r="C29" s="403" t="str">
        <f>'CMFs Fatal (All Data)'!C29</f>
        <v>All</v>
      </c>
      <c r="D29" s="403" t="e">
        <f>'CMFs Fatal (All Data)'!D29</f>
        <v>#N/A</v>
      </c>
      <c r="E29" s="404">
        <v>1</v>
      </c>
      <c r="F29" s="404">
        <v>0.97</v>
      </c>
      <c r="G29" s="404">
        <v>0.99</v>
      </c>
      <c r="H29" s="404">
        <v>1.0349999999999999</v>
      </c>
      <c r="I29" s="404">
        <v>1.0349999999999999</v>
      </c>
      <c r="J29" s="404">
        <v>1</v>
      </c>
      <c r="K29" s="404">
        <v>1</v>
      </c>
      <c r="L29" s="404">
        <v>1</v>
      </c>
      <c r="M29" s="404">
        <v>0.79</v>
      </c>
      <c r="N29" s="404">
        <v>1.0349999999999999</v>
      </c>
      <c r="O29" s="404">
        <v>1</v>
      </c>
      <c r="P29" s="404">
        <v>1</v>
      </c>
      <c r="Q29" s="404">
        <v>1</v>
      </c>
      <c r="R29" s="404">
        <v>1</v>
      </c>
      <c r="S29" s="404">
        <v>1.0349999999999999</v>
      </c>
      <c r="T29" s="404">
        <v>1</v>
      </c>
      <c r="U29" s="404">
        <v>1</v>
      </c>
      <c r="V29" s="439">
        <v>1</v>
      </c>
    </row>
    <row r="30" spans="1:22" x14ac:dyDescent="0.2">
      <c r="A30" s="407" t="str">
        <f>'CMFs Fatal (All Data)'!A30</f>
        <v>27 - Bicyclists - Install sidewalk barrier to separate cycling from traffic</v>
      </c>
      <c r="B30" s="403">
        <f>'CMFs Fatal (All Data)'!B30</f>
        <v>20</v>
      </c>
      <c r="C30" s="403" t="str">
        <f>'CMFs Fatal (All Data)'!C30</f>
        <v>Urban</v>
      </c>
      <c r="D30" s="403" t="e">
        <f>'CMFs Fatal (All Data)'!D30</f>
        <v>#N/A</v>
      </c>
      <c r="E30" s="404">
        <v>1</v>
      </c>
      <c r="F30" s="404">
        <v>1</v>
      </c>
      <c r="G30" s="404">
        <v>1.99</v>
      </c>
      <c r="H30" s="404">
        <v>1.99</v>
      </c>
      <c r="I30" s="404">
        <v>1.99</v>
      </c>
      <c r="J30" s="404">
        <v>1</v>
      </c>
      <c r="K30" s="404">
        <v>1</v>
      </c>
      <c r="L30" s="404">
        <v>1</v>
      </c>
      <c r="M30" s="404">
        <v>1.99</v>
      </c>
      <c r="N30" s="404">
        <v>1.99</v>
      </c>
      <c r="O30" s="404">
        <v>1</v>
      </c>
      <c r="P30" s="404">
        <v>1</v>
      </c>
      <c r="Q30" s="404">
        <v>1</v>
      </c>
      <c r="R30" s="404">
        <v>1</v>
      </c>
      <c r="S30" s="404">
        <v>1.99</v>
      </c>
      <c r="T30" s="404">
        <v>1</v>
      </c>
      <c r="U30" s="404">
        <v>1</v>
      </c>
      <c r="V30" s="439">
        <v>1</v>
      </c>
    </row>
    <row r="31" spans="1:22" x14ac:dyDescent="0.2">
      <c r="A31" s="407" t="str">
        <f>'CMFs Fatal (All Data)'!A31</f>
        <v xml:space="preserve">28 - Illumination - Intersection/interchange - Add lighting at an intersection and interchange </v>
      </c>
      <c r="B31" s="403">
        <f>'CMFs Fatal (All Data)'!B31</f>
        <v>20</v>
      </c>
      <c r="C31" s="403" t="str">
        <f>'CMFs Fatal (All Data)'!C31</f>
        <v>All</v>
      </c>
      <c r="D31" s="403" t="e">
        <f>'CMFs Fatal (All Data)'!D31</f>
        <v>#N/A</v>
      </c>
      <c r="E31" s="404">
        <v>0.91</v>
      </c>
      <c r="F31" s="404">
        <v>0.91</v>
      </c>
      <c r="G31" s="404">
        <v>0.67</v>
      </c>
      <c r="H31" s="404">
        <v>0.91</v>
      </c>
      <c r="I31" s="404">
        <v>0.91</v>
      </c>
      <c r="J31" s="404">
        <v>1</v>
      </c>
      <c r="K31" s="404">
        <v>1</v>
      </c>
      <c r="L31" s="404">
        <v>1</v>
      </c>
      <c r="M31" s="404">
        <v>0.91</v>
      </c>
      <c r="N31" s="404">
        <v>0.91</v>
      </c>
      <c r="O31" s="404">
        <v>1</v>
      </c>
      <c r="P31" s="404">
        <v>1</v>
      </c>
      <c r="Q31" s="404">
        <v>1</v>
      </c>
      <c r="R31" s="404">
        <v>0.91</v>
      </c>
      <c r="S31" s="404">
        <v>0.91500000000000004</v>
      </c>
      <c r="T31" s="404">
        <v>1</v>
      </c>
      <c r="U31" s="404">
        <v>1</v>
      </c>
      <c r="V31" s="439">
        <v>1</v>
      </c>
    </row>
    <row r="32" spans="1:22" x14ac:dyDescent="0.2">
      <c r="A32" s="407" t="str">
        <f>'CMFs Fatal (All Data)'!A32</f>
        <v>29 - Illumination - Segment - Install the street light at roadway segment</v>
      </c>
      <c r="B32" s="403">
        <f>'CMFs Fatal (All Data)'!B32</f>
        <v>20</v>
      </c>
      <c r="C32" s="403" t="str">
        <f>'CMFs Fatal (All Data)'!C32</f>
        <v>All</v>
      </c>
      <c r="D32" s="403" t="e">
        <f>'CMFs Fatal (All Data)'!D32</f>
        <v>#N/A</v>
      </c>
      <c r="E32" s="404">
        <v>0.72</v>
      </c>
      <c r="F32" s="404">
        <v>0.64500000000000002</v>
      </c>
      <c r="G32" s="404">
        <v>0.73</v>
      </c>
      <c r="H32" s="404">
        <v>0.72</v>
      </c>
      <c r="I32" s="404">
        <v>0.72</v>
      </c>
      <c r="J32" s="404">
        <v>1</v>
      </c>
      <c r="K32" s="404">
        <v>1</v>
      </c>
      <c r="L32" s="404">
        <v>1</v>
      </c>
      <c r="M32" s="404">
        <v>0.72</v>
      </c>
      <c r="N32" s="404">
        <v>0.72</v>
      </c>
      <c r="O32" s="404">
        <v>1</v>
      </c>
      <c r="P32" s="404">
        <v>1</v>
      </c>
      <c r="Q32" s="404">
        <v>1</v>
      </c>
      <c r="R32" s="404">
        <v>0.72</v>
      </c>
      <c r="S32" s="404">
        <v>0.83</v>
      </c>
      <c r="T32" s="404">
        <v>1</v>
      </c>
      <c r="U32" s="404">
        <v>1</v>
      </c>
      <c r="V32" s="439">
        <v>1</v>
      </c>
    </row>
    <row r="33" spans="1:22" x14ac:dyDescent="0.2">
      <c r="A33" s="407" t="str">
        <f>'CMFs Fatal (All Data)'!A33</f>
        <v>30 - Interchange design - Add auxiliary lane</v>
      </c>
      <c r="B33" s="403">
        <f>'CMFs Fatal (All Data)'!B33</f>
        <v>8</v>
      </c>
      <c r="C33" s="403" t="str">
        <f>'CMFs Fatal (All Data)'!C33</f>
        <v>All</v>
      </c>
      <c r="D33" s="403" t="e">
        <f>'CMFs Fatal (All Data)'!D33</f>
        <v>#N/A</v>
      </c>
      <c r="E33" s="404">
        <v>1</v>
      </c>
      <c r="F33" s="404">
        <v>0.76</v>
      </c>
      <c r="G33" s="404">
        <v>0.76</v>
      </c>
      <c r="H33" s="404">
        <v>0.76</v>
      </c>
      <c r="I33" s="404">
        <v>0.79500000000000004</v>
      </c>
      <c r="J33" s="404">
        <v>0.79500000000000004</v>
      </c>
      <c r="K33" s="404">
        <v>0.79500000000000004</v>
      </c>
      <c r="L33" s="404">
        <v>0.79500000000000004</v>
      </c>
      <c r="M33" s="404">
        <v>1</v>
      </c>
      <c r="N33" s="404">
        <v>1</v>
      </c>
      <c r="O33" s="404">
        <v>1</v>
      </c>
      <c r="P33" s="404">
        <v>1</v>
      </c>
      <c r="Q33" s="404">
        <v>1</v>
      </c>
      <c r="R33" s="404">
        <v>1</v>
      </c>
      <c r="S33" s="404">
        <v>1</v>
      </c>
      <c r="T33" s="404">
        <v>1</v>
      </c>
      <c r="U33" s="404">
        <v>1</v>
      </c>
      <c r="V33" s="439">
        <v>1</v>
      </c>
    </row>
    <row r="34" spans="1:22" x14ac:dyDescent="0.2">
      <c r="A34" s="407" t="str">
        <f>'CMFs Fatal (All Data)'!A34</f>
        <v>31 - Interchange design - Convert at-grade intersection into grade-separated interchange</v>
      </c>
      <c r="B34" s="403">
        <f>'CMFs Fatal (All Data)'!B34</f>
        <v>20</v>
      </c>
      <c r="C34" s="403" t="str">
        <f>'CMFs Fatal (All Data)'!C34</f>
        <v>All</v>
      </c>
      <c r="D34" s="403" t="e">
        <f>'CMFs Fatal (All Data)'!D34</f>
        <v>#N/A</v>
      </c>
      <c r="E34" s="404">
        <v>0.68500000000000005</v>
      </c>
      <c r="F34" s="404">
        <v>1</v>
      </c>
      <c r="G34" s="404">
        <v>0.68500000000000005</v>
      </c>
      <c r="H34" s="404">
        <v>0.68500000000000005</v>
      </c>
      <c r="I34" s="404">
        <v>0.68500000000000005</v>
      </c>
      <c r="J34" s="404">
        <v>1</v>
      </c>
      <c r="K34" s="404">
        <v>0.68500000000000005</v>
      </c>
      <c r="L34" s="404">
        <v>0.68500000000000005</v>
      </c>
      <c r="M34" s="404">
        <v>0.68500000000000005</v>
      </c>
      <c r="N34" s="404">
        <v>1</v>
      </c>
      <c r="O34" s="404">
        <v>1</v>
      </c>
      <c r="P34" s="404">
        <v>1</v>
      </c>
      <c r="Q34" s="404">
        <v>1</v>
      </c>
      <c r="R34" s="404">
        <v>1</v>
      </c>
      <c r="S34" s="404">
        <v>0.68500000000000005</v>
      </c>
      <c r="T34" s="404">
        <v>1</v>
      </c>
      <c r="U34" s="404">
        <v>1</v>
      </c>
      <c r="V34" s="439">
        <v>1</v>
      </c>
    </row>
    <row r="35" spans="1:22" x14ac:dyDescent="0.2">
      <c r="A35" s="407" t="str">
        <f>'CMFs Fatal (All Data)'!A35</f>
        <v>32 - Interchange design - Convert diamond interchange to Diverging Diamond Interchange (DDI) or Double Crossover Diamond (DCD)</v>
      </c>
      <c r="B35" s="403">
        <f>'CMFs Fatal (All Data)'!B35</f>
        <v>20</v>
      </c>
      <c r="C35" s="403" t="str">
        <f>'CMFs Fatal (All Data)'!C35</f>
        <v>All</v>
      </c>
      <c r="D35" s="403" t="e">
        <f>'CMFs Fatal (All Data)'!D35</f>
        <v>#N/A</v>
      </c>
      <c r="E35" s="404">
        <v>1</v>
      </c>
      <c r="F35" s="404">
        <v>0.64</v>
      </c>
      <c r="G35" s="404">
        <v>0.33</v>
      </c>
      <c r="H35" s="404">
        <v>1.27</v>
      </c>
      <c r="I35" s="404">
        <v>0.64900000000000002</v>
      </c>
      <c r="J35" s="404">
        <v>1</v>
      </c>
      <c r="K35" s="404">
        <v>0.64900000000000002</v>
      </c>
      <c r="L35" s="404">
        <v>0.64900000000000002</v>
      </c>
      <c r="M35" s="404">
        <v>0.64900000000000002</v>
      </c>
      <c r="N35" s="404">
        <v>1</v>
      </c>
      <c r="O35" s="404">
        <v>1</v>
      </c>
      <c r="P35" s="404">
        <v>1</v>
      </c>
      <c r="Q35" s="404">
        <v>1</v>
      </c>
      <c r="R35" s="404">
        <v>1</v>
      </c>
      <c r="S35" s="404">
        <v>0.64900000000000002</v>
      </c>
      <c r="T35" s="404">
        <v>1</v>
      </c>
      <c r="U35" s="404">
        <v>1</v>
      </c>
      <c r="V35" s="439">
        <v>1</v>
      </c>
    </row>
    <row r="36" spans="1:22" x14ac:dyDescent="0.2">
      <c r="A36" s="407" t="str">
        <f>'CMFs Fatal (All Data)'!A36</f>
        <v>33 - Intersection - Install rumble strip at stop controlled approach</v>
      </c>
      <c r="B36" s="403">
        <f>'CMFs Fatal (All Data)'!B36</f>
        <v>8</v>
      </c>
      <c r="C36" s="403" t="str">
        <f>'CMFs Fatal (All Data)'!C36</f>
        <v>All</v>
      </c>
      <c r="D36" s="403" t="e">
        <f>'CMFs Fatal (All Data)'!D36</f>
        <v>#N/A</v>
      </c>
      <c r="E36" s="404">
        <v>0.87</v>
      </c>
      <c r="F36" s="404">
        <v>0.65</v>
      </c>
      <c r="G36" s="404">
        <v>0.87</v>
      </c>
      <c r="H36" s="404">
        <v>0.87</v>
      </c>
      <c r="I36" s="404">
        <v>0.87</v>
      </c>
      <c r="J36" s="404">
        <v>1</v>
      </c>
      <c r="K36" s="404">
        <v>0.87</v>
      </c>
      <c r="L36" s="404">
        <v>0.87</v>
      </c>
      <c r="M36" s="404">
        <v>1</v>
      </c>
      <c r="N36" s="404">
        <v>0.87</v>
      </c>
      <c r="O36" s="404">
        <v>1</v>
      </c>
      <c r="P36" s="404">
        <v>1</v>
      </c>
      <c r="Q36" s="404">
        <v>1</v>
      </c>
      <c r="R36" s="404">
        <v>0.87</v>
      </c>
      <c r="S36" s="404">
        <v>0.87</v>
      </c>
      <c r="T36" s="404">
        <v>1</v>
      </c>
      <c r="U36" s="404">
        <v>1</v>
      </c>
      <c r="V36" s="439">
        <v>1</v>
      </c>
    </row>
    <row r="37" spans="1:22" x14ac:dyDescent="0.2">
      <c r="A37" s="407" t="str">
        <f>'CMFs Fatal (All Data)'!A37</f>
        <v>34 - Intersection - Geometry - Alignment - Redesign Intersection</v>
      </c>
      <c r="B37" s="403">
        <f>'CMFs Fatal (All Data)'!B37</f>
        <v>25</v>
      </c>
      <c r="C37" s="403" t="str">
        <f>'CMFs Fatal (All Data)'!C37</f>
        <v>All</v>
      </c>
      <c r="D37" s="403" t="e">
        <f>'CMFs Fatal (All Data)'!D37</f>
        <v>#N/A</v>
      </c>
      <c r="E37" s="404">
        <v>0.75</v>
      </c>
      <c r="F37" s="404">
        <v>0.75</v>
      </c>
      <c r="G37" s="404">
        <v>0.75</v>
      </c>
      <c r="H37" s="404">
        <v>0.75</v>
      </c>
      <c r="I37" s="404">
        <v>0.75</v>
      </c>
      <c r="J37" s="404">
        <v>1</v>
      </c>
      <c r="K37" s="404">
        <v>0.75</v>
      </c>
      <c r="L37" s="404">
        <v>0.75</v>
      </c>
      <c r="M37" s="404">
        <v>0.75</v>
      </c>
      <c r="N37" s="404">
        <v>0.75</v>
      </c>
      <c r="O37" s="404">
        <v>0.75</v>
      </c>
      <c r="P37" s="404">
        <v>0.75</v>
      </c>
      <c r="Q37" s="404">
        <v>1</v>
      </c>
      <c r="R37" s="404">
        <v>0.75</v>
      </c>
      <c r="S37" s="404">
        <v>0.75</v>
      </c>
      <c r="T37" s="404">
        <v>1</v>
      </c>
      <c r="U37" s="404">
        <v>1</v>
      </c>
      <c r="V37" s="439">
        <v>1</v>
      </c>
    </row>
    <row r="38" spans="1:22" x14ac:dyDescent="0.2">
      <c r="A38" s="407" t="str">
        <f>'CMFs Fatal (All Data)'!A38</f>
        <v>35 - Intersection - Geometry - Roundabout - Convert a signalized intersection to roundabout</v>
      </c>
      <c r="B38" s="403">
        <f>'CMFs Fatal (All Data)'!B38</f>
        <v>20</v>
      </c>
      <c r="C38" s="403" t="str">
        <f>'CMFs Fatal (All Data)'!C38</f>
        <v>All</v>
      </c>
      <c r="D38" s="403" t="e">
        <f>'CMFs Fatal (All Data)'!D38</f>
        <v>#N/A</v>
      </c>
      <c r="E38" s="404">
        <v>0.79100000000000004</v>
      </c>
      <c r="F38" s="404">
        <v>0.79100000000000004</v>
      </c>
      <c r="G38" s="404">
        <v>0.79100000000000004</v>
      </c>
      <c r="H38" s="404">
        <v>0.79100000000000004</v>
      </c>
      <c r="I38" s="404">
        <v>0.79100000000000004</v>
      </c>
      <c r="J38" s="404">
        <v>1</v>
      </c>
      <c r="K38" s="404">
        <v>0.79100000000000004</v>
      </c>
      <c r="L38" s="404">
        <v>0.79100000000000004</v>
      </c>
      <c r="M38" s="404">
        <v>0.79100000000000004</v>
      </c>
      <c r="N38" s="404">
        <v>0.79100000000000004</v>
      </c>
      <c r="O38" s="404">
        <v>1</v>
      </c>
      <c r="P38" s="404">
        <v>1</v>
      </c>
      <c r="Q38" s="404">
        <v>1</v>
      </c>
      <c r="R38" s="404">
        <v>1</v>
      </c>
      <c r="S38" s="404">
        <v>0.79100000000000004</v>
      </c>
      <c r="T38" s="404">
        <v>1</v>
      </c>
      <c r="U38" s="404">
        <v>1</v>
      </c>
      <c r="V38" s="439">
        <v>1</v>
      </c>
    </row>
    <row r="39" spans="1:22" x14ac:dyDescent="0.2">
      <c r="A39" s="407" t="str">
        <f>'CMFs Fatal (All Data)'!A39</f>
        <v>36 - Intersection - Geometry - Roundabout - Convert a two-way stop intersection to roundabout</v>
      </c>
      <c r="B39" s="403">
        <f>'CMFs Fatal (All Data)'!B39</f>
        <v>20</v>
      </c>
      <c r="C39" s="403" t="str">
        <f>'CMFs Fatal (All Data)'!C39</f>
        <v>All</v>
      </c>
      <c r="D39" s="403" t="e">
        <f>'CMFs Fatal (All Data)'!D39</f>
        <v>#N/A</v>
      </c>
      <c r="E39" s="404">
        <v>0.56000000000000005</v>
      </c>
      <c r="F39" s="404">
        <v>0.85</v>
      </c>
      <c r="G39" s="404">
        <v>0.17</v>
      </c>
      <c r="H39" s="404">
        <v>2.79</v>
      </c>
      <c r="I39" s="404">
        <v>0.56000000000000005</v>
      </c>
      <c r="J39" s="404">
        <v>1</v>
      </c>
      <c r="K39" s="404">
        <v>0.56000000000000005</v>
      </c>
      <c r="L39" s="404">
        <v>0.56000000000000005</v>
      </c>
      <c r="M39" s="404">
        <v>4.66</v>
      </c>
      <c r="N39" s="404">
        <v>0.56000000000000005</v>
      </c>
      <c r="O39" s="404">
        <v>1</v>
      </c>
      <c r="P39" s="404">
        <v>1</v>
      </c>
      <c r="Q39" s="404">
        <v>1</v>
      </c>
      <c r="R39" s="404">
        <v>1</v>
      </c>
      <c r="S39" s="404">
        <v>0.56000000000000005</v>
      </c>
      <c r="T39" s="404">
        <v>1</v>
      </c>
      <c r="U39" s="404">
        <v>1</v>
      </c>
      <c r="V39" s="439">
        <v>1</v>
      </c>
    </row>
    <row r="40" spans="1:22" x14ac:dyDescent="0.2">
      <c r="A40" s="407" t="str">
        <f>'CMFs Fatal (All Data)'!A40</f>
        <v>37 - Intersection - Geometry - Roundabout - Convert a yield control intersection to roundabout</v>
      </c>
      <c r="B40" s="403">
        <f>'CMFs Fatal (All Data)'!B40</f>
        <v>20</v>
      </c>
      <c r="C40" s="403" t="str">
        <f>'CMFs Fatal (All Data)'!C40</f>
        <v>All</v>
      </c>
      <c r="D40" s="403" t="e">
        <f>'CMFs Fatal (All Data)'!D40</f>
        <v>#N/A</v>
      </c>
      <c r="E40" s="404">
        <v>1.242</v>
      </c>
      <c r="F40" s="404">
        <v>1.242</v>
      </c>
      <c r="G40" s="404">
        <v>1.242</v>
      </c>
      <c r="H40" s="404">
        <v>1.242</v>
      </c>
      <c r="I40" s="404">
        <v>1.242</v>
      </c>
      <c r="J40" s="404">
        <v>1</v>
      </c>
      <c r="K40" s="404">
        <v>1.242</v>
      </c>
      <c r="L40" s="404">
        <v>1.242</v>
      </c>
      <c r="M40" s="404">
        <v>1.242</v>
      </c>
      <c r="N40" s="404">
        <v>1.242</v>
      </c>
      <c r="O40" s="404">
        <v>1</v>
      </c>
      <c r="P40" s="404">
        <v>1</v>
      </c>
      <c r="Q40" s="404">
        <v>1</v>
      </c>
      <c r="R40" s="404">
        <v>1</v>
      </c>
      <c r="S40" s="404">
        <v>1.242</v>
      </c>
      <c r="T40" s="404">
        <v>1</v>
      </c>
      <c r="U40" s="404">
        <v>1</v>
      </c>
      <c r="V40" s="439">
        <v>1</v>
      </c>
    </row>
    <row r="41" spans="1:22" x14ac:dyDescent="0.2">
      <c r="A41" s="407" t="str">
        <f>'CMFs Fatal (All Data)'!A41</f>
        <v>38 - Intersection - Geometry - Roundabout - Convert an all-way stop intersection to roundabout</v>
      </c>
      <c r="B41" s="403">
        <f>'CMFs Fatal (All Data)'!B41</f>
        <v>20</v>
      </c>
      <c r="C41" s="403" t="str">
        <f>'CMFs Fatal (All Data)'!C41</f>
        <v>All</v>
      </c>
      <c r="D41" s="403" t="e">
        <f>'CMFs Fatal (All Data)'!D41</f>
        <v>#N/A</v>
      </c>
      <c r="E41" s="404">
        <v>1.0720000000000001</v>
      </c>
      <c r="F41" s="404">
        <v>1.0720000000000001</v>
      </c>
      <c r="G41" s="404">
        <v>1.0720000000000001</v>
      </c>
      <c r="H41" s="404">
        <v>1.0720000000000001</v>
      </c>
      <c r="I41" s="404">
        <v>1.0720000000000001</v>
      </c>
      <c r="J41" s="404">
        <v>1</v>
      </c>
      <c r="K41" s="404">
        <v>1.0720000000000001</v>
      </c>
      <c r="L41" s="404">
        <v>1.0720000000000001</v>
      </c>
      <c r="M41" s="404">
        <v>1.0720000000000001</v>
      </c>
      <c r="N41" s="404">
        <v>1.0720000000000001</v>
      </c>
      <c r="O41" s="404">
        <v>1</v>
      </c>
      <c r="P41" s="404">
        <v>1</v>
      </c>
      <c r="Q41" s="404">
        <v>1</v>
      </c>
      <c r="R41" s="404">
        <v>1</v>
      </c>
      <c r="S41" s="404">
        <v>1.0720000000000001</v>
      </c>
      <c r="T41" s="404">
        <v>1</v>
      </c>
      <c r="U41" s="404">
        <v>1</v>
      </c>
      <c r="V41" s="439">
        <v>1</v>
      </c>
    </row>
    <row r="42" spans="1:22" x14ac:dyDescent="0.2">
      <c r="A42" s="407" t="str">
        <f>'CMFs Fatal (All Data)'!A42</f>
        <v>39 - Intersection - Geometry - Superstreet - Convert a conventional intersection to a superstreet intersection</v>
      </c>
      <c r="B42" s="403">
        <f>'CMFs Fatal (All Data)'!B42</f>
        <v>20</v>
      </c>
      <c r="C42" s="403" t="str">
        <f>'CMFs Fatal (All Data)'!C42</f>
        <v>Rural</v>
      </c>
      <c r="D42" s="403" t="e">
        <f>'CMFs Fatal (All Data)'!D42</f>
        <v>#N/A</v>
      </c>
      <c r="E42" s="404">
        <v>0.65200000000000002</v>
      </c>
      <c r="F42" s="404">
        <v>0.65200000000000002</v>
      </c>
      <c r="G42" s="404">
        <v>0.65200000000000002</v>
      </c>
      <c r="H42" s="404">
        <v>0.65200000000000002</v>
      </c>
      <c r="I42" s="404">
        <v>0.65200000000000002</v>
      </c>
      <c r="J42" s="404">
        <v>1</v>
      </c>
      <c r="K42" s="404">
        <v>0.65200000000000002</v>
      </c>
      <c r="L42" s="404">
        <v>0.65200000000000002</v>
      </c>
      <c r="M42" s="404">
        <v>0.65200000000000002</v>
      </c>
      <c r="N42" s="404">
        <v>0.65200000000000002</v>
      </c>
      <c r="O42" s="404">
        <v>1</v>
      </c>
      <c r="P42" s="404">
        <v>1</v>
      </c>
      <c r="Q42" s="404">
        <v>1</v>
      </c>
      <c r="R42" s="404">
        <v>1</v>
      </c>
      <c r="S42" s="404">
        <v>0.65200000000000002</v>
      </c>
      <c r="T42" s="404">
        <v>1</v>
      </c>
      <c r="U42" s="404">
        <v>1</v>
      </c>
      <c r="V42" s="439">
        <v>1</v>
      </c>
    </row>
    <row r="43" spans="1:22" x14ac:dyDescent="0.2">
      <c r="A43" s="407" t="str">
        <f>'CMFs Fatal (All Data)'!A43</f>
        <v>40 - Intersection - Geometry - Superstreet - Convert a conventional T intersection to a superstreet T intersection</v>
      </c>
      <c r="B43" s="403">
        <f>'CMFs Fatal (All Data)'!B43</f>
        <v>20</v>
      </c>
      <c r="C43" s="403" t="str">
        <f>'CMFs Fatal (All Data)'!C43</f>
        <v>All</v>
      </c>
      <c r="D43" s="403" t="e">
        <f>'CMFs Fatal (All Data)'!D43</f>
        <v>#N/A</v>
      </c>
      <c r="E43" s="404">
        <v>0.93899999999999995</v>
      </c>
      <c r="F43" s="404">
        <v>0.92</v>
      </c>
      <c r="G43" s="404">
        <v>0.92</v>
      </c>
      <c r="H43" s="404">
        <v>0.92</v>
      </c>
      <c r="I43" s="404">
        <v>0.93899999999999995</v>
      </c>
      <c r="J43" s="404">
        <v>1</v>
      </c>
      <c r="K43" s="404">
        <v>0.93899999999999995</v>
      </c>
      <c r="L43" s="404">
        <v>0.93899999999999995</v>
      </c>
      <c r="M43" s="404">
        <v>0.93899999999999995</v>
      </c>
      <c r="N43" s="404">
        <v>0.93899999999999995</v>
      </c>
      <c r="O43" s="404">
        <v>1</v>
      </c>
      <c r="P43" s="404">
        <v>1</v>
      </c>
      <c r="Q43" s="404">
        <v>1</v>
      </c>
      <c r="R43" s="404">
        <v>1</v>
      </c>
      <c r="S43" s="404">
        <v>0.93899999999999995</v>
      </c>
      <c r="T43" s="404">
        <v>1</v>
      </c>
      <c r="U43" s="404">
        <v>1</v>
      </c>
      <c r="V43" s="439">
        <v>1</v>
      </c>
    </row>
    <row r="44" spans="1:22" x14ac:dyDescent="0.2">
      <c r="A44" s="536" t="str">
        <f>'CMFs Fatal (All Data)'!A44</f>
        <v>41 - Intersection - Geometry - Superstreet - Convert a conventional unsignalized intersection to an unsignalized superstreet intersection</v>
      </c>
      <c r="B44" s="403">
        <f>'CMFs Fatal (All Data)'!B44</f>
        <v>20</v>
      </c>
      <c r="C44" s="403" t="str">
        <f>'CMFs Fatal (All Data)'!C44</f>
        <v>Rural</v>
      </c>
      <c r="D44" s="403" t="e">
        <f>'CMFs Fatal (All Data)'!D44</f>
        <v>#N/A</v>
      </c>
      <c r="E44" s="404">
        <v>0.54</v>
      </c>
      <c r="F44" s="404">
        <v>0.54</v>
      </c>
      <c r="G44" s="404">
        <v>0.25</v>
      </c>
      <c r="H44" s="404">
        <v>0.54</v>
      </c>
      <c r="I44" s="404">
        <v>0.54</v>
      </c>
      <c r="J44" s="404">
        <v>1</v>
      </c>
      <c r="K44" s="404">
        <v>0.41</v>
      </c>
      <c r="L44" s="404">
        <v>0.25</v>
      </c>
      <c r="M44" s="404">
        <v>0.54</v>
      </c>
      <c r="N44" s="404">
        <v>0.54</v>
      </c>
      <c r="O44" s="404">
        <v>1</v>
      </c>
      <c r="P44" s="404">
        <v>1</v>
      </c>
      <c r="Q44" s="404">
        <v>1</v>
      </c>
      <c r="R44" s="404">
        <v>1</v>
      </c>
      <c r="S44" s="404">
        <v>0.54</v>
      </c>
      <c r="T44" s="404">
        <v>1</v>
      </c>
      <c r="U44" s="404">
        <v>1</v>
      </c>
      <c r="V44" s="439">
        <v>1</v>
      </c>
    </row>
    <row r="45" spans="1:22" x14ac:dyDescent="0.2">
      <c r="A45" s="536" t="str">
        <f>'CMFs Fatal (All Data)'!A45</f>
        <v>42 - Intersection - Geometry - Turn lanes - Add auxiliary right turn lane (without physical separation)</v>
      </c>
      <c r="B45" s="403">
        <f>'CMFs Fatal (All Data)'!B45</f>
        <v>8</v>
      </c>
      <c r="C45" s="403" t="str">
        <f>'CMFs Fatal (All Data)'!C45</f>
        <v>All</v>
      </c>
      <c r="D45" s="403" t="e">
        <f>'CMFs Fatal (All Data)'!D45</f>
        <v>#N/A</v>
      </c>
      <c r="E45" s="404">
        <v>0.97199999999999998</v>
      </c>
      <c r="F45" s="404">
        <v>0.7</v>
      </c>
      <c r="G45" s="404">
        <v>0.97199999999999998</v>
      </c>
      <c r="H45" s="404">
        <v>0.97199999999999998</v>
      </c>
      <c r="I45" s="404">
        <v>0.97199999999999998</v>
      </c>
      <c r="J45" s="404">
        <v>1</v>
      </c>
      <c r="K45" s="404">
        <v>0.97199999999999998</v>
      </c>
      <c r="L45" s="404">
        <v>0.97199999999999998</v>
      </c>
      <c r="M45" s="404">
        <v>0.97199999999999998</v>
      </c>
      <c r="N45" s="404">
        <v>0.97199999999999998</v>
      </c>
      <c r="O45" s="404">
        <v>1</v>
      </c>
      <c r="P45" s="404">
        <v>1</v>
      </c>
      <c r="Q45" s="404">
        <v>1</v>
      </c>
      <c r="R45" s="404">
        <v>1</v>
      </c>
      <c r="S45" s="404">
        <v>0.97199999999999998</v>
      </c>
      <c r="T45" s="404">
        <v>1</v>
      </c>
      <c r="U45" s="404">
        <v>1</v>
      </c>
      <c r="V45" s="439">
        <v>1</v>
      </c>
    </row>
    <row r="46" spans="1:22" x14ac:dyDescent="0.2">
      <c r="A46" s="536" t="str">
        <f>'CMFs Fatal (All Data)'!A46</f>
        <v>43 - Intersection - Geometry - Turn lanes - Add exclusive left-turn lane (with physical separation)</v>
      </c>
      <c r="B46" s="403">
        <f>'CMFs Fatal (All Data)'!B46</f>
        <v>8</v>
      </c>
      <c r="C46" s="403" t="str">
        <f>'CMFs Fatal (All Data)'!C46</f>
        <v>Rural</v>
      </c>
      <c r="D46" s="403" t="e">
        <f>'CMFs Fatal (All Data)'!D46</f>
        <v>#N/A</v>
      </c>
      <c r="E46" s="404">
        <v>0.8</v>
      </c>
      <c r="F46" s="404">
        <v>0.75</v>
      </c>
      <c r="G46" s="404">
        <v>0.8</v>
      </c>
      <c r="H46" s="404">
        <v>0.75</v>
      </c>
      <c r="I46" s="404">
        <v>0.8</v>
      </c>
      <c r="J46" s="404">
        <v>1</v>
      </c>
      <c r="K46" s="404">
        <v>0.8</v>
      </c>
      <c r="L46" s="404">
        <v>0.8</v>
      </c>
      <c r="M46" s="404">
        <v>0.8</v>
      </c>
      <c r="N46" s="404">
        <v>0.8</v>
      </c>
      <c r="O46" s="404">
        <v>1</v>
      </c>
      <c r="P46" s="404">
        <v>1</v>
      </c>
      <c r="Q46" s="404">
        <v>1</v>
      </c>
      <c r="R46" s="404">
        <v>1</v>
      </c>
      <c r="S46" s="404">
        <v>0.8</v>
      </c>
      <c r="T46" s="404">
        <v>1</v>
      </c>
      <c r="U46" s="404">
        <v>1</v>
      </c>
      <c r="V46" s="439">
        <v>1</v>
      </c>
    </row>
    <row r="47" spans="1:22" x14ac:dyDescent="0.2">
      <c r="A47" s="536" t="str">
        <f>'CMFs Fatal (All Data)'!A47</f>
        <v>44 - Intersection - Geometry - Turn lanes - Add left- or right-turn by-pass lanes</v>
      </c>
      <c r="B47" s="403">
        <f>'CMFs Fatal (All Data)'!B47</f>
        <v>8</v>
      </c>
      <c r="C47" s="403" t="str">
        <f>'CMFs Fatal (All Data)'!C47</f>
        <v>Rural</v>
      </c>
      <c r="D47" s="403" t="e">
        <f>'CMFs Fatal (All Data)'!D47</f>
        <v>#N/A</v>
      </c>
      <c r="E47" s="404">
        <v>0.88</v>
      </c>
      <c r="F47" s="404">
        <v>0.88</v>
      </c>
      <c r="G47" s="404">
        <v>0.88</v>
      </c>
      <c r="H47" s="404">
        <v>0.88</v>
      </c>
      <c r="I47" s="404">
        <v>0.88</v>
      </c>
      <c r="J47" s="404">
        <v>1</v>
      </c>
      <c r="K47" s="404">
        <v>0.88</v>
      </c>
      <c r="L47" s="404">
        <v>0.88</v>
      </c>
      <c r="M47" s="404">
        <v>0.88</v>
      </c>
      <c r="N47" s="404">
        <v>0.88</v>
      </c>
      <c r="O47" s="404">
        <v>1</v>
      </c>
      <c r="P47" s="404">
        <v>1</v>
      </c>
      <c r="Q47" s="404">
        <v>1</v>
      </c>
      <c r="R47" s="404">
        <v>1</v>
      </c>
      <c r="S47" s="404">
        <v>0.88</v>
      </c>
      <c r="T47" s="404">
        <v>1</v>
      </c>
      <c r="U47" s="404">
        <v>1</v>
      </c>
      <c r="V47" s="439">
        <v>1</v>
      </c>
    </row>
    <row r="48" spans="1:22" x14ac:dyDescent="0.2">
      <c r="A48" s="407" t="str">
        <f>'CMFs Fatal (All Data)'!A48</f>
        <v>45 - Intersection - Geometry - Turn lanes - Add left-turn lanes on both major road approaches</v>
      </c>
      <c r="B48" s="403">
        <f>'CMFs Fatal (All Data)'!B48</f>
        <v>8</v>
      </c>
      <c r="C48" s="403" t="str">
        <f>'CMFs Fatal (All Data)'!C48</f>
        <v>All</v>
      </c>
      <c r="D48" s="403" t="e">
        <f>'CMFs Fatal (All Data)'!D48</f>
        <v>#N/A</v>
      </c>
      <c r="E48" s="404">
        <v>0.85499999999999998</v>
      </c>
      <c r="F48" s="404">
        <v>0.85499999999999998</v>
      </c>
      <c r="G48" s="404">
        <v>0.85499999999999998</v>
      </c>
      <c r="H48" s="404">
        <v>0.85499999999999998</v>
      </c>
      <c r="I48" s="404">
        <v>0.85499999999999998</v>
      </c>
      <c r="J48" s="404">
        <v>1</v>
      </c>
      <c r="K48" s="404">
        <v>0.85499999999999998</v>
      </c>
      <c r="L48" s="404">
        <v>0.85499999999999998</v>
      </c>
      <c r="M48" s="404">
        <v>0.85499999999999998</v>
      </c>
      <c r="N48" s="404">
        <v>0.85499999999999998</v>
      </c>
      <c r="O48" s="404">
        <v>1</v>
      </c>
      <c r="P48" s="404">
        <v>1</v>
      </c>
      <c r="Q48" s="404">
        <v>1</v>
      </c>
      <c r="R48" s="404">
        <v>1</v>
      </c>
      <c r="S48" s="404">
        <v>0.85499999999999998</v>
      </c>
      <c r="T48" s="404">
        <v>1</v>
      </c>
      <c r="U48" s="404">
        <v>1</v>
      </c>
      <c r="V48" s="439">
        <v>1</v>
      </c>
    </row>
    <row r="49" spans="1:22" x14ac:dyDescent="0.2">
      <c r="A49" s="407" t="str">
        <f>'CMFs Fatal (All Data)'!A49</f>
        <v>46 - Intersection - Geometry - Turn lanes - Improve angle of channelized right turn lane</v>
      </c>
      <c r="B49" s="403">
        <f>'CMFs Fatal (All Data)'!B49</f>
        <v>20</v>
      </c>
      <c r="C49" s="403" t="str">
        <f>'CMFs Fatal (All Data)'!C49</f>
        <v>All</v>
      </c>
      <c r="D49" s="403" t="e">
        <f>'CMFs Fatal (All Data)'!D49</f>
        <v>#N/A</v>
      </c>
      <c r="E49" s="404">
        <v>0.41099999999999998</v>
      </c>
      <c r="F49" s="404">
        <v>0.41099999999999998</v>
      </c>
      <c r="G49" s="404">
        <v>0.41099999999999998</v>
      </c>
      <c r="H49" s="404">
        <v>0.41099999999999998</v>
      </c>
      <c r="I49" s="404">
        <v>0.41099999999999998</v>
      </c>
      <c r="J49" s="404">
        <v>1</v>
      </c>
      <c r="K49" s="404">
        <v>0.41099999999999998</v>
      </c>
      <c r="L49" s="404">
        <v>0.39700000000000002</v>
      </c>
      <c r="M49" s="404">
        <v>0.41099999999999998</v>
      </c>
      <c r="N49" s="404">
        <v>0.41099999999999998</v>
      </c>
      <c r="O49" s="404">
        <v>1</v>
      </c>
      <c r="P49" s="404">
        <v>1</v>
      </c>
      <c r="Q49" s="404">
        <v>1</v>
      </c>
      <c r="R49" s="404">
        <v>1</v>
      </c>
      <c r="S49" s="404">
        <v>0.41099999999999998</v>
      </c>
      <c r="T49" s="404">
        <v>1</v>
      </c>
      <c r="U49" s="404">
        <v>1</v>
      </c>
      <c r="V49" s="439">
        <v>1</v>
      </c>
    </row>
    <row r="50" spans="1:22" x14ac:dyDescent="0.2">
      <c r="A50" s="407" t="str">
        <f>'CMFs Fatal (All Data)'!A50</f>
        <v>47 - Intersection - Traffic control - Sign - Convert two-way stop to four-way stop</v>
      </c>
      <c r="B50" s="403">
        <f>'CMFs Fatal (All Data)'!B50</f>
        <v>20</v>
      </c>
      <c r="C50" s="403" t="str">
        <f>'CMFs Fatal (All Data)'!C50</f>
        <v>All</v>
      </c>
      <c r="D50" s="403" t="e">
        <f>'CMFs Fatal (All Data)'!D50</f>
        <v>#N/A</v>
      </c>
      <c r="E50" s="404">
        <v>0.53</v>
      </c>
      <c r="F50" s="404">
        <v>0.53</v>
      </c>
      <c r="G50" s="404">
        <v>0.53</v>
      </c>
      <c r="H50" s="404">
        <v>0.53</v>
      </c>
      <c r="I50" s="404">
        <v>0.53</v>
      </c>
      <c r="J50" s="404">
        <v>1</v>
      </c>
      <c r="K50" s="404">
        <v>0.53</v>
      </c>
      <c r="L50" s="404">
        <v>0.53</v>
      </c>
      <c r="M50" s="404">
        <v>0.53</v>
      </c>
      <c r="N50" s="404">
        <v>0.53</v>
      </c>
      <c r="O50" s="404">
        <v>0.53</v>
      </c>
      <c r="P50" s="404">
        <v>0.53</v>
      </c>
      <c r="Q50" s="404">
        <v>1</v>
      </c>
      <c r="R50" s="404">
        <v>0.53</v>
      </c>
      <c r="S50" s="404">
        <v>0.53</v>
      </c>
      <c r="T50" s="404">
        <v>1</v>
      </c>
      <c r="U50" s="404">
        <v>1</v>
      </c>
      <c r="V50" s="439">
        <v>1</v>
      </c>
    </row>
    <row r="51" spans="1:22" x14ac:dyDescent="0.2">
      <c r="A51" s="407" t="str">
        <f>'CMFs Fatal (All Data)'!A51</f>
        <v>48 - Intersection - Traffic control - Sign - Flashing light on sign (Flashing all time)</v>
      </c>
      <c r="B51" s="403">
        <f>'CMFs Fatal (All Data)'!B51</f>
        <v>10</v>
      </c>
      <c r="C51" s="403" t="str">
        <f>'CMFs Fatal (All Data)'!C51</f>
        <v>All</v>
      </c>
      <c r="D51" s="403" t="e">
        <f>'CMFs Fatal (All Data)'!D51</f>
        <v>#N/A</v>
      </c>
      <c r="E51" s="404">
        <v>0.47499999999999998</v>
      </c>
      <c r="F51" s="404">
        <v>0.65500000000000003</v>
      </c>
      <c r="G51" s="404">
        <v>0.54500000000000004</v>
      </c>
      <c r="H51" s="404">
        <v>0.47499999999999998</v>
      </c>
      <c r="I51" s="404">
        <v>0.65500000000000003</v>
      </c>
      <c r="J51" s="404">
        <v>1</v>
      </c>
      <c r="K51" s="404">
        <v>0.73850000000000005</v>
      </c>
      <c r="L51" s="404">
        <v>0.65500000000000003</v>
      </c>
      <c r="M51" s="404">
        <v>0.65500000000000003</v>
      </c>
      <c r="N51" s="404">
        <v>0.65500000000000003</v>
      </c>
      <c r="O51" s="404">
        <v>1</v>
      </c>
      <c r="P51" s="404">
        <v>1</v>
      </c>
      <c r="Q51" s="404">
        <v>1</v>
      </c>
      <c r="R51" s="404">
        <v>0.65500000000000003</v>
      </c>
      <c r="S51" s="404">
        <v>0.65500000000000003</v>
      </c>
      <c r="T51" s="404">
        <v>1</v>
      </c>
      <c r="U51" s="404">
        <v>1</v>
      </c>
      <c r="V51" s="439">
        <v>1</v>
      </c>
    </row>
    <row r="52" spans="1:22" x14ac:dyDescent="0.2">
      <c r="A52" s="407" t="str">
        <f>'CMFs Fatal (All Data)'!A52</f>
        <v>49 - Intersection - Traffic control - Sign - Improve sign visibility</v>
      </c>
      <c r="B52" s="403">
        <f>'CMFs Fatal (All Data)'!B52</f>
        <v>10</v>
      </c>
      <c r="C52" s="403" t="str">
        <f>'CMFs Fatal (All Data)'!C52</f>
        <v>All</v>
      </c>
      <c r="D52" s="403" t="e">
        <f>'CMFs Fatal (All Data)'!D52</f>
        <v>#N/A</v>
      </c>
      <c r="E52" s="404">
        <v>0.92649999999999999</v>
      </c>
      <c r="F52" s="404">
        <v>0.94</v>
      </c>
      <c r="G52" s="404">
        <v>0.91549999999999998</v>
      </c>
      <c r="H52" s="404">
        <v>1</v>
      </c>
      <c r="I52" s="404">
        <v>1</v>
      </c>
      <c r="J52" s="404">
        <v>1</v>
      </c>
      <c r="K52" s="404">
        <v>0.92649999999999999</v>
      </c>
      <c r="L52" s="404">
        <v>0.92649999999999999</v>
      </c>
      <c r="M52" s="404">
        <v>0.92649999999999999</v>
      </c>
      <c r="N52" s="404">
        <v>0.92649999999999999</v>
      </c>
      <c r="O52" s="404">
        <v>0.92649999999999999</v>
      </c>
      <c r="P52" s="404">
        <v>0.92649999999999999</v>
      </c>
      <c r="Q52" s="404">
        <v>1</v>
      </c>
      <c r="R52" s="404">
        <v>0.92649999999999999</v>
      </c>
      <c r="S52" s="404">
        <v>0.91600000000000004</v>
      </c>
      <c r="T52" s="404">
        <v>1</v>
      </c>
      <c r="U52" s="404">
        <v>1</v>
      </c>
      <c r="V52" s="439">
        <v>1</v>
      </c>
    </row>
    <row r="53" spans="1:22" x14ac:dyDescent="0.2">
      <c r="A53" s="407" t="str">
        <f>'CMFs Fatal (All Data)'!A53</f>
        <v>50 - Intersection - Traffic control - Sign - Improve traffic Sign  - Eliminate parking at intersection</v>
      </c>
      <c r="B53" s="403">
        <f>'CMFs Fatal (All Data)'!B53</f>
        <v>10</v>
      </c>
      <c r="C53" s="403" t="str">
        <f>'CMFs Fatal (All Data)'!C53</f>
        <v>All</v>
      </c>
      <c r="D53" s="403" t="e">
        <f>'CMFs Fatal (All Data)'!D53</f>
        <v>#N/A</v>
      </c>
      <c r="E53" s="404">
        <v>1</v>
      </c>
      <c r="F53" s="404">
        <v>1</v>
      </c>
      <c r="G53" s="404">
        <v>1</v>
      </c>
      <c r="H53" s="404">
        <v>1</v>
      </c>
      <c r="I53" s="404">
        <v>1</v>
      </c>
      <c r="J53" s="404">
        <v>1</v>
      </c>
      <c r="K53" s="404">
        <v>1</v>
      </c>
      <c r="L53" s="404">
        <v>1</v>
      </c>
      <c r="M53" s="404">
        <v>0.65</v>
      </c>
      <c r="N53" s="404">
        <v>0.65</v>
      </c>
      <c r="O53" s="404">
        <v>1</v>
      </c>
      <c r="P53" s="404">
        <v>1</v>
      </c>
      <c r="Q53" s="404">
        <v>1</v>
      </c>
      <c r="R53" s="404">
        <v>1</v>
      </c>
      <c r="S53" s="404">
        <v>1</v>
      </c>
      <c r="T53" s="404">
        <v>1</v>
      </c>
      <c r="U53" s="404">
        <v>1</v>
      </c>
      <c r="V53" s="439">
        <v>1</v>
      </c>
    </row>
    <row r="54" spans="1:22" x14ac:dyDescent="0.2">
      <c r="A54" s="407" t="str">
        <f>'CMFs Fatal (All Data)'!A54</f>
        <v>51 - Intersection - Traffic control - Sign - Install all-way stop sign</v>
      </c>
      <c r="B54" s="403">
        <f>'CMFs Fatal (All Data)'!B54</f>
        <v>10</v>
      </c>
      <c r="C54" s="403" t="str">
        <f>'CMFs Fatal (All Data)'!C54</f>
        <v>All</v>
      </c>
      <c r="D54" s="403" t="e">
        <f>'CMFs Fatal (All Data)'!D54</f>
        <v>#N/A</v>
      </c>
      <c r="E54" s="404">
        <v>0.20150000000000001</v>
      </c>
      <c r="F54" s="404">
        <v>0.82</v>
      </c>
      <c r="G54" s="404">
        <v>0.27450000000000002</v>
      </c>
      <c r="H54" s="404">
        <v>1</v>
      </c>
      <c r="I54" s="404">
        <v>1</v>
      </c>
      <c r="J54" s="404">
        <v>1</v>
      </c>
      <c r="K54" s="404">
        <v>0.20150000000000001</v>
      </c>
      <c r="L54" s="404">
        <v>0.20150000000000001</v>
      </c>
      <c r="M54" s="404">
        <v>1</v>
      </c>
      <c r="N54" s="404">
        <v>0.39300000000000002</v>
      </c>
      <c r="O54" s="404">
        <v>1</v>
      </c>
      <c r="P54" s="404">
        <v>1</v>
      </c>
      <c r="Q54" s="404">
        <v>1</v>
      </c>
      <c r="R54" s="404">
        <v>0.39300000000000002</v>
      </c>
      <c r="S54" s="404">
        <v>0.39300000000000002</v>
      </c>
      <c r="T54" s="404">
        <v>1</v>
      </c>
      <c r="U54" s="404">
        <v>1</v>
      </c>
      <c r="V54" s="439">
        <v>1</v>
      </c>
    </row>
    <row r="55" spans="1:22" x14ac:dyDescent="0.2">
      <c r="A55" s="407" t="str">
        <f>'CMFs Fatal (All Data)'!A55</f>
        <v>52 - Intersection - Traffic control - Sign - Install left turn flashing yellow arrow signals and supplemental traffic signs</v>
      </c>
      <c r="B55" s="403">
        <f>'CMFs Fatal (All Data)'!B55</f>
        <v>10</v>
      </c>
      <c r="C55" s="403" t="str">
        <f>'CMFs Fatal (All Data)'!C55</f>
        <v>Urban</v>
      </c>
      <c r="D55" s="403" t="e">
        <f>'CMFs Fatal (All Data)'!D55</f>
        <v>#N/A</v>
      </c>
      <c r="E55" s="404">
        <v>0.879</v>
      </c>
      <c r="F55" s="404">
        <v>0.879</v>
      </c>
      <c r="G55" s="404">
        <v>0.879</v>
      </c>
      <c r="H55" s="404">
        <v>1</v>
      </c>
      <c r="I55" s="404">
        <v>1</v>
      </c>
      <c r="J55" s="404">
        <v>1</v>
      </c>
      <c r="K55" s="404">
        <v>0.85699999999999998</v>
      </c>
      <c r="L55" s="404">
        <v>0.879</v>
      </c>
      <c r="M55" s="404">
        <v>1</v>
      </c>
      <c r="N55" s="404">
        <v>0.879</v>
      </c>
      <c r="O55" s="404">
        <v>1</v>
      </c>
      <c r="P55" s="404">
        <v>1</v>
      </c>
      <c r="Q55" s="404">
        <v>1</v>
      </c>
      <c r="R55" s="404">
        <v>0.879</v>
      </c>
      <c r="S55" s="404">
        <v>0.879</v>
      </c>
      <c r="T55" s="404">
        <v>1</v>
      </c>
      <c r="U55" s="404">
        <v>1</v>
      </c>
      <c r="V55" s="439">
        <v>1</v>
      </c>
    </row>
    <row r="56" spans="1:22" x14ac:dyDescent="0.2">
      <c r="A56" s="407" t="str">
        <f>'CMFs Fatal (All Data)'!A56</f>
        <v>53 - Intersection - Traffic control - Sign - Install RIRO operations at stop-controlled intersections</v>
      </c>
      <c r="B56" s="403">
        <f>'CMFs Fatal (All Data)'!B56</f>
        <v>10</v>
      </c>
      <c r="C56" s="403" t="str">
        <f>'CMFs Fatal (All Data)'!C56</f>
        <v>Urban</v>
      </c>
      <c r="D56" s="403" t="e">
        <f>'CMFs Fatal (All Data)'!D56</f>
        <v>#N/A</v>
      </c>
      <c r="E56" s="404">
        <v>1.06</v>
      </c>
      <c r="F56" s="404">
        <v>1.06</v>
      </c>
      <c r="G56" s="404">
        <v>1.06</v>
      </c>
      <c r="H56" s="404">
        <v>1</v>
      </c>
      <c r="I56" s="404">
        <v>1</v>
      </c>
      <c r="J56" s="404">
        <v>1</v>
      </c>
      <c r="K56" s="404">
        <v>1.06</v>
      </c>
      <c r="L56" s="404">
        <v>1.06</v>
      </c>
      <c r="M56" s="404">
        <v>1</v>
      </c>
      <c r="N56" s="404">
        <v>1.06</v>
      </c>
      <c r="O56" s="404">
        <v>1</v>
      </c>
      <c r="P56" s="404">
        <v>1</v>
      </c>
      <c r="Q56" s="404">
        <v>1</v>
      </c>
      <c r="R56" s="404">
        <v>1.06</v>
      </c>
      <c r="S56" s="404">
        <v>1.06</v>
      </c>
      <c r="T56" s="404">
        <v>1</v>
      </c>
      <c r="U56" s="404">
        <v>1</v>
      </c>
      <c r="V56" s="439">
        <v>1</v>
      </c>
    </row>
    <row r="57" spans="1:22" x14ac:dyDescent="0.2">
      <c r="A57" s="407" t="str">
        <f>'CMFs Fatal (All Data)'!A57</f>
        <v>54 - Intersection - Traffic control - Sign - Install turn prohibition sign</v>
      </c>
      <c r="B57" s="403">
        <f>'CMFs Fatal (All Data)'!B57</f>
        <v>10</v>
      </c>
      <c r="C57" s="403" t="str">
        <f>'CMFs Fatal (All Data)'!C57</f>
        <v>Urban and Suburban</v>
      </c>
      <c r="D57" s="403" t="e">
        <f>'CMFs Fatal (All Data)'!D57</f>
        <v>#N/A</v>
      </c>
      <c r="E57" s="404">
        <v>0.3</v>
      </c>
      <c r="F57" s="404">
        <v>0.3</v>
      </c>
      <c r="G57" s="404">
        <v>0.3</v>
      </c>
      <c r="H57" s="404">
        <v>1</v>
      </c>
      <c r="I57" s="404">
        <v>1</v>
      </c>
      <c r="J57" s="404">
        <v>1</v>
      </c>
      <c r="K57" s="404">
        <v>0.29499999999999998</v>
      </c>
      <c r="L57" s="404">
        <v>0.3</v>
      </c>
      <c r="M57" s="404">
        <v>1</v>
      </c>
      <c r="N57" s="404">
        <v>0.3</v>
      </c>
      <c r="O57" s="404">
        <v>1</v>
      </c>
      <c r="P57" s="404">
        <v>1</v>
      </c>
      <c r="Q57" s="404">
        <v>1</v>
      </c>
      <c r="R57" s="404">
        <v>0.3</v>
      </c>
      <c r="S57" s="404">
        <v>0.3</v>
      </c>
      <c r="T57" s="404">
        <v>1</v>
      </c>
      <c r="U57" s="404">
        <v>1</v>
      </c>
      <c r="V57" s="439">
        <v>1</v>
      </c>
    </row>
    <row r="58" spans="1:22" x14ac:dyDescent="0.2">
      <c r="A58" s="407" t="str">
        <f>'CMFs Fatal (All Data)'!A58</f>
        <v>55 - Intersection - Traffic control - Sign - Install two-way stop sign</v>
      </c>
      <c r="B58" s="403">
        <f>'CMFs Fatal (All Data)'!B58</f>
        <v>10</v>
      </c>
      <c r="C58" s="403" t="str">
        <f>'CMFs Fatal (All Data)'!C58</f>
        <v>All</v>
      </c>
      <c r="D58" s="403" t="e">
        <f>'CMFs Fatal (All Data)'!D58</f>
        <v>#N/A</v>
      </c>
      <c r="E58" s="404">
        <v>1</v>
      </c>
      <c r="F58" s="404">
        <v>0.48899999999999999</v>
      </c>
      <c r="G58" s="404">
        <v>0.48899999999999999</v>
      </c>
      <c r="H58" s="404">
        <v>1</v>
      </c>
      <c r="I58" s="404">
        <v>1</v>
      </c>
      <c r="J58" s="404">
        <v>1</v>
      </c>
      <c r="K58" s="404">
        <v>0.48899999999999999</v>
      </c>
      <c r="L58" s="404">
        <v>0.48899999999999999</v>
      </c>
      <c r="M58" s="404">
        <v>1</v>
      </c>
      <c r="N58" s="404">
        <v>0.48899999999999999</v>
      </c>
      <c r="O58" s="404">
        <v>1</v>
      </c>
      <c r="P58" s="404">
        <v>1</v>
      </c>
      <c r="Q58" s="404">
        <v>1</v>
      </c>
      <c r="R58" s="404">
        <v>0.48899999999999999</v>
      </c>
      <c r="S58" s="404">
        <v>0.48899999999999999</v>
      </c>
      <c r="T58" s="404">
        <v>1</v>
      </c>
      <c r="U58" s="404">
        <v>1</v>
      </c>
      <c r="V58" s="439">
        <v>1</v>
      </c>
    </row>
    <row r="59" spans="1:22" x14ac:dyDescent="0.2">
      <c r="A59" s="407" t="str">
        <f>'CMFs Fatal (All Data)'!A59</f>
        <v xml:space="preserve">56 - Intersection - Traffic control - Sign - Install yield signs </v>
      </c>
      <c r="B59" s="403">
        <f>'CMFs Fatal (All Data)'!B59</f>
        <v>10</v>
      </c>
      <c r="C59" s="403" t="str">
        <f>'CMFs Fatal (All Data)'!C59</f>
        <v>All</v>
      </c>
      <c r="D59" s="403" t="e">
        <f>'CMFs Fatal (All Data)'!D59</f>
        <v>#N/A</v>
      </c>
      <c r="E59" s="404">
        <v>1</v>
      </c>
      <c r="F59" s="404">
        <v>1</v>
      </c>
      <c r="G59" s="404">
        <v>1</v>
      </c>
      <c r="H59" s="404">
        <v>1</v>
      </c>
      <c r="I59" s="404">
        <v>1</v>
      </c>
      <c r="J59" s="404">
        <v>1</v>
      </c>
      <c r="K59" s="404">
        <v>1</v>
      </c>
      <c r="L59" s="404">
        <v>1</v>
      </c>
      <c r="M59" s="404">
        <v>1</v>
      </c>
      <c r="N59" s="404">
        <v>1</v>
      </c>
      <c r="O59" s="404">
        <v>1</v>
      </c>
      <c r="P59" s="404">
        <v>1</v>
      </c>
      <c r="Q59" s="404">
        <v>1</v>
      </c>
      <c r="R59" s="404">
        <v>1</v>
      </c>
      <c r="S59" s="404">
        <v>1</v>
      </c>
      <c r="T59" s="404">
        <v>1</v>
      </c>
      <c r="U59" s="404">
        <v>1</v>
      </c>
      <c r="V59" s="439">
        <v>1</v>
      </c>
    </row>
    <row r="60" spans="1:22" x14ac:dyDescent="0.2">
      <c r="A60" s="407" t="str">
        <f>'CMFs Fatal (All Data)'!A60</f>
        <v>57 - Intersection - Traffic control - Sign - Provide flashing beacons at stop controlled intersections</v>
      </c>
      <c r="B60" s="403">
        <f>'CMFs Fatal (All Data)'!B60</f>
        <v>10</v>
      </c>
      <c r="C60" s="403" t="str">
        <f>'CMFs Fatal (All Data)'!C60</f>
        <v>All</v>
      </c>
      <c r="D60" s="403" t="e">
        <f>'CMFs Fatal (All Data)'!D60</f>
        <v>#N/A</v>
      </c>
      <c r="E60" s="404">
        <v>1</v>
      </c>
      <c r="F60" s="404">
        <v>0.92</v>
      </c>
      <c r="G60" s="404">
        <v>0.87</v>
      </c>
      <c r="H60" s="404">
        <v>1</v>
      </c>
      <c r="I60" s="404">
        <v>1</v>
      </c>
      <c r="J60" s="404">
        <v>1</v>
      </c>
      <c r="K60" s="404">
        <v>0.87</v>
      </c>
      <c r="L60" s="404">
        <v>0.87</v>
      </c>
      <c r="M60" s="404">
        <v>1</v>
      </c>
      <c r="N60" s="404">
        <v>0.87</v>
      </c>
      <c r="O60" s="404">
        <v>1</v>
      </c>
      <c r="P60" s="404">
        <v>1</v>
      </c>
      <c r="Q60" s="404">
        <v>1</v>
      </c>
      <c r="R60" s="404">
        <v>0.87</v>
      </c>
      <c r="S60" s="404">
        <v>0.87</v>
      </c>
      <c r="T60" s="404">
        <v>1</v>
      </c>
      <c r="U60" s="404">
        <v>1</v>
      </c>
      <c r="V60" s="439">
        <v>1</v>
      </c>
    </row>
    <row r="61" spans="1:22" x14ac:dyDescent="0.2">
      <c r="A61" s="407" t="str">
        <f>'CMFs Fatal (All Data)'!A61</f>
        <v>58 - Intersection - Traffic control - Sign - Remove traffic signal and install 4-way stop</v>
      </c>
      <c r="B61" s="403">
        <f>'CMFs Fatal (All Data)'!B61</f>
        <v>20</v>
      </c>
      <c r="C61" s="403" t="str">
        <f>'CMFs Fatal (All Data)'!C61</f>
        <v>All</v>
      </c>
      <c r="D61" s="403" t="e">
        <f>'CMFs Fatal (All Data)'!D61</f>
        <v>#N/A</v>
      </c>
      <c r="E61" s="404">
        <v>0.76</v>
      </c>
      <c r="F61" s="404">
        <v>0.76</v>
      </c>
      <c r="G61" s="404">
        <v>0.76</v>
      </c>
      <c r="H61" s="404">
        <v>0.76</v>
      </c>
      <c r="I61" s="404">
        <v>0.76</v>
      </c>
      <c r="J61" s="404">
        <v>1</v>
      </c>
      <c r="K61" s="404">
        <v>0.76</v>
      </c>
      <c r="L61" s="404">
        <v>0.76</v>
      </c>
      <c r="M61" s="404">
        <v>0.76</v>
      </c>
      <c r="N61" s="404">
        <v>0.76</v>
      </c>
      <c r="O61" s="404">
        <v>0.76</v>
      </c>
      <c r="P61" s="404">
        <v>0.76</v>
      </c>
      <c r="Q61" s="404">
        <v>1</v>
      </c>
      <c r="R61" s="404">
        <v>0.76</v>
      </c>
      <c r="S61" s="404">
        <v>0.76</v>
      </c>
      <c r="T61" s="404">
        <v>1</v>
      </c>
      <c r="U61" s="404">
        <v>1</v>
      </c>
      <c r="V61" s="439">
        <v>1</v>
      </c>
    </row>
    <row r="62" spans="1:22" x14ac:dyDescent="0.2">
      <c r="A62" s="407" t="str">
        <f>'CMFs Fatal (All Data)'!A62</f>
        <v>59 - Intersection - Traffic control - Signal - Convert signal from pedestal-mounted to mast arm</v>
      </c>
      <c r="B62" s="403">
        <f>'CMFs Fatal (All Data)'!B62</f>
        <v>20</v>
      </c>
      <c r="C62" s="403" t="str">
        <f>'CMFs Fatal (All Data)'!C62</f>
        <v>All</v>
      </c>
      <c r="D62" s="403" t="e">
        <f>'CMFs Fatal (All Data)'!D62</f>
        <v>#N/A</v>
      </c>
      <c r="E62" s="404">
        <v>1</v>
      </c>
      <c r="F62" s="404">
        <v>0.59</v>
      </c>
      <c r="G62" s="404">
        <v>0.26</v>
      </c>
      <c r="H62" s="404">
        <v>1</v>
      </c>
      <c r="I62" s="404">
        <v>1</v>
      </c>
      <c r="J62" s="404">
        <v>1</v>
      </c>
      <c r="K62" s="404">
        <v>0.51</v>
      </c>
      <c r="L62" s="404">
        <v>0.51</v>
      </c>
      <c r="M62" s="404">
        <v>0.51</v>
      </c>
      <c r="N62" s="404">
        <v>1</v>
      </c>
      <c r="O62" s="404">
        <v>1</v>
      </c>
      <c r="P62" s="404">
        <v>1</v>
      </c>
      <c r="Q62" s="404">
        <v>1</v>
      </c>
      <c r="R62" s="404">
        <v>1</v>
      </c>
      <c r="S62" s="404">
        <v>0.51</v>
      </c>
      <c r="T62" s="404">
        <v>1</v>
      </c>
      <c r="U62" s="404">
        <v>1</v>
      </c>
      <c r="V62" s="439">
        <v>1</v>
      </c>
    </row>
    <row r="63" spans="1:22" x14ac:dyDescent="0.2">
      <c r="A63" s="407" t="str">
        <f>'CMFs Fatal (All Data)'!A63</f>
        <v>60 - Intersection - Traffic control - Signal - Convert signal from span wire to mast arm</v>
      </c>
      <c r="B63" s="403">
        <f>'CMFs Fatal (All Data)'!B63</f>
        <v>20</v>
      </c>
      <c r="C63" s="403" t="str">
        <f>'CMFs Fatal (All Data)'!C63</f>
        <v>All</v>
      </c>
      <c r="D63" s="403" t="e">
        <f>'CMFs Fatal (All Data)'!D63</f>
        <v>#N/A</v>
      </c>
      <c r="E63" s="404">
        <v>1</v>
      </c>
      <c r="F63" s="404">
        <v>0.97</v>
      </c>
      <c r="G63" s="404">
        <v>0.97</v>
      </c>
      <c r="H63" s="404">
        <v>1</v>
      </c>
      <c r="I63" s="404">
        <v>1</v>
      </c>
      <c r="J63" s="404">
        <v>1</v>
      </c>
      <c r="K63" s="404">
        <v>0.97</v>
      </c>
      <c r="L63" s="404">
        <v>0.97</v>
      </c>
      <c r="M63" s="404">
        <v>0.97</v>
      </c>
      <c r="N63" s="404">
        <v>1</v>
      </c>
      <c r="O63" s="404">
        <v>1</v>
      </c>
      <c r="P63" s="404">
        <v>1</v>
      </c>
      <c r="Q63" s="404">
        <v>1</v>
      </c>
      <c r="R63" s="404">
        <v>1</v>
      </c>
      <c r="S63" s="404">
        <v>0.97</v>
      </c>
      <c r="T63" s="404">
        <v>1</v>
      </c>
      <c r="U63" s="404">
        <v>1</v>
      </c>
      <c r="V63" s="439">
        <v>1</v>
      </c>
    </row>
    <row r="64" spans="1:22" x14ac:dyDescent="0.2">
      <c r="A64" s="407" t="str">
        <f>'CMFs Fatal (All Data)'!A64</f>
        <v>61 - Intersection - Traffic control - Signal - Improve signal visibility</v>
      </c>
      <c r="B64" s="403">
        <f>'CMFs Fatal (All Data)'!B64</f>
        <v>10</v>
      </c>
      <c r="C64" s="403" t="str">
        <f>'CMFs Fatal (All Data)'!C64</f>
        <v>All</v>
      </c>
      <c r="D64" s="403" t="e">
        <f>'CMFs Fatal (All Data)'!D64</f>
        <v>#N/A</v>
      </c>
      <c r="E64" s="404">
        <v>0.91</v>
      </c>
      <c r="F64" s="404">
        <v>0.91</v>
      </c>
      <c r="G64" s="404">
        <v>0.57999999999999996</v>
      </c>
      <c r="H64" s="404">
        <v>1</v>
      </c>
      <c r="I64" s="404">
        <v>1</v>
      </c>
      <c r="J64" s="404">
        <v>1</v>
      </c>
      <c r="K64" s="404">
        <v>0.91</v>
      </c>
      <c r="L64" s="404">
        <v>0.91</v>
      </c>
      <c r="M64" s="404">
        <v>1</v>
      </c>
      <c r="N64" s="404">
        <v>0.91</v>
      </c>
      <c r="O64" s="404">
        <v>1</v>
      </c>
      <c r="P64" s="404">
        <v>1</v>
      </c>
      <c r="Q64" s="404">
        <v>1</v>
      </c>
      <c r="R64" s="404">
        <v>0.91</v>
      </c>
      <c r="S64" s="404">
        <v>0.89849999999999997</v>
      </c>
      <c r="T64" s="404">
        <v>1</v>
      </c>
      <c r="U64" s="404">
        <v>1</v>
      </c>
      <c r="V64" s="439">
        <v>1</v>
      </c>
    </row>
    <row r="65" spans="1:22" x14ac:dyDescent="0.2">
      <c r="A65" s="407" t="str">
        <f>'CMFs Fatal (All Data)'!A65</f>
        <v>62 - Intersection - Traffic control - Signal - Install Box Span Signal</v>
      </c>
      <c r="B65" s="403">
        <f>'CMFs Fatal (All Data)'!B65</f>
        <v>20</v>
      </c>
      <c r="C65" s="403" t="str">
        <f>'CMFs Fatal (All Data)'!C65</f>
        <v>All</v>
      </c>
      <c r="D65" s="403" t="e">
        <f>'CMFs Fatal (All Data)'!D65</f>
        <v>#N/A</v>
      </c>
      <c r="E65" s="404">
        <v>0.92549999999999999</v>
      </c>
      <c r="F65" s="404">
        <v>0.92549999999999999</v>
      </c>
      <c r="G65" s="404">
        <v>0.85850000000000004</v>
      </c>
      <c r="H65" s="404">
        <v>1</v>
      </c>
      <c r="I65" s="404">
        <v>1</v>
      </c>
      <c r="J65" s="404">
        <v>1</v>
      </c>
      <c r="K65" s="404">
        <v>0.92549999999999999</v>
      </c>
      <c r="L65" s="404">
        <v>0.92549999999999999</v>
      </c>
      <c r="M65" s="404">
        <v>1</v>
      </c>
      <c r="N65" s="404">
        <v>0.92549999999999999</v>
      </c>
      <c r="O65" s="404">
        <v>1</v>
      </c>
      <c r="P65" s="404">
        <v>1</v>
      </c>
      <c r="Q65" s="404">
        <v>1</v>
      </c>
      <c r="R65" s="404">
        <v>1</v>
      </c>
      <c r="S65" s="404">
        <v>0.92549999999999999</v>
      </c>
      <c r="T65" s="404">
        <v>1</v>
      </c>
      <c r="U65" s="404">
        <v>1</v>
      </c>
      <c r="V65" s="439">
        <v>1</v>
      </c>
    </row>
    <row r="66" spans="1:22" x14ac:dyDescent="0.2">
      <c r="A66" s="407" t="str">
        <f>'CMFs Fatal (All Data)'!A66</f>
        <v>63 - Intersection - Traffic control - Signal - Install dynamic signal warning</v>
      </c>
      <c r="B66" s="405">
        <f>'CMFs Fatal (All Data)'!B66</f>
        <v>20</v>
      </c>
      <c r="C66" s="405" t="str">
        <f>'CMFs Fatal (All Data)'!C66</f>
        <v>All</v>
      </c>
      <c r="D66" s="405" t="e">
        <f>'CMFs Fatal (All Data)'!D66</f>
        <v>#N/A</v>
      </c>
      <c r="E66" s="404">
        <v>0.86599999999999999</v>
      </c>
      <c r="F66" s="404">
        <v>0.89</v>
      </c>
      <c r="G66" s="404">
        <v>0.65449999999999997</v>
      </c>
      <c r="H66" s="404">
        <v>1</v>
      </c>
      <c r="I66" s="404">
        <v>1</v>
      </c>
      <c r="J66" s="404">
        <v>1</v>
      </c>
      <c r="K66" s="404">
        <v>0.86599999999999999</v>
      </c>
      <c r="L66" s="404">
        <v>0.86599999999999999</v>
      </c>
      <c r="M66" s="404">
        <v>1</v>
      </c>
      <c r="N66" s="404">
        <v>0.86599999999999999</v>
      </c>
      <c r="O66" s="404">
        <v>1</v>
      </c>
      <c r="P66" s="404">
        <v>1</v>
      </c>
      <c r="Q66" s="404">
        <v>1</v>
      </c>
      <c r="R66" s="404">
        <v>0.86599999999999999</v>
      </c>
      <c r="S66" s="404">
        <v>0.86599999999999999</v>
      </c>
      <c r="T66" s="404">
        <v>1</v>
      </c>
      <c r="U66" s="404">
        <v>1</v>
      </c>
      <c r="V66" s="439">
        <v>1</v>
      </c>
    </row>
    <row r="67" spans="1:22" x14ac:dyDescent="0.2">
      <c r="A67" s="407" t="str">
        <f>'CMFs Fatal (All Data)'!A67</f>
        <v>64 - Intersection - Traffic control - Signal - Replace incandescent traffic signal bulbs with Light Emitting Diodes (LEDs)</v>
      </c>
      <c r="B67" s="403">
        <f>'CMFs Fatal (All Data)'!B67</f>
        <v>10</v>
      </c>
      <c r="C67" s="403" t="str">
        <f>'CMFs Fatal (All Data)'!C67</f>
        <v>Urban</v>
      </c>
      <c r="D67" s="403" t="e">
        <f>'CMFs Fatal (All Data)'!D67</f>
        <v>#N/A</v>
      </c>
      <c r="E67" s="404">
        <v>1.0469999999999999</v>
      </c>
      <c r="F67" s="404">
        <v>0.96650000000000003</v>
      </c>
      <c r="G67" s="404">
        <v>1.0469999999999999</v>
      </c>
      <c r="H67" s="404">
        <v>1</v>
      </c>
      <c r="I67" s="404">
        <v>1</v>
      </c>
      <c r="J67" s="404">
        <v>1</v>
      </c>
      <c r="K67" s="404">
        <v>1.0469999999999999</v>
      </c>
      <c r="L67" s="404">
        <v>1.042</v>
      </c>
      <c r="M67" s="404">
        <v>1</v>
      </c>
      <c r="N67" s="404">
        <v>1.042</v>
      </c>
      <c r="O67" s="404">
        <v>1</v>
      </c>
      <c r="P67" s="404">
        <v>1</v>
      </c>
      <c r="Q67" s="404">
        <v>1</v>
      </c>
      <c r="R67" s="404">
        <v>1.042</v>
      </c>
      <c r="S67" s="404">
        <v>1.0175000000000001</v>
      </c>
      <c r="T67" s="404">
        <v>1</v>
      </c>
      <c r="U67" s="404">
        <v>1</v>
      </c>
      <c r="V67" s="439">
        <v>1</v>
      </c>
    </row>
    <row r="68" spans="1:22" x14ac:dyDescent="0.2">
      <c r="A68" s="407" t="str">
        <f>'CMFs Fatal (All Data)'!A68</f>
        <v>65 - Intersection - Traffic control - Signal - Phasing or timing - Add all-red interval/increase yellow time</v>
      </c>
      <c r="B68" s="403">
        <f>'CMFs Fatal (All Data)'!B68</f>
        <v>50</v>
      </c>
      <c r="C68" s="403" t="str">
        <f>'CMFs Fatal (All Data)'!C68</f>
        <v>Urban</v>
      </c>
      <c r="D68" s="403" t="e">
        <f>'CMFs Fatal (All Data)'!D68</f>
        <v>#N/A</v>
      </c>
      <c r="E68" s="404">
        <v>0.93400000000000005</v>
      </c>
      <c r="F68" s="404">
        <v>0.84799999999999998</v>
      </c>
      <c r="G68" s="404">
        <v>0.96599999999999997</v>
      </c>
      <c r="H68" s="404">
        <v>1</v>
      </c>
      <c r="I68" s="404">
        <v>1</v>
      </c>
      <c r="J68" s="404">
        <v>1</v>
      </c>
      <c r="K68" s="404">
        <v>0.93400000000000005</v>
      </c>
      <c r="L68" s="404">
        <v>0.93400000000000005</v>
      </c>
      <c r="M68" s="404">
        <v>1</v>
      </c>
      <c r="N68" s="404">
        <v>0.93400000000000005</v>
      </c>
      <c r="O68" s="404">
        <v>1</v>
      </c>
      <c r="P68" s="404">
        <v>1</v>
      </c>
      <c r="Q68" s="404">
        <v>1</v>
      </c>
      <c r="R68" s="404">
        <v>0.93400000000000005</v>
      </c>
      <c r="S68" s="404">
        <v>0.93400000000000005</v>
      </c>
      <c r="T68" s="404">
        <v>1</v>
      </c>
      <c r="U68" s="404">
        <v>1</v>
      </c>
      <c r="V68" s="439">
        <v>1</v>
      </c>
    </row>
    <row r="69" spans="1:22" x14ac:dyDescent="0.2">
      <c r="A69" s="407" t="str">
        <f>'CMFs Fatal (All Data)'!A69</f>
        <v>66 - Intersection - Traffic control - Signal - Phasing or timing - Add pedestrian phase</v>
      </c>
      <c r="B69" s="403">
        <f>'CMFs Fatal (All Data)'!B69</f>
        <v>20</v>
      </c>
      <c r="C69" s="403" t="str">
        <f>'CMFs Fatal (All Data)'!C69</f>
        <v>All</v>
      </c>
      <c r="D69" s="403" t="e">
        <f>'CMFs Fatal (All Data)'!D69</f>
        <v>#N/A</v>
      </c>
      <c r="E69" s="404">
        <v>1</v>
      </c>
      <c r="F69" s="404">
        <v>0.92</v>
      </c>
      <c r="G69" s="404">
        <v>0.95399999999999996</v>
      </c>
      <c r="H69" s="404">
        <v>1</v>
      </c>
      <c r="I69" s="404">
        <v>1</v>
      </c>
      <c r="J69" s="404">
        <v>1</v>
      </c>
      <c r="K69" s="404">
        <v>0.91600000000000004</v>
      </c>
      <c r="L69" s="404">
        <v>0.91600000000000004</v>
      </c>
      <c r="M69" s="404">
        <v>1</v>
      </c>
      <c r="N69" s="404">
        <v>0.91600000000000004</v>
      </c>
      <c r="O69" s="404">
        <v>1</v>
      </c>
      <c r="P69" s="404">
        <v>1</v>
      </c>
      <c r="Q69" s="404">
        <v>1</v>
      </c>
      <c r="R69" s="404">
        <v>1</v>
      </c>
      <c r="S69" s="404">
        <v>0.91600000000000004</v>
      </c>
      <c r="T69" s="404">
        <v>1</v>
      </c>
      <c r="U69" s="404">
        <v>1</v>
      </c>
      <c r="V69" s="439">
        <v>1</v>
      </c>
    </row>
    <row r="70" spans="1:22" x14ac:dyDescent="0.2">
      <c r="A70" s="407" t="str">
        <f>'CMFs Fatal (All Data)'!A70</f>
        <v>67 - Intersection - Traffic control - Signal - Phasing or timing - Change from permissive only to flashing yellow arrow permissive</v>
      </c>
      <c r="B70" s="403">
        <f>'CMFs Fatal (All Data)'!B70</f>
        <v>25</v>
      </c>
      <c r="C70" s="403" t="str">
        <f>'CMFs Fatal (All Data)'!C70</f>
        <v>All</v>
      </c>
      <c r="D70" s="403" t="e">
        <f>'CMFs Fatal (All Data)'!D70</f>
        <v>#N/A</v>
      </c>
      <c r="E70" s="404">
        <v>0.83799999999999997</v>
      </c>
      <c r="F70" s="404">
        <v>0.83799999999999997</v>
      </c>
      <c r="G70" s="404">
        <v>0.83799999999999997</v>
      </c>
      <c r="H70" s="404">
        <v>1</v>
      </c>
      <c r="I70" s="404">
        <v>1</v>
      </c>
      <c r="J70" s="404">
        <v>1</v>
      </c>
      <c r="K70" s="404">
        <v>0.63500000000000001</v>
      </c>
      <c r="L70" s="404">
        <v>0.83799999999999997</v>
      </c>
      <c r="M70" s="404">
        <v>1</v>
      </c>
      <c r="N70" s="404">
        <v>0.83799999999999997</v>
      </c>
      <c r="O70" s="404">
        <v>1</v>
      </c>
      <c r="P70" s="404">
        <v>1</v>
      </c>
      <c r="Q70" s="404">
        <v>1</v>
      </c>
      <c r="R70" s="404">
        <v>1</v>
      </c>
      <c r="S70" s="404">
        <v>0.83799999999999997</v>
      </c>
      <c r="T70" s="404">
        <v>1</v>
      </c>
      <c r="U70" s="404">
        <v>1</v>
      </c>
      <c r="V70" s="439">
        <v>1</v>
      </c>
    </row>
    <row r="71" spans="1:22" x14ac:dyDescent="0.2">
      <c r="A71" s="407" t="str">
        <f>'CMFs Fatal (All Data)'!A71</f>
        <v>68 - Intersection - Traffic control - Signal - Phasing or timing - Change from permitted to protected</v>
      </c>
      <c r="B71" s="403">
        <f>'CMFs Fatal (All Data)'!B71</f>
        <v>25</v>
      </c>
      <c r="C71" s="403" t="str">
        <f>'CMFs Fatal (All Data)'!C71</f>
        <v>All</v>
      </c>
      <c r="D71" s="403" t="e">
        <f>'CMFs Fatal (All Data)'!D71</f>
        <v>#N/A</v>
      </c>
      <c r="E71" s="404">
        <v>0.94</v>
      </c>
      <c r="F71" s="404">
        <v>1.075</v>
      </c>
      <c r="G71" s="404">
        <v>0.01</v>
      </c>
      <c r="H71" s="404">
        <v>1</v>
      </c>
      <c r="I71" s="404">
        <v>1</v>
      </c>
      <c r="J71" s="404">
        <v>1</v>
      </c>
      <c r="K71" s="404">
        <v>0.82450000000000001</v>
      </c>
      <c r="L71" s="404">
        <v>0.94</v>
      </c>
      <c r="M71" s="404">
        <v>1</v>
      </c>
      <c r="N71" s="404">
        <v>0.94</v>
      </c>
      <c r="O71" s="404">
        <v>1</v>
      </c>
      <c r="P71" s="404">
        <v>1</v>
      </c>
      <c r="Q71" s="404">
        <v>1</v>
      </c>
      <c r="R71" s="404">
        <v>1</v>
      </c>
      <c r="S71" s="404">
        <v>0.94</v>
      </c>
      <c r="T71" s="404">
        <v>1</v>
      </c>
      <c r="U71" s="404">
        <v>1</v>
      </c>
      <c r="V71" s="439">
        <v>1</v>
      </c>
    </row>
    <row r="72" spans="1:22" x14ac:dyDescent="0.2">
      <c r="A72" s="407" t="str">
        <f>'CMFs Fatal (All Data)'!A72</f>
        <v>69 - Intersection - Traffic control - Signal - Phasing or timing - Change from protected only to flashing yellow arrow protected</v>
      </c>
      <c r="B72" s="403">
        <f>'CMFs Fatal (All Data)'!B72</f>
        <v>25</v>
      </c>
      <c r="C72" s="403" t="str">
        <f>'CMFs Fatal (All Data)'!C72</f>
        <v>All</v>
      </c>
      <c r="D72" s="403" t="e">
        <f>'CMFs Fatal (All Data)'!D72</f>
        <v>#N/A</v>
      </c>
      <c r="E72" s="404">
        <v>0.92200000000000004</v>
      </c>
      <c r="F72" s="404">
        <v>0.92200000000000004</v>
      </c>
      <c r="G72" s="404">
        <v>0.37</v>
      </c>
      <c r="H72" s="404">
        <v>1</v>
      </c>
      <c r="I72" s="404">
        <v>1</v>
      </c>
      <c r="J72" s="404">
        <v>1</v>
      </c>
      <c r="K72" s="404">
        <v>2.835</v>
      </c>
      <c r="L72" s="404">
        <v>0.92200000000000004</v>
      </c>
      <c r="M72" s="404">
        <v>1</v>
      </c>
      <c r="N72" s="404">
        <v>0.92200000000000004</v>
      </c>
      <c r="O72" s="404">
        <v>1</v>
      </c>
      <c r="P72" s="404">
        <v>1</v>
      </c>
      <c r="Q72" s="404">
        <v>1</v>
      </c>
      <c r="R72" s="404">
        <v>1</v>
      </c>
      <c r="S72" s="404">
        <v>0.92200000000000004</v>
      </c>
      <c r="T72" s="404">
        <v>1</v>
      </c>
      <c r="U72" s="404">
        <v>1</v>
      </c>
      <c r="V72" s="439">
        <v>1</v>
      </c>
    </row>
    <row r="73" spans="1:22" x14ac:dyDescent="0.2">
      <c r="A73" s="407" t="str">
        <f>'CMFs Fatal (All Data)'!A73</f>
        <v xml:space="preserve">70 - Intersection - Traffic control - Signal - Phasing or timing - Interconnect and optimize signals </v>
      </c>
      <c r="B73" s="403">
        <f>'CMFs Fatal (All Data)'!B73</f>
        <v>5</v>
      </c>
      <c r="C73" s="403" t="str">
        <f>'CMFs Fatal (All Data)'!C73</f>
        <v>Urban and Suburban</v>
      </c>
      <c r="D73" s="403" t="e">
        <f>'CMFs Fatal (All Data)'!D73</f>
        <v>#N/A</v>
      </c>
      <c r="E73" s="404">
        <v>0.79849999999999999</v>
      </c>
      <c r="F73" s="404">
        <v>0.79849999999999999</v>
      </c>
      <c r="G73" s="404">
        <v>0.80700000000000005</v>
      </c>
      <c r="H73" s="404">
        <v>1</v>
      </c>
      <c r="I73" s="404">
        <v>1</v>
      </c>
      <c r="J73" s="404">
        <v>1</v>
      </c>
      <c r="K73" s="404">
        <v>0.79849999999999999</v>
      </c>
      <c r="L73" s="404">
        <v>0.79849999999999999</v>
      </c>
      <c r="M73" s="404">
        <v>1</v>
      </c>
      <c r="N73" s="404">
        <v>0.79849999999999999</v>
      </c>
      <c r="O73" s="404">
        <v>1</v>
      </c>
      <c r="P73" s="404">
        <v>1</v>
      </c>
      <c r="Q73" s="404">
        <v>1</v>
      </c>
      <c r="R73" s="404">
        <v>1</v>
      </c>
      <c r="S73" s="404">
        <v>0.79849999999999999</v>
      </c>
      <c r="T73" s="404">
        <v>1</v>
      </c>
      <c r="U73" s="404">
        <v>1</v>
      </c>
      <c r="V73" s="439">
        <v>1</v>
      </c>
    </row>
    <row r="74" spans="1:22" x14ac:dyDescent="0.2">
      <c r="A74" s="407" t="str">
        <f>'CMFs Fatal (All Data)'!A74</f>
        <v>71 - Intersection - Traffic control - Signal/Sign - Permit right-turn-on-red</v>
      </c>
      <c r="B74" s="403">
        <f>'CMFs Fatal (All Data)'!B74</f>
        <v>10</v>
      </c>
      <c r="C74" s="403" t="str">
        <f>'CMFs Fatal (All Data)'!C74</f>
        <v>All</v>
      </c>
      <c r="D74" s="403" t="e">
        <f>'CMFs Fatal (All Data)'!D74</f>
        <v>#N/A</v>
      </c>
      <c r="E74" s="404">
        <v>1.57</v>
      </c>
      <c r="F74" s="404">
        <v>1.57</v>
      </c>
      <c r="G74" s="404">
        <v>1.57</v>
      </c>
      <c r="H74" s="404">
        <v>1</v>
      </c>
      <c r="I74" s="404">
        <v>1</v>
      </c>
      <c r="J74" s="404">
        <v>1</v>
      </c>
      <c r="K74" s="404">
        <v>1.57</v>
      </c>
      <c r="L74" s="404">
        <v>1.1000000000000001</v>
      </c>
      <c r="M74" s="404">
        <v>1</v>
      </c>
      <c r="N74" s="404">
        <v>1.57</v>
      </c>
      <c r="O74" s="404">
        <v>1</v>
      </c>
      <c r="P74" s="404">
        <v>1</v>
      </c>
      <c r="Q74" s="404">
        <v>1</v>
      </c>
      <c r="R74" s="404">
        <v>1.57</v>
      </c>
      <c r="S74" s="404">
        <v>1.57</v>
      </c>
      <c r="T74" s="404">
        <v>1</v>
      </c>
      <c r="U74" s="404">
        <v>1</v>
      </c>
      <c r="V74" s="439">
        <v>1</v>
      </c>
    </row>
    <row r="75" spans="1:22" x14ac:dyDescent="0.2">
      <c r="A75" s="407" t="str">
        <f>'CMFs Fatal (All Data)'!A75</f>
        <v>72 - Intersection - Traffic control - Signal - Install a traffic signal</v>
      </c>
      <c r="B75" s="403">
        <f>'CMFs Fatal (All Data)'!B75</f>
        <v>20</v>
      </c>
      <c r="C75" s="403" t="str">
        <f>'CMFs Fatal (All Data)'!C75</f>
        <v>All</v>
      </c>
      <c r="D75" s="403" t="e">
        <f>'CMFs Fatal (All Data)'!D75</f>
        <v>#N/A</v>
      </c>
      <c r="E75" s="404">
        <v>0.83</v>
      </c>
      <c r="F75" s="404">
        <v>1.1140000000000001</v>
      </c>
      <c r="G75" s="404">
        <v>0.46</v>
      </c>
      <c r="H75" s="404">
        <v>1</v>
      </c>
      <c r="I75" s="404">
        <v>1</v>
      </c>
      <c r="J75" s="404">
        <v>1</v>
      </c>
      <c r="K75" s="404">
        <v>0.69750000000000001</v>
      </c>
      <c r="L75" s="404">
        <v>1.0049999999999999</v>
      </c>
      <c r="M75" s="404">
        <v>1</v>
      </c>
      <c r="N75" s="404">
        <v>0.77</v>
      </c>
      <c r="O75" s="404">
        <v>1</v>
      </c>
      <c r="P75" s="404">
        <v>1</v>
      </c>
      <c r="Q75" s="404">
        <v>1</v>
      </c>
      <c r="R75" s="404">
        <v>0.77</v>
      </c>
      <c r="S75" s="404">
        <v>0.77</v>
      </c>
      <c r="T75" s="404">
        <v>1</v>
      </c>
      <c r="U75" s="404">
        <v>1</v>
      </c>
      <c r="V75" s="439">
        <v>1</v>
      </c>
    </row>
    <row r="76" spans="1:22" x14ac:dyDescent="0.2">
      <c r="A76" s="407" t="str">
        <f>'CMFs Fatal (All Data)'!A76</f>
        <v>73 - Intersection - Traffic control - Signal - Prohibit right turn on red at signalized intersection</v>
      </c>
      <c r="B76" s="403">
        <f>'CMFs Fatal (All Data)'!B76</f>
        <v>10</v>
      </c>
      <c r="C76" s="403" t="str">
        <f>'CMFs Fatal (All Data)'!C76</f>
        <v>All</v>
      </c>
      <c r="D76" s="403" t="e">
        <f>'CMFs Fatal (All Data)'!D76</f>
        <v>#N/A</v>
      </c>
      <c r="E76" s="404">
        <v>1</v>
      </c>
      <c r="F76" s="404">
        <v>1</v>
      </c>
      <c r="G76" s="404">
        <v>1</v>
      </c>
      <c r="H76" s="404">
        <v>1</v>
      </c>
      <c r="I76" s="404">
        <v>1</v>
      </c>
      <c r="J76" s="404">
        <v>1</v>
      </c>
      <c r="K76" s="404">
        <v>1</v>
      </c>
      <c r="L76" s="404">
        <v>0.75</v>
      </c>
      <c r="M76" s="404">
        <v>1</v>
      </c>
      <c r="N76" s="404">
        <v>0.75</v>
      </c>
      <c r="O76" s="404">
        <v>1</v>
      </c>
      <c r="P76" s="404">
        <v>1</v>
      </c>
      <c r="Q76" s="404">
        <v>1</v>
      </c>
      <c r="R76" s="404">
        <v>1</v>
      </c>
      <c r="S76" s="404">
        <v>1</v>
      </c>
      <c r="T76" s="404">
        <v>1</v>
      </c>
      <c r="U76" s="404">
        <v>1</v>
      </c>
      <c r="V76" s="439">
        <v>1</v>
      </c>
    </row>
    <row r="77" spans="1:22" x14ac:dyDescent="0.2">
      <c r="A77" s="407" t="str">
        <f>'CMFs Fatal (All Data)'!A77</f>
        <v>74 - Intersection - Traffic control - Signal - Upgrade traffic signal hardware</v>
      </c>
      <c r="B77" s="403">
        <f>'CMFs Fatal (All Data)'!B77</f>
        <v>20</v>
      </c>
      <c r="C77" s="403" t="str">
        <f>'CMFs Fatal (All Data)'!C77</f>
        <v>All</v>
      </c>
      <c r="D77" s="403" t="e">
        <f>'CMFs Fatal (All Data)'!D77</f>
        <v>#N/A</v>
      </c>
      <c r="E77" s="404">
        <v>0.8</v>
      </c>
      <c r="F77" s="404">
        <v>0.8</v>
      </c>
      <c r="G77" s="404">
        <v>0.8</v>
      </c>
      <c r="H77" s="404">
        <v>0.8</v>
      </c>
      <c r="I77" s="404">
        <v>0.8</v>
      </c>
      <c r="J77" s="404">
        <v>1</v>
      </c>
      <c r="K77" s="404">
        <v>0.8</v>
      </c>
      <c r="L77" s="404">
        <v>0.8</v>
      </c>
      <c r="M77" s="404">
        <v>0.8</v>
      </c>
      <c r="N77" s="404">
        <v>0.8</v>
      </c>
      <c r="O77" s="404">
        <v>0.8</v>
      </c>
      <c r="P77" s="404">
        <v>0.8</v>
      </c>
      <c r="Q77" s="404">
        <v>1</v>
      </c>
      <c r="R77" s="404">
        <v>0.8</v>
      </c>
      <c r="S77" s="404">
        <v>0.8</v>
      </c>
      <c r="T77" s="404">
        <v>1</v>
      </c>
      <c r="U77" s="404">
        <v>1</v>
      </c>
      <c r="V77" s="439">
        <v>1</v>
      </c>
    </row>
    <row r="78" spans="1:22" x14ac:dyDescent="0.2">
      <c r="A78" s="407" t="str">
        <f>'CMFs Fatal (All Data)'!A78</f>
        <v>75 - Pavement marking - Add-No Passing Zone</v>
      </c>
      <c r="B78" s="403">
        <f>'CMFs Fatal (All Data)'!B78</f>
        <v>7</v>
      </c>
      <c r="C78" s="403" t="str">
        <f>'CMFs Fatal (All Data)'!C78</f>
        <v>All</v>
      </c>
      <c r="D78" s="403" t="e">
        <f>'CMFs Fatal (All Data)'!D78</f>
        <v>#N/A</v>
      </c>
      <c r="E78" s="404">
        <v>0.6</v>
      </c>
      <c r="F78" s="404">
        <v>1</v>
      </c>
      <c r="G78" s="404">
        <v>0.6</v>
      </c>
      <c r="H78" s="404">
        <v>0.6</v>
      </c>
      <c r="I78" s="404">
        <v>0.6</v>
      </c>
      <c r="J78" s="404">
        <v>1</v>
      </c>
      <c r="K78" s="404">
        <v>0.6</v>
      </c>
      <c r="L78" s="404">
        <v>1</v>
      </c>
      <c r="M78" s="404">
        <v>1</v>
      </c>
      <c r="N78" s="404">
        <v>1</v>
      </c>
      <c r="O78" s="404">
        <v>1</v>
      </c>
      <c r="P78" s="404">
        <v>1</v>
      </c>
      <c r="Q78" s="404">
        <v>1</v>
      </c>
      <c r="R78" s="404">
        <v>1</v>
      </c>
      <c r="S78" s="404">
        <v>1</v>
      </c>
      <c r="T78" s="404">
        <v>1</v>
      </c>
      <c r="U78" s="404">
        <v>1</v>
      </c>
      <c r="V78" s="439">
        <v>1</v>
      </c>
    </row>
    <row r="79" spans="1:22" x14ac:dyDescent="0.2">
      <c r="A79" s="407" t="str">
        <f>'CMFs Fatal (All Data)'!A79</f>
        <v>76 - Pavement marking - Apply converging chevron pattern markings</v>
      </c>
      <c r="B79" s="403">
        <f>'CMFs Fatal (All Data)'!B79</f>
        <v>7</v>
      </c>
      <c r="C79" s="403" t="str">
        <f>'CMFs Fatal (All Data)'!C79</f>
        <v>Urban</v>
      </c>
      <c r="D79" s="403" t="e">
        <f>'CMFs Fatal (All Data)'!D79</f>
        <v>#N/A</v>
      </c>
      <c r="E79" s="404">
        <v>1</v>
      </c>
      <c r="F79" s="404">
        <v>1</v>
      </c>
      <c r="G79" s="404">
        <v>0.68</v>
      </c>
      <c r="H79" s="404">
        <v>0.68</v>
      </c>
      <c r="I79" s="404">
        <v>0.68</v>
      </c>
      <c r="J79" s="404">
        <v>0.68</v>
      </c>
      <c r="K79" s="404">
        <v>0.68</v>
      </c>
      <c r="L79" s="404">
        <v>0.68</v>
      </c>
      <c r="M79" s="404">
        <v>0.68</v>
      </c>
      <c r="N79" s="404">
        <v>0.68</v>
      </c>
      <c r="O79" s="404">
        <v>0.68</v>
      </c>
      <c r="P79" s="404">
        <v>0.68</v>
      </c>
      <c r="Q79" s="404">
        <v>1</v>
      </c>
      <c r="R79" s="404">
        <v>0.68</v>
      </c>
      <c r="S79" s="404">
        <v>0.68</v>
      </c>
      <c r="T79" s="404">
        <v>1</v>
      </c>
      <c r="U79" s="404">
        <v>1</v>
      </c>
      <c r="V79" s="439">
        <v>1</v>
      </c>
    </row>
    <row r="80" spans="1:22" x14ac:dyDescent="0.2">
      <c r="A80" s="536" t="str">
        <f>'CMFs Fatal (All Data)'!A80</f>
        <v xml:space="preserve">77 - Pavement marking - Improve markings (conspicuity) </v>
      </c>
      <c r="B80" s="403">
        <f>'CMFs Fatal (All Data)'!B80</f>
        <v>7</v>
      </c>
      <c r="C80" s="403" t="str">
        <f>'CMFs Fatal (All Data)'!C80</f>
        <v>All</v>
      </c>
      <c r="D80" s="403" t="e">
        <f>'CMFs Fatal (All Data)'!D80</f>
        <v>#N/A</v>
      </c>
      <c r="E80" s="404">
        <v>1</v>
      </c>
      <c r="F80" s="404">
        <v>1</v>
      </c>
      <c r="G80" s="404">
        <v>0.95650000000000002</v>
      </c>
      <c r="H80" s="404">
        <v>1.008</v>
      </c>
      <c r="I80" s="404">
        <v>0.95650000000000002</v>
      </c>
      <c r="J80" s="404">
        <v>0.95650000000000002</v>
      </c>
      <c r="K80" s="404">
        <v>0.95650000000000002</v>
      </c>
      <c r="L80" s="404">
        <v>0.95650000000000002</v>
      </c>
      <c r="M80" s="404">
        <v>0.95650000000000002</v>
      </c>
      <c r="N80" s="404">
        <v>0.95650000000000002</v>
      </c>
      <c r="O80" s="404">
        <v>0.99299999999999999</v>
      </c>
      <c r="P80" s="404">
        <v>0.95650000000000002</v>
      </c>
      <c r="Q80" s="404">
        <v>1</v>
      </c>
      <c r="R80" s="404">
        <v>0.86650000000000005</v>
      </c>
      <c r="S80" s="404">
        <v>0.97250000000000003</v>
      </c>
      <c r="T80" s="404">
        <v>1</v>
      </c>
      <c r="U80" s="404">
        <v>1</v>
      </c>
      <c r="V80" s="439">
        <v>1</v>
      </c>
    </row>
    <row r="81" spans="1:22" x14ac:dyDescent="0.2">
      <c r="A81" s="407" t="str">
        <f>'CMFs Fatal (All Data)'!A81</f>
        <v>78 - Pavement marking - Install post-mounted delineators</v>
      </c>
      <c r="B81" s="403">
        <f>'CMFs Fatal (All Data)'!B81</f>
        <v>10</v>
      </c>
      <c r="C81" s="403" t="str">
        <f>'CMFs Fatal (All Data)'!C81</f>
        <v>All</v>
      </c>
      <c r="D81" s="403" t="e">
        <f>'CMFs Fatal (All Data)'!D81</f>
        <v>#N/A</v>
      </c>
      <c r="E81" s="404">
        <v>1</v>
      </c>
      <c r="F81" s="404">
        <v>1</v>
      </c>
      <c r="G81" s="404">
        <v>1.1200000000000001</v>
      </c>
      <c r="H81" s="404">
        <v>1.1200000000000001</v>
      </c>
      <c r="I81" s="404">
        <v>1.1200000000000001</v>
      </c>
      <c r="J81" s="404">
        <v>1.1200000000000001</v>
      </c>
      <c r="K81" s="404">
        <v>1.1200000000000001</v>
      </c>
      <c r="L81" s="404">
        <v>1.1200000000000001</v>
      </c>
      <c r="M81" s="404">
        <v>1.1200000000000001</v>
      </c>
      <c r="N81" s="404">
        <v>1.1200000000000001</v>
      </c>
      <c r="O81" s="404">
        <v>1.1200000000000001</v>
      </c>
      <c r="P81" s="404">
        <v>1.1200000000000001</v>
      </c>
      <c r="Q81" s="404">
        <v>1</v>
      </c>
      <c r="R81" s="404">
        <v>1.1200000000000001</v>
      </c>
      <c r="S81" s="404">
        <v>1.1200000000000001</v>
      </c>
      <c r="T81" s="404">
        <v>1</v>
      </c>
      <c r="U81" s="404">
        <v>1</v>
      </c>
      <c r="V81" s="439">
        <v>1</v>
      </c>
    </row>
    <row r="82" spans="1:22" x14ac:dyDescent="0.2">
      <c r="A82" s="407" t="str">
        <f>'CMFs Fatal (All Data)'!A82</f>
        <v>79 - Pavement marking - Install raised pavement marking</v>
      </c>
      <c r="B82" s="403">
        <f>'CMFs Fatal (All Data)'!B82</f>
        <v>8</v>
      </c>
      <c r="C82" s="403" t="str">
        <f>'CMFs Fatal (All Data)'!C82</f>
        <v>All</v>
      </c>
      <c r="D82" s="403" t="e">
        <f>'CMFs Fatal (All Data)'!D82</f>
        <v>#N/A</v>
      </c>
      <c r="E82" s="404">
        <v>1</v>
      </c>
      <c r="F82" s="404">
        <v>1</v>
      </c>
      <c r="G82" s="404">
        <v>1</v>
      </c>
      <c r="H82" s="404">
        <v>1</v>
      </c>
      <c r="I82" s="404">
        <v>1</v>
      </c>
      <c r="J82" s="404">
        <v>1</v>
      </c>
      <c r="K82" s="404">
        <v>1</v>
      </c>
      <c r="L82" s="404">
        <v>1</v>
      </c>
      <c r="M82" s="404">
        <v>1</v>
      </c>
      <c r="N82" s="404">
        <v>1</v>
      </c>
      <c r="O82" s="404">
        <v>1</v>
      </c>
      <c r="P82" s="404">
        <v>1</v>
      </c>
      <c r="Q82" s="404">
        <v>1</v>
      </c>
      <c r="R82" s="404">
        <v>1</v>
      </c>
      <c r="S82" s="404">
        <v>1</v>
      </c>
      <c r="T82" s="404">
        <v>1</v>
      </c>
      <c r="U82" s="404">
        <v>1</v>
      </c>
      <c r="V82" s="439">
        <v>1</v>
      </c>
    </row>
    <row r="83" spans="1:22" x14ac:dyDescent="0.2">
      <c r="A83" s="407" t="str">
        <f>'CMFs Fatal (All Data)'!A83</f>
        <v>80 - Pavement marking - Install raised pavement marking</v>
      </c>
      <c r="B83" s="403">
        <f>'CMFs Fatal (All Data)'!B83</f>
        <v>8</v>
      </c>
      <c r="C83" s="403" t="str">
        <f>'CMFs Fatal (All Data)'!C83</f>
        <v>Rural</v>
      </c>
      <c r="D83" s="403" t="e">
        <f>'CMFs Fatal (All Data)'!D83</f>
        <v>#N/A</v>
      </c>
      <c r="E83" s="404">
        <v>1</v>
      </c>
      <c r="F83" s="404">
        <v>1</v>
      </c>
      <c r="G83" s="404">
        <v>0.79500000000000004</v>
      </c>
      <c r="H83" s="404">
        <v>0.79500000000000004</v>
      </c>
      <c r="I83" s="404">
        <v>0.79500000000000004</v>
      </c>
      <c r="J83" s="404">
        <v>0.79500000000000004</v>
      </c>
      <c r="K83" s="404">
        <v>0.79500000000000004</v>
      </c>
      <c r="L83" s="404">
        <v>0.79500000000000004</v>
      </c>
      <c r="M83" s="404">
        <v>0.79500000000000004</v>
      </c>
      <c r="N83" s="404">
        <v>0.79500000000000004</v>
      </c>
      <c r="O83" s="404">
        <v>0.79500000000000004</v>
      </c>
      <c r="P83" s="404">
        <v>0.79500000000000004</v>
      </c>
      <c r="Q83" s="404">
        <v>1</v>
      </c>
      <c r="R83" s="404">
        <v>0.79500000000000004</v>
      </c>
      <c r="S83" s="404">
        <v>0.79500000000000004</v>
      </c>
      <c r="T83" s="404">
        <v>1</v>
      </c>
      <c r="U83" s="404">
        <v>1</v>
      </c>
      <c r="V83" s="439">
        <v>1</v>
      </c>
    </row>
    <row r="84" spans="1:22" x14ac:dyDescent="0.2">
      <c r="A84" s="407" t="str">
        <f>'CMFs Fatal (All Data)'!A84</f>
        <v>81 - Pavement marking - Widen markings</v>
      </c>
      <c r="B84" s="403">
        <f>'CMFs Fatal (All Data)'!B84</f>
        <v>7</v>
      </c>
      <c r="C84" s="403" t="str">
        <f>'CMFs Fatal (All Data)'!C84</f>
        <v>All</v>
      </c>
      <c r="D84" s="403" t="e">
        <f>'CMFs Fatal (All Data)'!D84</f>
        <v>#N/A</v>
      </c>
      <c r="E84" s="404">
        <v>1</v>
      </c>
      <c r="F84" s="404">
        <v>1</v>
      </c>
      <c r="G84" s="404">
        <v>0.74350000000000005</v>
      </c>
      <c r="H84" s="404">
        <v>0.74350000000000005</v>
      </c>
      <c r="I84" s="404">
        <v>0.74350000000000005</v>
      </c>
      <c r="J84" s="404">
        <v>0.74350000000000005</v>
      </c>
      <c r="K84" s="404">
        <v>0.74350000000000005</v>
      </c>
      <c r="L84" s="404">
        <v>0.74350000000000005</v>
      </c>
      <c r="M84" s="404">
        <v>0.75749999999999995</v>
      </c>
      <c r="N84" s="404">
        <v>0.74350000000000005</v>
      </c>
      <c r="O84" s="404">
        <v>0.74350000000000005</v>
      </c>
      <c r="P84" s="404">
        <v>0.74350000000000005</v>
      </c>
      <c r="Q84" s="404">
        <v>1</v>
      </c>
      <c r="R84" s="404">
        <v>0.64800000000000002</v>
      </c>
      <c r="S84" s="404">
        <v>0.75700000000000001</v>
      </c>
      <c r="T84" s="404">
        <v>1</v>
      </c>
      <c r="U84" s="404">
        <v>1</v>
      </c>
      <c r="V84" s="439">
        <v>1</v>
      </c>
    </row>
    <row r="85" spans="1:22" x14ac:dyDescent="0.2">
      <c r="A85" s="407" t="str">
        <f>'CMFs Fatal (All Data)'!A85</f>
        <v xml:space="preserve">82 - Pedestrians - Install a pedestrian crosswalk </v>
      </c>
      <c r="B85" s="403">
        <f>'CMFs Fatal (All Data)'!B85</f>
        <v>20</v>
      </c>
      <c r="C85" s="403" t="str">
        <f>'CMFs Fatal (All Data)'!C85</f>
        <v>All</v>
      </c>
      <c r="D85" s="403" t="e">
        <f>'CMFs Fatal (All Data)'!D85</f>
        <v>#N/A</v>
      </c>
      <c r="E85" s="404">
        <v>1</v>
      </c>
      <c r="F85" s="404">
        <v>0.83550000000000002</v>
      </c>
      <c r="G85" s="404">
        <v>0.68500000000000005</v>
      </c>
      <c r="H85" s="404">
        <v>0.74099999999999999</v>
      </c>
      <c r="I85" s="404">
        <v>0.68500000000000005</v>
      </c>
      <c r="J85" s="404">
        <v>1</v>
      </c>
      <c r="K85" s="404">
        <v>1</v>
      </c>
      <c r="L85" s="404">
        <v>1</v>
      </c>
      <c r="M85" s="404">
        <v>1</v>
      </c>
      <c r="N85" s="404">
        <v>0.68500000000000005</v>
      </c>
      <c r="O85" s="404">
        <v>1</v>
      </c>
      <c r="P85" s="404">
        <v>1</v>
      </c>
      <c r="Q85" s="404">
        <v>1</v>
      </c>
      <c r="R85" s="404">
        <v>1</v>
      </c>
      <c r="S85" s="404">
        <v>0.68500000000000005</v>
      </c>
      <c r="T85" s="404">
        <v>1</v>
      </c>
      <c r="U85" s="404">
        <v>1</v>
      </c>
      <c r="V85" s="439">
        <v>1</v>
      </c>
    </row>
    <row r="86" spans="1:22" x14ac:dyDescent="0.2">
      <c r="A86" s="407" t="str">
        <f>'CMFs Fatal (All Data)'!A86</f>
        <v>83 - Pedestrians - Install a pedestrian hybrid beacon</v>
      </c>
      <c r="B86" s="403">
        <f>'CMFs Fatal (All Data)'!B86</f>
        <v>10</v>
      </c>
      <c r="C86" s="403" t="str">
        <f>'CMFs Fatal (All Data)'!C86</f>
        <v>Urban and Suburban</v>
      </c>
      <c r="D86" s="403" t="e">
        <f>'CMFs Fatal (All Data)'!D86</f>
        <v>#N/A</v>
      </c>
      <c r="E86" s="404">
        <v>1</v>
      </c>
      <c r="F86" s="404">
        <v>0.876</v>
      </c>
      <c r="G86" s="404">
        <v>0.58250000000000002</v>
      </c>
      <c r="H86" s="404">
        <v>0.876</v>
      </c>
      <c r="I86" s="404">
        <v>0.58250000000000002</v>
      </c>
      <c r="J86" s="404">
        <v>1</v>
      </c>
      <c r="K86" s="404">
        <v>1</v>
      </c>
      <c r="L86" s="404">
        <v>1</v>
      </c>
      <c r="M86" s="404">
        <v>1</v>
      </c>
      <c r="N86" s="404">
        <v>0.58250000000000002</v>
      </c>
      <c r="O86" s="404">
        <v>1</v>
      </c>
      <c r="P86" s="404">
        <v>1</v>
      </c>
      <c r="Q86" s="404">
        <v>1</v>
      </c>
      <c r="R86" s="404">
        <v>1</v>
      </c>
      <c r="S86" s="404">
        <v>0.58250000000000002</v>
      </c>
      <c r="T86" s="404">
        <v>1</v>
      </c>
      <c r="U86" s="404">
        <v>1</v>
      </c>
      <c r="V86" s="439">
        <v>1</v>
      </c>
    </row>
    <row r="87" spans="1:22" x14ac:dyDescent="0.2">
      <c r="A87" s="407" t="str">
        <f>'CMFs Fatal (All Data)'!A87</f>
        <v xml:space="preserve">84 - Pedestrians - Install a pedestrian sidewalk </v>
      </c>
      <c r="B87" s="403">
        <f>'CMFs Fatal (All Data)'!B87</f>
        <v>20</v>
      </c>
      <c r="C87" s="403" t="str">
        <f>'CMFs Fatal (All Data)'!C87</f>
        <v>Urban</v>
      </c>
      <c r="D87" s="403" t="e">
        <f>'CMFs Fatal (All Data)'!D87</f>
        <v>#N/A</v>
      </c>
      <c r="E87" s="404">
        <v>1</v>
      </c>
      <c r="F87" s="404">
        <v>1.825</v>
      </c>
      <c r="G87" s="404">
        <v>1.825</v>
      </c>
      <c r="H87" s="404">
        <v>1.825</v>
      </c>
      <c r="I87" s="404">
        <v>1.825</v>
      </c>
      <c r="J87" s="404">
        <v>1</v>
      </c>
      <c r="K87" s="404">
        <v>1</v>
      </c>
      <c r="L87" s="404">
        <v>1</v>
      </c>
      <c r="M87" s="404">
        <v>1</v>
      </c>
      <c r="N87" s="404">
        <v>1.825</v>
      </c>
      <c r="O87" s="404">
        <v>1</v>
      </c>
      <c r="P87" s="404">
        <v>1</v>
      </c>
      <c r="Q87" s="404">
        <v>1</v>
      </c>
      <c r="R87" s="404">
        <v>1</v>
      </c>
      <c r="S87" s="404">
        <v>1.825</v>
      </c>
      <c r="T87" s="404">
        <v>1</v>
      </c>
      <c r="U87" s="404">
        <v>1</v>
      </c>
      <c r="V87" s="439">
        <v>1</v>
      </c>
    </row>
    <row r="88" spans="1:22" x14ac:dyDescent="0.2">
      <c r="A88" s="407" t="str">
        <f>'CMFs Fatal (All Data)'!A88</f>
        <v>85 - Pedestrians - Install advanced yield or stop markings and signs</v>
      </c>
      <c r="B88" s="403">
        <f>'CMFs Fatal (All Data)'!B88</f>
        <v>10</v>
      </c>
      <c r="C88" s="403" t="str">
        <f>'CMFs Fatal (All Data)'!C88</f>
        <v>Urban and Suburban</v>
      </c>
      <c r="D88" s="403" t="e">
        <f>'CMFs Fatal (All Data)'!D88</f>
        <v>#N/A</v>
      </c>
      <c r="E88" s="404">
        <v>1</v>
      </c>
      <c r="F88" s="404">
        <v>0.8</v>
      </c>
      <c r="G88" s="404">
        <v>0.8</v>
      </c>
      <c r="H88" s="404">
        <v>0.8</v>
      </c>
      <c r="I88" s="404">
        <v>0.8</v>
      </c>
      <c r="J88" s="404">
        <v>1</v>
      </c>
      <c r="K88" s="404">
        <v>0.8</v>
      </c>
      <c r="L88" s="404">
        <v>0.8</v>
      </c>
      <c r="M88" s="404">
        <v>1</v>
      </c>
      <c r="N88" s="404">
        <v>0.8</v>
      </c>
      <c r="O88" s="404">
        <v>1</v>
      </c>
      <c r="P88" s="404">
        <v>1</v>
      </c>
      <c r="Q88" s="404">
        <v>1</v>
      </c>
      <c r="R88" s="404">
        <v>1</v>
      </c>
      <c r="S88" s="404">
        <v>1</v>
      </c>
      <c r="T88" s="404">
        <v>1</v>
      </c>
      <c r="U88" s="404">
        <v>1</v>
      </c>
      <c r="V88" s="439">
        <v>1</v>
      </c>
    </row>
    <row r="89" spans="1:22" x14ac:dyDescent="0.2">
      <c r="A89" s="407" t="str">
        <f>'CMFs Fatal (All Data)'!A89</f>
        <v>86 - Railroad grade crossings - Install gates</v>
      </c>
      <c r="B89" s="403">
        <f>'CMFs Fatal (All Data)'!B89</f>
        <v>10</v>
      </c>
      <c r="C89" s="403" t="str">
        <f>'CMFs Fatal (All Data)'!C89</f>
        <v>All</v>
      </c>
      <c r="D89" s="403" t="e">
        <f>'CMFs Fatal (All Data)'!D89</f>
        <v>#N/A</v>
      </c>
      <c r="E89" s="404">
        <v>1</v>
      </c>
      <c r="F89" s="404">
        <v>1</v>
      </c>
      <c r="G89" s="404">
        <v>0.11</v>
      </c>
      <c r="H89" s="404">
        <v>0.11</v>
      </c>
      <c r="I89" s="404">
        <v>0.11</v>
      </c>
      <c r="J89" s="404">
        <v>1</v>
      </c>
      <c r="K89" s="404">
        <v>1</v>
      </c>
      <c r="L89" s="404">
        <v>1</v>
      </c>
      <c r="M89" s="404">
        <v>1</v>
      </c>
      <c r="N89" s="404">
        <v>1</v>
      </c>
      <c r="O89" s="404">
        <v>1</v>
      </c>
      <c r="P89" s="404">
        <v>1</v>
      </c>
      <c r="Q89" s="404">
        <v>1</v>
      </c>
      <c r="R89" s="404">
        <v>1</v>
      </c>
      <c r="S89" s="404">
        <v>1</v>
      </c>
      <c r="T89" s="404">
        <v>1</v>
      </c>
      <c r="U89" s="404">
        <v>1</v>
      </c>
      <c r="V89" s="439">
        <v>1</v>
      </c>
    </row>
    <row r="90" spans="1:22" x14ac:dyDescent="0.2">
      <c r="A90" s="407" t="str">
        <f>'CMFs Fatal (All Data)'!A90</f>
        <v>87 - Railroad grade crossings - Install stop sign</v>
      </c>
      <c r="B90" s="403">
        <f>'CMFs Fatal (All Data)'!B90</f>
        <v>10</v>
      </c>
      <c r="C90" s="403" t="str">
        <f>'CMFs Fatal (All Data)'!C90</f>
        <v>All</v>
      </c>
      <c r="D90" s="403" t="e">
        <f>'CMFs Fatal (All Data)'!D90</f>
        <v>#N/A</v>
      </c>
      <c r="E90" s="404">
        <v>1</v>
      </c>
      <c r="F90" s="404">
        <v>1</v>
      </c>
      <c r="G90" s="404">
        <v>0.68</v>
      </c>
      <c r="H90" s="404">
        <v>0.68</v>
      </c>
      <c r="I90" s="404">
        <v>0.68</v>
      </c>
      <c r="J90" s="404">
        <v>1</v>
      </c>
      <c r="K90" s="404">
        <v>1</v>
      </c>
      <c r="L90" s="404">
        <v>1</v>
      </c>
      <c r="M90" s="404">
        <v>1</v>
      </c>
      <c r="N90" s="404">
        <v>1</v>
      </c>
      <c r="O90" s="404">
        <v>1</v>
      </c>
      <c r="P90" s="404">
        <v>1</v>
      </c>
      <c r="Q90" s="404">
        <v>1</v>
      </c>
      <c r="R90" s="404">
        <v>1</v>
      </c>
      <c r="S90" s="404">
        <v>1</v>
      </c>
      <c r="T90" s="404">
        <v>1</v>
      </c>
      <c r="U90" s="404">
        <v>1</v>
      </c>
      <c r="V90" s="439">
        <v>1</v>
      </c>
    </row>
    <row r="91" spans="1:22" x14ac:dyDescent="0.2">
      <c r="A91" s="407" t="str">
        <f>'CMFs Fatal (All Data)'!A91</f>
        <v>88 - Railroad grade crossings - Upgrade signs to flashing lights</v>
      </c>
      <c r="B91" s="403">
        <f>'CMFs Fatal (All Data)'!B91</f>
        <v>10</v>
      </c>
      <c r="C91" s="403" t="str">
        <f>'CMFs Fatal (All Data)'!C91</f>
        <v>All</v>
      </c>
      <c r="D91" s="403" t="e">
        <f>'CMFs Fatal (All Data)'!D91</f>
        <v>#N/A</v>
      </c>
      <c r="E91" s="404">
        <v>1</v>
      </c>
      <c r="F91" s="404">
        <v>1</v>
      </c>
      <c r="G91" s="404">
        <v>0.245</v>
      </c>
      <c r="H91" s="404">
        <v>0.245</v>
      </c>
      <c r="I91" s="404">
        <v>0.245</v>
      </c>
      <c r="J91" s="404">
        <v>1</v>
      </c>
      <c r="K91" s="404">
        <v>1</v>
      </c>
      <c r="L91" s="404">
        <v>1</v>
      </c>
      <c r="M91" s="404">
        <v>1</v>
      </c>
      <c r="N91" s="404">
        <v>1</v>
      </c>
      <c r="O91" s="404">
        <v>1</v>
      </c>
      <c r="P91" s="404">
        <v>1</v>
      </c>
      <c r="Q91" s="404">
        <v>1</v>
      </c>
      <c r="R91" s="404">
        <v>1</v>
      </c>
      <c r="S91" s="404">
        <v>1</v>
      </c>
      <c r="T91" s="404">
        <v>1</v>
      </c>
      <c r="U91" s="404">
        <v>1</v>
      </c>
      <c r="V91" s="439">
        <v>1</v>
      </c>
    </row>
    <row r="92" spans="1:22" x14ac:dyDescent="0.2">
      <c r="A92" s="407" t="str">
        <f>'CMFs Fatal (All Data)'!A92</f>
        <v>89 - Roadside - Install animal fencing (only collisions with animals)</v>
      </c>
      <c r="B92" s="403">
        <f>'CMFs Fatal (All Data)'!B92</f>
        <v>10</v>
      </c>
      <c r="C92" s="403" t="str">
        <f>'CMFs Fatal (All Data)'!C92</f>
        <v>All</v>
      </c>
      <c r="D92" s="403" t="e">
        <f>'CMFs Fatal (All Data)'!D92</f>
        <v>#N/A</v>
      </c>
      <c r="E92" s="404">
        <v>1</v>
      </c>
      <c r="F92" s="404">
        <v>1</v>
      </c>
      <c r="G92" s="404">
        <v>1</v>
      </c>
      <c r="H92" s="404">
        <v>1</v>
      </c>
      <c r="I92" s="404">
        <v>1</v>
      </c>
      <c r="J92" s="404">
        <v>1</v>
      </c>
      <c r="K92" s="404">
        <v>1</v>
      </c>
      <c r="L92" s="404">
        <v>1</v>
      </c>
      <c r="M92" s="404">
        <v>1</v>
      </c>
      <c r="N92" s="404">
        <v>1</v>
      </c>
      <c r="O92" s="404">
        <v>1</v>
      </c>
      <c r="P92" s="404">
        <v>1</v>
      </c>
      <c r="Q92" s="404">
        <v>0.15</v>
      </c>
      <c r="R92" s="404">
        <v>1</v>
      </c>
      <c r="S92" s="404">
        <v>1</v>
      </c>
      <c r="T92" s="404">
        <v>1</v>
      </c>
      <c r="U92" s="404">
        <v>1</v>
      </c>
      <c r="V92" s="439">
        <v>1</v>
      </c>
    </row>
    <row r="93" spans="1:22" x14ac:dyDescent="0.2">
      <c r="A93" s="407" t="str">
        <f>'CMFs Fatal (All Data)'!A93</f>
        <v>90 - Roadside - Install breakable sign support</v>
      </c>
      <c r="B93" s="403">
        <f>'CMFs Fatal (All Data)'!B93</f>
        <v>10</v>
      </c>
      <c r="C93" s="403" t="str">
        <f>'CMFs Fatal (All Data)'!C93</f>
        <v>All</v>
      </c>
      <c r="D93" s="403" t="e">
        <f>'CMFs Fatal (All Data)'!D93</f>
        <v>#N/A</v>
      </c>
      <c r="E93" s="404">
        <v>1</v>
      </c>
      <c r="F93" s="404">
        <v>1</v>
      </c>
      <c r="G93" s="404">
        <v>1</v>
      </c>
      <c r="H93" s="404">
        <v>1</v>
      </c>
      <c r="I93" s="404">
        <v>1</v>
      </c>
      <c r="J93" s="404">
        <v>1</v>
      </c>
      <c r="K93" s="404">
        <v>1</v>
      </c>
      <c r="L93" s="404">
        <v>1</v>
      </c>
      <c r="M93" s="404">
        <v>0.95</v>
      </c>
      <c r="N93" s="404">
        <v>1</v>
      </c>
      <c r="O93" s="404">
        <v>1</v>
      </c>
      <c r="P93" s="404">
        <v>1</v>
      </c>
      <c r="Q93" s="404">
        <v>1</v>
      </c>
      <c r="R93" s="404">
        <v>1</v>
      </c>
      <c r="S93" s="404">
        <v>1</v>
      </c>
      <c r="T93" s="404">
        <v>1</v>
      </c>
      <c r="U93" s="404">
        <v>1</v>
      </c>
      <c r="V93" s="439">
        <v>1</v>
      </c>
    </row>
    <row r="94" spans="1:22" x14ac:dyDescent="0.2">
      <c r="A94" s="407" t="str">
        <f>'CMFs Fatal (All Data)'!A94</f>
        <v>91 - Roadside - Provide impact attenuator</v>
      </c>
      <c r="B94" s="403">
        <f>'CMFs Fatal (All Data)'!B94</f>
        <v>10</v>
      </c>
      <c r="C94" s="403" t="str">
        <f>'CMFs Fatal (All Data)'!C94</f>
        <v>All</v>
      </c>
      <c r="D94" s="403" t="e">
        <f>'CMFs Fatal (All Data)'!D94</f>
        <v>#N/A</v>
      </c>
      <c r="E94" s="404">
        <v>1</v>
      </c>
      <c r="F94" s="404">
        <v>1</v>
      </c>
      <c r="G94" s="404">
        <v>1</v>
      </c>
      <c r="H94" s="404">
        <v>1</v>
      </c>
      <c r="I94" s="404">
        <v>1</v>
      </c>
      <c r="J94" s="404">
        <v>1</v>
      </c>
      <c r="K94" s="404">
        <v>1</v>
      </c>
      <c r="L94" s="404">
        <v>1</v>
      </c>
      <c r="M94" s="404">
        <v>0.54</v>
      </c>
      <c r="N94" s="404">
        <v>1</v>
      </c>
      <c r="O94" s="404">
        <v>1</v>
      </c>
      <c r="P94" s="404">
        <v>1</v>
      </c>
      <c r="Q94" s="404">
        <v>1</v>
      </c>
      <c r="R94" s="404">
        <v>1</v>
      </c>
      <c r="S94" s="404">
        <v>1</v>
      </c>
      <c r="T94" s="404">
        <v>1</v>
      </c>
      <c r="U94" s="404">
        <v>1</v>
      </c>
      <c r="V94" s="439">
        <v>1</v>
      </c>
    </row>
    <row r="95" spans="1:22" x14ac:dyDescent="0.2">
      <c r="A95" s="407" t="str">
        <f>'CMFs Fatal (All Data)'!A95</f>
        <v xml:space="preserve">92 - Roadside - Clear zone - Flatten side slope </v>
      </c>
      <c r="B95" s="403">
        <f>'CMFs Fatal (All Data)'!B95</f>
        <v>20</v>
      </c>
      <c r="C95" s="403" t="str">
        <f>'CMFs Fatal (All Data)'!C95</f>
        <v>Rural</v>
      </c>
      <c r="D95" s="403" t="e">
        <f>'CMFs Fatal (All Data)'!D95</f>
        <v>#N/A</v>
      </c>
      <c r="E95" s="404">
        <v>1</v>
      </c>
      <c r="F95" s="404">
        <v>1</v>
      </c>
      <c r="G95" s="404">
        <v>1</v>
      </c>
      <c r="H95" s="404">
        <v>1</v>
      </c>
      <c r="I95" s="404">
        <v>1</v>
      </c>
      <c r="J95" s="404">
        <v>0.97250000000000003</v>
      </c>
      <c r="K95" s="404">
        <v>1</v>
      </c>
      <c r="L95" s="404">
        <v>1</v>
      </c>
      <c r="M95" s="404">
        <v>0.96899999999999997</v>
      </c>
      <c r="N95" s="404">
        <v>1</v>
      </c>
      <c r="O95" s="404">
        <v>0.96499999999999997</v>
      </c>
      <c r="P95" s="404">
        <v>0.95599999999999996</v>
      </c>
      <c r="Q95" s="404">
        <v>1</v>
      </c>
      <c r="R95" s="404">
        <v>0.95599999999999996</v>
      </c>
      <c r="S95" s="404">
        <v>0.95599999999999996</v>
      </c>
      <c r="T95" s="404">
        <v>1</v>
      </c>
      <c r="U95" s="404">
        <v>1</v>
      </c>
      <c r="V95" s="439">
        <v>1</v>
      </c>
    </row>
    <row r="96" spans="1:22" x14ac:dyDescent="0.2">
      <c r="A96" s="407" t="str">
        <f>'CMFs Fatal (All Data)'!A96</f>
        <v>93 - Roadside - Clear zone - Increase roadside clear zone recovery distance - Add 10 ft</v>
      </c>
      <c r="B96" s="403">
        <f>'CMFs Fatal (All Data)'!B96</f>
        <v>10</v>
      </c>
      <c r="C96" s="403" t="str">
        <f>'CMFs Fatal (All Data)'!C96</f>
        <v>All</v>
      </c>
      <c r="D96" s="403" t="e">
        <f>'CMFs Fatal (All Data)'!D96</f>
        <v>#N/A</v>
      </c>
      <c r="E96" s="404">
        <v>1</v>
      </c>
      <c r="F96" s="404">
        <v>1</v>
      </c>
      <c r="G96" s="404">
        <v>1</v>
      </c>
      <c r="H96" s="404">
        <v>1</v>
      </c>
      <c r="I96" s="404">
        <v>1</v>
      </c>
      <c r="J96" s="404">
        <v>1</v>
      </c>
      <c r="K96" s="404">
        <v>1</v>
      </c>
      <c r="L96" s="404">
        <v>1</v>
      </c>
      <c r="M96" s="404">
        <v>0.75</v>
      </c>
      <c r="N96" s="404">
        <v>1</v>
      </c>
      <c r="O96" s="404">
        <v>0.75</v>
      </c>
      <c r="P96" s="404">
        <v>0.75</v>
      </c>
      <c r="Q96" s="404">
        <v>1</v>
      </c>
      <c r="R96" s="404">
        <v>1</v>
      </c>
      <c r="S96" s="404">
        <v>1</v>
      </c>
      <c r="T96" s="404">
        <v>1</v>
      </c>
      <c r="U96" s="404">
        <v>1</v>
      </c>
      <c r="V96" s="439">
        <v>1</v>
      </c>
    </row>
    <row r="97" spans="1:22" x14ac:dyDescent="0.2">
      <c r="A97" s="407" t="str">
        <f>'CMFs Fatal (All Data)'!A97</f>
        <v>94 - Roadside - Clear zone - Increase roadside clear zone recovery distance - Add 15 ft</v>
      </c>
      <c r="B97" s="403">
        <f>'CMFs Fatal (All Data)'!B97</f>
        <v>10</v>
      </c>
      <c r="C97" s="403" t="str">
        <f>'CMFs Fatal (All Data)'!C97</f>
        <v>All</v>
      </c>
      <c r="D97" s="403" t="e">
        <f>'CMFs Fatal (All Data)'!D97</f>
        <v>#N/A</v>
      </c>
      <c r="E97" s="404">
        <v>1</v>
      </c>
      <c r="F97" s="404">
        <v>1</v>
      </c>
      <c r="G97" s="404">
        <v>1</v>
      </c>
      <c r="H97" s="404">
        <v>1</v>
      </c>
      <c r="I97" s="404">
        <v>1</v>
      </c>
      <c r="J97" s="404">
        <v>1</v>
      </c>
      <c r="K97" s="404">
        <v>1</v>
      </c>
      <c r="L97" s="404">
        <v>1</v>
      </c>
      <c r="M97" s="404">
        <v>0.65</v>
      </c>
      <c r="N97" s="404">
        <v>1</v>
      </c>
      <c r="O97" s="404">
        <v>0.65</v>
      </c>
      <c r="P97" s="404">
        <v>0.65</v>
      </c>
      <c r="Q97" s="404">
        <v>1</v>
      </c>
      <c r="R97" s="404">
        <v>1</v>
      </c>
      <c r="S97" s="404">
        <v>1</v>
      </c>
      <c r="T97" s="404">
        <v>1</v>
      </c>
      <c r="U97" s="404">
        <v>1</v>
      </c>
      <c r="V97" s="439">
        <v>1</v>
      </c>
    </row>
    <row r="98" spans="1:22" x14ac:dyDescent="0.2">
      <c r="A98" s="407" t="str">
        <f>'CMFs Fatal (All Data)'!A98</f>
        <v>95 - Roadside - Clear zone - Increase roadside clear zone recovery distance - Add 20 ft</v>
      </c>
      <c r="B98" s="403">
        <f>'CMFs Fatal (All Data)'!B98</f>
        <v>10</v>
      </c>
      <c r="C98" s="403" t="str">
        <f>'CMFs Fatal (All Data)'!C98</f>
        <v>All</v>
      </c>
      <c r="D98" s="403" t="e">
        <f>'CMFs Fatal (All Data)'!D98</f>
        <v>#N/A</v>
      </c>
      <c r="E98" s="404">
        <v>1</v>
      </c>
      <c r="F98" s="404">
        <v>1</v>
      </c>
      <c r="G98" s="404">
        <v>1</v>
      </c>
      <c r="H98" s="404">
        <v>1</v>
      </c>
      <c r="I98" s="404">
        <v>1</v>
      </c>
      <c r="J98" s="404">
        <v>1</v>
      </c>
      <c r="K98" s="404">
        <v>1</v>
      </c>
      <c r="L98" s="404">
        <v>1</v>
      </c>
      <c r="M98" s="404">
        <v>0.55000000000000004</v>
      </c>
      <c r="N98" s="404">
        <v>1</v>
      </c>
      <c r="O98" s="404">
        <v>0.55000000000000004</v>
      </c>
      <c r="P98" s="404">
        <v>0.55000000000000004</v>
      </c>
      <c r="Q98" s="404">
        <v>1</v>
      </c>
      <c r="R98" s="404">
        <v>1</v>
      </c>
      <c r="S98" s="404">
        <v>1</v>
      </c>
      <c r="T98" s="404">
        <v>1</v>
      </c>
      <c r="U98" s="404">
        <v>1</v>
      </c>
      <c r="V98" s="439">
        <v>1</v>
      </c>
    </row>
    <row r="99" spans="1:22" x14ac:dyDescent="0.2">
      <c r="A99" s="407" t="str">
        <f>'CMFs Fatal (All Data)'!A99</f>
        <v>96 - Roadside - Clear zone - Increase roadside clear zone recovery distance - Add 5 ft</v>
      </c>
      <c r="B99" s="403">
        <f>'CMFs Fatal (All Data)'!B99</f>
        <v>10</v>
      </c>
      <c r="C99" s="403" t="str">
        <f>'CMFs Fatal (All Data)'!C99</f>
        <v>All</v>
      </c>
      <c r="D99" s="403" t="e">
        <f>'CMFs Fatal (All Data)'!D99</f>
        <v>#N/A</v>
      </c>
      <c r="E99" s="404">
        <v>1</v>
      </c>
      <c r="F99" s="404">
        <v>1</v>
      </c>
      <c r="G99" s="404">
        <v>1</v>
      </c>
      <c r="H99" s="404">
        <v>1</v>
      </c>
      <c r="I99" s="404">
        <v>1</v>
      </c>
      <c r="J99" s="404">
        <v>1</v>
      </c>
      <c r="K99" s="404">
        <v>1</v>
      </c>
      <c r="L99" s="404">
        <v>1</v>
      </c>
      <c r="M99" s="404">
        <v>0.9</v>
      </c>
      <c r="N99" s="404">
        <v>1</v>
      </c>
      <c r="O99" s="404">
        <v>0.9</v>
      </c>
      <c r="P99" s="404">
        <v>0.9</v>
      </c>
      <c r="Q99" s="404">
        <v>1</v>
      </c>
      <c r="R99" s="404">
        <v>1</v>
      </c>
      <c r="S99" s="404">
        <v>1</v>
      </c>
      <c r="T99" s="404">
        <v>1</v>
      </c>
      <c r="U99" s="404">
        <v>1</v>
      </c>
      <c r="V99" s="439">
        <v>1</v>
      </c>
    </row>
    <row r="100" spans="1:22" x14ac:dyDescent="0.2">
      <c r="A100" s="407" t="str">
        <f>'CMFs Fatal (All Data)'!A100</f>
        <v>97 - Roadside - Clear zone - Increase roadside clear zone recovery distance - Add 8 ft</v>
      </c>
      <c r="B100" s="403">
        <f>'CMFs Fatal (All Data)'!B100</f>
        <v>10</v>
      </c>
      <c r="C100" s="403" t="str">
        <f>'CMFs Fatal (All Data)'!C100</f>
        <v>All</v>
      </c>
      <c r="D100" s="403" t="e">
        <f>'CMFs Fatal (All Data)'!D100</f>
        <v>#N/A</v>
      </c>
      <c r="E100" s="404">
        <v>1</v>
      </c>
      <c r="F100" s="404">
        <v>1</v>
      </c>
      <c r="G100" s="404">
        <v>1</v>
      </c>
      <c r="H100" s="404">
        <v>1</v>
      </c>
      <c r="I100" s="404">
        <v>1</v>
      </c>
      <c r="J100" s="404">
        <v>1</v>
      </c>
      <c r="K100" s="404">
        <v>1</v>
      </c>
      <c r="L100" s="404">
        <v>1</v>
      </c>
      <c r="M100" s="404">
        <v>0.8</v>
      </c>
      <c r="N100" s="404">
        <v>1</v>
      </c>
      <c r="O100" s="404">
        <v>0.8</v>
      </c>
      <c r="P100" s="404">
        <v>0.8</v>
      </c>
      <c r="Q100" s="404">
        <v>1</v>
      </c>
      <c r="R100" s="404">
        <v>1</v>
      </c>
      <c r="S100" s="404">
        <v>1</v>
      </c>
      <c r="T100" s="404">
        <v>1</v>
      </c>
      <c r="U100" s="404">
        <v>1</v>
      </c>
      <c r="V100" s="439">
        <v>1</v>
      </c>
    </row>
    <row r="101" spans="1:22" x14ac:dyDescent="0.2">
      <c r="A101" s="407" t="str">
        <f>'CMFs Fatal (All Data)'!A101</f>
        <v xml:space="preserve">98 - Roadside - Clear zone - Reduce roadside clear zone recovery distance </v>
      </c>
      <c r="B101" s="403">
        <f>'CMFs Fatal (All Data)'!B101</f>
        <v>10</v>
      </c>
      <c r="C101" s="403" t="str">
        <f>'CMFs Fatal (All Data)'!C101</f>
        <v>Rural</v>
      </c>
      <c r="D101" s="403" t="e">
        <f>'CMFs Fatal (All Data)'!D101</f>
        <v>#N/A</v>
      </c>
      <c r="E101" s="404">
        <v>1</v>
      </c>
      <c r="F101" s="404">
        <v>1</v>
      </c>
      <c r="G101" s="404">
        <v>1</v>
      </c>
      <c r="H101" s="404">
        <v>1</v>
      </c>
      <c r="I101" s="404">
        <v>1</v>
      </c>
      <c r="J101" s="404">
        <v>1</v>
      </c>
      <c r="K101" s="404">
        <v>1</v>
      </c>
      <c r="L101" s="404">
        <v>1</v>
      </c>
      <c r="M101" s="404">
        <v>1</v>
      </c>
      <c r="N101" s="404">
        <v>1</v>
      </c>
      <c r="O101" s="404">
        <v>1</v>
      </c>
      <c r="P101" s="404">
        <v>1</v>
      </c>
      <c r="Q101" s="404">
        <v>1</v>
      </c>
      <c r="R101" s="404">
        <v>1</v>
      </c>
      <c r="S101" s="404">
        <v>1</v>
      </c>
      <c r="T101" s="404">
        <v>1</v>
      </c>
      <c r="U101" s="404">
        <v>1</v>
      </c>
      <c r="V101" s="439">
        <v>1</v>
      </c>
    </row>
    <row r="102" spans="1:22" x14ac:dyDescent="0.2">
      <c r="A102" s="407" t="str">
        <f>'CMFs Fatal (All Data)'!A102</f>
        <v>99 - Roadside - Fixed object - Remove and Relocated fixed object</v>
      </c>
      <c r="B102" s="403">
        <f>'CMFs Fatal (All Data)'!B102</f>
        <v>10</v>
      </c>
      <c r="C102" s="403" t="str">
        <f>'CMFs Fatal (All Data)'!C102</f>
        <v>All</v>
      </c>
      <c r="D102" s="403" t="e">
        <f>'CMFs Fatal (All Data)'!D102</f>
        <v>#N/A</v>
      </c>
      <c r="E102" s="404">
        <v>1</v>
      </c>
      <c r="F102" s="404">
        <v>1</v>
      </c>
      <c r="G102" s="404">
        <v>1</v>
      </c>
      <c r="H102" s="404">
        <v>1</v>
      </c>
      <c r="I102" s="404">
        <v>1</v>
      </c>
      <c r="J102" s="404">
        <v>0.62</v>
      </c>
      <c r="K102" s="404">
        <v>1</v>
      </c>
      <c r="L102" s="404">
        <v>1</v>
      </c>
      <c r="M102" s="404">
        <v>0.62</v>
      </c>
      <c r="N102" s="404">
        <v>1</v>
      </c>
      <c r="O102" s="404">
        <v>0.62</v>
      </c>
      <c r="P102" s="404">
        <v>0.62</v>
      </c>
      <c r="Q102" s="404">
        <v>1</v>
      </c>
      <c r="R102" s="404">
        <v>0.62</v>
      </c>
      <c r="S102" s="404">
        <v>0.62</v>
      </c>
      <c r="T102" s="404">
        <v>1</v>
      </c>
      <c r="U102" s="404">
        <v>1</v>
      </c>
      <c r="V102" s="439">
        <v>1</v>
      </c>
    </row>
    <row r="103" spans="1:22" x14ac:dyDescent="0.2">
      <c r="A103" s="407" t="str">
        <f>'CMFs Fatal (All Data)'!A103</f>
        <v>100 - Roadside - Median barriers - Install the median barriers</v>
      </c>
      <c r="B103" s="403">
        <f>'CMFs Fatal (All Data)'!B103</f>
        <v>20</v>
      </c>
      <c r="C103" s="403" t="str">
        <f>'CMFs Fatal (All Data)'!C103</f>
        <v>All</v>
      </c>
      <c r="D103" s="403" t="e">
        <f>'CMFs Fatal (All Data)'!D103</f>
        <v>#N/A</v>
      </c>
      <c r="E103" s="404">
        <v>0.04</v>
      </c>
      <c r="F103" s="404">
        <v>0.82</v>
      </c>
      <c r="G103" s="404">
        <v>0.85</v>
      </c>
      <c r="H103" s="404">
        <v>0.85</v>
      </c>
      <c r="I103" s="404">
        <v>0.41499999999999998</v>
      </c>
      <c r="J103" s="404">
        <v>0.24</v>
      </c>
      <c r="K103" s="404">
        <v>1</v>
      </c>
      <c r="L103" s="404">
        <v>1</v>
      </c>
      <c r="M103" s="404">
        <v>2.8050000000000002</v>
      </c>
      <c r="N103" s="404">
        <v>1</v>
      </c>
      <c r="O103" s="404">
        <v>1.85</v>
      </c>
      <c r="P103" s="404">
        <v>0.85</v>
      </c>
      <c r="Q103" s="404">
        <v>1</v>
      </c>
      <c r="R103" s="404">
        <v>0.85</v>
      </c>
      <c r="S103" s="404">
        <v>0.85</v>
      </c>
      <c r="T103" s="404">
        <v>1</v>
      </c>
      <c r="U103" s="404">
        <v>1</v>
      </c>
      <c r="V103" s="439">
        <v>1</v>
      </c>
    </row>
    <row r="104" spans="1:22" x14ac:dyDescent="0.2">
      <c r="A104" s="407" t="str">
        <f>'CMFs Fatal (All Data)'!A104</f>
        <v>101 - Roadside - Roadside barriers - Install the roadside barriers</v>
      </c>
      <c r="B104" s="403">
        <f>'CMFs Fatal (All Data)'!B104</f>
        <v>20</v>
      </c>
      <c r="C104" s="403" t="str">
        <f>'CMFs Fatal (All Data)'!C104</f>
        <v>All</v>
      </c>
      <c r="D104" s="403" t="e">
        <f>'CMFs Fatal (All Data)'!D104</f>
        <v>#N/A</v>
      </c>
      <c r="E104" s="404">
        <v>1</v>
      </c>
      <c r="F104" s="404">
        <v>1</v>
      </c>
      <c r="G104" s="404">
        <v>1</v>
      </c>
      <c r="H104" s="404">
        <v>1</v>
      </c>
      <c r="I104" s="404">
        <v>1</v>
      </c>
      <c r="J104" s="404">
        <v>0.95499999999999996</v>
      </c>
      <c r="K104" s="404">
        <v>1</v>
      </c>
      <c r="L104" s="404">
        <v>1</v>
      </c>
      <c r="M104" s="404">
        <v>0.95499999999999996</v>
      </c>
      <c r="N104" s="404">
        <v>1</v>
      </c>
      <c r="O104" s="404">
        <v>0.95</v>
      </c>
      <c r="P104" s="404">
        <v>0.95499999999999996</v>
      </c>
      <c r="Q104" s="404">
        <v>1</v>
      </c>
      <c r="R104" s="404">
        <v>1.02</v>
      </c>
      <c r="S104" s="404">
        <v>0.95</v>
      </c>
      <c r="T104" s="404">
        <v>1</v>
      </c>
      <c r="U104" s="404">
        <v>1</v>
      </c>
      <c r="V104" s="439">
        <v>1</v>
      </c>
    </row>
    <row r="105" spans="1:22" x14ac:dyDescent="0.2">
      <c r="A105" s="407" t="str">
        <f>'CMFs Fatal (All Data)'!A105</f>
        <v xml:space="preserve">102 - Roadway - Alignment - Improve the sight distance </v>
      </c>
      <c r="B105" s="403">
        <f>'CMFs Fatal (All Data)'!B105</f>
        <v>25</v>
      </c>
      <c r="C105" s="403" t="str">
        <f>'CMFs Fatal (All Data)'!C105</f>
        <v>All</v>
      </c>
      <c r="D105" s="403" t="e">
        <f>'CMFs Fatal (All Data)'!D105</f>
        <v>#N/A</v>
      </c>
      <c r="E105" s="404">
        <v>0.89</v>
      </c>
      <c r="F105" s="404">
        <v>0.89</v>
      </c>
      <c r="G105" s="404">
        <v>0.89</v>
      </c>
      <c r="H105" s="404">
        <v>0.89</v>
      </c>
      <c r="I105" s="404">
        <v>0.89</v>
      </c>
      <c r="J105" s="404">
        <v>0.89</v>
      </c>
      <c r="K105" s="404">
        <v>0.89</v>
      </c>
      <c r="L105" s="404">
        <v>0.89</v>
      </c>
      <c r="M105" s="404">
        <v>0.89</v>
      </c>
      <c r="N105" s="404">
        <v>0.89</v>
      </c>
      <c r="O105" s="404">
        <v>0.89</v>
      </c>
      <c r="P105" s="404">
        <v>0.89</v>
      </c>
      <c r="Q105" s="404">
        <v>0.89</v>
      </c>
      <c r="R105" s="404">
        <v>0.89</v>
      </c>
      <c r="S105" s="404">
        <v>0.89</v>
      </c>
      <c r="T105" s="404">
        <v>1</v>
      </c>
      <c r="U105" s="404">
        <v>1</v>
      </c>
      <c r="V105" s="439">
        <v>1</v>
      </c>
    </row>
    <row r="106" spans="1:22" x14ac:dyDescent="0.2">
      <c r="A106" s="407" t="str">
        <f>'CMFs Fatal (All Data)'!A106</f>
        <v>103 - Roadway - Alignment - Horizontal - Change horizontal alignment (general)</v>
      </c>
      <c r="B106" s="403">
        <f>'CMFs Fatal (All Data)'!B106</f>
        <v>25</v>
      </c>
      <c r="C106" s="403" t="str">
        <f>'CMFs Fatal (All Data)'!C106</f>
        <v>All</v>
      </c>
      <c r="D106" s="403" t="e">
        <f>'CMFs Fatal (All Data)'!D106</f>
        <v>#N/A</v>
      </c>
      <c r="E106" s="404">
        <v>1</v>
      </c>
      <c r="F106" s="404">
        <v>1</v>
      </c>
      <c r="G106" s="404">
        <v>1</v>
      </c>
      <c r="H106" s="404">
        <v>1</v>
      </c>
      <c r="I106" s="404">
        <v>1</v>
      </c>
      <c r="J106" s="404">
        <v>1.2729999999999999</v>
      </c>
      <c r="K106" s="404">
        <v>1</v>
      </c>
      <c r="L106" s="404">
        <v>1</v>
      </c>
      <c r="M106" s="404">
        <v>1.319</v>
      </c>
      <c r="N106" s="404">
        <v>1</v>
      </c>
      <c r="O106" s="404">
        <v>1.2729999999999999</v>
      </c>
      <c r="P106" s="404">
        <v>1.2729999999999999</v>
      </c>
      <c r="Q106" s="404">
        <v>1</v>
      </c>
      <c r="R106" s="404">
        <v>1.2729999999999999</v>
      </c>
      <c r="S106" s="404">
        <v>1.2729999999999999</v>
      </c>
      <c r="T106" s="404">
        <v>1</v>
      </c>
      <c r="U106" s="404">
        <v>1</v>
      </c>
      <c r="V106" s="439">
        <v>1</v>
      </c>
    </row>
    <row r="107" spans="1:22" x14ac:dyDescent="0.2">
      <c r="A107" s="407" t="str">
        <f>'CMFs Fatal (All Data)'!A107</f>
        <v>104 - Roadway - Alignment - Horizontal - Increase degree of curve in horizontal curvature by 1</v>
      </c>
      <c r="B107" s="403">
        <f>'CMFs Fatal (All Data)'!B107</f>
        <v>25</v>
      </c>
      <c r="C107" s="403" t="str">
        <f>'CMFs Fatal (All Data)'!C107</f>
        <v>All</v>
      </c>
      <c r="D107" s="403" t="e">
        <f>'CMFs Fatal (All Data)'!D107</f>
        <v>#N/A</v>
      </c>
      <c r="E107" s="404">
        <v>1</v>
      </c>
      <c r="F107" s="404">
        <v>1</v>
      </c>
      <c r="G107" s="404">
        <v>1</v>
      </c>
      <c r="H107" s="404">
        <v>1</v>
      </c>
      <c r="I107" s="404">
        <v>1</v>
      </c>
      <c r="J107" s="404">
        <v>1.05</v>
      </c>
      <c r="K107" s="404">
        <v>1</v>
      </c>
      <c r="L107" s="404">
        <v>1</v>
      </c>
      <c r="M107" s="404">
        <v>1.05</v>
      </c>
      <c r="N107" s="404">
        <v>1</v>
      </c>
      <c r="O107" s="404">
        <v>1.0449999999999999</v>
      </c>
      <c r="P107" s="404">
        <v>1.05</v>
      </c>
      <c r="Q107" s="404">
        <v>1</v>
      </c>
      <c r="R107" s="404">
        <v>1.05</v>
      </c>
      <c r="S107" s="404">
        <v>1.05</v>
      </c>
      <c r="T107" s="404">
        <v>1</v>
      </c>
      <c r="U107" s="404">
        <v>1</v>
      </c>
      <c r="V107" s="439">
        <v>1</v>
      </c>
    </row>
    <row r="108" spans="1:22" x14ac:dyDescent="0.2">
      <c r="A108" s="407" t="str">
        <f>'CMFs Fatal (All Data)'!A108</f>
        <v>105 - Roadway - Alignment - Horizontal - Increase in horizontal curvature on freeways from 0 to 10</v>
      </c>
      <c r="B108" s="403">
        <f>'CMFs Fatal (All Data)'!B108</f>
        <v>25</v>
      </c>
      <c r="C108" s="403" t="str">
        <f>'CMFs Fatal (All Data)'!C108</f>
        <v>All</v>
      </c>
      <c r="D108" s="403" t="e">
        <f>'CMFs Fatal (All Data)'!D108</f>
        <v>#N/A</v>
      </c>
      <c r="E108" s="404">
        <v>1</v>
      </c>
      <c r="F108" s="404">
        <v>1</v>
      </c>
      <c r="G108" s="404">
        <v>1</v>
      </c>
      <c r="H108" s="404">
        <v>1</v>
      </c>
      <c r="I108" s="404">
        <v>1</v>
      </c>
      <c r="J108" s="404">
        <v>1</v>
      </c>
      <c r="K108" s="404">
        <v>1</v>
      </c>
      <c r="L108" s="404">
        <v>1</v>
      </c>
      <c r="M108" s="404">
        <v>1</v>
      </c>
      <c r="N108" s="404">
        <v>1</v>
      </c>
      <c r="O108" s="404">
        <v>1</v>
      </c>
      <c r="P108" s="404">
        <v>1</v>
      </c>
      <c r="Q108" s="404">
        <v>1</v>
      </c>
      <c r="R108" s="404">
        <v>1</v>
      </c>
      <c r="S108" s="404">
        <v>1</v>
      </c>
      <c r="T108" s="404">
        <v>1</v>
      </c>
      <c r="U108" s="404">
        <v>1</v>
      </c>
      <c r="V108" s="439">
        <v>1</v>
      </c>
    </row>
    <row r="109" spans="1:22" x14ac:dyDescent="0.2">
      <c r="A109" s="407" t="str">
        <f>'CMFs Fatal (All Data)'!A109</f>
        <v>106 - Roadway - Alignment - Horizontal - Increase in horizontal curvature on freeways from 0 to 15</v>
      </c>
      <c r="B109" s="403">
        <f>'CMFs Fatal (All Data)'!B109</f>
        <v>25</v>
      </c>
      <c r="C109" s="403" t="str">
        <f>'CMFs Fatal (All Data)'!C109</f>
        <v>All</v>
      </c>
      <c r="D109" s="403" t="e">
        <f>'CMFs Fatal (All Data)'!D109</f>
        <v>#N/A</v>
      </c>
      <c r="E109" s="404">
        <v>1</v>
      </c>
      <c r="F109" s="404">
        <v>1</v>
      </c>
      <c r="G109" s="404">
        <v>1</v>
      </c>
      <c r="H109" s="404">
        <v>1</v>
      </c>
      <c r="I109" s="404">
        <v>1</v>
      </c>
      <c r="J109" s="404">
        <v>1</v>
      </c>
      <c r="K109" s="404">
        <v>1</v>
      </c>
      <c r="L109" s="404">
        <v>1</v>
      </c>
      <c r="M109" s="404">
        <v>1</v>
      </c>
      <c r="N109" s="404">
        <v>1</v>
      </c>
      <c r="O109" s="404">
        <v>1</v>
      </c>
      <c r="P109" s="404">
        <v>1</v>
      </c>
      <c r="Q109" s="404">
        <v>1</v>
      </c>
      <c r="R109" s="404">
        <v>1</v>
      </c>
      <c r="S109" s="404">
        <v>1</v>
      </c>
      <c r="T109" s="404">
        <v>1</v>
      </c>
      <c r="U109" s="404">
        <v>1</v>
      </c>
      <c r="V109" s="439">
        <v>1</v>
      </c>
    </row>
    <row r="110" spans="1:22" x14ac:dyDescent="0.2">
      <c r="A110" s="407" t="str">
        <f>'CMFs Fatal (All Data)'!A110</f>
        <v>107 - Roadway - Alignment - Horizontal - Increase in horizontal curvature on freeways from 0 to 5</v>
      </c>
      <c r="B110" s="403">
        <f>'CMFs Fatal (All Data)'!B110</f>
        <v>25</v>
      </c>
      <c r="C110" s="403" t="str">
        <f>'CMFs Fatal (All Data)'!C110</f>
        <v>All</v>
      </c>
      <c r="D110" s="403" t="e">
        <f>'CMFs Fatal (All Data)'!D110</f>
        <v>#N/A</v>
      </c>
      <c r="E110" s="404">
        <v>1</v>
      </c>
      <c r="F110" s="404">
        <v>1</v>
      </c>
      <c r="G110" s="404">
        <v>1</v>
      </c>
      <c r="H110" s="404">
        <v>1</v>
      </c>
      <c r="I110" s="404">
        <v>1</v>
      </c>
      <c r="J110" s="404">
        <v>1</v>
      </c>
      <c r="K110" s="404">
        <v>1</v>
      </c>
      <c r="L110" s="404">
        <v>1</v>
      </c>
      <c r="M110" s="404">
        <v>1</v>
      </c>
      <c r="N110" s="404">
        <v>1</v>
      </c>
      <c r="O110" s="404">
        <v>1</v>
      </c>
      <c r="P110" s="404">
        <v>1</v>
      </c>
      <c r="Q110" s="404">
        <v>1</v>
      </c>
      <c r="R110" s="404">
        <v>1</v>
      </c>
      <c r="S110" s="404">
        <v>1</v>
      </c>
      <c r="T110" s="404">
        <v>1</v>
      </c>
      <c r="U110" s="404">
        <v>1</v>
      </c>
      <c r="V110" s="439">
        <v>1</v>
      </c>
    </row>
    <row r="111" spans="1:22" x14ac:dyDescent="0.2">
      <c r="A111" s="407" t="str">
        <f>'CMFs Fatal (All Data)'!A111</f>
        <v>108 - Roadway - Alignment - Horizontal - Provide superelevation</v>
      </c>
      <c r="B111" s="403">
        <f>'CMFs Fatal (All Data)'!B111</f>
        <v>8</v>
      </c>
      <c r="C111" s="403" t="str">
        <f>'CMFs Fatal (All Data)'!C111</f>
        <v>All</v>
      </c>
      <c r="D111" s="403" t="e">
        <f>'CMFs Fatal (All Data)'!D111</f>
        <v>#N/A</v>
      </c>
      <c r="E111" s="404">
        <v>1</v>
      </c>
      <c r="F111" s="404">
        <v>1</v>
      </c>
      <c r="G111" s="404">
        <v>1</v>
      </c>
      <c r="H111" s="404">
        <v>1</v>
      </c>
      <c r="I111" s="404">
        <v>1</v>
      </c>
      <c r="J111" s="404">
        <v>1</v>
      </c>
      <c r="K111" s="404">
        <v>1</v>
      </c>
      <c r="L111" s="404">
        <v>1</v>
      </c>
      <c r="M111" s="404">
        <v>0.75</v>
      </c>
      <c r="N111" s="404">
        <v>1</v>
      </c>
      <c r="O111" s="404">
        <v>0.75</v>
      </c>
      <c r="P111" s="404">
        <v>0.75</v>
      </c>
      <c r="Q111" s="404">
        <v>1</v>
      </c>
      <c r="R111" s="404">
        <v>1</v>
      </c>
      <c r="S111" s="404">
        <v>1</v>
      </c>
      <c r="T111" s="404">
        <v>1</v>
      </c>
      <c r="U111" s="404">
        <v>1</v>
      </c>
      <c r="V111" s="439">
        <v>1</v>
      </c>
    </row>
    <row r="112" spans="1:22" x14ac:dyDescent="0.2">
      <c r="A112" s="407" t="str">
        <f>'CMFs Fatal (All Data)'!A112</f>
        <v>109 - Roadway - Alignment - Sight Distance - Provide below criteria Stopping Sight Distance</v>
      </c>
      <c r="B112" s="403">
        <f>'CMFs Fatal (All Data)'!B112</f>
        <v>25</v>
      </c>
      <c r="C112" s="403" t="str">
        <f>'CMFs Fatal (All Data)'!C112</f>
        <v>Rural</v>
      </c>
      <c r="D112" s="403" t="e">
        <f>'CMFs Fatal (All Data)'!D112</f>
        <v>#N/A</v>
      </c>
      <c r="E112" s="404">
        <v>1</v>
      </c>
      <c r="F112" s="404">
        <v>1</v>
      </c>
      <c r="G112" s="404">
        <v>1</v>
      </c>
      <c r="H112" s="404">
        <v>1</v>
      </c>
      <c r="I112" s="404">
        <v>1</v>
      </c>
      <c r="J112" s="404">
        <v>1.325</v>
      </c>
      <c r="K112" s="404">
        <v>1</v>
      </c>
      <c r="L112" s="404">
        <v>1</v>
      </c>
      <c r="M112" s="404">
        <v>1.325</v>
      </c>
      <c r="N112" s="404">
        <v>1</v>
      </c>
      <c r="O112" s="404">
        <v>1.325</v>
      </c>
      <c r="P112" s="404">
        <v>1.325</v>
      </c>
      <c r="Q112" s="404">
        <v>1</v>
      </c>
      <c r="R112" s="404">
        <v>1.325</v>
      </c>
      <c r="S112" s="404">
        <v>1.325</v>
      </c>
      <c r="T112" s="404">
        <v>1</v>
      </c>
      <c r="U112" s="404">
        <v>1</v>
      </c>
      <c r="V112" s="439">
        <v>1</v>
      </c>
    </row>
    <row r="113" spans="1:22" x14ac:dyDescent="0.2">
      <c r="A113" s="407" t="str">
        <f>'CMFs Fatal (All Data)'!A113</f>
        <v>110 - Roadway - Alignment - Vertical - Improve vertical alignment</v>
      </c>
      <c r="B113" s="403">
        <f>'CMFs Fatal (All Data)'!B113</f>
        <v>25</v>
      </c>
      <c r="C113" s="403" t="str">
        <f>'CMFs Fatal (All Data)'!C113</f>
        <v>All</v>
      </c>
      <c r="D113" s="403" t="e">
        <f>'CMFs Fatal (All Data)'!D113</f>
        <v>#N/A</v>
      </c>
      <c r="E113" s="404">
        <v>1</v>
      </c>
      <c r="F113" s="404">
        <v>1</v>
      </c>
      <c r="G113" s="404">
        <v>1</v>
      </c>
      <c r="H113" s="404">
        <v>1</v>
      </c>
      <c r="I113" s="404">
        <v>1</v>
      </c>
      <c r="J113" s="404">
        <v>1</v>
      </c>
      <c r="K113" s="404">
        <v>1</v>
      </c>
      <c r="L113" s="404">
        <v>1</v>
      </c>
      <c r="M113" s="404">
        <v>1</v>
      </c>
      <c r="N113" s="404">
        <v>1</v>
      </c>
      <c r="O113" s="404">
        <v>1</v>
      </c>
      <c r="P113" s="404">
        <v>1</v>
      </c>
      <c r="Q113" s="404">
        <v>1</v>
      </c>
      <c r="R113" s="404">
        <v>1</v>
      </c>
      <c r="S113" s="404">
        <v>1</v>
      </c>
      <c r="T113" s="404">
        <v>1</v>
      </c>
      <c r="U113" s="404">
        <v>1</v>
      </c>
      <c r="V113" s="439">
        <v>1</v>
      </c>
    </row>
    <row r="114" spans="1:22" x14ac:dyDescent="0.2">
      <c r="A114" s="407" t="str">
        <f>'CMFs Fatal (All Data)'!A114</f>
        <v>111 - Roadway - Alignment - Vertical - Increase vertical grade by 1%</v>
      </c>
      <c r="B114" s="403">
        <f>'CMFs Fatal (All Data)'!B114</f>
        <v>25</v>
      </c>
      <c r="C114" s="403" t="str">
        <f>'CMFs Fatal (All Data)'!C114</f>
        <v>Rural</v>
      </c>
      <c r="D114" s="403" t="e">
        <f>'CMFs Fatal (All Data)'!D114</f>
        <v>#N/A</v>
      </c>
      <c r="E114" s="404">
        <v>1</v>
      </c>
      <c r="F114" s="404">
        <v>1</v>
      </c>
      <c r="G114" s="404">
        <v>1</v>
      </c>
      <c r="H114" s="404">
        <v>1</v>
      </c>
      <c r="I114" s="404">
        <v>1</v>
      </c>
      <c r="J114" s="404">
        <v>1.04</v>
      </c>
      <c r="K114" s="404">
        <v>1</v>
      </c>
      <c r="L114" s="404">
        <v>1</v>
      </c>
      <c r="M114" s="404">
        <v>1.04</v>
      </c>
      <c r="N114" s="404">
        <v>1</v>
      </c>
      <c r="O114" s="404">
        <v>1.04</v>
      </c>
      <c r="P114" s="404">
        <v>1.04</v>
      </c>
      <c r="Q114" s="404">
        <v>1</v>
      </c>
      <c r="R114" s="404">
        <v>1.04</v>
      </c>
      <c r="S114" s="404">
        <v>1.04</v>
      </c>
      <c r="T114" s="404">
        <v>1</v>
      </c>
      <c r="U114" s="404">
        <v>1</v>
      </c>
      <c r="V114" s="439">
        <v>1</v>
      </c>
    </row>
    <row r="115" spans="1:22" x14ac:dyDescent="0.2">
      <c r="A115" s="407" t="str">
        <f>'CMFs Fatal (All Data)'!A115</f>
        <v>112 - Roadway - Auxiliary left turn lane - Add lanes (without physical separation) - Auxiliary left turn lane</v>
      </c>
      <c r="B115" s="403">
        <f>'CMFs Fatal (All Data)'!B115</f>
        <v>10</v>
      </c>
      <c r="C115" s="403" t="str">
        <f>'CMFs Fatal (All Data)'!C115</f>
        <v>All</v>
      </c>
      <c r="D115" s="403" t="e">
        <f>'CMFs Fatal (All Data)'!D115</f>
        <v>#N/A</v>
      </c>
      <c r="E115" s="404">
        <v>0.73899999999999999</v>
      </c>
      <c r="F115" s="404">
        <v>0.52449999999999997</v>
      </c>
      <c r="G115" s="404">
        <v>0.73899999999999999</v>
      </c>
      <c r="H115" s="404">
        <v>0.61</v>
      </c>
      <c r="I115" s="404">
        <v>0.73899999999999999</v>
      </c>
      <c r="J115" s="404">
        <v>0.73899999999999999</v>
      </c>
      <c r="K115" s="404">
        <v>0.73899999999999999</v>
      </c>
      <c r="L115" s="404">
        <v>0.73899999999999999</v>
      </c>
      <c r="M115" s="404">
        <v>0.73899999999999999</v>
      </c>
      <c r="N115" s="404">
        <v>1</v>
      </c>
      <c r="O115" s="404">
        <v>0.73899999999999999</v>
      </c>
      <c r="P115" s="404">
        <v>0.73899999999999999</v>
      </c>
      <c r="Q115" s="404">
        <v>1</v>
      </c>
      <c r="R115" s="404">
        <v>0.73899999999999999</v>
      </c>
      <c r="S115" s="404">
        <v>0.73899999999999999</v>
      </c>
      <c r="T115" s="404">
        <v>1</v>
      </c>
      <c r="U115" s="404">
        <v>1</v>
      </c>
      <c r="V115" s="439">
        <v>1</v>
      </c>
    </row>
    <row r="116" spans="1:22" x14ac:dyDescent="0.2">
      <c r="A116" s="407" t="str">
        <f>'CMFs Fatal (All Data)'!A116</f>
        <v xml:space="preserve">113 - Roadway - Drainage - Provide adequate drainage </v>
      </c>
      <c r="B116" s="403">
        <f>'CMFs Fatal (All Data)'!B116</f>
        <v>10</v>
      </c>
      <c r="C116" s="403" t="str">
        <f>'CMFs Fatal (All Data)'!C116</f>
        <v>All</v>
      </c>
      <c r="D116" s="403" t="e">
        <f>'CMFs Fatal (All Data)'!D116</f>
        <v>#N/A</v>
      </c>
      <c r="E116" s="404">
        <v>1</v>
      </c>
      <c r="F116" s="404">
        <v>1</v>
      </c>
      <c r="G116" s="404">
        <v>1</v>
      </c>
      <c r="H116" s="404">
        <v>1</v>
      </c>
      <c r="I116" s="404">
        <v>1</v>
      </c>
      <c r="J116" s="404">
        <v>1</v>
      </c>
      <c r="K116" s="404">
        <v>1</v>
      </c>
      <c r="L116" s="404">
        <v>1</v>
      </c>
      <c r="M116" s="404">
        <v>1</v>
      </c>
      <c r="N116" s="404">
        <v>1</v>
      </c>
      <c r="O116" s="404">
        <v>1</v>
      </c>
      <c r="P116" s="404">
        <v>1</v>
      </c>
      <c r="Q116" s="404">
        <v>1</v>
      </c>
      <c r="R116" s="404">
        <v>0.5</v>
      </c>
      <c r="S116" s="404">
        <v>1</v>
      </c>
      <c r="T116" s="404">
        <v>1</v>
      </c>
      <c r="U116" s="404">
        <v>1</v>
      </c>
      <c r="V116" s="439">
        <v>1</v>
      </c>
    </row>
    <row r="117" spans="1:22" x14ac:dyDescent="0.2">
      <c r="A117" s="407" t="str">
        <f>'CMFs Fatal (All Data)'!A117</f>
        <v>114 - Roadway - Lane number - Increase - Increase the number of lanes from 2 to 4</v>
      </c>
      <c r="B117" s="403">
        <f>'CMFs Fatal (All Data)'!B117</f>
        <v>20</v>
      </c>
      <c r="C117" s="403" t="str">
        <f>'CMFs Fatal (All Data)'!C117</f>
        <v>All</v>
      </c>
      <c r="D117" s="403" t="e">
        <f>'CMFs Fatal (All Data)'!D117</f>
        <v>#N/A</v>
      </c>
      <c r="E117" s="404">
        <v>0.69099999999999995</v>
      </c>
      <c r="F117" s="404">
        <v>0.69099999999999995</v>
      </c>
      <c r="G117" s="404">
        <v>0.69099999999999995</v>
      </c>
      <c r="H117" s="404">
        <v>0.69099999999999995</v>
      </c>
      <c r="I117" s="404">
        <v>0.69099999999999995</v>
      </c>
      <c r="J117" s="404">
        <v>1</v>
      </c>
      <c r="K117" s="404">
        <v>1</v>
      </c>
      <c r="L117" s="404">
        <v>1</v>
      </c>
      <c r="M117" s="404">
        <v>1</v>
      </c>
      <c r="N117" s="404">
        <v>1</v>
      </c>
      <c r="O117" s="404">
        <v>0.69099999999999995</v>
      </c>
      <c r="P117" s="404">
        <v>1</v>
      </c>
      <c r="Q117" s="404">
        <v>1</v>
      </c>
      <c r="R117" s="404">
        <v>1</v>
      </c>
      <c r="S117" s="404">
        <v>0.69099999999999995</v>
      </c>
      <c r="T117" s="404">
        <v>1</v>
      </c>
      <c r="U117" s="404">
        <v>1</v>
      </c>
      <c r="V117" s="439">
        <v>1</v>
      </c>
    </row>
    <row r="118" spans="1:22" x14ac:dyDescent="0.2">
      <c r="A118" s="407" t="str">
        <f>'CMFs Fatal (All Data)'!A118</f>
        <v>115 - Roadway - Lane number - Increase - Increase the number of lanes from 4 to 5</v>
      </c>
      <c r="B118" s="403">
        <f>'CMFs Fatal (All Data)'!B118</f>
        <v>20</v>
      </c>
      <c r="C118" s="403" t="str">
        <f>'CMFs Fatal (All Data)'!C118</f>
        <v>Urban and Suburban</v>
      </c>
      <c r="D118" s="403" t="e">
        <f>'CMFs Fatal (All Data)'!D118</f>
        <v>#N/A</v>
      </c>
      <c r="E118" s="404">
        <v>0.46600000000000003</v>
      </c>
      <c r="F118" s="404">
        <v>0.46600000000000003</v>
      </c>
      <c r="G118" s="404">
        <v>0.46600000000000003</v>
      </c>
      <c r="H118" s="404">
        <v>0.46600000000000003</v>
      </c>
      <c r="I118" s="404">
        <v>0.46600000000000003</v>
      </c>
      <c r="J118" s="404">
        <v>1</v>
      </c>
      <c r="K118" s="404">
        <v>1</v>
      </c>
      <c r="L118" s="404">
        <v>1</v>
      </c>
      <c r="M118" s="404">
        <v>1</v>
      </c>
      <c r="N118" s="404">
        <v>1</v>
      </c>
      <c r="O118" s="404">
        <v>0.46600000000000003</v>
      </c>
      <c r="P118" s="404">
        <v>1</v>
      </c>
      <c r="Q118" s="404">
        <v>1</v>
      </c>
      <c r="R118" s="404">
        <v>1</v>
      </c>
      <c r="S118" s="404">
        <v>0.46600000000000003</v>
      </c>
      <c r="T118" s="404">
        <v>1</v>
      </c>
      <c r="U118" s="404">
        <v>1</v>
      </c>
      <c r="V118" s="439">
        <v>1</v>
      </c>
    </row>
    <row r="119" spans="1:22" x14ac:dyDescent="0.2">
      <c r="A119" s="407" t="str">
        <f>'CMFs Fatal (All Data)'!A119</f>
        <v>116 - Roadway - Lane number - Increase - Increase the number of lanes from 4 to 6</v>
      </c>
      <c r="B119" s="403">
        <f>'CMFs Fatal (All Data)'!B119</f>
        <v>20</v>
      </c>
      <c r="C119" s="403" t="str">
        <f>'CMFs Fatal (All Data)'!C119</f>
        <v>Urban</v>
      </c>
      <c r="D119" s="403" t="e">
        <f>'CMFs Fatal (All Data)'!D119</f>
        <v>#N/A</v>
      </c>
      <c r="E119" s="404">
        <v>0.84850000000000003</v>
      </c>
      <c r="F119" s="404">
        <v>0.84850000000000003</v>
      </c>
      <c r="G119" s="404">
        <v>0.84850000000000003</v>
      </c>
      <c r="H119" s="404">
        <v>0.84850000000000003</v>
      </c>
      <c r="I119" s="404">
        <v>0.84850000000000003</v>
      </c>
      <c r="J119" s="404">
        <v>1</v>
      </c>
      <c r="K119" s="404">
        <v>1</v>
      </c>
      <c r="L119" s="404">
        <v>1</v>
      </c>
      <c r="M119" s="404">
        <v>1</v>
      </c>
      <c r="N119" s="404">
        <v>1</v>
      </c>
      <c r="O119" s="404">
        <v>0.84850000000000003</v>
      </c>
      <c r="P119" s="404">
        <v>1</v>
      </c>
      <c r="Q119" s="404">
        <v>1</v>
      </c>
      <c r="R119" s="404">
        <v>1</v>
      </c>
      <c r="S119" s="404">
        <v>0.84850000000000003</v>
      </c>
      <c r="T119" s="404">
        <v>1</v>
      </c>
      <c r="U119" s="404">
        <v>1</v>
      </c>
      <c r="V119" s="439">
        <v>1</v>
      </c>
    </row>
    <row r="120" spans="1:22" x14ac:dyDescent="0.2">
      <c r="A120" s="407" t="str">
        <f>'CMFs Fatal (All Data)'!A120</f>
        <v>117 - Roadway - Lane number - Increase - Increase the number of lanes from 5 to 6</v>
      </c>
      <c r="B120" s="403">
        <f>'CMFs Fatal (All Data)'!B120</f>
        <v>20</v>
      </c>
      <c r="C120" s="403" t="str">
        <f>'CMFs Fatal (All Data)'!C120</f>
        <v>Urban</v>
      </c>
      <c r="D120" s="403" t="e">
        <f>'CMFs Fatal (All Data)'!D120</f>
        <v>#N/A</v>
      </c>
      <c r="E120" s="404">
        <v>1.0349999999999999</v>
      </c>
      <c r="F120" s="404">
        <v>1.0349999999999999</v>
      </c>
      <c r="G120" s="404">
        <v>1.0349999999999999</v>
      </c>
      <c r="H120" s="404">
        <v>1.0349999999999999</v>
      </c>
      <c r="I120" s="404">
        <v>1.0349999999999999</v>
      </c>
      <c r="J120" s="404">
        <v>1</v>
      </c>
      <c r="K120" s="404">
        <v>1</v>
      </c>
      <c r="L120" s="404">
        <v>1</v>
      </c>
      <c r="M120" s="404">
        <v>1</v>
      </c>
      <c r="N120" s="404">
        <v>1</v>
      </c>
      <c r="O120" s="404">
        <v>1.0349999999999999</v>
      </c>
      <c r="P120" s="404">
        <v>1</v>
      </c>
      <c r="Q120" s="404">
        <v>1</v>
      </c>
      <c r="R120" s="404">
        <v>1</v>
      </c>
      <c r="S120" s="404">
        <v>1.0349999999999999</v>
      </c>
      <c r="T120" s="404">
        <v>1</v>
      </c>
      <c r="U120" s="404">
        <v>1</v>
      </c>
      <c r="V120" s="439">
        <v>1</v>
      </c>
    </row>
    <row r="121" spans="1:22" x14ac:dyDescent="0.2">
      <c r="A121" s="407" t="str">
        <f>'CMFs Fatal (All Data)'!A121</f>
        <v>118 - Roadway - Lane width - Narrow - Narrow the lane width from 10 ft to 9 ft</v>
      </c>
      <c r="B121" s="403">
        <f>'CMFs Fatal (All Data)'!B121</f>
        <v>20</v>
      </c>
      <c r="C121" s="403" t="str">
        <f>'CMFs Fatal (All Data)'!C121</f>
        <v>Urban</v>
      </c>
      <c r="D121" s="403" t="e">
        <f>'CMFs Fatal (All Data)'!D121</f>
        <v>#N/A</v>
      </c>
      <c r="E121" s="404">
        <v>0.56999999999999995</v>
      </c>
      <c r="F121" s="404">
        <v>0.52</v>
      </c>
      <c r="G121" s="404">
        <v>0.56999999999999995</v>
      </c>
      <c r="H121" s="404">
        <v>0.69</v>
      </c>
      <c r="I121" s="404">
        <v>0.56999999999999995</v>
      </c>
      <c r="J121" s="404">
        <v>1</v>
      </c>
      <c r="K121" s="404">
        <v>1</v>
      </c>
      <c r="L121" s="404">
        <v>1</v>
      </c>
      <c r="M121" s="404">
        <v>1</v>
      </c>
      <c r="N121" s="404">
        <v>1</v>
      </c>
      <c r="O121" s="404">
        <v>0.56999999999999995</v>
      </c>
      <c r="P121" s="404">
        <v>1</v>
      </c>
      <c r="Q121" s="404">
        <v>1</v>
      </c>
      <c r="R121" s="404">
        <v>0.56999999999999995</v>
      </c>
      <c r="S121" s="404">
        <v>0.56999999999999995</v>
      </c>
      <c r="T121" s="404">
        <v>1</v>
      </c>
      <c r="U121" s="404">
        <v>1</v>
      </c>
      <c r="V121" s="439">
        <v>1</v>
      </c>
    </row>
    <row r="122" spans="1:22" x14ac:dyDescent="0.2">
      <c r="A122" s="407" t="str">
        <f>'CMFs Fatal (All Data)'!A122</f>
        <v>119 - Roadway - Lane width - Narrow - Narrow the lane width from 11 ft to 10 ft</v>
      </c>
      <c r="B122" s="403">
        <f>'CMFs Fatal (All Data)'!B122</f>
        <v>20</v>
      </c>
      <c r="C122" s="403" t="str">
        <f>'CMFs Fatal (All Data)'!C122</f>
        <v>All</v>
      </c>
      <c r="D122" s="403" t="e">
        <f>'CMFs Fatal (All Data)'!D122</f>
        <v>#N/A</v>
      </c>
      <c r="E122" s="404">
        <v>1.2649999999999999</v>
      </c>
      <c r="F122" s="404">
        <v>1.38</v>
      </c>
      <c r="G122" s="404">
        <v>1.2649999999999999</v>
      </c>
      <c r="H122" s="404">
        <v>1.26</v>
      </c>
      <c r="I122" s="404">
        <v>1.2649999999999999</v>
      </c>
      <c r="J122" s="404">
        <v>1</v>
      </c>
      <c r="K122" s="404">
        <v>1</v>
      </c>
      <c r="L122" s="404">
        <v>1</v>
      </c>
      <c r="M122" s="404">
        <v>1</v>
      </c>
      <c r="N122" s="404">
        <v>1</v>
      </c>
      <c r="O122" s="404">
        <v>1.2649999999999999</v>
      </c>
      <c r="P122" s="404">
        <v>1</v>
      </c>
      <c r="Q122" s="404">
        <v>1</v>
      </c>
      <c r="R122" s="404">
        <v>1.2649999999999999</v>
      </c>
      <c r="S122" s="404">
        <v>1.2649999999999999</v>
      </c>
      <c r="T122" s="404">
        <v>1</v>
      </c>
      <c r="U122" s="404">
        <v>1</v>
      </c>
      <c r="V122" s="439">
        <v>1</v>
      </c>
    </row>
    <row r="123" spans="1:22" x14ac:dyDescent="0.2">
      <c r="A123" s="407" t="str">
        <f>'CMFs Fatal (All Data)'!A123</f>
        <v>120 - Roadway - Lane width - Narrow - Narrow the lane width from 11 ft to 9 ft</v>
      </c>
      <c r="B123" s="403">
        <f>'CMFs Fatal (All Data)'!B123</f>
        <v>20</v>
      </c>
      <c r="C123" s="403" t="str">
        <f>'CMFs Fatal (All Data)'!C123</f>
        <v>All</v>
      </c>
      <c r="D123" s="403" t="e">
        <f>'CMFs Fatal (All Data)'!D123</f>
        <v>#N/A</v>
      </c>
      <c r="E123" s="404">
        <v>0.87</v>
      </c>
      <c r="F123" s="404">
        <v>0.51</v>
      </c>
      <c r="G123" s="404">
        <v>0.87</v>
      </c>
      <c r="H123" s="404">
        <v>1.55</v>
      </c>
      <c r="I123" s="404">
        <v>0.87</v>
      </c>
      <c r="J123" s="404">
        <v>1</v>
      </c>
      <c r="K123" s="404">
        <v>1</v>
      </c>
      <c r="L123" s="404">
        <v>1</v>
      </c>
      <c r="M123" s="404">
        <v>1</v>
      </c>
      <c r="N123" s="404">
        <v>1</v>
      </c>
      <c r="O123" s="404">
        <v>0.87</v>
      </c>
      <c r="P123" s="404">
        <v>1</v>
      </c>
      <c r="Q123" s="404">
        <v>1</v>
      </c>
      <c r="R123" s="404">
        <v>0.87</v>
      </c>
      <c r="S123" s="404">
        <v>0.87</v>
      </c>
      <c r="T123" s="404">
        <v>1</v>
      </c>
      <c r="U123" s="404">
        <v>1</v>
      </c>
      <c r="V123" s="439">
        <v>1</v>
      </c>
    </row>
    <row r="124" spans="1:22" x14ac:dyDescent="0.2">
      <c r="A124" s="407" t="str">
        <f>'CMFs Fatal (All Data)'!A124</f>
        <v>121 - Roadway - Lane width - Narrow - Narrow the lane width from 12 ft to 10 ft</v>
      </c>
      <c r="B124" s="403">
        <f>'CMFs Fatal (All Data)'!B124</f>
        <v>20</v>
      </c>
      <c r="C124" s="403" t="str">
        <f>'CMFs Fatal (All Data)'!C124</f>
        <v>All</v>
      </c>
      <c r="D124" s="403" t="e">
        <f>'CMFs Fatal (All Data)'!D124</f>
        <v>#N/A</v>
      </c>
      <c r="E124" s="404">
        <v>1.06</v>
      </c>
      <c r="F124" s="404">
        <v>1.1499999999999999</v>
      </c>
      <c r="G124" s="404">
        <v>1.06</v>
      </c>
      <c r="H124" s="404">
        <v>1.19</v>
      </c>
      <c r="I124" s="404">
        <v>1.06</v>
      </c>
      <c r="J124" s="404">
        <v>1</v>
      </c>
      <c r="K124" s="404">
        <v>1</v>
      </c>
      <c r="L124" s="404">
        <v>1</v>
      </c>
      <c r="M124" s="404">
        <v>1</v>
      </c>
      <c r="N124" s="404">
        <v>1</v>
      </c>
      <c r="O124" s="404">
        <v>1.06</v>
      </c>
      <c r="P124" s="404">
        <v>1</v>
      </c>
      <c r="Q124" s="404">
        <v>1</v>
      </c>
      <c r="R124" s="404">
        <v>1.06</v>
      </c>
      <c r="S124" s="404">
        <v>1.06</v>
      </c>
      <c r="T124" s="404">
        <v>1</v>
      </c>
      <c r="U124" s="404">
        <v>1</v>
      </c>
      <c r="V124" s="439">
        <v>1</v>
      </c>
    </row>
    <row r="125" spans="1:22" x14ac:dyDescent="0.2">
      <c r="A125" s="407" t="str">
        <f>'CMFs Fatal (All Data)'!A125</f>
        <v>122 - Roadway - Lane width - Narrow - Narrow the lane width from 12 ft to 11 ft</v>
      </c>
      <c r="B125" s="403">
        <f>'CMFs Fatal (All Data)'!B125</f>
        <v>20</v>
      </c>
      <c r="C125" s="403" t="str">
        <f>'CMFs Fatal (All Data)'!C125</f>
        <v>All</v>
      </c>
      <c r="D125" s="403" t="e">
        <f>'CMFs Fatal (All Data)'!D125</f>
        <v>#N/A</v>
      </c>
      <c r="E125" s="404">
        <v>1.02</v>
      </c>
      <c r="F125" s="404">
        <v>1.02</v>
      </c>
      <c r="G125" s="404">
        <v>1.02</v>
      </c>
      <c r="H125" s="404">
        <v>1.02</v>
      </c>
      <c r="I125" s="404">
        <v>1.02</v>
      </c>
      <c r="J125" s="404">
        <v>1</v>
      </c>
      <c r="K125" s="404">
        <v>1</v>
      </c>
      <c r="L125" s="404">
        <v>1</v>
      </c>
      <c r="M125" s="404">
        <v>1</v>
      </c>
      <c r="N125" s="404">
        <v>1</v>
      </c>
      <c r="O125" s="404">
        <v>1.02</v>
      </c>
      <c r="P125" s="404">
        <v>1</v>
      </c>
      <c r="Q125" s="404">
        <v>1</v>
      </c>
      <c r="R125" s="404">
        <v>1.02</v>
      </c>
      <c r="S125" s="404">
        <v>1.02</v>
      </c>
      <c r="T125" s="404">
        <v>1</v>
      </c>
      <c r="U125" s="404">
        <v>1</v>
      </c>
      <c r="V125" s="439">
        <v>1</v>
      </c>
    </row>
    <row r="126" spans="1:22" x14ac:dyDescent="0.2">
      <c r="A126" s="407" t="str">
        <f>'CMFs Fatal (All Data)'!A126</f>
        <v>123 - Roadway - Lane width - Narrow - Narrow the lane width from 12 ft to 9 ft</v>
      </c>
      <c r="B126" s="403">
        <f>'CMFs Fatal (All Data)'!B126</f>
        <v>20</v>
      </c>
      <c r="C126" s="403" t="str">
        <f>'CMFs Fatal (All Data)'!C126</f>
        <v>All</v>
      </c>
      <c r="D126" s="403" t="e">
        <f>'CMFs Fatal (All Data)'!D126</f>
        <v>#N/A</v>
      </c>
      <c r="E126" s="404">
        <v>0.67</v>
      </c>
      <c r="F126" s="404">
        <v>0.72</v>
      </c>
      <c r="G126" s="404">
        <v>0.67</v>
      </c>
      <c r="H126" s="404">
        <v>1.36</v>
      </c>
      <c r="I126" s="404">
        <v>0.67</v>
      </c>
      <c r="J126" s="404">
        <v>1</v>
      </c>
      <c r="K126" s="404">
        <v>1</v>
      </c>
      <c r="L126" s="404">
        <v>1</v>
      </c>
      <c r="M126" s="404">
        <v>1</v>
      </c>
      <c r="N126" s="404">
        <v>1</v>
      </c>
      <c r="O126" s="404">
        <v>0.67</v>
      </c>
      <c r="P126" s="404">
        <v>1</v>
      </c>
      <c r="Q126" s="404">
        <v>1</v>
      </c>
      <c r="R126" s="404">
        <v>0.67</v>
      </c>
      <c r="S126" s="404">
        <v>0.67</v>
      </c>
      <c r="T126" s="404">
        <v>1</v>
      </c>
      <c r="U126" s="404">
        <v>1</v>
      </c>
      <c r="V126" s="439">
        <v>1</v>
      </c>
    </row>
    <row r="127" spans="1:22" x14ac:dyDescent="0.2">
      <c r="A127" s="407" t="str">
        <f>'CMFs Fatal (All Data)'!A127</f>
        <v>124 - Roadway - Lane width - Widen - Widen lane width by 1 ft</v>
      </c>
      <c r="B127" s="403">
        <f>'CMFs Fatal (All Data)'!B127</f>
        <v>20</v>
      </c>
      <c r="C127" s="403" t="str">
        <f>'CMFs Fatal (All Data)'!C127</f>
        <v>All</v>
      </c>
      <c r="D127" s="403" t="e">
        <f>'CMFs Fatal (All Data)'!D127</f>
        <v>#N/A</v>
      </c>
      <c r="E127" s="404">
        <v>0.76</v>
      </c>
      <c r="F127" s="404">
        <v>0.76</v>
      </c>
      <c r="G127" s="404">
        <v>0.76</v>
      </c>
      <c r="H127" s="404">
        <v>0.76</v>
      </c>
      <c r="I127" s="404">
        <v>0.76</v>
      </c>
      <c r="J127" s="404">
        <v>1</v>
      </c>
      <c r="K127" s="404">
        <v>1</v>
      </c>
      <c r="L127" s="404">
        <v>1</v>
      </c>
      <c r="M127" s="404">
        <v>1</v>
      </c>
      <c r="N127" s="404">
        <v>1</v>
      </c>
      <c r="O127" s="404">
        <v>0.76</v>
      </c>
      <c r="P127" s="404">
        <v>1</v>
      </c>
      <c r="Q127" s="404">
        <v>1</v>
      </c>
      <c r="R127" s="404">
        <v>0.76</v>
      </c>
      <c r="S127" s="404">
        <v>0.76</v>
      </c>
      <c r="T127" s="404">
        <v>1</v>
      </c>
      <c r="U127" s="404">
        <v>1</v>
      </c>
      <c r="V127" s="439">
        <v>1</v>
      </c>
    </row>
    <row r="128" spans="1:22" x14ac:dyDescent="0.2">
      <c r="A128" s="407" t="str">
        <f>'CMFs Fatal (All Data)'!A128</f>
        <v>125 - Roadway - Passing/climbing lane - Increase the number of lanes - Install a passing/climbing lane</v>
      </c>
      <c r="B128" s="403">
        <f>'CMFs Fatal (All Data)'!B128</f>
        <v>20</v>
      </c>
      <c r="C128" s="403" t="str">
        <f>'CMFs Fatal (All Data)'!C128</f>
        <v>Rural</v>
      </c>
      <c r="D128" s="403" t="e">
        <f>'CMFs Fatal (All Data)'!D128</f>
        <v>#N/A</v>
      </c>
      <c r="E128" s="404">
        <v>0.53</v>
      </c>
      <c r="F128" s="404">
        <v>0.53</v>
      </c>
      <c r="G128" s="404">
        <v>0.56999999999999995</v>
      </c>
      <c r="H128" s="404">
        <v>0.53</v>
      </c>
      <c r="I128" s="404">
        <v>0.56999999999999995</v>
      </c>
      <c r="J128" s="404">
        <v>0.56999999999999995</v>
      </c>
      <c r="K128" s="404">
        <v>1</v>
      </c>
      <c r="L128" s="404">
        <v>1</v>
      </c>
      <c r="M128" s="404">
        <v>1</v>
      </c>
      <c r="N128" s="404">
        <v>1</v>
      </c>
      <c r="O128" s="404">
        <v>0.53</v>
      </c>
      <c r="P128" s="404">
        <v>0.56999999999999995</v>
      </c>
      <c r="Q128" s="404">
        <v>1</v>
      </c>
      <c r="R128" s="404">
        <v>0.56999999999999995</v>
      </c>
      <c r="S128" s="404">
        <v>0.56999999999999995</v>
      </c>
      <c r="T128" s="404">
        <v>1</v>
      </c>
      <c r="U128" s="404">
        <v>1</v>
      </c>
      <c r="V128" s="439">
        <v>1</v>
      </c>
    </row>
    <row r="129" spans="1:22" x14ac:dyDescent="0.2">
      <c r="A129" s="407" t="str">
        <f>'CMFs Fatal (All Data)'!A129</f>
        <v>126 - Roadway - Pavement - Improve - Improve pavement friction</v>
      </c>
      <c r="B129" s="403">
        <f>'CMFs Fatal (All Data)'!B129</f>
        <v>10</v>
      </c>
      <c r="C129" s="403" t="str">
        <f>'CMFs Fatal (All Data)'!C129</f>
        <v>All</v>
      </c>
      <c r="D129" s="403" t="e">
        <f>'CMFs Fatal (All Data)'!D129</f>
        <v>#N/A</v>
      </c>
      <c r="E129" s="404">
        <v>1</v>
      </c>
      <c r="F129" s="404">
        <v>0.58099999999999996</v>
      </c>
      <c r="G129" s="404">
        <v>0.82850000000000001</v>
      </c>
      <c r="H129" s="404">
        <v>0.84599999999999997</v>
      </c>
      <c r="I129" s="404">
        <v>0.84599999999999997</v>
      </c>
      <c r="J129" s="404">
        <v>1</v>
      </c>
      <c r="K129" s="404">
        <v>1</v>
      </c>
      <c r="L129" s="404">
        <v>1</v>
      </c>
      <c r="M129" s="404">
        <v>1</v>
      </c>
      <c r="N129" s="404">
        <v>1</v>
      </c>
      <c r="O129" s="404">
        <v>0.81599999999999995</v>
      </c>
      <c r="P129" s="404">
        <v>0.84599999999999997</v>
      </c>
      <c r="Q129" s="404">
        <v>1</v>
      </c>
      <c r="R129" s="404">
        <v>0.77500000000000002</v>
      </c>
      <c r="S129" s="404">
        <v>0.84599999999999997</v>
      </c>
      <c r="T129" s="404">
        <v>1</v>
      </c>
      <c r="U129" s="404">
        <v>1</v>
      </c>
      <c r="V129" s="439">
        <v>1</v>
      </c>
    </row>
    <row r="130" spans="1:22" x14ac:dyDescent="0.2">
      <c r="A130" s="407" t="str">
        <f>'CMFs Fatal (All Data)'!A130</f>
        <v>127 - Roadway - Pavement - Improve - Improve road surface condition</v>
      </c>
      <c r="B130" s="403">
        <f>'CMFs Fatal (All Data)'!B130</f>
        <v>8</v>
      </c>
      <c r="C130" s="403" t="str">
        <f>'CMFs Fatal (All Data)'!C130</f>
        <v>Rural</v>
      </c>
      <c r="D130" s="403" t="e">
        <f>'CMFs Fatal (All Data)'!D130</f>
        <v>#N/A</v>
      </c>
      <c r="E130" s="404">
        <v>1</v>
      </c>
      <c r="F130" s="404">
        <v>1.03</v>
      </c>
      <c r="G130" s="404">
        <v>1.03</v>
      </c>
      <c r="H130" s="404">
        <v>1.03</v>
      </c>
      <c r="I130" s="404">
        <v>1.03</v>
      </c>
      <c r="J130" s="404">
        <v>1</v>
      </c>
      <c r="K130" s="404">
        <v>1</v>
      </c>
      <c r="L130" s="404">
        <v>1</v>
      </c>
      <c r="M130" s="404">
        <v>1</v>
      </c>
      <c r="N130" s="404">
        <v>1</v>
      </c>
      <c r="O130" s="404">
        <v>1.03</v>
      </c>
      <c r="P130" s="404">
        <v>1.03</v>
      </c>
      <c r="Q130" s="404">
        <v>1</v>
      </c>
      <c r="R130" s="404">
        <v>1.03</v>
      </c>
      <c r="S130" s="404">
        <v>1.03</v>
      </c>
      <c r="T130" s="404">
        <v>1</v>
      </c>
      <c r="U130" s="404">
        <v>1</v>
      </c>
      <c r="V130" s="439">
        <v>1</v>
      </c>
    </row>
    <row r="131" spans="1:22" x14ac:dyDescent="0.2">
      <c r="A131" s="407" t="str">
        <f>'CMFs Fatal (All Data)'!A131</f>
        <v xml:space="preserve">128 - Roadway - Rumble strip - Centerline - Install centerline rumble strip </v>
      </c>
      <c r="B131" s="403">
        <f>'CMFs Fatal (All Data)'!B131</f>
        <v>8</v>
      </c>
      <c r="C131" s="403" t="str">
        <f>'CMFs Fatal (All Data)'!C131</f>
        <v>All</v>
      </c>
      <c r="D131" s="403" t="e">
        <f>'CMFs Fatal (All Data)'!D131</f>
        <v>#N/A</v>
      </c>
      <c r="E131" s="404">
        <v>0.63</v>
      </c>
      <c r="F131" s="404">
        <v>0.71950000000000003</v>
      </c>
      <c r="G131" s="404">
        <v>0.71950000000000003</v>
      </c>
      <c r="H131" s="404">
        <v>0.63800000000000001</v>
      </c>
      <c r="I131" s="404">
        <v>0.71199999999999997</v>
      </c>
      <c r="J131" s="404">
        <v>0.36199999999999999</v>
      </c>
      <c r="K131" s="404">
        <v>1</v>
      </c>
      <c r="L131" s="404">
        <v>1</v>
      </c>
      <c r="M131" s="404">
        <v>0.75600000000000001</v>
      </c>
      <c r="N131" s="404">
        <v>1</v>
      </c>
      <c r="O131" s="404">
        <v>0.78200000000000003</v>
      </c>
      <c r="P131" s="404">
        <v>0.71199999999999997</v>
      </c>
      <c r="Q131" s="404">
        <v>1</v>
      </c>
      <c r="R131" s="404">
        <v>0.46550000000000002</v>
      </c>
      <c r="S131" s="404">
        <v>0.71199999999999997</v>
      </c>
      <c r="T131" s="404">
        <v>1</v>
      </c>
      <c r="U131" s="404">
        <v>1</v>
      </c>
      <c r="V131" s="439">
        <v>1</v>
      </c>
    </row>
    <row r="132" spans="1:22" x14ac:dyDescent="0.2">
      <c r="A132" s="407" t="str">
        <f>'CMFs Fatal (All Data)'!A132</f>
        <v>129 - Roadway - Rumble strip - Shoulder - Install shoulder rumble strip</v>
      </c>
      <c r="B132" s="403">
        <f>'CMFs Fatal (All Data)'!B132</f>
        <v>8</v>
      </c>
      <c r="C132" s="403" t="str">
        <f>'CMFs Fatal (All Data)'!C132</f>
        <v>All</v>
      </c>
      <c r="D132" s="403" t="e">
        <f>'CMFs Fatal (All Data)'!D132</f>
        <v>#N/A</v>
      </c>
      <c r="E132" s="404">
        <v>0.94499999999999995</v>
      </c>
      <c r="F132" s="404">
        <v>1</v>
      </c>
      <c r="G132" s="404">
        <v>1</v>
      </c>
      <c r="H132" s="404">
        <v>0.94499999999999995</v>
      </c>
      <c r="I132" s="404">
        <v>0.9</v>
      </c>
      <c r="J132" s="404">
        <v>0.873</v>
      </c>
      <c r="K132" s="404">
        <v>1</v>
      </c>
      <c r="L132" s="404">
        <v>1</v>
      </c>
      <c r="M132" s="404">
        <v>0.76300000000000001</v>
      </c>
      <c r="N132" s="404">
        <v>0.9</v>
      </c>
      <c r="O132" s="404">
        <v>0.87</v>
      </c>
      <c r="P132" s="404">
        <v>0.9</v>
      </c>
      <c r="Q132" s="404">
        <v>1</v>
      </c>
      <c r="R132" s="404">
        <v>1.04</v>
      </c>
      <c r="S132" s="404">
        <v>0.9</v>
      </c>
      <c r="T132" s="404">
        <v>1</v>
      </c>
      <c r="U132" s="404">
        <v>1</v>
      </c>
      <c r="V132" s="439">
        <v>1</v>
      </c>
    </row>
    <row r="133" spans="1:22" x14ac:dyDescent="0.2">
      <c r="A133" s="407" t="str">
        <f>'CMFs Fatal (All Data)'!A133</f>
        <v>130 - Roadway - Rumble strip - Shoulder - Install shoulder rumble strip</v>
      </c>
      <c r="B133" s="403">
        <f>'CMFs Fatal (All Data)'!B133</f>
        <v>8</v>
      </c>
      <c r="C133" s="403" t="str">
        <f>'CMFs Fatal (All Data)'!C133</f>
        <v>Rural</v>
      </c>
      <c r="D133" s="403" t="e">
        <f>'CMFs Fatal (All Data)'!D133</f>
        <v>#N/A</v>
      </c>
      <c r="E133" s="404">
        <v>0.75</v>
      </c>
      <c r="F133" s="404">
        <v>0.75</v>
      </c>
      <c r="G133" s="404">
        <v>0.75</v>
      </c>
      <c r="H133" s="404">
        <v>1</v>
      </c>
      <c r="I133" s="404">
        <v>1</v>
      </c>
      <c r="J133" s="404">
        <v>1</v>
      </c>
      <c r="K133" s="404">
        <v>1</v>
      </c>
      <c r="L133" s="404">
        <v>1</v>
      </c>
      <c r="M133" s="404">
        <v>0.75</v>
      </c>
      <c r="N133" s="404">
        <v>0.75</v>
      </c>
      <c r="O133" s="404">
        <v>0.745</v>
      </c>
      <c r="P133" s="404">
        <v>0.75</v>
      </c>
      <c r="Q133" s="404">
        <v>1</v>
      </c>
      <c r="R133" s="404">
        <v>0.75</v>
      </c>
      <c r="S133" s="404">
        <v>0.75</v>
      </c>
      <c r="T133" s="404">
        <v>1</v>
      </c>
      <c r="U133" s="404">
        <v>1</v>
      </c>
      <c r="V133" s="439">
        <v>1</v>
      </c>
    </row>
    <row r="134" spans="1:22" x14ac:dyDescent="0.2">
      <c r="A134" s="407" t="str">
        <f>'CMFs Fatal (All Data)'!A134</f>
        <v>131 - Roadway - Shoulder treatment - Add new paved shoulder</v>
      </c>
      <c r="B134" s="403">
        <f>'CMFs Fatal (All Data)'!B134</f>
        <v>12</v>
      </c>
      <c r="C134" s="403" t="str">
        <f>'CMFs Fatal (All Data)'!C134</f>
        <v>Urban</v>
      </c>
      <c r="D134" s="403" t="e">
        <f>'CMFs Fatal (All Data)'!D134</f>
        <v>#N/A</v>
      </c>
      <c r="E134" s="404">
        <v>0.6</v>
      </c>
      <c r="F134" s="404">
        <v>0.6</v>
      </c>
      <c r="G134" s="404">
        <v>0.6</v>
      </c>
      <c r="H134" s="404">
        <v>0.6</v>
      </c>
      <c r="I134" s="404">
        <v>0.6</v>
      </c>
      <c r="J134" s="404">
        <v>1</v>
      </c>
      <c r="K134" s="404">
        <v>1</v>
      </c>
      <c r="L134" s="404">
        <v>1</v>
      </c>
      <c r="M134" s="404">
        <v>0.6</v>
      </c>
      <c r="N134" s="404">
        <v>0.6</v>
      </c>
      <c r="O134" s="404">
        <v>0.6</v>
      </c>
      <c r="P134" s="404">
        <v>0.6</v>
      </c>
      <c r="Q134" s="404">
        <v>1</v>
      </c>
      <c r="R134" s="404">
        <v>0.6</v>
      </c>
      <c r="S134" s="404">
        <v>0.6</v>
      </c>
      <c r="T134" s="404">
        <v>1</v>
      </c>
      <c r="U134" s="404">
        <v>1</v>
      </c>
      <c r="V134" s="439">
        <v>1</v>
      </c>
    </row>
    <row r="135" spans="1:22" x14ac:dyDescent="0.2">
      <c r="A135" s="407" t="str">
        <f>'CMFs Fatal (All Data)'!A135</f>
        <v>132 - Roadway - Shoulder treatment - Install curb and gutter in shoulder</v>
      </c>
      <c r="B135" s="403">
        <f>'CMFs Fatal (All Data)'!B135</f>
        <v>12</v>
      </c>
      <c r="C135" s="403" t="str">
        <f>'CMFs Fatal (All Data)'!C135</f>
        <v>Suburban</v>
      </c>
      <c r="D135" s="403" t="e">
        <f>'CMFs Fatal (All Data)'!D135</f>
        <v>#N/A</v>
      </c>
      <c r="E135" s="404">
        <v>0.89</v>
      </c>
      <c r="F135" s="404">
        <v>0.89</v>
      </c>
      <c r="G135" s="404">
        <v>0.89</v>
      </c>
      <c r="H135" s="404">
        <v>0.89</v>
      </c>
      <c r="I135" s="404">
        <v>0.89</v>
      </c>
      <c r="J135" s="404">
        <v>1</v>
      </c>
      <c r="K135" s="404">
        <v>1</v>
      </c>
      <c r="L135" s="404">
        <v>1</v>
      </c>
      <c r="M135" s="404">
        <v>0.89</v>
      </c>
      <c r="N135" s="404">
        <v>0.89</v>
      </c>
      <c r="O135" s="404">
        <v>0.89</v>
      </c>
      <c r="P135" s="404">
        <v>0.89</v>
      </c>
      <c r="Q135" s="404">
        <v>1</v>
      </c>
      <c r="R135" s="404">
        <v>0.89</v>
      </c>
      <c r="S135" s="404">
        <v>0.89</v>
      </c>
      <c r="T135" s="404">
        <v>1</v>
      </c>
      <c r="U135" s="404">
        <v>1</v>
      </c>
      <c r="V135" s="439">
        <v>1</v>
      </c>
    </row>
    <row r="136" spans="1:22" x14ac:dyDescent="0.2">
      <c r="A136" s="407" t="str">
        <f>'CMFs Fatal (All Data)'!A136</f>
        <v>133 - Roadway - Shoulder treatment - Install safety edge treatment</v>
      </c>
      <c r="B136" s="403">
        <f>'CMFs Fatal (All Data)'!B136</f>
        <v>12</v>
      </c>
      <c r="C136" s="403" t="str">
        <f>'CMFs Fatal (All Data)'!C136</f>
        <v>Rural</v>
      </c>
      <c r="D136" s="403" t="e">
        <f>'CMFs Fatal (All Data)'!D136</f>
        <v>#N/A</v>
      </c>
      <c r="E136" s="404">
        <v>0.751</v>
      </c>
      <c r="F136" s="404">
        <v>0.89449999999999996</v>
      </c>
      <c r="G136" s="404">
        <v>0.89449999999999996</v>
      </c>
      <c r="H136" s="404">
        <v>0.81299999999999994</v>
      </c>
      <c r="I136" s="404">
        <v>0.89449999999999996</v>
      </c>
      <c r="J136" s="404">
        <v>1</v>
      </c>
      <c r="K136" s="404">
        <v>1</v>
      </c>
      <c r="L136" s="404">
        <v>1</v>
      </c>
      <c r="M136" s="404">
        <v>0.89449999999999996</v>
      </c>
      <c r="N136" s="404">
        <v>0.89449999999999996</v>
      </c>
      <c r="O136" s="404">
        <v>0.86299999999999999</v>
      </c>
      <c r="P136" s="404">
        <v>0.89449999999999996</v>
      </c>
      <c r="Q136" s="404">
        <v>1</v>
      </c>
      <c r="R136" s="404">
        <v>0.89449999999999996</v>
      </c>
      <c r="S136" s="404">
        <v>0.89449999999999996</v>
      </c>
      <c r="T136" s="404">
        <v>1</v>
      </c>
      <c r="U136" s="404">
        <v>1</v>
      </c>
      <c r="V136" s="439">
        <v>1</v>
      </c>
    </row>
    <row r="137" spans="1:22" x14ac:dyDescent="0.2">
      <c r="A137" s="407" t="str">
        <f>'CMFs Fatal (All Data)'!A137</f>
        <v>134 - Roadway - Shoulder treatment - Pave deteriorated shoulder</v>
      </c>
      <c r="B137" s="403">
        <f>'CMFs Fatal (All Data)'!B137</f>
        <v>12</v>
      </c>
      <c r="C137" s="403" t="str">
        <f>'CMFs Fatal (All Data)'!C137</f>
        <v>All</v>
      </c>
      <c r="D137" s="403" t="e">
        <f>'CMFs Fatal (All Data)'!D137</f>
        <v>#N/A</v>
      </c>
      <c r="E137" s="404">
        <v>0.84499999999999997</v>
      </c>
      <c r="F137" s="404">
        <v>0.84499999999999997</v>
      </c>
      <c r="G137" s="404">
        <v>0.84499999999999997</v>
      </c>
      <c r="H137" s="404">
        <v>0.84499999999999997</v>
      </c>
      <c r="I137" s="404">
        <v>0.84499999999999997</v>
      </c>
      <c r="J137" s="404">
        <v>1</v>
      </c>
      <c r="K137" s="404">
        <v>0.8</v>
      </c>
      <c r="L137" s="404">
        <v>1</v>
      </c>
      <c r="M137" s="404">
        <v>0.87</v>
      </c>
      <c r="N137" s="404">
        <v>0.84499999999999997</v>
      </c>
      <c r="O137" s="404">
        <v>0.84499999999999997</v>
      </c>
      <c r="P137" s="404">
        <v>0.84499999999999997</v>
      </c>
      <c r="Q137" s="404">
        <v>1</v>
      </c>
      <c r="R137" s="404">
        <v>0.84499999999999997</v>
      </c>
      <c r="S137" s="404">
        <v>0.84499999999999997</v>
      </c>
      <c r="T137" s="404">
        <v>1</v>
      </c>
      <c r="U137" s="404">
        <v>1</v>
      </c>
      <c r="V137" s="439">
        <v>1</v>
      </c>
    </row>
    <row r="138" spans="1:22" x14ac:dyDescent="0.2">
      <c r="A138" s="407" t="str">
        <f>'CMFs Fatal (All Data)'!A138</f>
        <v>135 - Roadway - Shoulder treatment - Provide 2-ft paved shoulders on both sides</v>
      </c>
      <c r="B138" s="403">
        <f>'CMFs Fatal (All Data)'!B138</f>
        <v>12</v>
      </c>
      <c r="C138" s="403" t="str">
        <f>'CMFs Fatal (All Data)'!C138</f>
        <v>Rural</v>
      </c>
      <c r="D138" s="403" t="e">
        <f>'CMFs Fatal (All Data)'!D138</f>
        <v>#N/A</v>
      </c>
      <c r="E138" s="404">
        <v>0.88500000000000001</v>
      </c>
      <c r="F138" s="404">
        <v>0.88500000000000001</v>
      </c>
      <c r="G138" s="404">
        <v>0.88500000000000001</v>
      </c>
      <c r="H138" s="404">
        <v>0.88500000000000001</v>
      </c>
      <c r="I138" s="404">
        <v>0.88500000000000001</v>
      </c>
      <c r="J138" s="404">
        <v>1</v>
      </c>
      <c r="K138" s="404">
        <v>1</v>
      </c>
      <c r="L138" s="404">
        <v>1</v>
      </c>
      <c r="M138" s="404">
        <v>0.88500000000000001</v>
      </c>
      <c r="N138" s="404">
        <v>0.88500000000000001</v>
      </c>
      <c r="O138" s="404">
        <v>0.88500000000000001</v>
      </c>
      <c r="P138" s="404">
        <v>0.88500000000000001</v>
      </c>
      <c r="Q138" s="404">
        <v>1</v>
      </c>
      <c r="R138" s="404">
        <v>0.88500000000000001</v>
      </c>
      <c r="S138" s="404">
        <v>0.88500000000000001</v>
      </c>
      <c r="T138" s="404">
        <v>1</v>
      </c>
      <c r="U138" s="404">
        <v>1</v>
      </c>
      <c r="V138" s="439">
        <v>1</v>
      </c>
    </row>
    <row r="139" spans="1:22" x14ac:dyDescent="0.2">
      <c r="A139" s="407" t="str">
        <f>'CMFs Fatal (All Data)'!A139</f>
        <v>136 - Roadway - Shoulder treatment - Upgrade shoulders</v>
      </c>
      <c r="B139" s="403">
        <f>'CMFs Fatal (All Data)'!B139</f>
        <v>12</v>
      </c>
      <c r="C139" s="403" t="str">
        <f>'CMFs Fatal (All Data)'!C139</f>
        <v>Rural</v>
      </c>
      <c r="D139" s="403" t="e">
        <f>'CMFs Fatal (All Data)'!D139</f>
        <v>#N/A</v>
      </c>
      <c r="E139" s="404">
        <v>0.53149999999999997</v>
      </c>
      <c r="F139" s="404">
        <v>0.86099999999999999</v>
      </c>
      <c r="G139" s="404">
        <v>0.86099999999999999</v>
      </c>
      <c r="H139" s="404">
        <v>0.53149999999999997</v>
      </c>
      <c r="I139" s="404">
        <v>0.86099999999999999</v>
      </c>
      <c r="J139" s="404">
        <v>1</v>
      </c>
      <c r="K139" s="404">
        <v>1</v>
      </c>
      <c r="L139" s="404">
        <v>1</v>
      </c>
      <c r="M139" s="404">
        <v>0.86099999999999999</v>
      </c>
      <c r="N139" s="404">
        <v>0.86099999999999999</v>
      </c>
      <c r="O139" s="404">
        <v>0.53149999999999997</v>
      </c>
      <c r="P139" s="404">
        <v>0.86099999999999999</v>
      </c>
      <c r="Q139" s="404">
        <v>1</v>
      </c>
      <c r="R139" s="404">
        <v>0.86099999999999999</v>
      </c>
      <c r="S139" s="404">
        <v>0.86099999999999999</v>
      </c>
      <c r="T139" s="404">
        <v>1</v>
      </c>
      <c r="U139" s="404">
        <v>1</v>
      </c>
      <c r="V139" s="439">
        <v>1</v>
      </c>
    </row>
    <row r="140" spans="1:22" x14ac:dyDescent="0.2">
      <c r="A140" s="407" t="str">
        <f>'CMFs Fatal (All Data)'!A140</f>
        <v>137 - Roadway - Shoulder width - Narrow - Reduce paved shoulder width from 10 ft to 8 ft</v>
      </c>
      <c r="B140" s="403">
        <f>'CMFs Fatal (All Data)'!B140</f>
        <v>12</v>
      </c>
      <c r="C140" s="403" t="str">
        <f>'CMFs Fatal (All Data)'!C140</f>
        <v>Urban</v>
      </c>
      <c r="D140" s="403" t="e">
        <f>'CMFs Fatal (All Data)'!D140</f>
        <v>#N/A</v>
      </c>
      <c r="E140" s="404">
        <v>1.0960000000000001</v>
      </c>
      <c r="F140" s="404">
        <v>1.111</v>
      </c>
      <c r="G140" s="404">
        <v>1.0960000000000001</v>
      </c>
      <c r="H140" s="404">
        <v>1.0960000000000001</v>
      </c>
      <c r="I140" s="404">
        <v>1.0960000000000001</v>
      </c>
      <c r="J140" s="404">
        <v>1</v>
      </c>
      <c r="K140" s="404">
        <v>1</v>
      </c>
      <c r="L140" s="404">
        <v>1</v>
      </c>
      <c r="M140" s="404">
        <v>1.0960000000000001</v>
      </c>
      <c r="N140" s="404">
        <v>1.0960000000000001</v>
      </c>
      <c r="O140" s="404">
        <v>1.0960000000000001</v>
      </c>
      <c r="P140" s="404">
        <v>1.0960000000000001</v>
      </c>
      <c r="Q140" s="404">
        <v>1</v>
      </c>
      <c r="R140" s="404">
        <v>1.0960000000000001</v>
      </c>
      <c r="S140" s="404">
        <v>1.0960000000000001</v>
      </c>
      <c r="T140" s="404">
        <v>1</v>
      </c>
      <c r="U140" s="404">
        <v>1</v>
      </c>
      <c r="V140" s="439">
        <v>1</v>
      </c>
    </row>
    <row r="141" spans="1:22" x14ac:dyDescent="0.2">
      <c r="A141" s="407" t="str">
        <f>'CMFs Fatal (All Data)'!A141</f>
        <v>138 - Roadway - Shoulder width - Narrow - Reduce paved shoulder width from 3 ft to 0 ft</v>
      </c>
      <c r="B141" s="403">
        <f>'CMFs Fatal (All Data)'!B141</f>
        <v>12</v>
      </c>
      <c r="C141" s="403" t="str">
        <f>'CMFs Fatal (All Data)'!C141</f>
        <v>All</v>
      </c>
      <c r="D141" s="403" t="e">
        <f>'CMFs Fatal (All Data)'!D141</f>
        <v>#N/A</v>
      </c>
      <c r="E141" s="404">
        <v>1.1950000000000001</v>
      </c>
      <c r="F141" s="404">
        <v>1.1950000000000001</v>
      </c>
      <c r="G141" s="404">
        <v>1.1950000000000001</v>
      </c>
      <c r="H141" s="404">
        <v>1.1950000000000001</v>
      </c>
      <c r="I141" s="404">
        <v>1.1950000000000001</v>
      </c>
      <c r="J141" s="404">
        <v>1</v>
      </c>
      <c r="K141" s="404">
        <v>1</v>
      </c>
      <c r="L141" s="404">
        <v>1</v>
      </c>
      <c r="M141" s="404">
        <v>1.1950000000000001</v>
      </c>
      <c r="N141" s="404">
        <v>1.1950000000000001</v>
      </c>
      <c r="O141" s="404">
        <v>1.1950000000000001</v>
      </c>
      <c r="P141" s="404">
        <v>1.1950000000000001</v>
      </c>
      <c r="Q141" s="404">
        <v>1</v>
      </c>
      <c r="R141" s="404">
        <v>1.1950000000000001</v>
      </c>
      <c r="S141" s="404">
        <v>1.1950000000000001</v>
      </c>
      <c r="T141" s="404">
        <v>1</v>
      </c>
      <c r="U141" s="404">
        <v>1</v>
      </c>
      <c r="V141" s="439">
        <v>1</v>
      </c>
    </row>
    <row r="142" spans="1:22" x14ac:dyDescent="0.2">
      <c r="A142" s="407" t="str">
        <f>'CMFs Fatal (All Data)'!A142</f>
        <v>139 - Roadway - Shoulder width - Narrow - Reduce paved shoulder width from 3 ft to 0 ft</v>
      </c>
      <c r="B142" s="403">
        <f>'CMFs Fatal (All Data)'!B142</f>
        <v>12</v>
      </c>
      <c r="C142" s="403" t="str">
        <f>'CMFs Fatal (All Data)'!C142</f>
        <v>Rural</v>
      </c>
      <c r="D142" s="403" t="e">
        <f>'CMFs Fatal (All Data)'!D142</f>
        <v>#N/A</v>
      </c>
      <c r="E142" s="404">
        <v>1.145</v>
      </c>
      <c r="F142" s="404">
        <v>1.145</v>
      </c>
      <c r="G142" s="404">
        <v>1.145</v>
      </c>
      <c r="H142" s="404">
        <v>1.145</v>
      </c>
      <c r="I142" s="404">
        <v>1.145</v>
      </c>
      <c r="J142" s="404">
        <v>1</v>
      </c>
      <c r="K142" s="404">
        <v>1</v>
      </c>
      <c r="L142" s="404">
        <v>1</v>
      </c>
      <c r="M142" s="404">
        <v>1.145</v>
      </c>
      <c r="N142" s="404">
        <v>1.145</v>
      </c>
      <c r="O142" s="404">
        <v>1.145</v>
      </c>
      <c r="P142" s="404">
        <v>1.145</v>
      </c>
      <c r="Q142" s="404">
        <v>1</v>
      </c>
      <c r="R142" s="404">
        <v>1.145</v>
      </c>
      <c r="S142" s="404">
        <v>1.145</v>
      </c>
      <c r="T142" s="404">
        <v>1</v>
      </c>
      <c r="U142" s="404">
        <v>1</v>
      </c>
      <c r="V142" s="439">
        <v>1</v>
      </c>
    </row>
    <row r="143" spans="1:22" x14ac:dyDescent="0.2">
      <c r="A143" s="407" t="str">
        <f>'CMFs Fatal (All Data)'!A143</f>
        <v>140 - Roadway - Shoulder width - Narrow - Reduce paved shoulder width from 3 ft to 1 ft</v>
      </c>
      <c r="B143" s="403">
        <f>'CMFs Fatal (All Data)'!B143</f>
        <v>12</v>
      </c>
      <c r="C143" s="403" t="str">
        <f>'CMFs Fatal (All Data)'!C143</f>
        <v>Rural</v>
      </c>
      <c r="D143" s="403" t="e">
        <f>'CMFs Fatal (All Data)'!D143</f>
        <v>#N/A</v>
      </c>
      <c r="E143" s="404">
        <v>1.1200000000000001</v>
      </c>
      <c r="F143" s="404">
        <v>1.1200000000000001</v>
      </c>
      <c r="G143" s="404">
        <v>1.1200000000000001</v>
      </c>
      <c r="H143" s="404">
        <v>1.1200000000000001</v>
      </c>
      <c r="I143" s="404">
        <v>1.1200000000000001</v>
      </c>
      <c r="J143" s="404">
        <v>1</v>
      </c>
      <c r="K143" s="404">
        <v>1</v>
      </c>
      <c r="L143" s="404">
        <v>1</v>
      </c>
      <c r="M143" s="404">
        <v>1.1200000000000001</v>
      </c>
      <c r="N143" s="404">
        <v>1.1200000000000001</v>
      </c>
      <c r="O143" s="404">
        <v>1.1200000000000001</v>
      </c>
      <c r="P143" s="404">
        <v>1.1200000000000001</v>
      </c>
      <c r="Q143" s="404">
        <v>1</v>
      </c>
      <c r="R143" s="404">
        <v>1.1200000000000001</v>
      </c>
      <c r="S143" s="404">
        <v>1.1200000000000001</v>
      </c>
      <c r="T143" s="404">
        <v>1</v>
      </c>
      <c r="U143" s="404">
        <v>1</v>
      </c>
      <c r="V143" s="439">
        <v>1</v>
      </c>
    </row>
    <row r="144" spans="1:22" x14ac:dyDescent="0.2">
      <c r="A144" s="407" t="str">
        <f>'CMFs Fatal (All Data)'!A144</f>
        <v>141 - Roadway - Shoulder width - Narrow - Reduce paved shoulder width from 3 ft to 2 ft</v>
      </c>
      <c r="B144" s="403">
        <f>'CMFs Fatal (All Data)'!B144</f>
        <v>12</v>
      </c>
      <c r="C144" s="403" t="str">
        <f>'CMFs Fatal (All Data)'!C144</f>
        <v>Rural</v>
      </c>
      <c r="D144" s="403" t="e">
        <f>'CMFs Fatal (All Data)'!D144</f>
        <v>#N/A</v>
      </c>
      <c r="E144" s="404">
        <v>1.03</v>
      </c>
      <c r="F144" s="404">
        <v>1.03</v>
      </c>
      <c r="G144" s="404">
        <v>1.03</v>
      </c>
      <c r="H144" s="404">
        <v>1.03</v>
      </c>
      <c r="I144" s="404">
        <v>1.03</v>
      </c>
      <c r="J144" s="404">
        <v>1</v>
      </c>
      <c r="K144" s="404">
        <v>1</v>
      </c>
      <c r="L144" s="404">
        <v>1</v>
      </c>
      <c r="M144" s="404">
        <v>1.03</v>
      </c>
      <c r="N144" s="404">
        <v>1.03</v>
      </c>
      <c r="O144" s="404">
        <v>1.03</v>
      </c>
      <c r="P144" s="404">
        <v>1.03</v>
      </c>
      <c r="Q144" s="404">
        <v>1</v>
      </c>
      <c r="R144" s="404">
        <v>1.03</v>
      </c>
      <c r="S144" s="404">
        <v>1.03</v>
      </c>
      <c r="T144" s="404">
        <v>1</v>
      </c>
      <c r="U144" s="404">
        <v>1</v>
      </c>
      <c r="V144" s="439">
        <v>1</v>
      </c>
    </row>
    <row r="145" spans="1:22" x14ac:dyDescent="0.2">
      <c r="A145" s="407" t="str">
        <f>'CMFs Fatal (All Data)'!A145</f>
        <v>142 - Roadway - Shoulder width - Narrow - Reduce paved shoulder width from 6 ft to 0 ft</v>
      </c>
      <c r="B145" s="403">
        <f>'CMFs Fatal (All Data)'!B145</f>
        <v>12</v>
      </c>
      <c r="C145" s="403" t="str">
        <f>'CMFs Fatal (All Data)'!C145</f>
        <v>Rural</v>
      </c>
      <c r="D145" s="403" t="e">
        <f>'CMFs Fatal (All Data)'!D145</f>
        <v>#N/A</v>
      </c>
      <c r="E145" s="404">
        <v>1.1200000000000001</v>
      </c>
      <c r="F145" s="404">
        <v>1.1200000000000001</v>
      </c>
      <c r="G145" s="404">
        <v>1.1200000000000001</v>
      </c>
      <c r="H145" s="404">
        <v>1.1200000000000001</v>
      </c>
      <c r="I145" s="404">
        <v>1.1200000000000001</v>
      </c>
      <c r="J145" s="404">
        <v>1</v>
      </c>
      <c r="K145" s="404">
        <v>1</v>
      </c>
      <c r="L145" s="404">
        <v>1</v>
      </c>
      <c r="M145" s="404">
        <v>1.1200000000000001</v>
      </c>
      <c r="N145" s="404">
        <v>1.1200000000000001</v>
      </c>
      <c r="O145" s="404">
        <v>1.1200000000000001</v>
      </c>
      <c r="P145" s="404">
        <v>1.1200000000000001</v>
      </c>
      <c r="Q145" s="404">
        <v>1</v>
      </c>
      <c r="R145" s="404">
        <v>1.1200000000000001</v>
      </c>
      <c r="S145" s="404">
        <v>1.1200000000000001</v>
      </c>
      <c r="T145" s="404">
        <v>1</v>
      </c>
      <c r="U145" s="404">
        <v>1</v>
      </c>
      <c r="V145" s="439">
        <v>1</v>
      </c>
    </row>
    <row r="146" spans="1:22" x14ac:dyDescent="0.2">
      <c r="A146" s="407" t="str">
        <f>'CMFs Fatal (All Data)'!A146</f>
        <v>143 - Roadway - Shoulder width - Narrow - Reduce paved shoulder width from 6 ft to 1 ft</v>
      </c>
      <c r="B146" s="403">
        <f>'CMFs Fatal (All Data)'!B146</f>
        <v>12</v>
      </c>
      <c r="C146" s="403" t="str">
        <f>'CMFs Fatal (All Data)'!C146</f>
        <v>Rural</v>
      </c>
      <c r="D146" s="403" t="e">
        <f>'CMFs Fatal (All Data)'!D146</f>
        <v>#N/A</v>
      </c>
      <c r="E146" s="404">
        <v>1.17</v>
      </c>
      <c r="F146" s="404">
        <v>1.17</v>
      </c>
      <c r="G146" s="404">
        <v>1.17</v>
      </c>
      <c r="H146" s="404">
        <v>1.17</v>
      </c>
      <c r="I146" s="404">
        <v>1.17</v>
      </c>
      <c r="J146" s="404">
        <v>1</v>
      </c>
      <c r="K146" s="404">
        <v>1</v>
      </c>
      <c r="L146" s="404">
        <v>1</v>
      </c>
      <c r="M146" s="404">
        <v>1.17</v>
      </c>
      <c r="N146" s="404">
        <v>1.17</v>
      </c>
      <c r="O146" s="404">
        <v>1.17</v>
      </c>
      <c r="P146" s="404">
        <v>1.17</v>
      </c>
      <c r="Q146" s="404">
        <v>1</v>
      </c>
      <c r="R146" s="404">
        <v>1.17</v>
      </c>
      <c r="S146" s="404">
        <v>1.17</v>
      </c>
      <c r="T146" s="404">
        <v>1</v>
      </c>
      <c r="U146" s="404">
        <v>1</v>
      </c>
      <c r="V146" s="439">
        <v>1</v>
      </c>
    </row>
    <row r="147" spans="1:22" x14ac:dyDescent="0.2">
      <c r="A147" s="407" t="str">
        <f>'CMFs Fatal (All Data)'!A147</f>
        <v>144 - Roadway - Shoulder width - Narrow - Reduce paved shoulder width from 6 ft to 2 ft</v>
      </c>
      <c r="B147" s="403">
        <f>'CMFs Fatal (All Data)'!B147</f>
        <v>12</v>
      </c>
      <c r="C147" s="403" t="str">
        <f>'CMFs Fatal (All Data)'!C147</f>
        <v>Rural</v>
      </c>
      <c r="D147" s="403" t="e">
        <f>'CMFs Fatal (All Data)'!D147</f>
        <v>#N/A</v>
      </c>
      <c r="E147" s="404">
        <v>1.1100000000000001</v>
      </c>
      <c r="F147" s="404">
        <v>1.1100000000000001</v>
      </c>
      <c r="G147" s="404">
        <v>1.1100000000000001</v>
      </c>
      <c r="H147" s="404">
        <v>1.1100000000000001</v>
      </c>
      <c r="I147" s="404">
        <v>1.1100000000000001</v>
      </c>
      <c r="J147" s="404">
        <v>1</v>
      </c>
      <c r="K147" s="404">
        <v>1</v>
      </c>
      <c r="L147" s="404">
        <v>1</v>
      </c>
      <c r="M147" s="404">
        <v>1.1100000000000001</v>
      </c>
      <c r="N147" s="404">
        <v>1.1100000000000001</v>
      </c>
      <c r="O147" s="404">
        <v>1.1100000000000001</v>
      </c>
      <c r="P147" s="404">
        <v>1.1100000000000001</v>
      </c>
      <c r="Q147" s="404">
        <v>1</v>
      </c>
      <c r="R147" s="404">
        <v>1.1100000000000001</v>
      </c>
      <c r="S147" s="404">
        <v>1.1100000000000001</v>
      </c>
      <c r="T147" s="404">
        <v>1</v>
      </c>
      <c r="U147" s="404">
        <v>1</v>
      </c>
      <c r="V147" s="439">
        <v>1</v>
      </c>
    </row>
    <row r="148" spans="1:22" x14ac:dyDescent="0.2">
      <c r="A148" s="407" t="str">
        <f>'CMFs Fatal (All Data)'!A148</f>
        <v>145 - Roadway - Shoulder width - Narrow - Reduce paved shoulder width from 6 ft to 4 ft</v>
      </c>
      <c r="B148" s="403">
        <f>'CMFs Fatal (All Data)'!B148</f>
        <v>12</v>
      </c>
      <c r="C148" s="403" t="str">
        <f>'CMFs Fatal (All Data)'!C148</f>
        <v>Rural</v>
      </c>
      <c r="D148" s="403" t="e">
        <f>'CMFs Fatal (All Data)'!D148</f>
        <v>#N/A</v>
      </c>
      <c r="E148" s="404">
        <v>1.06</v>
      </c>
      <c r="F148" s="404">
        <v>1.06</v>
      </c>
      <c r="G148" s="404">
        <v>1.06</v>
      </c>
      <c r="H148" s="404">
        <v>1.06</v>
      </c>
      <c r="I148" s="404">
        <v>1.06</v>
      </c>
      <c r="J148" s="404">
        <v>1</v>
      </c>
      <c r="K148" s="404">
        <v>1</v>
      </c>
      <c r="L148" s="404">
        <v>1</v>
      </c>
      <c r="M148" s="404">
        <v>1.06</v>
      </c>
      <c r="N148" s="404">
        <v>1.06</v>
      </c>
      <c r="O148" s="404">
        <v>1.06</v>
      </c>
      <c r="P148" s="404">
        <v>1.06</v>
      </c>
      <c r="Q148" s="404">
        <v>1</v>
      </c>
      <c r="R148" s="404">
        <v>1.06</v>
      </c>
      <c r="S148" s="404">
        <v>1.06</v>
      </c>
      <c r="T148" s="404">
        <v>1</v>
      </c>
      <c r="U148" s="404">
        <v>1</v>
      </c>
      <c r="V148" s="439">
        <v>1</v>
      </c>
    </row>
    <row r="149" spans="1:22" x14ac:dyDescent="0.2">
      <c r="A149" s="407" t="str">
        <f>'CMFs Fatal (All Data)'!A149</f>
        <v>146 - Roadway - Shoulder width - Narrow - Reduce paved shoulder width from 6 ft to 5 ft</v>
      </c>
      <c r="B149" s="403">
        <f>'CMFs Fatal (All Data)'!B149</f>
        <v>12</v>
      </c>
      <c r="C149" s="403" t="str">
        <f>'CMFs Fatal (All Data)'!C149</f>
        <v>Rural</v>
      </c>
      <c r="D149" s="403" t="e">
        <f>'CMFs Fatal (All Data)'!D149</f>
        <v>#N/A</v>
      </c>
      <c r="E149" s="404">
        <v>1.02</v>
      </c>
      <c r="F149" s="404">
        <v>1.02</v>
      </c>
      <c r="G149" s="404">
        <v>1.02</v>
      </c>
      <c r="H149" s="404">
        <v>1.02</v>
      </c>
      <c r="I149" s="404">
        <v>1.02</v>
      </c>
      <c r="J149" s="404">
        <v>1</v>
      </c>
      <c r="K149" s="404">
        <v>1</v>
      </c>
      <c r="L149" s="404">
        <v>1</v>
      </c>
      <c r="M149" s="404">
        <v>1.02</v>
      </c>
      <c r="N149" s="404">
        <v>1.02</v>
      </c>
      <c r="O149" s="404">
        <v>1.02</v>
      </c>
      <c r="P149" s="404">
        <v>1.02</v>
      </c>
      <c r="Q149" s="404">
        <v>1</v>
      </c>
      <c r="R149" s="404">
        <v>1.02</v>
      </c>
      <c r="S149" s="404">
        <v>1.02</v>
      </c>
      <c r="T149" s="404">
        <v>1</v>
      </c>
      <c r="U149" s="404">
        <v>1</v>
      </c>
      <c r="V149" s="439">
        <v>1</v>
      </c>
    </row>
    <row r="150" spans="1:22" x14ac:dyDescent="0.2">
      <c r="A150" s="407" t="str">
        <f>'CMFs Fatal (All Data)'!A150</f>
        <v>147 - Roadway - Shoulder width - Narrow - Inside/left shoulder - Reduce paved shoulder width from 10 ft to 4 ft (inside/left shoulder)</v>
      </c>
      <c r="B150" s="403">
        <f>'CMFs Fatal (All Data)'!B150</f>
        <v>12</v>
      </c>
      <c r="C150" s="403" t="str">
        <f>'CMFs Fatal (All Data)'!C150</f>
        <v>Urban</v>
      </c>
      <c r="D150" s="403" t="e">
        <f>'CMFs Fatal (All Data)'!D150</f>
        <v>#N/A</v>
      </c>
      <c r="E150" s="404">
        <v>1</v>
      </c>
      <c r="F150" s="404">
        <v>1</v>
      </c>
      <c r="G150" s="404">
        <v>1</v>
      </c>
      <c r="H150" s="404">
        <v>1</v>
      </c>
      <c r="I150" s="404">
        <v>1</v>
      </c>
      <c r="J150" s="404">
        <v>1</v>
      </c>
      <c r="K150" s="404">
        <v>1</v>
      </c>
      <c r="L150" s="404">
        <v>1</v>
      </c>
      <c r="M150" s="404">
        <v>1</v>
      </c>
      <c r="N150" s="404">
        <v>1</v>
      </c>
      <c r="O150" s="404">
        <v>1</v>
      </c>
      <c r="P150" s="404">
        <v>1</v>
      </c>
      <c r="Q150" s="404">
        <v>1</v>
      </c>
      <c r="R150" s="404">
        <v>1</v>
      </c>
      <c r="S150" s="404">
        <v>1</v>
      </c>
      <c r="T150" s="404">
        <v>1</v>
      </c>
      <c r="U150" s="404">
        <v>1</v>
      </c>
      <c r="V150" s="439">
        <v>1</v>
      </c>
    </row>
    <row r="151" spans="1:22" x14ac:dyDescent="0.2">
      <c r="A151" s="407" t="str">
        <f>'CMFs Fatal (All Data)'!A151</f>
        <v>148 - Roadway - Shoulder width - Narrow - Inside/left shoulder - Reduce paved shoulder width from 4 ft to 2 ft (inside/left shoulder)</v>
      </c>
      <c r="B151" s="403">
        <f>'CMFs Fatal (All Data)'!B151</f>
        <v>12</v>
      </c>
      <c r="C151" s="403" t="str">
        <f>'CMFs Fatal (All Data)'!C151</f>
        <v>Urban</v>
      </c>
      <c r="D151" s="403" t="e">
        <f>'CMFs Fatal (All Data)'!D151</f>
        <v>#N/A</v>
      </c>
      <c r="E151" s="404">
        <v>0.70850000000000002</v>
      </c>
      <c r="F151" s="404">
        <v>0.70850000000000002</v>
      </c>
      <c r="G151" s="404">
        <v>0.70850000000000002</v>
      </c>
      <c r="H151" s="404">
        <v>0.70850000000000002</v>
      </c>
      <c r="I151" s="404">
        <v>0.70850000000000002</v>
      </c>
      <c r="J151" s="404">
        <v>1</v>
      </c>
      <c r="K151" s="404">
        <v>1</v>
      </c>
      <c r="L151" s="404">
        <v>1</v>
      </c>
      <c r="M151" s="404">
        <v>0.70850000000000002</v>
      </c>
      <c r="N151" s="404">
        <v>0.70850000000000002</v>
      </c>
      <c r="O151" s="404">
        <v>0.70850000000000002</v>
      </c>
      <c r="P151" s="404">
        <v>0.70850000000000002</v>
      </c>
      <c r="Q151" s="404">
        <v>1</v>
      </c>
      <c r="R151" s="404">
        <v>0.70850000000000002</v>
      </c>
      <c r="S151" s="404">
        <v>0.70850000000000002</v>
      </c>
      <c r="T151" s="404">
        <v>1</v>
      </c>
      <c r="U151" s="404">
        <v>1</v>
      </c>
      <c r="V151" s="439">
        <v>1</v>
      </c>
    </row>
    <row r="152" spans="1:22" x14ac:dyDescent="0.2">
      <c r="A152" s="407" t="str">
        <f>'CMFs Fatal (All Data)'!A152</f>
        <v>149 - Roadway - Shoulder width - Widen - Widen paved shoulder width from 0 ft to 4 ft</v>
      </c>
      <c r="B152" s="403">
        <f>'CMFs Fatal (All Data)'!B152</f>
        <v>12</v>
      </c>
      <c r="C152" s="403" t="str">
        <f>'CMFs Fatal (All Data)'!C152</f>
        <v>All</v>
      </c>
      <c r="D152" s="403" t="e">
        <f>'CMFs Fatal (All Data)'!D152</f>
        <v>#N/A</v>
      </c>
      <c r="E152" s="404">
        <v>0.83499999999999996</v>
      </c>
      <c r="F152" s="404">
        <v>0.83499999999999996</v>
      </c>
      <c r="G152" s="404">
        <v>0.83499999999999996</v>
      </c>
      <c r="H152" s="404">
        <v>0.83499999999999996</v>
      </c>
      <c r="I152" s="404">
        <v>0.83499999999999996</v>
      </c>
      <c r="J152" s="404">
        <v>1</v>
      </c>
      <c r="K152" s="404">
        <v>1</v>
      </c>
      <c r="L152" s="404">
        <v>1</v>
      </c>
      <c r="M152" s="404">
        <v>0.83499999999999996</v>
      </c>
      <c r="N152" s="404">
        <v>0.83499999999999996</v>
      </c>
      <c r="O152" s="404">
        <v>0.83499999999999996</v>
      </c>
      <c r="P152" s="404">
        <v>0.83499999999999996</v>
      </c>
      <c r="Q152" s="404">
        <v>1</v>
      </c>
      <c r="R152" s="404">
        <v>0.83499999999999996</v>
      </c>
      <c r="S152" s="404">
        <v>0.83499999999999996</v>
      </c>
      <c r="T152" s="404">
        <v>1</v>
      </c>
      <c r="U152" s="404">
        <v>1</v>
      </c>
      <c r="V152" s="439">
        <v>1</v>
      </c>
    </row>
    <row r="153" spans="1:22" x14ac:dyDescent="0.2">
      <c r="A153" s="407" t="str">
        <f>'CMFs Fatal (All Data)'!A153</f>
        <v>150 - Roadway - Shoulder width - Widen - Widen paved shoulder width from 0 ft to 6 ft</v>
      </c>
      <c r="B153" s="403">
        <f>'CMFs Fatal (All Data)'!B153</f>
        <v>12</v>
      </c>
      <c r="C153" s="403" t="str">
        <f>'CMFs Fatal (All Data)'!C153</f>
        <v>All</v>
      </c>
      <c r="D153" s="403" t="e">
        <f>'CMFs Fatal (All Data)'!D153</f>
        <v>#N/A</v>
      </c>
      <c r="E153" s="404">
        <v>0.77</v>
      </c>
      <c r="F153" s="404">
        <v>0.77</v>
      </c>
      <c r="G153" s="404">
        <v>0.77</v>
      </c>
      <c r="H153" s="404">
        <v>0.77</v>
      </c>
      <c r="I153" s="404">
        <v>0.77</v>
      </c>
      <c r="J153" s="404">
        <v>1</v>
      </c>
      <c r="K153" s="404">
        <v>1</v>
      </c>
      <c r="L153" s="404">
        <v>1</v>
      </c>
      <c r="M153" s="404">
        <v>0.77</v>
      </c>
      <c r="N153" s="404">
        <v>0.77</v>
      </c>
      <c r="O153" s="404">
        <v>0.77</v>
      </c>
      <c r="P153" s="404">
        <v>0.77</v>
      </c>
      <c r="Q153" s="404">
        <v>1</v>
      </c>
      <c r="R153" s="404">
        <v>0.77</v>
      </c>
      <c r="S153" s="404">
        <v>0.77</v>
      </c>
      <c r="T153" s="404">
        <v>1</v>
      </c>
      <c r="U153" s="404">
        <v>1</v>
      </c>
      <c r="V153" s="439">
        <v>1</v>
      </c>
    </row>
    <row r="154" spans="1:22" x14ac:dyDescent="0.2">
      <c r="A154" s="407" t="str">
        <f>'CMFs Fatal (All Data)'!A154</f>
        <v>151 - Roadway - Shoulder width - Widen - Widen paved shoulder width from 0 ft to 8 ft</v>
      </c>
      <c r="B154" s="403">
        <f>'CMFs Fatal (All Data)'!B154</f>
        <v>12</v>
      </c>
      <c r="C154" s="403" t="str">
        <f>'CMFs Fatal (All Data)'!C154</f>
        <v>All</v>
      </c>
      <c r="D154" s="403" t="e">
        <f>'CMFs Fatal (All Data)'!D154</f>
        <v>#N/A</v>
      </c>
      <c r="E154" s="404">
        <v>0.77</v>
      </c>
      <c r="F154" s="404">
        <v>0.77</v>
      </c>
      <c r="G154" s="404">
        <v>0.77</v>
      </c>
      <c r="H154" s="404">
        <v>0.77</v>
      </c>
      <c r="I154" s="404">
        <v>0.77</v>
      </c>
      <c r="J154" s="404">
        <v>1</v>
      </c>
      <c r="K154" s="404">
        <v>1</v>
      </c>
      <c r="L154" s="404">
        <v>1</v>
      </c>
      <c r="M154" s="404">
        <v>0.77</v>
      </c>
      <c r="N154" s="404">
        <v>0.77</v>
      </c>
      <c r="O154" s="404">
        <v>0.77</v>
      </c>
      <c r="P154" s="404">
        <v>0.77</v>
      </c>
      <c r="Q154" s="404">
        <v>1</v>
      </c>
      <c r="R154" s="404">
        <v>0.77</v>
      </c>
      <c r="S154" s="404">
        <v>0.77</v>
      </c>
      <c r="T154" s="404">
        <v>1</v>
      </c>
      <c r="U154" s="404">
        <v>1</v>
      </c>
      <c r="V154" s="439">
        <v>1</v>
      </c>
    </row>
    <row r="155" spans="1:22" x14ac:dyDescent="0.2">
      <c r="A155" s="407" t="str">
        <f>'CMFs Fatal (All Data)'!A155</f>
        <v>152 - Roadway - Shoulder width - Widen - Widen paved shoulder width from 10 ft to 12 ft</v>
      </c>
      <c r="B155" s="403">
        <f>'CMFs Fatal (All Data)'!B155</f>
        <v>12</v>
      </c>
      <c r="C155" s="403" t="str">
        <f>'CMFs Fatal (All Data)'!C155</f>
        <v>Urban</v>
      </c>
      <c r="D155" s="403" t="e">
        <f>'CMFs Fatal (All Data)'!D155</f>
        <v>#N/A</v>
      </c>
      <c r="E155" s="404">
        <v>0.79500000000000004</v>
      </c>
      <c r="F155" s="404">
        <v>0.81599999999999995</v>
      </c>
      <c r="G155" s="404">
        <v>0.79500000000000004</v>
      </c>
      <c r="H155" s="404">
        <v>0.79500000000000004</v>
      </c>
      <c r="I155" s="404">
        <v>0.79500000000000004</v>
      </c>
      <c r="J155" s="404">
        <v>1</v>
      </c>
      <c r="K155" s="404">
        <v>1</v>
      </c>
      <c r="L155" s="404">
        <v>1</v>
      </c>
      <c r="M155" s="404">
        <v>0.79500000000000004</v>
      </c>
      <c r="N155" s="404">
        <v>0.79500000000000004</v>
      </c>
      <c r="O155" s="404">
        <v>0.79500000000000004</v>
      </c>
      <c r="P155" s="404">
        <v>0.79500000000000004</v>
      </c>
      <c r="Q155" s="404">
        <v>1</v>
      </c>
      <c r="R155" s="404">
        <v>0.79500000000000004</v>
      </c>
      <c r="S155" s="404">
        <v>0.79500000000000004</v>
      </c>
      <c r="T155" s="404">
        <v>1</v>
      </c>
      <c r="U155" s="404">
        <v>1</v>
      </c>
      <c r="V155" s="439">
        <v>1</v>
      </c>
    </row>
    <row r="156" spans="1:22" x14ac:dyDescent="0.2">
      <c r="A156" s="407" t="str">
        <f>'CMFs Fatal (All Data)'!A156</f>
        <v>153 - Roadway - Shoulder width - Widen - Widen paved shoulder width from 3 ft to 4 ft</v>
      </c>
      <c r="B156" s="403">
        <f>'CMFs Fatal (All Data)'!B156</f>
        <v>12</v>
      </c>
      <c r="C156" s="403" t="str">
        <f>'CMFs Fatal (All Data)'!C156</f>
        <v>All</v>
      </c>
      <c r="D156" s="403" t="e">
        <f>'CMFs Fatal (All Data)'!D156</f>
        <v>#N/A</v>
      </c>
      <c r="E156" s="404">
        <v>0.97</v>
      </c>
      <c r="F156" s="404">
        <v>0.97</v>
      </c>
      <c r="G156" s="404">
        <v>0.97</v>
      </c>
      <c r="H156" s="404">
        <v>0.97</v>
      </c>
      <c r="I156" s="404">
        <v>0.97</v>
      </c>
      <c r="J156" s="404">
        <v>1</v>
      </c>
      <c r="K156" s="404">
        <v>1</v>
      </c>
      <c r="L156" s="404">
        <v>1</v>
      </c>
      <c r="M156" s="404">
        <v>0.97</v>
      </c>
      <c r="N156" s="404">
        <v>0.97</v>
      </c>
      <c r="O156" s="404">
        <v>0.97</v>
      </c>
      <c r="P156" s="404">
        <v>0.97</v>
      </c>
      <c r="Q156" s="404">
        <v>1</v>
      </c>
      <c r="R156" s="404">
        <v>0.97</v>
      </c>
      <c r="S156" s="404">
        <v>0.97</v>
      </c>
      <c r="T156" s="404">
        <v>1</v>
      </c>
      <c r="U156" s="404">
        <v>1</v>
      </c>
      <c r="V156" s="439">
        <v>1</v>
      </c>
    </row>
    <row r="157" spans="1:22" x14ac:dyDescent="0.2">
      <c r="A157" s="407" t="str">
        <f>'CMFs Fatal (All Data)'!A157</f>
        <v>154 - Roadway - Shoulder width - Widen - Widen paved shoulder width from 3 ft to 5 ft</v>
      </c>
      <c r="B157" s="403">
        <f>'CMFs Fatal (All Data)'!B157</f>
        <v>12</v>
      </c>
      <c r="C157" s="403" t="str">
        <f>'CMFs Fatal (All Data)'!C157</f>
        <v>All</v>
      </c>
      <c r="D157" s="403" t="e">
        <f>'CMFs Fatal (All Data)'!D157</f>
        <v>#N/A</v>
      </c>
      <c r="E157" s="404">
        <v>0.94</v>
      </c>
      <c r="F157" s="404">
        <v>0.94</v>
      </c>
      <c r="G157" s="404">
        <v>0.94</v>
      </c>
      <c r="H157" s="404">
        <v>0.94</v>
      </c>
      <c r="I157" s="404">
        <v>0.94</v>
      </c>
      <c r="J157" s="404">
        <v>1</v>
      </c>
      <c r="K157" s="404">
        <v>1</v>
      </c>
      <c r="L157" s="404">
        <v>1</v>
      </c>
      <c r="M157" s="404">
        <v>0.94</v>
      </c>
      <c r="N157" s="404">
        <v>0.94</v>
      </c>
      <c r="O157" s="404">
        <v>0.94</v>
      </c>
      <c r="P157" s="404">
        <v>0.94</v>
      </c>
      <c r="Q157" s="404">
        <v>1</v>
      </c>
      <c r="R157" s="404">
        <v>0.94</v>
      </c>
      <c r="S157" s="404">
        <v>0.94</v>
      </c>
      <c r="T157" s="404">
        <v>1</v>
      </c>
      <c r="U157" s="404">
        <v>1</v>
      </c>
      <c r="V157" s="439">
        <v>1</v>
      </c>
    </row>
    <row r="158" spans="1:22" x14ac:dyDescent="0.2">
      <c r="A158" s="407" t="str">
        <f>'CMFs Fatal (All Data)'!A158</f>
        <v>155 - Roadway - Shoulder width - Widen - Widen paved shoulder width from 3 ft to 6 ft</v>
      </c>
      <c r="B158" s="403">
        <f>'CMFs Fatal (All Data)'!B158</f>
        <v>12</v>
      </c>
      <c r="C158" s="403" t="str">
        <f>'CMFs Fatal (All Data)'!C158</f>
        <v>All</v>
      </c>
      <c r="D158" s="403" t="e">
        <f>'CMFs Fatal (All Data)'!D158</f>
        <v>#N/A</v>
      </c>
      <c r="E158" s="404">
        <v>0.93</v>
      </c>
      <c r="F158" s="404">
        <v>0.93</v>
      </c>
      <c r="G158" s="404">
        <v>0.93</v>
      </c>
      <c r="H158" s="404">
        <v>0.93</v>
      </c>
      <c r="I158" s="404">
        <v>0.93</v>
      </c>
      <c r="J158" s="404">
        <v>1</v>
      </c>
      <c r="K158" s="404">
        <v>1</v>
      </c>
      <c r="L158" s="404">
        <v>1</v>
      </c>
      <c r="M158" s="404">
        <v>0.93</v>
      </c>
      <c r="N158" s="404">
        <v>0.93</v>
      </c>
      <c r="O158" s="404">
        <v>0.93</v>
      </c>
      <c r="P158" s="404">
        <v>0.93</v>
      </c>
      <c r="Q158" s="404">
        <v>1</v>
      </c>
      <c r="R158" s="404">
        <v>0.93</v>
      </c>
      <c r="S158" s="404">
        <v>0.93</v>
      </c>
      <c r="T158" s="404">
        <v>1</v>
      </c>
      <c r="U158" s="404">
        <v>1</v>
      </c>
      <c r="V158" s="439">
        <v>1</v>
      </c>
    </row>
    <row r="159" spans="1:22" x14ac:dyDescent="0.2">
      <c r="A159" s="407" t="str">
        <f>'CMFs Fatal (All Data)'!A159</f>
        <v>156 - Roadway - Shoulder width - Widen - Widen paved shoulder width from 3 ft to 7 ft</v>
      </c>
      <c r="B159" s="403">
        <f>'CMFs Fatal (All Data)'!B159</f>
        <v>12</v>
      </c>
      <c r="C159" s="403" t="str">
        <f>'CMFs Fatal (All Data)'!C159</f>
        <v>All</v>
      </c>
      <c r="D159" s="403" t="e">
        <f>'CMFs Fatal (All Data)'!D159</f>
        <v>#N/A</v>
      </c>
      <c r="E159" s="404">
        <v>0.9</v>
      </c>
      <c r="F159" s="404">
        <v>0.9</v>
      </c>
      <c r="G159" s="404">
        <v>0.9</v>
      </c>
      <c r="H159" s="404">
        <v>0.9</v>
      </c>
      <c r="I159" s="404">
        <v>0.9</v>
      </c>
      <c r="J159" s="404">
        <v>1</v>
      </c>
      <c r="K159" s="404">
        <v>1</v>
      </c>
      <c r="L159" s="404">
        <v>1</v>
      </c>
      <c r="M159" s="404">
        <v>0.9</v>
      </c>
      <c r="N159" s="404">
        <v>0.9</v>
      </c>
      <c r="O159" s="404">
        <v>0.9</v>
      </c>
      <c r="P159" s="404">
        <v>0.9</v>
      </c>
      <c r="Q159" s="404">
        <v>1</v>
      </c>
      <c r="R159" s="404">
        <v>0.9</v>
      </c>
      <c r="S159" s="404">
        <v>0.9</v>
      </c>
      <c r="T159" s="404">
        <v>1</v>
      </c>
      <c r="U159" s="404">
        <v>1</v>
      </c>
      <c r="V159" s="439">
        <v>1</v>
      </c>
    </row>
    <row r="160" spans="1:22" x14ac:dyDescent="0.2">
      <c r="A160" s="407" t="str">
        <f>'CMFs Fatal (All Data)'!A160</f>
        <v>157 - Roadway - Shoulder width - Widen - Widen paved shoulder width from 3 ft to 8 ft</v>
      </c>
      <c r="B160" s="403">
        <f>'CMFs Fatal (All Data)'!B160</f>
        <v>12</v>
      </c>
      <c r="C160" s="403" t="str">
        <f>'CMFs Fatal (All Data)'!C160</f>
        <v>All</v>
      </c>
      <c r="D160" s="403" t="e">
        <f>'CMFs Fatal (All Data)'!D160</f>
        <v>#N/A</v>
      </c>
      <c r="E160" s="404">
        <v>0.87</v>
      </c>
      <c r="F160" s="404">
        <v>0.87</v>
      </c>
      <c r="G160" s="404">
        <v>0.87</v>
      </c>
      <c r="H160" s="404">
        <v>0.87</v>
      </c>
      <c r="I160" s="404">
        <v>0.87</v>
      </c>
      <c r="J160" s="404">
        <v>1</v>
      </c>
      <c r="K160" s="404">
        <v>1</v>
      </c>
      <c r="L160" s="404">
        <v>1</v>
      </c>
      <c r="M160" s="404">
        <v>0.87</v>
      </c>
      <c r="N160" s="404">
        <v>0.87</v>
      </c>
      <c r="O160" s="404">
        <v>0.87</v>
      </c>
      <c r="P160" s="404">
        <v>0.87</v>
      </c>
      <c r="Q160" s="404">
        <v>1</v>
      </c>
      <c r="R160" s="404">
        <v>0.87</v>
      </c>
      <c r="S160" s="404">
        <v>0.87</v>
      </c>
      <c r="T160" s="404">
        <v>1</v>
      </c>
      <c r="U160" s="404">
        <v>1</v>
      </c>
      <c r="V160" s="439">
        <v>1</v>
      </c>
    </row>
    <row r="161" spans="1:22" x14ac:dyDescent="0.2">
      <c r="A161" s="407" t="str">
        <f>'CMFs Fatal (All Data)'!A161</f>
        <v>158 - Roadway - Shoulder width - Widen - Widen paved shoulder width from 4 ft to 6 ft</v>
      </c>
      <c r="B161" s="403">
        <f>'CMFs Fatal (All Data)'!B161</f>
        <v>12</v>
      </c>
      <c r="C161" s="403" t="str">
        <f>'CMFs Fatal (All Data)'!C161</f>
        <v>All</v>
      </c>
      <c r="D161" s="403" t="e">
        <f>'CMFs Fatal (All Data)'!D161</f>
        <v>#N/A</v>
      </c>
      <c r="E161" s="404">
        <v>0.94499999999999995</v>
      </c>
      <c r="F161" s="404">
        <v>0.94499999999999995</v>
      </c>
      <c r="G161" s="404">
        <v>0.94499999999999995</v>
      </c>
      <c r="H161" s="404">
        <v>0.94499999999999995</v>
      </c>
      <c r="I161" s="404">
        <v>0.94499999999999995</v>
      </c>
      <c r="J161" s="404">
        <v>1</v>
      </c>
      <c r="K161" s="404">
        <v>1</v>
      </c>
      <c r="L161" s="404">
        <v>1</v>
      </c>
      <c r="M161" s="404">
        <v>0.94499999999999995</v>
      </c>
      <c r="N161" s="404">
        <v>0.94499999999999995</v>
      </c>
      <c r="O161" s="404">
        <v>0.94499999999999995</v>
      </c>
      <c r="P161" s="404">
        <v>0.94499999999999995</v>
      </c>
      <c r="Q161" s="404">
        <v>1</v>
      </c>
      <c r="R161" s="404">
        <v>0.94499999999999995</v>
      </c>
      <c r="S161" s="404">
        <v>0.94499999999999995</v>
      </c>
      <c r="T161" s="404">
        <v>1</v>
      </c>
      <c r="U161" s="404">
        <v>1</v>
      </c>
      <c r="V161" s="439">
        <v>1</v>
      </c>
    </row>
    <row r="162" spans="1:22" x14ac:dyDescent="0.2">
      <c r="A162" s="407" t="str">
        <f>'CMFs Fatal (All Data)'!A162</f>
        <v>159 - Roadway - Shoulder width - Widen - Widen paved shoulder width from 4 ft to 8 ft</v>
      </c>
      <c r="B162" s="403">
        <f>'CMFs Fatal (All Data)'!B162</f>
        <v>12</v>
      </c>
      <c r="C162" s="403" t="str">
        <f>'CMFs Fatal (All Data)'!C162</f>
        <v>All</v>
      </c>
      <c r="D162" s="403" t="e">
        <f>'CMFs Fatal (All Data)'!D162</f>
        <v>#N/A</v>
      </c>
      <c r="E162" s="404">
        <v>0.96</v>
      </c>
      <c r="F162" s="404">
        <v>0.96</v>
      </c>
      <c r="G162" s="404">
        <v>0.96</v>
      </c>
      <c r="H162" s="404">
        <v>0.96</v>
      </c>
      <c r="I162" s="404">
        <v>0.96</v>
      </c>
      <c r="J162" s="404">
        <v>1</v>
      </c>
      <c r="K162" s="404">
        <v>1</v>
      </c>
      <c r="L162" s="404">
        <v>1</v>
      </c>
      <c r="M162" s="404">
        <v>0.96</v>
      </c>
      <c r="N162" s="404">
        <v>0.96</v>
      </c>
      <c r="O162" s="404">
        <v>0.96</v>
      </c>
      <c r="P162" s="404">
        <v>0.96</v>
      </c>
      <c r="Q162" s="404">
        <v>1</v>
      </c>
      <c r="R162" s="404">
        <v>0.96</v>
      </c>
      <c r="S162" s="404">
        <v>0.96</v>
      </c>
      <c r="T162" s="404">
        <v>1</v>
      </c>
      <c r="U162" s="404">
        <v>1</v>
      </c>
      <c r="V162" s="439">
        <v>1</v>
      </c>
    </row>
    <row r="163" spans="1:22" x14ac:dyDescent="0.2">
      <c r="A163" s="407" t="str">
        <f>'CMFs Fatal (All Data)'!A163</f>
        <v>160 - Roadway - Shoulder width - Widen - Widen paved shoulder width from 6 ft to 8 ft</v>
      </c>
      <c r="B163" s="403">
        <f>'CMFs Fatal (All Data)'!B163</f>
        <v>12</v>
      </c>
      <c r="C163" s="403" t="str">
        <f>'CMFs Fatal (All Data)'!C163</f>
        <v>All</v>
      </c>
      <c r="D163" s="403" t="e">
        <f>'CMFs Fatal (All Data)'!D163</f>
        <v>#N/A</v>
      </c>
      <c r="E163" s="404">
        <v>1.0049999999999999</v>
      </c>
      <c r="F163" s="404">
        <v>1.0049999999999999</v>
      </c>
      <c r="G163" s="404">
        <v>1.0049999999999999</v>
      </c>
      <c r="H163" s="404">
        <v>1.0049999999999999</v>
      </c>
      <c r="I163" s="404">
        <v>1.0049999999999999</v>
      </c>
      <c r="J163" s="404">
        <v>1</v>
      </c>
      <c r="K163" s="404">
        <v>1</v>
      </c>
      <c r="L163" s="404">
        <v>1</v>
      </c>
      <c r="M163" s="404">
        <v>1.0049999999999999</v>
      </c>
      <c r="N163" s="404">
        <v>1.0049999999999999</v>
      </c>
      <c r="O163" s="404">
        <v>1.0049999999999999</v>
      </c>
      <c r="P163" s="404">
        <v>1.0049999999999999</v>
      </c>
      <c r="Q163" s="404">
        <v>1</v>
      </c>
      <c r="R163" s="404">
        <v>1.0049999999999999</v>
      </c>
      <c r="S163" s="404">
        <v>1.0049999999999999</v>
      </c>
      <c r="T163" s="404">
        <v>1</v>
      </c>
      <c r="U163" s="404">
        <v>1</v>
      </c>
      <c r="V163" s="439">
        <v>1</v>
      </c>
    </row>
    <row r="164" spans="1:22" x14ac:dyDescent="0.2">
      <c r="A164" s="407" t="str">
        <f>'CMFs Fatal (All Data)'!A164</f>
        <v>161 - Roadway - Shoulder width - Widen - Inside/left shoulder - Widen paved shoulder width by 1 ft (inside/left shoulder)</v>
      </c>
      <c r="B164" s="403">
        <f>'CMFs Fatal (All Data)'!B164</f>
        <v>12</v>
      </c>
      <c r="C164" s="403" t="str">
        <f>'CMFs Fatal (All Data)'!C164</f>
        <v>All</v>
      </c>
      <c r="D164" s="403" t="e">
        <f>'CMFs Fatal (All Data)'!D164</f>
        <v>#N/A</v>
      </c>
      <c r="E164" s="404">
        <v>1</v>
      </c>
      <c r="F164" s="404">
        <v>1</v>
      </c>
      <c r="G164" s="404">
        <v>1</v>
      </c>
      <c r="H164" s="404">
        <v>1</v>
      </c>
      <c r="I164" s="404">
        <v>1</v>
      </c>
      <c r="J164" s="404">
        <v>1</v>
      </c>
      <c r="K164" s="404">
        <v>1</v>
      </c>
      <c r="L164" s="404">
        <v>1</v>
      </c>
      <c r="M164" s="404">
        <v>1</v>
      </c>
      <c r="N164" s="404">
        <v>1</v>
      </c>
      <c r="O164" s="404">
        <v>1</v>
      </c>
      <c r="P164" s="404">
        <v>1</v>
      </c>
      <c r="Q164" s="404">
        <v>1</v>
      </c>
      <c r="R164" s="404">
        <v>1</v>
      </c>
      <c r="S164" s="404">
        <v>1</v>
      </c>
      <c r="T164" s="404">
        <v>1</v>
      </c>
      <c r="U164" s="404">
        <v>1</v>
      </c>
      <c r="V164" s="439">
        <v>1</v>
      </c>
    </row>
    <row r="165" spans="1:22" x14ac:dyDescent="0.2">
      <c r="A165" s="407" t="str">
        <f>'CMFs Fatal (All Data)'!A165</f>
        <v>162 - Roadway - Shoulder width - Widen - Inside/left shoulder - Widen paved shoulder width from 10 ft to 11 ft (inside/left shoulder)</v>
      </c>
      <c r="B165" s="403">
        <f>'CMFs Fatal (All Data)'!B165</f>
        <v>12</v>
      </c>
      <c r="C165" s="403" t="str">
        <f>'CMFs Fatal (All Data)'!C165</f>
        <v>Urban</v>
      </c>
      <c r="D165" s="403" t="e">
        <f>'CMFs Fatal (All Data)'!D165</f>
        <v>#N/A</v>
      </c>
      <c r="E165" s="404">
        <v>1</v>
      </c>
      <c r="F165" s="404">
        <v>1</v>
      </c>
      <c r="G165" s="404">
        <v>1</v>
      </c>
      <c r="H165" s="404">
        <v>1</v>
      </c>
      <c r="I165" s="404">
        <v>1</v>
      </c>
      <c r="J165" s="404">
        <v>1</v>
      </c>
      <c r="K165" s="404">
        <v>1</v>
      </c>
      <c r="L165" s="404">
        <v>1</v>
      </c>
      <c r="M165" s="404">
        <v>1</v>
      </c>
      <c r="N165" s="404">
        <v>1</v>
      </c>
      <c r="O165" s="404">
        <v>1</v>
      </c>
      <c r="P165" s="404">
        <v>1</v>
      </c>
      <c r="Q165" s="404">
        <v>1</v>
      </c>
      <c r="R165" s="404">
        <v>1</v>
      </c>
      <c r="S165" s="404">
        <v>1</v>
      </c>
      <c r="T165" s="404">
        <v>1</v>
      </c>
      <c r="U165" s="404">
        <v>1</v>
      </c>
      <c r="V165" s="439">
        <v>1</v>
      </c>
    </row>
    <row r="166" spans="1:22" x14ac:dyDescent="0.2">
      <c r="A166" s="407" t="str">
        <f>'CMFs Fatal (All Data)'!A166</f>
        <v>163 - Roadway - Shoulder width - Widen - Inside/left shoulder - Widen paved shoulder width from 10 ft to 12 ft (inside/left shoulder)</v>
      </c>
      <c r="B166" s="403">
        <f>'CMFs Fatal (All Data)'!B166</f>
        <v>12</v>
      </c>
      <c r="C166" s="403" t="str">
        <f>'CMFs Fatal (All Data)'!C166</f>
        <v>Urban</v>
      </c>
      <c r="D166" s="403" t="e">
        <f>'CMFs Fatal (All Data)'!D166</f>
        <v>#N/A</v>
      </c>
      <c r="E166" s="404">
        <v>1</v>
      </c>
      <c r="F166" s="404">
        <v>1</v>
      </c>
      <c r="G166" s="404">
        <v>1</v>
      </c>
      <c r="H166" s="404">
        <v>1</v>
      </c>
      <c r="I166" s="404">
        <v>1</v>
      </c>
      <c r="J166" s="404">
        <v>1</v>
      </c>
      <c r="K166" s="404">
        <v>1</v>
      </c>
      <c r="L166" s="404">
        <v>1</v>
      </c>
      <c r="M166" s="404">
        <v>1</v>
      </c>
      <c r="N166" s="404">
        <v>1</v>
      </c>
      <c r="O166" s="404">
        <v>1</v>
      </c>
      <c r="P166" s="404">
        <v>1</v>
      </c>
      <c r="Q166" s="404">
        <v>1</v>
      </c>
      <c r="R166" s="404">
        <v>1</v>
      </c>
      <c r="S166" s="404">
        <v>1</v>
      </c>
      <c r="T166" s="404">
        <v>1</v>
      </c>
      <c r="U166" s="404">
        <v>1</v>
      </c>
      <c r="V166" s="439">
        <v>1</v>
      </c>
    </row>
    <row r="167" spans="1:22" x14ac:dyDescent="0.2">
      <c r="A167" s="407" t="str">
        <f>'CMFs Fatal (All Data)'!A167</f>
        <v>164 - Roadway - Shoulder width - Widen - Inside/left shoulder - Widen paved shoulder width from 4 ft to 8 ft (inside/left shoulder)</v>
      </c>
      <c r="B167" s="403">
        <f>'CMFs Fatal (All Data)'!B167</f>
        <v>12</v>
      </c>
      <c r="C167" s="403" t="str">
        <f>'CMFs Fatal (All Data)'!C167</f>
        <v>Urban</v>
      </c>
      <c r="D167" s="403" t="e">
        <f>'CMFs Fatal (All Data)'!D167</f>
        <v>#N/A</v>
      </c>
      <c r="E167" s="404">
        <v>0.63900000000000001</v>
      </c>
      <c r="F167" s="404">
        <v>0.63900000000000001</v>
      </c>
      <c r="G167" s="404">
        <v>0.63900000000000001</v>
      </c>
      <c r="H167" s="404">
        <v>0.63900000000000001</v>
      </c>
      <c r="I167" s="404">
        <v>0.63900000000000001</v>
      </c>
      <c r="J167" s="404">
        <v>1</v>
      </c>
      <c r="K167" s="404">
        <v>1</v>
      </c>
      <c r="L167" s="404">
        <v>1</v>
      </c>
      <c r="M167" s="404">
        <v>0.63900000000000001</v>
      </c>
      <c r="N167" s="404">
        <v>0.63900000000000001</v>
      </c>
      <c r="O167" s="404">
        <v>0.63900000000000001</v>
      </c>
      <c r="P167" s="404">
        <v>0.63900000000000001</v>
      </c>
      <c r="Q167" s="404">
        <v>1</v>
      </c>
      <c r="R167" s="404">
        <v>0.63900000000000001</v>
      </c>
      <c r="S167" s="404">
        <v>0.63900000000000001</v>
      </c>
      <c r="T167" s="404">
        <v>1</v>
      </c>
      <c r="U167" s="404">
        <v>1</v>
      </c>
      <c r="V167" s="439">
        <v>1</v>
      </c>
    </row>
    <row r="168" spans="1:22" x14ac:dyDescent="0.2">
      <c r="A168" s="407" t="str">
        <f>'CMFs Fatal (All Data)'!A168</f>
        <v>165 - Roadway - Shoulder width and type - Convert a narrow (&lt; 5 ft) turf shoulder to wide (&gt; 5ft) composite shoulder</v>
      </c>
      <c r="B168" s="403">
        <f>'CMFs Fatal (All Data)'!B168</f>
        <v>12</v>
      </c>
      <c r="C168" s="403" t="str">
        <f>'CMFs Fatal (All Data)'!C168</f>
        <v>Rural</v>
      </c>
      <c r="D168" s="403" t="e">
        <f>'CMFs Fatal (All Data)'!D168</f>
        <v>#N/A</v>
      </c>
      <c r="E168" s="404">
        <v>0.70499999999999996</v>
      </c>
      <c r="F168" s="404">
        <v>0.70499999999999996</v>
      </c>
      <c r="G168" s="404">
        <v>0.70499999999999996</v>
      </c>
      <c r="H168" s="404">
        <v>0.70499999999999996</v>
      </c>
      <c r="I168" s="404">
        <v>0.70499999999999996</v>
      </c>
      <c r="J168" s="404">
        <v>1</v>
      </c>
      <c r="K168" s="404">
        <v>1</v>
      </c>
      <c r="L168" s="404">
        <v>1</v>
      </c>
      <c r="M168" s="404">
        <v>0.70499999999999996</v>
      </c>
      <c r="N168" s="404">
        <v>0.70499999999999996</v>
      </c>
      <c r="O168" s="404">
        <v>0.70499999999999996</v>
      </c>
      <c r="P168" s="404">
        <v>0.70499999999999996</v>
      </c>
      <c r="Q168" s="404">
        <v>1</v>
      </c>
      <c r="R168" s="404">
        <v>0.70499999999999996</v>
      </c>
      <c r="S168" s="404">
        <v>0.70499999999999996</v>
      </c>
      <c r="T168" s="404">
        <v>1</v>
      </c>
      <c r="U168" s="404">
        <v>1</v>
      </c>
      <c r="V168" s="439">
        <v>1</v>
      </c>
    </row>
    <row r="169" spans="1:22" x14ac:dyDescent="0.2">
      <c r="A169" s="407" t="str">
        <f>'CMFs Fatal (All Data)'!A169</f>
        <v>166 - Roadway - Shoulder width and type - Convert a narrow (&lt; 5 ft) turf shoulder to wide (&gt; 5ft) paved shoulder</v>
      </c>
      <c r="B169" s="403">
        <f>'CMFs Fatal (All Data)'!B169</f>
        <v>12</v>
      </c>
      <c r="C169" s="403" t="str">
        <f>'CMFs Fatal (All Data)'!C169</f>
        <v>Rural</v>
      </c>
      <c r="D169" s="403" t="e">
        <f>'CMFs Fatal (All Data)'!D169</f>
        <v>#N/A</v>
      </c>
      <c r="E169" s="404">
        <v>0.61</v>
      </c>
      <c r="F169" s="404">
        <v>0.61</v>
      </c>
      <c r="G169" s="404">
        <v>0.61</v>
      </c>
      <c r="H169" s="404">
        <v>0.61</v>
      </c>
      <c r="I169" s="404">
        <v>0.61</v>
      </c>
      <c r="J169" s="404">
        <v>1</v>
      </c>
      <c r="K169" s="404">
        <v>1</v>
      </c>
      <c r="L169" s="404">
        <v>1</v>
      </c>
      <c r="M169" s="404">
        <v>0.61</v>
      </c>
      <c r="N169" s="404">
        <v>0.61</v>
      </c>
      <c r="O169" s="404">
        <v>0.61</v>
      </c>
      <c r="P169" s="404">
        <v>0.61</v>
      </c>
      <c r="Q169" s="404">
        <v>1</v>
      </c>
      <c r="R169" s="404">
        <v>0.61</v>
      </c>
      <c r="S169" s="404">
        <v>0.61</v>
      </c>
      <c r="T169" s="404">
        <v>1</v>
      </c>
      <c r="U169" s="404">
        <v>1</v>
      </c>
      <c r="V169" s="439">
        <v>1</v>
      </c>
    </row>
    <row r="170" spans="1:22" x14ac:dyDescent="0.2">
      <c r="A170" s="407" t="str">
        <f>'CMFs Fatal (All Data)'!A170</f>
        <v>167 - Roadway - Shoulder width and type - Convert a narrow (&lt; 5 ft) turf shoulder to wide (&gt; 5ft) turf shoulder</v>
      </c>
      <c r="B170" s="403">
        <f>'CMFs Fatal (All Data)'!B170</f>
        <v>12</v>
      </c>
      <c r="C170" s="403" t="str">
        <f>'CMFs Fatal (All Data)'!C170</f>
        <v>Rural</v>
      </c>
      <c r="D170" s="403" t="e">
        <f>'CMFs Fatal (All Data)'!D170</f>
        <v>#N/A</v>
      </c>
      <c r="E170" s="404">
        <v>0.745</v>
      </c>
      <c r="F170" s="404">
        <v>0.745</v>
      </c>
      <c r="G170" s="404">
        <v>0.745</v>
      </c>
      <c r="H170" s="404">
        <v>0.745</v>
      </c>
      <c r="I170" s="404">
        <v>0.745</v>
      </c>
      <c r="J170" s="404">
        <v>1</v>
      </c>
      <c r="K170" s="404">
        <v>1</v>
      </c>
      <c r="L170" s="404">
        <v>1</v>
      </c>
      <c r="M170" s="404">
        <v>0.745</v>
      </c>
      <c r="N170" s="404">
        <v>0.745</v>
      </c>
      <c r="O170" s="404">
        <v>0.745</v>
      </c>
      <c r="P170" s="404">
        <v>0.745</v>
      </c>
      <c r="Q170" s="404">
        <v>1</v>
      </c>
      <c r="R170" s="404">
        <v>0.745</v>
      </c>
      <c r="S170" s="404">
        <v>0.745</v>
      </c>
      <c r="T170" s="404">
        <v>1</v>
      </c>
      <c r="U170" s="404">
        <v>1</v>
      </c>
      <c r="V170" s="439">
        <v>1</v>
      </c>
    </row>
    <row r="171" spans="1:22" x14ac:dyDescent="0.2">
      <c r="A171" s="407" t="str">
        <f>'CMFs Fatal (All Data)'!A171</f>
        <v>168 - Roadway - Shoulder width and type - Covert a narrow (&lt; 5 ft) unpaved shoulder to wide (&gt; 5 ft) paved shoulder</v>
      </c>
      <c r="B171" s="403">
        <f>'CMFs Fatal (All Data)'!B171</f>
        <v>12</v>
      </c>
      <c r="C171" s="403" t="str">
        <f>'CMFs Fatal (All Data)'!C171</f>
        <v>Rural</v>
      </c>
      <c r="D171" s="403" t="e">
        <f>'CMFs Fatal (All Data)'!D171</f>
        <v>#N/A</v>
      </c>
      <c r="E171" s="404">
        <v>0.23</v>
      </c>
      <c r="F171" s="404">
        <v>0.40500000000000003</v>
      </c>
      <c r="G171" s="404">
        <v>0.40500000000000003</v>
      </c>
      <c r="H171" s="404">
        <v>0.23</v>
      </c>
      <c r="I171" s="404">
        <v>0.40500000000000003</v>
      </c>
      <c r="J171" s="404">
        <v>1</v>
      </c>
      <c r="K171" s="404">
        <v>1</v>
      </c>
      <c r="L171" s="404">
        <v>1</v>
      </c>
      <c r="M171" s="404">
        <v>0.40500000000000003</v>
      </c>
      <c r="N171" s="404">
        <v>0.40500000000000003</v>
      </c>
      <c r="O171" s="404">
        <v>0.23</v>
      </c>
      <c r="P171" s="404">
        <v>0.40500000000000003</v>
      </c>
      <c r="Q171" s="404">
        <v>1</v>
      </c>
      <c r="R171" s="404">
        <v>0.40500000000000003</v>
      </c>
      <c r="S171" s="404">
        <v>0.40500000000000003</v>
      </c>
      <c r="T171" s="404">
        <v>1</v>
      </c>
      <c r="U171" s="404">
        <v>1</v>
      </c>
      <c r="V171" s="439">
        <v>1</v>
      </c>
    </row>
    <row r="172" spans="1:22" x14ac:dyDescent="0.2">
      <c r="A172" s="407" t="str">
        <f>'CMFs Fatal (All Data)'!A172</f>
        <v>169 - Roadway - Shoulder width and type - Covert a narrow (&lt; 5 ft) unpaved shoulder to wide (&gt; 5 ft) unpaved shoulder</v>
      </c>
      <c r="B172" s="403">
        <f>'CMFs Fatal (All Data)'!B172</f>
        <v>12</v>
      </c>
      <c r="C172" s="403" t="str">
        <f>'CMFs Fatal (All Data)'!C172</f>
        <v>Rural</v>
      </c>
      <c r="D172" s="403" t="e">
        <f>'CMFs Fatal (All Data)'!D172</f>
        <v>#N/A</v>
      </c>
      <c r="E172" s="404">
        <v>0.21</v>
      </c>
      <c r="F172" s="404">
        <v>0.46</v>
      </c>
      <c r="G172" s="404">
        <v>0.46</v>
      </c>
      <c r="H172" s="404">
        <v>0.21</v>
      </c>
      <c r="I172" s="404">
        <v>0.46</v>
      </c>
      <c r="J172" s="404">
        <v>1</v>
      </c>
      <c r="K172" s="404">
        <v>1</v>
      </c>
      <c r="L172" s="404">
        <v>1</v>
      </c>
      <c r="M172" s="404">
        <v>0.46</v>
      </c>
      <c r="N172" s="404">
        <v>0.46</v>
      </c>
      <c r="O172" s="404">
        <v>0.21</v>
      </c>
      <c r="P172" s="404">
        <v>0.46</v>
      </c>
      <c r="Q172" s="404">
        <v>1</v>
      </c>
      <c r="R172" s="404">
        <v>0.46</v>
      </c>
      <c r="S172" s="404">
        <v>0.46</v>
      </c>
      <c r="T172" s="404">
        <v>1</v>
      </c>
      <c r="U172" s="404">
        <v>1</v>
      </c>
      <c r="V172" s="439">
        <v>1</v>
      </c>
    </row>
    <row r="173" spans="1:22" x14ac:dyDescent="0.2">
      <c r="A173" s="407" t="str">
        <f>'CMFs Fatal (All Data)'!A173</f>
        <v>170 - Speed management - Differential speed limit - Install 10 mph differential speed limit on rural Interstate Highways</v>
      </c>
      <c r="B173" s="403">
        <f>'CMFs Fatal (All Data)'!B173</f>
        <v>10</v>
      </c>
      <c r="C173" s="403" t="str">
        <f>'CMFs Fatal (All Data)'!C173</f>
        <v>Rural</v>
      </c>
      <c r="D173" s="403" t="e">
        <f>'CMFs Fatal (All Data)'!D173</f>
        <v>#N/A</v>
      </c>
      <c r="E173" s="404">
        <v>1</v>
      </c>
      <c r="F173" s="404">
        <v>1</v>
      </c>
      <c r="G173" s="404">
        <v>1</v>
      </c>
      <c r="H173" s="404">
        <v>1</v>
      </c>
      <c r="I173" s="404">
        <v>1</v>
      </c>
      <c r="J173" s="404">
        <v>1</v>
      </c>
      <c r="K173" s="404">
        <v>1</v>
      </c>
      <c r="L173" s="404">
        <v>1</v>
      </c>
      <c r="M173" s="404">
        <v>0.91400000000000003</v>
      </c>
      <c r="N173" s="404">
        <v>1</v>
      </c>
      <c r="O173" s="404">
        <v>0.91400000000000003</v>
      </c>
      <c r="P173" s="404">
        <v>0.91400000000000003</v>
      </c>
      <c r="Q173" s="404">
        <v>1</v>
      </c>
      <c r="R173" s="404">
        <v>0.91400000000000003</v>
      </c>
      <c r="S173" s="404">
        <v>0.91400000000000003</v>
      </c>
      <c r="T173" s="404">
        <v>1</v>
      </c>
      <c r="U173" s="404">
        <v>1</v>
      </c>
      <c r="V173" s="439">
        <v>1</v>
      </c>
    </row>
    <row r="174" spans="1:22" x14ac:dyDescent="0.2">
      <c r="A174" s="407" t="str">
        <f>'CMFs Fatal (All Data)'!A174</f>
        <v>171 - Speed management - Enforcement - Intersection - Implement speed enforcement system</v>
      </c>
      <c r="B174" s="403">
        <f>'CMFs Fatal (All Data)'!B174</f>
        <v>10</v>
      </c>
      <c r="C174" s="403" t="str">
        <f>'CMFs Fatal (All Data)'!C174</f>
        <v>All</v>
      </c>
      <c r="D174" s="403" t="e">
        <f>'CMFs Fatal (All Data)'!D174</f>
        <v>#N/A</v>
      </c>
      <c r="E174" s="404">
        <v>1.01</v>
      </c>
      <c r="F174" s="404">
        <v>1.0900000000000001</v>
      </c>
      <c r="G174" s="404">
        <v>0.69</v>
      </c>
      <c r="H174" s="404">
        <v>1.01</v>
      </c>
      <c r="I174" s="404">
        <v>1.01</v>
      </c>
      <c r="J174" s="404">
        <v>1.01</v>
      </c>
      <c r="K174" s="404">
        <v>1</v>
      </c>
      <c r="L174" s="404">
        <v>1</v>
      </c>
      <c r="M174" s="404">
        <v>1.01</v>
      </c>
      <c r="N174" s="404">
        <v>1.01</v>
      </c>
      <c r="O174" s="404">
        <v>1.01</v>
      </c>
      <c r="P174" s="404">
        <v>1.01</v>
      </c>
      <c r="Q174" s="404">
        <v>1</v>
      </c>
      <c r="R174" s="404">
        <v>1.01</v>
      </c>
      <c r="S174" s="404">
        <v>1.01</v>
      </c>
      <c r="T174" s="404">
        <v>1</v>
      </c>
      <c r="U174" s="404">
        <v>1</v>
      </c>
      <c r="V174" s="439">
        <v>1</v>
      </c>
    </row>
    <row r="175" spans="1:22" x14ac:dyDescent="0.2">
      <c r="A175" s="407" t="str">
        <f>'CMFs Fatal (All Data)'!A175</f>
        <v>172 - Speed management - Enforcement - Intersection - Install red-light running cameras</v>
      </c>
      <c r="B175" s="403">
        <f>'CMFs Fatal (All Data)'!B175</f>
        <v>10</v>
      </c>
      <c r="C175" s="403" t="str">
        <f>'CMFs Fatal (All Data)'!C175</f>
        <v>All</v>
      </c>
      <c r="D175" s="403" t="e">
        <f>'CMFs Fatal (All Data)'!D175</f>
        <v>#N/A</v>
      </c>
      <c r="E175" s="404">
        <v>0.82</v>
      </c>
      <c r="F175" s="404">
        <v>1.25</v>
      </c>
      <c r="G175" s="404">
        <v>0.76</v>
      </c>
      <c r="H175" s="404">
        <v>0.85699999999999998</v>
      </c>
      <c r="I175" s="404">
        <v>0.85699999999999998</v>
      </c>
      <c r="J175" s="404">
        <v>1</v>
      </c>
      <c r="K175" s="404">
        <v>0.82</v>
      </c>
      <c r="L175" s="404">
        <v>0.85699999999999998</v>
      </c>
      <c r="M175" s="404">
        <v>0.85699999999999998</v>
      </c>
      <c r="N175" s="404">
        <v>0.85699999999999998</v>
      </c>
      <c r="O175" s="404">
        <v>1</v>
      </c>
      <c r="P175" s="404">
        <v>1</v>
      </c>
      <c r="Q175" s="404">
        <v>1</v>
      </c>
      <c r="R175" s="404">
        <v>0.85699999999999998</v>
      </c>
      <c r="S175" s="404">
        <v>0.89200000000000002</v>
      </c>
      <c r="T175" s="404">
        <v>1</v>
      </c>
      <c r="U175" s="404">
        <v>1</v>
      </c>
      <c r="V175" s="439">
        <v>1</v>
      </c>
    </row>
    <row r="176" spans="1:22" x14ac:dyDescent="0.2">
      <c r="A176" s="407" t="str">
        <f>'CMFs Fatal (All Data)'!A176</f>
        <v>173 - Speed management - Enforcement - Remove - Deactivate red-light running camera</v>
      </c>
      <c r="B176" s="403">
        <f>'CMFs Fatal (All Data)'!B176</f>
        <v>10</v>
      </c>
      <c r="C176" s="403" t="str">
        <f>'CMFs Fatal (All Data)'!C176</f>
        <v>Urban</v>
      </c>
      <c r="D176" s="403" t="e">
        <f>'CMFs Fatal (All Data)'!D176</f>
        <v>#N/A</v>
      </c>
      <c r="E176" s="404">
        <v>1.25</v>
      </c>
      <c r="F176" s="404">
        <v>1.25</v>
      </c>
      <c r="G176" s="404">
        <v>1.25</v>
      </c>
      <c r="H176" s="404">
        <v>1.25</v>
      </c>
      <c r="I176" s="404">
        <v>1.25</v>
      </c>
      <c r="J176" s="404">
        <v>1</v>
      </c>
      <c r="K176" s="404">
        <v>1.25</v>
      </c>
      <c r="L176" s="404">
        <v>1.25</v>
      </c>
      <c r="M176" s="404">
        <v>1.25</v>
      </c>
      <c r="N176" s="404">
        <v>1.25</v>
      </c>
      <c r="O176" s="404">
        <v>1</v>
      </c>
      <c r="P176" s="404">
        <v>1</v>
      </c>
      <c r="Q176" s="404">
        <v>1</v>
      </c>
      <c r="R176" s="404">
        <v>1.25</v>
      </c>
      <c r="S176" s="404">
        <v>1.25</v>
      </c>
      <c r="T176" s="404">
        <v>1</v>
      </c>
      <c r="U176" s="404">
        <v>1</v>
      </c>
      <c r="V176" s="439">
        <v>1</v>
      </c>
    </row>
    <row r="177" spans="1:22" x14ac:dyDescent="0.2">
      <c r="A177" s="407" t="str">
        <f>'CMFs Fatal (All Data)'!A177</f>
        <v>174 - Speed management - Enforcement - Remove - Remove speed enforcement cameras</v>
      </c>
      <c r="B177" s="403">
        <f>'CMFs Fatal (All Data)'!B177</f>
        <v>10</v>
      </c>
      <c r="C177" s="403" t="str">
        <f>'CMFs Fatal (All Data)'!C177</f>
        <v>All</v>
      </c>
      <c r="D177" s="403" t="e">
        <f>'CMFs Fatal (All Data)'!D177</f>
        <v>#N/A</v>
      </c>
      <c r="E177" s="404">
        <v>0.96499999999999997</v>
      </c>
      <c r="F177" s="404">
        <v>0.96499999999999997</v>
      </c>
      <c r="G177" s="404">
        <v>0.96499999999999997</v>
      </c>
      <c r="H177" s="404">
        <v>0.96499999999999997</v>
      </c>
      <c r="I177" s="404">
        <v>0.96499999999999997</v>
      </c>
      <c r="J177" s="404">
        <v>0.96499999999999997</v>
      </c>
      <c r="K177" s="404">
        <v>0.96499999999999997</v>
      </c>
      <c r="L177" s="404">
        <v>0.96499999999999997</v>
      </c>
      <c r="M177" s="404">
        <v>0.96499999999999997</v>
      </c>
      <c r="N177" s="404">
        <v>0.96499999999999997</v>
      </c>
      <c r="O177" s="404">
        <v>1</v>
      </c>
      <c r="P177" s="404">
        <v>1</v>
      </c>
      <c r="Q177" s="404">
        <v>1</v>
      </c>
      <c r="R177" s="404">
        <v>0.96499999999999997</v>
      </c>
      <c r="S177" s="404">
        <v>0.96499999999999997</v>
      </c>
      <c r="T177" s="404">
        <v>1</v>
      </c>
      <c r="U177" s="404">
        <v>1</v>
      </c>
      <c r="V177" s="439">
        <v>1</v>
      </c>
    </row>
    <row r="178" spans="1:22" x14ac:dyDescent="0.2">
      <c r="A178" s="407" t="str">
        <f>'CMFs Fatal (All Data)'!A178</f>
        <v>175 - Speed management - Enforcement - Segment - Implement speed enforcement system</v>
      </c>
      <c r="B178" s="403">
        <f>'CMFs Fatal (All Data)'!B178</f>
        <v>10</v>
      </c>
      <c r="C178" s="403" t="str">
        <f>'CMFs Fatal (All Data)'!C178</f>
        <v>All</v>
      </c>
      <c r="D178" s="403" t="e">
        <f>'CMFs Fatal (All Data)'!D178</f>
        <v>#N/A</v>
      </c>
      <c r="E178" s="404">
        <v>0.11</v>
      </c>
      <c r="F178" s="404">
        <v>1.38</v>
      </c>
      <c r="G178" s="404">
        <v>0.89</v>
      </c>
      <c r="H178" s="404">
        <v>0.54500000000000004</v>
      </c>
      <c r="I178" s="404">
        <v>0.54500000000000004</v>
      </c>
      <c r="J178" s="404">
        <v>0.11</v>
      </c>
      <c r="K178" s="404">
        <v>0.89</v>
      </c>
      <c r="L178" s="404">
        <v>0.11</v>
      </c>
      <c r="M178" s="404">
        <v>0.11</v>
      </c>
      <c r="N178" s="404">
        <v>1</v>
      </c>
      <c r="O178" s="404">
        <v>0.12</v>
      </c>
      <c r="P178" s="404">
        <v>0.82599999999999996</v>
      </c>
      <c r="Q178" s="404">
        <v>1</v>
      </c>
      <c r="R178" s="404">
        <v>0.44500000000000001</v>
      </c>
      <c r="S178" s="404">
        <v>0.36849999999999999</v>
      </c>
      <c r="T178" s="404">
        <v>1</v>
      </c>
      <c r="U178" s="404">
        <v>1</v>
      </c>
      <c r="V178" s="439">
        <v>1</v>
      </c>
    </row>
    <row r="179" spans="1:22" x14ac:dyDescent="0.2">
      <c r="A179" s="407" t="str">
        <f>'CMFs Fatal (All Data)'!A179</f>
        <v>176 - Speed management - Speed limit - Lower - Lower posted speed by 10 - 15 mph</v>
      </c>
      <c r="B179" s="403">
        <f>'CMFs Fatal (All Data)'!B179</f>
        <v>10</v>
      </c>
      <c r="C179" s="403" t="str">
        <f>'CMFs Fatal (All Data)'!C179</f>
        <v>All</v>
      </c>
      <c r="D179" s="403" t="e">
        <f>'CMFs Fatal (All Data)'!D179</f>
        <v>#N/A</v>
      </c>
      <c r="E179" s="404">
        <v>0.89175000000000004</v>
      </c>
      <c r="F179" s="404">
        <v>0.89175000000000004</v>
      </c>
      <c r="G179" s="404">
        <v>0.89175000000000004</v>
      </c>
      <c r="H179" s="404">
        <v>0.89175000000000004</v>
      </c>
      <c r="I179" s="404">
        <v>0.89175000000000004</v>
      </c>
      <c r="J179" s="404">
        <v>0.89175000000000004</v>
      </c>
      <c r="K179" s="404">
        <v>1</v>
      </c>
      <c r="L179" s="404">
        <v>1</v>
      </c>
      <c r="M179" s="404">
        <v>0.89175000000000004</v>
      </c>
      <c r="N179" s="404">
        <v>0.89175000000000004</v>
      </c>
      <c r="O179" s="404">
        <v>0.89175000000000004</v>
      </c>
      <c r="P179" s="404">
        <v>0.89175000000000004</v>
      </c>
      <c r="Q179" s="404">
        <v>0.89175000000000004</v>
      </c>
      <c r="R179" s="404">
        <v>0.89175000000000004</v>
      </c>
      <c r="S179" s="404">
        <v>0.89175000000000004</v>
      </c>
      <c r="T179" s="404">
        <v>1</v>
      </c>
      <c r="U179" s="404">
        <v>1</v>
      </c>
      <c r="V179" s="439">
        <v>1</v>
      </c>
    </row>
    <row r="180" spans="1:22" x14ac:dyDescent="0.2">
      <c r="A180" s="407" t="str">
        <f>'CMFs Fatal (All Data)'!A180</f>
        <v>177 - Speed management - Speed limit - Raise - Raise posted speed by 10 - 15 mph</v>
      </c>
      <c r="B180" s="403">
        <f>'CMFs Fatal (All Data)'!B180</f>
        <v>10</v>
      </c>
      <c r="C180" s="403" t="str">
        <f>'CMFs Fatal (All Data)'!C180</f>
        <v>All</v>
      </c>
      <c r="D180" s="403" t="e">
        <f>'CMFs Fatal (All Data)'!D180</f>
        <v>#N/A</v>
      </c>
      <c r="E180" s="404">
        <v>1.0069999999999999</v>
      </c>
      <c r="F180" s="404">
        <v>1.0069999999999999</v>
      </c>
      <c r="G180" s="404">
        <v>1.0069999999999999</v>
      </c>
      <c r="H180" s="404">
        <v>1.0069999999999999</v>
      </c>
      <c r="I180" s="404">
        <v>1.0069999999999999</v>
      </c>
      <c r="J180" s="404">
        <v>1.0069999999999999</v>
      </c>
      <c r="K180" s="404">
        <v>1</v>
      </c>
      <c r="L180" s="404">
        <v>1</v>
      </c>
      <c r="M180" s="404">
        <v>1.0069999999999999</v>
      </c>
      <c r="N180" s="404">
        <v>1</v>
      </c>
      <c r="O180" s="404">
        <v>0.98599999999999999</v>
      </c>
      <c r="P180" s="404">
        <v>1.0069999999999999</v>
      </c>
      <c r="Q180" s="404">
        <v>1</v>
      </c>
      <c r="R180" s="404">
        <v>1.0069999999999999</v>
      </c>
      <c r="S180" s="404">
        <v>1.0069999999999999</v>
      </c>
      <c r="T180" s="404">
        <v>1</v>
      </c>
      <c r="U180" s="404">
        <v>1</v>
      </c>
      <c r="V180" s="439">
        <v>1</v>
      </c>
    </row>
    <row r="181" spans="1:22" x14ac:dyDescent="0.2">
      <c r="A181" s="407" t="str">
        <f>'CMFs Fatal (All Data)'!A181</f>
        <v>178 - Speed management - Speed limit - Raise - Raise posted speed by 5 mph</v>
      </c>
      <c r="B181" s="403">
        <f>'CMFs Fatal (All Data)'!B181</f>
        <v>10</v>
      </c>
      <c r="C181" s="403" t="str">
        <f>'CMFs Fatal (All Data)'!C181</f>
        <v>All</v>
      </c>
      <c r="D181" s="403" t="e">
        <f>'CMFs Fatal (All Data)'!D181</f>
        <v>#N/A</v>
      </c>
      <c r="E181" s="404">
        <v>0.92</v>
      </c>
      <c r="F181" s="404">
        <v>0.92</v>
      </c>
      <c r="G181" s="404">
        <v>0.92</v>
      </c>
      <c r="H181" s="404">
        <v>0.92</v>
      </c>
      <c r="I181" s="404">
        <v>0.92</v>
      </c>
      <c r="J181" s="404">
        <v>0.92</v>
      </c>
      <c r="K181" s="404">
        <v>1</v>
      </c>
      <c r="L181" s="404">
        <v>1</v>
      </c>
      <c r="M181" s="404">
        <v>0.92</v>
      </c>
      <c r="N181" s="404">
        <v>1</v>
      </c>
      <c r="O181" s="404">
        <v>0.92</v>
      </c>
      <c r="P181" s="404">
        <v>0.92</v>
      </c>
      <c r="Q181" s="404">
        <v>1</v>
      </c>
      <c r="R181" s="404">
        <v>0.92</v>
      </c>
      <c r="S181" s="404">
        <v>0.92</v>
      </c>
      <c r="T181" s="404">
        <v>1</v>
      </c>
      <c r="U181" s="404">
        <v>1</v>
      </c>
      <c r="V181" s="439">
        <v>1</v>
      </c>
    </row>
    <row r="182" spans="1:22" x14ac:dyDescent="0.2">
      <c r="A182" s="407" t="str">
        <f>'CMFs Fatal (All Data)'!A182</f>
        <v>179 - Speed management - Traffic calming - Traffic calming</v>
      </c>
      <c r="B182" s="403">
        <f>'CMFs Fatal (All Data)'!B182</f>
        <v>10</v>
      </c>
      <c r="C182" s="403" t="str">
        <f>'CMFs Fatal (All Data)'!C182</f>
        <v>Urban and Suburban</v>
      </c>
      <c r="D182" s="403" t="e">
        <f>'CMFs Fatal (All Data)'!D182</f>
        <v>#N/A</v>
      </c>
      <c r="E182" s="404">
        <v>0.84499999999999997</v>
      </c>
      <c r="F182" s="404">
        <v>0.84499999999999997</v>
      </c>
      <c r="G182" s="404">
        <v>0.84499999999999997</v>
      </c>
      <c r="H182" s="404">
        <v>0.84499999999999997</v>
      </c>
      <c r="I182" s="404">
        <v>0.84499999999999997</v>
      </c>
      <c r="J182" s="404">
        <v>0.84499999999999997</v>
      </c>
      <c r="K182" s="404">
        <v>0.84499999999999997</v>
      </c>
      <c r="L182" s="404">
        <v>0.84499999999999997</v>
      </c>
      <c r="M182" s="404">
        <v>0.84499999999999997</v>
      </c>
      <c r="N182" s="404">
        <v>0.84499999999999997</v>
      </c>
      <c r="O182" s="404">
        <v>0.84499999999999997</v>
      </c>
      <c r="P182" s="404">
        <v>0.84499999999999997</v>
      </c>
      <c r="Q182" s="404">
        <v>0.84499999999999997</v>
      </c>
      <c r="R182" s="404">
        <v>0.84499999999999997</v>
      </c>
      <c r="S182" s="404">
        <v>0.84499999999999997</v>
      </c>
      <c r="T182" s="404">
        <v>1</v>
      </c>
      <c r="U182" s="404">
        <v>1</v>
      </c>
      <c r="V182" s="439">
        <v>1</v>
      </c>
    </row>
    <row r="183" spans="1:22" x14ac:dyDescent="0.2">
      <c r="A183" s="407" t="str">
        <f>'CMFs Fatal (All Data)'!A183</f>
        <v>180 - Speed management - Variable speed limit - Install variable speed limit sign</v>
      </c>
      <c r="B183" s="403">
        <f>'CMFs Fatal (All Data)'!B183</f>
        <v>10</v>
      </c>
      <c r="C183" s="403" t="str">
        <f>'CMFs Fatal (All Data)'!C183</f>
        <v>Urban</v>
      </c>
      <c r="D183" s="403" t="e">
        <f>'CMFs Fatal (All Data)'!D183</f>
        <v>#N/A</v>
      </c>
      <c r="E183" s="404">
        <v>0.73</v>
      </c>
      <c r="F183" s="404">
        <v>0.73</v>
      </c>
      <c r="G183" s="404">
        <v>0.73</v>
      </c>
      <c r="H183" s="404">
        <v>0.73</v>
      </c>
      <c r="I183" s="404">
        <v>0.73</v>
      </c>
      <c r="J183" s="404">
        <v>0.73</v>
      </c>
      <c r="K183" s="404">
        <v>1</v>
      </c>
      <c r="L183" s="404">
        <v>1</v>
      </c>
      <c r="M183" s="404">
        <v>0.73</v>
      </c>
      <c r="N183" s="404">
        <v>0.73</v>
      </c>
      <c r="O183" s="404">
        <v>0.73</v>
      </c>
      <c r="P183" s="404">
        <v>0.73</v>
      </c>
      <c r="Q183" s="404">
        <v>0.73</v>
      </c>
      <c r="R183" s="404">
        <v>0.73</v>
      </c>
      <c r="S183" s="404">
        <v>0.73</v>
      </c>
      <c r="T183" s="404">
        <v>1</v>
      </c>
      <c r="U183" s="404">
        <v>1</v>
      </c>
      <c r="V183" s="439">
        <v>1</v>
      </c>
    </row>
    <row r="184" spans="1:22" x14ac:dyDescent="0.2">
      <c r="A184" s="407" t="str">
        <f>'CMFs Fatal (All Data)'!A184</f>
        <v>181 - Traffic control - Truck Lane - Implement truck lane restrictions</v>
      </c>
      <c r="B184" s="403">
        <f>'CMFs Fatal (All Data)'!B184</f>
        <v>10</v>
      </c>
      <c r="C184" s="403" t="str">
        <f>'CMFs Fatal (All Data)'!C184</f>
        <v>All</v>
      </c>
      <c r="D184" s="403" t="e">
        <f>'CMFs Fatal (All Data)'!D184</f>
        <v>#N/A</v>
      </c>
      <c r="E184" s="404">
        <v>1</v>
      </c>
      <c r="F184" s="404">
        <v>1.1599999999999999</v>
      </c>
      <c r="G184" s="404">
        <v>1.1599999999999999</v>
      </c>
      <c r="H184" s="404">
        <v>1.1599999999999999</v>
      </c>
      <c r="I184" s="404">
        <v>1.1599999999999999</v>
      </c>
      <c r="J184" s="404">
        <v>1.1599999999999999</v>
      </c>
      <c r="K184" s="404">
        <v>1</v>
      </c>
      <c r="L184" s="404">
        <v>1</v>
      </c>
      <c r="M184" s="404">
        <v>1.1599999999999999</v>
      </c>
      <c r="N184" s="404">
        <v>1.1599999999999999</v>
      </c>
      <c r="O184" s="404">
        <v>1.1599999999999999</v>
      </c>
      <c r="P184" s="404">
        <v>1.1599999999999999</v>
      </c>
      <c r="Q184" s="404">
        <v>1</v>
      </c>
      <c r="R184" s="404">
        <v>1.1599999999999999</v>
      </c>
      <c r="S184" s="404">
        <v>1.1599999999999999</v>
      </c>
      <c r="T184" s="404">
        <v>1</v>
      </c>
      <c r="U184" s="404">
        <v>1</v>
      </c>
      <c r="V184" s="439">
        <v>1</v>
      </c>
    </row>
    <row r="185" spans="1:22" x14ac:dyDescent="0.2">
      <c r="A185" s="407" t="str">
        <f>'CMFs Fatal (All Data)'!A185</f>
        <v>182 - Traffic sign - Install curve warnings</v>
      </c>
      <c r="B185" s="403">
        <f>'CMFs Fatal (All Data)'!B185</f>
        <v>10</v>
      </c>
      <c r="C185" s="403" t="str">
        <f>'CMFs Fatal (All Data)'!C185</f>
        <v>All</v>
      </c>
      <c r="D185" s="403" t="e">
        <f>'CMFs Fatal (All Data)'!D185</f>
        <v>#N/A</v>
      </c>
      <c r="E185" s="404">
        <v>0.71750000000000003</v>
      </c>
      <c r="F185" s="404">
        <v>0.66549999999999998</v>
      </c>
      <c r="G185" s="404">
        <v>0.63500000000000001</v>
      </c>
      <c r="H185" s="404">
        <v>0.71750000000000003</v>
      </c>
      <c r="I185" s="404">
        <v>0.71750000000000003</v>
      </c>
      <c r="J185" s="404">
        <v>0.58850000000000002</v>
      </c>
      <c r="K185" s="404">
        <v>1</v>
      </c>
      <c r="L185" s="404">
        <v>1</v>
      </c>
      <c r="M185" s="404">
        <v>0.66549999999999998</v>
      </c>
      <c r="N185" s="404">
        <v>0.58850000000000002</v>
      </c>
      <c r="O185" s="404">
        <v>0.72</v>
      </c>
      <c r="P185" s="404">
        <v>0.58850000000000002</v>
      </c>
      <c r="Q185" s="404">
        <v>1</v>
      </c>
      <c r="R185" s="404">
        <v>0.52</v>
      </c>
      <c r="S185" s="404">
        <v>0.65</v>
      </c>
      <c r="T185" s="404">
        <v>1</v>
      </c>
      <c r="U185" s="404">
        <v>1</v>
      </c>
      <c r="V185" s="439">
        <v>1</v>
      </c>
    </row>
    <row r="186" spans="1:22" x14ac:dyDescent="0.2">
      <c r="A186" s="407" t="str">
        <f>'CMFs Fatal (All Data)'!A186</f>
        <v>183 - Traffic sign - Install drowsy driving signs</v>
      </c>
      <c r="B186" s="403">
        <f>'CMFs Fatal (All Data)'!B186</f>
        <v>10</v>
      </c>
      <c r="C186" s="403" t="str">
        <f>'CMFs Fatal (All Data)'!C186</f>
        <v>All</v>
      </c>
      <c r="D186" s="403" t="e">
        <f>'CMFs Fatal (All Data)'!D186</f>
        <v>#N/A</v>
      </c>
      <c r="E186" s="404">
        <v>0.371</v>
      </c>
      <c r="F186" s="404">
        <v>0.371</v>
      </c>
      <c r="G186" s="404">
        <v>0.371</v>
      </c>
      <c r="H186" s="404">
        <v>0.371</v>
      </c>
      <c r="I186" s="404">
        <v>0.371</v>
      </c>
      <c r="J186" s="404">
        <v>0.371</v>
      </c>
      <c r="K186" s="404">
        <v>1</v>
      </c>
      <c r="L186" s="404">
        <v>1</v>
      </c>
      <c r="M186" s="404">
        <v>0.371</v>
      </c>
      <c r="N186" s="404">
        <v>0.371</v>
      </c>
      <c r="O186" s="404">
        <v>0.371</v>
      </c>
      <c r="P186" s="404">
        <v>0.371</v>
      </c>
      <c r="Q186" s="404">
        <v>0.371</v>
      </c>
      <c r="R186" s="404">
        <v>0.371</v>
      </c>
      <c r="S186" s="404">
        <v>0.371</v>
      </c>
      <c r="T186" s="404">
        <v>1</v>
      </c>
      <c r="U186" s="404">
        <v>1</v>
      </c>
      <c r="V186" s="439">
        <v>1</v>
      </c>
    </row>
    <row r="187" spans="1:22" x14ac:dyDescent="0.2">
      <c r="A187" s="407" t="str">
        <f>'CMFs Fatal (All Data)'!A187</f>
        <v>184 - Traffic sign - Install guide sign</v>
      </c>
      <c r="B187" s="403">
        <f>'CMFs Fatal (All Data)'!B187</f>
        <v>10</v>
      </c>
      <c r="C187" s="403" t="str">
        <f>'CMFs Fatal (All Data)'!C187</f>
        <v>All</v>
      </c>
      <c r="D187" s="403" t="e">
        <f>'CMFs Fatal (All Data)'!D187</f>
        <v>#N/A</v>
      </c>
      <c r="E187" s="404">
        <v>0.997</v>
      </c>
      <c r="F187" s="404">
        <v>1.01</v>
      </c>
      <c r="G187" s="404">
        <v>0.997</v>
      </c>
      <c r="H187" s="404">
        <v>0.89700000000000002</v>
      </c>
      <c r="I187" s="404">
        <v>0.89700000000000002</v>
      </c>
      <c r="J187" s="404">
        <v>0.997</v>
      </c>
      <c r="K187" s="404">
        <v>1</v>
      </c>
      <c r="L187" s="404">
        <v>1</v>
      </c>
      <c r="M187" s="404">
        <v>0.997</v>
      </c>
      <c r="N187" s="404">
        <v>0.997</v>
      </c>
      <c r="O187" s="404">
        <v>0.997</v>
      </c>
      <c r="P187" s="404">
        <v>0.997</v>
      </c>
      <c r="Q187" s="404">
        <v>0.997</v>
      </c>
      <c r="R187" s="404">
        <v>0.997</v>
      </c>
      <c r="S187" s="404">
        <v>0.997</v>
      </c>
      <c r="T187" s="404">
        <v>1</v>
      </c>
      <c r="U187" s="404">
        <v>1</v>
      </c>
      <c r="V187" s="439">
        <v>1</v>
      </c>
    </row>
    <row r="188" spans="1:22" x14ac:dyDescent="0.2">
      <c r="A188" s="407" t="str">
        <f>'CMFs Fatal (All Data)'!A188</f>
        <v>185 - Traffic sign - Install intersection-related warnings</v>
      </c>
      <c r="B188" s="403">
        <f>'CMFs Fatal (All Data)'!B188</f>
        <v>10</v>
      </c>
      <c r="C188" s="403" t="str">
        <f>'CMFs Fatal (All Data)'!C188</f>
        <v>All</v>
      </c>
      <c r="D188" s="403" t="e">
        <f>'CMFs Fatal (All Data)'!D188</f>
        <v>#N/A</v>
      </c>
      <c r="E188" s="404">
        <v>0.9</v>
      </c>
      <c r="F188" s="404">
        <v>0.78500000000000003</v>
      </c>
      <c r="G188" s="404">
        <v>0.8</v>
      </c>
      <c r="H188" s="404">
        <v>0.78500000000000003</v>
      </c>
      <c r="I188" s="404">
        <v>0.78500000000000003</v>
      </c>
      <c r="J188" s="404">
        <v>1</v>
      </c>
      <c r="K188" s="404">
        <v>0.9</v>
      </c>
      <c r="L188" s="404">
        <v>0.9</v>
      </c>
      <c r="M188" s="404">
        <v>0.78500000000000003</v>
      </c>
      <c r="N188" s="404">
        <v>0.78500000000000003</v>
      </c>
      <c r="O188" s="404">
        <v>0.78500000000000003</v>
      </c>
      <c r="P188" s="404">
        <v>0.78500000000000003</v>
      </c>
      <c r="Q188" s="404">
        <v>1</v>
      </c>
      <c r="R188" s="404">
        <v>0.78500000000000003</v>
      </c>
      <c r="S188" s="404">
        <v>0.78500000000000003</v>
      </c>
      <c r="T188" s="404">
        <v>1</v>
      </c>
      <c r="U188" s="404">
        <v>1</v>
      </c>
      <c r="V188" s="439">
        <v>1</v>
      </c>
    </row>
    <row r="189" spans="1:22" x14ac:dyDescent="0.2">
      <c r="A189" s="407" t="str">
        <f>'CMFs Fatal (All Data)'!A189</f>
        <v>186 - Traffic sign - Install signs to conform to MUTCD</v>
      </c>
      <c r="B189" s="403">
        <f>'CMFs Fatal (All Data)'!B189</f>
        <v>10</v>
      </c>
      <c r="C189" s="403" t="str">
        <f>'CMFs Fatal (All Data)'!C189</f>
        <v>Urban</v>
      </c>
      <c r="D189" s="403" t="e">
        <f>'CMFs Fatal (All Data)'!D189</f>
        <v>#N/A</v>
      </c>
      <c r="E189" s="404">
        <v>0.93</v>
      </c>
      <c r="F189" s="404">
        <v>0.93</v>
      </c>
      <c r="G189" s="404">
        <v>0.93</v>
      </c>
      <c r="H189" s="404">
        <v>0.93</v>
      </c>
      <c r="I189" s="404">
        <v>0.93</v>
      </c>
      <c r="J189" s="404">
        <v>0.93</v>
      </c>
      <c r="K189" s="404">
        <v>0.93</v>
      </c>
      <c r="L189" s="404">
        <v>0.93</v>
      </c>
      <c r="M189" s="404">
        <v>0.93</v>
      </c>
      <c r="N189" s="404">
        <v>0.93</v>
      </c>
      <c r="O189" s="404">
        <v>0.93</v>
      </c>
      <c r="P189" s="404">
        <v>0.93</v>
      </c>
      <c r="Q189" s="404">
        <v>1</v>
      </c>
      <c r="R189" s="404">
        <v>0.93</v>
      </c>
      <c r="S189" s="404">
        <v>0.93</v>
      </c>
      <c r="T189" s="404">
        <v>1</v>
      </c>
      <c r="U189" s="404">
        <v>1</v>
      </c>
      <c r="V189" s="439">
        <v>1</v>
      </c>
    </row>
    <row r="190" spans="1:22" x14ac:dyDescent="0.2">
      <c r="A190" s="407" t="str">
        <f>'CMFs Fatal (All Data)'!A190</f>
        <v xml:space="preserve">187 - Traffic sign - Install warning sign - School zone </v>
      </c>
      <c r="B190" s="403">
        <f>'CMFs Fatal (All Data)'!B190</f>
        <v>10</v>
      </c>
      <c r="C190" s="403" t="str">
        <f>'CMFs Fatal (All Data)'!C190</f>
        <v>All</v>
      </c>
      <c r="D190" s="403" t="e">
        <f>'CMFs Fatal (All Data)'!D190</f>
        <v>#N/A</v>
      </c>
      <c r="E190" s="404">
        <v>0.85</v>
      </c>
      <c r="F190" s="404">
        <v>0.85</v>
      </c>
      <c r="G190" s="404">
        <v>0.85</v>
      </c>
      <c r="H190" s="404">
        <v>0.85</v>
      </c>
      <c r="I190" s="404">
        <v>0.85</v>
      </c>
      <c r="J190" s="404">
        <v>1</v>
      </c>
      <c r="K190" s="404">
        <v>0.85</v>
      </c>
      <c r="L190" s="404">
        <v>0.85</v>
      </c>
      <c r="M190" s="404">
        <v>0.85</v>
      </c>
      <c r="N190" s="404">
        <v>0.85</v>
      </c>
      <c r="O190" s="404">
        <v>0.85</v>
      </c>
      <c r="P190" s="404">
        <v>0.85</v>
      </c>
      <c r="Q190" s="404">
        <v>1</v>
      </c>
      <c r="R190" s="404">
        <v>0.85</v>
      </c>
      <c r="S190" s="404">
        <v>0.85</v>
      </c>
      <c r="T190" s="404">
        <v>1</v>
      </c>
      <c r="U190" s="404">
        <v>1</v>
      </c>
      <c r="V190" s="439">
        <v>1</v>
      </c>
    </row>
    <row r="191" spans="1:22" x14ac:dyDescent="0.2">
      <c r="A191" s="407" t="str">
        <f>'CMFs Fatal (All Data)'!A191</f>
        <v>188 - Traffic sign - Provide traffic Sign for pavement condition</v>
      </c>
      <c r="B191" s="403">
        <f>'CMFs Fatal (All Data)'!B191</f>
        <v>10</v>
      </c>
      <c r="C191" s="403" t="str">
        <f>'CMFs Fatal (All Data)'!C191</f>
        <v>All</v>
      </c>
      <c r="D191" s="403" t="e">
        <f>'CMFs Fatal (All Data)'!D191</f>
        <v>#N/A</v>
      </c>
      <c r="E191" s="404">
        <v>1</v>
      </c>
      <c r="F191" s="404">
        <v>1</v>
      </c>
      <c r="G191" s="404">
        <v>1</v>
      </c>
      <c r="H191" s="404">
        <v>1</v>
      </c>
      <c r="I191" s="404">
        <v>1</v>
      </c>
      <c r="J191" s="404">
        <v>1</v>
      </c>
      <c r="K191" s="404">
        <v>1</v>
      </c>
      <c r="L191" s="404">
        <v>1</v>
      </c>
      <c r="M191" s="404">
        <v>1</v>
      </c>
      <c r="N191" s="404">
        <v>1</v>
      </c>
      <c r="O191" s="404">
        <v>1</v>
      </c>
      <c r="P191" s="404">
        <v>1</v>
      </c>
      <c r="Q191" s="404">
        <v>1</v>
      </c>
      <c r="R191" s="404">
        <v>0.95</v>
      </c>
      <c r="S191" s="404">
        <v>1</v>
      </c>
      <c r="T191" s="404">
        <v>1</v>
      </c>
      <c r="U191" s="404">
        <v>1</v>
      </c>
      <c r="V191" s="439">
        <v>1</v>
      </c>
    </row>
    <row r="192" spans="1:22" x14ac:dyDescent="0.2">
      <c r="A192" s="407" t="str">
        <f>'CMFs Fatal (All Data)'!A192</f>
        <v>189 - Traffic sign - Upgrade signs (Increase size, conspicuity)</v>
      </c>
      <c r="B192" s="403">
        <f>'CMFs Fatal (All Data)'!B192</f>
        <v>10</v>
      </c>
      <c r="C192" s="403" t="str">
        <f>'CMFs Fatal (All Data)'!C192</f>
        <v>All</v>
      </c>
      <c r="D192" s="403" t="e">
        <f>'CMFs Fatal (All Data)'!D192</f>
        <v>#N/A</v>
      </c>
      <c r="E192" s="404">
        <v>0.82299999999999995</v>
      </c>
      <c r="F192" s="404">
        <v>0.82299999999999995</v>
      </c>
      <c r="G192" s="404">
        <v>0.82299999999999995</v>
      </c>
      <c r="H192" s="404">
        <v>0.82299999999999995</v>
      </c>
      <c r="I192" s="404">
        <v>0.82299999999999995</v>
      </c>
      <c r="J192" s="404">
        <v>0.82299999999999995</v>
      </c>
      <c r="K192" s="404">
        <v>1</v>
      </c>
      <c r="L192" s="404">
        <v>1</v>
      </c>
      <c r="M192" s="404">
        <v>0.82299999999999995</v>
      </c>
      <c r="N192" s="404">
        <v>0.82299999999999995</v>
      </c>
      <c r="O192" s="404">
        <v>1.0609999999999999</v>
      </c>
      <c r="P192" s="404">
        <v>0.82299999999999995</v>
      </c>
      <c r="Q192" s="404">
        <v>1</v>
      </c>
      <c r="R192" s="404">
        <v>0.82299999999999995</v>
      </c>
      <c r="S192" s="404">
        <v>0.73099999999999998</v>
      </c>
      <c r="T192" s="404">
        <v>1</v>
      </c>
      <c r="U192" s="404">
        <v>1</v>
      </c>
      <c r="V192" s="439">
        <v>1</v>
      </c>
    </row>
    <row r="193" spans="1:22" x14ac:dyDescent="0.2">
      <c r="A193" s="407" t="str">
        <f>'CMFs Fatal (All Data)'!A193</f>
        <v>190 - Traffic sign - Variable message sign</v>
      </c>
      <c r="B193" s="403">
        <f>'CMFs Fatal (All Data)'!B193</f>
        <v>10</v>
      </c>
      <c r="C193" s="403" t="str">
        <f>'CMFs Fatal (All Data)'!C193</f>
        <v>Rural</v>
      </c>
      <c r="D193" s="403" t="e">
        <f>'CMFs Fatal (All Data)'!D193</f>
        <v>#N/A</v>
      </c>
      <c r="E193" s="404">
        <v>0.95</v>
      </c>
      <c r="F193" s="404">
        <v>1.1599999999999999</v>
      </c>
      <c r="G193" s="404">
        <v>0.95</v>
      </c>
      <c r="H193" s="404">
        <v>0.95</v>
      </c>
      <c r="I193" s="404">
        <v>0.95</v>
      </c>
      <c r="J193" s="404">
        <v>0.95</v>
      </c>
      <c r="K193" s="404">
        <v>1</v>
      </c>
      <c r="L193" s="404">
        <v>1</v>
      </c>
      <c r="M193" s="404">
        <v>0.95</v>
      </c>
      <c r="N193" s="404">
        <v>0.95</v>
      </c>
      <c r="O193" s="404">
        <v>0.95</v>
      </c>
      <c r="P193" s="404">
        <v>0.95</v>
      </c>
      <c r="Q193" s="404">
        <v>0.95</v>
      </c>
      <c r="R193" s="404">
        <v>0.95</v>
      </c>
      <c r="S193" s="404">
        <v>0.95</v>
      </c>
      <c r="T193" s="404">
        <v>1</v>
      </c>
      <c r="U193" s="404">
        <v>1</v>
      </c>
      <c r="V193" s="439">
        <v>1</v>
      </c>
    </row>
    <row r="194" spans="1:22" x14ac:dyDescent="0.2">
      <c r="A194" s="407" t="str">
        <f>'CMFs Fatal (All Data)'!A194</f>
        <v>191 - Transit - Implement transit priority</v>
      </c>
      <c r="B194" s="403">
        <f>'CMFs Fatal (All Data)'!B194</f>
        <v>5</v>
      </c>
      <c r="C194" s="403" t="str">
        <f>'CMFs Fatal (All Data)'!C194</f>
        <v>All</v>
      </c>
      <c r="D194" s="403" t="e">
        <f>'CMFs Fatal (All Data)'!D194</f>
        <v>#N/A</v>
      </c>
      <c r="E194" s="404">
        <v>0.873</v>
      </c>
      <c r="F194" s="404">
        <v>0.873</v>
      </c>
      <c r="G194" s="404">
        <v>0.873</v>
      </c>
      <c r="H194" s="404">
        <v>0.873</v>
      </c>
      <c r="I194" s="404">
        <v>0.873</v>
      </c>
      <c r="J194" s="404">
        <v>1</v>
      </c>
      <c r="K194" s="404">
        <v>1</v>
      </c>
      <c r="L194" s="404">
        <v>1</v>
      </c>
      <c r="M194" s="404">
        <v>1</v>
      </c>
      <c r="N194" s="404">
        <v>1</v>
      </c>
      <c r="O194" s="404">
        <v>1</v>
      </c>
      <c r="P194" s="404">
        <v>1</v>
      </c>
      <c r="Q194" s="404">
        <v>1</v>
      </c>
      <c r="R194" s="404">
        <v>0.873</v>
      </c>
      <c r="S194" s="404">
        <v>0.873</v>
      </c>
      <c r="T194" s="404">
        <v>1</v>
      </c>
      <c r="U194" s="404">
        <v>1</v>
      </c>
      <c r="V194" s="439">
        <v>1</v>
      </c>
    </row>
    <row r="195" spans="1:22" x14ac:dyDescent="0.2">
      <c r="A195" s="407" t="str">
        <f>'CMFs Fatal (All Data)'!A195</f>
        <v>192 - Work zone - Active work with no lane closure</v>
      </c>
      <c r="B195" s="403">
        <f>'CMFs Fatal (All Data)'!B195</f>
        <v>5</v>
      </c>
      <c r="C195" s="403" t="str">
        <f>'CMFs Fatal (All Data)'!C195</f>
        <v>All</v>
      </c>
      <c r="D195" s="403" t="e">
        <f>'CMFs Fatal (All Data)'!D195</f>
        <v>#N/A</v>
      </c>
      <c r="E195" s="404">
        <v>1</v>
      </c>
      <c r="F195" s="404">
        <v>1.39</v>
      </c>
      <c r="G195" s="404">
        <v>1.39</v>
      </c>
      <c r="H195" s="404">
        <v>1.39</v>
      </c>
      <c r="I195" s="404">
        <v>1.39</v>
      </c>
      <c r="J195" s="404">
        <v>1</v>
      </c>
      <c r="K195" s="404">
        <v>1</v>
      </c>
      <c r="L195" s="404">
        <v>1</v>
      </c>
      <c r="M195" s="404">
        <v>1.39</v>
      </c>
      <c r="N195" s="404">
        <v>1</v>
      </c>
      <c r="O195" s="404">
        <v>1</v>
      </c>
      <c r="P195" s="404">
        <v>1</v>
      </c>
      <c r="Q195" s="404">
        <v>1</v>
      </c>
      <c r="R195" s="404">
        <v>1</v>
      </c>
      <c r="S195" s="404">
        <v>1.625</v>
      </c>
      <c r="T195" s="404">
        <v>1</v>
      </c>
      <c r="U195" s="404">
        <v>1</v>
      </c>
      <c r="V195" s="439">
        <v>1</v>
      </c>
    </row>
    <row r="196" spans="1:22" ht="13.5" thickBot="1" x14ac:dyDescent="0.25">
      <c r="A196" s="630" t="str">
        <f>'CMFs Fatal (All Data)'!A196</f>
        <v xml:space="preserve">193 - Work zone - Active work with temporary lane closure </v>
      </c>
      <c r="B196" s="437">
        <f>'CMFs Fatal (All Data)'!B196</f>
        <v>5</v>
      </c>
      <c r="C196" s="437" t="str">
        <f>'CMFs Fatal (All Data)'!C196</f>
        <v>All</v>
      </c>
      <c r="D196" s="437" t="e">
        <f>'CMFs Fatal (All Data)'!D196</f>
        <v>#N/A</v>
      </c>
      <c r="E196" s="438">
        <v>1</v>
      </c>
      <c r="F196" s="438">
        <v>1.655</v>
      </c>
      <c r="G196" s="438">
        <v>1.655</v>
      </c>
      <c r="H196" s="438">
        <v>1.655</v>
      </c>
      <c r="I196" s="438">
        <v>1.655</v>
      </c>
      <c r="J196" s="438">
        <v>1</v>
      </c>
      <c r="K196" s="438">
        <v>1</v>
      </c>
      <c r="L196" s="438">
        <v>1</v>
      </c>
      <c r="M196" s="438">
        <v>1.655</v>
      </c>
      <c r="N196" s="438">
        <v>1</v>
      </c>
      <c r="O196" s="438">
        <v>1</v>
      </c>
      <c r="P196" s="438">
        <v>1</v>
      </c>
      <c r="Q196" s="438">
        <v>1</v>
      </c>
      <c r="R196" s="438">
        <v>1</v>
      </c>
      <c r="S196" s="438">
        <v>1.64</v>
      </c>
      <c r="T196" s="438">
        <v>1</v>
      </c>
      <c r="U196" s="438">
        <v>1</v>
      </c>
      <c r="V196" s="440">
        <v>1</v>
      </c>
    </row>
    <row r="197" spans="1:22" x14ac:dyDescent="0.2">
      <c r="A197" s="631" t="str">
        <f>'CMFs Fatal (All Data)'!A197</f>
        <v/>
      </c>
      <c r="B197" s="436">
        <f>'CMFs Fatal (All Data)'!B197</f>
        <v>0</v>
      </c>
      <c r="C197" s="436">
        <f>'CMFs Fatal (All Data)'!C197</f>
        <v>0</v>
      </c>
      <c r="D197" s="436" t="str">
        <f>'CMFs Fatal (All Data)'!D197</f>
        <v/>
      </c>
      <c r="E197" s="441">
        <f>'User Defined Countermeasures'!B21</f>
        <v>1</v>
      </c>
      <c r="F197" s="441">
        <f>'User Defined Countermeasures'!C21</f>
        <v>1</v>
      </c>
      <c r="G197" s="441">
        <f>'User Defined Countermeasures'!D21</f>
        <v>1</v>
      </c>
      <c r="H197" s="441">
        <f>'User Defined Countermeasures'!E21</f>
        <v>1</v>
      </c>
      <c r="I197" s="441">
        <f>'User Defined Countermeasures'!F21</f>
        <v>1</v>
      </c>
      <c r="J197" s="441">
        <f>'User Defined Countermeasures'!G21</f>
        <v>1</v>
      </c>
      <c r="K197" s="441">
        <f>'User Defined Countermeasures'!H21</f>
        <v>1</v>
      </c>
      <c r="L197" s="441">
        <f>'User Defined Countermeasures'!I21</f>
        <v>1</v>
      </c>
      <c r="M197" s="441">
        <f>'User Defined Countermeasures'!J21</f>
        <v>1</v>
      </c>
      <c r="N197" s="441">
        <f>'User Defined Countermeasures'!K21</f>
        <v>1</v>
      </c>
      <c r="O197" s="441">
        <f>'User Defined Countermeasures'!L21</f>
        <v>1</v>
      </c>
      <c r="P197" s="441">
        <f>'User Defined Countermeasures'!M21</f>
        <v>1</v>
      </c>
      <c r="Q197" s="441">
        <f>'User Defined Countermeasures'!N21</f>
        <v>1</v>
      </c>
      <c r="R197" s="441">
        <f>'User Defined Countermeasures'!O21</f>
        <v>1</v>
      </c>
      <c r="S197" s="441">
        <f>'User Defined Countermeasures'!P21</f>
        <v>1</v>
      </c>
      <c r="T197" s="441">
        <f>'User Defined Countermeasures'!Q21</f>
        <v>1</v>
      </c>
      <c r="U197" s="441">
        <f>'User Defined Countermeasures'!R21</f>
        <v>1</v>
      </c>
      <c r="V197" s="444">
        <f>'User Defined Countermeasures'!S21</f>
        <v>1</v>
      </c>
    </row>
    <row r="198" spans="1:22" x14ac:dyDescent="0.2">
      <c r="A198" s="632" t="str">
        <f>'CMFs Fatal (All Data)'!A198</f>
        <v/>
      </c>
      <c r="B198" s="434">
        <f>'CMFs Fatal (All Data)'!B198</f>
        <v>0</v>
      </c>
      <c r="C198" s="434">
        <f>'CMFs Fatal (All Data)'!C198</f>
        <v>0</v>
      </c>
      <c r="D198" s="434" t="str">
        <f>'CMFs Fatal (All Data)'!D198</f>
        <v/>
      </c>
      <c r="E198" s="442">
        <f>'User Defined Countermeasures'!V21</f>
        <v>1</v>
      </c>
      <c r="F198" s="442">
        <f>'User Defined Countermeasures'!W21</f>
        <v>1</v>
      </c>
      <c r="G198" s="442">
        <f>'User Defined Countermeasures'!X21</f>
        <v>1</v>
      </c>
      <c r="H198" s="442">
        <f>'User Defined Countermeasures'!Y21</f>
        <v>1</v>
      </c>
      <c r="I198" s="442">
        <f>'User Defined Countermeasures'!Z21</f>
        <v>1</v>
      </c>
      <c r="J198" s="442">
        <f>'User Defined Countermeasures'!AA21</f>
        <v>1</v>
      </c>
      <c r="K198" s="442">
        <f>'User Defined Countermeasures'!AB21</f>
        <v>1</v>
      </c>
      <c r="L198" s="442">
        <f>'User Defined Countermeasures'!AC21</f>
        <v>1</v>
      </c>
      <c r="M198" s="442">
        <f>'User Defined Countermeasures'!AD21</f>
        <v>1</v>
      </c>
      <c r="N198" s="442">
        <f>'User Defined Countermeasures'!AE21</f>
        <v>1</v>
      </c>
      <c r="O198" s="442">
        <f>'User Defined Countermeasures'!AF21</f>
        <v>1</v>
      </c>
      <c r="P198" s="442">
        <f>'User Defined Countermeasures'!AG21</f>
        <v>1</v>
      </c>
      <c r="Q198" s="442">
        <f>'User Defined Countermeasures'!AH21</f>
        <v>1</v>
      </c>
      <c r="R198" s="442">
        <f>'User Defined Countermeasures'!AI21</f>
        <v>1</v>
      </c>
      <c r="S198" s="442">
        <f>'User Defined Countermeasures'!AJ21</f>
        <v>1</v>
      </c>
      <c r="T198" s="442">
        <f>'User Defined Countermeasures'!AK21</f>
        <v>1</v>
      </c>
      <c r="U198" s="442">
        <f>'User Defined Countermeasures'!AL21</f>
        <v>1</v>
      </c>
      <c r="V198" s="445">
        <f>'User Defined Countermeasures'!AM21</f>
        <v>1</v>
      </c>
    </row>
    <row r="199" spans="1:22" x14ac:dyDescent="0.2">
      <c r="A199" s="632" t="str">
        <f>'CMFs Fatal (All Data)'!A199</f>
        <v/>
      </c>
      <c r="B199" s="434">
        <f>'CMFs Fatal (All Data)'!B199</f>
        <v>0</v>
      </c>
      <c r="C199" s="434">
        <f>'CMFs Fatal (All Data)'!C199</f>
        <v>0</v>
      </c>
      <c r="D199" s="434" t="str">
        <f>'CMFs Fatal (All Data)'!D199</f>
        <v/>
      </c>
      <c r="E199" s="442">
        <f>'User Defined Countermeasures'!B40</f>
        <v>1</v>
      </c>
      <c r="F199" s="442">
        <f>'User Defined Countermeasures'!C40</f>
        <v>1</v>
      </c>
      <c r="G199" s="442">
        <f>'User Defined Countermeasures'!D40</f>
        <v>1</v>
      </c>
      <c r="H199" s="442">
        <f>'User Defined Countermeasures'!E40</f>
        <v>1</v>
      </c>
      <c r="I199" s="442">
        <f>'User Defined Countermeasures'!F40</f>
        <v>1</v>
      </c>
      <c r="J199" s="442">
        <f>'User Defined Countermeasures'!G40</f>
        <v>1</v>
      </c>
      <c r="K199" s="442">
        <f>'User Defined Countermeasures'!H40</f>
        <v>1</v>
      </c>
      <c r="L199" s="442">
        <f>'User Defined Countermeasures'!I40</f>
        <v>1</v>
      </c>
      <c r="M199" s="442">
        <f>'User Defined Countermeasures'!J40</f>
        <v>1</v>
      </c>
      <c r="N199" s="442">
        <f>'User Defined Countermeasures'!K40</f>
        <v>1</v>
      </c>
      <c r="O199" s="442">
        <f>'User Defined Countermeasures'!L40</f>
        <v>1</v>
      </c>
      <c r="P199" s="442">
        <f>'User Defined Countermeasures'!M40</f>
        <v>1</v>
      </c>
      <c r="Q199" s="442">
        <f>'User Defined Countermeasures'!N40</f>
        <v>1</v>
      </c>
      <c r="R199" s="442">
        <f>'User Defined Countermeasures'!O40</f>
        <v>1</v>
      </c>
      <c r="S199" s="442">
        <f>'User Defined Countermeasures'!P40</f>
        <v>1</v>
      </c>
      <c r="T199" s="442">
        <f>'User Defined Countermeasures'!Q40</f>
        <v>1</v>
      </c>
      <c r="U199" s="442">
        <f>'User Defined Countermeasures'!R40</f>
        <v>1</v>
      </c>
      <c r="V199" s="445">
        <f>'User Defined Countermeasures'!S40</f>
        <v>1</v>
      </c>
    </row>
    <row r="200" spans="1:22" x14ac:dyDescent="0.2">
      <c r="A200" s="632" t="str">
        <f>'CMFs Fatal (All Data)'!A200</f>
        <v/>
      </c>
      <c r="B200" s="434">
        <f>'CMFs Fatal (All Data)'!B200</f>
        <v>0</v>
      </c>
      <c r="C200" s="434">
        <f>'CMFs Fatal (All Data)'!C200</f>
        <v>0</v>
      </c>
      <c r="D200" s="434" t="str">
        <f>'CMFs Fatal (All Data)'!D200</f>
        <v/>
      </c>
      <c r="E200" s="442">
        <f>'User Defined Countermeasures'!V40</f>
        <v>1</v>
      </c>
      <c r="F200" s="442">
        <f>'User Defined Countermeasures'!W40</f>
        <v>1</v>
      </c>
      <c r="G200" s="442">
        <f>'User Defined Countermeasures'!X40</f>
        <v>1</v>
      </c>
      <c r="H200" s="442">
        <f>'User Defined Countermeasures'!Y40</f>
        <v>1</v>
      </c>
      <c r="I200" s="442">
        <f>'User Defined Countermeasures'!Z40</f>
        <v>1</v>
      </c>
      <c r="J200" s="442">
        <f>'User Defined Countermeasures'!AA40</f>
        <v>1</v>
      </c>
      <c r="K200" s="442">
        <f>'User Defined Countermeasures'!AB40</f>
        <v>1</v>
      </c>
      <c r="L200" s="442">
        <f>'User Defined Countermeasures'!AC40</f>
        <v>1</v>
      </c>
      <c r="M200" s="442">
        <f>'User Defined Countermeasures'!AD40</f>
        <v>1</v>
      </c>
      <c r="N200" s="442">
        <f>'User Defined Countermeasures'!AE40</f>
        <v>1</v>
      </c>
      <c r="O200" s="442">
        <f>'User Defined Countermeasures'!AF40</f>
        <v>1</v>
      </c>
      <c r="P200" s="442">
        <f>'User Defined Countermeasures'!AG40</f>
        <v>1</v>
      </c>
      <c r="Q200" s="442">
        <f>'User Defined Countermeasures'!AH40</f>
        <v>1</v>
      </c>
      <c r="R200" s="442">
        <f>'User Defined Countermeasures'!AI40</f>
        <v>1</v>
      </c>
      <c r="S200" s="442">
        <f>'User Defined Countermeasures'!AJ40</f>
        <v>1</v>
      </c>
      <c r="T200" s="442">
        <f>'User Defined Countermeasures'!AK40</f>
        <v>1</v>
      </c>
      <c r="U200" s="442">
        <f>'User Defined Countermeasures'!AL40</f>
        <v>1</v>
      </c>
      <c r="V200" s="445">
        <f>'User Defined Countermeasures'!AM40</f>
        <v>1</v>
      </c>
    </row>
    <row r="201" spans="1:22" x14ac:dyDescent="0.2">
      <c r="A201" s="632" t="str">
        <f>'CMFs Fatal (All Data)'!A201</f>
        <v/>
      </c>
      <c r="B201" s="434">
        <f>'CMFs Fatal (All Data)'!B201</f>
        <v>0</v>
      </c>
      <c r="C201" s="434">
        <f>'CMFs Fatal (All Data)'!C201</f>
        <v>0</v>
      </c>
      <c r="D201" s="434" t="str">
        <f>'CMFs Fatal (All Data)'!D201</f>
        <v/>
      </c>
      <c r="E201" s="442">
        <f>'User Defined Countermeasures'!B59</f>
        <v>1</v>
      </c>
      <c r="F201" s="442">
        <f>'User Defined Countermeasures'!C59</f>
        <v>1</v>
      </c>
      <c r="G201" s="442">
        <f>'User Defined Countermeasures'!D59</f>
        <v>1</v>
      </c>
      <c r="H201" s="442">
        <f>'User Defined Countermeasures'!E59</f>
        <v>1</v>
      </c>
      <c r="I201" s="442">
        <f>'User Defined Countermeasures'!F59</f>
        <v>1</v>
      </c>
      <c r="J201" s="442">
        <f>'User Defined Countermeasures'!G59</f>
        <v>1</v>
      </c>
      <c r="K201" s="442">
        <f>'User Defined Countermeasures'!H59</f>
        <v>1</v>
      </c>
      <c r="L201" s="442">
        <f>'User Defined Countermeasures'!I59</f>
        <v>1</v>
      </c>
      <c r="M201" s="442">
        <f>'User Defined Countermeasures'!J59</f>
        <v>1</v>
      </c>
      <c r="N201" s="442">
        <f>'User Defined Countermeasures'!K59</f>
        <v>1</v>
      </c>
      <c r="O201" s="442">
        <f>'User Defined Countermeasures'!L59</f>
        <v>1</v>
      </c>
      <c r="P201" s="442">
        <f>'User Defined Countermeasures'!M59</f>
        <v>1</v>
      </c>
      <c r="Q201" s="442">
        <f>'User Defined Countermeasures'!N59</f>
        <v>1</v>
      </c>
      <c r="R201" s="442">
        <f>'User Defined Countermeasures'!O59</f>
        <v>1</v>
      </c>
      <c r="S201" s="442">
        <f>'User Defined Countermeasures'!P59</f>
        <v>1</v>
      </c>
      <c r="T201" s="442">
        <f>'User Defined Countermeasures'!Q59</f>
        <v>1</v>
      </c>
      <c r="U201" s="442">
        <f>'User Defined Countermeasures'!R59</f>
        <v>1</v>
      </c>
      <c r="V201" s="445">
        <f>'User Defined Countermeasures'!S59</f>
        <v>1</v>
      </c>
    </row>
    <row r="202" spans="1:22" ht="13.5" thickBot="1" x14ac:dyDescent="0.25">
      <c r="A202" s="633" t="str">
        <f>'CMFs Fatal (All Data)'!A202</f>
        <v/>
      </c>
      <c r="B202" s="435">
        <f>'CMFs Fatal (All Data)'!B202</f>
        <v>0</v>
      </c>
      <c r="C202" s="435">
        <f>'CMFs Fatal (All Data)'!C202</f>
        <v>0</v>
      </c>
      <c r="D202" s="435" t="str">
        <f>'CMFs Fatal (All Data)'!D202</f>
        <v/>
      </c>
      <c r="E202" s="443">
        <f>'User Defined Countermeasures'!V59</f>
        <v>1</v>
      </c>
      <c r="F202" s="443">
        <f>'User Defined Countermeasures'!W59</f>
        <v>1</v>
      </c>
      <c r="G202" s="443">
        <f>'User Defined Countermeasures'!X59</f>
        <v>1</v>
      </c>
      <c r="H202" s="443">
        <f>'User Defined Countermeasures'!Y59</f>
        <v>1</v>
      </c>
      <c r="I202" s="443">
        <f>'User Defined Countermeasures'!Z59</f>
        <v>1</v>
      </c>
      <c r="J202" s="443">
        <f>'User Defined Countermeasures'!AA59</f>
        <v>1</v>
      </c>
      <c r="K202" s="443">
        <f>'User Defined Countermeasures'!AB59</f>
        <v>1</v>
      </c>
      <c r="L202" s="443">
        <f>'User Defined Countermeasures'!AC59</f>
        <v>1</v>
      </c>
      <c r="M202" s="443">
        <f>'User Defined Countermeasures'!AD59</f>
        <v>1</v>
      </c>
      <c r="N202" s="443">
        <f>'User Defined Countermeasures'!AE59</f>
        <v>1</v>
      </c>
      <c r="O202" s="443">
        <f>'User Defined Countermeasures'!AF59</f>
        <v>1</v>
      </c>
      <c r="P202" s="443">
        <f>'User Defined Countermeasures'!AG59</f>
        <v>1</v>
      </c>
      <c r="Q202" s="443">
        <f>'User Defined Countermeasures'!AH59</f>
        <v>1</v>
      </c>
      <c r="R202" s="443">
        <f>'User Defined Countermeasures'!AI59</f>
        <v>1</v>
      </c>
      <c r="S202" s="443">
        <f>'User Defined Countermeasures'!AJ59</f>
        <v>1</v>
      </c>
      <c r="T202" s="443">
        <f>'User Defined Countermeasures'!AK59</f>
        <v>1</v>
      </c>
      <c r="U202" s="443">
        <f>'User Defined Countermeasures'!AL59</f>
        <v>1</v>
      </c>
      <c r="V202" s="446">
        <f>'User Defined Countermeasures'!AM59</f>
        <v>1</v>
      </c>
    </row>
  </sheetData>
  <sheetProtection algorithmName="SHA-512" hashValue="qxNkWqAobIy8RWmF6IfO/Yi4BLxOwS8oMEJKQbQ0p0lZ7ZoF04fEfCADfuAjqFqHJ58qIGHkA6BTBve9OSYj6Q==" saltValue="Aph3IkCczNWYcYp4ZLkrzg==" spinCount="100000" sheet="1" objects="1" scenarios="1"/>
  <conditionalFormatting sqref="E2:V202">
    <cfRule type="cellIs" dxfId="2" priority="4" operator="equal">
      <formula>1</formula>
    </cfRule>
  </conditionalFormatting>
  <conditionalFormatting sqref="A2:V202">
    <cfRule type="expression" dxfId="1" priority="3">
      <formula>$D2="No"</formula>
    </cfRule>
  </conditionalFormatting>
  <conditionalFormatting sqref="E2:V196">
    <cfRule type="cellIs" dxfId="0" priority="1" operator="greater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7DA8A-9D93-4349-AD4D-FAA5CA3E9C2F}">
  <sheetPr>
    <tabColor theme="5" tint="0.39997558519241921"/>
  </sheetPr>
  <dimension ref="A1:L204"/>
  <sheetViews>
    <sheetView zoomScaleNormal="100" workbookViewId="0">
      <selection activeCell="G14" sqref="G14"/>
    </sheetView>
  </sheetViews>
  <sheetFormatPr defaultRowHeight="12.75" x14ac:dyDescent="0.2"/>
  <cols>
    <col min="1" max="1" width="80.7109375" style="634" bestFit="1" customWidth="1"/>
    <col min="2" max="2" width="12.7109375" style="44" bestFit="1" customWidth="1"/>
    <col min="3" max="3" width="17" style="624" bestFit="1" customWidth="1"/>
    <col min="4" max="4" width="16.28515625" style="44" customWidth="1"/>
    <col min="5" max="5" width="9.85546875" style="623" customWidth="1"/>
  </cols>
  <sheetData>
    <row r="1" spans="1:12" ht="26.25" customHeight="1" x14ac:dyDescent="0.2">
      <c r="A1" s="758" t="s">
        <v>916</v>
      </c>
      <c r="B1" s="758"/>
      <c r="C1" s="758"/>
      <c r="D1" s="758"/>
    </row>
    <row r="2" spans="1:12" ht="26.25" customHeight="1" thickBot="1" x14ac:dyDescent="0.25">
      <c r="A2" s="759"/>
      <c r="B2" s="759"/>
      <c r="C2" s="759"/>
      <c r="D2" s="759"/>
    </row>
    <row r="3" spans="1:12" s="387" customFormat="1" ht="28.5" customHeight="1" thickBot="1" x14ac:dyDescent="0.25">
      <c r="A3" s="635" t="s">
        <v>224</v>
      </c>
      <c r="B3" s="565" t="s">
        <v>6</v>
      </c>
      <c r="C3" s="565" t="s">
        <v>634</v>
      </c>
      <c r="D3" s="566" t="s">
        <v>890</v>
      </c>
      <c r="E3" s="756" t="str">
        <f>IF(ISERROR(D5),"Please select an Area Type on Worksheet 1, Box 14","")</f>
        <v>Please select an Area Type on Worksheet 1, Box 14</v>
      </c>
      <c r="F3" s="757"/>
      <c r="G3" s="757"/>
      <c r="H3" s="757"/>
      <c r="I3" s="757"/>
      <c r="J3" s="757"/>
      <c r="K3" s="757"/>
      <c r="L3" s="757"/>
    </row>
    <row r="4" spans="1:12" ht="13.5" thickBot="1" x14ac:dyDescent="0.25">
      <c r="A4" s="629"/>
      <c r="B4" s="463">
        <f>'CMFs Fatal (All Data)'!B2</f>
        <v>0</v>
      </c>
      <c r="C4" s="463" t="str">
        <f>'CMFs Fatal (All Data)'!C2</f>
        <v>All</v>
      </c>
      <c r="D4" s="690" t="str">
        <f>'CMFs Fatal (All Data)'!D2</f>
        <v/>
      </c>
      <c r="E4" s="625"/>
    </row>
    <row r="5" spans="1:12" x14ac:dyDescent="0.2">
      <c r="A5" s="407" t="str">
        <f>'CMFs Fatal (All Data)'!A3</f>
        <v xml:space="preserve">0 - No improvement - </v>
      </c>
      <c r="B5" s="460">
        <f>'CMFs Fatal (All Data)'!B3</f>
        <v>0</v>
      </c>
      <c r="C5" s="460" t="str">
        <f>'CMFs Fatal (All Data)'!C3</f>
        <v>All</v>
      </c>
      <c r="D5" s="691" t="e">
        <f>'CMFs Fatal (All Data)'!D3</f>
        <v>#N/A</v>
      </c>
      <c r="E5" s="625"/>
      <c r="F5" s="497"/>
      <c r="G5" s="689"/>
      <c r="H5" s="497"/>
    </row>
    <row r="6" spans="1:12" x14ac:dyDescent="0.2">
      <c r="A6" s="407" t="str">
        <f>'CMFs Fatal (All Data)'!A4</f>
        <v>1 - Access management - Driveway - Change driveway class to high turnover/major</v>
      </c>
      <c r="B6" s="403">
        <f>'CMFs Fatal (All Data)'!B4</f>
        <v>20</v>
      </c>
      <c r="C6" s="403" t="str">
        <f>'CMFs Fatal (All Data)'!C4</f>
        <v>Urban</v>
      </c>
      <c r="D6" s="692" t="e">
        <f>'CMFs Fatal (All Data)'!D4</f>
        <v>#N/A</v>
      </c>
      <c r="E6" s="625"/>
    </row>
    <row r="7" spans="1:12" x14ac:dyDescent="0.2">
      <c r="A7" s="407" t="str">
        <f>'CMFs Fatal (All Data)'!A5</f>
        <v>2 - Access management - Driveway - Presence of driveway on an intersection approach corner</v>
      </c>
      <c r="B7" s="403">
        <f>'CMFs Fatal (All Data)'!B5</f>
        <v>20</v>
      </c>
      <c r="C7" s="403" t="str">
        <f>'CMFs Fatal (All Data)'!C5</f>
        <v>All</v>
      </c>
      <c r="D7" s="692" t="e">
        <f>'CMFs Fatal (All Data)'!D5</f>
        <v>#N/A</v>
      </c>
      <c r="E7" s="625"/>
    </row>
    <row r="8" spans="1:12" x14ac:dyDescent="0.2">
      <c r="A8" s="407" t="str">
        <f>'CMFs Fatal (All Data)'!A6</f>
        <v>3 - Access management - Driveway - Presence of driveway on an intersection receiving corner</v>
      </c>
      <c r="B8" s="403">
        <f>'CMFs Fatal (All Data)'!B6</f>
        <v>20</v>
      </c>
      <c r="C8" s="403" t="str">
        <f>'CMFs Fatal (All Data)'!C6</f>
        <v>All</v>
      </c>
      <c r="D8" s="692" t="e">
        <f>'CMFs Fatal (All Data)'!D6</f>
        <v>#N/A</v>
      </c>
      <c r="E8" s="625"/>
    </row>
    <row r="9" spans="1:12" x14ac:dyDescent="0.2">
      <c r="A9" s="407" t="str">
        <f>'CMFs Fatal (All Data)'!A7</f>
        <v>4 - Access management - Median type - Convert an open median to a directional median</v>
      </c>
      <c r="B9" s="403">
        <f>'CMFs Fatal (All Data)'!B7</f>
        <v>20</v>
      </c>
      <c r="C9" s="403" t="str">
        <f>'CMFs Fatal (All Data)'!C7</f>
        <v>Urban and Suburban</v>
      </c>
      <c r="D9" s="692" t="e">
        <f>'CMFs Fatal (All Data)'!D7</f>
        <v>#N/A</v>
      </c>
      <c r="E9" s="625"/>
    </row>
    <row r="10" spans="1:12" x14ac:dyDescent="0.2">
      <c r="A10" s="407" t="str">
        <f>'CMFs Fatal (All Data)'!A8</f>
        <v>5 - Access management - Median type - Install raised median</v>
      </c>
      <c r="B10" s="403">
        <f>'CMFs Fatal (All Data)'!B8</f>
        <v>20</v>
      </c>
      <c r="C10" s="403" t="str">
        <f>'CMFs Fatal (All Data)'!C8</f>
        <v>All</v>
      </c>
      <c r="D10" s="692" t="e">
        <f>'CMFs Fatal (All Data)'!D8</f>
        <v>#N/A</v>
      </c>
      <c r="E10" s="625"/>
    </row>
    <row r="11" spans="1:12" x14ac:dyDescent="0.2">
      <c r="A11" s="407" t="str">
        <f>'CMFs Fatal (All Data)'!A9</f>
        <v>6 - Access management - Median width - Increase median width by 1 ft</v>
      </c>
      <c r="B11" s="403">
        <f>'CMFs Fatal (All Data)'!B9</f>
        <v>20</v>
      </c>
      <c r="C11" s="403" t="str">
        <f>'CMFs Fatal (All Data)'!C9</f>
        <v>All</v>
      </c>
      <c r="D11" s="692" t="e">
        <f>'CMFs Fatal (All Data)'!D9</f>
        <v>#N/A</v>
      </c>
      <c r="E11" s="625"/>
    </row>
    <row r="12" spans="1:12" x14ac:dyDescent="0.2">
      <c r="A12" s="407" t="str">
        <f>'CMFs Fatal (All Data)'!A10</f>
        <v>7 - Access management - Median width - Increase median width from 10 ft to 20 ft</v>
      </c>
      <c r="B12" s="403">
        <f>'CMFs Fatal (All Data)'!B10</f>
        <v>20</v>
      </c>
      <c r="C12" s="403" t="str">
        <f>'CMFs Fatal (All Data)'!C10</f>
        <v>All</v>
      </c>
      <c r="D12" s="692" t="e">
        <f>'CMFs Fatal (All Data)'!D10</f>
        <v>#N/A</v>
      </c>
      <c r="E12" s="625"/>
    </row>
    <row r="13" spans="1:12" x14ac:dyDescent="0.2">
      <c r="A13" s="536" t="str">
        <f>'CMFs Fatal (All Data)'!A11</f>
        <v>8 - Access management - Median width - Increase median width from 10 ft to 30 ft</v>
      </c>
      <c r="B13" s="403">
        <f>'CMFs Fatal (All Data)'!B11</f>
        <v>20</v>
      </c>
      <c r="C13" s="403" t="str">
        <f>'CMFs Fatal (All Data)'!C11</f>
        <v>All</v>
      </c>
      <c r="D13" s="692" t="e">
        <f>'CMFs Fatal (All Data)'!D11</f>
        <v>#N/A</v>
      </c>
      <c r="E13" s="625"/>
    </row>
    <row r="14" spans="1:12" x14ac:dyDescent="0.2">
      <c r="A14" s="407" t="str">
        <f>'CMFs Fatal (All Data)'!A12</f>
        <v>9 - Access management - Median width - Increase median width from 10 ft to 40 ft</v>
      </c>
      <c r="B14" s="405">
        <f>'CMFs Fatal (All Data)'!B12</f>
        <v>20</v>
      </c>
      <c r="C14" s="405" t="str">
        <f>'CMFs Fatal (All Data)'!C12</f>
        <v>All</v>
      </c>
      <c r="D14" s="693" t="e">
        <f>'CMFs Fatal (All Data)'!D12</f>
        <v>#N/A</v>
      </c>
      <c r="E14" s="625"/>
    </row>
    <row r="15" spans="1:12" x14ac:dyDescent="0.2">
      <c r="A15" s="407" t="str">
        <f>'CMFs Fatal (All Data)'!A13</f>
        <v>10 - Access management - Median width - Increase median width from 10 ft to 50 ft</v>
      </c>
      <c r="B15" s="403">
        <f>'CMFs Fatal (All Data)'!B13</f>
        <v>20</v>
      </c>
      <c r="C15" s="403" t="str">
        <f>'CMFs Fatal (All Data)'!C13</f>
        <v>All</v>
      </c>
      <c r="D15" s="692" t="e">
        <f>'CMFs Fatal (All Data)'!D13</f>
        <v>#N/A</v>
      </c>
      <c r="E15" s="625"/>
    </row>
    <row r="16" spans="1:12" x14ac:dyDescent="0.2">
      <c r="A16" s="407" t="str">
        <f>'CMFs Fatal (All Data)'!A14</f>
        <v>11 - Access management - Median width - Increase median width from 10 ft to 60 ft</v>
      </c>
      <c r="B16" s="403">
        <f>'CMFs Fatal (All Data)'!B14</f>
        <v>20</v>
      </c>
      <c r="C16" s="403" t="str">
        <f>'CMFs Fatal (All Data)'!C14</f>
        <v>All</v>
      </c>
      <c r="D16" s="692" t="e">
        <f>'CMFs Fatal (All Data)'!D14</f>
        <v>#N/A</v>
      </c>
      <c r="E16" s="625"/>
    </row>
    <row r="17" spans="1:5" x14ac:dyDescent="0.2">
      <c r="A17" s="407" t="str">
        <f>'CMFs Fatal (All Data)'!A15</f>
        <v>12 - Access management - Median width - Increase median width from 10 ft to 70 ft</v>
      </c>
      <c r="B17" s="403">
        <f>'CMFs Fatal (All Data)'!B15</f>
        <v>20</v>
      </c>
      <c r="C17" s="403" t="str">
        <f>'CMFs Fatal (All Data)'!C15</f>
        <v>All</v>
      </c>
      <c r="D17" s="692" t="e">
        <f>'CMFs Fatal (All Data)'!D15</f>
        <v>#N/A</v>
      </c>
      <c r="E17" s="625"/>
    </row>
    <row r="18" spans="1:5" x14ac:dyDescent="0.2">
      <c r="A18" s="407" t="str">
        <f>'CMFs Fatal (All Data)'!A16</f>
        <v>13 - Access management - Median width - Increase median width from 10 ft to 80 ft</v>
      </c>
      <c r="B18" s="403">
        <f>'CMFs Fatal (All Data)'!B16</f>
        <v>20</v>
      </c>
      <c r="C18" s="403" t="str">
        <f>'CMFs Fatal (All Data)'!C16</f>
        <v>All</v>
      </c>
      <c r="D18" s="692" t="e">
        <f>'CMFs Fatal (All Data)'!D16</f>
        <v>#N/A</v>
      </c>
      <c r="E18" s="625"/>
    </row>
    <row r="19" spans="1:5" x14ac:dyDescent="0.2">
      <c r="A19" s="536" t="str">
        <f>'CMFs Fatal (All Data)'!A17</f>
        <v>14 - Access management - Ramp - Presence of on-ramps</v>
      </c>
      <c r="B19" s="403">
        <f>'CMFs Fatal (All Data)'!B17</f>
        <v>20</v>
      </c>
      <c r="C19" s="403" t="str">
        <f>'CMFs Fatal (All Data)'!C17</f>
        <v>Rural</v>
      </c>
      <c r="D19" s="692" t="e">
        <f>'CMFs Fatal (All Data)'!D17</f>
        <v>#N/A</v>
      </c>
      <c r="E19" s="625"/>
    </row>
    <row r="20" spans="1:5" x14ac:dyDescent="0.2">
      <c r="A20" s="536" t="str">
        <f>'CMFs Fatal (All Data)'!A18</f>
        <v>15 - Access management - Ramp density - Increase Ramp Density-Freeway-from 0 to 1 ramps per mile</v>
      </c>
      <c r="B20" s="403">
        <f>'CMFs Fatal (All Data)'!B18</f>
        <v>20</v>
      </c>
      <c r="C20" s="403" t="str">
        <f>'CMFs Fatal (All Data)'!C18</f>
        <v>All</v>
      </c>
      <c r="D20" s="692" t="e">
        <f>'CMFs Fatal (All Data)'!D18</f>
        <v>#N/A</v>
      </c>
      <c r="E20" s="625"/>
    </row>
    <row r="21" spans="1:5" x14ac:dyDescent="0.2">
      <c r="A21" s="407" t="str">
        <f>'CMFs Fatal (All Data)'!A19</f>
        <v>16 - Access management - Ramp density - Increase Ramp Density-Freeway-from 0 to 10 ramps per mile</v>
      </c>
      <c r="B21" s="403">
        <f>'CMFs Fatal (All Data)'!B19</f>
        <v>20</v>
      </c>
      <c r="C21" s="403" t="str">
        <f>'CMFs Fatal (All Data)'!C19</f>
        <v>All</v>
      </c>
      <c r="D21" s="692" t="e">
        <f>'CMFs Fatal (All Data)'!D19</f>
        <v>#N/A</v>
      </c>
      <c r="E21" s="625"/>
    </row>
    <row r="22" spans="1:5" x14ac:dyDescent="0.2">
      <c r="A22" s="407" t="str">
        <f>'CMFs Fatal (All Data)'!A20</f>
        <v>17 - Access management - Ramp density - Increase Ramp Density-Freeway-from 0 to 5 ramps per mile</v>
      </c>
      <c r="B22" s="403">
        <f>'CMFs Fatal (All Data)'!B20</f>
        <v>20</v>
      </c>
      <c r="C22" s="403" t="str">
        <f>'CMFs Fatal (All Data)'!C20</f>
        <v>All</v>
      </c>
      <c r="D22" s="692" t="e">
        <f>'CMFs Fatal (All Data)'!D20</f>
        <v>#N/A</v>
      </c>
      <c r="E22" s="625"/>
    </row>
    <row r="23" spans="1:5" x14ac:dyDescent="0.2">
      <c r="A23" s="407" t="str">
        <f>'CMFs Fatal (All Data)'!A21</f>
        <v>18 - Access management - Regulation - Convert two-way to one-way operation (Frontage road)</v>
      </c>
      <c r="B23" s="403">
        <f>'CMFs Fatal (All Data)'!B21</f>
        <v>20</v>
      </c>
      <c r="C23" s="403" t="str">
        <f>'CMFs Fatal (All Data)'!C21</f>
        <v>All</v>
      </c>
      <c r="D23" s="692" t="e">
        <f>'CMFs Fatal (All Data)'!D21</f>
        <v>#N/A</v>
      </c>
      <c r="E23" s="625"/>
    </row>
    <row r="24" spans="1:5" x14ac:dyDescent="0.2">
      <c r="A24" s="407" t="str">
        <f>'CMFs Fatal (All Data)'!A22</f>
        <v>19 - Access management - TWLTL - Add - Add a TWLTL on two lane road</v>
      </c>
      <c r="B24" s="403">
        <f>'CMFs Fatal (All Data)'!B22</f>
        <v>20</v>
      </c>
      <c r="C24" s="403" t="str">
        <f>'CMFs Fatal (All Data)'!C22</f>
        <v>All</v>
      </c>
      <c r="D24" s="692" t="e">
        <f>'CMFs Fatal (All Data)'!D22</f>
        <v>#N/A</v>
      </c>
      <c r="E24" s="625"/>
    </row>
    <row r="25" spans="1:5" x14ac:dyDescent="0.2">
      <c r="A25" s="407" t="str">
        <f>'CMFs Fatal (All Data)'!A23</f>
        <v>20 - Access management - TWLTL - Convert - Convert 4 lanes to 3 lanes with a TWLTL</v>
      </c>
      <c r="B25" s="403">
        <f>'CMFs Fatal (All Data)'!B23</f>
        <v>20</v>
      </c>
      <c r="C25" s="403" t="str">
        <f>'CMFs Fatal (All Data)'!C23</f>
        <v>Urban and Suburban</v>
      </c>
      <c r="D25" s="692" t="e">
        <f>'CMFs Fatal (All Data)'!D23</f>
        <v>#N/A</v>
      </c>
      <c r="E25" s="625"/>
    </row>
    <row r="26" spans="1:5" x14ac:dyDescent="0.2">
      <c r="A26" s="407" t="str">
        <f>'CMFs Fatal (All Data)'!A24</f>
        <v>21 - Access management - TWLTL - Convert - Convert 4-lane undivided road to 2-lanes plus TWLTL</v>
      </c>
      <c r="B26" s="403">
        <f>'CMFs Fatal (All Data)'!B24</f>
        <v>20</v>
      </c>
      <c r="C26" s="403" t="str">
        <f>'CMFs Fatal (All Data)'!C24</f>
        <v>All</v>
      </c>
      <c r="D26" s="692" t="e">
        <f>'CMFs Fatal (All Data)'!D24</f>
        <v>#N/A</v>
      </c>
      <c r="E26" s="625"/>
    </row>
    <row r="27" spans="1:5" x14ac:dyDescent="0.2">
      <c r="A27" s="407" t="str">
        <f>'CMFs Fatal (All Data)'!A25</f>
        <v>22 - Access management - TWLTL - Replace/Remove - Replace TWLTL with raised median</v>
      </c>
      <c r="B27" s="403">
        <f>'CMFs Fatal (All Data)'!B25</f>
        <v>20</v>
      </c>
      <c r="C27" s="403" t="str">
        <f>'CMFs Fatal (All Data)'!C25</f>
        <v>All</v>
      </c>
      <c r="D27" s="692" t="e">
        <f>'CMFs Fatal (All Data)'!D25</f>
        <v>#N/A</v>
      </c>
      <c r="E27" s="625"/>
    </row>
    <row r="28" spans="1:5" x14ac:dyDescent="0.2">
      <c r="A28" s="407" t="str">
        <f>'CMFs Fatal (All Data)'!A26</f>
        <v>23 - Advanced technology and ITS - Convert existing barrier tollbooths to open road tolling (ORT) facility</v>
      </c>
      <c r="B28" s="403">
        <f>'CMFs Fatal (All Data)'!B26</f>
        <v>20</v>
      </c>
      <c r="C28" s="403" t="str">
        <f>'CMFs Fatal (All Data)'!C26</f>
        <v>All</v>
      </c>
      <c r="D28" s="692" t="e">
        <f>'CMFs Fatal (All Data)'!D26</f>
        <v>#N/A</v>
      </c>
      <c r="E28" s="625"/>
    </row>
    <row r="29" spans="1:5" x14ac:dyDescent="0.2">
      <c r="A29" s="407" t="str">
        <f>'CMFs Fatal (All Data)'!A27</f>
        <v>24 - Advanced technology and ITS - Convert traditional mainline toll plazas to hybrid mainline toll plazas</v>
      </c>
      <c r="B29" s="403">
        <f>'CMFs Fatal (All Data)'!B27</f>
        <v>20</v>
      </c>
      <c r="C29" s="403" t="str">
        <f>'CMFs Fatal (All Data)'!C27</f>
        <v>All</v>
      </c>
      <c r="D29" s="692" t="e">
        <f>'CMFs Fatal (All Data)'!D27</f>
        <v>#N/A</v>
      </c>
      <c r="E29" s="625"/>
    </row>
    <row r="30" spans="1:5" x14ac:dyDescent="0.2">
      <c r="A30" s="407" t="str">
        <f>'CMFs Fatal (All Data)'!A28</f>
        <v>25 - Bicyclists - Install bicycle lanes (marked, but not physically-separated)</v>
      </c>
      <c r="B30" s="403">
        <f>'CMFs Fatal (All Data)'!B28</f>
        <v>20</v>
      </c>
      <c r="C30" s="403" t="str">
        <f>'CMFs Fatal (All Data)'!C28</f>
        <v>Urban</v>
      </c>
      <c r="D30" s="692" t="e">
        <f>'CMFs Fatal (All Data)'!D28</f>
        <v>#N/A</v>
      </c>
      <c r="E30" s="625"/>
    </row>
    <row r="31" spans="1:5" x14ac:dyDescent="0.2">
      <c r="A31" s="407" t="str">
        <f>'CMFs Fatal (All Data)'!A29</f>
        <v>26 - Bicyclists - Install bicycle tracks (physically-separated)</v>
      </c>
      <c r="B31" s="403">
        <f>'CMFs Fatal (All Data)'!B29</f>
        <v>20</v>
      </c>
      <c r="C31" s="403" t="str">
        <f>'CMFs Fatal (All Data)'!C29</f>
        <v>All</v>
      </c>
      <c r="D31" s="692" t="e">
        <f>'CMFs Fatal (All Data)'!D29</f>
        <v>#N/A</v>
      </c>
      <c r="E31" s="625"/>
    </row>
    <row r="32" spans="1:5" x14ac:dyDescent="0.2">
      <c r="A32" s="407" t="str">
        <f>'CMFs Fatal (All Data)'!A30</f>
        <v>27 - Bicyclists - Install sidewalk barrier to separate cycling from traffic</v>
      </c>
      <c r="B32" s="403">
        <f>'CMFs Fatal (All Data)'!B30</f>
        <v>20</v>
      </c>
      <c r="C32" s="403" t="str">
        <f>'CMFs Fatal (All Data)'!C30</f>
        <v>Urban</v>
      </c>
      <c r="D32" s="692" t="e">
        <f>'CMFs Fatal (All Data)'!D30</f>
        <v>#N/A</v>
      </c>
      <c r="E32" s="625"/>
    </row>
    <row r="33" spans="1:5" x14ac:dyDescent="0.2">
      <c r="A33" s="407" t="str">
        <f>'CMFs Fatal (All Data)'!A31</f>
        <v xml:space="preserve">28 - Illumination - Intersection/interchange - Add lighting at an intersection and interchange </v>
      </c>
      <c r="B33" s="403">
        <f>'CMFs Fatal (All Data)'!B31</f>
        <v>20</v>
      </c>
      <c r="C33" s="403" t="str">
        <f>'CMFs Fatal (All Data)'!C31</f>
        <v>All</v>
      </c>
      <c r="D33" s="692" t="e">
        <f>'CMFs Fatal (All Data)'!D31</f>
        <v>#N/A</v>
      </c>
      <c r="E33" s="625"/>
    </row>
    <row r="34" spans="1:5" x14ac:dyDescent="0.2">
      <c r="A34" s="407" t="str">
        <f>'CMFs Fatal (All Data)'!A32</f>
        <v>29 - Illumination - Segment - Install the street light at roadway segment</v>
      </c>
      <c r="B34" s="403">
        <f>'CMFs Fatal (All Data)'!B32</f>
        <v>20</v>
      </c>
      <c r="C34" s="403" t="str">
        <f>'CMFs Fatal (All Data)'!C32</f>
        <v>All</v>
      </c>
      <c r="D34" s="692" t="e">
        <f>'CMFs Fatal (All Data)'!D32</f>
        <v>#N/A</v>
      </c>
      <c r="E34" s="662"/>
    </row>
    <row r="35" spans="1:5" x14ac:dyDescent="0.2">
      <c r="A35" s="407" t="str">
        <f>'CMFs Fatal (All Data)'!A33</f>
        <v>30 - Interchange design - Add auxiliary lane</v>
      </c>
      <c r="B35" s="403">
        <f>'CMFs Fatal (All Data)'!B33</f>
        <v>8</v>
      </c>
      <c r="C35" s="403" t="str">
        <f>'CMFs Fatal (All Data)'!C33</f>
        <v>All</v>
      </c>
      <c r="D35" s="692" t="e">
        <f>'CMFs Fatal (All Data)'!D33</f>
        <v>#N/A</v>
      </c>
      <c r="E35" s="625"/>
    </row>
    <row r="36" spans="1:5" x14ac:dyDescent="0.2">
      <c r="A36" s="407" t="str">
        <f>'CMFs Fatal (All Data)'!A34</f>
        <v>31 - Interchange design - Convert at-grade intersection into grade-separated interchange</v>
      </c>
      <c r="B36" s="403">
        <f>'CMFs Fatal (All Data)'!B34</f>
        <v>20</v>
      </c>
      <c r="C36" s="403" t="str">
        <f>'CMFs Fatal (All Data)'!C34</f>
        <v>All</v>
      </c>
      <c r="D36" s="692" t="e">
        <f>'CMFs Fatal (All Data)'!D34</f>
        <v>#N/A</v>
      </c>
      <c r="E36" s="625"/>
    </row>
    <row r="37" spans="1:5" x14ac:dyDescent="0.2">
      <c r="A37" s="407" t="str">
        <f>'CMFs Fatal (All Data)'!A35</f>
        <v>32 - Interchange design - Convert diamond interchange to Diverging Diamond Interchange (DDI) or Double Crossover Diamond (DCD)</v>
      </c>
      <c r="B37" s="403">
        <f>'CMFs Fatal (All Data)'!B35</f>
        <v>20</v>
      </c>
      <c r="C37" s="403" t="str">
        <f>'CMFs Fatal (All Data)'!C35</f>
        <v>All</v>
      </c>
      <c r="D37" s="692" t="e">
        <f>'CMFs Fatal (All Data)'!D35</f>
        <v>#N/A</v>
      </c>
      <c r="E37" s="625"/>
    </row>
    <row r="38" spans="1:5" x14ac:dyDescent="0.2">
      <c r="A38" s="407" t="str">
        <f>'CMFs Fatal (All Data)'!A36</f>
        <v>33 - Intersection - Install rumble strip at stop controlled approach</v>
      </c>
      <c r="B38" s="403">
        <f>'CMFs Fatal (All Data)'!B36</f>
        <v>8</v>
      </c>
      <c r="C38" s="403" t="str">
        <f>'CMFs Fatal (All Data)'!C36</f>
        <v>All</v>
      </c>
      <c r="D38" s="692" t="e">
        <f>'CMFs Fatal (All Data)'!D36</f>
        <v>#N/A</v>
      </c>
      <c r="E38" s="625"/>
    </row>
    <row r="39" spans="1:5" x14ac:dyDescent="0.2">
      <c r="A39" s="407" t="str">
        <f>'CMFs Fatal (All Data)'!A37</f>
        <v>34 - Intersection - Geometry - Alignment - Redesign Intersection</v>
      </c>
      <c r="B39" s="403">
        <f>'CMFs Fatal (All Data)'!B37</f>
        <v>25</v>
      </c>
      <c r="C39" s="403" t="str">
        <f>'CMFs Fatal (All Data)'!C37</f>
        <v>All</v>
      </c>
      <c r="D39" s="692" t="e">
        <f>'CMFs Fatal (All Data)'!D37</f>
        <v>#N/A</v>
      </c>
      <c r="E39" s="662"/>
    </row>
    <row r="40" spans="1:5" x14ac:dyDescent="0.2">
      <c r="A40" s="407" t="str">
        <f>'CMFs Fatal (All Data)'!A38</f>
        <v>35 - Intersection - Geometry - Roundabout - Convert a signalized intersection to roundabout</v>
      </c>
      <c r="B40" s="403">
        <f>'CMFs Fatal (All Data)'!B38</f>
        <v>20</v>
      </c>
      <c r="C40" s="403" t="str">
        <f>'CMFs Fatal (All Data)'!C38</f>
        <v>All</v>
      </c>
      <c r="D40" s="692" t="e">
        <f>'CMFs Fatal (All Data)'!D38</f>
        <v>#N/A</v>
      </c>
      <c r="E40" s="625"/>
    </row>
    <row r="41" spans="1:5" x14ac:dyDescent="0.2">
      <c r="A41" s="407" t="str">
        <f>'CMFs Fatal (All Data)'!A39</f>
        <v>36 - Intersection - Geometry - Roundabout - Convert a two-way stop intersection to roundabout</v>
      </c>
      <c r="B41" s="403">
        <f>'CMFs Fatal (All Data)'!B39</f>
        <v>20</v>
      </c>
      <c r="C41" s="403" t="str">
        <f>'CMFs Fatal (All Data)'!C39</f>
        <v>All</v>
      </c>
      <c r="D41" s="692" t="e">
        <f>'CMFs Fatal (All Data)'!D39</f>
        <v>#N/A</v>
      </c>
      <c r="E41" s="662"/>
    </row>
    <row r="42" spans="1:5" x14ac:dyDescent="0.2">
      <c r="A42" s="407" t="str">
        <f>'CMFs Fatal (All Data)'!A40</f>
        <v>37 - Intersection - Geometry - Roundabout - Convert a yield control intersection to roundabout</v>
      </c>
      <c r="B42" s="403">
        <f>'CMFs Fatal (All Data)'!B40</f>
        <v>20</v>
      </c>
      <c r="C42" s="403" t="str">
        <f>'CMFs Fatal (All Data)'!C40</f>
        <v>All</v>
      </c>
      <c r="D42" s="692" t="e">
        <f>'CMFs Fatal (All Data)'!D40</f>
        <v>#N/A</v>
      </c>
      <c r="E42" s="625"/>
    </row>
    <row r="43" spans="1:5" x14ac:dyDescent="0.2">
      <c r="A43" s="407" t="str">
        <f>'CMFs Fatal (All Data)'!A41</f>
        <v>38 - Intersection - Geometry - Roundabout - Convert an all-way stop intersection to roundabout</v>
      </c>
      <c r="B43" s="403">
        <f>'CMFs Fatal (All Data)'!B41</f>
        <v>20</v>
      </c>
      <c r="C43" s="403" t="str">
        <f>'CMFs Fatal (All Data)'!C41</f>
        <v>All</v>
      </c>
      <c r="D43" s="692" t="e">
        <f>'CMFs Fatal (All Data)'!D41</f>
        <v>#N/A</v>
      </c>
      <c r="E43" s="625"/>
    </row>
    <row r="44" spans="1:5" x14ac:dyDescent="0.2">
      <c r="A44" s="407" t="str">
        <f>'CMFs Fatal (All Data)'!A42</f>
        <v>39 - Intersection - Geometry - Superstreet - Convert a conventional intersection to a superstreet intersection</v>
      </c>
      <c r="B44" s="403">
        <f>'CMFs Fatal (All Data)'!B42</f>
        <v>20</v>
      </c>
      <c r="C44" s="403" t="str">
        <f>'CMFs Fatal (All Data)'!C42</f>
        <v>Rural</v>
      </c>
      <c r="D44" s="692" t="e">
        <f>'CMFs Fatal (All Data)'!D42</f>
        <v>#N/A</v>
      </c>
      <c r="E44" s="625"/>
    </row>
    <row r="45" spans="1:5" x14ac:dyDescent="0.2">
      <c r="A45" s="407" t="str">
        <f>'CMFs Fatal (All Data)'!A43</f>
        <v>40 - Intersection - Geometry - Superstreet - Convert a conventional T intersection to a superstreet T intersection</v>
      </c>
      <c r="B45" s="403">
        <f>'CMFs Fatal (All Data)'!B43</f>
        <v>20</v>
      </c>
      <c r="C45" s="403" t="str">
        <f>'CMFs Fatal (All Data)'!C43</f>
        <v>All</v>
      </c>
      <c r="D45" s="692" t="e">
        <f>'CMFs Fatal (All Data)'!D43</f>
        <v>#N/A</v>
      </c>
      <c r="E45" s="662"/>
    </row>
    <row r="46" spans="1:5" x14ac:dyDescent="0.2">
      <c r="A46" s="536" t="str">
        <f>'CMFs Fatal (All Data)'!A44</f>
        <v>41 - Intersection - Geometry - Superstreet - Convert a conventional unsignalized intersection to an unsignalized superstreet intersection</v>
      </c>
      <c r="B46" s="403">
        <f>'CMFs Fatal (All Data)'!B44</f>
        <v>20</v>
      </c>
      <c r="C46" s="403" t="str">
        <f>'CMFs Fatal (All Data)'!C44</f>
        <v>Rural</v>
      </c>
      <c r="D46" s="692" t="e">
        <f>'CMFs Fatal (All Data)'!D44</f>
        <v>#N/A</v>
      </c>
      <c r="E46" s="625"/>
    </row>
    <row r="47" spans="1:5" x14ac:dyDescent="0.2">
      <c r="A47" s="536" t="str">
        <f>'CMFs Fatal (All Data)'!A45</f>
        <v>42 - Intersection - Geometry - Turn lanes - Add auxiliary right turn lane (without physical separation)</v>
      </c>
      <c r="B47" s="403">
        <f>'CMFs Fatal (All Data)'!B45</f>
        <v>8</v>
      </c>
      <c r="C47" s="403" t="str">
        <f>'CMFs Fatal (All Data)'!C45</f>
        <v>All</v>
      </c>
      <c r="D47" s="692" t="e">
        <f>'CMFs Fatal (All Data)'!D45</f>
        <v>#N/A</v>
      </c>
      <c r="E47" s="625"/>
    </row>
    <row r="48" spans="1:5" x14ac:dyDescent="0.2">
      <c r="A48" s="536" t="str">
        <f>'CMFs Fatal (All Data)'!A46</f>
        <v>43 - Intersection - Geometry - Turn lanes - Add exclusive left-turn lane (with physical separation)</v>
      </c>
      <c r="B48" s="403">
        <f>'CMFs Fatal (All Data)'!B46</f>
        <v>8</v>
      </c>
      <c r="C48" s="403" t="str">
        <f>'CMFs Fatal (All Data)'!C46</f>
        <v>Rural</v>
      </c>
      <c r="D48" s="692" t="e">
        <f>'CMFs Fatal (All Data)'!D46</f>
        <v>#N/A</v>
      </c>
      <c r="E48" s="625"/>
    </row>
    <row r="49" spans="1:5" x14ac:dyDescent="0.2">
      <c r="A49" s="536" t="str">
        <f>'CMFs Fatal (All Data)'!A47</f>
        <v>44 - Intersection - Geometry - Turn lanes - Add left- or right-turn by-pass lanes</v>
      </c>
      <c r="B49" s="403">
        <f>'CMFs Fatal (All Data)'!B47</f>
        <v>8</v>
      </c>
      <c r="C49" s="403" t="str">
        <f>'CMFs Fatal (All Data)'!C47</f>
        <v>Rural</v>
      </c>
      <c r="D49" s="692" t="e">
        <f>'CMFs Fatal (All Data)'!D47</f>
        <v>#N/A</v>
      </c>
      <c r="E49" s="625"/>
    </row>
    <row r="50" spans="1:5" x14ac:dyDescent="0.2">
      <c r="A50" s="407" t="str">
        <f>'CMFs Fatal (All Data)'!A48</f>
        <v>45 - Intersection - Geometry - Turn lanes - Add left-turn lanes on both major road approaches</v>
      </c>
      <c r="B50" s="403">
        <f>'CMFs Fatal (All Data)'!B48</f>
        <v>8</v>
      </c>
      <c r="C50" s="403" t="str">
        <f>'CMFs Fatal (All Data)'!C48</f>
        <v>All</v>
      </c>
      <c r="D50" s="692" t="e">
        <f>'CMFs Fatal (All Data)'!D48</f>
        <v>#N/A</v>
      </c>
      <c r="E50" s="625"/>
    </row>
    <row r="51" spans="1:5" x14ac:dyDescent="0.2">
      <c r="A51" s="407" t="str">
        <f>'CMFs Fatal (All Data)'!A49</f>
        <v>46 - Intersection - Geometry - Turn lanes - Improve angle of channelized right turn lane</v>
      </c>
      <c r="B51" s="403">
        <f>'CMFs Fatal (All Data)'!B49</f>
        <v>20</v>
      </c>
      <c r="C51" s="403" t="str">
        <f>'CMFs Fatal (All Data)'!C49</f>
        <v>All</v>
      </c>
      <c r="D51" s="692" t="e">
        <f>'CMFs Fatal (All Data)'!D49</f>
        <v>#N/A</v>
      </c>
      <c r="E51" s="625"/>
    </row>
    <row r="52" spans="1:5" x14ac:dyDescent="0.2">
      <c r="A52" s="407" t="str">
        <f>'CMFs Fatal (All Data)'!A50</f>
        <v>47 - Intersection - Traffic control - Sign - Convert two-way stop to four-way stop</v>
      </c>
      <c r="B52" s="403">
        <f>'CMFs Fatal (All Data)'!B50</f>
        <v>20</v>
      </c>
      <c r="C52" s="403" t="str">
        <f>'CMFs Fatal (All Data)'!C50</f>
        <v>All</v>
      </c>
      <c r="D52" s="692" t="e">
        <f>'CMFs Fatal (All Data)'!D50</f>
        <v>#N/A</v>
      </c>
      <c r="E52" s="625"/>
    </row>
    <row r="53" spans="1:5" x14ac:dyDescent="0.2">
      <c r="A53" s="407" t="str">
        <f>'CMFs Fatal (All Data)'!A51</f>
        <v>48 - Intersection - Traffic control - Sign - Flashing light on sign (Flashing all time)</v>
      </c>
      <c r="B53" s="403">
        <f>'CMFs Fatal (All Data)'!B51</f>
        <v>10</v>
      </c>
      <c r="C53" s="403" t="str">
        <f>'CMFs Fatal (All Data)'!C51</f>
        <v>All</v>
      </c>
      <c r="D53" s="692" t="e">
        <f>'CMFs Fatal (All Data)'!D51</f>
        <v>#N/A</v>
      </c>
      <c r="E53" s="625"/>
    </row>
    <row r="54" spans="1:5" x14ac:dyDescent="0.2">
      <c r="A54" s="407" t="str">
        <f>'CMFs Fatal (All Data)'!A52</f>
        <v>49 - Intersection - Traffic control - Sign - Improve sign visibility</v>
      </c>
      <c r="B54" s="403">
        <f>'CMFs Fatal (All Data)'!B52</f>
        <v>10</v>
      </c>
      <c r="C54" s="403" t="str">
        <f>'CMFs Fatal (All Data)'!C52</f>
        <v>All</v>
      </c>
      <c r="D54" s="692" t="e">
        <f>'CMFs Fatal (All Data)'!D52</f>
        <v>#N/A</v>
      </c>
      <c r="E54" s="662"/>
    </row>
    <row r="55" spans="1:5" x14ac:dyDescent="0.2">
      <c r="A55" s="407" t="str">
        <f>'CMFs Fatal (All Data)'!A53</f>
        <v>50 - Intersection - Traffic control - Sign - Improve traffic Sign  - Eliminate parking at intersection</v>
      </c>
      <c r="B55" s="403">
        <f>'CMFs Fatal (All Data)'!B53</f>
        <v>10</v>
      </c>
      <c r="C55" s="403" t="str">
        <f>'CMFs Fatal (All Data)'!C53</f>
        <v>All</v>
      </c>
      <c r="D55" s="692" t="e">
        <f>'CMFs Fatal (All Data)'!D53</f>
        <v>#N/A</v>
      </c>
      <c r="E55" s="625"/>
    </row>
    <row r="56" spans="1:5" x14ac:dyDescent="0.2">
      <c r="A56" s="407" t="str">
        <f>'CMFs Fatal (All Data)'!A54</f>
        <v>51 - Intersection - Traffic control - Sign - Install all-way stop sign</v>
      </c>
      <c r="B56" s="403">
        <f>'CMFs Fatal (All Data)'!B54</f>
        <v>10</v>
      </c>
      <c r="C56" s="403" t="str">
        <f>'CMFs Fatal (All Data)'!C54</f>
        <v>All</v>
      </c>
      <c r="D56" s="692" t="e">
        <f>'CMFs Fatal (All Data)'!D54</f>
        <v>#N/A</v>
      </c>
      <c r="E56" s="625"/>
    </row>
    <row r="57" spans="1:5" x14ac:dyDescent="0.2">
      <c r="A57" s="407" t="str">
        <f>'CMFs Fatal (All Data)'!A55</f>
        <v>52 - Intersection - Traffic control - Sign - Install left turn flashing yellow arrow signals and supplemental traffic signs</v>
      </c>
      <c r="B57" s="403">
        <f>'CMFs Fatal (All Data)'!B55</f>
        <v>10</v>
      </c>
      <c r="C57" s="403" t="str">
        <f>'CMFs Fatal (All Data)'!C55</f>
        <v>Urban</v>
      </c>
      <c r="D57" s="692" t="e">
        <f>'CMFs Fatal (All Data)'!D55</f>
        <v>#N/A</v>
      </c>
      <c r="E57" s="625"/>
    </row>
    <row r="58" spans="1:5" x14ac:dyDescent="0.2">
      <c r="A58" s="407" t="str">
        <f>'CMFs Fatal (All Data)'!A56</f>
        <v>53 - Intersection - Traffic control - Sign - Install RIRO operations at stop-controlled intersections</v>
      </c>
      <c r="B58" s="403">
        <f>'CMFs Fatal (All Data)'!B56</f>
        <v>10</v>
      </c>
      <c r="C58" s="403" t="str">
        <f>'CMFs Fatal (All Data)'!C56</f>
        <v>Urban</v>
      </c>
      <c r="D58" s="692" t="e">
        <f>'CMFs Fatal (All Data)'!D56</f>
        <v>#N/A</v>
      </c>
      <c r="E58" s="625"/>
    </row>
    <row r="59" spans="1:5" x14ac:dyDescent="0.2">
      <c r="A59" s="407" t="str">
        <f>'CMFs Fatal (All Data)'!A57</f>
        <v>54 - Intersection - Traffic control - Sign - Install turn prohibition sign</v>
      </c>
      <c r="B59" s="403">
        <f>'CMFs Fatal (All Data)'!B57</f>
        <v>10</v>
      </c>
      <c r="C59" s="403" t="str">
        <f>'CMFs Fatal (All Data)'!C57</f>
        <v>Urban and Suburban</v>
      </c>
      <c r="D59" s="692" t="e">
        <f>'CMFs Fatal (All Data)'!D57</f>
        <v>#N/A</v>
      </c>
      <c r="E59" s="625"/>
    </row>
    <row r="60" spans="1:5" x14ac:dyDescent="0.2">
      <c r="A60" s="407" t="str">
        <f>'CMFs Fatal (All Data)'!A58</f>
        <v>55 - Intersection - Traffic control - Sign - Install two-way stop sign</v>
      </c>
      <c r="B60" s="403">
        <f>'CMFs Fatal (All Data)'!B58</f>
        <v>10</v>
      </c>
      <c r="C60" s="403" t="str">
        <f>'CMFs Fatal (All Data)'!C58</f>
        <v>All</v>
      </c>
      <c r="D60" s="692" t="e">
        <f>'CMFs Fatal (All Data)'!D58</f>
        <v>#N/A</v>
      </c>
      <c r="E60" s="625"/>
    </row>
    <row r="61" spans="1:5" x14ac:dyDescent="0.2">
      <c r="A61" s="407" t="str">
        <f>'CMFs Fatal (All Data)'!A59</f>
        <v xml:space="preserve">56 - Intersection - Traffic control - Sign - Install yield signs </v>
      </c>
      <c r="B61" s="403">
        <f>'CMFs Fatal (All Data)'!B59</f>
        <v>10</v>
      </c>
      <c r="C61" s="403" t="str">
        <f>'CMFs Fatal (All Data)'!C59</f>
        <v>All</v>
      </c>
      <c r="D61" s="692" t="e">
        <f>'CMFs Fatal (All Data)'!D59</f>
        <v>#N/A</v>
      </c>
      <c r="E61" s="625"/>
    </row>
    <row r="62" spans="1:5" x14ac:dyDescent="0.2">
      <c r="A62" s="407" t="str">
        <f>'CMFs Fatal (All Data)'!A60</f>
        <v>57 - Intersection - Traffic control - Sign - Provide flashing beacons at stop controlled intersections</v>
      </c>
      <c r="B62" s="403">
        <f>'CMFs Fatal (All Data)'!B60</f>
        <v>10</v>
      </c>
      <c r="C62" s="403" t="str">
        <f>'CMFs Fatal (All Data)'!C60</f>
        <v>All</v>
      </c>
      <c r="D62" s="692" t="e">
        <f>'CMFs Fatal (All Data)'!D60</f>
        <v>#N/A</v>
      </c>
      <c r="E62" s="625"/>
    </row>
    <row r="63" spans="1:5" x14ac:dyDescent="0.2">
      <c r="A63" s="407" t="str">
        <f>'CMFs Fatal (All Data)'!A61</f>
        <v>58 - Intersection - Traffic control - Sign - Remove traffic signal and install 4-way stop</v>
      </c>
      <c r="B63" s="403">
        <f>'CMFs Fatal (All Data)'!B61</f>
        <v>20</v>
      </c>
      <c r="C63" s="403" t="str">
        <f>'CMFs Fatal (All Data)'!C61</f>
        <v>All</v>
      </c>
      <c r="D63" s="692" t="e">
        <f>'CMFs Fatal (All Data)'!D61</f>
        <v>#N/A</v>
      </c>
      <c r="E63" s="662"/>
    </row>
    <row r="64" spans="1:5" x14ac:dyDescent="0.2">
      <c r="A64" s="407" t="str">
        <f>'CMFs Fatal (All Data)'!A62</f>
        <v>59 - Intersection - Traffic control - Signal - Convert signal from pedestal-mounted to mast arm</v>
      </c>
      <c r="B64" s="403">
        <f>'CMFs Fatal (All Data)'!B62</f>
        <v>20</v>
      </c>
      <c r="C64" s="403" t="str">
        <f>'CMFs Fatal (All Data)'!C62</f>
        <v>All</v>
      </c>
      <c r="D64" s="692" t="e">
        <f>'CMFs Fatal (All Data)'!D62</f>
        <v>#N/A</v>
      </c>
      <c r="E64" s="625"/>
    </row>
    <row r="65" spans="1:5" x14ac:dyDescent="0.2">
      <c r="A65" s="407" t="str">
        <f>'CMFs Fatal (All Data)'!A63</f>
        <v>60 - Intersection - Traffic control - Signal - Convert signal from span wire to mast arm</v>
      </c>
      <c r="B65" s="403">
        <f>'CMFs Fatal (All Data)'!B63</f>
        <v>20</v>
      </c>
      <c r="C65" s="403" t="str">
        <f>'CMFs Fatal (All Data)'!C63</f>
        <v>All</v>
      </c>
      <c r="D65" s="692" t="e">
        <f>'CMFs Fatal (All Data)'!D63</f>
        <v>#N/A</v>
      </c>
      <c r="E65" s="625"/>
    </row>
    <row r="66" spans="1:5" x14ac:dyDescent="0.2">
      <c r="A66" s="407" t="str">
        <f>'CMFs Fatal (All Data)'!A64</f>
        <v>61 - Intersection - Traffic control - Signal - Improve signal visibility</v>
      </c>
      <c r="B66" s="403">
        <f>'CMFs Fatal (All Data)'!B64</f>
        <v>10</v>
      </c>
      <c r="C66" s="403" t="str">
        <f>'CMFs Fatal (All Data)'!C64</f>
        <v>All</v>
      </c>
      <c r="D66" s="692" t="e">
        <f>'CMFs Fatal (All Data)'!D64</f>
        <v>#N/A</v>
      </c>
      <c r="E66" s="625"/>
    </row>
    <row r="67" spans="1:5" x14ac:dyDescent="0.2">
      <c r="A67" s="407" t="str">
        <f>'CMFs Fatal (All Data)'!A65</f>
        <v>62 - Intersection - Traffic control - Signal - Install Box Span Signal</v>
      </c>
      <c r="B67" s="403">
        <f>'CMFs Fatal (All Data)'!B65</f>
        <v>20</v>
      </c>
      <c r="C67" s="403" t="str">
        <f>'CMFs Fatal (All Data)'!C65</f>
        <v>All</v>
      </c>
      <c r="D67" s="692" t="e">
        <f>'CMFs Fatal (All Data)'!D65</f>
        <v>#N/A</v>
      </c>
      <c r="E67" s="625"/>
    </row>
    <row r="68" spans="1:5" x14ac:dyDescent="0.2">
      <c r="A68" s="407" t="str">
        <f>'CMFs Fatal (All Data)'!A66</f>
        <v>63 - Intersection - Traffic control - Signal - Install dynamic signal warning</v>
      </c>
      <c r="B68" s="405">
        <f>'CMFs Fatal (All Data)'!B66</f>
        <v>20</v>
      </c>
      <c r="C68" s="405" t="str">
        <f>'CMFs Fatal (All Data)'!C66</f>
        <v>All</v>
      </c>
      <c r="D68" s="693" t="e">
        <f>'CMFs Fatal (All Data)'!D66</f>
        <v>#N/A</v>
      </c>
      <c r="E68" s="625"/>
    </row>
    <row r="69" spans="1:5" x14ac:dyDescent="0.2">
      <c r="A69" s="407" t="str">
        <f>'CMFs Fatal (All Data)'!A67</f>
        <v>64 - Intersection - Traffic control - Signal - Replace incandescent traffic signal bulbs with Light Emitting Diodes (LEDs)</v>
      </c>
      <c r="B69" s="403">
        <f>'CMFs Fatal (All Data)'!B67</f>
        <v>10</v>
      </c>
      <c r="C69" s="403" t="str">
        <f>'CMFs Fatal (All Data)'!C67</f>
        <v>Urban</v>
      </c>
      <c r="D69" s="692" t="e">
        <f>'CMFs Fatal (All Data)'!D67</f>
        <v>#N/A</v>
      </c>
      <c r="E69" s="625"/>
    </row>
    <row r="70" spans="1:5" x14ac:dyDescent="0.2">
      <c r="A70" s="407" t="str">
        <f>'CMFs Fatal (All Data)'!A68</f>
        <v>65 - Intersection - Traffic control - Signal - Phasing or timing - Add all-red interval/increase yellow time</v>
      </c>
      <c r="B70" s="403">
        <f>'CMFs Fatal (All Data)'!B68</f>
        <v>50</v>
      </c>
      <c r="C70" s="403" t="str">
        <f>'CMFs Fatal (All Data)'!C68</f>
        <v>Urban</v>
      </c>
      <c r="D70" s="692" t="e">
        <f>'CMFs Fatal (All Data)'!D68</f>
        <v>#N/A</v>
      </c>
      <c r="E70" s="625"/>
    </row>
    <row r="71" spans="1:5" x14ac:dyDescent="0.2">
      <c r="A71" s="407" t="str">
        <f>'CMFs Fatal (All Data)'!A69</f>
        <v>66 - Intersection - Traffic control - Signal - Phasing or timing - Add pedestrian phase</v>
      </c>
      <c r="B71" s="403">
        <f>'CMFs Fatal (All Data)'!B69</f>
        <v>20</v>
      </c>
      <c r="C71" s="403" t="str">
        <f>'CMFs Fatal (All Data)'!C69</f>
        <v>All</v>
      </c>
      <c r="D71" s="692" t="e">
        <f>'CMFs Fatal (All Data)'!D69</f>
        <v>#N/A</v>
      </c>
      <c r="E71" s="625"/>
    </row>
    <row r="72" spans="1:5" x14ac:dyDescent="0.2">
      <c r="A72" s="407" t="str">
        <f>'CMFs Fatal (All Data)'!A70</f>
        <v>67 - Intersection - Traffic control - Signal - Phasing or timing - Change from permissive only to flashing yellow arrow permissive</v>
      </c>
      <c r="B72" s="403">
        <f>'CMFs Fatal (All Data)'!B70</f>
        <v>25</v>
      </c>
      <c r="C72" s="403" t="str">
        <f>'CMFs Fatal (All Data)'!C70</f>
        <v>All</v>
      </c>
      <c r="D72" s="692" t="e">
        <f>'CMFs Fatal (All Data)'!D70</f>
        <v>#N/A</v>
      </c>
      <c r="E72" s="625"/>
    </row>
    <row r="73" spans="1:5" x14ac:dyDescent="0.2">
      <c r="A73" s="407" t="str">
        <f>'CMFs Fatal (All Data)'!A71</f>
        <v>68 - Intersection - Traffic control - Signal - Phasing or timing - Change from permitted to protected</v>
      </c>
      <c r="B73" s="403">
        <f>'CMFs Fatal (All Data)'!B71</f>
        <v>25</v>
      </c>
      <c r="C73" s="403" t="str">
        <f>'CMFs Fatal (All Data)'!C71</f>
        <v>All</v>
      </c>
      <c r="D73" s="692" t="e">
        <f>'CMFs Fatal (All Data)'!D71</f>
        <v>#N/A</v>
      </c>
      <c r="E73" s="625"/>
    </row>
    <row r="74" spans="1:5" x14ac:dyDescent="0.2">
      <c r="A74" s="407" t="str">
        <f>'CMFs Fatal (All Data)'!A72</f>
        <v>69 - Intersection - Traffic control - Signal - Phasing or timing - Change from protected only to flashing yellow arrow protected</v>
      </c>
      <c r="B74" s="403">
        <f>'CMFs Fatal (All Data)'!B72</f>
        <v>25</v>
      </c>
      <c r="C74" s="403" t="str">
        <f>'CMFs Fatal (All Data)'!C72</f>
        <v>All</v>
      </c>
      <c r="D74" s="692" t="e">
        <f>'CMFs Fatal (All Data)'!D72</f>
        <v>#N/A</v>
      </c>
      <c r="E74" s="625"/>
    </row>
    <row r="75" spans="1:5" x14ac:dyDescent="0.2">
      <c r="A75" s="407" t="str">
        <f>'CMFs Fatal (All Data)'!A73</f>
        <v xml:space="preserve">70 - Intersection - Traffic control - Signal - Phasing or timing - Interconnect and optimize signals </v>
      </c>
      <c r="B75" s="403">
        <f>'CMFs Fatal (All Data)'!B73</f>
        <v>5</v>
      </c>
      <c r="C75" s="403" t="str">
        <f>'CMFs Fatal (All Data)'!C73</f>
        <v>Urban and Suburban</v>
      </c>
      <c r="D75" s="692" t="e">
        <f>'CMFs Fatal (All Data)'!D73</f>
        <v>#N/A</v>
      </c>
      <c r="E75" s="625"/>
    </row>
    <row r="76" spans="1:5" x14ac:dyDescent="0.2">
      <c r="A76" s="407" t="str">
        <f>'CMFs Fatal (All Data)'!A74</f>
        <v>71 - Intersection - Traffic control - Signal/Sign - Permit right-turn-on-red</v>
      </c>
      <c r="B76" s="403">
        <f>'CMFs Fatal (All Data)'!B74</f>
        <v>10</v>
      </c>
      <c r="C76" s="403" t="str">
        <f>'CMFs Fatal (All Data)'!C74</f>
        <v>All</v>
      </c>
      <c r="D76" s="692" t="e">
        <f>'CMFs Fatal (All Data)'!D74</f>
        <v>#N/A</v>
      </c>
      <c r="E76" s="625"/>
    </row>
    <row r="77" spans="1:5" x14ac:dyDescent="0.2">
      <c r="A77" s="407" t="str">
        <f>'CMFs Fatal (All Data)'!A75</f>
        <v>72 - Intersection - Traffic control - Signal - Install a traffic signal</v>
      </c>
      <c r="B77" s="403">
        <f>'CMFs Fatal (All Data)'!B75</f>
        <v>20</v>
      </c>
      <c r="C77" s="403" t="str">
        <f>'CMFs Fatal (All Data)'!C75</f>
        <v>All</v>
      </c>
      <c r="D77" s="692" t="e">
        <f>'CMFs Fatal (All Data)'!D75</f>
        <v>#N/A</v>
      </c>
      <c r="E77" s="625"/>
    </row>
    <row r="78" spans="1:5" x14ac:dyDescent="0.2">
      <c r="A78" s="407" t="str">
        <f>'CMFs Fatal (All Data)'!A76</f>
        <v>73 - Intersection - Traffic control - Signal - Prohibit right turn on red at signalized intersection</v>
      </c>
      <c r="B78" s="403">
        <f>'CMFs Fatal (All Data)'!B76</f>
        <v>10</v>
      </c>
      <c r="C78" s="403" t="str">
        <f>'CMFs Fatal (All Data)'!C76</f>
        <v>All</v>
      </c>
      <c r="D78" s="692" t="e">
        <f>'CMFs Fatal (All Data)'!D76</f>
        <v>#N/A</v>
      </c>
      <c r="E78" s="625"/>
    </row>
    <row r="79" spans="1:5" x14ac:dyDescent="0.2">
      <c r="A79" s="407" t="str">
        <f>'CMFs Fatal (All Data)'!A77</f>
        <v>74 - Intersection - Traffic control - Signal - Upgrade traffic signal hardware</v>
      </c>
      <c r="B79" s="403">
        <f>'CMFs Fatal (All Data)'!B77</f>
        <v>20</v>
      </c>
      <c r="C79" s="403" t="str">
        <f>'CMFs Fatal (All Data)'!C77</f>
        <v>All</v>
      </c>
      <c r="D79" s="692" t="e">
        <f>'CMFs Fatal (All Data)'!D77</f>
        <v>#N/A</v>
      </c>
      <c r="E79" s="625"/>
    </row>
    <row r="80" spans="1:5" x14ac:dyDescent="0.2">
      <c r="A80" s="407" t="str">
        <f>'CMFs Fatal (All Data)'!A78</f>
        <v>75 - Pavement marking - Add-No Passing Zone</v>
      </c>
      <c r="B80" s="403">
        <f>'CMFs Fatal (All Data)'!B78</f>
        <v>7</v>
      </c>
      <c r="C80" s="403" t="str">
        <f>'CMFs Fatal (All Data)'!C78</f>
        <v>All</v>
      </c>
      <c r="D80" s="692" t="e">
        <f>'CMFs Fatal (All Data)'!D78</f>
        <v>#N/A</v>
      </c>
      <c r="E80" s="662"/>
    </row>
    <row r="81" spans="1:5" x14ac:dyDescent="0.2">
      <c r="A81" s="407" t="str">
        <f>'CMFs Fatal (All Data)'!A79</f>
        <v>76 - Pavement marking - Apply converging chevron pattern markings</v>
      </c>
      <c r="B81" s="403">
        <f>'CMFs Fatal (All Data)'!B79</f>
        <v>7</v>
      </c>
      <c r="C81" s="403" t="str">
        <f>'CMFs Fatal (All Data)'!C79</f>
        <v>Urban</v>
      </c>
      <c r="D81" s="692" t="e">
        <f>'CMFs Fatal (All Data)'!D79</f>
        <v>#N/A</v>
      </c>
      <c r="E81" s="625"/>
    </row>
    <row r="82" spans="1:5" x14ac:dyDescent="0.2">
      <c r="A82" s="536" t="str">
        <f>'CMFs Fatal (All Data)'!A80</f>
        <v xml:space="preserve">77 - Pavement marking - Improve markings (conspicuity) </v>
      </c>
      <c r="B82" s="403">
        <f>'CMFs Fatal (All Data)'!B80</f>
        <v>7</v>
      </c>
      <c r="C82" s="403" t="str">
        <f>'CMFs Fatal (All Data)'!C80</f>
        <v>All</v>
      </c>
      <c r="D82" s="692" t="e">
        <f>'CMFs Fatal (All Data)'!D80</f>
        <v>#N/A</v>
      </c>
      <c r="E82" s="662"/>
    </row>
    <row r="83" spans="1:5" x14ac:dyDescent="0.2">
      <c r="A83" s="407" t="str">
        <f>'CMFs Fatal (All Data)'!A81</f>
        <v>78 - Pavement marking - Install post-mounted delineators</v>
      </c>
      <c r="B83" s="403">
        <f>'CMFs Fatal (All Data)'!B81</f>
        <v>10</v>
      </c>
      <c r="C83" s="403" t="str">
        <f>'CMFs Fatal (All Data)'!C81</f>
        <v>All</v>
      </c>
      <c r="D83" s="692" t="e">
        <f>'CMFs Fatal (All Data)'!D81</f>
        <v>#N/A</v>
      </c>
      <c r="E83" s="625"/>
    </row>
    <row r="84" spans="1:5" x14ac:dyDescent="0.2">
      <c r="A84" s="407" t="str">
        <f>'CMFs Fatal (All Data)'!A82</f>
        <v>79 - Pavement marking - Install raised pavement marking</v>
      </c>
      <c r="B84" s="403">
        <f>'CMFs Fatal (All Data)'!B82</f>
        <v>8</v>
      </c>
      <c r="C84" s="403" t="str">
        <f>'CMFs Fatal (All Data)'!C82</f>
        <v>All</v>
      </c>
      <c r="D84" s="692" t="e">
        <f>'CMFs Fatal (All Data)'!D82</f>
        <v>#N/A</v>
      </c>
      <c r="E84" s="625"/>
    </row>
    <row r="85" spans="1:5" x14ac:dyDescent="0.2">
      <c r="A85" s="407" t="str">
        <f>'CMFs Fatal (All Data)'!A83</f>
        <v>80 - Pavement marking - Install raised pavement marking</v>
      </c>
      <c r="B85" s="403">
        <f>'CMFs Fatal (All Data)'!B83</f>
        <v>8</v>
      </c>
      <c r="C85" s="403" t="str">
        <f>'CMFs Fatal (All Data)'!C83</f>
        <v>Rural</v>
      </c>
      <c r="D85" s="692" t="e">
        <f>'CMFs Fatal (All Data)'!D83</f>
        <v>#N/A</v>
      </c>
      <c r="E85" s="625"/>
    </row>
    <row r="86" spans="1:5" x14ac:dyDescent="0.2">
      <c r="A86" s="407" t="str">
        <f>'CMFs Fatal (All Data)'!A84</f>
        <v>81 - Pavement marking - Widen markings</v>
      </c>
      <c r="B86" s="403">
        <f>'CMFs Fatal (All Data)'!B84</f>
        <v>7</v>
      </c>
      <c r="C86" s="403" t="str">
        <f>'CMFs Fatal (All Data)'!C84</f>
        <v>All</v>
      </c>
      <c r="D86" s="692" t="e">
        <f>'CMFs Fatal (All Data)'!D84</f>
        <v>#N/A</v>
      </c>
      <c r="E86" s="662"/>
    </row>
    <row r="87" spans="1:5" x14ac:dyDescent="0.2">
      <c r="A87" s="407" t="str">
        <f>'CMFs Fatal (All Data)'!A85</f>
        <v xml:space="preserve">82 - Pedestrians - Install a pedestrian crosswalk </v>
      </c>
      <c r="B87" s="403">
        <f>'CMFs Fatal (All Data)'!B85</f>
        <v>20</v>
      </c>
      <c r="C87" s="403" t="str">
        <f>'CMFs Fatal (All Data)'!C85</f>
        <v>All</v>
      </c>
      <c r="D87" s="692" t="e">
        <f>'CMFs Fatal (All Data)'!D85</f>
        <v>#N/A</v>
      </c>
      <c r="E87" s="625"/>
    </row>
    <row r="88" spans="1:5" x14ac:dyDescent="0.2">
      <c r="A88" s="407" t="str">
        <f>'CMFs Fatal (All Data)'!A86</f>
        <v>83 - Pedestrians - Install a pedestrian hybrid beacon</v>
      </c>
      <c r="B88" s="403">
        <f>'CMFs Fatal (All Data)'!B86</f>
        <v>10</v>
      </c>
      <c r="C88" s="403" t="str">
        <f>'CMFs Fatal (All Data)'!C86</f>
        <v>Urban and Suburban</v>
      </c>
      <c r="D88" s="692" t="e">
        <f>'CMFs Fatal (All Data)'!D86</f>
        <v>#N/A</v>
      </c>
      <c r="E88" s="625"/>
    </row>
    <row r="89" spans="1:5" x14ac:dyDescent="0.2">
      <c r="A89" s="407" t="str">
        <f>'CMFs Fatal (All Data)'!A87</f>
        <v xml:space="preserve">84 - Pedestrians - Install a pedestrian sidewalk </v>
      </c>
      <c r="B89" s="403">
        <f>'CMFs Fatal (All Data)'!B87</f>
        <v>20</v>
      </c>
      <c r="C89" s="403" t="str">
        <f>'CMFs Fatal (All Data)'!C87</f>
        <v>Urban</v>
      </c>
      <c r="D89" s="692" t="e">
        <f>'CMFs Fatal (All Data)'!D87</f>
        <v>#N/A</v>
      </c>
      <c r="E89" s="625"/>
    </row>
    <row r="90" spans="1:5" x14ac:dyDescent="0.2">
      <c r="A90" s="407" t="str">
        <f>'CMFs Fatal (All Data)'!A88</f>
        <v>85 - Pedestrians - Install advanced yield or stop markings and signs</v>
      </c>
      <c r="B90" s="403">
        <f>'CMFs Fatal (All Data)'!B88</f>
        <v>10</v>
      </c>
      <c r="C90" s="403" t="str">
        <f>'CMFs Fatal (All Data)'!C88</f>
        <v>Urban and Suburban</v>
      </c>
      <c r="D90" s="692" t="e">
        <f>'CMFs Fatal (All Data)'!D88</f>
        <v>#N/A</v>
      </c>
      <c r="E90" s="625"/>
    </row>
    <row r="91" spans="1:5" x14ac:dyDescent="0.2">
      <c r="A91" s="407" t="str">
        <f>'CMFs Fatal (All Data)'!A89</f>
        <v>86 - Railroad grade crossings - Install gates</v>
      </c>
      <c r="B91" s="403">
        <f>'CMFs Fatal (All Data)'!B89</f>
        <v>10</v>
      </c>
      <c r="C91" s="403" t="str">
        <f>'CMFs Fatal (All Data)'!C89</f>
        <v>All</v>
      </c>
      <c r="D91" s="692" t="e">
        <f>'CMFs Fatal (All Data)'!D89</f>
        <v>#N/A</v>
      </c>
      <c r="E91" s="625"/>
    </row>
    <row r="92" spans="1:5" x14ac:dyDescent="0.2">
      <c r="A92" s="407" t="str">
        <f>'CMFs Fatal (All Data)'!A90</f>
        <v>87 - Railroad grade crossings - Install stop sign</v>
      </c>
      <c r="B92" s="403">
        <f>'CMFs Fatal (All Data)'!B90</f>
        <v>10</v>
      </c>
      <c r="C92" s="403" t="str">
        <f>'CMFs Fatal (All Data)'!C90</f>
        <v>All</v>
      </c>
      <c r="D92" s="692" t="e">
        <f>'CMFs Fatal (All Data)'!D90</f>
        <v>#N/A</v>
      </c>
      <c r="E92" s="625"/>
    </row>
    <row r="93" spans="1:5" x14ac:dyDescent="0.2">
      <c r="A93" s="407" t="str">
        <f>'CMFs Fatal (All Data)'!A91</f>
        <v>88 - Railroad grade crossings - Upgrade signs to flashing lights</v>
      </c>
      <c r="B93" s="403">
        <f>'CMFs Fatal (All Data)'!B91</f>
        <v>10</v>
      </c>
      <c r="C93" s="403" t="str">
        <f>'CMFs Fatal (All Data)'!C91</f>
        <v>All</v>
      </c>
      <c r="D93" s="692" t="e">
        <f>'CMFs Fatal (All Data)'!D91</f>
        <v>#N/A</v>
      </c>
      <c r="E93" s="662"/>
    </row>
    <row r="94" spans="1:5" x14ac:dyDescent="0.2">
      <c r="A94" s="407" t="str">
        <f>'CMFs Fatal (All Data)'!A92</f>
        <v>89 - Roadside - Install animal fencing (only collisions with animals)</v>
      </c>
      <c r="B94" s="403">
        <f>'CMFs Fatal (All Data)'!B92</f>
        <v>10</v>
      </c>
      <c r="C94" s="403" t="str">
        <f>'CMFs Fatal (All Data)'!C92</f>
        <v>All</v>
      </c>
      <c r="D94" s="692" t="e">
        <f>'CMFs Fatal (All Data)'!D92</f>
        <v>#N/A</v>
      </c>
      <c r="E94" s="625"/>
    </row>
    <row r="95" spans="1:5" x14ac:dyDescent="0.2">
      <c r="A95" s="407" t="str">
        <f>'CMFs Fatal (All Data)'!A93</f>
        <v>90 - Roadside - Install breakable sign support</v>
      </c>
      <c r="B95" s="403">
        <f>'CMFs Fatal (All Data)'!B93</f>
        <v>10</v>
      </c>
      <c r="C95" s="403" t="str">
        <f>'CMFs Fatal (All Data)'!C93</f>
        <v>All</v>
      </c>
      <c r="D95" s="692" t="e">
        <f>'CMFs Fatal (All Data)'!D93</f>
        <v>#N/A</v>
      </c>
      <c r="E95" s="625"/>
    </row>
    <row r="96" spans="1:5" x14ac:dyDescent="0.2">
      <c r="A96" s="407" t="str">
        <f>'CMFs Fatal (All Data)'!A94</f>
        <v>91 - Roadside - Provide impact attenuator</v>
      </c>
      <c r="B96" s="403">
        <f>'CMFs Fatal (All Data)'!B94</f>
        <v>10</v>
      </c>
      <c r="C96" s="403" t="str">
        <f>'CMFs Fatal (All Data)'!C94</f>
        <v>All</v>
      </c>
      <c r="D96" s="692" t="e">
        <f>'CMFs Fatal (All Data)'!D94</f>
        <v>#N/A</v>
      </c>
      <c r="E96" s="625"/>
    </row>
    <row r="97" spans="1:5" x14ac:dyDescent="0.2">
      <c r="A97" s="407" t="str">
        <f>'CMFs Fatal (All Data)'!A95</f>
        <v xml:space="preserve">92 - Roadside - Clear zone - Flatten side slope </v>
      </c>
      <c r="B97" s="403">
        <f>'CMFs Fatal (All Data)'!B95</f>
        <v>20</v>
      </c>
      <c r="C97" s="403" t="str">
        <f>'CMFs Fatal (All Data)'!C95</f>
        <v>Rural</v>
      </c>
      <c r="D97" s="692" t="e">
        <f>'CMFs Fatal (All Data)'!D95</f>
        <v>#N/A</v>
      </c>
      <c r="E97" s="625"/>
    </row>
    <row r="98" spans="1:5" x14ac:dyDescent="0.2">
      <c r="A98" s="407" t="str">
        <f>'CMFs Fatal (All Data)'!A96</f>
        <v>93 - Roadside - Clear zone - Increase roadside clear zone recovery distance - Add 10 ft</v>
      </c>
      <c r="B98" s="403">
        <f>'CMFs Fatal (All Data)'!B96</f>
        <v>10</v>
      </c>
      <c r="C98" s="403" t="str">
        <f>'CMFs Fatal (All Data)'!C96</f>
        <v>All</v>
      </c>
      <c r="D98" s="692" t="e">
        <f>'CMFs Fatal (All Data)'!D96</f>
        <v>#N/A</v>
      </c>
      <c r="E98" s="625"/>
    </row>
    <row r="99" spans="1:5" x14ac:dyDescent="0.2">
      <c r="A99" s="407" t="str">
        <f>'CMFs Fatal (All Data)'!A97</f>
        <v>94 - Roadside - Clear zone - Increase roadside clear zone recovery distance - Add 15 ft</v>
      </c>
      <c r="B99" s="403">
        <f>'CMFs Fatal (All Data)'!B97</f>
        <v>10</v>
      </c>
      <c r="C99" s="403" t="str">
        <f>'CMFs Fatal (All Data)'!C97</f>
        <v>All</v>
      </c>
      <c r="D99" s="692" t="e">
        <f>'CMFs Fatal (All Data)'!D97</f>
        <v>#N/A</v>
      </c>
      <c r="E99" s="625"/>
    </row>
    <row r="100" spans="1:5" x14ac:dyDescent="0.2">
      <c r="A100" s="407" t="str">
        <f>'CMFs Fatal (All Data)'!A98</f>
        <v>95 - Roadside - Clear zone - Increase roadside clear zone recovery distance - Add 20 ft</v>
      </c>
      <c r="B100" s="403">
        <f>'CMFs Fatal (All Data)'!B98</f>
        <v>10</v>
      </c>
      <c r="C100" s="403" t="str">
        <f>'CMFs Fatal (All Data)'!C98</f>
        <v>All</v>
      </c>
      <c r="D100" s="692" t="e">
        <f>'CMFs Fatal (All Data)'!D98</f>
        <v>#N/A</v>
      </c>
      <c r="E100" s="625"/>
    </row>
    <row r="101" spans="1:5" x14ac:dyDescent="0.2">
      <c r="A101" s="407" t="str">
        <f>'CMFs Fatal (All Data)'!A99</f>
        <v>96 - Roadside - Clear zone - Increase roadside clear zone recovery distance - Add 5 ft</v>
      </c>
      <c r="B101" s="403">
        <f>'CMFs Fatal (All Data)'!B99</f>
        <v>10</v>
      </c>
      <c r="C101" s="403" t="str">
        <f>'CMFs Fatal (All Data)'!C99</f>
        <v>All</v>
      </c>
      <c r="D101" s="692" t="e">
        <f>'CMFs Fatal (All Data)'!D99</f>
        <v>#N/A</v>
      </c>
      <c r="E101" s="625"/>
    </row>
    <row r="102" spans="1:5" x14ac:dyDescent="0.2">
      <c r="A102" s="407" t="str">
        <f>'CMFs Fatal (All Data)'!A100</f>
        <v>97 - Roadside - Clear zone - Increase roadside clear zone recovery distance - Add 8 ft</v>
      </c>
      <c r="B102" s="403">
        <f>'CMFs Fatal (All Data)'!B100</f>
        <v>10</v>
      </c>
      <c r="C102" s="403" t="str">
        <f>'CMFs Fatal (All Data)'!C100</f>
        <v>All</v>
      </c>
      <c r="D102" s="692" t="e">
        <f>'CMFs Fatal (All Data)'!D100</f>
        <v>#N/A</v>
      </c>
      <c r="E102" s="625"/>
    </row>
    <row r="103" spans="1:5" x14ac:dyDescent="0.2">
      <c r="A103" s="407" t="str">
        <f>'CMFs Fatal (All Data)'!A101</f>
        <v xml:space="preserve">98 - Roadside - Clear zone - Reduce roadside clear zone recovery distance </v>
      </c>
      <c r="B103" s="403">
        <f>'CMFs Fatal (All Data)'!B101</f>
        <v>10</v>
      </c>
      <c r="C103" s="403" t="str">
        <f>'CMFs Fatal (All Data)'!C101</f>
        <v>Rural</v>
      </c>
      <c r="D103" s="692" t="e">
        <f>'CMFs Fatal (All Data)'!D101</f>
        <v>#N/A</v>
      </c>
      <c r="E103" s="625"/>
    </row>
    <row r="104" spans="1:5" x14ac:dyDescent="0.2">
      <c r="A104" s="407" t="str">
        <f>'CMFs Fatal (All Data)'!A102</f>
        <v>99 - Roadside - Fixed object - Remove and Relocated fixed object</v>
      </c>
      <c r="B104" s="403">
        <f>'CMFs Fatal (All Data)'!B102</f>
        <v>10</v>
      </c>
      <c r="C104" s="403" t="str">
        <f>'CMFs Fatal (All Data)'!C102</f>
        <v>All</v>
      </c>
      <c r="D104" s="692" t="e">
        <f>'CMFs Fatal (All Data)'!D102</f>
        <v>#N/A</v>
      </c>
      <c r="E104" s="625"/>
    </row>
    <row r="105" spans="1:5" x14ac:dyDescent="0.2">
      <c r="A105" s="407" t="str">
        <f>'CMFs Fatal (All Data)'!A103</f>
        <v>100 - Roadside - Median barriers - Install the median barriers</v>
      </c>
      <c r="B105" s="403">
        <f>'CMFs Fatal (All Data)'!B103</f>
        <v>20</v>
      </c>
      <c r="C105" s="403" t="str">
        <f>'CMFs Fatal (All Data)'!C103</f>
        <v>All</v>
      </c>
      <c r="D105" s="692" t="e">
        <f>'CMFs Fatal (All Data)'!D103</f>
        <v>#N/A</v>
      </c>
      <c r="E105" s="625"/>
    </row>
    <row r="106" spans="1:5" x14ac:dyDescent="0.2">
      <c r="A106" s="407" t="str">
        <f>'CMFs Fatal (All Data)'!A104</f>
        <v>101 - Roadside - Roadside barriers - Install the roadside barriers</v>
      </c>
      <c r="B106" s="403">
        <f>'CMFs Fatal (All Data)'!B104</f>
        <v>20</v>
      </c>
      <c r="C106" s="403" t="str">
        <f>'CMFs Fatal (All Data)'!C104</f>
        <v>All</v>
      </c>
      <c r="D106" s="692" t="e">
        <f>'CMFs Fatal (All Data)'!D104</f>
        <v>#N/A</v>
      </c>
      <c r="E106" s="625"/>
    </row>
    <row r="107" spans="1:5" x14ac:dyDescent="0.2">
      <c r="A107" s="407" t="str">
        <f>'CMFs Fatal (All Data)'!A105</f>
        <v xml:space="preserve">102 - Roadway - Alignment - Improve the sight distance </v>
      </c>
      <c r="B107" s="403">
        <f>'CMFs Fatal (All Data)'!B105</f>
        <v>25</v>
      </c>
      <c r="C107" s="403" t="str">
        <f>'CMFs Fatal (All Data)'!C105</f>
        <v>All</v>
      </c>
      <c r="D107" s="692" t="e">
        <f>'CMFs Fatal (All Data)'!D105</f>
        <v>#N/A</v>
      </c>
      <c r="E107" s="625"/>
    </row>
    <row r="108" spans="1:5" x14ac:dyDescent="0.2">
      <c r="A108" s="407" t="str">
        <f>'CMFs Fatal (All Data)'!A106</f>
        <v>103 - Roadway - Alignment - Horizontal - Change horizontal alignment (general)</v>
      </c>
      <c r="B108" s="403">
        <f>'CMFs Fatal (All Data)'!B106</f>
        <v>25</v>
      </c>
      <c r="C108" s="403" t="str">
        <f>'CMFs Fatal (All Data)'!C106</f>
        <v>All</v>
      </c>
      <c r="D108" s="692" t="e">
        <f>'CMFs Fatal (All Data)'!D106</f>
        <v>#N/A</v>
      </c>
      <c r="E108" s="625"/>
    </row>
    <row r="109" spans="1:5" x14ac:dyDescent="0.2">
      <c r="A109" s="407" t="str">
        <f>'CMFs Fatal (All Data)'!A107</f>
        <v>104 - Roadway - Alignment - Horizontal - Increase degree of curve in horizontal curvature by 1</v>
      </c>
      <c r="B109" s="403">
        <f>'CMFs Fatal (All Data)'!B107</f>
        <v>25</v>
      </c>
      <c r="C109" s="403" t="str">
        <f>'CMFs Fatal (All Data)'!C107</f>
        <v>All</v>
      </c>
      <c r="D109" s="692" t="e">
        <f>'CMFs Fatal (All Data)'!D107</f>
        <v>#N/A</v>
      </c>
      <c r="E109" s="625"/>
    </row>
    <row r="110" spans="1:5" x14ac:dyDescent="0.2">
      <c r="A110" s="407" t="str">
        <f>'CMFs Fatal (All Data)'!A108</f>
        <v>105 - Roadway - Alignment - Horizontal - Increase in horizontal curvature on freeways from 0 to 10</v>
      </c>
      <c r="B110" s="403">
        <f>'CMFs Fatal (All Data)'!B108</f>
        <v>25</v>
      </c>
      <c r="C110" s="403" t="str">
        <f>'CMFs Fatal (All Data)'!C108</f>
        <v>All</v>
      </c>
      <c r="D110" s="692" t="e">
        <f>'CMFs Fatal (All Data)'!D108</f>
        <v>#N/A</v>
      </c>
      <c r="E110" s="625"/>
    </row>
    <row r="111" spans="1:5" x14ac:dyDescent="0.2">
      <c r="A111" s="407" t="str">
        <f>'CMFs Fatal (All Data)'!A109</f>
        <v>106 - Roadway - Alignment - Horizontal - Increase in horizontal curvature on freeways from 0 to 15</v>
      </c>
      <c r="B111" s="403">
        <f>'CMFs Fatal (All Data)'!B109</f>
        <v>25</v>
      </c>
      <c r="C111" s="403" t="str">
        <f>'CMFs Fatal (All Data)'!C109</f>
        <v>All</v>
      </c>
      <c r="D111" s="692" t="e">
        <f>'CMFs Fatal (All Data)'!D109</f>
        <v>#N/A</v>
      </c>
      <c r="E111" s="625"/>
    </row>
    <row r="112" spans="1:5" x14ac:dyDescent="0.2">
      <c r="A112" s="407" t="str">
        <f>'CMFs Fatal (All Data)'!A110</f>
        <v>107 - Roadway - Alignment - Horizontal - Increase in horizontal curvature on freeways from 0 to 5</v>
      </c>
      <c r="B112" s="403">
        <f>'CMFs Fatal (All Data)'!B110</f>
        <v>25</v>
      </c>
      <c r="C112" s="403" t="str">
        <f>'CMFs Fatal (All Data)'!C110</f>
        <v>All</v>
      </c>
      <c r="D112" s="692" t="e">
        <f>'CMFs Fatal (All Data)'!D110</f>
        <v>#N/A</v>
      </c>
      <c r="E112" s="625"/>
    </row>
    <row r="113" spans="1:5" x14ac:dyDescent="0.2">
      <c r="A113" s="407" t="str">
        <f>'CMFs Fatal (All Data)'!A111</f>
        <v>108 - Roadway - Alignment - Horizontal - Provide superelevation</v>
      </c>
      <c r="B113" s="403">
        <f>'CMFs Fatal (All Data)'!B111</f>
        <v>8</v>
      </c>
      <c r="C113" s="403" t="str">
        <f>'CMFs Fatal (All Data)'!C111</f>
        <v>All</v>
      </c>
      <c r="D113" s="692" t="e">
        <f>'CMFs Fatal (All Data)'!D111</f>
        <v>#N/A</v>
      </c>
      <c r="E113" s="625"/>
    </row>
    <row r="114" spans="1:5" x14ac:dyDescent="0.2">
      <c r="A114" s="407" t="str">
        <f>'CMFs Fatal (All Data)'!A112</f>
        <v>109 - Roadway - Alignment - Sight Distance - Provide below criteria Stopping Sight Distance</v>
      </c>
      <c r="B114" s="403">
        <f>'CMFs Fatal (All Data)'!B112</f>
        <v>25</v>
      </c>
      <c r="C114" s="403" t="str">
        <f>'CMFs Fatal (All Data)'!C112</f>
        <v>Rural</v>
      </c>
      <c r="D114" s="692" t="e">
        <f>'CMFs Fatal (All Data)'!D112</f>
        <v>#N/A</v>
      </c>
      <c r="E114" s="662"/>
    </row>
    <row r="115" spans="1:5" x14ac:dyDescent="0.2">
      <c r="A115" s="407" t="str">
        <f>'CMFs Fatal (All Data)'!A113</f>
        <v>110 - Roadway - Alignment - Vertical - Improve vertical alignment</v>
      </c>
      <c r="B115" s="403">
        <f>'CMFs Fatal (All Data)'!B113</f>
        <v>25</v>
      </c>
      <c r="C115" s="403" t="str">
        <f>'CMFs Fatal (All Data)'!C113</f>
        <v>All</v>
      </c>
      <c r="D115" s="692" t="e">
        <f>'CMFs Fatal (All Data)'!D113</f>
        <v>#N/A</v>
      </c>
      <c r="E115" s="625"/>
    </row>
    <row r="116" spans="1:5" x14ac:dyDescent="0.2">
      <c r="A116" s="407" t="str">
        <f>'CMFs Fatal (All Data)'!A114</f>
        <v>111 - Roadway - Alignment - Vertical - Increase vertical grade by 1%</v>
      </c>
      <c r="B116" s="403">
        <f>'CMFs Fatal (All Data)'!B114</f>
        <v>25</v>
      </c>
      <c r="C116" s="403" t="str">
        <f>'CMFs Fatal (All Data)'!C114</f>
        <v>Rural</v>
      </c>
      <c r="D116" s="692" t="e">
        <f>'CMFs Fatal (All Data)'!D114</f>
        <v>#N/A</v>
      </c>
      <c r="E116" s="625"/>
    </row>
    <row r="117" spans="1:5" x14ac:dyDescent="0.2">
      <c r="A117" s="407" t="str">
        <f>'CMFs Fatal (All Data)'!A115</f>
        <v>112 - Roadway - Auxiliary left turn lane - Add lanes (without physical separation) - Auxiliary left turn lane</v>
      </c>
      <c r="B117" s="403">
        <f>'CMFs Fatal (All Data)'!B115</f>
        <v>10</v>
      </c>
      <c r="C117" s="403" t="str">
        <f>'CMFs Fatal (All Data)'!C115</f>
        <v>All</v>
      </c>
      <c r="D117" s="692" t="e">
        <f>'CMFs Fatal (All Data)'!D115</f>
        <v>#N/A</v>
      </c>
      <c r="E117" s="625"/>
    </row>
    <row r="118" spans="1:5" x14ac:dyDescent="0.2">
      <c r="A118" s="407" t="str">
        <f>'CMFs Fatal (All Data)'!A116</f>
        <v xml:space="preserve">113 - Roadway - Drainage - Provide adequate drainage </v>
      </c>
      <c r="B118" s="403">
        <f>'CMFs Fatal (All Data)'!B116</f>
        <v>10</v>
      </c>
      <c r="C118" s="403" t="str">
        <f>'CMFs Fatal (All Data)'!C116</f>
        <v>All</v>
      </c>
      <c r="D118" s="692" t="e">
        <f>'CMFs Fatal (All Data)'!D116</f>
        <v>#N/A</v>
      </c>
      <c r="E118" s="625"/>
    </row>
    <row r="119" spans="1:5" x14ac:dyDescent="0.2">
      <c r="A119" s="407" t="str">
        <f>'CMFs Fatal (All Data)'!A117</f>
        <v>114 - Roadway - Lane number - Increase - Increase the number of lanes from 2 to 4</v>
      </c>
      <c r="B119" s="403">
        <f>'CMFs Fatal (All Data)'!B117</f>
        <v>20</v>
      </c>
      <c r="C119" s="403" t="str">
        <f>'CMFs Fatal (All Data)'!C117</f>
        <v>All</v>
      </c>
      <c r="D119" s="692" t="e">
        <f>'CMFs Fatal (All Data)'!D117</f>
        <v>#N/A</v>
      </c>
      <c r="E119" s="625"/>
    </row>
    <row r="120" spans="1:5" x14ac:dyDescent="0.2">
      <c r="A120" s="407" t="str">
        <f>'CMFs Fatal (All Data)'!A118</f>
        <v>115 - Roadway - Lane number - Increase - Increase the number of lanes from 4 to 5</v>
      </c>
      <c r="B120" s="403">
        <f>'CMFs Fatal (All Data)'!B118</f>
        <v>20</v>
      </c>
      <c r="C120" s="403" t="str">
        <f>'CMFs Fatal (All Data)'!C118</f>
        <v>Urban and Suburban</v>
      </c>
      <c r="D120" s="692" t="e">
        <f>'CMFs Fatal (All Data)'!D118</f>
        <v>#N/A</v>
      </c>
      <c r="E120" s="625"/>
    </row>
    <row r="121" spans="1:5" x14ac:dyDescent="0.2">
      <c r="A121" s="407" t="str">
        <f>'CMFs Fatal (All Data)'!A119</f>
        <v>116 - Roadway - Lane number - Increase - Increase the number of lanes from 4 to 6</v>
      </c>
      <c r="B121" s="403">
        <f>'CMFs Fatal (All Data)'!B119</f>
        <v>20</v>
      </c>
      <c r="C121" s="403" t="str">
        <f>'CMFs Fatal (All Data)'!C119</f>
        <v>Urban</v>
      </c>
      <c r="D121" s="692" t="e">
        <f>'CMFs Fatal (All Data)'!D119</f>
        <v>#N/A</v>
      </c>
      <c r="E121" s="625"/>
    </row>
    <row r="122" spans="1:5" x14ac:dyDescent="0.2">
      <c r="A122" s="407" t="str">
        <f>'CMFs Fatal (All Data)'!A120</f>
        <v>117 - Roadway - Lane number - Increase - Increase the number of lanes from 5 to 6</v>
      </c>
      <c r="B122" s="403">
        <f>'CMFs Fatal (All Data)'!B120</f>
        <v>20</v>
      </c>
      <c r="C122" s="403" t="str">
        <f>'CMFs Fatal (All Data)'!C120</f>
        <v>Urban</v>
      </c>
      <c r="D122" s="692" t="e">
        <f>'CMFs Fatal (All Data)'!D120</f>
        <v>#N/A</v>
      </c>
      <c r="E122" s="625"/>
    </row>
    <row r="123" spans="1:5" x14ac:dyDescent="0.2">
      <c r="A123" s="407" t="str">
        <f>'CMFs Fatal (All Data)'!A121</f>
        <v>118 - Roadway - Lane width - Narrow - Narrow the lane width from 10 ft to 9 ft</v>
      </c>
      <c r="B123" s="403">
        <f>'CMFs Fatal (All Data)'!B121</f>
        <v>20</v>
      </c>
      <c r="C123" s="403" t="str">
        <f>'CMFs Fatal (All Data)'!C121</f>
        <v>Urban</v>
      </c>
      <c r="D123" s="692" t="e">
        <f>'CMFs Fatal (All Data)'!D121</f>
        <v>#N/A</v>
      </c>
      <c r="E123" s="625"/>
    </row>
    <row r="124" spans="1:5" x14ac:dyDescent="0.2">
      <c r="A124" s="407" t="str">
        <f>'CMFs Fatal (All Data)'!A122</f>
        <v>119 - Roadway - Lane width - Narrow - Narrow the lane width from 11 ft to 10 ft</v>
      </c>
      <c r="B124" s="403">
        <f>'CMFs Fatal (All Data)'!B122</f>
        <v>20</v>
      </c>
      <c r="C124" s="403" t="str">
        <f>'CMFs Fatal (All Data)'!C122</f>
        <v>All</v>
      </c>
      <c r="D124" s="692" t="e">
        <f>'CMFs Fatal (All Data)'!D122</f>
        <v>#N/A</v>
      </c>
      <c r="E124" s="625"/>
    </row>
    <row r="125" spans="1:5" x14ac:dyDescent="0.2">
      <c r="A125" s="407" t="str">
        <f>'CMFs Fatal (All Data)'!A123</f>
        <v>120 - Roadway - Lane width - Narrow - Narrow the lane width from 11 ft to 9 ft</v>
      </c>
      <c r="B125" s="403">
        <f>'CMFs Fatal (All Data)'!B123</f>
        <v>20</v>
      </c>
      <c r="C125" s="403" t="str">
        <f>'CMFs Fatal (All Data)'!C123</f>
        <v>All</v>
      </c>
      <c r="D125" s="692" t="e">
        <f>'CMFs Fatal (All Data)'!D123</f>
        <v>#N/A</v>
      </c>
      <c r="E125" s="625"/>
    </row>
    <row r="126" spans="1:5" x14ac:dyDescent="0.2">
      <c r="A126" s="407" t="str">
        <f>'CMFs Fatal (All Data)'!A124</f>
        <v>121 - Roadway - Lane width - Narrow - Narrow the lane width from 12 ft to 10 ft</v>
      </c>
      <c r="B126" s="403">
        <f>'CMFs Fatal (All Data)'!B124</f>
        <v>20</v>
      </c>
      <c r="C126" s="403" t="str">
        <f>'CMFs Fatal (All Data)'!C124</f>
        <v>All</v>
      </c>
      <c r="D126" s="692" t="e">
        <f>'CMFs Fatal (All Data)'!D124</f>
        <v>#N/A</v>
      </c>
      <c r="E126" s="625"/>
    </row>
    <row r="127" spans="1:5" x14ac:dyDescent="0.2">
      <c r="A127" s="407" t="str">
        <f>'CMFs Fatal (All Data)'!A125</f>
        <v>122 - Roadway - Lane width - Narrow - Narrow the lane width from 12 ft to 11 ft</v>
      </c>
      <c r="B127" s="403">
        <f>'CMFs Fatal (All Data)'!B125</f>
        <v>20</v>
      </c>
      <c r="C127" s="403" t="str">
        <f>'CMFs Fatal (All Data)'!C125</f>
        <v>All</v>
      </c>
      <c r="D127" s="692" t="e">
        <f>'CMFs Fatal (All Data)'!D125</f>
        <v>#N/A</v>
      </c>
      <c r="E127" s="625"/>
    </row>
    <row r="128" spans="1:5" x14ac:dyDescent="0.2">
      <c r="A128" s="407" t="str">
        <f>'CMFs Fatal (All Data)'!A126</f>
        <v>123 - Roadway - Lane width - Narrow - Narrow the lane width from 12 ft to 9 ft</v>
      </c>
      <c r="B128" s="403">
        <f>'CMFs Fatal (All Data)'!B126</f>
        <v>20</v>
      </c>
      <c r="C128" s="403" t="str">
        <f>'CMFs Fatal (All Data)'!C126</f>
        <v>All</v>
      </c>
      <c r="D128" s="692" t="e">
        <f>'CMFs Fatal (All Data)'!D126</f>
        <v>#N/A</v>
      </c>
      <c r="E128" s="625"/>
    </row>
    <row r="129" spans="1:5" x14ac:dyDescent="0.2">
      <c r="A129" s="407" t="str">
        <f>'CMFs Fatal (All Data)'!A127</f>
        <v>124 - Roadway - Lane width - Widen - Widen lane width by 1 ft</v>
      </c>
      <c r="B129" s="403">
        <f>'CMFs Fatal (All Data)'!B127</f>
        <v>20</v>
      </c>
      <c r="C129" s="403" t="str">
        <f>'CMFs Fatal (All Data)'!C127</f>
        <v>All</v>
      </c>
      <c r="D129" s="692" t="e">
        <f>'CMFs Fatal (All Data)'!D127</f>
        <v>#N/A</v>
      </c>
      <c r="E129" s="625"/>
    </row>
    <row r="130" spans="1:5" x14ac:dyDescent="0.2">
      <c r="A130" s="407" t="str">
        <f>'CMFs Fatal (All Data)'!A128</f>
        <v>125 - Roadway - Passing/climbing lane - Increase the number of lanes - Install a passing/climbing lane</v>
      </c>
      <c r="B130" s="403">
        <f>'CMFs Fatal (All Data)'!B128</f>
        <v>20</v>
      </c>
      <c r="C130" s="403" t="str">
        <f>'CMFs Fatal (All Data)'!C128</f>
        <v>Rural</v>
      </c>
      <c r="D130" s="692" t="e">
        <f>'CMFs Fatal (All Data)'!D128</f>
        <v>#N/A</v>
      </c>
      <c r="E130" s="625"/>
    </row>
    <row r="131" spans="1:5" x14ac:dyDescent="0.2">
      <c r="A131" s="407" t="str">
        <f>'CMFs Fatal (All Data)'!A129</f>
        <v>126 - Roadway - Pavement - Improve - Improve pavement friction</v>
      </c>
      <c r="B131" s="403">
        <f>'CMFs Fatal (All Data)'!B129</f>
        <v>10</v>
      </c>
      <c r="C131" s="403" t="str">
        <f>'CMFs Fatal (All Data)'!C129</f>
        <v>All</v>
      </c>
      <c r="D131" s="692" t="e">
        <f>'CMFs Fatal (All Data)'!D129</f>
        <v>#N/A</v>
      </c>
      <c r="E131" s="625"/>
    </row>
    <row r="132" spans="1:5" x14ac:dyDescent="0.2">
      <c r="A132" s="407" t="str">
        <f>'CMFs Fatal (All Data)'!A130</f>
        <v>127 - Roadway - Pavement - Improve - Improve road surface condition</v>
      </c>
      <c r="B132" s="403">
        <f>'CMFs Fatal (All Data)'!B130</f>
        <v>8</v>
      </c>
      <c r="C132" s="403" t="str">
        <f>'CMFs Fatal (All Data)'!C130</f>
        <v>Rural</v>
      </c>
      <c r="D132" s="692" t="e">
        <f>'CMFs Fatal (All Data)'!D130</f>
        <v>#N/A</v>
      </c>
      <c r="E132" s="625"/>
    </row>
    <row r="133" spans="1:5" x14ac:dyDescent="0.2">
      <c r="A133" s="407" t="str">
        <f>'CMFs Fatal (All Data)'!A131</f>
        <v xml:space="preserve">128 - Roadway - Rumble strip - Centerline - Install centerline rumble strip </v>
      </c>
      <c r="B133" s="403">
        <f>'CMFs Fatal (All Data)'!B131</f>
        <v>8</v>
      </c>
      <c r="C133" s="403" t="str">
        <f>'CMFs Fatal (All Data)'!C131</f>
        <v>All</v>
      </c>
      <c r="D133" s="692" t="e">
        <f>'CMFs Fatal (All Data)'!D131</f>
        <v>#N/A</v>
      </c>
      <c r="E133" s="625"/>
    </row>
    <row r="134" spans="1:5" x14ac:dyDescent="0.2">
      <c r="A134" s="407" t="str">
        <f>'CMFs Fatal (All Data)'!A132</f>
        <v>129 - Roadway - Rumble strip - Shoulder - Install shoulder rumble strip</v>
      </c>
      <c r="B134" s="403">
        <f>'CMFs Fatal (All Data)'!B132</f>
        <v>8</v>
      </c>
      <c r="C134" s="403" t="str">
        <f>'CMFs Fatal (All Data)'!C132</f>
        <v>All</v>
      </c>
      <c r="D134" s="692" t="e">
        <f>'CMFs Fatal (All Data)'!D132</f>
        <v>#N/A</v>
      </c>
      <c r="E134" s="625"/>
    </row>
    <row r="135" spans="1:5" x14ac:dyDescent="0.2">
      <c r="A135" s="407" t="str">
        <f>'CMFs Fatal (All Data)'!A133</f>
        <v>130 - Roadway - Rumble strip - Shoulder - Install shoulder rumble strip</v>
      </c>
      <c r="B135" s="403">
        <f>'CMFs Fatal (All Data)'!B133</f>
        <v>8</v>
      </c>
      <c r="C135" s="403" t="str">
        <f>'CMFs Fatal (All Data)'!C133</f>
        <v>Rural</v>
      </c>
      <c r="D135" s="692" t="e">
        <f>'CMFs Fatal (All Data)'!D133</f>
        <v>#N/A</v>
      </c>
      <c r="E135" s="625"/>
    </row>
    <row r="136" spans="1:5" x14ac:dyDescent="0.2">
      <c r="A136" s="407" t="str">
        <f>'CMFs Fatal (All Data)'!A134</f>
        <v>131 - Roadway - Shoulder treatment - Add new paved shoulder</v>
      </c>
      <c r="B136" s="403">
        <f>'CMFs Fatal (All Data)'!B134</f>
        <v>12</v>
      </c>
      <c r="C136" s="403" t="str">
        <f>'CMFs Fatal (All Data)'!C134</f>
        <v>Urban</v>
      </c>
      <c r="D136" s="692" t="e">
        <f>'CMFs Fatal (All Data)'!D134</f>
        <v>#N/A</v>
      </c>
      <c r="E136" s="625"/>
    </row>
    <row r="137" spans="1:5" x14ac:dyDescent="0.2">
      <c r="A137" s="407" t="str">
        <f>'CMFs Fatal (All Data)'!A135</f>
        <v>132 - Roadway - Shoulder treatment - Install curb and gutter in shoulder</v>
      </c>
      <c r="B137" s="403">
        <f>'CMFs Fatal (All Data)'!B135</f>
        <v>12</v>
      </c>
      <c r="C137" s="403" t="str">
        <f>'CMFs Fatal (All Data)'!C135</f>
        <v>Suburban</v>
      </c>
      <c r="D137" s="692" t="e">
        <f>'CMFs Fatal (All Data)'!D135</f>
        <v>#N/A</v>
      </c>
      <c r="E137" s="625"/>
    </row>
    <row r="138" spans="1:5" x14ac:dyDescent="0.2">
      <c r="A138" s="407" t="str">
        <f>'CMFs Fatal (All Data)'!A136</f>
        <v>133 - Roadway - Shoulder treatment - Install safety edge treatment</v>
      </c>
      <c r="B138" s="403">
        <f>'CMFs Fatal (All Data)'!B136</f>
        <v>12</v>
      </c>
      <c r="C138" s="403" t="str">
        <f>'CMFs Fatal (All Data)'!C136</f>
        <v>Rural</v>
      </c>
      <c r="D138" s="692" t="e">
        <f>'CMFs Fatal (All Data)'!D136</f>
        <v>#N/A</v>
      </c>
      <c r="E138" s="625"/>
    </row>
    <row r="139" spans="1:5" x14ac:dyDescent="0.2">
      <c r="A139" s="407" t="str">
        <f>'CMFs Fatal (All Data)'!A137</f>
        <v>134 - Roadway - Shoulder treatment - Pave deteriorated shoulder</v>
      </c>
      <c r="B139" s="403">
        <f>'CMFs Fatal (All Data)'!B137</f>
        <v>12</v>
      </c>
      <c r="C139" s="403" t="str">
        <f>'CMFs Fatal (All Data)'!C137</f>
        <v>All</v>
      </c>
      <c r="D139" s="692" t="e">
        <f>'CMFs Fatal (All Data)'!D137</f>
        <v>#N/A</v>
      </c>
      <c r="E139" s="625"/>
    </row>
    <row r="140" spans="1:5" x14ac:dyDescent="0.2">
      <c r="A140" s="407" t="str">
        <f>'CMFs Fatal (All Data)'!A138</f>
        <v>135 - Roadway - Shoulder treatment - Provide 2-ft paved shoulders on both sides</v>
      </c>
      <c r="B140" s="403">
        <f>'CMFs Fatal (All Data)'!B138</f>
        <v>12</v>
      </c>
      <c r="C140" s="403" t="str">
        <f>'CMFs Fatal (All Data)'!C138</f>
        <v>Rural</v>
      </c>
      <c r="D140" s="692" t="e">
        <f>'CMFs Fatal (All Data)'!D138</f>
        <v>#N/A</v>
      </c>
      <c r="E140" s="625"/>
    </row>
    <row r="141" spans="1:5" x14ac:dyDescent="0.2">
      <c r="A141" s="407" t="str">
        <f>'CMFs Fatal (All Data)'!A139</f>
        <v>136 - Roadway - Shoulder treatment - Upgrade shoulders</v>
      </c>
      <c r="B141" s="403">
        <f>'CMFs Fatal (All Data)'!B139</f>
        <v>12</v>
      </c>
      <c r="C141" s="403" t="str">
        <f>'CMFs Fatal (All Data)'!C139</f>
        <v>Rural</v>
      </c>
      <c r="D141" s="692" t="e">
        <f>'CMFs Fatal (All Data)'!D139</f>
        <v>#N/A</v>
      </c>
      <c r="E141" s="625"/>
    </row>
    <row r="142" spans="1:5" x14ac:dyDescent="0.2">
      <c r="A142" s="407" t="str">
        <f>'CMFs Fatal (All Data)'!A140</f>
        <v>137 - Roadway - Shoulder width - Narrow - Reduce paved shoulder width from 10 ft to 8 ft</v>
      </c>
      <c r="B142" s="403">
        <f>'CMFs Fatal (All Data)'!B140</f>
        <v>12</v>
      </c>
      <c r="C142" s="403" t="str">
        <f>'CMFs Fatal (All Data)'!C140</f>
        <v>Urban</v>
      </c>
      <c r="D142" s="692" t="e">
        <f>'CMFs Fatal (All Data)'!D140</f>
        <v>#N/A</v>
      </c>
      <c r="E142" s="625"/>
    </row>
    <row r="143" spans="1:5" x14ac:dyDescent="0.2">
      <c r="A143" s="407" t="str">
        <f>'CMFs Fatal (All Data)'!A141</f>
        <v>138 - Roadway - Shoulder width - Narrow - Reduce paved shoulder width from 3 ft to 0 ft</v>
      </c>
      <c r="B143" s="403">
        <f>'CMFs Fatal (All Data)'!B141</f>
        <v>12</v>
      </c>
      <c r="C143" s="403" t="str">
        <f>'CMFs Fatal (All Data)'!C141</f>
        <v>All</v>
      </c>
      <c r="D143" s="692" t="e">
        <f>'CMFs Fatal (All Data)'!D141</f>
        <v>#N/A</v>
      </c>
      <c r="E143" s="625"/>
    </row>
    <row r="144" spans="1:5" x14ac:dyDescent="0.2">
      <c r="A144" s="407" t="str">
        <f>'CMFs Fatal (All Data)'!A142</f>
        <v>139 - Roadway - Shoulder width - Narrow - Reduce paved shoulder width from 3 ft to 0 ft</v>
      </c>
      <c r="B144" s="403">
        <f>'CMFs Fatal (All Data)'!B142</f>
        <v>12</v>
      </c>
      <c r="C144" s="403" t="str">
        <f>'CMFs Fatal (All Data)'!C142</f>
        <v>Rural</v>
      </c>
      <c r="D144" s="692" t="e">
        <f>'CMFs Fatal (All Data)'!D142</f>
        <v>#N/A</v>
      </c>
      <c r="E144" s="625"/>
    </row>
    <row r="145" spans="1:5" x14ac:dyDescent="0.2">
      <c r="A145" s="407" t="str">
        <f>'CMFs Fatal (All Data)'!A143</f>
        <v>140 - Roadway - Shoulder width - Narrow - Reduce paved shoulder width from 3 ft to 1 ft</v>
      </c>
      <c r="B145" s="403">
        <f>'CMFs Fatal (All Data)'!B143</f>
        <v>12</v>
      </c>
      <c r="C145" s="403" t="str">
        <f>'CMFs Fatal (All Data)'!C143</f>
        <v>Rural</v>
      </c>
      <c r="D145" s="692" t="e">
        <f>'CMFs Fatal (All Data)'!D143</f>
        <v>#N/A</v>
      </c>
      <c r="E145" s="625"/>
    </row>
    <row r="146" spans="1:5" x14ac:dyDescent="0.2">
      <c r="A146" s="407" t="str">
        <f>'CMFs Fatal (All Data)'!A144</f>
        <v>141 - Roadway - Shoulder width - Narrow - Reduce paved shoulder width from 3 ft to 2 ft</v>
      </c>
      <c r="B146" s="403">
        <f>'CMFs Fatal (All Data)'!B144</f>
        <v>12</v>
      </c>
      <c r="C146" s="403" t="str">
        <f>'CMFs Fatal (All Data)'!C144</f>
        <v>Rural</v>
      </c>
      <c r="D146" s="692" t="e">
        <f>'CMFs Fatal (All Data)'!D144</f>
        <v>#N/A</v>
      </c>
      <c r="E146" s="625"/>
    </row>
    <row r="147" spans="1:5" x14ac:dyDescent="0.2">
      <c r="A147" s="407" t="str">
        <f>'CMFs Fatal (All Data)'!A145</f>
        <v>142 - Roadway - Shoulder width - Narrow - Reduce paved shoulder width from 6 ft to 0 ft</v>
      </c>
      <c r="B147" s="403">
        <f>'CMFs Fatal (All Data)'!B145</f>
        <v>12</v>
      </c>
      <c r="C147" s="403" t="str">
        <f>'CMFs Fatal (All Data)'!C145</f>
        <v>Rural</v>
      </c>
      <c r="D147" s="692" t="e">
        <f>'CMFs Fatal (All Data)'!D145</f>
        <v>#N/A</v>
      </c>
      <c r="E147" s="625"/>
    </row>
    <row r="148" spans="1:5" x14ac:dyDescent="0.2">
      <c r="A148" s="407" t="str">
        <f>'CMFs Fatal (All Data)'!A146</f>
        <v>143 - Roadway - Shoulder width - Narrow - Reduce paved shoulder width from 6 ft to 1 ft</v>
      </c>
      <c r="B148" s="403">
        <f>'CMFs Fatal (All Data)'!B146</f>
        <v>12</v>
      </c>
      <c r="C148" s="403" t="str">
        <f>'CMFs Fatal (All Data)'!C146</f>
        <v>Rural</v>
      </c>
      <c r="D148" s="692" t="e">
        <f>'CMFs Fatal (All Data)'!D146</f>
        <v>#N/A</v>
      </c>
      <c r="E148" s="625"/>
    </row>
    <row r="149" spans="1:5" x14ac:dyDescent="0.2">
      <c r="A149" s="407" t="str">
        <f>'CMFs Fatal (All Data)'!A147</f>
        <v>144 - Roadway - Shoulder width - Narrow - Reduce paved shoulder width from 6 ft to 2 ft</v>
      </c>
      <c r="B149" s="403">
        <f>'CMFs Fatal (All Data)'!B147</f>
        <v>12</v>
      </c>
      <c r="C149" s="403" t="str">
        <f>'CMFs Fatal (All Data)'!C147</f>
        <v>Rural</v>
      </c>
      <c r="D149" s="692" t="e">
        <f>'CMFs Fatal (All Data)'!D147</f>
        <v>#N/A</v>
      </c>
      <c r="E149" s="625"/>
    </row>
    <row r="150" spans="1:5" x14ac:dyDescent="0.2">
      <c r="A150" s="407" t="str">
        <f>'CMFs Fatal (All Data)'!A148</f>
        <v>145 - Roadway - Shoulder width - Narrow - Reduce paved shoulder width from 6 ft to 4 ft</v>
      </c>
      <c r="B150" s="403">
        <f>'CMFs Fatal (All Data)'!B148</f>
        <v>12</v>
      </c>
      <c r="C150" s="403" t="str">
        <f>'CMFs Fatal (All Data)'!C148</f>
        <v>Rural</v>
      </c>
      <c r="D150" s="692" t="e">
        <f>'CMFs Fatal (All Data)'!D148</f>
        <v>#N/A</v>
      </c>
      <c r="E150" s="625"/>
    </row>
    <row r="151" spans="1:5" x14ac:dyDescent="0.2">
      <c r="A151" s="407" t="str">
        <f>'CMFs Fatal (All Data)'!A149</f>
        <v>146 - Roadway - Shoulder width - Narrow - Reduce paved shoulder width from 6 ft to 5 ft</v>
      </c>
      <c r="B151" s="403">
        <f>'CMFs Fatal (All Data)'!B149</f>
        <v>12</v>
      </c>
      <c r="C151" s="403" t="str">
        <f>'CMFs Fatal (All Data)'!C149</f>
        <v>Rural</v>
      </c>
      <c r="D151" s="692" t="e">
        <f>'CMFs Fatal (All Data)'!D149</f>
        <v>#N/A</v>
      </c>
      <c r="E151" s="625"/>
    </row>
    <row r="152" spans="1:5" x14ac:dyDescent="0.2">
      <c r="A152" s="407" t="str">
        <f>'CMFs Fatal (All Data)'!A150</f>
        <v>147 - Roadway - Shoulder width - Narrow - Inside/left shoulder - Reduce paved shoulder width from 10 ft to 4 ft (inside/left shoulder)</v>
      </c>
      <c r="B152" s="403">
        <f>'CMFs Fatal (All Data)'!B150</f>
        <v>12</v>
      </c>
      <c r="C152" s="403" t="str">
        <f>'CMFs Fatal (All Data)'!C150</f>
        <v>Urban</v>
      </c>
      <c r="D152" s="692" t="e">
        <f>'CMFs Fatal (All Data)'!D150</f>
        <v>#N/A</v>
      </c>
      <c r="E152" s="625"/>
    </row>
    <row r="153" spans="1:5" x14ac:dyDescent="0.2">
      <c r="A153" s="407" t="str">
        <f>'CMFs Fatal (All Data)'!A151</f>
        <v>148 - Roadway - Shoulder width - Narrow - Inside/left shoulder - Reduce paved shoulder width from 4 ft to 2 ft (inside/left shoulder)</v>
      </c>
      <c r="B153" s="403">
        <f>'CMFs Fatal (All Data)'!B151</f>
        <v>12</v>
      </c>
      <c r="C153" s="403" t="str">
        <f>'CMFs Fatal (All Data)'!C151</f>
        <v>Urban</v>
      </c>
      <c r="D153" s="692" t="e">
        <f>'CMFs Fatal (All Data)'!D151</f>
        <v>#N/A</v>
      </c>
      <c r="E153" s="625"/>
    </row>
    <row r="154" spans="1:5" x14ac:dyDescent="0.2">
      <c r="A154" s="407" t="str">
        <f>'CMFs Fatal (All Data)'!A152</f>
        <v>149 - Roadway - Shoulder width - Widen - Widen paved shoulder width from 0 ft to 4 ft</v>
      </c>
      <c r="B154" s="403">
        <f>'CMFs Fatal (All Data)'!B152</f>
        <v>12</v>
      </c>
      <c r="C154" s="403" t="str">
        <f>'CMFs Fatal (All Data)'!C152</f>
        <v>All</v>
      </c>
      <c r="D154" s="692" t="e">
        <f>'CMFs Fatal (All Data)'!D152</f>
        <v>#N/A</v>
      </c>
      <c r="E154" s="625"/>
    </row>
    <row r="155" spans="1:5" x14ac:dyDescent="0.2">
      <c r="A155" s="407" t="str">
        <f>'CMFs Fatal (All Data)'!A153</f>
        <v>150 - Roadway - Shoulder width - Widen - Widen paved shoulder width from 0 ft to 6 ft</v>
      </c>
      <c r="B155" s="403">
        <f>'CMFs Fatal (All Data)'!B153</f>
        <v>12</v>
      </c>
      <c r="C155" s="403" t="str">
        <f>'CMFs Fatal (All Data)'!C153</f>
        <v>All</v>
      </c>
      <c r="D155" s="692" t="e">
        <f>'CMFs Fatal (All Data)'!D153</f>
        <v>#N/A</v>
      </c>
      <c r="E155" s="625"/>
    </row>
    <row r="156" spans="1:5" x14ac:dyDescent="0.2">
      <c r="A156" s="407" t="str">
        <f>'CMFs Fatal (All Data)'!A154</f>
        <v>151 - Roadway - Shoulder width - Widen - Widen paved shoulder width from 0 ft to 8 ft</v>
      </c>
      <c r="B156" s="403">
        <f>'CMFs Fatal (All Data)'!B154</f>
        <v>12</v>
      </c>
      <c r="C156" s="403" t="str">
        <f>'CMFs Fatal (All Data)'!C154</f>
        <v>All</v>
      </c>
      <c r="D156" s="692" t="e">
        <f>'CMFs Fatal (All Data)'!D154</f>
        <v>#N/A</v>
      </c>
      <c r="E156" s="625"/>
    </row>
    <row r="157" spans="1:5" x14ac:dyDescent="0.2">
      <c r="A157" s="407" t="str">
        <f>'CMFs Fatal (All Data)'!A155</f>
        <v>152 - Roadway - Shoulder width - Widen - Widen paved shoulder width from 10 ft to 12 ft</v>
      </c>
      <c r="B157" s="403">
        <f>'CMFs Fatal (All Data)'!B155</f>
        <v>12</v>
      </c>
      <c r="C157" s="403" t="str">
        <f>'CMFs Fatal (All Data)'!C155</f>
        <v>Urban</v>
      </c>
      <c r="D157" s="692" t="e">
        <f>'CMFs Fatal (All Data)'!D155</f>
        <v>#N/A</v>
      </c>
      <c r="E157" s="625"/>
    </row>
    <row r="158" spans="1:5" x14ac:dyDescent="0.2">
      <c r="A158" s="407" t="str">
        <f>'CMFs Fatal (All Data)'!A156</f>
        <v>153 - Roadway - Shoulder width - Widen - Widen paved shoulder width from 3 ft to 4 ft</v>
      </c>
      <c r="B158" s="403">
        <f>'CMFs Fatal (All Data)'!B156</f>
        <v>12</v>
      </c>
      <c r="C158" s="403" t="str">
        <f>'CMFs Fatal (All Data)'!C156</f>
        <v>All</v>
      </c>
      <c r="D158" s="692" t="e">
        <f>'CMFs Fatal (All Data)'!D156</f>
        <v>#N/A</v>
      </c>
      <c r="E158" s="625"/>
    </row>
    <row r="159" spans="1:5" x14ac:dyDescent="0.2">
      <c r="A159" s="407" t="str">
        <f>'CMFs Fatal (All Data)'!A157</f>
        <v>154 - Roadway - Shoulder width - Widen - Widen paved shoulder width from 3 ft to 5 ft</v>
      </c>
      <c r="B159" s="403">
        <f>'CMFs Fatal (All Data)'!B157</f>
        <v>12</v>
      </c>
      <c r="C159" s="403" t="str">
        <f>'CMFs Fatal (All Data)'!C157</f>
        <v>All</v>
      </c>
      <c r="D159" s="692" t="e">
        <f>'CMFs Fatal (All Data)'!D157</f>
        <v>#N/A</v>
      </c>
      <c r="E159" s="625"/>
    </row>
    <row r="160" spans="1:5" x14ac:dyDescent="0.2">
      <c r="A160" s="407" t="str">
        <f>'CMFs Fatal (All Data)'!A158</f>
        <v>155 - Roadway - Shoulder width - Widen - Widen paved shoulder width from 3 ft to 6 ft</v>
      </c>
      <c r="B160" s="403">
        <f>'CMFs Fatal (All Data)'!B158</f>
        <v>12</v>
      </c>
      <c r="C160" s="403" t="str">
        <f>'CMFs Fatal (All Data)'!C158</f>
        <v>All</v>
      </c>
      <c r="D160" s="692" t="e">
        <f>'CMFs Fatal (All Data)'!D158</f>
        <v>#N/A</v>
      </c>
      <c r="E160" s="625"/>
    </row>
    <row r="161" spans="1:5" x14ac:dyDescent="0.2">
      <c r="A161" s="407" t="str">
        <f>'CMFs Fatal (All Data)'!A159</f>
        <v>156 - Roadway - Shoulder width - Widen - Widen paved shoulder width from 3 ft to 7 ft</v>
      </c>
      <c r="B161" s="403">
        <f>'CMFs Fatal (All Data)'!B159</f>
        <v>12</v>
      </c>
      <c r="C161" s="403" t="str">
        <f>'CMFs Fatal (All Data)'!C159</f>
        <v>All</v>
      </c>
      <c r="D161" s="692" t="e">
        <f>'CMFs Fatal (All Data)'!D159</f>
        <v>#N/A</v>
      </c>
      <c r="E161" s="625"/>
    </row>
    <row r="162" spans="1:5" x14ac:dyDescent="0.2">
      <c r="A162" s="407" t="str">
        <f>'CMFs Fatal (All Data)'!A160</f>
        <v>157 - Roadway - Shoulder width - Widen - Widen paved shoulder width from 3 ft to 8 ft</v>
      </c>
      <c r="B162" s="403">
        <f>'CMFs Fatal (All Data)'!B160</f>
        <v>12</v>
      </c>
      <c r="C162" s="403" t="str">
        <f>'CMFs Fatal (All Data)'!C160</f>
        <v>All</v>
      </c>
      <c r="D162" s="692" t="e">
        <f>'CMFs Fatal (All Data)'!D160</f>
        <v>#N/A</v>
      </c>
      <c r="E162" s="625"/>
    </row>
    <row r="163" spans="1:5" x14ac:dyDescent="0.2">
      <c r="A163" s="407" t="str">
        <f>'CMFs Fatal (All Data)'!A161</f>
        <v>158 - Roadway - Shoulder width - Widen - Widen paved shoulder width from 4 ft to 6 ft</v>
      </c>
      <c r="B163" s="403">
        <f>'CMFs Fatal (All Data)'!B161</f>
        <v>12</v>
      </c>
      <c r="C163" s="403" t="str">
        <f>'CMFs Fatal (All Data)'!C161</f>
        <v>All</v>
      </c>
      <c r="D163" s="692" t="e">
        <f>'CMFs Fatal (All Data)'!D161</f>
        <v>#N/A</v>
      </c>
      <c r="E163" s="625"/>
    </row>
    <row r="164" spans="1:5" x14ac:dyDescent="0.2">
      <c r="A164" s="407" t="str">
        <f>'CMFs Fatal (All Data)'!A162</f>
        <v>159 - Roadway - Shoulder width - Widen - Widen paved shoulder width from 4 ft to 8 ft</v>
      </c>
      <c r="B164" s="403">
        <f>'CMFs Fatal (All Data)'!B162</f>
        <v>12</v>
      </c>
      <c r="C164" s="403" t="str">
        <f>'CMFs Fatal (All Data)'!C162</f>
        <v>All</v>
      </c>
      <c r="D164" s="692" t="e">
        <f>'CMFs Fatal (All Data)'!D162</f>
        <v>#N/A</v>
      </c>
      <c r="E164" s="625"/>
    </row>
    <row r="165" spans="1:5" x14ac:dyDescent="0.2">
      <c r="A165" s="407" t="str">
        <f>'CMFs Fatal (All Data)'!A163</f>
        <v>160 - Roadway - Shoulder width - Widen - Widen paved shoulder width from 6 ft to 8 ft</v>
      </c>
      <c r="B165" s="403">
        <f>'CMFs Fatal (All Data)'!B163</f>
        <v>12</v>
      </c>
      <c r="C165" s="403" t="str">
        <f>'CMFs Fatal (All Data)'!C163</f>
        <v>All</v>
      </c>
      <c r="D165" s="692" t="e">
        <f>'CMFs Fatal (All Data)'!D163</f>
        <v>#N/A</v>
      </c>
      <c r="E165" s="625"/>
    </row>
    <row r="166" spans="1:5" x14ac:dyDescent="0.2">
      <c r="A166" s="407" t="str">
        <f>'CMFs Fatal (All Data)'!A164</f>
        <v>161 - Roadway - Shoulder width - Widen - Inside/left shoulder - Widen paved shoulder width by 1 ft (inside/left shoulder)</v>
      </c>
      <c r="B166" s="403">
        <f>'CMFs Fatal (All Data)'!B164</f>
        <v>12</v>
      </c>
      <c r="C166" s="403" t="str">
        <f>'CMFs Fatal (All Data)'!C164</f>
        <v>All</v>
      </c>
      <c r="D166" s="692" t="e">
        <f>'CMFs Fatal (All Data)'!D164</f>
        <v>#N/A</v>
      </c>
      <c r="E166" s="625"/>
    </row>
    <row r="167" spans="1:5" x14ac:dyDescent="0.2">
      <c r="A167" s="407" t="str">
        <f>'CMFs Fatal (All Data)'!A165</f>
        <v>162 - Roadway - Shoulder width - Widen - Inside/left shoulder - Widen paved shoulder width from 10 ft to 11 ft (inside/left shoulder)</v>
      </c>
      <c r="B167" s="403">
        <f>'CMFs Fatal (All Data)'!B165</f>
        <v>12</v>
      </c>
      <c r="C167" s="403" t="str">
        <f>'CMFs Fatal (All Data)'!C165</f>
        <v>Urban</v>
      </c>
      <c r="D167" s="692" t="e">
        <f>'CMFs Fatal (All Data)'!D165</f>
        <v>#N/A</v>
      </c>
      <c r="E167" s="625"/>
    </row>
    <row r="168" spans="1:5" x14ac:dyDescent="0.2">
      <c r="A168" s="407" t="str">
        <f>'CMFs Fatal (All Data)'!A166</f>
        <v>163 - Roadway - Shoulder width - Widen - Inside/left shoulder - Widen paved shoulder width from 10 ft to 12 ft (inside/left shoulder)</v>
      </c>
      <c r="B168" s="403">
        <f>'CMFs Fatal (All Data)'!B166</f>
        <v>12</v>
      </c>
      <c r="C168" s="403" t="str">
        <f>'CMFs Fatal (All Data)'!C166</f>
        <v>Urban</v>
      </c>
      <c r="D168" s="692" t="e">
        <f>'CMFs Fatal (All Data)'!D166</f>
        <v>#N/A</v>
      </c>
      <c r="E168" s="625"/>
    </row>
    <row r="169" spans="1:5" x14ac:dyDescent="0.2">
      <c r="A169" s="407" t="str">
        <f>'CMFs Fatal (All Data)'!A167</f>
        <v>164 - Roadway - Shoulder width - Widen - Inside/left shoulder - Widen paved shoulder width from 4 ft to 8 ft (inside/left shoulder)</v>
      </c>
      <c r="B169" s="403">
        <f>'CMFs Fatal (All Data)'!B167</f>
        <v>12</v>
      </c>
      <c r="C169" s="403" t="str">
        <f>'CMFs Fatal (All Data)'!C167</f>
        <v>Urban</v>
      </c>
      <c r="D169" s="692" t="e">
        <f>'CMFs Fatal (All Data)'!D167</f>
        <v>#N/A</v>
      </c>
      <c r="E169" s="625"/>
    </row>
    <row r="170" spans="1:5" x14ac:dyDescent="0.2">
      <c r="A170" s="407" t="str">
        <f>'CMFs Fatal (All Data)'!A168</f>
        <v>165 - Roadway - Shoulder width and type - Convert a narrow (&lt; 5 ft) turf shoulder to wide (&gt; 5ft) composite shoulder</v>
      </c>
      <c r="B170" s="403">
        <f>'CMFs Fatal (All Data)'!B168</f>
        <v>12</v>
      </c>
      <c r="C170" s="403" t="str">
        <f>'CMFs Fatal (All Data)'!C168</f>
        <v>Rural</v>
      </c>
      <c r="D170" s="692" t="e">
        <f>'CMFs Fatal (All Data)'!D168</f>
        <v>#N/A</v>
      </c>
      <c r="E170" s="625"/>
    </row>
    <row r="171" spans="1:5" x14ac:dyDescent="0.2">
      <c r="A171" s="407" t="str">
        <f>'CMFs Fatal (All Data)'!A169</f>
        <v>166 - Roadway - Shoulder width and type - Convert a narrow (&lt; 5 ft) turf shoulder to wide (&gt; 5ft) paved shoulder</v>
      </c>
      <c r="B171" s="403">
        <f>'CMFs Fatal (All Data)'!B169</f>
        <v>12</v>
      </c>
      <c r="C171" s="403" t="str">
        <f>'CMFs Fatal (All Data)'!C169</f>
        <v>Rural</v>
      </c>
      <c r="D171" s="692" t="e">
        <f>'CMFs Fatal (All Data)'!D169</f>
        <v>#N/A</v>
      </c>
      <c r="E171" s="625"/>
    </row>
    <row r="172" spans="1:5" x14ac:dyDescent="0.2">
      <c r="A172" s="407" t="str">
        <f>'CMFs Fatal (All Data)'!A170</f>
        <v>167 - Roadway - Shoulder width and type - Convert a narrow (&lt; 5 ft) turf shoulder to wide (&gt; 5ft) turf shoulder</v>
      </c>
      <c r="B172" s="403">
        <f>'CMFs Fatal (All Data)'!B170</f>
        <v>12</v>
      </c>
      <c r="C172" s="403" t="str">
        <f>'CMFs Fatal (All Data)'!C170</f>
        <v>Rural</v>
      </c>
      <c r="D172" s="692" t="e">
        <f>'CMFs Fatal (All Data)'!D170</f>
        <v>#N/A</v>
      </c>
      <c r="E172" s="625"/>
    </row>
    <row r="173" spans="1:5" x14ac:dyDescent="0.2">
      <c r="A173" s="407" t="str">
        <f>'CMFs Fatal (All Data)'!A171</f>
        <v>168 - Roadway - Shoulder width and type - Covert a narrow (&lt; 5 ft) unpaved shoulder to wide (&gt; 5 ft) paved shoulder</v>
      </c>
      <c r="B173" s="403">
        <f>'CMFs Fatal (All Data)'!B171</f>
        <v>12</v>
      </c>
      <c r="C173" s="403" t="str">
        <f>'CMFs Fatal (All Data)'!C171</f>
        <v>Rural</v>
      </c>
      <c r="D173" s="692" t="e">
        <f>'CMFs Fatal (All Data)'!D171</f>
        <v>#N/A</v>
      </c>
      <c r="E173" s="625"/>
    </row>
    <row r="174" spans="1:5" x14ac:dyDescent="0.2">
      <c r="A174" s="407" t="str">
        <f>'CMFs Fatal (All Data)'!A172</f>
        <v>169 - Roadway - Shoulder width and type - Covert a narrow (&lt; 5 ft) unpaved shoulder to wide (&gt; 5 ft) unpaved shoulder</v>
      </c>
      <c r="B174" s="403">
        <f>'CMFs Fatal (All Data)'!B172</f>
        <v>12</v>
      </c>
      <c r="C174" s="403" t="str">
        <f>'CMFs Fatal (All Data)'!C172</f>
        <v>Rural</v>
      </c>
      <c r="D174" s="692" t="e">
        <f>'CMFs Fatal (All Data)'!D172</f>
        <v>#N/A</v>
      </c>
      <c r="E174" s="625"/>
    </row>
    <row r="175" spans="1:5" x14ac:dyDescent="0.2">
      <c r="A175" s="407" t="str">
        <f>'CMFs Fatal (All Data)'!A173</f>
        <v>170 - Speed management - Differential speed limit - Install 10 mph differential speed limit on rural Interstate Highways</v>
      </c>
      <c r="B175" s="403">
        <f>'CMFs Fatal (All Data)'!B173</f>
        <v>10</v>
      </c>
      <c r="C175" s="403" t="str">
        <f>'CMFs Fatal (All Data)'!C173</f>
        <v>Rural</v>
      </c>
      <c r="D175" s="692" t="e">
        <f>'CMFs Fatal (All Data)'!D173</f>
        <v>#N/A</v>
      </c>
      <c r="E175" s="625"/>
    </row>
    <row r="176" spans="1:5" x14ac:dyDescent="0.2">
      <c r="A176" s="407" t="str">
        <f>'CMFs Fatal (All Data)'!A174</f>
        <v>171 - Speed management - Enforcement - Intersection - Implement speed enforcement system</v>
      </c>
      <c r="B176" s="403">
        <f>'CMFs Fatal (All Data)'!B174</f>
        <v>10</v>
      </c>
      <c r="C176" s="403" t="str">
        <f>'CMFs Fatal (All Data)'!C174</f>
        <v>All</v>
      </c>
      <c r="D176" s="692" t="e">
        <f>'CMFs Fatal (All Data)'!D174</f>
        <v>#N/A</v>
      </c>
      <c r="E176" s="625"/>
    </row>
    <row r="177" spans="1:5" x14ac:dyDescent="0.2">
      <c r="A177" s="407" t="str">
        <f>'CMFs Fatal (All Data)'!A175</f>
        <v>172 - Speed management - Enforcement - Intersection - Install red-light running cameras</v>
      </c>
      <c r="B177" s="403">
        <f>'CMFs Fatal (All Data)'!B175</f>
        <v>10</v>
      </c>
      <c r="C177" s="403" t="str">
        <f>'CMFs Fatal (All Data)'!C175</f>
        <v>All</v>
      </c>
      <c r="D177" s="692" t="e">
        <f>'CMFs Fatal (All Data)'!D175</f>
        <v>#N/A</v>
      </c>
      <c r="E177" s="625"/>
    </row>
    <row r="178" spans="1:5" x14ac:dyDescent="0.2">
      <c r="A178" s="407" t="str">
        <f>'CMFs Fatal (All Data)'!A176</f>
        <v>173 - Speed management - Enforcement - Remove - Deactivate red-light running camera</v>
      </c>
      <c r="B178" s="403">
        <f>'CMFs Fatal (All Data)'!B176</f>
        <v>10</v>
      </c>
      <c r="C178" s="403" t="str">
        <f>'CMFs Fatal (All Data)'!C176</f>
        <v>Urban</v>
      </c>
      <c r="D178" s="692" t="e">
        <f>'CMFs Fatal (All Data)'!D176</f>
        <v>#N/A</v>
      </c>
      <c r="E178" s="625"/>
    </row>
    <row r="179" spans="1:5" x14ac:dyDescent="0.2">
      <c r="A179" s="407" t="str">
        <f>'CMFs Fatal (All Data)'!A177</f>
        <v>174 - Speed management - Enforcement - Remove - Remove speed enforcement cameras</v>
      </c>
      <c r="B179" s="403">
        <f>'CMFs Fatal (All Data)'!B177</f>
        <v>10</v>
      </c>
      <c r="C179" s="403" t="str">
        <f>'CMFs Fatal (All Data)'!C177</f>
        <v>All</v>
      </c>
      <c r="D179" s="692" t="e">
        <f>'CMFs Fatal (All Data)'!D177</f>
        <v>#N/A</v>
      </c>
      <c r="E179" s="625"/>
    </row>
    <row r="180" spans="1:5" x14ac:dyDescent="0.2">
      <c r="A180" s="407" t="str">
        <f>'CMFs Fatal (All Data)'!A178</f>
        <v>175 - Speed management - Enforcement - Segment - Implement speed enforcement system</v>
      </c>
      <c r="B180" s="403">
        <f>'CMFs Fatal (All Data)'!B178</f>
        <v>10</v>
      </c>
      <c r="C180" s="403" t="str">
        <f>'CMFs Fatal (All Data)'!C178</f>
        <v>All</v>
      </c>
      <c r="D180" s="692" t="e">
        <f>'CMFs Fatal (All Data)'!D178</f>
        <v>#N/A</v>
      </c>
      <c r="E180" s="625"/>
    </row>
    <row r="181" spans="1:5" x14ac:dyDescent="0.2">
      <c r="A181" s="407" t="str">
        <f>'CMFs Fatal (All Data)'!A179</f>
        <v>176 - Speed management - Speed limit - Lower - Lower posted speed by 10 - 15 mph</v>
      </c>
      <c r="B181" s="403">
        <f>'CMFs Fatal (All Data)'!B179</f>
        <v>10</v>
      </c>
      <c r="C181" s="403" t="str">
        <f>'CMFs Fatal (All Data)'!C179</f>
        <v>All</v>
      </c>
      <c r="D181" s="692" t="e">
        <f>'CMFs Fatal (All Data)'!D179</f>
        <v>#N/A</v>
      </c>
      <c r="E181" s="625"/>
    </row>
    <row r="182" spans="1:5" x14ac:dyDescent="0.2">
      <c r="A182" s="407" t="str">
        <f>'CMFs Fatal (All Data)'!A180</f>
        <v>177 - Speed management - Speed limit - Raise - Raise posted speed by 10 - 15 mph</v>
      </c>
      <c r="B182" s="403">
        <f>'CMFs Fatal (All Data)'!B180</f>
        <v>10</v>
      </c>
      <c r="C182" s="403" t="str">
        <f>'CMFs Fatal (All Data)'!C180</f>
        <v>All</v>
      </c>
      <c r="D182" s="692" t="e">
        <f>'CMFs Fatal (All Data)'!D180</f>
        <v>#N/A</v>
      </c>
      <c r="E182" s="625"/>
    </row>
    <row r="183" spans="1:5" x14ac:dyDescent="0.2">
      <c r="A183" s="407" t="str">
        <f>'CMFs Fatal (All Data)'!A181</f>
        <v>178 - Speed management - Speed limit - Raise - Raise posted speed by 5 mph</v>
      </c>
      <c r="B183" s="403">
        <f>'CMFs Fatal (All Data)'!B181</f>
        <v>10</v>
      </c>
      <c r="C183" s="403" t="str">
        <f>'CMFs Fatal (All Data)'!C181</f>
        <v>All</v>
      </c>
      <c r="D183" s="692" t="e">
        <f>'CMFs Fatal (All Data)'!D181</f>
        <v>#N/A</v>
      </c>
      <c r="E183" s="625"/>
    </row>
    <row r="184" spans="1:5" x14ac:dyDescent="0.2">
      <c r="A184" s="407" t="str">
        <f>'CMFs Fatal (All Data)'!A182</f>
        <v>179 - Speed management - Traffic calming - Traffic calming</v>
      </c>
      <c r="B184" s="403">
        <f>'CMFs Fatal (All Data)'!B182</f>
        <v>10</v>
      </c>
      <c r="C184" s="403" t="str">
        <f>'CMFs Fatal (All Data)'!C182</f>
        <v>Urban and Suburban</v>
      </c>
      <c r="D184" s="692" t="e">
        <f>'CMFs Fatal (All Data)'!D182</f>
        <v>#N/A</v>
      </c>
      <c r="E184" s="625"/>
    </row>
    <row r="185" spans="1:5" x14ac:dyDescent="0.2">
      <c r="A185" s="407" t="str">
        <f>'CMFs Fatal (All Data)'!A183</f>
        <v>180 - Speed management - Variable speed limit - Install variable speed limit sign</v>
      </c>
      <c r="B185" s="403">
        <f>'CMFs Fatal (All Data)'!B183</f>
        <v>10</v>
      </c>
      <c r="C185" s="403" t="str">
        <f>'CMFs Fatal (All Data)'!C183</f>
        <v>Urban</v>
      </c>
      <c r="D185" s="692" t="e">
        <f>'CMFs Fatal (All Data)'!D183</f>
        <v>#N/A</v>
      </c>
      <c r="E185" s="625"/>
    </row>
    <row r="186" spans="1:5" x14ac:dyDescent="0.2">
      <c r="A186" s="407" t="str">
        <f>'CMFs Fatal (All Data)'!A184</f>
        <v>181 - Traffic control - Truck Lane - Implement truck lane restrictions</v>
      </c>
      <c r="B186" s="403">
        <f>'CMFs Fatal (All Data)'!B184</f>
        <v>10</v>
      </c>
      <c r="C186" s="403" t="str">
        <f>'CMFs Fatal (All Data)'!C184</f>
        <v>All</v>
      </c>
      <c r="D186" s="692" t="e">
        <f>'CMFs Fatal (All Data)'!D184</f>
        <v>#N/A</v>
      </c>
      <c r="E186" s="625"/>
    </row>
    <row r="187" spans="1:5" x14ac:dyDescent="0.2">
      <c r="A187" s="407" t="str">
        <f>'CMFs Fatal (All Data)'!A185</f>
        <v>182 - Traffic sign - Install curve warnings</v>
      </c>
      <c r="B187" s="403">
        <f>'CMFs Fatal (All Data)'!B185</f>
        <v>10</v>
      </c>
      <c r="C187" s="403" t="str">
        <f>'CMFs Fatal (All Data)'!C185</f>
        <v>All</v>
      </c>
      <c r="D187" s="692" t="e">
        <f>'CMFs Fatal (All Data)'!D185</f>
        <v>#N/A</v>
      </c>
      <c r="E187" s="625"/>
    </row>
    <row r="188" spans="1:5" x14ac:dyDescent="0.2">
      <c r="A188" s="407" t="str">
        <f>'CMFs Fatal (All Data)'!A186</f>
        <v>183 - Traffic sign - Install drowsy driving signs</v>
      </c>
      <c r="B188" s="403">
        <f>'CMFs Fatal (All Data)'!B186</f>
        <v>10</v>
      </c>
      <c r="C188" s="403" t="str">
        <f>'CMFs Fatal (All Data)'!C186</f>
        <v>All</v>
      </c>
      <c r="D188" s="692" t="e">
        <f>'CMFs Fatal (All Data)'!D186</f>
        <v>#N/A</v>
      </c>
      <c r="E188" s="625"/>
    </row>
    <row r="189" spans="1:5" x14ac:dyDescent="0.2">
      <c r="A189" s="407" t="str">
        <f>'CMFs Fatal (All Data)'!A187</f>
        <v>184 - Traffic sign - Install guide sign</v>
      </c>
      <c r="B189" s="403">
        <f>'CMFs Fatal (All Data)'!B187</f>
        <v>10</v>
      </c>
      <c r="C189" s="403" t="str">
        <f>'CMFs Fatal (All Data)'!C187</f>
        <v>All</v>
      </c>
      <c r="D189" s="692" t="e">
        <f>'CMFs Fatal (All Data)'!D187</f>
        <v>#N/A</v>
      </c>
      <c r="E189" s="625"/>
    </row>
    <row r="190" spans="1:5" x14ac:dyDescent="0.2">
      <c r="A190" s="407" t="str">
        <f>'CMFs Fatal (All Data)'!A188</f>
        <v>185 - Traffic sign - Install intersection-related warnings</v>
      </c>
      <c r="B190" s="403">
        <f>'CMFs Fatal (All Data)'!B188</f>
        <v>10</v>
      </c>
      <c r="C190" s="403" t="str">
        <f>'CMFs Fatal (All Data)'!C188</f>
        <v>All</v>
      </c>
      <c r="D190" s="692" t="e">
        <f>'CMFs Fatal (All Data)'!D188</f>
        <v>#N/A</v>
      </c>
      <c r="E190" s="625"/>
    </row>
    <row r="191" spans="1:5" x14ac:dyDescent="0.2">
      <c r="A191" s="407" t="str">
        <f>'CMFs Fatal (All Data)'!A189</f>
        <v>186 - Traffic sign - Install signs to conform to MUTCD</v>
      </c>
      <c r="B191" s="403">
        <f>'CMFs Fatal (All Data)'!B189</f>
        <v>10</v>
      </c>
      <c r="C191" s="403" t="str">
        <f>'CMFs Fatal (All Data)'!C189</f>
        <v>Urban</v>
      </c>
      <c r="D191" s="692" t="e">
        <f>'CMFs Fatal (All Data)'!D189</f>
        <v>#N/A</v>
      </c>
      <c r="E191" s="625"/>
    </row>
    <row r="192" spans="1:5" x14ac:dyDescent="0.2">
      <c r="A192" s="407" t="str">
        <f>'CMFs Fatal (All Data)'!A190</f>
        <v xml:space="preserve">187 - Traffic sign - Install warning sign - School zone </v>
      </c>
      <c r="B192" s="403">
        <f>'CMFs Fatal (All Data)'!B190</f>
        <v>10</v>
      </c>
      <c r="C192" s="403" t="str">
        <f>'CMFs Fatal (All Data)'!C190</f>
        <v>All</v>
      </c>
      <c r="D192" s="692" t="e">
        <f>'CMFs Fatal (All Data)'!D190</f>
        <v>#N/A</v>
      </c>
      <c r="E192" s="625"/>
    </row>
    <row r="193" spans="1:5" x14ac:dyDescent="0.2">
      <c r="A193" s="407" t="str">
        <f>'CMFs Fatal (All Data)'!A191</f>
        <v>188 - Traffic sign - Provide traffic Sign for pavement condition</v>
      </c>
      <c r="B193" s="403">
        <f>'CMFs Fatal (All Data)'!B191</f>
        <v>10</v>
      </c>
      <c r="C193" s="403" t="str">
        <f>'CMFs Fatal (All Data)'!C191</f>
        <v>All</v>
      </c>
      <c r="D193" s="692" t="e">
        <f>'CMFs Fatal (All Data)'!D191</f>
        <v>#N/A</v>
      </c>
      <c r="E193" s="625"/>
    </row>
    <row r="194" spans="1:5" x14ac:dyDescent="0.2">
      <c r="A194" s="407" t="str">
        <f>'CMFs Fatal (All Data)'!A192</f>
        <v>189 - Traffic sign - Upgrade signs (Increase size, conspicuity)</v>
      </c>
      <c r="B194" s="403">
        <f>'CMFs Fatal (All Data)'!B192</f>
        <v>10</v>
      </c>
      <c r="C194" s="403" t="str">
        <f>'CMFs Fatal (All Data)'!C192</f>
        <v>All</v>
      </c>
      <c r="D194" s="692" t="e">
        <f>'CMFs Fatal (All Data)'!D192</f>
        <v>#N/A</v>
      </c>
      <c r="E194" s="625"/>
    </row>
    <row r="195" spans="1:5" x14ac:dyDescent="0.2">
      <c r="A195" s="407" t="str">
        <f>'CMFs Fatal (All Data)'!A193</f>
        <v>190 - Traffic sign - Variable message sign</v>
      </c>
      <c r="B195" s="403">
        <f>'CMFs Fatal (All Data)'!B193</f>
        <v>10</v>
      </c>
      <c r="C195" s="403" t="str">
        <f>'CMFs Fatal (All Data)'!C193</f>
        <v>Rural</v>
      </c>
      <c r="D195" s="692" t="e">
        <f>'CMFs Fatal (All Data)'!D193</f>
        <v>#N/A</v>
      </c>
      <c r="E195" s="625"/>
    </row>
    <row r="196" spans="1:5" x14ac:dyDescent="0.2">
      <c r="A196" s="407" t="str">
        <f>'CMFs Fatal (All Data)'!A194</f>
        <v>191 - Transit - Implement transit priority</v>
      </c>
      <c r="B196" s="403">
        <f>'CMFs Fatal (All Data)'!B194</f>
        <v>5</v>
      </c>
      <c r="C196" s="403" t="str">
        <f>'CMFs Fatal (All Data)'!C194</f>
        <v>All</v>
      </c>
      <c r="D196" s="692" t="e">
        <f>'CMFs Fatal (All Data)'!D194</f>
        <v>#N/A</v>
      </c>
      <c r="E196" s="625"/>
    </row>
    <row r="197" spans="1:5" x14ac:dyDescent="0.2">
      <c r="A197" s="407" t="str">
        <f>'CMFs Fatal (All Data)'!A195</f>
        <v>192 - Work zone - Active work with no lane closure</v>
      </c>
      <c r="B197" s="403">
        <f>'CMFs Fatal (All Data)'!B195</f>
        <v>5</v>
      </c>
      <c r="C197" s="403" t="str">
        <f>'CMFs Fatal (All Data)'!C195</f>
        <v>All</v>
      </c>
      <c r="D197" s="692" t="e">
        <f>'CMFs Fatal (All Data)'!D195</f>
        <v>#N/A</v>
      </c>
      <c r="E197" s="625"/>
    </row>
    <row r="198" spans="1:5" ht="13.5" thickBot="1" x14ac:dyDescent="0.25">
      <c r="A198" s="630" t="str">
        <f>'CMFs Fatal (All Data)'!A196</f>
        <v xml:space="preserve">193 - Work zone - Active work with temporary lane closure </v>
      </c>
      <c r="B198" s="437">
        <f>'CMFs Fatal (All Data)'!B196</f>
        <v>5</v>
      </c>
      <c r="C198" s="437" t="str">
        <f>'CMFs Fatal (All Data)'!C196</f>
        <v>All</v>
      </c>
      <c r="D198" s="694" t="e">
        <f>'CMFs Fatal (All Data)'!D196</f>
        <v>#N/A</v>
      </c>
      <c r="E198" s="625"/>
    </row>
    <row r="199" spans="1:5" x14ac:dyDescent="0.2">
      <c r="A199" s="631" t="str">
        <f>'CMFs Fatal (All Data)'!A197</f>
        <v/>
      </c>
      <c r="B199" s="436">
        <f>'CMFs Fatal (All Data)'!B197</f>
        <v>0</v>
      </c>
      <c r="C199" s="436">
        <f>'CMFs Fatal (All Data)'!C197</f>
        <v>0</v>
      </c>
      <c r="D199" s="695" t="str">
        <f>'CMFs Fatal (All Data)'!D197</f>
        <v/>
      </c>
      <c r="E199" s="625"/>
    </row>
    <row r="200" spans="1:5" x14ac:dyDescent="0.2">
      <c r="A200" s="632" t="str">
        <f>'CMFs Fatal (All Data)'!A198</f>
        <v/>
      </c>
      <c r="B200" s="434">
        <f>'CMFs Fatal (All Data)'!B198</f>
        <v>0</v>
      </c>
      <c r="C200" s="434">
        <f>'CMFs Fatal (All Data)'!C198</f>
        <v>0</v>
      </c>
      <c r="D200" s="696" t="str">
        <f>'CMFs Fatal (All Data)'!D198</f>
        <v/>
      </c>
      <c r="E200" s="625"/>
    </row>
    <row r="201" spans="1:5" x14ac:dyDescent="0.2">
      <c r="A201" s="632" t="str">
        <f>'CMFs Fatal (All Data)'!A199</f>
        <v/>
      </c>
      <c r="B201" s="434">
        <f>'CMFs Fatal (All Data)'!B199</f>
        <v>0</v>
      </c>
      <c r="C201" s="434">
        <f>'CMFs Fatal (All Data)'!C199</f>
        <v>0</v>
      </c>
      <c r="D201" s="696" t="str">
        <f>'CMFs Fatal (All Data)'!D199</f>
        <v/>
      </c>
      <c r="E201" s="625"/>
    </row>
    <row r="202" spans="1:5" x14ac:dyDescent="0.2">
      <c r="A202" s="632" t="str">
        <f>'CMFs Fatal (All Data)'!A200</f>
        <v/>
      </c>
      <c r="B202" s="434">
        <f>'CMFs Fatal (All Data)'!B200</f>
        <v>0</v>
      </c>
      <c r="C202" s="434">
        <f>'CMFs Fatal (All Data)'!C200</f>
        <v>0</v>
      </c>
      <c r="D202" s="696" t="str">
        <f>'CMFs Fatal (All Data)'!D200</f>
        <v/>
      </c>
      <c r="E202" s="625"/>
    </row>
    <row r="203" spans="1:5" x14ac:dyDescent="0.2">
      <c r="A203" s="632" t="str">
        <f>'CMFs Fatal (All Data)'!A201</f>
        <v/>
      </c>
      <c r="B203" s="434">
        <f>'CMFs Fatal (All Data)'!B201</f>
        <v>0</v>
      </c>
      <c r="C203" s="434">
        <f>'CMFs Fatal (All Data)'!C201</f>
        <v>0</v>
      </c>
      <c r="D203" s="696" t="str">
        <f>'CMFs Fatal (All Data)'!D201</f>
        <v/>
      </c>
      <c r="E203" s="625"/>
    </row>
    <row r="204" spans="1:5" ht="13.5" thickBot="1" x14ac:dyDescent="0.25">
      <c r="A204" s="633" t="str">
        <f>'CMFs Fatal (All Data)'!A202</f>
        <v/>
      </c>
      <c r="B204" s="435">
        <f>'CMFs Fatal (All Data)'!B202</f>
        <v>0</v>
      </c>
      <c r="C204" s="435">
        <f>'CMFs Fatal (All Data)'!C202</f>
        <v>0</v>
      </c>
      <c r="D204" s="697" t="str">
        <f>'CMFs Fatal (All Data)'!D202</f>
        <v/>
      </c>
      <c r="E204" s="625"/>
    </row>
  </sheetData>
  <sheetProtection algorithmName="SHA-512" hashValue="VPMpIb4cPalnAaednh3YyCNDe4pZkuXmRGhNopuI+5aU3wQchVfnR+wxnS6jIMefrIotu2VwJ01rcM26x06QGw==" saltValue="nEb5bt+Nas+bbSX+5UXxeQ==" spinCount="100000" sheet="1" objects="1" scenarios="1"/>
  <mergeCells count="2">
    <mergeCell ref="E3:L3"/>
    <mergeCell ref="A1:D2"/>
  </mergeCells>
  <conditionalFormatting sqref="A4:D204">
    <cfRule type="expression" dxfId="68" priority="3">
      <formula>$D4="No"</formula>
    </cfRule>
  </conditionalFormatting>
  <conditionalFormatting sqref="D3:D1048576">
    <cfRule type="cellIs" dxfId="67" priority="2" operator="equal">
      <formula>"No"</formula>
    </cfRule>
  </conditionalFormatting>
  <conditionalFormatting sqref="E3:L3">
    <cfRule type="cellIs" dxfId="66" priority="1" operator="equal">
      <formula>""</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59999389629810485"/>
    <pageSetUpPr fitToPage="1"/>
  </sheetPr>
  <dimension ref="A1:BH255"/>
  <sheetViews>
    <sheetView zoomScaleNormal="100" workbookViewId="0">
      <selection activeCell="G35" sqref="G35"/>
    </sheetView>
  </sheetViews>
  <sheetFormatPr defaultColWidth="9.140625" defaultRowHeight="12.75" x14ac:dyDescent="0.2"/>
  <cols>
    <col min="1" max="1" width="6.7109375" style="7" customWidth="1"/>
    <col min="2" max="2" width="13.85546875" style="7" customWidth="1"/>
    <col min="3" max="3" width="12.7109375" style="7" customWidth="1"/>
    <col min="4" max="4" width="12" style="7" bestFit="1" customWidth="1"/>
    <col min="5" max="5" width="16.5703125" style="7" bestFit="1" customWidth="1"/>
    <col min="6" max="6" width="12.85546875" style="7" bestFit="1" customWidth="1"/>
    <col min="7" max="7" width="13.28515625" style="7" bestFit="1" customWidth="1"/>
    <col min="8" max="8" width="13.42578125" style="7" bestFit="1" customWidth="1"/>
    <col min="9" max="9" width="11.28515625" style="7" bestFit="1" customWidth="1"/>
    <col min="10" max="10" width="13.28515625" style="7" bestFit="1" customWidth="1"/>
    <col min="11" max="11" width="19.140625" style="7" customWidth="1"/>
    <col min="12" max="12" width="59.7109375" style="7" customWidth="1"/>
    <col min="13" max="13" width="10.7109375" style="291" hidden="1" customWidth="1"/>
    <col min="14" max="14" width="10.7109375" style="292" hidden="1" customWidth="1"/>
    <col min="15" max="20" width="9.28515625" style="292" hidden="1" customWidth="1"/>
    <col min="21" max="22" width="10.28515625" style="666" hidden="1" customWidth="1"/>
    <col min="23" max="28" width="9.28515625" style="685" hidden="1" customWidth="1"/>
    <col min="29" max="31" width="9.28515625" style="292" hidden="1" customWidth="1"/>
    <col min="32" max="32" width="9.28515625" style="293" hidden="1" customWidth="1"/>
    <col min="33" max="35" width="9.28515625" style="292" hidden="1" customWidth="1"/>
    <col min="36" max="36" width="9.28515625" style="293" hidden="1" customWidth="1"/>
    <col min="37" max="38" width="10.85546875" style="292" hidden="1" customWidth="1"/>
    <col min="39" max="39" width="9.28515625" style="292" hidden="1" customWidth="1"/>
    <col min="40" max="40" width="9.28515625" style="293" hidden="1" customWidth="1"/>
    <col min="41" max="43" width="9.28515625" style="292" hidden="1" customWidth="1"/>
    <col min="44" max="44" width="9.28515625" style="293" hidden="1" customWidth="1"/>
    <col min="45" max="47" width="9.28515625" style="292" hidden="1" customWidth="1"/>
    <col min="48" max="48" width="9.28515625" style="293" hidden="1" customWidth="1"/>
    <col min="49" max="50" width="10.85546875" style="292" hidden="1" customWidth="1"/>
    <col min="51" max="51" width="9.28515625" style="292" hidden="1" customWidth="1"/>
    <col min="52" max="52" width="9.28515625" style="293" hidden="1" customWidth="1"/>
    <col min="53" max="53" width="2.7109375" style="7" customWidth="1"/>
    <col min="54" max="54" width="20.5703125" style="7" customWidth="1"/>
    <col min="55" max="57" width="13.5703125" style="7" customWidth="1"/>
    <col min="58" max="16384" width="9.140625" style="7"/>
  </cols>
  <sheetData>
    <row r="1" spans="1:60" ht="17.25" customHeight="1" x14ac:dyDescent="0.2">
      <c r="A1" s="764" t="s">
        <v>896</v>
      </c>
      <c r="B1" s="765"/>
      <c r="C1" s="765"/>
      <c r="D1" s="765"/>
      <c r="E1" s="765"/>
      <c r="F1" s="765"/>
      <c r="G1" s="765"/>
      <c r="H1" s="765"/>
      <c r="I1" s="765"/>
      <c r="J1" s="765"/>
      <c r="K1" s="765"/>
      <c r="L1" s="556"/>
      <c r="M1" s="294"/>
      <c r="N1" s="294"/>
      <c r="O1" s="555"/>
      <c r="P1" s="555"/>
      <c r="Q1" s="294"/>
      <c r="R1" s="294"/>
      <c r="S1" s="555"/>
      <c r="T1" s="294"/>
      <c r="U1" s="671"/>
      <c r="V1" s="671"/>
      <c r="W1" s="674"/>
      <c r="X1" s="675"/>
      <c r="Y1" s="675"/>
      <c r="Z1" s="675"/>
      <c r="AA1" s="675"/>
      <c r="AB1" s="676"/>
      <c r="AC1" s="554"/>
      <c r="AD1" s="555"/>
      <c r="AE1" s="555"/>
      <c r="AF1" s="556"/>
      <c r="AG1" s="554"/>
      <c r="AH1" s="555"/>
      <c r="AI1" s="555"/>
      <c r="AJ1" s="555"/>
      <c r="AK1" s="294"/>
      <c r="AL1" s="294"/>
      <c r="AM1" s="294"/>
      <c r="AN1" s="294"/>
      <c r="AO1" s="294"/>
      <c r="AP1" s="294"/>
      <c r="AQ1" s="294"/>
      <c r="AR1" s="294"/>
      <c r="AS1" s="555"/>
      <c r="AT1" s="555"/>
      <c r="AU1" s="555"/>
      <c r="AV1" s="555"/>
      <c r="AW1" s="294"/>
      <c r="AX1" s="294"/>
      <c r="AY1" s="294"/>
      <c r="AZ1" s="294"/>
      <c r="BB1" s="763" t="s">
        <v>48</v>
      </c>
      <c r="BC1" s="763"/>
      <c r="BD1" s="763"/>
      <c r="BE1" s="763"/>
    </row>
    <row r="2" spans="1:60" ht="17.45" customHeight="1" x14ac:dyDescent="0.2">
      <c r="A2" s="742"/>
      <c r="B2" s="743"/>
      <c r="C2" s="743"/>
      <c r="D2" s="743"/>
      <c r="E2" s="743"/>
      <c r="F2" s="743"/>
      <c r="G2" s="743"/>
      <c r="H2" s="743"/>
      <c r="I2" s="743"/>
      <c r="J2" s="743"/>
      <c r="K2" s="743"/>
      <c r="L2" s="251"/>
      <c r="M2" s="294"/>
      <c r="N2" s="294"/>
      <c r="O2" s="562"/>
      <c r="P2" s="294"/>
      <c r="Q2" s="294"/>
      <c r="R2" s="294"/>
      <c r="S2" s="294"/>
      <c r="T2" s="294"/>
      <c r="U2" s="671"/>
      <c r="V2" s="671"/>
      <c r="W2" s="674"/>
      <c r="X2" s="675"/>
      <c r="Y2" s="675"/>
      <c r="Z2" s="675"/>
      <c r="AA2" s="675"/>
      <c r="AB2" s="676"/>
      <c r="AC2" s="466"/>
      <c r="AD2" s="294"/>
      <c r="AE2" s="294"/>
      <c r="AF2" s="251"/>
      <c r="AG2" s="466"/>
      <c r="AH2" s="294"/>
      <c r="AI2" s="294"/>
      <c r="AJ2" s="294"/>
      <c r="AK2" s="294"/>
      <c r="AL2" s="294"/>
      <c r="AM2" s="294"/>
      <c r="AN2" s="294"/>
      <c r="AO2" s="294"/>
      <c r="AP2" s="294"/>
      <c r="AQ2" s="294"/>
      <c r="AR2" s="294"/>
      <c r="AS2" s="294"/>
      <c r="AT2" s="294"/>
      <c r="AU2" s="294"/>
      <c r="AV2" s="294"/>
      <c r="AW2" s="294"/>
      <c r="AX2" s="294"/>
      <c r="AY2" s="294"/>
      <c r="AZ2" s="294"/>
      <c r="BB2" s="762" t="s">
        <v>267</v>
      </c>
      <c r="BC2" s="762"/>
      <c r="BD2" s="762"/>
      <c r="BE2" s="762"/>
    </row>
    <row r="3" spans="1:60" ht="17.45" customHeight="1" x14ac:dyDescent="0.2">
      <c r="A3" s="742"/>
      <c r="B3" s="743"/>
      <c r="C3" s="743"/>
      <c r="D3" s="743"/>
      <c r="E3" s="743"/>
      <c r="F3" s="743"/>
      <c r="G3" s="743"/>
      <c r="H3" s="743"/>
      <c r="I3" s="743"/>
      <c r="J3" s="743"/>
      <c r="K3" s="743"/>
      <c r="L3" s="251"/>
      <c r="M3" s="294"/>
      <c r="N3" s="294"/>
      <c r="O3" s="670"/>
      <c r="P3" s="664"/>
      <c r="Q3" s="664"/>
      <c r="R3" s="664"/>
      <c r="S3" s="664"/>
      <c r="T3" s="664"/>
      <c r="U3" s="671"/>
      <c r="V3" s="671"/>
      <c r="W3" s="674"/>
      <c r="X3" s="677"/>
      <c r="Y3" s="677"/>
      <c r="Z3" s="677"/>
      <c r="AA3" s="677"/>
      <c r="AB3" s="676"/>
      <c r="AC3" s="466"/>
      <c r="AD3" s="294"/>
      <c r="AE3" s="294"/>
      <c r="AF3" s="665"/>
      <c r="AG3" s="663"/>
      <c r="AH3" s="664"/>
      <c r="AI3" s="664"/>
      <c r="AJ3" s="664"/>
      <c r="AK3" s="664"/>
      <c r="AL3" s="664"/>
      <c r="AM3" s="664"/>
      <c r="AN3" s="664"/>
      <c r="AO3" s="664"/>
      <c r="AP3" s="664"/>
      <c r="AQ3" s="664"/>
      <c r="AR3" s="664"/>
      <c r="AS3" s="664"/>
      <c r="AT3" s="664"/>
      <c r="AU3" s="664"/>
      <c r="AV3" s="664"/>
      <c r="AW3" s="664"/>
      <c r="AX3" s="664"/>
      <c r="AY3" s="664"/>
      <c r="AZ3" s="294"/>
      <c r="BB3" s="761" t="s">
        <v>268</v>
      </c>
      <c r="BC3" s="761"/>
      <c r="BD3" s="761"/>
      <c r="BE3" s="761"/>
    </row>
    <row r="4" spans="1:60" ht="17.45" customHeight="1" thickBot="1" x14ac:dyDescent="0.25">
      <c r="A4" s="742"/>
      <c r="B4" s="743"/>
      <c r="C4" s="743"/>
      <c r="D4" s="743"/>
      <c r="E4" s="743"/>
      <c r="F4" s="743"/>
      <c r="G4" s="743"/>
      <c r="H4" s="743"/>
      <c r="I4" s="743"/>
      <c r="J4" s="743"/>
      <c r="K4" s="743"/>
      <c r="L4" s="251"/>
      <c r="M4" s="294"/>
      <c r="N4" s="294"/>
      <c r="O4" s="559"/>
      <c r="P4" s="559"/>
      <c r="Q4" s="559"/>
      <c r="R4" s="561"/>
      <c r="S4" s="559"/>
      <c r="T4" s="559"/>
      <c r="U4" s="672"/>
      <c r="V4" s="672"/>
      <c r="W4" s="678"/>
      <c r="X4" s="679"/>
      <c r="Y4" s="679"/>
      <c r="Z4" s="679"/>
      <c r="AA4" s="679"/>
      <c r="AB4" s="680"/>
      <c r="AC4" s="558">
        <f>'Worksheet 2a'!D13</f>
        <v>0</v>
      </c>
      <c r="AD4" s="559"/>
      <c r="AE4" s="559"/>
      <c r="AF4" s="560"/>
      <c r="AG4" s="558">
        <f>'Worksheet 2a'!D27</f>
        <v>0</v>
      </c>
      <c r="AH4" s="559"/>
      <c r="AI4" s="559"/>
      <c r="AJ4" s="559"/>
      <c r="AK4" s="557">
        <f>'Worksheet 2a'!D41</f>
        <v>0</v>
      </c>
      <c r="AL4" s="559"/>
      <c r="AM4" s="559"/>
      <c r="AN4" s="559"/>
      <c r="AO4" s="557">
        <f>'Worksheet 2b'!D13</f>
        <v>0</v>
      </c>
      <c r="AP4" s="561"/>
      <c r="AQ4" s="561"/>
      <c r="AR4" s="561"/>
      <c r="AS4" s="667">
        <f>'Worksheet 2b'!D27</f>
        <v>0</v>
      </c>
      <c r="AT4" s="559"/>
      <c r="AU4" s="559"/>
      <c r="AV4" s="559"/>
      <c r="AW4" s="557">
        <f>'Worksheet 2b'!D41</f>
        <v>0</v>
      </c>
      <c r="AX4" s="559"/>
      <c r="AY4" s="559"/>
      <c r="AZ4" s="559"/>
      <c r="BB4" s="760" t="s">
        <v>269</v>
      </c>
      <c r="BC4" s="760"/>
      <c r="BD4" s="760"/>
      <c r="BE4" s="760"/>
    </row>
    <row r="5" spans="1:60" ht="52.5" customHeight="1" thickBot="1" x14ac:dyDescent="0.3">
      <c r="A5" s="612"/>
      <c r="B5" s="613" t="s">
        <v>257</v>
      </c>
      <c r="C5" s="613" t="s">
        <v>15</v>
      </c>
      <c r="D5" s="613" t="s">
        <v>334</v>
      </c>
      <c r="E5" s="613" t="s">
        <v>487</v>
      </c>
      <c r="F5" s="614" t="s">
        <v>363</v>
      </c>
      <c r="G5" s="615" t="s">
        <v>402</v>
      </c>
      <c r="H5" s="614" t="s">
        <v>403</v>
      </c>
      <c r="I5" s="613" t="s">
        <v>404</v>
      </c>
      <c r="J5" s="613" t="s">
        <v>330</v>
      </c>
      <c r="K5" s="615" t="s">
        <v>349</v>
      </c>
      <c r="L5" s="616" t="s">
        <v>16</v>
      </c>
      <c r="M5" s="282" t="s">
        <v>381</v>
      </c>
      <c r="N5" s="281" t="s">
        <v>364</v>
      </c>
      <c r="O5" s="281" t="s">
        <v>385</v>
      </c>
      <c r="P5" s="281" t="s">
        <v>390</v>
      </c>
      <c r="Q5" s="281" t="s">
        <v>395</v>
      </c>
      <c r="R5" s="281" t="s">
        <v>419</v>
      </c>
      <c r="S5" s="281" t="s">
        <v>423</v>
      </c>
      <c r="T5" s="281" t="s">
        <v>428</v>
      </c>
      <c r="U5" s="668" t="s">
        <v>895</v>
      </c>
      <c r="V5" s="668" t="s">
        <v>903</v>
      </c>
      <c r="W5" s="681" t="s">
        <v>904</v>
      </c>
      <c r="X5" s="681" t="s">
        <v>905</v>
      </c>
      <c r="Y5" s="681" t="s">
        <v>906</v>
      </c>
      <c r="Z5" s="681" t="s">
        <v>907</v>
      </c>
      <c r="AA5" s="681" t="s">
        <v>908</v>
      </c>
      <c r="AB5" s="682" t="s">
        <v>909</v>
      </c>
      <c r="AC5" s="279" t="s">
        <v>382</v>
      </c>
      <c r="AD5" s="280" t="s">
        <v>383</v>
      </c>
      <c r="AE5" s="280" t="s">
        <v>384</v>
      </c>
      <c r="AF5" s="282" t="s">
        <v>386</v>
      </c>
      <c r="AG5" s="279" t="s">
        <v>387</v>
      </c>
      <c r="AH5" s="280" t="s">
        <v>388</v>
      </c>
      <c r="AI5" s="280" t="s">
        <v>389</v>
      </c>
      <c r="AJ5" s="282" t="s">
        <v>391</v>
      </c>
      <c r="AK5" s="279" t="s">
        <v>392</v>
      </c>
      <c r="AL5" s="280" t="s">
        <v>393</v>
      </c>
      <c r="AM5" s="280" t="s">
        <v>394</v>
      </c>
      <c r="AN5" s="282" t="s">
        <v>396</v>
      </c>
      <c r="AO5" s="279" t="s">
        <v>415</v>
      </c>
      <c r="AP5" s="280" t="s">
        <v>416</v>
      </c>
      <c r="AQ5" s="280" t="s">
        <v>418</v>
      </c>
      <c r="AR5" s="282" t="s">
        <v>420</v>
      </c>
      <c r="AS5" s="279" t="s">
        <v>421</v>
      </c>
      <c r="AT5" s="280" t="s">
        <v>422</v>
      </c>
      <c r="AU5" s="280" t="s">
        <v>417</v>
      </c>
      <c r="AV5" s="282" t="s">
        <v>424</v>
      </c>
      <c r="AW5" s="279" t="s">
        <v>425</v>
      </c>
      <c r="AX5" s="280" t="s">
        <v>426</v>
      </c>
      <c r="AY5" s="280" t="s">
        <v>427</v>
      </c>
      <c r="AZ5" s="282" t="s">
        <v>429</v>
      </c>
      <c r="BA5" s="8"/>
    </row>
    <row r="6" spans="1:60" ht="12.75" customHeight="1" x14ac:dyDescent="0.2">
      <c r="A6" s="617">
        <v>1</v>
      </c>
      <c r="B6" s="155"/>
      <c r="C6" s="156"/>
      <c r="D6" s="157"/>
      <c r="E6" s="157"/>
      <c r="F6" s="157"/>
      <c r="G6" s="155"/>
      <c r="H6" s="155"/>
      <c r="I6" s="155"/>
      <c r="J6" s="155"/>
      <c r="K6" s="157"/>
      <c r="L6" s="158"/>
      <c r="M6" s="289">
        <f>1-N6</f>
        <v>0</v>
      </c>
      <c r="N6" s="290">
        <f>IF(F6="Related",U6*V6,1)</f>
        <v>1</v>
      </c>
      <c r="O6" s="283">
        <f>IF(ISBLANK('Worksheet 2a'!$D$13),1,
IF(AND(MAX(AC6:AE6)&gt;1,MIN(AC6:AE6)&lt;=1),MAX(AC6:AE6)*MIN(AC6:AE6),
IF(MIN(AC6:AE6)&gt;=1,MAX(AC6:AE6),MIN(AC6:AE6))))</f>
        <v>1</v>
      </c>
      <c r="P6" s="283">
        <f>IF(ISBLANK('Worksheet 2a'!$D$27),1,
IF(AND(MAX(AG6:AI6)&gt;1,MIN(AG6:AI6)&lt;=1),MAX(AG6:AI6)*MIN(AG6:AI6),
IF(MIN(AG6:AI6)&gt;=1,MAX(AG6:AI6),MIN(AG6:AI6))))</f>
        <v>1</v>
      </c>
      <c r="Q6" s="283">
        <f>IF(ISBLANK('Worksheet 2a'!$D$41),1,
IF(AND(MAX(AK6:AM6)&gt;1,MIN(AK6:AM6)&lt;=1),MAX(AK6:AM6)*MIN(AK6:AM6),
IF(MIN(AK6:AM6)&gt;=1,MAX(AK6:AM6),MIN(AK6:AM6))))</f>
        <v>1</v>
      </c>
      <c r="R6" s="283">
        <f>IF(ISBLANK('Worksheet 2b'!$D$13),1,
IF(AND(MAX(AO6:AQ6)&gt;1,MIN(AO6:AQ6)&lt;=1),MAX(AO6:AQ6)*MIN(AO6:AQ6),
IF(MIN(AO6:AQ6)&gt;=1,MAX(AO6:AQ6),MIN(AO6:AQ6))))</f>
        <v>1</v>
      </c>
      <c r="S6" s="283">
        <f>IF(ISBLANK('Worksheet 2b'!$D$27),1,
IF(AND(MAX(AS6:AU6)&gt;1,MIN(AS6:AU6)&lt;=1),MAX(AS6:AU6)*MIN(AS6:AU6),
IF(MIN(AS6:AU6)&gt;=1,MAX(AS6:AU6),MIN(AS6:AU6))))</f>
        <v>1</v>
      </c>
      <c r="T6" s="283">
        <f>IF(ISBLANK('Worksheet 2b'!$D$41),1,
IF(AND(MAX(AW6:AY6)&gt;1,MIN(AW6:AY6)&lt;=1),MAX(AW6:AY6)*MIN(AW6:AY6),
IF(MIN(AW6:AY6)&gt;=1,MAX(AW6:AY6),MIN(AW6:AY6))))</f>
        <v>1</v>
      </c>
      <c r="U6" s="669" cm="1">
        <f t="array" ref="U6">IF(MAX(O6:T6)&lt;=1,1,PRODUCT(IF(O6:T6&gt;=1,O6:T6)))</f>
        <v>1</v>
      </c>
      <c r="V6" s="669">
        <f>IF(MIN(O6:T6)&gt;=1,1,MIN(MIN(O6:T6),MIN(W6:AB6),(MIN(W6:AB6)*MIN(O6:T6))^MIN(MIN(W6:AB6),MIN(O6:T6))))</f>
        <v>1</v>
      </c>
      <c r="W6" s="683" t="str">
        <f>IF(O6=MIN($O6:$T6),"X",O6)</f>
        <v>X</v>
      </c>
      <c r="X6" s="683">
        <f>IF(P6=MIN($O6:$T6),IF(COUNTIF($W6:W6,"X")&gt;0,P6,"X"),P6)</f>
        <v>1</v>
      </c>
      <c r="Y6" s="683">
        <f>IF(Q6=MIN($O6:$T6),IF(COUNTIF($W6:X6,"X")&gt;0,Q6,"X"),Q6)</f>
        <v>1</v>
      </c>
      <c r="Z6" s="683">
        <f>IF(R6=MIN($O6:$T6),IF(COUNTIF($W6:Y6,"X")&gt;0,R6,"X"),R6)</f>
        <v>1</v>
      </c>
      <c r="AA6" s="683">
        <f>IF(S6=MIN($O6:$T6),IF(COUNTIF($W6:Z6,"X")&gt;0,S6,"X"),S6)</f>
        <v>1</v>
      </c>
      <c r="AB6" s="684">
        <f>IF(T6=MIN($O6:$T6),IF(COUNTIF($W6:AA6,"X")&gt;0,T6,"X"),T6)</f>
        <v>1</v>
      </c>
      <c r="AC6" s="284">
        <f ca="1">IF(OR(ISBLANK('Worksheet 2a'!$D$13),ISBLANK($D6),ISBLANK($E6),ISERROR(VLOOKUP('Worksheet 2a'!$D$13,INDIRECT(VLOOKUP('Crash Summary Worksheet'!$D6,'Crash Types &amp; Calculations'!$M$5:$N$9,2,FALSE)),VLOOKUP('Crash Summary Worksheet'!$E6,'Crash Types &amp; Calculations'!$D$5:$K$26,8,FALSE),FALSE))),1,VLOOKUP('Worksheet 2a'!$D$13,INDIRECT(VLOOKUP('Crash Summary Worksheet'!$D6,'Crash Types &amp; Calculations'!$M$5:$N$9,2,FALSE)),VLOOKUP('Crash Summary Worksheet'!$E6,'Crash Types &amp; Calculations'!$D$5:$K$26,8,FALSE),FALSE))</f>
        <v>1</v>
      </c>
      <c r="AD6" s="285">
        <f ca="1">IF(OR(ISBLANK('Worksheet 2a'!$D$13),ISBLANK($D6),ISBLANK($E6),$H6="N",ISBLANK($H6)),1,VLOOKUP('Worksheet 2a'!$D$13,INDIRECT(VLOOKUP('Crash Summary Worksheet'!$D6,'Crash Types &amp; Calculations'!$M$5:$N$9,2,FALSE)),VLOOKUP("Wet Pavement",'Crash Types &amp; Calculations'!$D$5:$K$26,8,FALSE),FALSE))</f>
        <v>1</v>
      </c>
      <c r="AE6" s="286">
        <f ca="1">IF(OR(ISBLANK('Worksheet 2a'!$D$13),ISBLANK($D6),ISBLANK($E6),$G6="N",ISBLANK($G6)),1,VLOOKUP('Worksheet 2a'!$D$13,INDIRECT(VLOOKUP('Crash Summary Worksheet'!$D6,'Crash Types &amp; Calculations'!$M$5:$N$9,2,FALSE)),VLOOKUP("Night",'Crash Types &amp; Calculations'!$D$5:$K$26,8,FALSE),FALSE))</f>
        <v>1</v>
      </c>
      <c r="AF6" s="288">
        <f t="shared" ref="AF6:AF69" si="0">IF(SUM(1-$O6,1-$P6,1-$Q6,1-$R6,1-$S6,1-$T6)=0,0,$M6*(1-O6)/SUM(1-$O6,1-$P6,1-$Q6,1-$R6,1-$S6,1-$T6))</f>
        <v>0</v>
      </c>
      <c r="AG6" s="284">
        <f ca="1">IF(OR(ISBLANK('Worksheet 2a'!$D$27),ISBLANK($D6),ISBLANK($E6),ISERROR(VLOOKUP('Worksheet 2a'!$D$27,INDIRECT(VLOOKUP('Crash Summary Worksheet'!$D6,'Crash Types &amp; Calculations'!$M$5:$N$9,2,FALSE)),VLOOKUP('Crash Summary Worksheet'!$E6,'Crash Types &amp; Calculations'!$D$5:$K$26,8,FALSE),FALSE))),1,VLOOKUP('Worksheet 2a'!$D$27,INDIRECT(VLOOKUP('Crash Summary Worksheet'!$D6,'Crash Types &amp; Calculations'!$M$5:$N$9,2,FALSE)),VLOOKUP('Crash Summary Worksheet'!$E6,'Crash Types &amp; Calculations'!$D$5:$K$26,8,FALSE),FALSE))</f>
        <v>1</v>
      </c>
      <c r="AH6" s="285">
        <f ca="1">IF(OR(ISBLANK('Worksheet 2a'!$D$27),ISBLANK($D6),ISBLANK($E6),$H6="N",ISBLANK($H6)),1,VLOOKUP('Worksheet 2a'!$D$27,INDIRECT(VLOOKUP('Crash Summary Worksheet'!$D6,'Crash Types &amp; Calculations'!$M$5:$N$9,2,FALSE)),VLOOKUP("Wet Pavement",'Crash Types &amp; Calculations'!$D$5:$K$26,8,FALSE),FALSE))</f>
        <v>1</v>
      </c>
      <c r="AI6" s="286">
        <f ca="1">IF(OR(ISBLANK('Worksheet 2a'!$D$27),ISBLANK($D6),ISBLANK($E6),$G6="N",ISBLANK($G6)),1,VLOOKUP('Worksheet 2a'!$D$27,INDIRECT(VLOOKUP('Crash Summary Worksheet'!$D6,'Crash Types &amp; Calculations'!$M$5:$N$9,2,FALSE)),VLOOKUP("Night",'Crash Types &amp; Calculations'!$D$5:$K$26,8,FALSE),FALSE))</f>
        <v>1</v>
      </c>
      <c r="AJ6" s="288">
        <f t="shared" ref="AJ6:AJ69" si="1">IF(SUM(1-$O6,1-$P6,1-$Q6,1-$R6,1-$S6,1-$T6)=0,0,$M6*(1-P6)/SUM(1-$O6,1-$P6,1-$Q6,1-$R6,1-$S6,1-$T6))</f>
        <v>0</v>
      </c>
      <c r="AK6" s="284">
        <f ca="1">IF(OR(ISBLANK('Worksheet 2a'!$D$41),ISBLANK($D6),ISBLANK($E6),ISERROR(VLOOKUP('Worksheet 2a'!$D$41,INDIRECT(VLOOKUP('Crash Summary Worksheet'!$D6,'Crash Types &amp; Calculations'!$M$5:$N$9,2,FALSE)),VLOOKUP('Crash Summary Worksheet'!$E6,'Crash Types &amp; Calculations'!$D$5:$K$26,8,FALSE),FALSE))),1,VLOOKUP('Worksheet 2a'!$D$41,INDIRECT(VLOOKUP('Crash Summary Worksheet'!$D6,'Crash Types &amp; Calculations'!$M$5:$N$9,2,FALSE)),VLOOKUP('Crash Summary Worksheet'!$E6,'Crash Types &amp; Calculations'!$D$5:$K$26,8,FALSE),FALSE))</f>
        <v>1</v>
      </c>
      <c r="AL6" s="285">
        <f ca="1">IF(OR(ISBLANK('Worksheet 2a'!$D$41),ISBLANK($D6),ISBLANK($E6),$H6="N",ISBLANK($H6)),1,VLOOKUP('Worksheet 2a'!$D$41,INDIRECT(VLOOKUP('Crash Summary Worksheet'!$D6,'Crash Types &amp; Calculations'!$M$5:$N$9,2,FALSE)),VLOOKUP("Wet Pavement",'Crash Types &amp; Calculations'!$D$5:$K$26,8,FALSE),FALSE))</f>
        <v>1</v>
      </c>
      <c r="AM6" s="287">
        <f ca="1">IF(OR(ISBLANK('Worksheet 2a'!$D$41),ISBLANK($D6),ISBLANK($E6),$G6="N",ISBLANK($G6)),1,VLOOKUP('Worksheet 2a'!$D$41,INDIRECT(VLOOKUP('Crash Summary Worksheet'!$D6,'Crash Types &amp; Calculations'!$M$5:$N$9,2,FALSE)),VLOOKUP("Night",'Crash Types &amp; Calculations'!$D$5:$K$26,8,FALSE),FALSE))</f>
        <v>1</v>
      </c>
      <c r="AN6" s="288">
        <f t="shared" ref="AN6:AN69" si="2">IF(SUM(1-$O6,1-$P6,1-$Q6,1-$R6,1-$S6,1-$T6)=0,0,$M6*(1-Q6)/SUM(1-$O6,1-$P6,1-$Q6,1-$R6,1-$S6,1-$T6))</f>
        <v>0</v>
      </c>
      <c r="AO6" s="284">
        <f ca="1">IF(OR(ISBLANK('Worksheet 2b'!$D$13),ISBLANK($D6),ISBLANK($E6),ISERROR(VLOOKUP('Worksheet 2b'!$D$13,INDIRECT(VLOOKUP('Crash Summary Worksheet'!$D6,'Crash Types &amp; Calculations'!$M$5:$N$9,2,FALSE)),VLOOKUP('Crash Summary Worksheet'!$E6,'Crash Types &amp; Calculations'!$D$5:$K$26,8,FALSE),FALSE))),1,VLOOKUP('Worksheet 2b'!$D$13,INDIRECT(VLOOKUP('Crash Summary Worksheet'!$D6,'Crash Types &amp; Calculations'!$M$5:$N$9,2,FALSE)),VLOOKUP('Crash Summary Worksheet'!$E6,'Crash Types &amp; Calculations'!$D$5:$K$26,8,FALSE),FALSE))</f>
        <v>1</v>
      </c>
      <c r="AP6" s="285">
        <f ca="1">IF(OR(ISBLANK('Worksheet 2b'!$D$13),ISBLANK($D6),ISBLANK($E6),$H6="N",ISBLANK($H6)),1,VLOOKUP('Worksheet 2b'!$D$13,INDIRECT(VLOOKUP('Crash Summary Worksheet'!$D6,'Crash Types &amp; Calculations'!$M$5:$N$9,2,FALSE)),VLOOKUP("Wet Pavement",'Crash Types &amp; Calculations'!$D$5:$K$26,8,FALSE),FALSE))</f>
        <v>1</v>
      </c>
      <c r="AQ6" s="286">
        <f ca="1">IF(OR(ISBLANK('Worksheet 2b'!$D$13),ISBLANK($D6),ISBLANK($E6),$G6="N",ISBLANK($G6)),1,VLOOKUP('Worksheet 2b'!$D$13,INDIRECT(VLOOKUP('Crash Summary Worksheet'!$D6,'Crash Types &amp; Calculations'!$M$5:$N$9,2,FALSE)),VLOOKUP("Night",'Crash Types &amp; Calculations'!$D$5:$K$26,8,FALSE),FALSE))</f>
        <v>1</v>
      </c>
      <c r="AR6" s="288">
        <f t="shared" ref="AR6:AR69" si="3">IF(SUM(1-$O6,1-$P6,1-$Q6,1-$R6,1-$S6,1-$T6)=0,0,$M6*(1-R6)/SUM(1-$O6,1-$P6,1-$Q6,1-$R6,1-$S6,1-$T6))</f>
        <v>0</v>
      </c>
      <c r="AS6" s="284">
        <f ca="1">IF(OR(ISBLANK('Worksheet 2b'!$D$27),ISBLANK($D6),ISBLANK($E6),ISERROR(VLOOKUP('Worksheet 2b'!$D$27,INDIRECT(VLOOKUP('Crash Summary Worksheet'!$D6,'Crash Types &amp; Calculations'!$M$5:$N$9,2,FALSE)),VLOOKUP('Crash Summary Worksheet'!$E6,'Crash Types &amp; Calculations'!$D$5:$K$26,8,FALSE),FALSE))),1,VLOOKUP('Worksheet 2b'!$D$27,INDIRECT(VLOOKUP('Crash Summary Worksheet'!$D6,'Crash Types &amp; Calculations'!$M$5:$N$9,2,FALSE)),VLOOKUP('Crash Summary Worksheet'!$E6,'Crash Types &amp; Calculations'!$D$5:$K$26,8,FALSE),FALSE))</f>
        <v>1</v>
      </c>
      <c r="AT6" s="285">
        <f ca="1">IF(OR(ISBLANK('Worksheet 2b'!$D$27),ISBLANK($D6),ISBLANK($E6),$H6="N",ISBLANK($H6)),1,VLOOKUP('Worksheet 2b'!$D$27,INDIRECT(VLOOKUP('Crash Summary Worksheet'!$D6,'Crash Types &amp; Calculations'!$M$5:$N$9,2,FALSE)),VLOOKUP("Wet Pavement",'Crash Types &amp; Calculations'!$D$5:$K$26,8,FALSE),FALSE))</f>
        <v>1</v>
      </c>
      <c r="AU6" s="286">
        <f ca="1">IF(OR(ISBLANK('Worksheet 2b'!$D$27),ISBLANK($D6),ISBLANK($E6),$G6="N",ISBLANK($G6)),1,VLOOKUP('Worksheet 2b'!$D$27,INDIRECT(VLOOKUP('Crash Summary Worksheet'!$D6,'Crash Types &amp; Calculations'!$M$5:$N$9,2,FALSE)),VLOOKUP("Night",'Crash Types &amp; Calculations'!$D$5:$K$26,8,FALSE),FALSE))</f>
        <v>1</v>
      </c>
      <c r="AV6" s="288">
        <f t="shared" ref="AV6:AV69" si="4">IF(SUM(1-$O6,1-$P6,1-$Q6,1-$R6,1-$S6,1-$T6)=0,0,$M6*(1-S6)/SUM(1-$O6,1-$P6,1-$Q6,1-$R6,1-$S6,1-$T6))</f>
        <v>0</v>
      </c>
      <c r="AW6" s="284">
        <f ca="1">IF(OR(ISBLANK('Worksheet 2b'!$D$41),ISBLANK($D6),ISBLANK($E6),ISERROR(VLOOKUP('Worksheet 2b'!$D$41,INDIRECT(VLOOKUP('Crash Summary Worksheet'!$D6,'Crash Types &amp; Calculations'!$M$5:$N$9,2,FALSE)),VLOOKUP('Crash Summary Worksheet'!$E6,'Crash Types &amp; Calculations'!$D$5:$K$26,8,FALSE),FALSE))),1,VLOOKUP('Worksheet 2b'!$D$41,INDIRECT(VLOOKUP('Crash Summary Worksheet'!$D6,'Crash Types &amp; Calculations'!$M$5:$N$9,2,FALSE)),VLOOKUP('Crash Summary Worksheet'!$E6,'Crash Types &amp; Calculations'!$D$5:$K$26,8,FALSE),FALSE))</f>
        <v>1</v>
      </c>
      <c r="AX6" s="285">
        <f ca="1">IF(OR(ISBLANK('Worksheet 2b'!$D$41),ISBLANK($D6),ISBLANK($E6),$H6="N",ISBLANK($H6)),1,VLOOKUP('Worksheet 2b'!$D$41,INDIRECT(VLOOKUP('Crash Summary Worksheet'!$D6,'Crash Types &amp; Calculations'!$M$5:$N$9,2,FALSE)),VLOOKUP("Wet Pavement",'Crash Types &amp; Calculations'!$D$5:$K$26,8,FALSE),FALSE))</f>
        <v>1</v>
      </c>
      <c r="AY6" s="287">
        <f ca="1">IF(OR(ISBLANK('Worksheet 2b'!$D$41),ISBLANK($D6),ISBLANK($E6),$G6="N",ISBLANK($G6)),1,VLOOKUP('Worksheet 2b'!$D$41,INDIRECT(VLOOKUP('Crash Summary Worksheet'!$D6,'Crash Types &amp; Calculations'!$M$5:$N$9,2,FALSE)),VLOOKUP("Night",'Crash Types &amp; Calculations'!$D$5:$K$26,8,FALSE),FALSE))</f>
        <v>1</v>
      </c>
      <c r="AZ6" s="288">
        <f t="shared" ref="AZ6:AZ69" si="5">IF(SUM(1-$O6,1-$P6,1-$Q6,1-$R6,1-$S6,1-$T6)=0,0,$M6*(1-T6)/SUM(1-$O6,1-$P6,1-$Q6,1-$R6,1-$S6,1-$T6))</f>
        <v>0</v>
      </c>
    </row>
    <row r="7" spans="1:60" ht="12.75" customHeight="1" x14ac:dyDescent="0.2">
      <c r="A7" s="618">
        <v>2</v>
      </c>
      <c r="B7" s="118"/>
      <c r="C7" s="119"/>
      <c r="D7" s="192"/>
      <c r="E7" s="117"/>
      <c r="F7" s="117"/>
      <c r="G7" s="118"/>
      <c r="H7" s="118"/>
      <c r="I7" s="118"/>
      <c r="J7" s="118"/>
      <c r="K7" s="117"/>
      <c r="L7" s="191"/>
      <c r="M7" s="289">
        <f t="shared" ref="M7:M70" si="6">1-N7</f>
        <v>0</v>
      </c>
      <c r="N7" s="290">
        <f t="shared" ref="N7:N70" si="7">IF(F7="Related",U7*V7,1)</f>
        <v>1</v>
      </c>
      <c r="O7" s="283">
        <f>IF(ISBLANK('Worksheet 2a'!$D$13),1,
IF(AND(MAX(AC7:AE7)&gt;1,MIN(AC7:AE7)&lt;=1),MAX(AC7:AE7)*MIN(AC7:AE7),
IF(MIN(AC7:AE7)&gt;=1,MAX(AC7:AE7),MIN(AC7:AE7))))</f>
        <v>1</v>
      </c>
      <c r="P7" s="283">
        <f>IF(ISBLANK('Worksheet 2a'!$D$27),1,
IF(AND(MAX(AG7:AI7)&gt;1,MIN(AG7:AI7)&lt;=1),MAX(AG7:AI7)*MIN(AG7:AI7),
IF(MIN(AG7:AI7)&gt;=1,MAX(AG7:AI7),MIN(AG7:AI7))))</f>
        <v>1</v>
      </c>
      <c r="Q7" s="283">
        <f>IF(ISBLANK('Worksheet 2a'!$D$41),1,
IF(AND(MAX(AK7:AM7)&gt;1,MIN(AK7:AM7)&lt;=1),MAX(AK7:AM7)*MIN(AK7:AM7),
IF(MIN(AK7:AM7)&gt;=1,MAX(AK7:AM7),MIN(AK7:AM7))))</f>
        <v>1</v>
      </c>
      <c r="R7" s="283">
        <f>IF(ISBLANK('Worksheet 2b'!$D$13),1,
IF(AND(MAX(AO7:AQ7)&gt;1,MIN(AO7:AQ7)&lt;=1),MAX(AO7:AQ7)*MIN(AO7:AQ7),
IF(MIN(AO7:AQ7)&gt;=1,MAX(AO7:AQ7),MIN(AO7:AQ7))))</f>
        <v>1</v>
      </c>
      <c r="S7" s="283">
        <f>IF(ISBLANK('Worksheet 2b'!$D$27),1,
IF(AND(MAX(AS7:AU7)&gt;1,MIN(AS7:AU7)&lt;=1),MAX(AS7:AU7)*MIN(AS7:AU7),
IF(MIN(AS7:AU7)&gt;=1,MAX(AS7:AU7),MIN(AS7:AU7))))</f>
        <v>1</v>
      </c>
      <c r="T7" s="283">
        <f>IF(ISBLANK('Worksheet 2b'!$D$41),1,
IF(AND(MAX(AW7:AY7)&gt;1,MIN(AW7:AY7)&lt;=1),MAX(AW7:AY7)*MIN(AW7:AY7),
IF(MIN(AW7:AY7)&gt;=1,MAX(AW7:AY7),MIN(AW7:AY7))))</f>
        <v>1</v>
      </c>
      <c r="U7" s="669" cm="1">
        <f t="array" ref="U7">IF(MAX(O7:T7)&lt;=1,1,PRODUCT(IF(O7:T7&gt;=1,O7:T7)))</f>
        <v>1</v>
      </c>
      <c r="V7" s="669">
        <f t="shared" ref="V7:V70" si="8">IF(MIN(O7:T7)&gt;=1,1,MIN(MIN(O7:T7),MIN(W7:AB7),(MIN(W7:AB7)*MIN(O7:T7))^MIN(MIN(W7:AB7),MIN(O7:T7))))</f>
        <v>1</v>
      </c>
      <c r="W7" s="683" t="str">
        <f t="shared" ref="W7:W70" si="9">IF(O7=MIN($O7:$T7),"X",O7)</f>
        <v>X</v>
      </c>
      <c r="X7" s="683">
        <f>IF(P7=MIN($O7:$T7),IF(COUNTIF($W7:W7,"X")&gt;0,P7,"X"),P7)</f>
        <v>1</v>
      </c>
      <c r="Y7" s="683">
        <f>IF(Q7=MIN($O7:$T7),IF(COUNTIF($W7:X7,"X")&gt;0,Q7,"X"),Q7)</f>
        <v>1</v>
      </c>
      <c r="Z7" s="683">
        <f>IF(R7=MIN($O7:$T7),IF(COUNTIF($W7:Y7,"X")&gt;0,R7,"X"),R7)</f>
        <v>1</v>
      </c>
      <c r="AA7" s="683">
        <f>IF(S7=MIN($O7:$T7),IF(COUNTIF($W7:Z7,"X")&gt;0,S7,"X"),S7)</f>
        <v>1</v>
      </c>
      <c r="AB7" s="684">
        <f>IF(T7=MIN($O7:$T7),IF(COUNTIF($W7:AA7,"X")&gt;0,T7,"X"),T7)</f>
        <v>1</v>
      </c>
      <c r="AC7" s="284">
        <f ca="1">IF(OR(ISBLANK('Worksheet 2a'!$D$13),ISBLANK($D7),ISBLANK($E7),ISERROR(VLOOKUP('Worksheet 2a'!$D$13,INDIRECT(VLOOKUP('Crash Summary Worksheet'!$D7,'Crash Types &amp; Calculations'!$M$5:$N$9,2,FALSE)),VLOOKUP('Crash Summary Worksheet'!$E7,'Crash Types &amp; Calculations'!$D$5:$K$26,8,FALSE),FALSE))),1,VLOOKUP('Worksheet 2a'!$D$13,INDIRECT(VLOOKUP('Crash Summary Worksheet'!$D7,'Crash Types &amp; Calculations'!$M$5:$N$9,2,FALSE)),VLOOKUP('Crash Summary Worksheet'!$E7,'Crash Types &amp; Calculations'!$D$5:$K$26,8,FALSE),FALSE))</f>
        <v>1</v>
      </c>
      <c r="AD7" s="285">
        <f ca="1">IF(OR(ISBLANK('Worksheet 2a'!$D$13),ISBLANK($D7),ISBLANK($E7),$H7="N",ISBLANK($H7)),1,VLOOKUP('Worksheet 2a'!$D$13,INDIRECT(VLOOKUP('Crash Summary Worksheet'!$D7,'Crash Types &amp; Calculations'!$M$5:$N$9,2,FALSE)),VLOOKUP("Wet Pavement",'Crash Types &amp; Calculations'!$D$5:$K$26,8,FALSE),FALSE))</f>
        <v>1</v>
      </c>
      <c r="AE7" s="286">
        <f ca="1">IF(OR(ISBLANK('Worksheet 2a'!$D$13),ISBLANK($D7),ISBLANK($E7),$G7="N",ISBLANK($G7)),1,VLOOKUP('Worksheet 2a'!$D$13,INDIRECT(VLOOKUP('Crash Summary Worksheet'!$D7,'Crash Types &amp; Calculations'!$M$5:$N$9,2,FALSE)),VLOOKUP("Night",'Crash Types &amp; Calculations'!$D$5:$K$26,8,FALSE),FALSE))</f>
        <v>1</v>
      </c>
      <c r="AF7" s="288">
        <f t="shared" si="0"/>
        <v>0</v>
      </c>
      <c r="AG7" s="284">
        <f ca="1">IF(OR(ISBLANK('Worksheet 2a'!$D$27),ISBLANK($D7),ISBLANK($E7),ISERROR(VLOOKUP('Worksheet 2a'!$D$27,INDIRECT(VLOOKUP('Crash Summary Worksheet'!$D7,'Crash Types &amp; Calculations'!$M$5:$N$9,2,FALSE)),VLOOKUP('Crash Summary Worksheet'!$E7,'Crash Types &amp; Calculations'!$D$5:$K$26,8,FALSE),FALSE))),1,VLOOKUP('Worksheet 2a'!$D$27,INDIRECT(VLOOKUP('Crash Summary Worksheet'!$D7,'Crash Types &amp; Calculations'!$M$5:$N$9,2,FALSE)),VLOOKUP('Crash Summary Worksheet'!$E7,'Crash Types &amp; Calculations'!$D$5:$K$26,8,FALSE),FALSE))</f>
        <v>1</v>
      </c>
      <c r="AH7" s="285">
        <f ca="1">IF(OR(ISBLANK('Worksheet 2a'!$D$27),ISBLANK($D7),ISBLANK($E7),$H7="N",ISBLANK($H7)),1,VLOOKUP('Worksheet 2a'!$D$27,INDIRECT(VLOOKUP('Crash Summary Worksheet'!$D7,'Crash Types &amp; Calculations'!$M$5:$N$9,2,FALSE)),VLOOKUP("Wet Pavement",'Crash Types &amp; Calculations'!$D$5:$K$26,8,FALSE),FALSE))</f>
        <v>1</v>
      </c>
      <c r="AI7" s="286">
        <f ca="1">IF(OR(ISBLANK('Worksheet 2a'!$D$27),ISBLANK($D7),ISBLANK($E7),$G7="N",ISBLANK($G7)),1,VLOOKUP('Worksheet 2a'!$D$27,INDIRECT(VLOOKUP('Crash Summary Worksheet'!$D7,'Crash Types &amp; Calculations'!$M$5:$N$9,2,FALSE)),VLOOKUP("Night",'Crash Types &amp; Calculations'!$D$5:$K$26,8,FALSE),FALSE))</f>
        <v>1</v>
      </c>
      <c r="AJ7" s="288">
        <f t="shared" si="1"/>
        <v>0</v>
      </c>
      <c r="AK7" s="284">
        <f ca="1">IF(OR(ISBLANK('Worksheet 2a'!$D$41),ISBLANK($D7),ISBLANK($E7),ISERROR(VLOOKUP('Worksheet 2a'!$D$41,INDIRECT(VLOOKUP('Crash Summary Worksheet'!$D7,'Crash Types &amp; Calculations'!$M$5:$N$9,2,FALSE)),VLOOKUP('Crash Summary Worksheet'!$E7,'Crash Types &amp; Calculations'!$D$5:$K$26,8,FALSE),FALSE))),1,VLOOKUP('Worksheet 2a'!$D$41,INDIRECT(VLOOKUP('Crash Summary Worksheet'!$D7,'Crash Types &amp; Calculations'!$M$5:$N$9,2,FALSE)),VLOOKUP('Crash Summary Worksheet'!$E7,'Crash Types &amp; Calculations'!$D$5:$K$26,8,FALSE),FALSE))</f>
        <v>1</v>
      </c>
      <c r="AL7" s="285">
        <f ca="1">IF(OR(ISBLANK('Worksheet 2a'!$D$41),ISBLANK($D7),ISBLANK($E7),$H7="N",ISBLANK($H7)),1,VLOOKUP('Worksheet 2a'!$D$41,INDIRECT(VLOOKUP('Crash Summary Worksheet'!$D7,'Crash Types &amp; Calculations'!$M$5:$N$9,2,FALSE)),VLOOKUP("Wet Pavement",'Crash Types &amp; Calculations'!$D$5:$K$26,8,FALSE),FALSE))</f>
        <v>1</v>
      </c>
      <c r="AM7" s="287">
        <f ca="1">IF(OR(ISBLANK('Worksheet 2a'!$D$41),ISBLANK($D7),ISBLANK($E7),$G7="N",ISBLANK($G7)),1,VLOOKUP('Worksheet 2a'!$D$41,INDIRECT(VLOOKUP('Crash Summary Worksheet'!$D7,'Crash Types &amp; Calculations'!$M$5:$N$9,2,FALSE)),VLOOKUP("Night",'Crash Types &amp; Calculations'!$D$5:$K$26,8,FALSE),FALSE))</f>
        <v>1</v>
      </c>
      <c r="AN7" s="288">
        <f t="shared" si="2"/>
        <v>0</v>
      </c>
      <c r="AO7" s="284">
        <f ca="1">IF(OR(ISBLANK('Worksheet 2b'!$D$13),ISBLANK($D7),ISBLANK($E7),ISERROR(VLOOKUP('Worksheet 2b'!$D$13,INDIRECT(VLOOKUP('Crash Summary Worksheet'!$D7,'Crash Types &amp; Calculations'!$M$5:$N$9,2,FALSE)),VLOOKUP('Crash Summary Worksheet'!$E7,'Crash Types &amp; Calculations'!$D$5:$K$26,8,FALSE),FALSE))),1,VLOOKUP('Worksheet 2b'!$D$13,INDIRECT(VLOOKUP('Crash Summary Worksheet'!$D7,'Crash Types &amp; Calculations'!$M$5:$N$9,2,FALSE)),VLOOKUP('Crash Summary Worksheet'!$E7,'Crash Types &amp; Calculations'!$D$5:$K$26,8,FALSE),FALSE))</f>
        <v>1</v>
      </c>
      <c r="AP7" s="285">
        <f ca="1">IF(OR(ISBLANK('Worksheet 2b'!$D$13),ISBLANK($D7),ISBLANK($E7),$H7="N",ISBLANK($H7)),1,VLOOKUP('Worksheet 2b'!$D$13,INDIRECT(VLOOKUP('Crash Summary Worksheet'!$D7,'Crash Types &amp; Calculations'!$M$5:$N$9,2,FALSE)),VLOOKUP("Wet Pavement",'Crash Types &amp; Calculations'!$D$5:$K$26,8,FALSE),FALSE))</f>
        <v>1</v>
      </c>
      <c r="AQ7" s="286">
        <f ca="1">IF(OR(ISBLANK('Worksheet 2b'!$D$13),ISBLANK($D7),ISBLANK($E7),$G7="N",ISBLANK($G7)),1,VLOOKUP('Worksheet 2b'!$D$13,INDIRECT(VLOOKUP('Crash Summary Worksheet'!$D7,'Crash Types &amp; Calculations'!$M$5:$N$9,2,FALSE)),VLOOKUP("Night",'Crash Types &amp; Calculations'!$D$5:$K$26,8,FALSE),FALSE))</f>
        <v>1</v>
      </c>
      <c r="AR7" s="288">
        <f t="shared" si="3"/>
        <v>0</v>
      </c>
      <c r="AS7" s="284">
        <f ca="1">IF(OR(ISBLANK('Worksheet 2b'!$D$27),ISBLANK($D7),ISBLANK($E7),ISERROR(VLOOKUP('Worksheet 2b'!$D$27,INDIRECT(VLOOKUP('Crash Summary Worksheet'!$D7,'Crash Types &amp; Calculations'!$M$5:$N$9,2,FALSE)),VLOOKUP('Crash Summary Worksheet'!$E7,'Crash Types &amp; Calculations'!$D$5:$K$26,8,FALSE),FALSE))),1,VLOOKUP('Worksheet 2b'!$D$27,INDIRECT(VLOOKUP('Crash Summary Worksheet'!$D7,'Crash Types &amp; Calculations'!$M$5:$N$9,2,FALSE)),VLOOKUP('Crash Summary Worksheet'!$E7,'Crash Types &amp; Calculations'!$D$5:$K$26,8,FALSE),FALSE))</f>
        <v>1</v>
      </c>
      <c r="AT7" s="285">
        <f ca="1">IF(OR(ISBLANK('Worksheet 2b'!$D$27),ISBLANK($D7),ISBLANK($E7),$H7="N",ISBLANK($H7)),1,VLOOKUP('Worksheet 2b'!$D$27,INDIRECT(VLOOKUP('Crash Summary Worksheet'!$D7,'Crash Types &amp; Calculations'!$M$5:$N$9,2,FALSE)),VLOOKUP("Wet Pavement",'Crash Types &amp; Calculations'!$D$5:$K$26,8,FALSE),FALSE))</f>
        <v>1</v>
      </c>
      <c r="AU7" s="286">
        <f ca="1">IF(OR(ISBLANK('Worksheet 2b'!$D$27),ISBLANK($D7),ISBLANK($E7),$G7="N",ISBLANK($G7)),1,VLOOKUP('Worksheet 2b'!$D$27,INDIRECT(VLOOKUP('Crash Summary Worksheet'!$D7,'Crash Types &amp; Calculations'!$M$5:$N$9,2,FALSE)),VLOOKUP("Night",'Crash Types &amp; Calculations'!$D$5:$K$26,8,FALSE),FALSE))</f>
        <v>1</v>
      </c>
      <c r="AV7" s="288">
        <f t="shared" si="4"/>
        <v>0</v>
      </c>
      <c r="AW7" s="284">
        <f ca="1">IF(OR(ISBLANK('Worksheet 2b'!$D$41),ISBLANK($D7),ISBLANK($E7),ISERROR(VLOOKUP('Worksheet 2b'!$D$41,INDIRECT(VLOOKUP('Crash Summary Worksheet'!$D7,'Crash Types &amp; Calculations'!$M$5:$N$9,2,FALSE)),VLOOKUP('Crash Summary Worksheet'!$E7,'Crash Types &amp; Calculations'!$D$5:$K$26,8,FALSE),FALSE))),1,VLOOKUP('Worksheet 2b'!$D$41,INDIRECT(VLOOKUP('Crash Summary Worksheet'!$D7,'Crash Types &amp; Calculations'!$M$5:$N$9,2,FALSE)),VLOOKUP('Crash Summary Worksheet'!$E7,'Crash Types &amp; Calculations'!$D$5:$K$26,8,FALSE),FALSE))</f>
        <v>1</v>
      </c>
      <c r="AX7" s="285">
        <f ca="1">IF(OR(ISBLANK('Worksheet 2b'!$D$41),ISBLANK($D7),ISBLANK($E7),$H7="N",ISBLANK($H7)),1,VLOOKUP('Worksheet 2b'!$D$41,INDIRECT(VLOOKUP('Crash Summary Worksheet'!$D7,'Crash Types &amp; Calculations'!$M$5:$N$9,2,FALSE)),VLOOKUP("Wet Pavement",'Crash Types &amp; Calculations'!$D$5:$K$26,8,FALSE),FALSE))</f>
        <v>1</v>
      </c>
      <c r="AY7" s="287">
        <f ca="1">IF(OR(ISBLANK('Worksheet 2b'!$D$41),ISBLANK($D7),ISBLANK($E7),$G7="N",ISBLANK($G7)),1,VLOOKUP('Worksheet 2b'!$D$41,INDIRECT(VLOOKUP('Crash Summary Worksheet'!$D7,'Crash Types &amp; Calculations'!$M$5:$N$9,2,FALSE)),VLOOKUP("Night",'Crash Types &amp; Calculations'!$D$5:$K$26,8,FALSE),FALSE))</f>
        <v>1</v>
      </c>
      <c r="AZ7" s="288">
        <f t="shared" si="5"/>
        <v>0</v>
      </c>
    </row>
    <row r="8" spans="1:60" ht="12.75" customHeight="1" x14ac:dyDescent="0.2">
      <c r="A8" s="618">
        <v>3</v>
      </c>
      <c r="B8" s="118"/>
      <c r="C8" s="119"/>
      <c r="D8" s="117"/>
      <c r="E8" s="117"/>
      <c r="F8" s="117"/>
      <c r="G8" s="118"/>
      <c r="H8" s="118"/>
      <c r="I8" s="118"/>
      <c r="J8" s="118"/>
      <c r="K8" s="117"/>
      <c r="L8" s="120"/>
      <c r="M8" s="289">
        <f t="shared" si="6"/>
        <v>0</v>
      </c>
      <c r="N8" s="290">
        <f t="shared" si="7"/>
        <v>1</v>
      </c>
      <c r="O8" s="283">
        <f>IF(ISBLANK('Worksheet 2a'!$D$13),1,
IF(AND(MAX(AC8:AE8)&gt;1,MIN(AC8:AE8)&lt;=1),MAX(AC8:AE8)*MIN(AC8:AE8),
IF(MIN(AC8:AE8)&gt;=1,MAX(AC8:AE8),MIN(AC8:AE8))))</f>
        <v>1</v>
      </c>
      <c r="P8" s="283">
        <f>IF(ISBLANK('Worksheet 2a'!$D$27),1,
IF(AND(MAX(AG8:AI8)&gt;1,MIN(AG8:AI8)&lt;=1),MAX(AG8:AI8)*MIN(AG8:AI8),
IF(MIN(AG8:AI8)&gt;=1,MAX(AG8:AI8),MIN(AG8:AI8))))</f>
        <v>1</v>
      </c>
      <c r="Q8" s="283">
        <f>IF(ISBLANK('Worksheet 2a'!$D$41),1,
IF(AND(MAX(AK8:AM8)&gt;1,MIN(AK8:AM8)&lt;=1),MAX(AK8:AM8)*MIN(AK8:AM8),
IF(MIN(AK8:AM8)&gt;=1,MAX(AK8:AM8),MIN(AK8:AM8))))</f>
        <v>1</v>
      </c>
      <c r="R8" s="283">
        <f>IF(ISBLANK('Worksheet 2b'!$D$13),1,
IF(AND(MAX(AO8:AQ8)&gt;1,MIN(AO8:AQ8)&lt;=1),MAX(AO8:AQ8)*MIN(AO8:AQ8),
IF(MIN(AO8:AQ8)&gt;=1,MAX(AO8:AQ8),MIN(AO8:AQ8))))</f>
        <v>1</v>
      </c>
      <c r="S8" s="283">
        <f>IF(ISBLANK('Worksheet 2b'!$D$27),1,
IF(AND(MAX(AS8:AU8)&gt;1,MIN(AS8:AU8)&lt;=1),MAX(AS8:AU8)*MIN(AS8:AU8),
IF(MIN(AS8:AU8)&gt;=1,MAX(AS8:AU8),MIN(AS8:AU8))))</f>
        <v>1</v>
      </c>
      <c r="T8" s="283">
        <f>IF(ISBLANK('Worksheet 2b'!$D$41),1,
IF(AND(MAX(AW8:AY8)&gt;1,MIN(AW8:AY8)&lt;=1),MAX(AW8:AY8)*MIN(AW8:AY8),
IF(MIN(AW8:AY8)&gt;=1,MAX(AW8:AY8),MIN(AW8:AY8))))</f>
        <v>1</v>
      </c>
      <c r="U8" s="669" cm="1">
        <f t="array" ref="U8">IF(MAX(O8:T8)&lt;=1,1,PRODUCT(IF(O8:T8&gt;=1,O8:T8)))</f>
        <v>1</v>
      </c>
      <c r="V8" s="669">
        <f t="shared" si="8"/>
        <v>1</v>
      </c>
      <c r="W8" s="683" t="str">
        <f t="shared" si="9"/>
        <v>X</v>
      </c>
      <c r="X8" s="683">
        <f>IF(P8=MIN($O8:$T8),IF(COUNTIF($W8:W8,"X")&gt;0,P8,"X"),P8)</f>
        <v>1</v>
      </c>
      <c r="Y8" s="683">
        <f>IF(Q8=MIN($O8:$T8),IF(COUNTIF($W8:X8,"X")&gt;0,Q8,"X"),Q8)</f>
        <v>1</v>
      </c>
      <c r="Z8" s="683">
        <f>IF(R8=MIN($O8:$T8),IF(COUNTIF($W8:Y8,"X")&gt;0,R8,"X"),R8)</f>
        <v>1</v>
      </c>
      <c r="AA8" s="683">
        <f>IF(S8=MIN($O8:$T8),IF(COUNTIF($W8:Z8,"X")&gt;0,S8,"X"),S8)</f>
        <v>1</v>
      </c>
      <c r="AB8" s="684">
        <f>IF(T8=MIN($O8:$T8),IF(COUNTIF($W8:AA8,"X")&gt;0,T8,"X"),T8)</f>
        <v>1</v>
      </c>
      <c r="AC8" s="284">
        <f ca="1">IF(OR(ISBLANK('Worksheet 2a'!$D$13),ISBLANK($D8),ISBLANK($E8),ISERROR(VLOOKUP('Worksheet 2a'!$D$13,INDIRECT(VLOOKUP('Crash Summary Worksheet'!$D8,'Crash Types &amp; Calculations'!$M$5:$N$9,2,FALSE)),VLOOKUP('Crash Summary Worksheet'!$E8,'Crash Types &amp; Calculations'!$D$5:$K$26,8,FALSE),FALSE))),1,VLOOKUP('Worksheet 2a'!$D$13,INDIRECT(VLOOKUP('Crash Summary Worksheet'!$D8,'Crash Types &amp; Calculations'!$M$5:$N$9,2,FALSE)),VLOOKUP('Crash Summary Worksheet'!$E8,'Crash Types &amp; Calculations'!$D$5:$K$26,8,FALSE),FALSE))</f>
        <v>1</v>
      </c>
      <c r="AD8" s="285">
        <f ca="1">IF(OR(ISBLANK('Worksheet 2a'!$D$13),ISBLANK($D8),ISBLANK($E8),$H8="N",ISBLANK($H8)),1,VLOOKUP('Worksheet 2a'!$D$13,INDIRECT(VLOOKUP('Crash Summary Worksheet'!$D8,'Crash Types &amp; Calculations'!$M$5:$N$9,2,FALSE)),VLOOKUP("Wet Pavement",'Crash Types &amp; Calculations'!$D$5:$K$26,8,FALSE),FALSE))</f>
        <v>1</v>
      </c>
      <c r="AE8" s="286">
        <f ca="1">IF(OR(ISBLANK('Worksheet 2a'!$D$13),ISBLANK($D8),ISBLANK($E8),$G8="N",ISBLANK($G8)),1,VLOOKUP('Worksheet 2a'!$D$13,INDIRECT(VLOOKUP('Crash Summary Worksheet'!$D8,'Crash Types &amp; Calculations'!$M$5:$N$9,2,FALSE)),VLOOKUP("Night",'Crash Types &amp; Calculations'!$D$5:$K$26,8,FALSE),FALSE))</f>
        <v>1</v>
      </c>
      <c r="AF8" s="288">
        <f t="shared" si="0"/>
        <v>0</v>
      </c>
      <c r="AG8" s="284">
        <f ca="1">IF(OR(ISBLANK('Worksheet 2a'!$D$27),ISBLANK($D8),ISBLANK($E8),ISERROR(VLOOKUP('Worksheet 2a'!$D$27,INDIRECT(VLOOKUP('Crash Summary Worksheet'!$D8,'Crash Types &amp; Calculations'!$M$5:$N$9,2,FALSE)),VLOOKUP('Crash Summary Worksheet'!$E8,'Crash Types &amp; Calculations'!$D$5:$K$26,8,FALSE),FALSE))),1,VLOOKUP('Worksheet 2a'!$D$27,INDIRECT(VLOOKUP('Crash Summary Worksheet'!$D8,'Crash Types &amp; Calculations'!$M$5:$N$9,2,FALSE)),VLOOKUP('Crash Summary Worksheet'!$E8,'Crash Types &amp; Calculations'!$D$5:$K$26,8,FALSE),FALSE))</f>
        <v>1</v>
      </c>
      <c r="AH8" s="285">
        <f ca="1">IF(OR(ISBLANK('Worksheet 2a'!$D$27),ISBLANK($D8),ISBLANK($E8),$H8="N",ISBLANK($H8)),1,VLOOKUP('Worksheet 2a'!$D$27,INDIRECT(VLOOKUP('Crash Summary Worksheet'!$D8,'Crash Types &amp; Calculations'!$M$5:$N$9,2,FALSE)),VLOOKUP("Wet Pavement",'Crash Types &amp; Calculations'!$D$5:$K$26,8,FALSE),FALSE))</f>
        <v>1</v>
      </c>
      <c r="AI8" s="286">
        <f ca="1">IF(OR(ISBLANK('Worksheet 2a'!$D$27),ISBLANK($D8),ISBLANK($E8),$G8="N",ISBLANK($G8)),1,VLOOKUP('Worksheet 2a'!$D$27,INDIRECT(VLOOKUP('Crash Summary Worksheet'!$D8,'Crash Types &amp; Calculations'!$M$5:$N$9,2,FALSE)),VLOOKUP("Night",'Crash Types &amp; Calculations'!$D$5:$K$26,8,FALSE),FALSE))</f>
        <v>1</v>
      </c>
      <c r="AJ8" s="288">
        <f t="shared" si="1"/>
        <v>0</v>
      </c>
      <c r="AK8" s="284">
        <f ca="1">IF(OR(ISBLANK('Worksheet 2a'!$D$41),ISBLANK($D8),ISBLANK($E8),ISERROR(VLOOKUP('Worksheet 2a'!$D$41,INDIRECT(VLOOKUP('Crash Summary Worksheet'!$D8,'Crash Types &amp; Calculations'!$M$5:$N$9,2,FALSE)),VLOOKUP('Crash Summary Worksheet'!$E8,'Crash Types &amp; Calculations'!$D$5:$K$26,8,FALSE),FALSE))),1,VLOOKUP('Worksheet 2a'!$D$41,INDIRECT(VLOOKUP('Crash Summary Worksheet'!$D8,'Crash Types &amp; Calculations'!$M$5:$N$9,2,FALSE)),VLOOKUP('Crash Summary Worksheet'!$E8,'Crash Types &amp; Calculations'!$D$5:$K$26,8,FALSE),FALSE))</f>
        <v>1</v>
      </c>
      <c r="AL8" s="285">
        <f ca="1">IF(OR(ISBLANK('Worksheet 2a'!$D$41),ISBLANK($D8),ISBLANK($E8),$H8="N",ISBLANK($H8)),1,VLOOKUP('Worksheet 2a'!$D$41,INDIRECT(VLOOKUP('Crash Summary Worksheet'!$D8,'Crash Types &amp; Calculations'!$M$5:$N$9,2,FALSE)),VLOOKUP("Wet Pavement",'Crash Types &amp; Calculations'!$D$5:$K$26,8,FALSE),FALSE))</f>
        <v>1</v>
      </c>
      <c r="AM8" s="287">
        <f ca="1">IF(OR(ISBLANK('Worksheet 2a'!$D$41),ISBLANK($D8),ISBLANK($E8),$G8="N",ISBLANK($G8)),1,VLOOKUP('Worksheet 2a'!$D$41,INDIRECT(VLOOKUP('Crash Summary Worksheet'!$D8,'Crash Types &amp; Calculations'!$M$5:$N$9,2,FALSE)),VLOOKUP("Night",'Crash Types &amp; Calculations'!$D$5:$K$26,8,FALSE),FALSE))</f>
        <v>1</v>
      </c>
      <c r="AN8" s="288">
        <f t="shared" si="2"/>
        <v>0</v>
      </c>
      <c r="AO8" s="284">
        <f ca="1">IF(OR(ISBLANK('Worksheet 2b'!$D$13),ISBLANK($D8),ISBLANK($E8),ISERROR(VLOOKUP('Worksheet 2b'!$D$13,INDIRECT(VLOOKUP('Crash Summary Worksheet'!$D8,'Crash Types &amp; Calculations'!$M$5:$N$9,2,FALSE)),VLOOKUP('Crash Summary Worksheet'!$E8,'Crash Types &amp; Calculations'!$D$5:$K$26,8,FALSE),FALSE))),1,VLOOKUP('Worksheet 2b'!$D$13,INDIRECT(VLOOKUP('Crash Summary Worksheet'!$D8,'Crash Types &amp; Calculations'!$M$5:$N$9,2,FALSE)),VLOOKUP('Crash Summary Worksheet'!$E8,'Crash Types &amp; Calculations'!$D$5:$K$26,8,FALSE),FALSE))</f>
        <v>1</v>
      </c>
      <c r="AP8" s="285">
        <f ca="1">IF(OR(ISBLANK('Worksheet 2b'!$D$13),ISBLANK($D8),ISBLANK($E8),$H8="N",ISBLANK($H8)),1,VLOOKUP('Worksheet 2b'!$D$13,INDIRECT(VLOOKUP('Crash Summary Worksheet'!$D8,'Crash Types &amp; Calculations'!$M$5:$N$9,2,FALSE)),VLOOKUP("Wet Pavement",'Crash Types &amp; Calculations'!$D$5:$K$26,8,FALSE),FALSE))</f>
        <v>1</v>
      </c>
      <c r="AQ8" s="286">
        <f ca="1">IF(OR(ISBLANK('Worksheet 2b'!$D$13),ISBLANK($D8),ISBLANK($E8),$G8="N",ISBLANK($G8)),1,VLOOKUP('Worksheet 2b'!$D$13,INDIRECT(VLOOKUP('Crash Summary Worksheet'!$D8,'Crash Types &amp; Calculations'!$M$5:$N$9,2,FALSE)),VLOOKUP("Night",'Crash Types &amp; Calculations'!$D$5:$K$26,8,FALSE),FALSE))</f>
        <v>1</v>
      </c>
      <c r="AR8" s="288">
        <f t="shared" si="3"/>
        <v>0</v>
      </c>
      <c r="AS8" s="284">
        <f ca="1">IF(OR(ISBLANK('Worksheet 2b'!$D$27),ISBLANK($D8),ISBLANK($E8),ISERROR(VLOOKUP('Worksheet 2b'!$D$27,INDIRECT(VLOOKUP('Crash Summary Worksheet'!$D8,'Crash Types &amp; Calculations'!$M$5:$N$9,2,FALSE)),VLOOKUP('Crash Summary Worksheet'!$E8,'Crash Types &amp; Calculations'!$D$5:$K$26,8,FALSE),FALSE))),1,VLOOKUP('Worksheet 2b'!$D$27,INDIRECT(VLOOKUP('Crash Summary Worksheet'!$D8,'Crash Types &amp; Calculations'!$M$5:$N$9,2,FALSE)),VLOOKUP('Crash Summary Worksheet'!$E8,'Crash Types &amp; Calculations'!$D$5:$K$26,8,FALSE),FALSE))</f>
        <v>1</v>
      </c>
      <c r="AT8" s="285">
        <f ca="1">IF(OR(ISBLANK('Worksheet 2b'!$D$27),ISBLANK($D8),ISBLANK($E8),$H8="N",ISBLANK($H8)),1,VLOOKUP('Worksheet 2b'!$D$27,INDIRECT(VLOOKUP('Crash Summary Worksheet'!$D8,'Crash Types &amp; Calculations'!$M$5:$N$9,2,FALSE)),VLOOKUP("Wet Pavement",'Crash Types &amp; Calculations'!$D$5:$K$26,8,FALSE),FALSE))</f>
        <v>1</v>
      </c>
      <c r="AU8" s="286">
        <f ca="1">IF(OR(ISBLANK('Worksheet 2b'!$D$27),ISBLANK($D8),ISBLANK($E8),$G8="N",ISBLANK($G8)),1,VLOOKUP('Worksheet 2b'!$D$27,INDIRECT(VLOOKUP('Crash Summary Worksheet'!$D8,'Crash Types &amp; Calculations'!$M$5:$N$9,2,FALSE)),VLOOKUP("Night",'Crash Types &amp; Calculations'!$D$5:$K$26,8,FALSE),FALSE))</f>
        <v>1</v>
      </c>
      <c r="AV8" s="288">
        <f t="shared" si="4"/>
        <v>0</v>
      </c>
      <c r="AW8" s="284">
        <f ca="1">IF(OR(ISBLANK('Worksheet 2b'!$D$41),ISBLANK($D8),ISBLANK($E8),ISERROR(VLOOKUP('Worksheet 2b'!$D$41,INDIRECT(VLOOKUP('Crash Summary Worksheet'!$D8,'Crash Types &amp; Calculations'!$M$5:$N$9,2,FALSE)),VLOOKUP('Crash Summary Worksheet'!$E8,'Crash Types &amp; Calculations'!$D$5:$K$26,8,FALSE),FALSE))),1,VLOOKUP('Worksheet 2b'!$D$41,INDIRECT(VLOOKUP('Crash Summary Worksheet'!$D8,'Crash Types &amp; Calculations'!$M$5:$N$9,2,FALSE)),VLOOKUP('Crash Summary Worksheet'!$E8,'Crash Types &amp; Calculations'!$D$5:$K$26,8,FALSE),FALSE))</f>
        <v>1</v>
      </c>
      <c r="AX8" s="285">
        <f ca="1">IF(OR(ISBLANK('Worksheet 2b'!$D$41),ISBLANK($D8),ISBLANK($E8),$H8="N",ISBLANK($H8)),1,VLOOKUP('Worksheet 2b'!$D$41,INDIRECT(VLOOKUP('Crash Summary Worksheet'!$D8,'Crash Types &amp; Calculations'!$M$5:$N$9,2,FALSE)),VLOOKUP("Wet Pavement",'Crash Types &amp; Calculations'!$D$5:$K$26,8,FALSE),FALSE))</f>
        <v>1</v>
      </c>
      <c r="AY8" s="287">
        <f ca="1">IF(OR(ISBLANK('Worksheet 2b'!$D$41),ISBLANK($D8),ISBLANK($E8),$G8="N",ISBLANK($G8)),1,VLOOKUP('Worksheet 2b'!$D$41,INDIRECT(VLOOKUP('Crash Summary Worksheet'!$D8,'Crash Types &amp; Calculations'!$M$5:$N$9,2,FALSE)),VLOOKUP("Night",'Crash Types &amp; Calculations'!$D$5:$K$26,8,FALSE),FALSE))</f>
        <v>1</v>
      </c>
      <c r="AZ8" s="288">
        <f t="shared" si="5"/>
        <v>0</v>
      </c>
    </row>
    <row r="9" spans="1:60" ht="12.75" customHeight="1" x14ac:dyDescent="0.2">
      <c r="A9" s="618">
        <v>4</v>
      </c>
      <c r="B9" s="118"/>
      <c r="C9" s="119"/>
      <c r="D9" s="117"/>
      <c r="E9" s="117"/>
      <c r="F9" s="117"/>
      <c r="G9" s="118"/>
      <c r="H9" s="118"/>
      <c r="I9" s="118"/>
      <c r="J9" s="118"/>
      <c r="K9" s="117"/>
      <c r="L9" s="120"/>
      <c r="M9" s="289">
        <f t="shared" si="6"/>
        <v>0</v>
      </c>
      <c r="N9" s="290">
        <f t="shared" si="7"/>
        <v>1</v>
      </c>
      <c r="O9" s="283">
        <f>IF(ISBLANK('Worksheet 2a'!$D$13),1,
IF(AND(MAX(AC9:AE9)&gt;1,MIN(AC9:AE9)&lt;=1),MAX(AC9:AE9)*MIN(AC9:AE9),
IF(MIN(AC9:AE9)&gt;=1,MAX(AC9:AE9),MIN(AC9:AE9))))</f>
        <v>1</v>
      </c>
      <c r="P9" s="283">
        <f>IF(ISBLANK('Worksheet 2a'!$D$27),1,
IF(AND(MAX(AG9:AI9)&gt;1,MIN(AG9:AI9)&lt;=1),MAX(AG9:AI9)*MIN(AG9:AI9),
IF(MIN(AG9:AI9)&gt;=1,MAX(AG9:AI9),MIN(AG9:AI9))))</f>
        <v>1</v>
      </c>
      <c r="Q9" s="283">
        <f>IF(ISBLANK('Worksheet 2a'!$D$41),1,
IF(AND(MAX(AK9:AM9)&gt;1,MIN(AK9:AM9)&lt;=1),MAX(AK9:AM9)*MIN(AK9:AM9),
IF(MIN(AK9:AM9)&gt;=1,MAX(AK9:AM9),MIN(AK9:AM9))))</f>
        <v>1</v>
      </c>
      <c r="R9" s="283">
        <f>IF(ISBLANK('Worksheet 2b'!$D$13),1,
IF(AND(MAX(AO9:AQ9)&gt;1,MIN(AO9:AQ9)&lt;=1),MAX(AO9:AQ9)*MIN(AO9:AQ9),
IF(MIN(AO9:AQ9)&gt;=1,MAX(AO9:AQ9),MIN(AO9:AQ9))))</f>
        <v>1</v>
      </c>
      <c r="S9" s="283">
        <f>IF(ISBLANK('Worksheet 2b'!$D$27),1,
IF(AND(MAX(AS9:AU9)&gt;1,MIN(AS9:AU9)&lt;=1),MAX(AS9:AU9)*MIN(AS9:AU9),
IF(MIN(AS9:AU9)&gt;=1,MAX(AS9:AU9),MIN(AS9:AU9))))</f>
        <v>1</v>
      </c>
      <c r="T9" s="283">
        <f>IF(ISBLANK('Worksheet 2b'!$D$41),1,
IF(AND(MAX(AW9:AY9)&gt;1,MIN(AW9:AY9)&lt;=1),MAX(AW9:AY9)*MIN(AW9:AY9),
IF(MIN(AW9:AY9)&gt;=1,MAX(AW9:AY9),MIN(AW9:AY9))))</f>
        <v>1</v>
      </c>
      <c r="U9" s="669" cm="1">
        <f t="array" ref="U9">IF(MAX(O9:T9)&lt;=1,1,PRODUCT(IF(O9:T9&gt;=1,O9:T9)))</f>
        <v>1</v>
      </c>
      <c r="V9" s="669">
        <f t="shared" si="8"/>
        <v>1</v>
      </c>
      <c r="W9" s="683" t="str">
        <f t="shared" si="9"/>
        <v>X</v>
      </c>
      <c r="X9" s="683">
        <f>IF(P9=MIN($O9:$T9),IF(COUNTIF($W9:W9,"X")&gt;0,P9,"X"),P9)</f>
        <v>1</v>
      </c>
      <c r="Y9" s="683">
        <f>IF(Q9=MIN($O9:$T9),IF(COUNTIF($W9:X9,"X")&gt;0,Q9,"X"),Q9)</f>
        <v>1</v>
      </c>
      <c r="Z9" s="683">
        <f>IF(R9=MIN($O9:$T9),IF(COUNTIF($W9:Y9,"X")&gt;0,R9,"X"),R9)</f>
        <v>1</v>
      </c>
      <c r="AA9" s="683">
        <f>IF(S9=MIN($O9:$T9),IF(COUNTIF($W9:Z9,"X")&gt;0,S9,"X"),S9)</f>
        <v>1</v>
      </c>
      <c r="AB9" s="684">
        <f>IF(T9=MIN($O9:$T9),IF(COUNTIF($W9:AA9,"X")&gt;0,T9,"X"),T9)</f>
        <v>1</v>
      </c>
      <c r="AC9" s="284">
        <f ca="1">IF(OR(ISBLANK('Worksheet 2a'!$D$13),ISBLANK($D9),ISBLANK($E9),ISERROR(VLOOKUP('Worksheet 2a'!$D$13,INDIRECT(VLOOKUP('Crash Summary Worksheet'!$D9,'Crash Types &amp; Calculations'!$M$5:$N$9,2,FALSE)),VLOOKUP('Crash Summary Worksheet'!$E9,'Crash Types &amp; Calculations'!$D$5:$K$26,8,FALSE),FALSE))),1,VLOOKUP('Worksheet 2a'!$D$13,INDIRECT(VLOOKUP('Crash Summary Worksheet'!$D9,'Crash Types &amp; Calculations'!$M$5:$N$9,2,FALSE)),VLOOKUP('Crash Summary Worksheet'!$E9,'Crash Types &amp; Calculations'!$D$5:$K$26,8,FALSE),FALSE))</f>
        <v>1</v>
      </c>
      <c r="AD9" s="285">
        <f ca="1">IF(OR(ISBLANK('Worksheet 2a'!$D$13),ISBLANK($D9),ISBLANK($E9),$H9="N",ISBLANK($H9)),1,VLOOKUP('Worksheet 2a'!$D$13,INDIRECT(VLOOKUP('Crash Summary Worksheet'!$D9,'Crash Types &amp; Calculations'!$M$5:$N$9,2,FALSE)),VLOOKUP("Wet Pavement",'Crash Types &amp; Calculations'!$D$5:$K$26,8,FALSE),FALSE))</f>
        <v>1</v>
      </c>
      <c r="AE9" s="286">
        <f ca="1">IF(OR(ISBLANK('Worksheet 2a'!$D$13),ISBLANK($D9),ISBLANK($E9),$G9="N",ISBLANK($G9)),1,VLOOKUP('Worksheet 2a'!$D$13,INDIRECT(VLOOKUP('Crash Summary Worksheet'!$D9,'Crash Types &amp; Calculations'!$M$5:$N$9,2,FALSE)),VLOOKUP("Night",'Crash Types &amp; Calculations'!$D$5:$K$26,8,FALSE),FALSE))</f>
        <v>1</v>
      </c>
      <c r="AF9" s="288">
        <f t="shared" si="0"/>
        <v>0</v>
      </c>
      <c r="AG9" s="284">
        <f ca="1">IF(OR(ISBLANK('Worksheet 2a'!$D$27),ISBLANK($D9),ISBLANK($E9),ISERROR(VLOOKUP('Worksheet 2a'!$D$27,INDIRECT(VLOOKUP('Crash Summary Worksheet'!$D9,'Crash Types &amp; Calculations'!$M$5:$N$9,2,FALSE)),VLOOKUP('Crash Summary Worksheet'!$E9,'Crash Types &amp; Calculations'!$D$5:$K$26,8,FALSE),FALSE))),1,VLOOKUP('Worksheet 2a'!$D$27,INDIRECT(VLOOKUP('Crash Summary Worksheet'!$D9,'Crash Types &amp; Calculations'!$M$5:$N$9,2,FALSE)),VLOOKUP('Crash Summary Worksheet'!$E9,'Crash Types &amp; Calculations'!$D$5:$K$26,8,FALSE),FALSE))</f>
        <v>1</v>
      </c>
      <c r="AH9" s="285">
        <f ca="1">IF(OR(ISBLANK('Worksheet 2a'!$D$27),ISBLANK($D9),ISBLANK($E9),$H9="N",ISBLANK($H9)),1,VLOOKUP('Worksheet 2a'!$D$27,INDIRECT(VLOOKUP('Crash Summary Worksheet'!$D9,'Crash Types &amp; Calculations'!$M$5:$N$9,2,FALSE)),VLOOKUP("Wet Pavement",'Crash Types &amp; Calculations'!$D$5:$K$26,8,FALSE),FALSE))</f>
        <v>1</v>
      </c>
      <c r="AI9" s="286">
        <f ca="1">IF(OR(ISBLANK('Worksheet 2a'!$D$27),ISBLANK($D9),ISBLANK($E9),$G9="N",ISBLANK($G9)),1,VLOOKUP('Worksheet 2a'!$D$27,INDIRECT(VLOOKUP('Crash Summary Worksheet'!$D9,'Crash Types &amp; Calculations'!$M$5:$N$9,2,FALSE)),VLOOKUP("Night",'Crash Types &amp; Calculations'!$D$5:$K$26,8,FALSE),FALSE))</f>
        <v>1</v>
      </c>
      <c r="AJ9" s="288">
        <f t="shared" si="1"/>
        <v>0</v>
      </c>
      <c r="AK9" s="284">
        <f ca="1">IF(OR(ISBLANK('Worksheet 2a'!$D$41),ISBLANK($D9),ISBLANK($E9),ISERROR(VLOOKUP('Worksheet 2a'!$D$41,INDIRECT(VLOOKUP('Crash Summary Worksheet'!$D9,'Crash Types &amp; Calculations'!$M$5:$N$9,2,FALSE)),VLOOKUP('Crash Summary Worksheet'!$E9,'Crash Types &amp; Calculations'!$D$5:$K$26,8,FALSE),FALSE))),1,VLOOKUP('Worksheet 2a'!$D$41,INDIRECT(VLOOKUP('Crash Summary Worksheet'!$D9,'Crash Types &amp; Calculations'!$M$5:$N$9,2,FALSE)),VLOOKUP('Crash Summary Worksheet'!$E9,'Crash Types &amp; Calculations'!$D$5:$K$26,8,FALSE),FALSE))</f>
        <v>1</v>
      </c>
      <c r="AL9" s="285">
        <f ca="1">IF(OR(ISBLANK('Worksheet 2a'!$D$41),ISBLANK($D9),ISBLANK($E9),$H9="N",ISBLANK($H9)),1,VLOOKUP('Worksheet 2a'!$D$41,INDIRECT(VLOOKUP('Crash Summary Worksheet'!$D9,'Crash Types &amp; Calculations'!$M$5:$N$9,2,FALSE)),VLOOKUP("Wet Pavement",'Crash Types &amp; Calculations'!$D$5:$K$26,8,FALSE),FALSE))</f>
        <v>1</v>
      </c>
      <c r="AM9" s="287">
        <f ca="1">IF(OR(ISBLANK('Worksheet 2a'!$D$41),ISBLANK($D9),ISBLANK($E9),$G9="N",ISBLANK($G9)),1,VLOOKUP('Worksheet 2a'!$D$41,INDIRECT(VLOOKUP('Crash Summary Worksheet'!$D9,'Crash Types &amp; Calculations'!$M$5:$N$9,2,FALSE)),VLOOKUP("Night",'Crash Types &amp; Calculations'!$D$5:$K$26,8,FALSE),FALSE))</f>
        <v>1</v>
      </c>
      <c r="AN9" s="288">
        <f t="shared" si="2"/>
        <v>0</v>
      </c>
      <c r="AO9" s="284">
        <f ca="1">IF(OR(ISBLANK('Worksheet 2b'!$D$13),ISBLANK($D9),ISBLANK($E9),ISERROR(VLOOKUP('Worksheet 2b'!$D$13,INDIRECT(VLOOKUP('Crash Summary Worksheet'!$D9,'Crash Types &amp; Calculations'!$M$5:$N$9,2,FALSE)),VLOOKUP('Crash Summary Worksheet'!$E9,'Crash Types &amp; Calculations'!$D$5:$K$26,8,FALSE),FALSE))),1,VLOOKUP('Worksheet 2b'!$D$13,INDIRECT(VLOOKUP('Crash Summary Worksheet'!$D9,'Crash Types &amp; Calculations'!$M$5:$N$9,2,FALSE)),VLOOKUP('Crash Summary Worksheet'!$E9,'Crash Types &amp; Calculations'!$D$5:$K$26,8,FALSE),FALSE))</f>
        <v>1</v>
      </c>
      <c r="AP9" s="285">
        <f ca="1">IF(OR(ISBLANK('Worksheet 2b'!$D$13),ISBLANK($D9),ISBLANK($E9),$H9="N",ISBLANK($H9)),1,VLOOKUP('Worksheet 2b'!$D$13,INDIRECT(VLOOKUP('Crash Summary Worksheet'!$D9,'Crash Types &amp; Calculations'!$M$5:$N$9,2,FALSE)),VLOOKUP("Wet Pavement",'Crash Types &amp; Calculations'!$D$5:$K$26,8,FALSE),FALSE))</f>
        <v>1</v>
      </c>
      <c r="AQ9" s="286">
        <f ca="1">IF(OR(ISBLANK('Worksheet 2b'!$D$13),ISBLANK($D9),ISBLANK($E9),$G9="N",ISBLANK($G9)),1,VLOOKUP('Worksheet 2b'!$D$13,INDIRECT(VLOOKUP('Crash Summary Worksheet'!$D9,'Crash Types &amp; Calculations'!$M$5:$N$9,2,FALSE)),VLOOKUP("Night",'Crash Types &amp; Calculations'!$D$5:$K$26,8,FALSE),FALSE))</f>
        <v>1</v>
      </c>
      <c r="AR9" s="288">
        <f t="shared" si="3"/>
        <v>0</v>
      </c>
      <c r="AS9" s="284">
        <f ca="1">IF(OR(ISBLANK('Worksheet 2b'!$D$27),ISBLANK($D9),ISBLANK($E9),ISERROR(VLOOKUP('Worksheet 2b'!$D$27,INDIRECT(VLOOKUP('Crash Summary Worksheet'!$D9,'Crash Types &amp; Calculations'!$M$5:$N$9,2,FALSE)),VLOOKUP('Crash Summary Worksheet'!$E9,'Crash Types &amp; Calculations'!$D$5:$K$26,8,FALSE),FALSE))),1,VLOOKUP('Worksheet 2b'!$D$27,INDIRECT(VLOOKUP('Crash Summary Worksheet'!$D9,'Crash Types &amp; Calculations'!$M$5:$N$9,2,FALSE)),VLOOKUP('Crash Summary Worksheet'!$E9,'Crash Types &amp; Calculations'!$D$5:$K$26,8,FALSE),FALSE))</f>
        <v>1</v>
      </c>
      <c r="AT9" s="285">
        <f ca="1">IF(OR(ISBLANK('Worksheet 2b'!$D$27),ISBLANK($D9),ISBLANK($E9),$H9="N",ISBLANK($H9)),1,VLOOKUP('Worksheet 2b'!$D$27,INDIRECT(VLOOKUP('Crash Summary Worksheet'!$D9,'Crash Types &amp; Calculations'!$M$5:$N$9,2,FALSE)),VLOOKUP("Wet Pavement",'Crash Types &amp; Calculations'!$D$5:$K$26,8,FALSE),FALSE))</f>
        <v>1</v>
      </c>
      <c r="AU9" s="286">
        <f ca="1">IF(OR(ISBLANK('Worksheet 2b'!$D$27),ISBLANK($D9),ISBLANK($E9),$G9="N",ISBLANK($G9)),1,VLOOKUP('Worksheet 2b'!$D$27,INDIRECT(VLOOKUP('Crash Summary Worksheet'!$D9,'Crash Types &amp; Calculations'!$M$5:$N$9,2,FALSE)),VLOOKUP("Night",'Crash Types &amp; Calculations'!$D$5:$K$26,8,FALSE),FALSE))</f>
        <v>1</v>
      </c>
      <c r="AV9" s="288">
        <f t="shared" si="4"/>
        <v>0</v>
      </c>
      <c r="AW9" s="284">
        <f ca="1">IF(OR(ISBLANK('Worksheet 2b'!$D$41),ISBLANK($D9),ISBLANK($E9),ISERROR(VLOOKUP('Worksheet 2b'!$D$41,INDIRECT(VLOOKUP('Crash Summary Worksheet'!$D9,'Crash Types &amp; Calculations'!$M$5:$N$9,2,FALSE)),VLOOKUP('Crash Summary Worksheet'!$E9,'Crash Types &amp; Calculations'!$D$5:$K$26,8,FALSE),FALSE))),1,VLOOKUP('Worksheet 2b'!$D$41,INDIRECT(VLOOKUP('Crash Summary Worksheet'!$D9,'Crash Types &amp; Calculations'!$M$5:$N$9,2,FALSE)),VLOOKUP('Crash Summary Worksheet'!$E9,'Crash Types &amp; Calculations'!$D$5:$K$26,8,FALSE),FALSE))</f>
        <v>1</v>
      </c>
      <c r="AX9" s="285">
        <f ca="1">IF(OR(ISBLANK('Worksheet 2b'!$D$41),ISBLANK($D9),ISBLANK($E9),$H9="N",ISBLANK($H9)),1,VLOOKUP('Worksheet 2b'!$D$41,INDIRECT(VLOOKUP('Crash Summary Worksheet'!$D9,'Crash Types &amp; Calculations'!$M$5:$N$9,2,FALSE)),VLOOKUP("Wet Pavement",'Crash Types &amp; Calculations'!$D$5:$K$26,8,FALSE),FALSE))</f>
        <v>1</v>
      </c>
      <c r="AY9" s="287">
        <f ca="1">IF(OR(ISBLANK('Worksheet 2b'!$D$41),ISBLANK($D9),ISBLANK($E9),$G9="N",ISBLANK($G9)),1,VLOOKUP('Worksheet 2b'!$D$41,INDIRECT(VLOOKUP('Crash Summary Worksheet'!$D9,'Crash Types &amp; Calculations'!$M$5:$N$9,2,FALSE)),VLOOKUP("Night",'Crash Types &amp; Calculations'!$D$5:$K$26,8,FALSE),FALSE))</f>
        <v>1</v>
      </c>
      <c r="AZ9" s="288">
        <f t="shared" si="5"/>
        <v>0</v>
      </c>
    </row>
    <row r="10" spans="1:60" ht="12.75" customHeight="1" x14ac:dyDescent="0.2">
      <c r="A10" s="618">
        <v>5</v>
      </c>
      <c r="B10" s="118"/>
      <c r="C10" s="119"/>
      <c r="D10" s="117"/>
      <c r="E10" s="117"/>
      <c r="F10" s="117"/>
      <c r="G10" s="118"/>
      <c r="H10" s="118"/>
      <c r="I10" s="118"/>
      <c r="J10" s="118"/>
      <c r="K10" s="117"/>
      <c r="L10" s="120"/>
      <c r="M10" s="289">
        <f t="shared" si="6"/>
        <v>0</v>
      </c>
      <c r="N10" s="290">
        <f t="shared" si="7"/>
        <v>1</v>
      </c>
      <c r="O10" s="283">
        <f>IF(ISBLANK('Worksheet 2a'!$D$13),1,
IF(AND(MAX(AC10:AE10)&gt;1,MIN(AC10:AE10)&lt;=1),MAX(AC10:AE10)*MIN(AC10:AE10),
IF(MIN(AC10:AE10)&gt;=1,MAX(AC10:AE10),MIN(AC10:AE10))))</f>
        <v>1</v>
      </c>
      <c r="P10" s="283">
        <f>IF(ISBLANK('Worksheet 2a'!$D$27),1,
IF(AND(MAX(AG10:AI10)&gt;1,MIN(AG10:AI10)&lt;=1),MAX(AG10:AI10)*MIN(AG10:AI10),
IF(MIN(AG10:AI10)&gt;=1,MAX(AG10:AI10),MIN(AG10:AI10))))</f>
        <v>1</v>
      </c>
      <c r="Q10" s="283">
        <f>IF(ISBLANK('Worksheet 2a'!$D$41),1,
IF(AND(MAX(AK10:AM10)&gt;1,MIN(AK10:AM10)&lt;=1),MAX(AK10:AM10)*MIN(AK10:AM10),
IF(MIN(AK10:AM10)&gt;=1,MAX(AK10:AM10),MIN(AK10:AM10))))</f>
        <v>1</v>
      </c>
      <c r="R10" s="283">
        <f>IF(ISBLANK('Worksheet 2b'!$D$13),1,
IF(AND(MAX(AO10:AQ10)&gt;1,MIN(AO10:AQ10)&lt;=1),MAX(AO10:AQ10)*MIN(AO10:AQ10),
IF(MIN(AO10:AQ10)&gt;=1,MAX(AO10:AQ10),MIN(AO10:AQ10))))</f>
        <v>1</v>
      </c>
      <c r="S10" s="283">
        <f>IF(ISBLANK('Worksheet 2b'!$D$27),1,
IF(AND(MAX(AS10:AU10)&gt;1,MIN(AS10:AU10)&lt;=1),MAX(AS10:AU10)*MIN(AS10:AU10),
IF(MIN(AS10:AU10)&gt;=1,MAX(AS10:AU10),MIN(AS10:AU10))))</f>
        <v>1</v>
      </c>
      <c r="T10" s="283">
        <f>IF(ISBLANK('Worksheet 2b'!$D$41),1,
IF(AND(MAX(AW10:AY10)&gt;1,MIN(AW10:AY10)&lt;=1),MAX(AW10:AY10)*MIN(AW10:AY10),
IF(MIN(AW10:AY10)&gt;=1,MAX(AW10:AY10),MIN(AW10:AY10))))</f>
        <v>1</v>
      </c>
      <c r="U10" s="669" cm="1">
        <f t="array" ref="U10">IF(MAX(O10:T10)&lt;=1,1,PRODUCT(IF(O10:T10&gt;=1,O10:T10)))</f>
        <v>1</v>
      </c>
      <c r="V10" s="669">
        <f t="shared" si="8"/>
        <v>1</v>
      </c>
      <c r="W10" s="683" t="str">
        <f t="shared" si="9"/>
        <v>X</v>
      </c>
      <c r="X10" s="683">
        <f>IF(P10=MIN($O10:$T10),IF(COUNTIF($W10:W10,"X")&gt;0,P10,"X"),P10)</f>
        <v>1</v>
      </c>
      <c r="Y10" s="683">
        <f>IF(Q10=MIN($O10:$T10),IF(COUNTIF($W10:X10,"X")&gt;0,Q10,"X"),Q10)</f>
        <v>1</v>
      </c>
      <c r="Z10" s="683">
        <f>IF(R10=MIN($O10:$T10),IF(COUNTIF($W10:Y10,"X")&gt;0,R10,"X"),R10)</f>
        <v>1</v>
      </c>
      <c r="AA10" s="683">
        <f>IF(S10=MIN($O10:$T10),IF(COUNTIF($W10:Z10,"X")&gt;0,S10,"X"),S10)</f>
        <v>1</v>
      </c>
      <c r="AB10" s="684">
        <f>IF(T10=MIN($O10:$T10),IF(COUNTIF($W10:AA10,"X")&gt;0,T10,"X"),T10)</f>
        <v>1</v>
      </c>
      <c r="AC10" s="284">
        <f ca="1">IF(OR(ISBLANK('Worksheet 2a'!$D$13),ISBLANK($D10),ISBLANK($E10),ISERROR(VLOOKUP('Worksheet 2a'!$D$13,INDIRECT(VLOOKUP('Crash Summary Worksheet'!$D10,'Crash Types &amp; Calculations'!$M$5:$N$9,2,FALSE)),VLOOKUP('Crash Summary Worksheet'!$E10,'Crash Types &amp; Calculations'!$D$5:$K$26,8,FALSE),FALSE))),1,VLOOKUP('Worksheet 2a'!$D$13,INDIRECT(VLOOKUP('Crash Summary Worksheet'!$D10,'Crash Types &amp; Calculations'!$M$5:$N$9,2,FALSE)),VLOOKUP('Crash Summary Worksheet'!$E10,'Crash Types &amp; Calculations'!$D$5:$K$26,8,FALSE),FALSE))</f>
        <v>1</v>
      </c>
      <c r="AD10" s="285">
        <f ca="1">IF(OR(ISBLANK('Worksheet 2a'!$D$13),ISBLANK($D10),ISBLANK($E10),$H10="N",ISBLANK($H10)),1,VLOOKUP('Worksheet 2a'!$D$13,INDIRECT(VLOOKUP('Crash Summary Worksheet'!$D10,'Crash Types &amp; Calculations'!$M$5:$N$9,2,FALSE)),VLOOKUP("Wet Pavement",'Crash Types &amp; Calculations'!$D$5:$K$26,8,FALSE),FALSE))</f>
        <v>1</v>
      </c>
      <c r="AE10" s="286">
        <f ca="1">IF(OR(ISBLANK('Worksheet 2a'!$D$13),ISBLANK($D10),ISBLANK($E10),$G10="N",ISBLANK($G10)),1,VLOOKUP('Worksheet 2a'!$D$13,INDIRECT(VLOOKUP('Crash Summary Worksheet'!$D10,'Crash Types &amp; Calculations'!$M$5:$N$9,2,FALSE)),VLOOKUP("Night",'Crash Types &amp; Calculations'!$D$5:$K$26,8,FALSE),FALSE))</f>
        <v>1</v>
      </c>
      <c r="AF10" s="288">
        <f t="shared" si="0"/>
        <v>0</v>
      </c>
      <c r="AG10" s="284">
        <f ca="1">IF(OR(ISBLANK('Worksheet 2a'!$D$27),ISBLANK($D10),ISBLANK($E10),ISERROR(VLOOKUP('Worksheet 2a'!$D$27,INDIRECT(VLOOKUP('Crash Summary Worksheet'!$D10,'Crash Types &amp; Calculations'!$M$5:$N$9,2,FALSE)),VLOOKUP('Crash Summary Worksheet'!$E10,'Crash Types &amp; Calculations'!$D$5:$K$26,8,FALSE),FALSE))),1,VLOOKUP('Worksheet 2a'!$D$27,INDIRECT(VLOOKUP('Crash Summary Worksheet'!$D10,'Crash Types &amp; Calculations'!$M$5:$N$9,2,FALSE)),VLOOKUP('Crash Summary Worksheet'!$E10,'Crash Types &amp; Calculations'!$D$5:$K$26,8,FALSE),FALSE))</f>
        <v>1</v>
      </c>
      <c r="AH10" s="285">
        <f ca="1">IF(OR(ISBLANK('Worksheet 2a'!$D$27),ISBLANK($D10),ISBLANK($E10),$H10="N",ISBLANK($H10)),1,VLOOKUP('Worksheet 2a'!$D$27,INDIRECT(VLOOKUP('Crash Summary Worksheet'!$D10,'Crash Types &amp; Calculations'!$M$5:$N$9,2,FALSE)),VLOOKUP("Wet Pavement",'Crash Types &amp; Calculations'!$D$5:$K$26,8,FALSE),FALSE))</f>
        <v>1</v>
      </c>
      <c r="AI10" s="286">
        <f ca="1">IF(OR(ISBLANK('Worksheet 2a'!$D$27),ISBLANK($D10),ISBLANK($E10),$G10="N",ISBLANK($G10)),1,VLOOKUP('Worksheet 2a'!$D$27,INDIRECT(VLOOKUP('Crash Summary Worksheet'!$D10,'Crash Types &amp; Calculations'!$M$5:$N$9,2,FALSE)),VLOOKUP("Night",'Crash Types &amp; Calculations'!$D$5:$K$26,8,FALSE),FALSE))</f>
        <v>1</v>
      </c>
      <c r="AJ10" s="288">
        <f t="shared" si="1"/>
        <v>0</v>
      </c>
      <c r="AK10" s="284">
        <f ca="1">IF(OR(ISBLANK('Worksheet 2a'!$D$41),ISBLANK($D10),ISBLANK($E10),ISERROR(VLOOKUP('Worksheet 2a'!$D$41,INDIRECT(VLOOKUP('Crash Summary Worksheet'!$D10,'Crash Types &amp; Calculations'!$M$5:$N$9,2,FALSE)),VLOOKUP('Crash Summary Worksheet'!$E10,'Crash Types &amp; Calculations'!$D$5:$K$26,8,FALSE),FALSE))),1,VLOOKUP('Worksheet 2a'!$D$41,INDIRECT(VLOOKUP('Crash Summary Worksheet'!$D10,'Crash Types &amp; Calculations'!$M$5:$N$9,2,FALSE)),VLOOKUP('Crash Summary Worksheet'!$E10,'Crash Types &amp; Calculations'!$D$5:$K$26,8,FALSE),FALSE))</f>
        <v>1</v>
      </c>
      <c r="AL10" s="285">
        <f ca="1">IF(OR(ISBLANK('Worksheet 2a'!$D$41),ISBLANK($D10),ISBLANK($E10),$H10="N",ISBLANK($H10)),1,VLOOKUP('Worksheet 2a'!$D$41,INDIRECT(VLOOKUP('Crash Summary Worksheet'!$D10,'Crash Types &amp; Calculations'!$M$5:$N$9,2,FALSE)),VLOOKUP("Wet Pavement",'Crash Types &amp; Calculations'!$D$5:$K$26,8,FALSE),FALSE))</f>
        <v>1</v>
      </c>
      <c r="AM10" s="287">
        <f ca="1">IF(OR(ISBLANK('Worksheet 2a'!$D$41),ISBLANK($D10),ISBLANK($E10),$G10="N",ISBLANK($G10)),1,VLOOKUP('Worksheet 2a'!$D$41,INDIRECT(VLOOKUP('Crash Summary Worksheet'!$D10,'Crash Types &amp; Calculations'!$M$5:$N$9,2,FALSE)),VLOOKUP("Night",'Crash Types &amp; Calculations'!$D$5:$K$26,8,FALSE),FALSE))</f>
        <v>1</v>
      </c>
      <c r="AN10" s="288">
        <f t="shared" si="2"/>
        <v>0</v>
      </c>
      <c r="AO10" s="284">
        <f ca="1">IF(OR(ISBLANK('Worksheet 2b'!$D$13),ISBLANK($D10),ISBLANK($E10),ISERROR(VLOOKUP('Worksheet 2b'!$D$13,INDIRECT(VLOOKUP('Crash Summary Worksheet'!$D10,'Crash Types &amp; Calculations'!$M$5:$N$9,2,FALSE)),VLOOKUP('Crash Summary Worksheet'!$E10,'Crash Types &amp; Calculations'!$D$5:$K$26,8,FALSE),FALSE))),1,VLOOKUP('Worksheet 2b'!$D$13,INDIRECT(VLOOKUP('Crash Summary Worksheet'!$D10,'Crash Types &amp; Calculations'!$M$5:$N$9,2,FALSE)),VLOOKUP('Crash Summary Worksheet'!$E10,'Crash Types &amp; Calculations'!$D$5:$K$26,8,FALSE),FALSE))</f>
        <v>1</v>
      </c>
      <c r="AP10" s="285">
        <f ca="1">IF(OR(ISBLANK('Worksheet 2b'!$D$13),ISBLANK($D10),ISBLANK($E10),$H10="N",ISBLANK($H10)),1,VLOOKUP('Worksheet 2b'!$D$13,INDIRECT(VLOOKUP('Crash Summary Worksheet'!$D10,'Crash Types &amp; Calculations'!$M$5:$N$9,2,FALSE)),VLOOKUP("Wet Pavement",'Crash Types &amp; Calculations'!$D$5:$K$26,8,FALSE),FALSE))</f>
        <v>1</v>
      </c>
      <c r="AQ10" s="286">
        <f ca="1">IF(OR(ISBLANK('Worksheet 2b'!$D$13),ISBLANK($D10),ISBLANK($E10),$G10="N",ISBLANK($G10)),1,VLOOKUP('Worksheet 2b'!$D$13,INDIRECT(VLOOKUP('Crash Summary Worksheet'!$D10,'Crash Types &amp; Calculations'!$M$5:$N$9,2,FALSE)),VLOOKUP("Night",'Crash Types &amp; Calculations'!$D$5:$K$26,8,FALSE),FALSE))</f>
        <v>1</v>
      </c>
      <c r="AR10" s="288">
        <f t="shared" si="3"/>
        <v>0</v>
      </c>
      <c r="AS10" s="284">
        <f ca="1">IF(OR(ISBLANK('Worksheet 2b'!$D$27),ISBLANK($D10),ISBLANK($E10),ISERROR(VLOOKUP('Worksheet 2b'!$D$27,INDIRECT(VLOOKUP('Crash Summary Worksheet'!$D10,'Crash Types &amp; Calculations'!$M$5:$N$9,2,FALSE)),VLOOKUP('Crash Summary Worksheet'!$E10,'Crash Types &amp; Calculations'!$D$5:$K$26,8,FALSE),FALSE))),1,VLOOKUP('Worksheet 2b'!$D$27,INDIRECT(VLOOKUP('Crash Summary Worksheet'!$D10,'Crash Types &amp; Calculations'!$M$5:$N$9,2,FALSE)),VLOOKUP('Crash Summary Worksheet'!$E10,'Crash Types &amp; Calculations'!$D$5:$K$26,8,FALSE),FALSE))</f>
        <v>1</v>
      </c>
      <c r="AT10" s="285">
        <f ca="1">IF(OR(ISBLANK('Worksheet 2b'!$D$27),ISBLANK($D10),ISBLANK($E10),$H10="N",ISBLANK($H10)),1,VLOOKUP('Worksheet 2b'!$D$27,INDIRECT(VLOOKUP('Crash Summary Worksheet'!$D10,'Crash Types &amp; Calculations'!$M$5:$N$9,2,FALSE)),VLOOKUP("Wet Pavement",'Crash Types &amp; Calculations'!$D$5:$K$26,8,FALSE),FALSE))</f>
        <v>1</v>
      </c>
      <c r="AU10" s="286">
        <f ca="1">IF(OR(ISBLANK('Worksheet 2b'!$D$27),ISBLANK($D10),ISBLANK($E10),$G10="N",ISBLANK($G10)),1,VLOOKUP('Worksheet 2b'!$D$27,INDIRECT(VLOOKUP('Crash Summary Worksheet'!$D10,'Crash Types &amp; Calculations'!$M$5:$N$9,2,FALSE)),VLOOKUP("Night",'Crash Types &amp; Calculations'!$D$5:$K$26,8,FALSE),FALSE))</f>
        <v>1</v>
      </c>
      <c r="AV10" s="288">
        <f t="shared" si="4"/>
        <v>0</v>
      </c>
      <c r="AW10" s="284">
        <f ca="1">IF(OR(ISBLANK('Worksheet 2b'!$D$41),ISBLANK($D10),ISBLANK($E10),ISERROR(VLOOKUP('Worksheet 2b'!$D$41,INDIRECT(VLOOKUP('Crash Summary Worksheet'!$D10,'Crash Types &amp; Calculations'!$M$5:$N$9,2,FALSE)),VLOOKUP('Crash Summary Worksheet'!$E10,'Crash Types &amp; Calculations'!$D$5:$K$26,8,FALSE),FALSE))),1,VLOOKUP('Worksheet 2b'!$D$41,INDIRECT(VLOOKUP('Crash Summary Worksheet'!$D10,'Crash Types &amp; Calculations'!$M$5:$N$9,2,FALSE)),VLOOKUP('Crash Summary Worksheet'!$E10,'Crash Types &amp; Calculations'!$D$5:$K$26,8,FALSE),FALSE))</f>
        <v>1</v>
      </c>
      <c r="AX10" s="285">
        <f ca="1">IF(OR(ISBLANK('Worksheet 2b'!$D$41),ISBLANK($D10),ISBLANK($E10),$H10="N",ISBLANK($H10)),1,VLOOKUP('Worksheet 2b'!$D$41,INDIRECT(VLOOKUP('Crash Summary Worksheet'!$D10,'Crash Types &amp; Calculations'!$M$5:$N$9,2,FALSE)),VLOOKUP("Wet Pavement",'Crash Types &amp; Calculations'!$D$5:$K$26,8,FALSE),FALSE))</f>
        <v>1</v>
      </c>
      <c r="AY10" s="287">
        <f ca="1">IF(OR(ISBLANK('Worksheet 2b'!$D$41),ISBLANK($D10),ISBLANK($E10),$G10="N",ISBLANK($G10)),1,VLOOKUP('Worksheet 2b'!$D$41,INDIRECT(VLOOKUP('Crash Summary Worksheet'!$D10,'Crash Types &amp; Calculations'!$M$5:$N$9,2,FALSE)),VLOOKUP("Night",'Crash Types &amp; Calculations'!$D$5:$K$26,8,FALSE),FALSE))</f>
        <v>1</v>
      </c>
      <c r="AZ10" s="288">
        <f t="shared" si="5"/>
        <v>0</v>
      </c>
    </row>
    <row r="11" spans="1:60" ht="12.75" customHeight="1" x14ac:dyDescent="0.2">
      <c r="A11" s="618">
        <v>6</v>
      </c>
      <c r="B11" s="118"/>
      <c r="C11" s="119"/>
      <c r="D11" s="117"/>
      <c r="E11" s="117"/>
      <c r="F11" s="117"/>
      <c r="G11" s="118"/>
      <c r="H11" s="118"/>
      <c r="I11" s="118"/>
      <c r="J11" s="118"/>
      <c r="K11" s="117"/>
      <c r="L11" s="120"/>
      <c r="M11" s="289">
        <f t="shared" si="6"/>
        <v>0</v>
      </c>
      <c r="N11" s="290">
        <f t="shared" si="7"/>
        <v>1</v>
      </c>
      <c r="O11" s="283">
        <f>IF(ISBLANK('Worksheet 2a'!$D$13),1,
IF(AND(MAX(AC11:AE11)&gt;1,MIN(AC11:AE11)&lt;=1),MAX(AC11:AE11)*MIN(AC11:AE11),
IF(MIN(AC11:AE11)&gt;=1,MAX(AC11:AE11),MIN(AC11:AE11))))</f>
        <v>1</v>
      </c>
      <c r="P11" s="283">
        <f>IF(ISBLANK('Worksheet 2a'!$D$27),1,
IF(AND(MAX(AG11:AI11)&gt;1,MIN(AG11:AI11)&lt;=1),MAX(AG11:AI11)*MIN(AG11:AI11),
IF(MIN(AG11:AI11)&gt;=1,MAX(AG11:AI11),MIN(AG11:AI11))))</f>
        <v>1</v>
      </c>
      <c r="Q11" s="283">
        <f>IF(ISBLANK('Worksheet 2a'!$D$41),1,
IF(AND(MAX(AK11:AM11)&gt;1,MIN(AK11:AM11)&lt;=1),MAX(AK11:AM11)*MIN(AK11:AM11),
IF(MIN(AK11:AM11)&gt;=1,MAX(AK11:AM11),MIN(AK11:AM11))))</f>
        <v>1</v>
      </c>
      <c r="R11" s="283">
        <f>IF(ISBLANK('Worksheet 2b'!$D$13),1,
IF(AND(MAX(AO11:AQ11)&gt;1,MIN(AO11:AQ11)&lt;=1),MAX(AO11:AQ11)*MIN(AO11:AQ11),
IF(MIN(AO11:AQ11)&gt;=1,MAX(AO11:AQ11),MIN(AO11:AQ11))))</f>
        <v>1</v>
      </c>
      <c r="S11" s="283">
        <f>IF(ISBLANK('Worksheet 2b'!$D$27),1,
IF(AND(MAX(AS11:AU11)&gt;1,MIN(AS11:AU11)&lt;=1),MAX(AS11:AU11)*MIN(AS11:AU11),
IF(MIN(AS11:AU11)&gt;=1,MAX(AS11:AU11),MIN(AS11:AU11))))</f>
        <v>1</v>
      </c>
      <c r="T11" s="283">
        <f>IF(ISBLANK('Worksheet 2b'!$D$41),1,
IF(AND(MAX(AW11:AY11)&gt;1,MIN(AW11:AY11)&lt;=1),MAX(AW11:AY11)*MIN(AW11:AY11),
IF(MIN(AW11:AY11)&gt;=1,MAX(AW11:AY11),MIN(AW11:AY11))))</f>
        <v>1</v>
      </c>
      <c r="U11" s="669" cm="1">
        <f t="array" ref="U11">IF(MAX(O11:T11)&lt;=1,1,PRODUCT(IF(O11:T11&gt;=1,O11:T11)))</f>
        <v>1</v>
      </c>
      <c r="V11" s="669">
        <f t="shared" si="8"/>
        <v>1</v>
      </c>
      <c r="W11" s="683" t="str">
        <f t="shared" si="9"/>
        <v>X</v>
      </c>
      <c r="X11" s="683">
        <f>IF(P11=MIN($O11:$T11),IF(COUNTIF($W11:W11,"X")&gt;0,P11,"X"),P11)</f>
        <v>1</v>
      </c>
      <c r="Y11" s="683">
        <f>IF(Q11=MIN($O11:$T11),IF(COUNTIF($W11:X11,"X")&gt;0,Q11,"X"),Q11)</f>
        <v>1</v>
      </c>
      <c r="Z11" s="683">
        <f>IF(R11=MIN($O11:$T11),IF(COUNTIF($W11:Y11,"X")&gt;0,R11,"X"),R11)</f>
        <v>1</v>
      </c>
      <c r="AA11" s="683">
        <f>IF(S11=MIN($O11:$T11),IF(COUNTIF($W11:Z11,"X")&gt;0,S11,"X"),S11)</f>
        <v>1</v>
      </c>
      <c r="AB11" s="684">
        <f>IF(T11=MIN($O11:$T11),IF(COUNTIF($W11:AA11,"X")&gt;0,T11,"X"),T11)</f>
        <v>1</v>
      </c>
      <c r="AC11" s="284">
        <f ca="1">IF(OR(ISBLANK('Worksheet 2a'!$D$13),ISBLANK($D11),ISBLANK($E11),ISERROR(VLOOKUP('Worksheet 2a'!$D$13,INDIRECT(VLOOKUP('Crash Summary Worksheet'!$D11,'Crash Types &amp; Calculations'!$M$5:$N$9,2,FALSE)),VLOOKUP('Crash Summary Worksheet'!$E11,'Crash Types &amp; Calculations'!$D$5:$K$26,8,FALSE),FALSE))),1,VLOOKUP('Worksheet 2a'!$D$13,INDIRECT(VLOOKUP('Crash Summary Worksheet'!$D11,'Crash Types &amp; Calculations'!$M$5:$N$9,2,FALSE)),VLOOKUP('Crash Summary Worksheet'!$E11,'Crash Types &amp; Calculations'!$D$5:$K$26,8,FALSE),FALSE))</f>
        <v>1</v>
      </c>
      <c r="AD11" s="285">
        <f ca="1">IF(OR(ISBLANK('Worksheet 2a'!$D$13),ISBLANK($D11),ISBLANK($E11),$H11="N",ISBLANK($H11)),1,VLOOKUP('Worksheet 2a'!$D$13,INDIRECT(VLOOKUP('Crash Summary Worksheet'!$D11,'Crash Types &amp; Calculations'!$M$5:$N$9,2,FALSE)),VLOOKUP("Wet Pavement",'Crash Types &amp; Calculations'!$D$5:$K$26,8,FALSE),FALSE))</f>
        <v>1</v>
      </c>
      <c r="AE11" s="286">
        <f ca="1">IF(OR(ISBLANK('Worksheet 2a'!$D$13),ISBLANK($D11),ISBLANK($E11),$G11="N",ISBLANK($G11)),1,VLOOKUP('Worksheet 2a'!$D$13,INDIRECT(VLOOKUP('Crash Summary Worksheet'!$D11,'Crash Types &amp; Calculations'!$M$5:$N$9,2,FALSE)),VLOOKUP("Night",'Crash Types &amp; Calculations'!$D$5:$K$26,8,FALSE),FALSE))</f>
        <v>1</v>
      </c>
      <c r="AF11" s="288">
        <f t="shared" si="0"/>
        <v>0</v>
      </c>
      <c r="AG11" s="284">
        <f ca="1">IF(OR(ISBLANK('Worksheet 2a'!$D$27),ISBLANK($D11),ISBLANK($E11),ISERROR(VLOOKUP('Worksheet 2a'!$D$27,INDIRECT(VLOOKUP('Crash Summary Worksheet'!$D11,'Crash Types &amp; Calculations'!$M$5:$N$9,2,FALSE)),VLOOKUP('Crash Summary Worksheet'!$E11,'Crash Types &amp; Calculations'!$D$5:$K$26,8,FALSE),FALSE))),1,VLOOKUP('Worksheet 2a'!$D$27,INDIRECT(VLOOKUP('Crash Summary Worksheet'!$D11,'Crash Types &amp; Calculations'!$M$5:$N$9,2,FALSE)),VLOOKUP('Crash Summary Worksheet'!$E11,'Crash Types &amp; Calculations'!$D$5:$K$26,8,FALSE),FALSE))</f>
        <v>1</v>
      </c>
      <c r="AH11" s="285">
        <f ca="1">IF(OR(ISBLANK('Worksheet 2a'!$D$27),ISBLANK($D11),ISBLANK($E11),$H11="N",ISBLANK($H11)),1,VLOOKUP('Worksheet 2a'!$D$27,INDIRECT(VLOOKUP('Crash Summary Worksheet'!$D11,'Crash Types &amp; Calculations'!$M$5:$N$9,2,FALSE)),VLOOKUP("Wet Pavement",'Crash Types &amp; Calculations'!$D$5:$K$26,8,FALSE),FALSE))</f>
        <v>1</v>
      </c>
      <c r="AI11" s="286">
        <f ca="1">IF(OR(ISBLANK('Worksheet 2a'!$D$27),ISBLANK($D11),ISBLANK($E11),$G11="N",ISBLANK($G11)),1,VLOOKUP('Worksheet 2a'!$D$27,INDIRECT(VLOOKUP('Crash Summary Worksheet'!$D11,'Crash Types &amp; Calculations'!$M$5:$N$9,2,FALSE)),VLOOKUP("Night",'Crash Types &amp; Calculations'!$D$5:$K$26,8,FALSE),FALSE))</f>
        <v>1</v>
      </c>
      <c r="AJ11" s="288">
        <f t="shared" si="1"/>
        <v>0</v>
      </c>
      <c r="AK11" s="284">
        <f ca="1">IF(OR(ISBLANK('Worksheet 2a'!$D$41),ISBLANK($D11),ISBLANK($E11),ISERROR(VLOOKUP('Worksheet 2a'!$D$41,INDIRECT(VLOOKUP('Crash Summary Worksheet'!$D11,'Crash Types &amp; Calculations'!$M$5:$N$9,2,FALSE)),VLOOKUP('Crash Summary Worksheet'!$E11,'Crash Types &amp; Calculations'!$D$5:$K$26,8,FALSE),FALSE))),1,VLOOKUP('Worksheet 2a'!$D$41,INDIRECT(VLOOKUP('Crash Summary Worksheet'!$D11,'Crash Types &amp; Calculations'!$M$5:$N$9,2,FALSE)),VLOOKUP('Crash Summary Worksheet'!$E11,'Crash Types &amp; Calculations'!$D$5:$K$26,8,FALSE),FALSE))</f>
        <v>1</v>
      </c>
      <c r="AL11" s="285">
        <f ca="1">IF(OR(ISBLANK('Worksheet 2a'!$D$41),ISBLANK($D11),ISBLANK($E11),$H11="N",ISBLANK($H11)),1,VLOOKUP('Worksheet 2a'!$D$41,INDIRECT(VLOOKUP('Crash Summary Worksheet'!$D11,'Crash Types &amp; Calculations'!$M$5:$N$9,2,FALSE)),VLOOKUP("Wet Pavement",'Crash Types &amp; Calculations'!$D$5:$K$26,8,FALSE),FALSE))</f>
        <v>1</v>
      </c>
      <c r="AM11" s="287">
        <f ca="1">IF(OR(ISBLANK('Worksheet 2a'!$D$41),ISBLANK($D11),ISBLANK($E11),$G11="N",ISBLANK($G11)),1,VLOOKUP('Worksheet 2a'!$D$41,INDIRECT(VLOOKUP('Crash Summary Worksheet'!$D11,'Crash Types &amp; Calculations'!$M$5:$N$9,2,FALSE)),VLOOKUP("Night",'Crash Types &amp; Calculations'!$D$5:$K$26,8,FALSE),FALSE))</f>
        <v>1</v>
      </c>
      <c r="AN11" s="288">
        <f t="shared" si="2"/>
        <v>0</v>
      </c>
      <c r="AO11" s="284">
        <f ca="1">IF(OR(ISBLANK('Worksheet 2b'!$D$13),ISBLANK($D11),ISBLANK($E11),ISERROR(VLOOKUP('Worksheet 2b'!$D$13,INDIRECT(VLOOKUP('Crash Summary Worksheet'!$D11,'Crash Types &amp; Calculations'!$M$5:$N$9,2,FALSE)),VLOOKUP('Crash Summary Worksheet'!$E11,'Crash Types &amp; Calculations'!$D$5:$K$26,8,FALSE),FALSE))),1,VLOOKUP('Worksheet 2b'!$D$13,INDIRECT(VLOOKUP('Crash Summary Worksheet'!$D11,'Crash Types &amp; Calculations'!$M$5:$N$9,2,FALSE)),VLOOKUP('Crash Summary Worksheet'!$E11,'Crash Types &amp; Calculations'!$D$5:$K$26,8,FALSE),FALSE))</f>
        <v>1</v>
      </c>
      <c r="AP11" s="285">
        <f ca="1">IF(OR(ISBLANK('Worksheet 2b'!$D$13),ISBLANK($D11),ISBLANK($E11),$H11="N",ISBLANK($H11)),1,VLOOKUP('Worksheet 2b'!$D$13,INDIRECT(VLOOKUP('Crash Summary Worksheet'!$D11,'Crash Types &amp; Calculations'!$M$5:$N$9,2,FALSE)),VLOOKUP("Wet Pavement",'Crash Types &amp; Calculations'!$D$5:$K$26,8,FALSE),FALSE))</f>
        <v>1</v>
      </c>
      <c r="AQ11" s="286">
        <f ca="1">IF(OR(ISBLANK('Worksheet 2b'!$D$13),ISBLANK($D11),ISBLANK($E11),$G11="N",ISBLANK($G11)),1,VLOOKUP('Worksheet 2b'!$D$13,INDIRECT(VLOOKUP('Crash Summary Worksheet'!$D11,'Crash Types &amp; Calculations'!$M$5:$N$9,2,FALSE)),VLOOKUP("Night",'Crash Types &amp; Calculations'!$D$5:$K$26,8,FALSE),FALSE))</f>
        <v>1</v>
      </c>
      <c r="AR11" s="288">
        <f t="shared" si="3"/>
        <v>0</v>
      </c>
      <c r="AS11" s="284">
        <f ca="1">IF(OR(ISBLANK('Worksheet 2b'!$D$27),ISBLANK($D11),ISBLANK($E11),ISERROR(VLOOKUP('Worksheet 2b'!$D$27,INDIRECT(VLOOKUP('Crash Summary Worksheet'!$D11,'Crash Types &amp; Calculations'!$M$5:$N$9,2,FALSE)),VLOOKUP('Crash Summary Worksheet'!$E11,'Crash Types &amp; Calculations'!$D$5:$K$26,8,FALSE),FALSE))),1,VLOOKUP('Worksheet 2b'!$D$27,INDIRECT(VLOOKUP('Crash Summary Worksheet'!$D11,'Crash Types &amp; Calculations'!$M$5:$N$9,2,FALSE)),VLOOKUP('Crash Summary Worksheet'!$E11,'Crash Types &amp; Calculations'!$D$5:$K$26,8,FALSE),FALSE))</f>
        <v>1</v>
      </c>
      <c r="AT11" s="285">
        <f ca="1">IF(OR(ISBLANK('Worksheet 2b'!$D$27),ISBLANK($D11),ISBLANK($E11),$H11="N",ISBLANK($H11)),1,VLOOKUP('Worksheet 2b'!$D$27,INDIRECT(VLOOKUP('Crash Summary Worksheet'!$D11,'Crash Types &amp; Calculations'!$M$5:$N$9,2,FALSE)),VLOOKUP("Wet Pavement",'Crash Types &amp; Calculations'!$D$5:$K$26,8,FALSE),FALSE))</f>
        <v>1</v>
      </c>
      <c r="AU11" s="286">
        <f ca="1">IF(OR(ISBLANK('Worksheet 2b'!$D$27),ISBLANK($D11),ISBLANK($E11),$G11="N",ISBLANK($G11)),1,VLOOKUP('Worksheet 2b'!$D$27,INDIRECT(VLOOKUP('Crash Summary Worksheet'!$D11,'Crash Types &amp; Calculations'!$M$5:$N$9,2,FALSE)),VLOOKUP("Night",'Crash Types &amp; Calculations'!$D$5:$K$26,8,FALSE),FALSE))</f>
        <v>1</v>
      </c>
      <c r="AV11" s="288">
        <f t="shared" si="4"/>
        <v>0</v>
      </c>
      <c r="AW11" s="284">
        <f ca="1">IF(OR(ISBLANK('Worksheet 2b'!$D$41),ISBLANK($D11),ISBLANK($E11),ISERROR(VLOOKUP('Worksheet 2b'!$D$41,INDIRECT(VLOOKUP('Crash Summary Worksheet'!$D11,'Crash Types &amp; Calculations'!$M$5:$N$9,2,FALSE)),VLOOKUP('Crash Summary Worksheet'!$E11,'Crash Types &amp; Calculations'!$D$5:$K$26,8,FALSE),FALSE))),1,VLOOKUP('Worksheet 2b'!$D$41,INDIRECT(VLOOKUP('Crash Summary Worksheet'!$D11,'Crash Types &amp; Calculations'!$M$5:$N$9,2,FALSE)),VLOOKUP('Crash Summary Worksheet'!$E11,'Crash Types &amp; Calculations'!$D$5:$K$26,8,FALSE),FALSE))</f>
        <v>1</v>
      </c>
      <c r="AX11" s="285">
        <f ca="1">IF(OR(ISBLANK('Worksheet 2b'!$D$41),ISBLANK($D11),ISBLANK($E11),$H11="N",ISBLANK($H11)),1,VLOOKUP('Worksheet 2b'!$D$41,INDIRECT(VLOOKUP('Crash Summary Worksheet'!$D11,'Crash Types &amp; Calculations'!$M$5:$N$9,2,FALSE)),VLOOKUP("Wet Pavement",'Crash Types &amp; Calculations'!$D$5:$K$26,8,FALSE),FALSE))</f>
        <v>1</v>
      </c>
      <c r="AY11" s="287">
        <f ca="1">IF(OR(ISBLANK('Worksheet 2b'!$D$41),ISBLANK($D11),ISBLANK($E11),$G11="N",ISBLANK($G11)),1,VLOOKUP('Worksheet 2b'!$D$41,INDIRECT(VLOOKUP('Crash Summary Worksheet'!$D11,'Crash Types &amp; Calculations'!$M$5:$N$9,2,FALSE)),VLOOKUP("Night",'Crash Types &amp; Calculations'!$D$5:$K$26,8,FALSE),FALSE))</f>
        <v>1</v>
      </c>
      <c r="AZ11" s="288">
        <f t="shared" si="5"/>
        <v>0</v>
      </c>
      <c r="BB11" s="152"/>
      <c r="BC11" s="152"/>
      <c r="BD11" s="152"/>
      <c r="BE11" s="152"/>
    </row>
    <row r="12" spans="1:60" ht="12.75" customHeight="1" x14ac:dyDescent="0.3">
      <c r="A12" s="618">
        <v>7</v>
      </c>
      <c r="B12" s="118"/>
      <c r="C12" s="119"/>
      <c r="D12" s="117"/>
      <c r="E12" s="117"/>
      <c r="F12" s="117"/>
      <c r="G12" s="118"/>
      <c r="H12" s="118"/>
      <c r="I12" s="118"/>
      <c r="J12" s="118"/>
      <c r="K12" s="117"/>
      <c r="L12" s="120"/>
      <c r="M12" s="289">
        <f t="shared" si="6"/>
        <v>0</v>
      </c>
      <c r="N12" s="290">
        <f t="shared" si="7"/>
        <v>1</v>
      </c>
      <c r="O12" s="283">
        <f>IF(ISBLANK('Worksheet 2a'!$D$13),1,
IF(AND(MAX(AC12:AE12)&gt;1,MIN(AC12:AE12)&lt;=1),MAX(AC12:AE12)*MIN(AC12:AE12),
IF(MIN(AC12:AE12)&gt;=1,MAX(AC12:AE12),MIN(AC12:AE12))))</f>
        <v>1</v>
      </c>
      <c r="P12" s="283">
        <f>IF(ISBLANK('Worksheet 2a'!$D$27),1,
IF(AND(MAX(AG12:AI12)&gt;1,MIN(AG12:AI12)&lt;=1),MAX(AG12:AI12)*MIN(AG12:AI12),
IF(MIN(AG12:AI12)&gt;=1,MAX(AG12:AI12),MIN(AG12:AI12))))</f>
        <v>1</v>
      </c>
      <c r="Q12" s="283">
        <f>IF(ISBLANK('Worksheet 2a'!$D$41),1,
IF(AND(MAX(AK12:AM12)&gt;1,MIN(AK12:AM12)&lt;=1),MAX(AK12:AM12)*MIN(AK12:AM12),
IF(MIN(AK12:AM12)&gt;=1,MAX(AK12:AM12),MIN(AK12:AM12))))</f>
        <v>1</v>
      </c>
      <c r="R12" s="283">
        <f>IF(ISBLANK('Worksheet 2b'!$D$13),1,
IF(AND(MAX(AO12:AQ12)&gt;1,MIN(AO12:AQ12)&lt;=1),MAX(AO12:AQ12)*MIN(AO12:AQ12),
IF(MIN(AO12:AQ12)&gt;=1,MAX(AO12:AQ12),MIN(AO12:AQ12))))</f>
        <v>1</v>
      </c>
      <c r="S12" s="283">
        <f>IF(ISBLANK('Worksheet 2b'!$D$27),1,
IF(AND(MAX(AS12:AU12)&gt;1,MIN(AS12:AU12)&lt;=1),MAX(AS12:AU12)*MIN(AS12:AU12),
IF(MIN(AS12:AU12)&gt;=1,MAX(AS12:AU12),MIN(AS12:AU12))))</f>
        <v>1</v>
      </c>
      <c r="T12" s="283">
        <f>IF(ISBLANK('Worksheet 2b'!$D$41),1,
IF(AND(MAX(AW12:AY12)&gt;1,MIN(AW12:AY12)&lt;=1),MAX(AW12:AY12)*MIN(AW12:AY12),
IF(MIN(AW12:AY12)&gt;=1,MAX(AW12:AY12),MIN(AW12:AY12))))</f>
        <v>1</v>
      </c>
      <c r="U12" s="669" cm="1">
        <f t="array" ref="U12">IF(MAX(O12:T12)&lt;=1,1,PRODUCT(IF(O12:T12&gt;=1,O12:T12)))</f>
        <v>1</v>
      </c>
      <c r="V12" s="669">
        <f t="shared" si="8"/>
        <v>1</v>
      </c>
      <c r="W12" s="683" t="str">
        <f t="shared" si="9"/>
        <v>X</v>
      </c>
      <c r="X12" s="683">
        <f>IF(P12=MIN($O12:$T12),IF(COUNTIF($W12:W12,"X")&gt;0,P12,"X"),P12)</f>
        <v>1</v>
      </c>
      <c r="Y12" s="683">
        <f>IF(Q12=MIN($O12:$T12),IF(COUNTIF($W12:X12,"X")&gt;0,Q12,"X"),Q12)</f>
        <v>1</v>
      </c>
      <c r="Z12" s="683">
        <f>IF(R12=MIN($O12:$T12),IF(COUNTIF($W12:Y12,"X")&gt;0,R12,"X"),R12)</f>
        <v>1</v>
      </c>
      <c r="AA12" s="683">
        <f>IF(S12=MIN($O12:$T12),IF(COUNTIF($W12:Z12,"X")&gt;0,S12,"X"),S12)</f>
        <v>1</v>
      </c>
      <c r="AB12" s="684">
        <f>IF(T12=MIN($O12:$T12),IF(COUNTIF($W12:AA12,"X")&gt;0,T12,"X"),T12)</f>
        <v>1</v>
      </c>
      <c r="AC12" s="284">
        <f ca="1">IF(OR(ISBLANK('Worksheet 2a'!$D$13),ISBLANK($D12),ISBLANK($E12),ISERROR(VLOOKUP('Worksheet 2a'!$D$13,INDIRECT(VLOOKUP('Crash Summary Worksheet'!$D12,'Crash Types &amp; Calculations'!$M$5:$N$9,2,FALSE)),VLOOKUP('Crash Summary Worksheet'!$E12,'Crash Types &amp; Calculations'!$D$5:$K$26,8,FALSE),FALSE))),1,VLOOKUP('Worksheet 2a'!$D$13,INDIRECT(VLOOKUP('Crash Summary Worksheet'!$D12,'Crash Types &amp; Calculations'!$M$5:$N$9,2,FALSE)),VLOOKUP('Crash Summary Worksheet'!$E12,'Crash Types &amp; Calculations'!$D$5:$K$26,8,FALSE),FALSE))</f>
        <v>1</v>
      </c>
      <c r="AD12" s="285">
        <f ca="1">IF(OR(ISBLANK('Worksheet 2a'!$D$13),ISBLANK($D12),ISBLANK($E12),$H12="N",ISBLANK($H12)),1,VLOOKUP('Worksheet 2a'!$D$13,INDIRECT(VLOOKUP('Crash Summary Worksheet'!$D12,'Crash Types &amp; Calculations'!$M$5:$N$9,2,FALSE)),VLOOKUP("Wet Pavement",'Crash Types &amp; Calculations'!$D$5:$K$26,8,FALSE),FALSE))</f>
        <v>1</v>
      </c>
      <c r="AE12" s="286">
        <f ca="1">IF(OR(ISBLANK('Worksheet 2a'!$D$13),ISBLANK($D12),ISBLANK($E12),$G12="N",ISBLANK($G12)),1,VLOOKUP('Worksheet 2a'!$D$13,INDIRECT(VLOOKUP('Crash Summary Worksheet'!$D12,'Crash Types &amp; Calculations'!$M$5:$N$9,2,FALSE)),VLOOKUP("Night",'Crash Types &amp; Calculations'!$D$5:$K$26,8,FALSE),FALSE))</f>
        <v>1</v>
      </c>
      <c r="AF12" s="288">
        <f t="shared" si="0"/>
        <v>0</v>
      </c>
      <c r="AG12" s="284">
        <f ca="1">IF(OR(ISBLANK('Worksheet 2a'!$D$27),ISBLANK($D12),ISBLANK($E12),ISERROR(VLOOKUP('Worksheet 2a'!$D$27,INDIRECT(VLOOKUP('Crash Summary Worksheet'!$D12,'Crash Types &amp; Calculations'!$M$5:$N$9,2,FALSE)),VLOOKUP('Crash Summary Worksheet'!$E12,'Crash Types &amp; Calculations'!$D$5:$K$26,8,FALSE),FALSE))),1,VLOOKUP('Worksheet 2a'!$D$27,INDIRECT(VLOOKUP('Crash Summary Worksheet'!$D12,'Crash Types &amp; Calculations'!$M$5:$N$9,2,FALSE)),VLOOKUP('Crash Summary Worksheet'!$E12,'Crash Types &amp; Calculations'!$D$5:$K$26,8,FALSE),FALSE))</f>
        <v>1</v>
      </c>
      <c r="AH12" s="285">
        <f ca="1">IF(OR(ISBLANK('Worksheet 2a'!$D$27),ISBLANK($D12),ISBLANK($E12),$H12="N",ISBLANK($H12)),1,VLOOKUP('Worksheet 2a'!$D$27,INDIRECT(VLOOKUP('Crash Summary Worksheet'!$D12,'Crash Types &amp; Calculations'!$M$5:$N$9,2,FALSE)),VLOOKUP("Wet Pavement",'Crash Types &amp; Calculations'!$D$5:$K$26,8,FALSE),FALSE))</f>
        <v>1</v>
      </c>
      <c r="AI12" s="286">
        <f ca="1">IF(OR(ISBLANK('Worksheet 2a'!$D$27),ISBLANK($D12),ISBLANK($E12),$G12="N",ISBLANK($G12)),1,VLOOKUP('Worksheet 2a'!$D$27,INDIRECT(VLOOKUP('Crash Summary Worksheet'!$D12,'Crash Types &amp; Calculations'!$M$5:$N$9,2,FALSE)),VLOOKUP("Night",'Crash Types &amp; Calculations'!$D$5:$K$26,8,FALSE),FALSE))</f>
        <v>1</v>
      </c>
      <c r="AJ12" s="288">
        <f t="shared" si="1"/>
        <v>0</v>
      </c>
      <c r="AK12" s="284">
        <f ca="1">IF(OR(ISBLANK('Worksheet 2a'!$D$41),ISBLANK($D12),ISBLANK($E12),ISERROR(VLOOKUP('Worksheet 2a'!$D$41,INDIRECT(VLOOKUP('Crash Summary Worksheet'!$D12,'Crash Types &amp; Calculations'!$M$5:$N$9,2,FALSE)),VLOOKUP('Crash Summary Worksheet'!$E12,'Crash Types &amp; Calculations'!$D$5:$K$26,8,FALSE),FALSE))),1,VLOOKUP('Worksheet 2a'!$D$41,INDIRECT(VLOOKUP('Crash Summary Worksheet'!$D12,'Crash Types &amp; Calculations'!$M$5:$N$9,2,FALSE)),VLOOKUP('Crash Summary Worksheet'!$E12,'Crash Types &amp; Calculations'!$D$5:$K$26,8,FALSE),FALSE))</f>
        <v>1</v>
      </c>
      <c r="AL12" s="285">
        <f ca="1">IF(OR(ISBLANK('Worksheet 2a'!$D$41),ISBLANK($D12),ISBLANK($E12),$H12="N",ISBLANK($H12)),1,VLOOKUP('Worksheet 2a'!$D$41,INDIRECT(VLOOKUP('Crash Summary Worksheet'!$D12,'Crash Types &amp; Calculations'!$M$5:$N$9,2,FALSE)),VLOOKUP("Wet Pavement",'Crash Types &amp; Calculations'!$D$5:$K$26,8,FALSE),FALSE))</f>
        <v>1</v>
      </c>
      <c r="AM12" s="287">
        <f ca="1">IF(OR(ISBLANK('Worksheet 2a'!$D$41),ISBLANK($D12),ISBLANK($E12),$G12="N",ISBLANK($G12)),1,VLOOKUP('Worksheet 2a'!$D$41,INDIRECT(VLOOKUP('Crash Summary Worksheet'!$D12,'Crash Types &amp; Calculations'!$M$5:$N$9,2,FALSE)),VLOOKUP("Night",'Crash Types &amp; Calculations'!$D$5:$K$26,8,FALSE),FALSE))</f>
        <v>1</v>
      </c>
      <c r="AN12" s="288">
        <f t="shared" si="2"/>
        <v>0</v>
      </c>
      <c r="AO12" s="284">
        <f ca="1">IF(OR(ISBLANK('Worksheet 2b'!$D$13),ISBLANK($D12),ISBLANK($E12),ISERROR(VLOOKUP('Worksheet 2b'!$D$13,INDIRECT(VLOOKUP('Crash Summary Worksheet'!$D12,'Crash Types &amp; Calculations'!$M$5:$N$9,2,FALSE)),VLOOKUP('Crash Summary Worksheet'!$E12,'Crash Types &amp; Calculations'!$D$5:$K$26,8,FALSE),FALSE))),1,VLOOKUP('Worksheet 2b'!$D$13,INDIRECT(VLOOKUP('Crash Summary Worksheet'!$D12,'Crash Types &amp; Calculations'!$M$5:$N$9,2,FALSE)),VLOOKUP('Crash Summary Worksheet'!$E12,'Crash Types &amp; Calculations'!$D$5:$K$26,8,FALSE),FALSE))</f>
        <v>1</v>
      </c>
      <c r="AP12" s="285">
        <f ca="1">IF(OR(ISBLANK('Worksheet 2b'!$D$13),ISBLANK($D12),ISBLANK($E12),$H12="N",ISBLANK($H12)),1,VLOOKUP('Worksheet 2b'!$D$13,INDIRECT(VLOOKUP('Crash Summary Worksheet'!$D12,'Crash Types &amp; Calculations'!$M$5:$N$9,2,FALSE)),VLOOKUP("Wet Pavement",'Crash Types &amp; Calculations'!$D$5:$K$26,8,FALSE),FALSE))</f>
        <v>1</v>
      </c>
      <c r="AQ12" s="286">
        <f ca="1">IF(OR(ISBLANK('Worksheet 2b'!$D$13),ISBLANK($D12),ISBLANK($E12),$G12="N",ISBLANK($G12)),1,VLOOKUP('Worksheet 2b'!$D$13,INDIRECT(VLOOKUP('Crash Summary Worksheet'!$D12,'Crash Types &amp; Calculations'!$M$5:$N$9,2,FALSE)),VLOOKUP("Night",'Crash Types &amp; Calculations'!$D$5:$K$26,8,FALSE),FALSE))</f>
        <v>1</v>
      </c>
      <c r="AR12" s="288">
        <f t="shared" si="3"/>
        <v>0</v>
      </c>
      <c r="AS12" s="284">
        <f ca="1">IF(OR(ISBLANK('Worksheet 2b'!$D$27),ISBLANK($D12),ISBLANK($E12),ISERROR(VLOOKUP('Worksheet 2b'!$D$27,INDIRECT(VLOOKUP('Crash Summary Worksheet'!$D12,'Crash Types &amp; Calculations'!$M$5:$N$9,2,FALSE)),VLOOKUP('Crash Summary Worksheet'!$E12,'Crash Types &amp; Calculations'!$D$5:$K$26,8,FALSE),FALSE))),1,VLOOKUP('Worksheet 2b'!$D$27,INDIRECT(VLOOKUP('Crash Summary Worksheet'!$D12,'Crash Types &amp; Calculations'!$M$5:$N$9,2,FALSE)),VLOOKUP('Crash Summary Worksheet'!$E12,'Crash Types &amp; Calculations'!$D$5:$K$26,8,FALSE),FALSE))</f>
        <v>1</v>
      </c>
      <c r="AT12" s="285">
        <f ca="1">IF(OR(ISBLANK('Worksheet 2b'!$D$27),ISBLANK($D12),ISBLANK($E12),$H12="N",ISBLANK($H12)),1,VLOOKUP('Worksheet 2b'!$D$27,INDIRECT(VLOOKUP('Crash Summary Worksheet'!$D12,'Crash Types &amp; Calculations'!$M$5:$N$9,2,FALSE)),VLOOKUP("Wet Pavement",'Crash Types &amp; Calculations'!$D$5:$K$26,8,FALSE),FALSE))</f>
        <v>1</v>
      </c>
      <c r="AU12" s="286">
        <f ca="1">IF(OR(ISBLANK('Worksheet 2b'!$D$27),ISBLANK($D12),ISBLANK($E12),$G12="N",ISBLANK($G12)),1,VLOOKUP('Worksheet 2b'!$D$27,INDIRECT(VLOOKUP('Crash Summary Worksheet'!$D12,'Crash Types &amp; Calculations'!$M$5:$N$9,2,FALSE)),VLOOKUP("Night",'Crash Types &amp; Calculations'!$D$5:$K$26,8,FALSE),FALSE))</f>
        <v>1</v>
      </c>
      <c r="AV12" s="288">
        <f t="shared" si="4"/>
        <v>0</v>
      </c>
      <c r="AW12" s="284">
        <f ca="1">IF(OR(ISBLANK('Worksheet 2b'!$D$41),ISBLANK($D12),ISBLANK($E12),ISERROR(VLOOKUP('Worksheet 2b'!$D$41,INDIRECT(VLOOKUP('Crash Summary Worksheet'!$D12,'Crash Types &amp; Calculations'!$M$5:$N$9,2,FALSE)),VLOOKUP('Crash Summary Worksheet'!$E12,'Crash Types &amp; Calculations'!$D$5:$K$26,8,FALSE),FALSE))),1,VLOOKUP('Worksheet 2b'!$D$41,INDIRECT(VLOOKUP('Crash Summary Worksheet'!$D12,'Crash Types &amp; Calculations'!$M$5:$N$9,2,FALSE)),VLOOKUP('Crash Summary Worksheet'!$E12,'Crash Types &amp; Calculations'!$D$5:$K$26,8,FALSE),FALSE))</f>
        <v>1</v>
      </c>
      <c r="AX12" s="285">
        <f ca="1">IF(OR(ISBLANK('Worksheet 2b'!$D$41),ISBLANK($D12),ISBLANK($E12),$H12="N",ISBLANK($H12)),1,VLOOKUP('Worksheet 2b'!$D$41,INDIRECT(VLOOKUP('Crash Summary Worksheet'!$D12,'Crash Types &amp; Calculations'!$M$5:$N$9,2,FALSE)),VLOOKUP("Wet Pavement",'Crash Types &amp; Calculations'!$D$5:$K$26,8,FALSE),FALSE))</f>
        <v>1</v>
      </c>
      <c r="AY12" s="287">
        <f ca="1">IF(OR(ISBLANK('Worksheet 2b'!$D$41),ISBLANK($D12),ISBLANK($E12),$G12="N",ISBLANK($G12)),1,VLOOKUP('Worksheet 2b'!$D$41,INDIRECT(VLOOKUP('Crash Summary Worksheet'!$D12,'Crash Types &amp; Calculations'!$M$5:$N$9,2,FALSE)),VLOOKUP("Night",'Crash Types &amp; Calculations'!$D$5:$K$26,8,FALSE),FALSE))</f>
        <v>1</v>
      </c>
      <c r="AZ12" s="288">
        <f t="shared" si="5"/>
        <v>0</v>
      </c>
      <c r="BB12" s="153"/>
      <c r="BC12" s="153"/>
      <c r="BD12" s="153"/>
      <c r="BE12" s="153"/>
    </row>
    <row r="13" spans="1:60" ht="12.75" customHeight="1" x14ac:dyDescent="0.3">
      <c r="A13" s="618">
        <v>8</v>
      </c>
      <c r="B13" s="118"/>
      <c r="C13" s="119"/>
      <c r="D13" s="117"/>
      <c r="E13" s="117"/>
      <c r="F13" s="117"/>
      <c r="G13" s="118"/>
      <c r="H13" s="118"/>
      <c r="I13" s="118"/>
      <c r="J13" s="118"/>
      <c r="K13" s="117"/>
      <c r="L13" s="120"/>
      <c r="M13" s="289">
        <f t="shared" si="6"/>
        <v>0</v>
      </c>
      <c r="N13" s="290">
        <f t="shared" si="7"/>
        <v>1</v>
      </c>
      <c r="O13" s="283">
        <f>IF(ISBLANK('Worksheet 2a'!$D$13),1,
IF(AND(MAX(AC13:AE13)&gt;1,MIN(AC13:AE13)&lt;=1),MAX(AC13:AE13)*MIN(AC13:AE13),
IF(MIN(AC13:AE13)&gt;=1,MAX(AC13:AE13),MIN(AC13:AE13))))</f>
        <v>1</v>
      </c>
      <c r="P13" s="283">
        <f>IF(ISBLANK('Worksheet 2a'!$D$27),1,
IF(AND(MAX(AG13:AI13)&gt;1,MIN(AG13:AI13)&lt;=1),MAX(AG13:AI13)*MIN(AG13:AI13),
IF(MIN(AG13:AI13)&gt;=1,MAX(AG13:AI13),MIN(AG13:AI13))))</f>
        <v>1</v>
      </c>
      <c r="Q13" s="283">
        <f>IF(ISBLANK('Worksheet 2a'!$D$41),1,
IF(AND(MAX(AK13:AM13)&gt;1,MIN(AK13:AM13)&lt;=1),MAX(AK13:AM13)*MIN(AK13:AM13),
IF(MIN(AK13:AM13)&gt;=1,MAX(AK13:AM13),MIN(AK13:AM13))))</f>
        <v>1</v>
      </c>
      <c r="R13" s="283">
        <f>IF(ISBLANK('Worksheet 2b'!$D$13),1,
IF(AND(MAX(AO13:AQ13)&gt;1,MIN(AO13:AQ13)&lt;=1),MAX(AO13:AQ13)*MIN(AO13:AQ13),
IF(MIN(AO13:AQ13)&gt;=1,MAX(AO13:AQ13),MIN(AO13:AQ13))))</f>
        <v>1</v>
      </c>
      <c r="S13" s="283">
        <f>IF(ISBLANK('Worksheet 2b'!$D$27),1,
IF(AND(MAX(AS13:AU13)&gt;1,MIN(AS13:AU13)&lt;=1),MAX(AS13:AU13)*MIN(AS13:AU13),
IF(MIN(AS13:AU13)&gt;=1,MAX(AS13:AU13),MIN(AS13:AU13))))</f>
        <v>1</v>
      </c>
      <c r="T13" s="283">
        <f>IF(ISBLANK('Worksheet 2b'!$D$41),1,
IF(AND(MAX(AW13:AY13)&gt;1,MIN(AW13:AY13)&lt;=1),MAX(AW13:AY13)*MIN(AW13:AY13),
IF(MIN(AW13:AY13)&gt;=1,MAX(AW13:AY13),MIN(AW13:AY13))))</f>
        <v>1</v>
      </c>
      <c r="U13" s="669" cm="1">
        <f t="array" ref="U13">IF(MAX(O13:T13)&lt;=1,1,PRODUCT(IF(O13:T13&gt;=1,O13:T13)))</f>
        <v>1</v>
      </c>
      <c r="V13" s="669">
        <f t="shared" si="8"/>
        <v>1</v>
      </c>
      <c r="W13" s="683" t="str">
        <f t="shared" si="9"/>
        <v>X</v>
      </c>
      <c r="X13" s="683">
        <f>IF(P13=MIN($O13:$T13),IF(COUNTIF($W13:W13,"X")&gt;0,P13,"X"),P13)</f>
        <v>1</v>
      </c>
      <c r="Y13" s="683">
        <f>IF(Q13=MIN($O13:$T13),IF(COUNTIF($W13:X13,"X")&gt;0,Q13,"X"),Q13)</f>
        <v>1</v>
      </c>
      <c r="Z13" s="683">
        <f>IF(R13=MIN($O13:$T13),IF(COUNTIF($W13:Y13,"X")&gt;0,R13,"X"),R13)</f>
        <v>1</v>
      </c>
      <c r="AA13" s="683">
        <f>IF(S13=MIN($O13:$T13),IF(COUNTIF($W13:Z13,"X")&gt;0,S13,"X"),S13)</f>
        <v>1</v>
      </c>
      <c r="AB13" s="684">
        <f>IF(T13=MIN($O13:$T13),IF(COUNTIF($W13:AA13,"X")&gt;0,T13,"X"),T13)</f>
        <v>1</v>
      </c>
      <c r="AC13" s="284">
        <f ca="1">IF(OR(ISBLANK('Worksheet 2a'!$D$13),ISBLANK($D13),ISBLANK($E13),ISERROR(VLOOKUP('Worksheet 2a'!$D$13,INDIRECT(VLOOKUP('Crash Summary Worksheet'!$D13,'Crash Types &amp; Calculations'!$M$5:$N$9,2,FALSE)),VLOOKUP('Crash Summary Worksheet'!$E13,'Crash Types &amp; Calculations'!$D$5:$K$26,8,FALSE),FALSE))),1,VLOOKUP('Worksheet 2a'!$D$13,INDIRECT(VLOOKUP('Crash Summary Worksheet'!$D13,'Crash Types &amp; Calculations'!$M$5:$N$9,2,FALSE)),VLOOKUP('Crash Summary Worksheet'!$E13,'Crash Types &amp; Calculations'!$D$5:$K$26,8,FALSE),FALSE))</f>
        <v>1</v>
      </c>
      <c r="AD13" s="285">
        <f ca="1">IF(OR(ISBLANK('Worksheet 2a'!$D$13),ISBLANK($D13),ISBLANK($E13),$H13="N",ISBLANK($H13)),1,VLOOKUP('Worksheet 2a'!$D$13,INDIRECT(VLOOKUP('Crash Summary Worksheet'!$D13,'Crash Types &amp; Calculations'!$M$5:$N$9,2,FALSE)),VLOOKUP("Wet Pavement",'Crash Types &amp; Calculations'!$D$5:$K$26,8,FALSE),FALSE))</f>
        <v>1</v>
      </c>
      <c r="AE13" s="286">
        <f ca="1">IF(OR(ISBLANK('Worksheet 2a'!$D$13),ISBLANK($D13),ISBLANK($E13),$G13="N",ISBLANK($G13)),1,VLOOKUP('Worksheet 2a'!$D$13,INDIRECT(VLOOKUP('Crash Summary Worksheet'!$D13,'Crash Types &amp; Calculations'!$M$5:$N$9,2,FALSE)),VLOOKUP("Night",'Crash Types &amp; Calculations'!$D$5:$K$26,8,FALSE),FALSE))</f>
        <v>1</v>
      </c>
      <c r="AF13" s="288">
        <f t="shared" si="0"/>
        <v>0</v>
      </c>
      <c r="AG13" s="284">
        <f ca="1">IF(OR(ISBLANK('Worksheet 2a'!$D$27),ISBLANK($D13),ISBLANK($E13),ISERROR(VLOOKUP('Worksheet 2a'!$D$27,INDIRECT(VLOOKUP('Crash Summary Worksheet'!$D13,'Crash Types &amp; Calculations'!$M$5:$N$9,2,FALSE)),VLOOKUP('Crash Summary Worksheet'!$E13,'Crash Types &amp; Calculations'!$D$5:$K$26,8,FALSE),FALSE))),1,VLOOKUP('Worksheet 2a'!$D$27,INDIRECT(VLOOKUP('Crash Summary Worksheet'!$D13,'Crash Types &amp; Calculations'!$M$5:$N$9,2,FALSE)),VLOOKUP('Crash Summary Worksheet'!$E13,'Crash Types &amp; Calculations'!$D$5:$K$26,8,FALSE),FALSE))</f>
        <v>1</v>
      </c>
      <c r="AH13" s="285">
        <f ca="1">IF(OR(ISBLANK('Worksheet 2a'!$D$27),ISBLANK($D13),ISBLANK($E13),$H13="N",ISBLANK($H13)),1,VLOOKUP('Worksheet 2a'!$D$27,INDIRECT(VLOOKUP('Crash Summary Worksheet'!$D13,'Crash Types &amp; Calculations'!$M$5:$N$9,2,FALSE)),VLOOKUP("Wet Pavement",'Crash Types &amp; Calculations'!$D$5:$K$26,8,FALSE),FALSE))</f>
        <v>1</v>
      </c>
      <c r="AI13" s="286">
        <f ca="1">IF(OR(ISBLANK('Worksheet 2a'!$D$27),ISBLANK($D13),ISBLANK($E13),$G13="N",ISBLANK($G13)),1,VLOOKUP('Worksheet 2a'!$D$27,INDIRECT(VLOOKUP('Crash Summary Worksheet'!$D13,'Crash Types &amp; Calculations'!$M$5:$N$9,2,FALSE)),VLOOKUP("Night",'Crash Types &amp; Calculations'!$D$5:$K$26,8,FALSE),FALSE))</f>
        <v>1</v>
      </c>
      <c r="AJ13" s="288">
        <f t="shared" si="1"/>
        <v>0</v>
      </c>
      <c r="AK13" s="284">
        <f ca="1">IF(OR(ISBLANK('Worksheet 2a'!$D$41),ISBLANK($D13),ISBLANK($E13),ISERROR(VLOOKUP('Worksheet 2a'!$D$41,INDIRECT(VLOOKUP('Crash Summary Worksheet'!$D13,'Crash Types &amp; Calculations'!$M$5:$N$9,2,FALSE)),VLOOKUP('Crash Summary Worksheet'!$E13,'Crash Types &amp; Calculations'!$D$5:$K$26,8,FALSE),FALSE))),1,VLOOKUP('Worksheet 2a'!$D$41,INDIRECT(VLOOKUP('Crash Summary Worksheet'!$D13,'Crash Types &amp; Calculations'!$M$5:$N$9,2,FALSE)),VLOOKUP('Crash Summary Worksheet'!$E13,'Crash Types &amp; Calculations'!$D$5:$K$26,8,FALSE),FALSE))</f>
        <v>1</v>
      </c>
      <c r="AL13" s="285">
        <f ca="1">IF(OR(ISBLANK('Worksheet 2a'!$D$41),ISBLANK($D13),ISBLANK($E13),$H13="N",ISBLANK($H13)),1,VLOOKUP('Worksheet 2a'!$D$41,INDIRECT(VLOOKUP('Crash Summary Worksheet'!$D13,'Crash Types &amp; Calculations'!$M$5:$N$9,2,FALSE)),VLOOKUP("Wet Pavement",'Crash Types &amp; Calculations'!$D$5:$K$26,8,FALSE),FALSE))</f>
        <v>1</v>
      </c>
      <c r="AM13" s="287">
        <f ca="1">IF(OR(ISBLANK('Worksheet 2a'!$D$41),ISBLANK($D13),ISBLANK($E13),$G13="N",ISBLANK($G13)),1,VLOOKUP('Worksheet 2a'!$D$41,INDIRECT(VLOOKUP('Crash Summary Worksheet'!$D13,'Crash Types &amp; Calculations'!$M$5:$N$9,2,FALSE)),VLOOKUP("Night",'Crash Types &amp; Calculations'!$D$5:$K$26,8,FALSE),FALSE))</f>
        <v>1</v>
      </c>
      <c r="AN13" s="288">
        <f t="shared" si="2"/>
        <v>0</v>
      </c>
      <c r="AO13" s="284">
        <f ca="1">IF(OR(ISBLANK('Worksheet 2b'!$D$13),ISBLANK($D13),ISBLANK($E13),ISERROR(VLOOKUP('Worksheet 2b'!$D$13,INDIRECT(VLOOKUP('Crash Summary Worksheet'!$D13,'Crash Types &amp; Calculations'!$M$5:$N$9,2,FALSE)),VLOOKUP('Crash Summary Worksheet'!$E13,'Crash Types &amp; Calculations'!$D$5:$K$26,8,FALSE),FALSE))),1,VLOOKUP('Worksheet 2b'!$D$13,INDIRECT(VLOOKUP('Crash Summary Worksheet'!$D13,'Crash Types &amp; Calculations'!$M$5:$N$9,2,FALSE)),VLOOKUP('Crash Summary Worksheet'!$E13,'Crash Types &amp; Calculations'!$D$5:$K$26,8,FALSE),FALSE))</f>
        <v>1</v>
      </c>
      <c r="AP13" s="285">
        <f ca="1">IF(OR(ISBLANK('Worksheet 2b'!$D$13),ISBLANK($D13),ISBLANK($E13),$H13="N",ISBLANK($H13)),1,VLOOKUP('Worksheet 2b'!$D$13,INDIRECT(VLOOKUP('Crash Summary Worksheet'!$D13,'Crash Types &amp; Calculations'!$M$5:$N$9,2,FALSE)),VLOOKUP("Wet Pavement",'Crash Types &amp; Calculations'!$D$5:$K$26,8,FALSE),FALSE))</f>
        <v>1</v>
      </c>
      <c r="AQ13" s="286">
        <f ca="1">IF(OR(ISBLANK('Worksheet 2b'!$D$13),ISBLANK($D13),ISBLANK($E13),$G13="N",ISBLANK($G13)),1,VLOOKUP('Worksheet 2b'!$D$13,INDIRECT(VLOOKUP('Crash Summary Worksheet'!$D13,'Crash Types &amp; Calculations'!$M$5:$N$9,2,FALSE)),VLOOKUP("Night",'Crash Types &amp; Calculations'!$D$5:$K$26,8,FALSE),FALSE))</f>
        <v>1</v>
      </c>
      <c r="AR13" s="288">
        <f t="shared" si="3"/>
        <v>0</v>
      </c>
      <c r="AS13" s="284">
        <f ca="1">IF(OR(ISBLANK('Worksheet 2b'!$D$27),ISBLANK($D13),ISBLANK($E13),ISERROR(VLOOKUP('Worksheet 2b'!$D$27,INDIRECT(VLOOKUP('Crash Summary Worksheet'!$D13,'Crash Types &amp; Calculations'!$M$5:$N$9,2,FALSE)),VLOOKUP('Crash Summary Worksheet'!$E13,'Crash Types &amp; Calculations'!$D$5:$K$26,8,FALSE),FALSE))),1,VLOOKUP('Worksheet 2b'!$D$27,INDIRECT(VLOOKUP('Crash Summary Worksheet'!$D13,'Crash Types &amp; Calculations'!$M$5:$N$9,2,FALSE)),VLOOKUP('Crash Summary Worksheet'!$E13,'Crash Types &amp; Calculations'!$D$5:$K$26,8,FALSE),FALSE))</f>
        <v>1</v>
      </c>
      <c r="AT13" s="285">
        <f ca="1">IF(OR(ISBLANK('Worksheet 2b'!$D$27),ISBLANK($D13),ISBLANK($E13),$H13="N",ISBLANK($H13)),1,VLOOKUP('Worksheet 2b'!$D$27,INDIRECT(VLOOKUP('Crash Summary Worksheet'!$D13,'Crash Types &amp; Calculations'!$M$5:$N$9,2,FALSE)),VLOOKUP("Wet Pavement",'Crash Types &amp; Calculations'!$D$5:$K$26,8,FALSE),FALSE))</f>
        <v>1</v>
      </c>
      <c r="AU13" s="286">
        <f ca="1">IF(OR(ISBLANK('Worksheet 2b'!$D$27),ISBLANK($D13),ISBLANK($E13),$G13="N",ISBLANK($G13)),1,VLOOKUP('Worksheet 2b'!$D$27,INDIRECT(VLOOKUP('Crash Summary Worksheet'!$D13,'Crash Types &amp; Calculations'!$M$5:$N$9,2,FALSE)),VLOOKUP("Night",'Crash Types &amp; Calculations'!$D$5:$K$26,8,FALSE),FALSE))</f>
        <v>1</v>
      </c>
      <c r="AV13" s="288">
        <f t="shared" si="4"/>
        <v>0</v>
      </c>
      <c r="AW13" s="284">
        <f ca="1">IF(OR(ISBLANK('Worksheet 2b'!$D$41),ISBLANK($D13),ISBLANK($E13),ISERROR(VLOOKUP('Worksheet 2b'!$D$41,INDIRECT(VLOOKUP('Crash Summary Worksheet'!$D13,'Crash Types &amp; Calculations'!$M$5:$N$9,2,FALSE)),VLOOKUP('Crash Summary Worksheet'!$E13,'Crash Types &amp; Calculations'!$D$5:$K$26,8,FALSE),FALSE))),1,VLOOKUP('Worksheet 2b'!$D$41,INDIRECT(VLOOKUP('Crash Summary Worksheet'!$D13,'Crash Types &amp; Calculations'!$M$5:$N$9,2,FALSE)),VLOOKUP('Crash Summary Worksheet'!$E13,'Crash Types &amp; Calculations'!$D$5:$K$26,8,FALSE),FALSE))</f>
        <v>1</v>
      </c>
      <c r="AX13" s="285">
        <f ca="1">IF(OR(ISBLANK('Worksheet 2b'!$D$41),ISBLANK($D13),ISBLANK($E13),$H13="N",ISBLANK($H13)),1,VLOOKUP('Worksheet 2b'!$D$41,INDIRECT(VLOOKUP('Crash Summary Worksheet'!$D13,'Crash Types &amp; Calculations'!$M$5:$N$9,2,FALSE)),VLOOKUP("Wet Pavement",'Crash Types &amp; Calculations'!$D$5:$K$26,8,FALSE),FALSE))</f>
        <v>1</v>
      </c>
      <c r="AY13" s="287">
        <f ca="1">IF(OR(ISBLANK('Worksheet 2b'!$D$41),ISBLANK($D13),ISBLANK($E13),$G13="N",ISBLANK($G13)),1,VLOOKUP('Worksheet 2b'!$D$41,INDIRECT(VLOOKUP('Crash Summary Worksheet'!$D13,'Crash Types &amp; Calculations'!$M$5:$N$9,2,FALSE)),VLOOKUP("Night",'Crash Types &amp; Calculations'!$D$5:$K$26,8,FALSE),FALSE))</f>
        <v>1</v>
      </c>
      <c r="AZ13" s="288">
        <f t="shared" si="5"/>
        <v>0</v>
      </c>
      <c r="BB13" s="153"/>
      <c r="BC13" s="153"/>
      <c r="BD13" s="153"/>
      <c r="BE13" s="153"/>
    </row>
    <row r="14" spans="1:60" ht="12.75" customHeight="1" x14ac:dyDescent="0.2">
      <c r="A14" s="618">
        <v>9</v>
      </c>
      <c r="B14" s="118"/>
      <c r="C14" s="119"/>
      <c r="D14" s="117"/>
      <c r="E14" s="117"/>
      <c r="F14" s="117"/>
      <c r="G14" s="118"/>
      <c r="H14" s="118"/>
      <c r="I14" s="118"/>
      <c r="J14" s="118"/>
      <c r="K14" s="117"/>
      <c r="L14" s="120"/>
      <c r="M14" s="289">
        <f t="shared" si="6"/>
        <v>0</v>
      </c>
      <c r="N14" s="290">
        <f t="shared" si="7"/>
        <v>1</v>
      </c>
      <c r="O14" s="283">
        <f>IF(ISBLANK('Worksheet 2a'!$D$13),1,
IF(AND(MAX(AC14:AE14)&gt;1,MIN(AC14:AE14)&lt;=1),MAX(AC14:AE14)*MIN(AC14:AE14),
IF(MIN(AC14:AE14)&gt;=1,MAX(AC14:AE14),MIN(AC14:AE14))))</f>
        <v>1</v>
      </c>
      <c r="P14" s="283">
        <f>IF(ISBLANK('Worksheet 2a'!$D$27),1,
IF(AND(MAX(AG14:AI14)&gt;1,MIN(AG14:AI14)&lt;=1),MAX(AG14:AI14)*MIN(AG14:AI14),
IF(MIN(AG14:AI14)&gt;=1,MAX(AG14:AI14),MIN(AG14:AI14))))</f>
        <v>1</v>
      </c>
      <c r="Q14" s="283">
        <f>IF(ISBLANK('Worksheet 2a'!$D$41),1,
IF(AND(MAX(AK14:AM14)&gt;1,MIN(AK14:AM14)&lt;=1),MAX(AK14:AM14)*MIN(AK14:AM14),
IF(MIN(AK14:AM14)&gt;=1,MAX(AK14:AM14),MIN(AK14:AM14))))</f>
        <v>1</v>
      </c>
      <c r="R14" s="283">
        <f>IF(ISBLANK('Worksheet 2b'!$D$13),1,
IF(AND(MAX(AO14:AQ14)&gt;1,MIN(AO14:AQ14)&lt;=1),MAX(AO14:AQ14)*MIN(AO14:AQ14),
IF(MIN(AO14:AQ14)&gt;=1,MAX(AO14:AQ14),MIN(AO14:AQ14))))</f>
        <v>1</v>
      </c>
      <c r="S14" s="283">
        <f>IF(ISBLANK('Worksheet 2b'!$D$27),1,
IF(AND(MAX(AS14:AU14)&gt;1,MIN(AS14:AU14)&lt;=1),MAX(AS14:AU14)*MIN(AS14:AU14),
IF(MIN(AS14:AU14)&gt;=1,MAX(AS14:AU14),MIN(AS14:AU14))))</f>
        <v>1</v>
      </c>
      <c r="T14" s="283">
        <f>IF(ISBLANK('Worksheet 2b'!$D$41),1,
IF(AND(MAX(AW14:AY14)&gt;1,MIN(AW14:AY14)&lt;=1),MAX(AW14:AY14)*MIN(AW14:AY14),
IF(MIN(AW14:AY14)&gt;=1,MAX(AW14:AY14),MIN(AW14:AY14))))</f>
        <v>1</v>
      </c>
      <c r="U14" s="669" cm="1">
        <f t="array" ref="U14">IF(MAX(O14:T14)&lt;=1,1,PRODUCT(IF(O14:T14&gt;=1,O14:T14)))</f>
        <v>1</v>
      </c>
      <c r="V14" s="669">
        <f t="shared" si="8"/>
        <v>1</v>
      </c>
      <c r="W14" s="683" t="str">
        <f t="shared" si="9"/>
        <v>X</v>
      </c>
      <c r="X14" s="683">
        <f>IF(P14=MIN($O14:$T14),IF(COUNTIF($W14:W14,"X")&gt;0,P14,"X"),P14)</f>
        <v>1</v>
      </c>
      <c r="Y14" s="683">
        <f>IF(Q14=MIN($O14:$T14),IF(COUNTIF($W14:X14,"X")&gt;0,Q14,"X"),Q14)</f>
        <v>1</v>
      </c>
      <c r="Z14" s="683">
        <f>IF(R14=MIN($O14:$T14),IF(COUNTIF($W14:Y14,"X")&gt;0,R14,"X"),R14)</f>
        <v>1</v>
      </c>
      <c r="AA14" s="683">
        <f>IF(S14=MIN($O14:$T14),IF(COUNTIF($W14:Z14,"X")&gt;0,S14,"X"),S14)</f>
        <v>1</v>
      </c>
      <c r="AB14" s="684">
        <f>IF(T14=MIN($O14:$T14),IF(COUNTIF($W14:AA14,"X")&gt;0,T14,"X"),T14)</f>
        <v>1</v>
      </c>
      <c r="AC14" s="284">
        <f ca="1">IF(OR(ISBLANK('Worksheet 2a'!$D$13),ISBLANK($D14),ISBLANK($E14),ISERROR(VLOOKUP('Worksheet 2a'!$D$13,INDIRECT(VLOOKUP('Crash Summary Worksheet'!$D14,'Crash Types &amp; Calculations'!$M$5:$N$9,2,FALSE)),VLOOKUP('Crash Summary Worksheet'!$E14,'Crash Types &amp; Calculations'!$D$5:$K$26,8,FALSE),FALSE))),1,VLOOKUP('Worksheet 2a'!$D$13,INDIRECT(VLOOKUP('Crash Summary Worksheet'!$D14,'Crash Types &amp; Calculations'!$M$5:$N$9,2,FALSE)),VLOOKUP('Crash Summary Worksheet'!$E14,'Crash Types &amp; Calculations'!$D$5:$K$26,8,FALSE),FALSE))</f>
        <v>1</v>
      </c>
      <c r="AD14" s="285">
        <f ca="1">IF(OR(ISBLANK('Worksheet 2a'!$D$13),ISBLANK($D14),ISBLANK($E14),$H14="N",ISBLANK($H14)),1,VLOOKUP('Worksheet 2a'!$D$13,INDIRECT(VLOOKUP('Crash Summary Worksheet'!$D14,'Crash Types &amp; Calculations'!$M$5:$N$9,2,FALSE)),VLOOKUP("Wet Pavement",'Crash Types &amp; Calculations'!$D$5:$K$26,8,FALSE),FALSE))</f>
        <v>1</v>
      </c>
      <c r="AE14" s="286">
        <f ca="1">IF(OR(ISBLANK('Worksheet 2a'!$D$13),ISBLANK($D14),ISBLANK($E14),$G14="N",ISBLANK($G14)),1,VLOOKUP('Worksheet 2a'!$D$13,INDIRECT(VLOOKUP('Crash Summary Worksheet'!$D14,'Crash Types &amp; Calculations'!$M$5:$N$9,2,FALSE)),VLOOKUP("Night",'Crash Types &amp; Calculations'!$D$5:$K$26,8,FALSE),FALSE))</f>
        <v>1</v>
      </c>
      <c r="AF14" s="288">
        <f t="shared" si="0"/>
        <v>0</v>
      </c>
      <c r="AG14" s="284">
        <f ca="1">IF(OR(ISBLANK('Worksheet 2a'!$D$27),ISBLANK($D14),ISBLANK($E14),ISERROR(VLOOKUP('Worksheet 2a'!$D$27,INDIRECT(VLOOKUP('Crash Summary Worksheet'!$D14,'Crash Types &amp; Calculations'!$M$5:$N$9,2,FALSE)),VLOOKUP('Crash Summary Worksheet'!$E14,'Crash Types &amp; Calculations'!$D$5:$K$26,8,FALSE),FALSE))),1,VLOOKUP('Worksheet 2a'!$D$27,INDIRECT(VLOOKUP('Crash Summary Worksheet'!$D14,'Crash Types &amp; Calculations'!$M$5:$N$9,2,FALSE)),VLOOKUP('Crash Summary Worksheet'!$E14,'Crash Types &amp; Calculations'!$D$5:$K$26,8,FALSE),FALSE))</f>
        <v>1</v>
      </c>
      <c r="AH14" s="285">
        <f ca="1">IF(OR(ISBLANK('Worksheet 2a'!$D$27),ISBLANK($D14),ISBLANK($E14),$H14="N",ISBLANK($H14)),1,VLOOKUP('Worksheet 2a'!$D$27,INDIRECT(VLOOKUP('Crash Summary Worksheet'!$D14,'Crash Types &amp; Calculations'!$M$5:$N$9,2,FALSE)),VLOOKUP("Wet Pavement",'Crash Types &amp; Calculations'!$D$5:$K$26,8,FALSE),FALSE))</f>
        <v>1</v>
      </c>
      <c r="AI14" s="286">
        <f ca="1">IF(OR(ISBLANK('Worksheet 2a'!$D$27),ISBLANK($D14),ISBLANK($E14),$G14="N",ISBLANK($G14)),1,VLOOKUP('Worksheet 2a'!$D$27,INDIRECT(VLOOKUP('Crash Summary Worksheet'!$D14,'Crash Types &amp; Calculations'!$M$5:$N$9,2,FALSE)),VLOOKUP("Night",'Crash Types &amp; Calculations'!$D$5:$K$26,8,FALSE),FALSE))</f>
        <v>1</v>
      </c>
      <c r="AJ14" s="288">
        <f t="shared" si="1"/>
        <v>0</v>
      </c>
      <c r="AK14" s="284">
        <f ca="1">IF(OR(ISBLANK('Worksheet 2a'!$D$41),ISBLANK($D14),ISBLANK($E14),ISERROR(VLOOKUP('Worksheet 2a'!$D$41,INDIRECT(VLOOKUP('Crash Summary Worksheet'!$D14,'Crash Types &amp; Calculations'!$M$5:$N$9,2,FALSE)),VLOOKUP('Crash Summary Worksheet'!$E14,'Crash Types &amp; Calculations'!$D$5:$K$26,8,FALSE),FALSE))),1,VLOOKUP('Worksheet 2a'!$D$41,INDIRECT(VLOOKUP('Crash Summary Worksheet'!$D14,'Crash Types &amp; Calculations'!$M$5:$N$9,2,FALSE)),VLOOKUP('Crash Summary Worksheet'!$E14,'Crash Types &amp; Calculations'!$D$5:$K$26,8,FALSE),FALSE))</f>
        <v>1</v>
      </c>
      <c r="AL14" s="285">
        <f ca="1">IF(OR(ISBLANK('Worksheet 2a'!$D$41),ISBLANK($D14),ISBLANK($E14),$H14="N",ISBLANK($H14)),1,VLOOKUP('Worksheet 2a'!$D$41,INDIRECT(VLOOKUP('Crash Summary Worksheet'!$D14,'Crash Types &amp; Calculations'!$M$5:$N$9,2,FALSE)),VLOOKUP("Wet Pavement",'Crash Types &amp; Calculations'!$D$5:$K$26,8,FALSE),FALSE))</f>
        <v>1</v>
      </c>
      <c r="AM14" s="287">
        <f ca="1">IF(OR(ISBLANK('Worksheet 2a'!$D$41),ISBLANK($D14),ISBLANK($E14),$G14="N",ISBLANK($G14)),1,VLOOKUP('Worksheet 2a'!$D$41,INDIRECT(VLOOKUP('Crash Summary Worksheet'!$D14,'Crash Types &amp; Calculations'!$M$5:$N$9,2,FALSE)),VLOOKUP("Night",'Crash Types &amp; Calculations'!$D$5:$K$26,8,FALSE),FALSE))</f>
        <v>1</v>
      </c>
      <c r="AN14" s="288">
        <f t="shared" si="2"/>
        <v>0</v>
      </c>
      <c r="AO14" s="284">
        <f ca="1">IF(OR(ISBLANK('Worksheet 2b'!$D$13),ISBLANK($D14),ISBLANK($E14),ISERROR(VLOOKUP('Worksheet 2b'!$D$13,INDIRECT(VLOOKUP('Crash Summary Worksheet'!$D14,'Crash Types &amp; Calculations'!$M$5:$N$9,2,FALSE)),VLOOKUP('Crash Summary Worksheet'!$E14,'Crash Types &amp; Calculations'!$D$5:$K$26,8,FALSE),FALSE))),1,VLOOKUP('Worksheet 2b'!$D$13,INDIRECT(VLOOKUP('Crash Summary Worksheet'!$D14,'Crash Types &amp; Calculations'!$M$5:$N$9,2,FALSE)),VLOOKUP('Crash Summary Worksheet'!$E14,'Crash Types &amp; Calculations'!$D$5:$K$26,8,FALSE),FALSE))</f>
        <v>1</v>
      </c>
      <c r="AP14" s="285">
        <f ca="1">IF(OR(ISBLANK('Worksheet 2b'!$D$13),ISBLANK($D14),ISBLANK($E14),$H14="N",ISBLANK($H14)),1,VLOOKUP('Worksheet 2b'!$D$13,INDIRECT(VLOOKUP('Crash Summary Worksheet'!$D14,'Crash Types &amp; Calculations'!$M$5:$N$9,2,FALSE)),VLOOKUP("Wet Pavement",'Crash Types &amp; Calculations'!$D$5:$K$26,8,FALSE),FALSE))</f>
        <v>1</v>
      </c>
      <c r="AQ14" s="286">
        <f ca="1">IF(OR(ISBLANK('Worksheet 2b'!$D$13),ISBLANK($D14),ISBLANK($E14),$G14="N",ISBLANK($G14)),1,VLOOKUP('Worksheet 2b'!$D$13,INDIRECT(VLOOKUP('Crash Summary Worksheet'!$D14,'Crash Types &amp; Calculations'!$M$5:$N$9,2,FALSE)),VLOOKUP("Night",'Crash Types &amp; Calculations'!$D$5:$K$26,8,FALSE),FALSE))</f>
        <v>1</v>
      </c>
      <c r="AR14" s="288">
        <f t="shared" si="3"/>
        <v>0</v>
      </c>
      <c r="AS14" s="284">
        <f ca="1">IF(OR(ISBLANK('Worksheet 2b'!$D$27),ISBLANK($D14),ISBLANK($E14),ISERROR(VLOOKUP('Worksheet 2b'!$D$27,INDIRECT(VLOOKUP('Crash Summary Worksheet'!$D14,'Crash Types &amp; Calculations'!$M$5:$N$9,2,FALSE)),VLOOKUP('Crash Summary Worksheet'!$E14,'Crash Types &amp; Calculations'!$D$5:$K$26,8,FALSE),FALSE))),1,VLOOKUP('Worksheet 2b'!$D$27,INDIRECT(VLOOKUP('Crash Summary Worksheet'!$D14,'Crash Types &amp; Calculations'!$M$5:$N$9,2,FALSE)),VLOOKUP('Crash Summary Worksheet'!$E14,'Crash Types &amp; Calculations'!$D$5:$K$26,8,FALSE),FALSE))</f>
        <v>1</v>
      </c>
      <c r="AT14" s="285">
        <f ca="1">IF(OR(ISBLANK('Worksheet 2b'!$D$27),ISBLANK($D14),ISBLANK($E14),$H14="N",ISBLANK($H14)),1,VLOOKUP('Worksheet 2b'!$D$27,INDIRECT(VLOOKUP('Crash Summary Worksheet'!$D14,'Crash Types &amp; Calculations'!$M$5:$N$9,2,FALSE)),VLOOKUP("Wet Pavement",'Crash Types &amp; Calculations'!$D$5:$K$26,8,FALSE),FALSE))</f>
        <v>1</v>
      </c>
      <c r="AU14" s="286">
        <f ca="1">IF(OR(ISBLANK('Worksheet 2b'!$D$27),ISBLANK($D14),ISBLANK($E14),$G14="N",ISBLANK($G14)),1,VLOOKUP('Worksheet 2b'!$D$27,INDIRECT(VLOOKUP('Crash Summary Worksheet'!$D14,'Crash Types &amp; Calculations'!$M$5:$N$9,2,FALSE)),VLOOKUP("Night",'Crash Types &amp; Calculations'!$D$5:$K$26,8,FALSE),FALSE))</f>
        <v>1</v>
      </c>
      <c r="AV14" s="288">
        <f t="shared" si="4"/>
        <v>0</v>
      </c>
      <c r="AW14" s="284">
        <f ca="1">IF(OR(ISBLANK('Worksheet 2b'!$D$41),ISBLANK($D14),ISBLANK($E14),ISERROR(VLOOKUP('Worksheet 2b'!$D$41,INDIRECT(VLOOKUP('Crash Summary Worksheet'!$D14,'Crash Types &amp; Calculations'!$M$5:$N$9,2,FALSE)),VLOOKUP('Crash Summary Worksheet'!$E14,'Crash Types &amp; Calculations'!$D$5:$K$26,8,FALSE),FALSE))),1,VLOOKUP('Worksheet 2b'!$D$41,INDIRECT(VLOOKUP('Crash Summary Worksheet'!$D14,'Crash Types &amp; Calculations'!$M$5:$N$9,2,FALSE)),VLOOKUP('Crash Summary Worksheet'!$E14,'Crash Types &amp; Calculations'!$D$5:$K$26,8,FALSE),FALSE))</f>
        <v>1</v>
      </c>
      <c r="AX14" s="285">
        <f ca="1">IF(OR(ISBLANK('Worksheet 2b'!$D$41),ISBLANK($D14),ISBLANK($E14),$H14="N",ISBLANK($H14)),1,VLOOKUP('Worksheet 2b'!$D$41,INDIRECT(VLOOKUP('Crash Summary Worksheet'!$D14,'Crash Types &amp; Calculations'!$M$5:$N$9,2,FALSE)),VLOOKUP("Wet Pavement",'Crash Types &amp; Calculations'!$D$5:$K$26,8,FALSE),FALSE))</f>
        <v>1</v>
      </c>
      <c r="AY14" s="287">
        <f ca="1">IF(OR(ISBLANK('Worksheet 2b'!$D$41),ISBLANK($D14),ISBLANK($E14),$G14="N",ISBLANK($G14)),1,VLOOKUP('Worksheet 2b'!$D$41,INDIRECT(VLOOKUP('Crash Summary Worksheet'!$D14,'Crash Types &amp; Calculations'!$M$5:$N$9,2,FALSE)),VLOOKUP("Night",'Crash Types &amp; Calculations'!$D$5:$K$26,8,FALSE),FALSE))</f>
        <v>1</v>
      </c>
      <c r="AZ14" s="288">
        <f t="shared" si="5"/>
        <v>0</v>
      </c>
    </row>
    <row r="15" spans="1:60" ht="12.75" customHeight="1" x14ac:dyDescent="0.2">
      <c r="A15" s="618">
        <v>10</v>
      </c>
      <c r="B15" s="118"/>
      <c r="C15" s="119"/>
      <c r="D15" s="117"/>
      <c r="E15" s="117"/>
      <c r="F15" s="117"/>
      <c r="G15" s="118"/>
      <c r="H15" s="118"/>
      <c r="I15" s="118"/>
      <c r="J15" s="118"/>
      <c r="K15" s="117"/>
      <c r="L15" s="120"/>
      <c r="M15" s="289">
        <f>1-N15</f>
        <v>0</v>
      </c>
      <c r="N15" s="290">
        <f>IF(F15="Related",U15*V15,1)</f>
        <v>1</v>
      </c>
      <c r="O15" s="283">
        <f>IF(ISBLANK('Worksheet 2a'!$D$13),1,
IF(AND(MAX(AC15:AE15)&gt;1,MIN(AC15:AE15)&lt;=1),MAX(AC15:AE15)*MIN(AC15:AE15),
IF(MIN(AC15:AE15)&gt;=1,MAX(AC15:AE15),MIN(AC15:AE15))))</f>
        <v>1</v>
      </c>
      <c r="P15" s="283">
        <f>IF(ISBLANK('Worksheet 2a'!$D$27),1,
IF(AND(MAX(AG15:AI15)&gt;1,MIN(AG15:AI15)&lt;=1),MAX(AG15:AI15)*MIN(AG15:AI15),
IF(MIN(AG15:AI15)&gt;=1,MAX(AG15:AI15),MIN(AG15:AI15))))</f>
        <v>1</v>
      </c>
      <c r="Q15" s="283">
        <f>IF(ISBLANK('Worksheet 2a'!$D$41),1,
IF(AND(MAX(AK15:AM15)&gt;1,MIN(AK15:AM15)&lt;=1),MAX(AK15:AM15)*MIN(AK15:AM15),
IF(MIN(AK15:AM15)&gt;=1,MAX(AK15:AM15),MIN(AK15:AM15))))</f>
        <v>1</v>
      </c>
      <c r="R15" s="283">
        <f>IF(ISBLANK('Worksheet 2b'!$D$13),1,
IF(AND(MAX(AO15:AQ15)&gt;1,MIN(AO15:AQ15)&lt;=1),MAX(AO15:AQ15)*MIN(AO15:AQ15),
IF(MIN(AO15:AQ15)&gt;=1,MAX(AO15:AQ15),MIN(AO15:AQ15))))</f>
        <v>1</v>
      </c>
      <c r="S15" s="283">
        <f>IF(ISBLANK('Worksheet 2b'!$D$27),1,
IF(AND(MAX(AS15:AU15)&gt;1,MIN(AS15:AU15)&lt;=1),MAX(AS15:AU15)*MIN(AS15:AU15),
IF(MIN(AS15:AU15)&gt;=1,MAX(AS15:AU15),MIN(AS15:AU15))))</f>
        <v>1</v>
      </c>
      <c r="T15" s="283">
        <f>IF(ISBLANK('Worksheet 2b'!$D$41),1,
IF(AND(MAX(AW15:AY15)&gt;1,MIN(AW15:AY15)&lt;=1),MAX(AW15:AY15)*MIN(AW15:AY15),
IF(MIN(AW15:AY15)&gt;=1,MAX(AW15:AY15),MIN(AW15:AY15))))</f>
        <v>1</v>
      </c>
      <c r="U15" s="669" cm="1">
        <f t="array" ref="U15">IF(MAX(O15:T15)&lt;=1,1,PRODUCT(IF(O15:T15&gt;=1,O15:T15)))</f>
        <v>1</v>
      </c>
      <c r="V15" s="669">
        <f>IF(MIN(O15:T15)&gt;=1,1,MIN(MIN(O15:T15),MIN(W15:AB15),(MIN(W15:AB15)*MIN(O15:T15))^MIN(MIN(W15:AB15),MIN(O15:T15))))</f>
        <v>1</v>
      </c>
      <c r="W15" s="683" t="str">
        <f>IF(O15=MIN($O15:$T15),"X",O15)</f>
        <v>X</v>
      </c>
      <c r="X15" s="683">
        <f>IF(P15=MIN($O15:$T15),IF(COUNTIF($W15:W15,"X")&gt;0,P15,"X"),P15)</f>
        <v>1</v>
      </c>
      <c r="Y15" s="683">
        <f>IF(Q15=MIN($O15:$T15),IF(COUNTIF($W15:X15,"X")&gt;0,Q15,"X"),Q15)</f>
        <v>1</v>
      </c>
      <c r="Z15" s="683">
        <f>IF(R15=MIN($O15:$T15),IF(COUNTIF($W15:Y15,"X")&gt;0,R15,"X"),R15)</f>
        <v>1</v>
      </c>
      <c r="AA15" s="683">
        <f>IF(S15=MIN($O15:$T15),IF(COUNTIF($W15:Z15,"X")&gt;0,S15,"X"),S15)</f>
        <v>1</v>
      </c>
      <c r="AB15" s="684">
        <f>IF(T15=MIN($O15:$T15),IF(COUNTIF($W15:AA15,"X")&gt;0,T15,"X"),T15)</f>
        <v>1</v>
      </c>
      <c r="AC15" s="284">
        <f ca="1">IF(OR(ISBLANK('Worksheet 2a'!$D$13),ISBLANK($D15),ISBLANK($E15),ISERROR(VLOOKUP('Worksheet 2a'!$D$13,INDIRECT(VLOOKUP('Crash Summary Worksheet'!$D15,'Crash Types &amp; Calculations'!$M$5:$N$9,2,FALSE)),VLOOKUP('Crash Summary Worksheet'!$E15,'Crash Types &amp; Calculations'!$D$5:$K$26,8,FALSE),FALSE))),1,VLOOKUP('Worksheet 2a'!$D$13,INDIRECT(VLOOKUP('Crash Summary Worksheet'!$D15,'Crash Types &amp; Calculations'!$M$5:$N$9,2,FALSE)),VLOOKUP('Crash Summary Worksheet'!$E15,'Crash Types &amp; Calculations'!$D$5:$K$26,8,FALSE),FALSE))</f>
        <v>1</v>
      </c>
      <c r="AD15" s="285">
        <f ca="1">IF(OR(ISBLANK('Worksheet 2a'!$D$13),ISBLANK($D15),ISBLANK($E15),$H15="N",ISBLANK($H15)),1,VLOOKUP('Worksheet 2a'!$D$13,INDIRECT(VLOOKUP('Crash Summary Worksheet'!$D15,'Crash Types &amp; Calculations'!$M$5:$N$9,2,FALSE)),VLOOKUP("Wet Pavement",'Crash Types &amp; Calculations'!$D$5:$K$26,8,FALSE),FALSE))</f>
        <v>1</v>
      </c>
      <c r="AE15" s="286">
        <f ca="1">IF(OR(ISBLANK('Worksheet 2a'!$D$13),ISBLANK($D15),ISBLANK($E15),$G15="N",ISBLANK($G15)),1,VLOOKUP('Worksheet 2a'!$D$13,INDIRECT(VLOOKUP('Crash Summary Worksheet'!$D15,'Crash Types &amp; Calculations'!$M$5:$N$9,2,FALSE)),VLOOKUP("Night",'Crash Types &amp; Calculations'!$D$5:$K$26,8,FALSE),FALSE))</f>
        <v>1</v>
      </c>
      <c r="AF15" s="288">
        <f t="shared" si="0"/>
        <v>0</v>
      </c>
      <c r="AG15" s="284">
        <f ca="1">IF(OR(ISBLANK('Worksheet 2a'!$D$27),ISBLANK($D15),ISBLANK($E15),ISERROR(VLOOKUP('Worksheet 2a'!$D$27,INDIRECT(VLOOKUP('Crash Summary Worksheet'!$D15,'Crash Types &amp; Calculations'!$M$5:$N$9,2,FALSE)),VLOOKUP('Crash Summary Worksheet'!$E15,'Crash Types &amp; Calculations'!$D$5:$K$26,8,FALSE),FALSE))),1,VLOOKUP('Worksheet 2a'!$D$27,INDIRECT(VLOOKUP('Crash Summary Worksheet'!$D15,'Crash Types &amp; Calculations'!$M$5:$N$9,2,FALSE)),VLOOKUP('Crash Summary Worksheet'!$E15,'Crash Types &amp; Calculations'!$D$5:$K$26,8,FALSE),FALSE))</f>
        <v>1</v>
      </c>
      <c r="AH15" s="285">
        <f ca="1">IF(OR(ISBLANK('Worksheet 2a'!$D$27),ISBLANK($D15),ISBLANK($E15),$H15="N",ISBLANK($H15)),1,VLOOKUP('Worksheet 2a'!$D$27,INDIRECT(VLOOKUP('Crash Summary Worksheet'!$D15,'Crash Types &amp; Calculations'!$M$5:$N$9,2,FALSE)),VLOOKUP("Wet Pavement",'Crash Types &amp; Calculations'!$D$5:$K$26,8,FALSE),FALSE))</f>
        <v>1</v>
      </c>
      <c r="AI15" s="286">
        <f ca="1">IF(OR(ISBLANK('Worksheet 2a'!$D$27),ISBLANK($D15),ISBLANK($E15),$G15="N",ISBLANK($G15)),1,VLOOKUP('Worksheet 2a'!$D$27,INDIRECT(VLOOKUP('Crash Summary Worksheet'!$D15,'Crash Types &amp; Calculations'!$M$5:$N$9,2,FALSE)),VLOOKUP("Night",'Crash Types &amp; Calculations'!$D$5:$K$26,8,FALSE),FALSE))</f>
        <v>1</v>
      </c>
      <c r="AJ15" s="288">
        <f t="shared" si="1"/>
        <v>0</v>
      </c>
      <c r="AK15" s="284">
        <f ca="1">IF(OR(ISBLANK('Worksheet 2a'!$D$41),ISBLANK($D15),ISBLANK($E15),ISERROR(VLOOKUP('Worksheet 2a'!$D$41,INDIRECT(VLOOKUP('Crash Summary Worksheet'!$D15,'Crash Types &amp; Calculations'!$M$5:$N$9,2,FALSE)),VLOOKUP('Crash Summary Worksheet'!$E15,'Crash Types &amp; Calculations'!$D$5:$K$26,8,FALSE),FALSE))),1,VLOOKUP('Worksheet 2a'!$D$41,INDIRECT(VLOOKUP('Crash Summary Worksheet'!$D15,'Crash Types &amp; Calculations'!$M$5:$N$9,2,FALSE)),VLOOKUP('Crash Summary Worksheet'!$E15,'Crash Types &amp; Calculations'!$D$5:$K$26,8,FALSE),FALSE))</f>
        <v>1</v>
      </c>
      <c r="AL15" s="285">
        <f ca="1">IF(OR(ISBLANK('Worksheet 2a'!$D$41),ISBLANK($D15),ISBLANK($E15),$H15="N",ISBLANK($H15)),1,VLOOKUP('Worksheet 2a'!$D$41,INDIRECT(VLOOKUP('Crash Summary Worksheet'!$D15,'Crash Types &amp; Calculations'!$M$5:$N$9,2,FALSE)),VLOOKUP("Wet Pavement",'Crash Types &amp; Calculations'!$D$5:$K$26,8,FALSE),FALSE))</f>
        <v>1</v>
      </c>
      <c r="AM15" s="287">
        <f ca="1">IF(OR(ISBLANK('Worksheet 2a'!$D$41),ISBLANK($D15),ISBLANK($E15),$G15="N",ISBLANK($G15)),1,VLOOKUP('Worksheet 2a'!$D$41,INDIRECT(VLOOKUP('Crash Summary Worksheet'!$D15,'Crash Types &amp; Calculations'!$M$5:$N$9,2,FALSE)),VLOOKUP("Night",'Crash Types &amp; Calculations'!$D$5:$K$26,8,FALSE),FALSE))</f>
        <v>1</v>
      </c>
      <c r="AN15" s="288">
        <f t="shared" si="2"/>
        <v>0</v>
      </c>
      <c r="AO15" s="284">
        <f ca="1">IF(OR(ISBLANK('Worksheet 2b'!$D$13),ISBLANK($D15),ISBLANK($E15),ISERROR(VLOOKUP('Worksheet 2b'!$D$13,INDIRECT(VLOOKUP('Crash Summary Worksheet'!$D15,'Crash Types &amp; Calculations'!$M$5:$N$9,2,FALSE)),VLOOKUP('Crash Summary Worksheet'!$E15,'Crash Types &amp; Calculations'!$D$5:$K$26,8,FALSE),FALSE))),1,VLOOKUP('Worksheet 2b'!$D$13,INDIRECT(VLOOKUP('Crash Summary Worksheet'!$D15,'Crash Types &amp; Calculations'!$M$5:$N$9,2,FALSE)),VLOOKUP('Crash Summary Worksheet'!$E15,'Crash Types &amp; Calculations'!$D$5:$K$26,8,FALSE),FALSE))</f>
        <v>1</v>
      </c>
      <c r="AP15" s="285">
        <f ca="1">IF(OR(ISBLANK('Worksheet 2b'!$D$13),ISBLANK($D15),ISBLANK($E15),$H15="N",ISBLANK($H15)),1,VLOOKUP('Worksheet 2b'!$D$13,INDIRECT(VLOOKUP('Crash Summary Worksheet'!$D15,'Crash Types &amp; Calculations'!$M$5:$N$9,2,FALSE)),VLOOKUP("Wet Pavement",'Crash Types &amp; Calculations'!$D$5:$K$26,8,FALSE),FALSE))</f>
        <v>1</v>
      </c>
      <c r="AQ15" s="286">
        <f ca="1">IF(OR(ISBLANK('Worksheet 2b'!$D$13),ISBLANK($D15),ISBLANK($E15),$G15="N",ISBLANK($G15)),1,VLOOKUP('Worksheet 2b'!$D$13,INDIRECT(VLOOKUP('Crash Summary Worksheet'!$D15,'Crash Types &amp; Calculations'!$M$5:$N$9,2,FALSE)),VLOOKUP("Night",'Crash Types &amp; Calculations'!$D$5:$K$26,8,FALSE),FALSE))</f>
        <v>1</v>
      </c>
      <c r="AR15" s="288">
        <f t="shared" si="3"/>
        <v>0</v>
      </c>
      <c r="AS15" s="284">
        <f ca="1">IF(OR(ISBLANK('Worksheet 2b'!$D$27),ISBLANK($D15),ISBLANK($E15),ISERROR(VLOOKUP('Worksheet 2b'!$D$27,INDIRECT(VLOOKUP('Crash Summary Worksheet'!$D15,'Crash Types &amp; Calculations'!$M$5:$N$9,2,FALSE)),VLOOKUP('Crash Summary Worksheet'!$E15,'Crash Types &amp; Calculations'!$D$5:$K$26,8,FALSE),FALSE))),1,VLOOKUP('Worksheet 2b'!$D$27,INDIRECT(VLOOKUP('Crash Summary Worksheet'!$D15,'Crash Types &amp; Calculations'!$M$5:$N$9,2,FALSE)),VLOOKUP('Crash Summary Worksheet'!$E15,'Crash Types &amp; Calculations'!$D$5:$K$26,8,FALSE),FALSE))</f>
        <v>1</v>
      </c>
      <c r="AT15" s="285">
        <f ca="1">IF(OR(ISBLANK('Worksheet 2b'!$D$27),ISBLANK($D15),ISBLANK($E15),$H15="N",ISBLANK($H15)),1,VLOOKUP('Worksheet 2b'!$D$27,INDIRECT(VLOOKUP('Crash Summary Worksheet'!$D15,'Crash Types &amp; Calculations'!$M$5:$N$9,2,FALSE)),VLOOKUP("Wet Pavement",'Crash Types &amp; Calculations'!$D$5:$K$26,8,FALSE),FALSE))</f>
        <v>1</v>
      </c>
      <c r="AU15" s="286">
        <f ca="1">IF(OR(ISBLANK('Worksheet 2b'!$D$27),ISBLANK($D15),ISBLANK($E15),$G15="N",ISBLANK($G15)),1,VLOOKUP('Worksheet 2b'!$D$27,INDIRECT(VLOOKUP('Crash Summary Worksheet'!$D15,'Crash Types &amp; Calculations'!$M$5:$N$9,2,FALSE)),VLOOKUP("Night",'Crash Types &amp; Calculations'!$D$5:$K$26,8,FALSE),FALSE))</f>
        <v>1</v>
      </c>
      <c r="AV15" s="288">
        <f t="shared" si="4"/>
        <v>0</v>
      </c>
      <c r="AW15" s="284">
        <f ca="1">IF(OR(ISBLANK('Worksheet 2b'!$D$41),ISBLANK($D15),ISBLANK($E15),ISERROR(VLOOKUP('Worksheet 2b'!$D$41,INDIRECT(VLOOKUP('Crash Summary Worksheet'!$D15,'Crash Types &amp; Calculations'!$M$5:$N$9,2,FALSE)),VLOOKUP('Crash Summary Worksheet'!$E15,'Crash Types &amp; Calculations'!$D$5:$K$26,8,FALSE),FALSE))),1,VLOOKUP('Worksheet 2b'!$D$41,INDIRECT(VLOOKUP('Crash Summary Worksheet'!$D15,'Crash Types &amp; Calculations'!$M$5:$N$9,2,FALSE)),VLOOKUP('Crash Summary Worksheet'!$E15,'Crash Types &amp; Calculations'!$D$5:$K$26,8,FALSE),FALSE))</f>
        <v>1</v>
      </c>
      <c r="AX15" s="285">
        <f ca="1">IF(OR(ISBLANK('Worksheet 2b'!$D$41),ISBLANK($D15),ISBLANK($E15),$H15="N",ISBLANK($H15)),1,VLOOKUP('Worksheet 2b'!$D$41,INDIRECT(VLOOKUP('Crash Summary Worksheet'!$D15,'Crash Types &amp; Calculations'!$M$5:$N$9,2,FALSE)),VLOOKUP("Wet Pavement",'Crash Types &amp; Calculations'!$D$5:$K$26,8,FALSE),FALSE))</f>
        <v>1</v>
      </c>
      <c r="AY15" s="287">
        <f ca="1">IF(OR(ISBLANK('Worksheet 2b'!$D$41),ISBLANK($D15),ISBLANK($E15),$G15="N",ISBLANK($G15)),1,VLOOKUP('Worksheet 2b'!$D$41,INDIRECT(VLOOKUP('Crash Summary Worksheet'!$D15,'Crash Types &amp; Calculations'!$M$5:$N$9,2,FALSE)),VLOOKUP("Night",'Crash Types &amp; Calculations'!$D$5:$K$26,8,FALSE),FALSE))</f>
        <v>1</v>
      </c>
      <c r="AZ15" s="288">
        <f t="shared" si="5"/>
        <v>0</v>
      </c>
      <c r="BF15" s="151"/>
      <c r="BG15" s="151"/>
      <c r="BH15" s="151"/>
    </row>
    <row r="16" spans="1:60" ht="12.75" customHeight="1" x14ac:dyDescent="0.2">
      <c r="A16" s="618">
        <v>11</v>
      </c>
      <c r="B16" s="118"/>
      <c r="C16" s="119"/>
      <c r="D16" s="117"/>
      <c r="E16" s="117"/>
      <c r="F16" s="117"/>
      <c r="G16" s="118"/>
      <c r="H16" s="118"/>
      <c r="I16" s="118"/>
      <c r="J16" s="118"/>
      <c r="K16" s="117"/>
      <c r="L16" s="120"/>
      <c r="M16" s="289">
        <f t="shared" si="6"/>
        <v>0</v>
      </c>
      <c r="N16" s="290">
        <f t="shared" si="7"/>
        <v>1</v>
      </c>
      <c r="O16" s="283">
        <f>IF(ISBLANK('Worksheet 2a'!$D$13),1,
IF(AND(MAX(AC16:AE16)&gt;1,MIN(AC16:AE16)&lt;=1),MAX(AC16:AE16)*MIN(AC16:AE16),
IF(MIN(AC16:AE16)&gt;=1,MAX(AC16:AE16),MIN(AC16:AE16))))</f>
        <v>1</v>
      </c>
      <c r="P16" s="283">
        <f>IF(ISBLANK('Worksheet 2a'!$D$27),1,
IF(AND(MAX(AG16:AI16)&gt;1,MIN(AG16:AI16)&lt;=1),MAX(AG16:AI16)*MIN(AG16:AI16),
IF(MIN(AG16:AI16)&gt;=1,MAX(AG16:AI16),MIN(AG16:AI16))))</f>
        <v>1</v>
      </c>
      <c r="Q16" s="283">
        <f>IF(ISBLANK('Worksheet 2a'!$D$41),1,
IF(AND(MAX(AK16:AM16)&gt;1,MIN(AK16:AM16)&lt;=1),MAX(AK16:AM16)*MIN(AK16:AM16),
IF(MIN(AK16:AM16)&gt;=1,MAX(AK16:AM16),MIN(AK16:AM16))))</f>
        <v>1</v>
      </c>
      <c r="R16" s="283">
        <f>IF(ISBLANK('Worksheet 2b'!$D$13),1,
IF(AND(MAX(AO16:AQ16)&gt;1,MIN(AO16:AQ16)&lt;=1),MAX(AO16:AQ16)*MIN(AO16:AQ16),
IF(MIN(AO16:AQ16)&gt;=1,MAX(AO16:AQ16),MIN(AO16:AQ16))))</f>
        <v>1</v>
      </c>
      <c r="S16" s="283">
        <f>IF(ISBLANK('Worksheet 2b'!$D$27),1,
IF(AND(MAX(AS16:AU16)&gt;1,MIN(AS16:AU16)&lt;=1),MAX(AS16:AU16)*MIN(AS16:AU16),
IF(MIN(AS16:AU16)&gt;=1,MAX(AS16:AU16),MIN(AS16:AU16))))</f>
        <v>1</v>
      </c>
      <c r="T16" s="283">
        <f>IF(ISBLANK('Worksheet 2b'!$D$41),1,
IF(AND(MAX(AW16:AY16)&gt;1,MIN(AW16:AY16)&lt;=1),MAX(AW16:AY16)*MIN(AW16:AY16),
IF(MIN(AW16:AY16)&gt;=1,MAX(AW16:AY16),MIN(AW16:AY16))))</f>
        <v>1</v>
      </c>
      <c r="U16" s="669" cm="1">
        <f t="array" ref="U16">IF(MAX(O16:T16)&lt;=1,1,PRODUCT(IF(O16:T16&gt;=1,O16:T16)))</f>
        <v>1</v>
      </c>
      <c r="V16" s="669">
        <f t="shared" si="8"/>
        <v>1</v>
      </c>
      <c r="W16" s="683" t="str">
        <f t="shared" si="9"/>
        <v>X</v>
      </c>
      <c r="X16" s="683">
        <f>IF(P16=MIN($O16:$T16),IF(COUNTIF($W16:W16,"X")&gt;0,P16,"X"),P16)</f>
        <v>1</v>
      </c>
      <c r="Y16" s="683">
        <f>IF(Q16=MIN($O16:$T16),IF(COUNTIF($W16:X16,"X")&gt;0,Q16,"X"),Q16)</f>
        <v>1</v>
      </c>
      <c r="Z16" s="683">
        <f>IF(R16=MIN($O16:$T16),IF(COUNTIF($W16:Y16,"X")&gt;0,R16,"X"),R16)</f>
        <v>1</v>
      </c>
      <c r="AA16" s="683">
        <f>IF(S16=MIN($O16:$T16),IF(COUNTIF($W16:Z16,"X")&gt;0,S16,"X"),S16)</f>
        <v>1</v>
      </c>
      <c r="AB16" s="684">
        <f>IF(T16=MIN($O16:$T16),IF(COUNTIF($W16:AA16,"X")&gt;0,T16,"X"),T16)</f>
        <v>1</v>
      </c>
      <c r="AC16" s="284">
        <f ca="1">IF(OR(ISBLANK('Worksheet 2a'!$D$13),ISBLANK($D16),ISBLANK($E16),ISERROR(VLOOKUP('Worksheet 2a'!$D$13,INDIRECT(VLOOKUP('Crash Summary Worksheet'!$D16,'Crash Types &amp; Calculations'!$M$5:$N$9,2,FALSE)),VLOOKUP('Crash Summary Worksheet'!$E16,'Crash Types &amp; Calculations'!$D$5:$K$26,8,FALSE),FALSE))),1,VLOOKUP('Worksheet 2a'!$D$13,INDIRECT(VLOOKUP('Crash Summary Worksheet'!$D16,'Crash Types &amp; Calculations'!$M$5:$N$9,2,FALSE)),VLOOKUP('Crash Summary Worksheet'!$E16,'Crash Types &amp; Calculations'!$D$5:$K$26,8,FALSE),FALSE))</f>
        <v>1</v>
      </c>
      <c r="AD16" s="285">
        <f ca="1">IF(OR(ISBLANK('Worksheet 2a'!$D$13),ISBLANK($D16),ISBLANK($E16),$H16="N",ISBLANK($H16)),1,VLOOKUP('Worksheet 2a'!$D$13,INDIRECT(VLOOKUP('Crash Summary Worksheet'!$D16,'Crash Types &amp; Calculations'!$M$5:$N$9,2,FALSE)),VLOOKUP("Wet Pavement",'Crash Types &amp; Calculations'!$D$5:$K$26,8,FALSE),FALSE))</f>
        <v>1</v>
      </c>
      <c r="AE16" s="286">
        <f ca="1">IF(OR(ISBLANK('Worksheet 2a'!$D$13),ISBLANK($D16),ISBLANK($E16),$G16="N",ISBLANK($G16)),1,VLOOKUP('Worksheet 2a'!$D$13,INDIRECT(VLOOKUP('Crash Summary Worksheet'!$D16,'Crash Types &amp; Calculations'!$M$5:$N$9,2,FALSE)),VLOOKUP("Night",'Crash Types &amp; Calculations'!$D$5:$K$26,8,FALSE),FALSE))</f>
        <v>1</v>
      </c>
      <c r="AF16" s="288">
        <f t="shared" si="0"/>
        <v>0</v>
      </c>
      <c r="AG16" s="284">
        <f ca="1">IF(OR(ISBLANK('Worksheet 2a'!$D$27),ISBLANK($D16),ISBLANK($E16),ISERROR(VLOOKUP('Worksheet 2a'!$D$27,INDIRECT(VLOOKUP('Crash Summary Worksheet'!$D16,'Crash Types &amp; Calculations'!$M$5:$N$9,2,FALSE)),VLOOKUP('Crash Summary Worksheet'!$E16,'Crash Types &amp; Calculations'!$D$5:$K$26,8,FALSE),FALSE))),1,VLOOKUP('Worksheet 2a'!$D$27,INDIRECT(VLOOKUP('Crash Summary Worksheet'!$D16,'Crash Types &amp; Calculations'!$M$5:$N$9,2,FALSE)),VLOOKUP('Crash Summary Worksheet'!$E16,'Crash Types &amp; Calculations'!$D$5:$K$26,8,FALSE),FALSE))</f>
        <v>1</v>
      </c>
      <c r="AH16" s="285">
        <f ca="1">IF(OR(ISBLANK('Worksheet 2a'!$D$27),ISBLANK($D16),ISBLANK($E16),$H16="N",ISBLANK($H16)),1,VLOOKUP('Worksheet 2a'!$D$27,INDIRECT(VLOOKUP('Crash Summary Worksheet'!$D16,'Crash Types &amp; Calculations'!$M$5:$N$9,2,FALSE)),VLOOKUP("Wet Pavement",'Crash Types &amp; Calculations'!$D$5:$K$26,8,FALSE),FALSE))</f>
        <v>1</v>
      </c>
      <c r="AI16" s="286">
        <f ca="1">IF(OR(ISBLANK('Worksheet 2a'!$D$27),ISBLANK($D16),ISBLANK($E16),$G16="N",ISBLANK($G16)),1,VLOOKUP('Worksheet 2a'!$D$27,INDIRECT(VLOOKUP('Crash Summary Worksheet'!$D16,'Crash Types &amp; Calculations'!$M$5:$N$9,2,FALSE)),VLOOKUP("Night",'Crash Types &amp; Calculations'!$D$5:$K$26,8,FALSE),FALSE))</f>
        <v>1</v>
      </c>
      <c r="AJ16" s="288">
        <f t="shared" si="1"/>
        <v>0</v>
      </c>
      <c r="AK16" s="284">
        <f ca="1">IF(OR(ISBLANK('Worksheet 2a'!$D$41),ISBLANK($D16),ISBLANK($E16),ISERROR(VLOOKUP('Worksheet 2a'!$D$41,INDIRECT(VLOOKUP('Crash Summary Worksheet'!$D16,'Crash Types &amp; Calculations'!$M$5:$N$9,2,FALSE)),VLOOKUP('Crash Summary Worksheet'!$E16,'Crash Types &amp; Calculations'!$D$5:$K$26,8,FALSE),FALSE))),1,VLOOKUP('Worksheet 2a'!$D$41,INDIRECT(VLOOKUP('Crash Summary Worksheet'!$D16,'Crash Types &amp; Calculations'!$M$5:$N$9,2,FALSE)),VLOOKUP('Crash Summary Worksheet'!$E16,'Crash Types &amp; Calculations'!$D$5:$K$26,8,FALSE),FALSE))</f>
        <v>1</v>
      </c>
      <c r="AL16" s="285">
        <f ca="1">IF(OR(ISBLANK('Worksheet 2a'!$D$41),ISBLANK($D16),ISBLANK($E16),$H16="N",ISBLANK($H16)),1,VLOOKUP('Worksheet 2a'!$D$41,INDIRECT(VLOOKUP('Crash Summary Worksheet'!$D16,'Crash Types &amp; Calculations'!$M$5:$N$9,2,FALSE)),VLOOKUP("Wet Pavement",'Crash Types &amp; Calculations'!$D$5:$K$26,8,FALSE),FALSE))</f>
        <v>1</v>
      </c>
      <c r="AM16" s="287">
        <f ca="1">IF(OR(ISBLANK('Worksheet 2a'!$D$41),ISBLANK($D16),ISBLANK($E16),$G16="N",ISBLANK($G16)),1,VLOOKUP('Worksheet 2a'!$D$41,INDIRECT(VLOOKUP('Crash Summary Worksheet'!$D16,'Crash Types &amp; Calculations'!$M$5:$N$9,2,FALSE)),VLOOKUP("Night",'Crash Types &amp; Calculations'!$D$5:$K$26,8,FALSE),FALSE))</f>
        <v>1</v>
      </c>
      <c r="AN16" s="288">
        <f t="shared" si="2"/>
        <v>0</v>
      </c>
      <c r="AO16" s="284">
        <f ca="1">IF(OR(ISBLANK('Worksheet 2b'!$D$13),ISBLANK($D16),ISBLANK($E16),ISERROR(VLOOKUP('Worksheet 2b'!$D$13,INDIRECT(VLOOKUP('Crash Summary Worksheet'!$D16,'Crash Types &amp; Calculations'!$M$5:$N$9,2,FALSE)),VLOOKUP('Crash Summary Worksheet'!$E16,'Crash Types &amp; Calculations'!$D$5:$K$26,8,FALSE),FALSE))),1,VLOOKUP('Worksheet 2b'!$D$13,INDIRECT(VLOOKUP('Crash Summary Worksheet'!$D16,'Crash Types &amp; Calculations'!$M$5:$N$9,2,FALSE)),VLOOKUP('Crash Summary Worksheet'!$E16,'Crash Types &amp; Calculations'!$D$5:$K$26,8,FALSE),FALSE))</f>
        <v>1</v>
      </c>
      <c r="AP16" s="285">
        <f ca="1">IF(OR(ISBLANK('Worksheet 2b'!$D$13),ISBLANK($D16),ISBLANK($E16),$H16="N",ISBLANK($H16)),1,VLOOKUP('Worksheet 2b'!$D$13,INDIRECT(VLOOKUP('Crash Summary Worksheet'!$D16,'Crash Types &amp; Calculations'!$M$5:$N$9,2,FALSE)),VLOOKUP("Wet Pavement",'Crash Types &amp; Calculations'!$D$5:$K$26,8,FALSE),FALSE))</f>
        <v>1</v>
      </c>
      <c r="AQ16" s="286">
        <f ca="1">IF(OR(ISBLANK('Worksheet 2b'!$D$13),ISBLANK($D16),ISBLANK($E16),$G16="N",ISBLANK($G16)),1,VLOOKUP('Worksheet 2b'!$D$13,INDIRECT(VLOOKUP('Crash Summary Worksheet'!$D16,'Crash Types &amp; Calculations'!$M$5:$N$9,2,FALSE)),VLOOKUP("Night",'Crash Types &amp; Calculations'!$D$5:$K$26,8,FALSE),FALSE))</f>
        <v>1</v>
      </c>
      <c r="AR16" s="288">
        <f t="shared" si="3"/>
        <v>0</v>
      </c>
      <c r="AS16" s="284">
        <f ca="1">IF(OR(ISBLANK('Worksheet 2b'!$D$27),ISBLANK($D16),ISBLANK($E16),ISERROR(VLOOKUP('Worksheet 2b'!$D$27,INDIRECT(VLOOKUP('Crash Summary Worksheet'!$D16,'Crash Types &amp; Calculations'!$M$5:$N$9,2,FALSE)),VLOOKUP('Crash Summary Worksheet'!$E16,'Crash Types &amp; Calculations'!$D$5:$K$26,8,FALSE),FALSE))),1,VLOOKUP('Worksheet 2b'!$D$27,INDIRECT(VLOOKUP('Crash Summary Worksheet'!$D16,'Crash Types &amp; Calculations'!$M$5:$N$9,2,FALSE)),VLOOKUP('Crash Summary Worksheet'!$E16,'Crash Types &amp; Calculations'!$D$5:$K$26,8,FALSE),FALSE))</f>
        <v>1</v>
      </c>
      <c r="AT16" s="285">
        <f ca="1">IF(OR(ISBLANK('Worksheet 2b'!$D$27),ISBLANK($D16),ISBLANK($E16),$H16="N",ISBLANK($H16)),1,VLOOKUP('Worksheet 2b'!$D$27,INDIRECT(VLOOKUP('Crash Summary Worksheet'!$D16,'Crash Types &amp; Calculations'!$M$5:$N$9,2,FALSE)),VLOOKUP("Wet Pavement",'Crash Types &amp; Calculations'!$D$5:$K$26,8,FALSE),FALSE))</f>
        <v>1</v>
      </c>
      <c r="AU16" s="286">
        <f ca="1">IF(OR(ISBLANK('Worksheet 2b'!$D$27),ISBLANK($D16),ISBLANK($E16),$G16="N",ISBLANK($G16)),1,VLOOKUP('Worksheet 2b'!$D$27,INDIRECT(VLOOKUP('Crash Summary Worksheet'!$D16,'Crash Types &amp; Calculations'!$M$5:$N$9,2,FALSE)),VLOOKUP("Night",'Crash Types &amp; Calculations'!$D$5:$K$26,8,FALSE),FALSE))</f>
        <v>1</v>
      </c>
      <c r="AV16" s="288">
        <f t="shared" si="4"/>
        <v>0</v>
      </c>
      <c r="AW16" s="284">
        <f ca="1">IF(OR(ISBLANK('Worksheet 2b'!$D$41),ISBLANK($D16),ISBLANK($E16),ISERROR(VLOOKUP('Worksheet 2b'!$D$41,INDIRECT(VLOOKUP('Crash Summary Worksheet'!$D16,'Crash Types &amp; Calculations'!$M$5:$N$9,2,FALSE)),VLOOKUP('Crash Summary Worksheet'!$E16,'Crash Types &amp; Calculations'!$D$5:$K$26,8,FALSE),FALSE))),1,VLOOKUP('Worksheet 2b'!$D$41,INDIRECT(VLOOKUP('Crash Summary Worksheet'!$D16,'Crash Types &amp; Calculations'!$M$5:$N$9,2,FALSE)),VLOOKUP('Crash Summary Worksheet'!$E16,'Crash Types &amp; Calculations'!$D$5:$K$26,8,FALSE),FALSE))</f>
        <v>1</v>
      </c>
      <c r="AX16" s="285">
        <f ca="1">IF(OR(ISBLANK('Worksheet 2b'!$D$41),ISBLANK($D16),ISBLANK($E16),$H16="N",ISBLANK($H16)),1,VLOOKUP('Worksheet 2b'!$D$41,INDIRECT(VLOOKUP('Crash Summary Worksheet'!$D16,'Crash Types &amp; Calculations'!$M$5:$N$9,2,FALSE)),VLOOKUP("Wet Pavement",'Crash Types &amp; Calculations'!$D$5:$K$26,8,FALSE),FALSE))</f>
        <v>1</v>
      </c>
      <c r="AY16" s="287">
        <f ca="1">IF(OR(ISBLANK('Worksheet 2b'!$D$41),ISBLANK($D16),ISBLANK($E16),$G16="N",ISBLANK($G16)),1,VLOOKUP('Worksheet 2b'!$D$41,INDIRECT(VLOOKUP('Crash Summary Worksheet'!$D16,'Crash Types &amp; Calculations'!$M$5:$N$9,2,FALSE)),VLOOKUP("Night",'Crash Types &amp; Calculations'!$D$5:$K$26,8,FALSE),FALSE))</f>
        <v>1</v>
      </c>
      <c r="AZ16" s="288">
        <f t="shared" si="5"/>
        <v>0</v>
      </c>
      <c r="BF16" s="151"/>
      <c r="BG16" s="151"/>
      <c r="BH16" s="151"/>
    </row>
    <row r="17" spans="1:60" ht="12.75" customHeight="1" x14ac:dyDescent="0.2">
      <c r="A17" s="618">
        <v>12</v>
      </c>
      <c r="B17" s="118"/>
      <c r="C17" s="119"/>
      <c r="D17" s="117"/>
      <c r="E17" s="117"/>
      <c r="F17" s="117"/>
      <c r="G17" s="118"/>
      <c r="H17" s="118"/>
      <c r="I17" s="118"/>
      <c r="J17" s="118"/>
      <c r="K17" s="117"/>
      <c r="L17" s="120"/>
      <c r="M17" s="289">
        <f t="shared" si="6"/>
        <v>0</v>
      </c>
      <c r="N17" s="290">
        <f t="shared" si="7"/>
        <v>1</v>
      </c>
      <c r="O17" s="283">
        <f>IF(ISBLANK('Worksheet 2a'!$D$13),1,
IF(AND(MAX(AC17:AE17)&gt;1,MIN(AC17:AE17)&lt;=1),MAX(AC17:AE17)*MIN(AC17:AE17),
IF(MIN(AC17:AE17)&gt;=1,MAX(AC17:AE17),MIN(AC17:AE17))))</f>
        <v>1</v>
      </c>
      <c r="P17" s="283">
        <f>IF(ISBLANK('Worksheet 2a'!$D$27),1,
IF(AND(MAX(AG17:AI17)&gt;1,MIN(AG17:AI17)&lt;=1),MAX(AG17:AI17)*MIN(AG17:AI17),
IF(MIN(AG17:AI17)&gt;=1,MAX(AG17:AI17),MIN(AG17:AI17))))</f>
        <v>1</v>
      </c>
      <c r="Q17" s="283">
        <f>IF(ISBLANK('Worksheet 2a'!$D$41),1,
IF(AND(MAX(AK17:AM17)&gt;1,MIN(AK17:AM17)&lt;=1),MAX(AK17:AM17)*MIN(AK17:AM17),
IF(MIN(AK17:AM17)&gt;=1,MAX(AK17:AM17),MIN(AK17:AM17))))</f>
        <v>1</v>
      </c>
      <c r="R17" s="283">
        <f>IF(ISBLANK('Worksheet 2b'!$D$13),1,
IF(AND(MAX(AO17:AQ17)&gt;1,MIN(AO17:AQ17)&lt;=1),MAX(AO17:AQ17)*MIN(AO17:AQ17),
IF(MIN(AO17:AQ17)&gt;=1,MAX(AO17:AQ17),MIN(AO17:AQ17))))</f>
        <v>1</v>
      </c>
      <c r="S17" s="283">
        <f>IF(ISBLANK('Worksheet 2b'!$D$27),1,
IF(AND(MAX(AS17:AU17)&gt;1,MIN(AS17:AU17)&lt;=1),MAX(AS17:AU17)*MIN(AS17:AU17),
IF(MIN(AS17:AU17)&gt;=1,MAX(AS17:AU17),MIN(AS17:AU17))))</f>
        <v>1</v>
      </c>
      <c r="T17" s="283">
        <f>IF(ISBLANK('Worksheet 2b'!$D$41),1,
IF(AND(MAX(AW17:AY17)&gt;1,MIN(AW17:AY17)&lt;=1),MAX(AW17:AY17)*MIN(AW17:AY17),
IF(MIN(AW17:AY17)&gt;=1,MAX(AW17:AY17),MIN(AW17:AY17))))</f>
        <v>1</v>
      </c>
      <c r="U17" s="669" cm="1">
        <f t="array" ref="U17">IF(MAX(O17:T17)&lt;=1,1,PRODUCT(IF(O17:T17&gt;=1,O17:T17)))</f>
        <v>1</v>
      </c>
      <c r="V17" s="669">
        <f t="shared" si="8"/>
        <v>1</v>
      </c>
      <c r="W17" s="683" t="str">
        <f t="shared" si="9"/>
        <v>X</v>
      </c>
      <c r="X17" s="683">
        <f>IF(P17=MIN($O17:$T17),IF(COUNTIF($W17:W17,"X")&gt;0,P17,"X"),P17)</f>
        <v>1</v>
      </c>
      <c r="Y17" s="683">
        <f>IF(Q17=MIN($O17:$T17),IF(COUNTIF($W17:X17,"X")&gt;0,Q17,"X"),Q17)</f>
        <v>1</v>
      </c>
      <c r="Z17" s="683">
        <f>IF(R17=MIN($O17:$T17),IF(COUNTIF($W17:Y17,"X")&gt;0,R17,"X"),R17)</f>
        <v>1</v>
      </c>
      <c r="AA17" s="683">
        <f>IF(S17=MIN($O17:$T17),IF(COUNTIF($W17:Z17,"X")&gt;0,S17,"X"),S17)</f>
        <v>1</v>
      </c>
      <c r="AB17" s="684">
        <f>IF(T17=MIN($O17:$T17),IF(COUNTIF($W17:AA17,"X")&gt;0,T17,"X"),T17)</f>
        <v>1</v>
      </c>
      <c r="AC17" s="284">
        <f ca="1">IF(OR(ISBLANK('Worksheet 2a'!$D$13),ISBLANK($D17),ISBLANK($E17),ISERROR(VLOOKUP('Worksheet 2a'!$D$13,INDIRECT(VLOOKUP('Crash Summary Worksheet'!$D17,'Crash Types &amp; Calculations'!$M$5:$N$9,2,FALSE)),VLOOKUP('Crash Summary Worksheet'!$E17,'Crash Types &amp; Calculations'!$D$5:$K$26,8,FALSE),FALSE))),1,VLOOKUP('Worksheet 2a'!$D$13,INDIRECT(VLOOKUP('Crash Summary Worksheet'!$D17,'Crash Types &amp; Calculations'!$M$5:$N$9,2,FALSE)),VLOOKUP('Crash Summary Worksheet'!$E17,'Crash Types &amp; Calculations'!$D$5:$K$26,8,FALSE),FALSE))</f>
        <v>1</v>
      </c>
      <c r="AD17" s="285">
        <f ca="1">IF(OR(ISBLANK('Worksheet 2a'!$D$13),ISBLANK($D17),ISBLANK($E17),$H17="N",ISBLANK($H17)),1,VLOOKUP('Worksheet 2a'!$D$13,INDIRECT(VLOOKUP('Crash Summary Worksheet'!$D17,'Crash Types &amp; Calculations'!$M$5:$N$9,2,FALSE)),VLOOKUP("Wet Pavement",'Crash Types &amp; Calculations'!$D$5:$K$26,8,FALSE),FALSE))</f>
        <v>1</v>
      </c>
      <c r="AE17" s="286">
        <f ca="1">IF(OR(ISBLANK('Worksheet 2a'!$D$13),ISBLANK($D17),ISBLANK($E17),$G17="N",ISBLANK($G17)),1,VLOOKUP('Worksheet 2a'!$D$13,INDIRECT(VLOOKUP('Crash Summary Worksheet'!$D17,'Crash Types &amp; Calculations'!$M$5:$N$9,2,FALSE)),VLOOKUP("Night",'Crash Types &amp; Calculations'!$D$5:$K$26,8,FALSE),FALSE))</f>
        <v>1</v>
      </c>
      <c r="AF17" s="288">
        <f t="shared" si="0"/>
        <v>0</v>
      </c>
      <c r="AG17" s="284">
        <f ca="1">IF(OR(ISBLANK('Worksheet 2a'!$D$27),ISBLANK($D17),ISBLANK($E17),ISERROR(VLOOKUP('Worksheet 2a'!$D$27,INDIRECT(VLOOKUP('Crash Summary Worksheet'!$D17,'Crash Types &amp; Calculations'!$M$5:$N$9,2,FALSE)),VLOOKUP('Crash Summary Worksheet'!$E17,'Crash Types &amp; Calculations'!$D$5:$K$26,8,FALSE),FALSE))),1,VLOOKUP('Worksheet 2a'!$D$27,INDIRECT(VLOOKUP('Crash Summary Worksheet'!$D17,'Crash Types &amp; Calculations'!$M$5:$N$9,2,FALSE)),VLOOKUP('Crash Summary Worksheet'!$E17,'Crash Types &amp; Calculations'!$D$5:$K$26,8,FALSE),FALSE))</f>
        <v>1</v>
      </c>
      <c r="AH17" s="285">
        <f ca="1">IF(OR(ISBLANK('Worksheet 2a'!$D$27),ISBLANK($D17),ISBLANK($E17),$H17="N",ISBLANK($H17)),1,VLOOKUP('Worksheet 2a'!$D$27,INDIRECT(VLOOKUP('Crash Summary Worksheet'!$D17,'Crash Types &amp; Calculations'!$M$5:$N$9,2,FALSE)),VLOOKUP("Wet Pavement",'Crash Types &amp; Calculations'!$D$5:$K$26,8,FALSE),FALSE))</f>
        <v>1</v>
      </c>
      <c r="AI17" s="286">
        <f ca="1">IF(OR(ISBLANK('Worksheet 2a'!$D$27),ISBLANK($D17),ISBLANK($E17),$G17="N",ISBLANK($G17)),1,VLOOKUP('Worksheet 2a'!$D$27,INDIRECT(VLOOKUP('Crash Summary Worksheet'!$D17,'Crash Types &amp; Calculations'!$M$5:$N$9,2,FALSE)),VLOOKUP("Night",'Crash Types &amp; Calculations'!$D$5:$K$26,8,FALSE),FALSE))</f>
        <v>1</v>
      </c>
      <c r="AJ17" s="288">
        <f t="shared" si="1"/>
        <v>0</v>
      </c>
      <c r="AK17" s="284">
        <f ca="1">IF(OR(ISBLANK('Worksheet 2a'!$D$41),ISBLANK($D17),ISBLANK($E17),ISERROR(VLOOKUP('Worksheet 2a'!$D$41,INDIRECT(VLOOKUP('Crash Summary Worksheet'!$D17,'Crash Types &amp; Calculations'!$M$5:$N$9,2,FALSE)),VLOOKUP('Crash Summary Worksheet'!$E17,'Crash Types &amp; Calculations'!$D$5:$K$26,8,FALSE),FALSE))),1,VLOOKUP('Worksheet 2a'!$D$41,INDIRECT(VLOOKUP('Crash Summary Worksheet'!$D17,'Crash Types &amp; Calculations'!$M$5:$N$9,2,FALSE)),VLOOKUP('Crash Summary Worksheet'!$E17,'Crash Types &amp; Calculations'!$D$5:$K$26,8,FALSE),FALSE))</f>
        <v>1</v>
      </c>
      <c r="AL17" s="285">
        <f ca="1">IF(OR(ISBLANK('Worksheet 2a'!$D$41),ISBLANK($D17),ISBLANK($E17),$H17="N",ISBLANK($H17)),1,VLOOKUP('Worksheet 2a'!$D$41,INDIRECT(VLOOKUP('Crash Summary Worksheet'!$D17,'Crash Types &amp; Calculations'!$M$5:$N$9,2,FALSE)),VLOOKUP("Wet Pavement",'Crash Types &amp; Calculations'!$D$5:$K$26,8,FALSE),FALSE))</f>
        <v>1</v>
      </c>
      <c r="AM17" s="287">
        <f ca="1">IF(OR(ISBLANK('Worksheet 2a'!$D$41),ISBLANK($D17),ISBLANK($E17),$G17="N",ISBLANK($G17)),1,VLOOKUP('Worksheet 2a'!$D$41,INDIRECT(VLOOKUP('Crash Summary Worksheet'!$D17,'Crash Types &amp; Calculations'!$M$5:$N$9,2,FALSE)),VLOOKUP("Night",'Crash Types &amp; Calculations'!$D$5:$K$26,8,FALSE),FALSE))</f>
        <v>1</v>
      </c>
      <c r="AN17" s="288">
        <f t="shared" si="2"/>
        <v>0</v>
      </c>
      <c r="AO17" s="284">
        <f ca="1">IF(OR(ISBLANK('Worksheet 2b'!$D$13),ISBLANK($D17),ISBLANK($E17),ISERROR(VLOOKUP('Worksheet 2b'!$D$13,INDIRECT(VLOOKUP('Crash Summary Worksheet'!$D17,'Crash Types &amp; Calculations'!$M$5:$N$9,2,FALSE)),VLOOKUP('Crash Summary Worksheet'!$E17,'Crash Types &amp; Calculations'!$D$5:$K$26,8,FALSE),FALSE))),1,VLOOKUP('Worksheet 2b'!$D$13,INDIRECT(VLOOKUP('Crash Summary Worksheet'!$D17,'Crash Types &amp; Calculations'!$M$5:$N$9,2,FALSE)),VLOOKUP('Crash Summary Worksheet'!$E17,'Crash Types &amp; Calculations'!$D$5:$K$26,8,FALSE),FALSE))</f>
        <v>1</v>
      </c>
      <c r="AP17" s="285">
        <f ca="1">IF(OR(ISBLANK('Worksheet 2b'!$D$13),ISBLANK($D17),ISBLANK($E17),$H17="N",ISBLANK($H17)),1,VLOOKUP('Worksheet 2b'!$D$13,INDIRECT(VLOOKUP('Crash Summary Worksheet'!$D17,'Crash Types &amp; Calculations'!$M$5:$N$9,2,FALSE)),VLOOKUP("Wet Pavement",'Crash Types &amp; Calculations'!$D$5:$K$26,8,FALSE),FALSE))</f>
        <v>1</v>
      </c>
      <c r="AQ17" s="286">
        <f ca="1">IF(OR(ISBLANK('Worksheet 2b'!$D$13),ISBLANK($D17),ISBLANK($E17),$G17="N",ISBLANK($G17)),1,VLOOKUP('Worksheet 2b'!$D$13,INDIRECT(VLOOKUP('Crash Summary Worksheet'!$D17,'Crash Types &amp; Calculations'!$M$5:$N$9,2,FALSE)),VLOOKUP("Night",'Crash Types &amp; Calculations'!$D$5:$K$26,8,FALSE),FALSE))</f>
        <v>1</v>
      </c>
      <c r="AR17" s="288">
        <f t="shared" si="3"/>
        <v>0</v>
      </c>
      <c r="AS17" s="284">
        <f ca="1">IF(OR(ISBLANK('Worksheet 2b'!$D$27),ISBLANK($D17),ISBLANK($E17),ISERROR(VLOOKUP('Worksheet 2b'!$D$27,INDIRECT(VLOOKUP('Crash Summary Worksheet'!$D17,'Crash Types &amp; Calculations'!$M$5:$N$9,2,FALSE)),VLOOKUP('Crash Summary Worksheet'!$E17,'Crash Types &amp; Calculations'!$D$5:$K$26,8,FALSE),FALSE))),1,VLOOKUP('Worksheet 2b'!$D$27,INDIRECT(VLOOKUP('Crash Summary Worksheet'!$D17,'Crash Types &amp; Calculations'!$M$5:$N$9,2,FALSE)),VLOOKUP('Crash Summary Worksheet'!$E17,'Crash Types &amp; Calculations'!$D$5:$K$26,8,FALSE),FALSE))</f>
        <v>1</v>
      </c>
      <c r="AT17" s="285">
        <f ca="1">IF(OR(ISBLANK('Worksheet 2b'!$D$27),ISBLANK($D17),ISBLANK($E17),$H17="N",ISBLANK($H17)),1,VLOOKUP('Worksheet 2b'!$D$27,INDIRECT(VLOOKUP('Crash Summary Worksheet'!$D17,'Crash Types &amp; Calculations'!$M$5:$N$9,2,FALSE)),VLOOKUP("Wet Pavement",'Crash Types &amp; Calculations'!$D$5:$K$26,8,FALSE),FALSE))</f>
        <v>1</v>
      </c>
      <c r="AU17" s="286">
        <f ca="1">IF(OR(ISBLANK('Worksheet 2b'!$D$27),ISBLANK($D17),ISBLANK($E17),$G17="N",ISBLANK($G17)),1,VLOOKUP('Worksheet 2b'!$D$27,INDIRECT(VLOOKUP('Crash Summary Worksheet'!$D17,'Crash Types &amp; Calculations'!$M$5:$N$9,2,FALSE)),VLOOKUP("Night",'Crash Types &amp; Calculations'!$D$5:$K$26,8,FALSE),FALSE))</f>
        <v>1</v>
      </c>
      <c r="AV17" s="288">
        <f t="shared" si="4"/>
        <v>0</v>
      </c>
      <c r="AW17" s="284">
        <f ca="1">IF(OR(ISBLANK('Worksheet 2b'!$D$41),ISBLANK($D17),ISBLANK($E17),ISERROR(VLOOKUP('Worksheet 2b'!$D$41,INDIRECT(VLOOKUP('Crash Summary Worksheet'!$D17,'Crash Types &amp; Calculations'!$M$5:$N$9,2,FALSE)),VLOOKUP('Crash Summary Worksheet'!$E17,'Crash Types &amp; Calculations'!$D$5:$K$26,8,FALSE),FALSE))),1,VLOOKUP('Worksheet 2b'!$D$41,INDIRECT(VLOOKUP('Crash Summary Worksheet'!$D17,'Crash Types &amp; Calculations'!$M$5:$N$9,2,FALSE)),VLOOKUP('Crash Summary Worksheet'!$E17,'Crash Types &amp; Calculations'!$D$5:$K$26,8,FALSE),FALSE))</f>
        <v>1</v>
      </c>
      <c r="AX17" s="285">
        <f ca="1">IF(OR(ISBLANK('Worksheet 2b'!$D$41),ISBLANK($D17),ISBLANK($E17),$H17="N",ISBLANK($H17)),1,VLOOKUP('Worksheet 2b'!$D$41,INDIRECT(VLOOKUP('Crash Summary Worksheet'!$D17,'Crash Types &amp; Calculations'!$M$5:$N$9,2,FALSE)),VLOOKUP("Wet Pavement",'Crash Types &amp; Calculations'!$D$5:$K$26,8,FALSE),FALSE))</f>
        <v>1</v>
      </c>
      <c r="AY17" s="287">
        <f ca="1">IF(OR(ISBLANK('Worksheet 2b'!$D$41),ISBLANK($D17),ISBLANK($E17),$G17="N",ISBLANK($G17)),1,VLOOKUP('Worksheet 2b'!$D$41,INDIRECT(VLOOKUP('Crash Summary Worksheet'!$D17,'Crash Types &amp; Calculations'!$M$5:$N$9,2,FALSE)),VLOOKUP("Night",'Crash Types &amp; Calculations'!$D$5:$K$26,8,FALSE),FALSE))</f>
        <v>1</v>
      </c>
      <c r="AZ17" s="288">
        <f t="shared" si="5"/>
        <v>0</v>
      </c>
    </row>
    <row r="18" spans="1:60" ht="12.75" customHeight="1" x14ac:dyDescent="0.2">
      <c r="A18" s="618">
        <v>13</v>
      </c>
      <c r="B18" s="118"/>
      <c r="C18" s="119"/>
      <c r="D18" s="117"/>
      <c r="E18" s="117"/>
      <c r="F18" s="117"/>
      <c r="G18" s="118"/>
      <c r="H18" s="118"/>
      <c r="I18" s="118"/>
      <c r="J18" s="118"/>
      <c r="K18" s="117"/>
      <c r="L18" s="120"/>
      <c r="M18" s="289">
        <f t="shared" si="6"/>
        <v>0</v>
      </c>
      <c r="N18" s="290">
        <f t="shared" si="7"/>
        <v>1</v>
      </c>
      <c r="O18" s="283">
        <f>IF(ISBLANK('Worksheet 2a'!$D$13),1,
IF(AND(MAX(AC18:AE18)&gt;1,MIN(AC18:AE18)&lt;=1),MAX(AC18:AE18)*MIN(AC18:AE18),
IF(MIN(AC18:AE18)&gt;=1,MAX(AC18:AE18),MIN(AC18:AE18))))</f>
        <v>1</v>
      </c>
      <c r="P18" s="283">
        <f>IF(ISBLANK('Worksheet 2a'!$D$27),1,
IF(AND(MAX(AG18:AI18)&gt;1,MIN(AG18:AI18)&lt;=1),MAX(AG18:AI18)*MIN(AG18:AI18),
IF(MIN(AG18:AI18)&gt;=1,MAX(AG18:AI18),MIN(AG18:AI18))))</f>
        <v>1</v>
      </c>
      <c r="Q18" s="283">
        <f>IF(ISBLANK('Worksheet 2a'!$D$41),1,
IF(AND(MAX(AK18:AM18)&gt;1,MIN(AK18:AM18)&lt;=1),MAX(AK18:AM18)*MIN(AK18:AM18),
IF(MIN(AK18:AM18)&gt;=1,MAX(AK18:AM18),MIN(AK18:AM18))))</f>
        <v>1</v>
      </c>
      <c r="R18" s="283">
        <f>IF(ISBLANK('Worksheet 2b'!$D$13),1,
IF(AND(MAX(AO18:AQ18)&gt;1,MIN(AO18:AQ18)&lt;=1),MAX(AO18:AQ18)*MIN(AO18:AQ18),
IF(MIN(AO18:AQ18)&gt;=1,MAX(AO18:AQ18),MIN(AO18:AQ18))))</f>
        <v>1</v>
      </c>
      <c r="S18" s="283">
        <f>IF(ISBLANK('Worksheet 2b'!$D$27),1,
IF(AND(MAX(AS18:AU18)&gt;1,MIN(AS18:AU18)&lt;=1),MAX(AS18:AU18)*MIN(AS18:AU18),
IF(MIN(AS18:AU18)&gt;=1,MAX(AS18:AU18),MIN(AS18:AU18))))</f>
        <v>1</v>
      </c>
      <c r="T18" s="283">
        <f>IF(ISBLANK('Worksheet 2b'!$D$41),1,
IF(AND(MAX(AW18:AY18)&gt;1,MIN(AW18:AY18)&lt;=1),MAX(AW18:AY18)*MIN(AW18:AY18),
IF(MIN(AW18:AY18)&gt;=1,MAX(AW18:AY18),MIN(AW18:AY18))))</f>
        <v>1</v>
      </c>
      <c r="U18" s="669" cm="1">
        <f t="array" ref="U18">IF(MAX(O18:T18)&lt;=1,1,PRODUCT(IF(O18:T18&gt;=1,O18:T18)))</f>
        <v>1</v>
      </c>
      <c r="V18" s="669">
        <f t="shared" si="8"/>
        <v>1</v>
      </c>
      <c r="W18" s="683" t="str">
        <f t="shared" si="9"/>
        <v>X</v>
      </c>
      <c r="X18" s="683">
        <f>IF(P18=MIN($O18:$T18),IF(COUNTIF($W18:W18,"X")&gt;0,P18,"X"),P18)</f>
        <v>1</v>
      </c>
      <c r="Y18" s="683">
        <f>IF(Q18=MIN($O18:$T18),IF(COUNTIF($W18:X18,"X")&gt;0,Q18,"X"),Q18)</f>
        <v>1</v>
      </c>
      <c r="Z18" s="683">
        <f>IF(R18=MIN($O18:$T18),IF(COUNTIF($W18:Y18,"X")&gt;0,R18,"X"),R18)</f>
        <v>1</v>
      </c>
      <c r="AA18" s="683">
        <f>IF(S18=MIN($O18:$T18),IF(COUNTIF($W18:Z18,"X")&gt;0,S18,"X"),S18)</f>
        <v>1</v>
      </c>
      <c r="AB18" s="684">
        <f>IF(T18=MIN($O18:$T18),IF(COUNTIF($W18:AA18,"X")&gt;0,T18,"X"),T18)</f>
        <v>1</v>
      </c>
      <c r="AC18" s="284">
        <f ca="1">IF(OR(ISBLANK('Worksheet 2a'!$D$13),ISBLANK($D18),ISBLANK($E18),ISERROR(VLOOKUP('Worksheet 2a'!$D$13,INDIRECT(VLOOKUP('Crash Summary Worksheet'!$D18,'Crash Types &amp; Calculations'!$M$5:$N$9,2,FALSE)),VLOOKUP('Crash Summary Worksheet'!$E18,'Crash Types &amp; Calculations'!$D$5:$K$26,8,FALSE),FALSE))),1,VLOOKUP('Worksheet 2a'!$D$13,INDIRECT(VLOOKUP('Crash Summary Worksheet'!$D18,'Crash Types &amp; Calculations'!$M$5:$N$9,2,FALSE)),VLOOKUP('Crash Summary Worksheet'!$E18,'Crash Types &amp; Calculations'!$D$5:$K$26,8,FALSE),FALSE))</f>
        <v>1</v>
      </c>
      <c r="AD18" s="285">
        <f ca="1">IF(OR(ISBLANK('Worksheet 2a'!$D$13),ISBLANK($D18),ISBLANK($E18),$H18="N",ISBLANK($H18)),1,VLOOKUP('Worksheet 2a'!$D$13,INDIRECT(VLOOKUP('Crash Summary Worksheet'!$D18,'Crash Types &amp; Calculations'!$M$5:$N$9,2,FALSE)),VLOOKUP("Wet Pavement",'Crash Types &amp; Calculations'!$D$5:$K$26,8,FALSE),FALSE))</f>
        <v>1</v>
      </c>
      <c r="AE18" s="286">
        <f ca="1">IF(OR(ISBLANK('Worksheet 2a'!$D$13),ISBLANK($D18),ISBLANK($E18),$G18="N",ISBLANK($G18)),1,VLOOKUP('Worksheet 2a'!$D$13,INDIRECT(VLOOKUP('Crash Summary Worksheet'!$D18,'Crash Types &amp; Calculations'!$M$5:$N$9,2,FALSE)),VLOOKUP("Night",'Crash Types &amp; Calculations'!$D$5:$K$26,8,FALSE),FALSE))</f>
        <v>1</v>
      </c>
      <c r="AF18" s="288">
        <f t="shared" si="0"/>
        <v>0</v>
      </c>
      <c r="AG18" s="284">
        <f ca="1">IF(OR(ISBLANK('Worksheet 2a'!$D$27),ISBLANK($D18),ISBLANK($E18),ISERROR(VLOOKUP('Worksheet 2a'!$D$27,INDIRECT(VLOOKUP('Crash Summary Worksheet'!$D18,'Crash Types &amp; Calculations'!$M$5:$N$9,2,FALSE)),VLOOKUP('Crash Summary Worksheet'!$E18,'Crash Types &amp; Calculations'!$D$5:$K$26,8,FALSE),FALSE))),1,VLOOKUP('Worksheet 2a'!$D$27,INDIRECT(VLOOKUP('Crash Summary Worksheet'!$D18,'Crash Types &amp; Calculations'!$M$5:$N$9,2,FALSE)),VLOOKUP('Crash Summary Worksheet'!$E18,'Crash Types &amp; Calculations'!$D$5:$K$26,8,FALSE),FALSE))</f>
        <v>1</v>
      </c>
      <c r="AH18" s="285">
        <f ca="1">IF(OR(ISBLANK('Worksheet 2a'!$D$27),ISBLANK($D18),ISBLANK($E18),$H18="N",ISBLANK($H18)),1,VLOOKUP('Worksheet 2a'!$D$27,INDIRECT(VLOOKUP('Crash Summary Worksheet'!$D18,'Crash Types &amp; Calculations'!$M$5:$N$9,2,FALSE)),VLOOKUP("Wet Pavement",'Crash Types &amp; Calculations'!$D$5:$K$26,8,FALSE),FALSE))</f>
        <v>1</v>
      </c>
      <c r="AI18" s="286">
        <f ca="1">IF(OR(ISBLANK('Worksheet 2a'!$D$27),ISBLANK($D18),ISBLANK($E18),$G18="N",ISBLANK($G18)),1,VLOOKUP('Worksheet 2a'!$D$27,INDIRECT(VLOOKUP('Crash Summary Worksheet'!$D18,'Crash Types &amp; Calculations'!$M$5:$N$9,2,FALSE)),VLOOKUP("Night",'Crash Types &amp; Calculations'!$D$5:$K$26,8,FALSE),FALSE))</f>
        <v>1</v>
      </c>
      <c r="AJ18" s="288">
        <f t="shared" si="1"/>
        <v>0</v>
      </c>
      <c r="AK18" s="284">
        <f ca="1">IF(OR(ISBLANK('Worksheet 2a'!$D$41),ISBLANK($D18),ISBLANK($E18),ISERROR(VLOOKUP('Worksheet 2a'!$D$41,INDIRECT(VLOOKUP('Crash Summary Worksheet'!$D18,'Crash Types &amp; Calculations'!$M$5:$N$9,2,FALSE)),VLOOKUP('Crash Summary Worksheet'!$E18,'Crash Types &amp; Calculations'!$D$5:$K$26,8,FALSE),FALSE))),1,VLOOKUP('Worksheet 2a'!$D$41,INDIRECT(VLOOKUP('Crash Summary Worksheet'!$D18,'Crash Types &amp; Calculations'!$M$5:$N$9,2,FALSE)),VLOOKUP('Crash Summary Worksheet'!$E18,'Crash Types &amp; Calculations'!$D$5:$K$26,8,FALSE),FALSE))</f>
        <v>1</v>
      </c>
      <c r="AL18" s="285">
        <f ca="1">IF(OR(ISBLANK('Worksheet 2a'!$D$41),ISBLANK($D18),ISBLANK($E18),$H18="N",ISBLANK($H18)),1,VLOOKUP('Worksheet 2a'!$D$41,INDIRECT(VLOOKUP('Crash Summary Worksheet'!$D18,'Crash Types &amp; Calculations'!$M$5:$N$9,2,FALSE)),VLOOKUP("Wet Pavement",'Crash Types &amp; Calculations'!$D$5:$K$26,8,FALSE),FALSE))</f>
        <v>1</v>
      </c>
      <c r="AM18" s="287">
        <f ca="1">IF(OR(ISBLANK('Worksheet 2a'!$D$41),ISBLANK($D18),ISBLANK($E18),$G18="N",ISBLANK($G18)),1,VLOOKUP('Worksheet 2a'!$D$41,INDIRECT(VLOOKUP('Crash Summary Worksheet'!$D18,'Crash Types &amp; Calculations'!$M$5:$N$9,2,FALSE)),VLOOKUP("Night",'Crash Types &amp; Calculations'!$D$5:$K$26,8,FALSE),FALSE))</f>
        <v>1</v>
      </c>
      <c r="AN18" s="288">
        <f t="shared" si="2"/>
        <v>0</v>
      </c>
      <c r="AO18" s="284">
        <f ca="1">IF(OR(ISBLANK('Worksheet 2b'!$D$13),ISBLANK($D18),ISBLANK($E18),ISERROR(VLOOKUP('Worksheet 2b'!$D$13,INDIRECT(VLOOKUP('Crash Summary Worksheet'!$D18,'Crash Types &amp; Calculations'!$M$5:$N$9,2,FALSE)),VLOOKUP('Crash Summary Worksheet'!$E18,'Crash Types &amp; Calculations'!$D$5:$K$26,8,FALSE),FALSE))),1,VLOOKUP('Worksheet 2b'!$D$13,INDIRECT(VLOOKUP('Crash Summary Worksheet'!$D18,'Crash Types &amp; Calculations'!$M$5:$N$9,2,FALSE)),VLOOKUP('Crash Summary Worksheet'!$E18,'Crash Types &amp; Calculations'!$D$5:$K$26,8,FALSE),FALSE))</f>
        <v>1</v>
      </c>
      <c r="AP18" s="285">
        <f ca="1">IF(OR(ISBLANK('Worksheet 2b'!$D$13),ISBLANK($D18),ISBLANK($E18),$H18="N",ISBLANK($H18)),1,VLOOKUP('Worksheet 2b'!$D$13,INDIRECT(VLOOKUP('Crash Summary Worksheet'!$D18,'Crash Types &amp; Calculations'!$M$5:$N$9,2,FALSE)),VLOOKUP("Wet Pavement",'Crash Types &amp; Calculations'!$D$5:$K$26,8,FALSE),FALSE))</f>
        <v>1</v>
      </c>
      <c r="AQ18" s="286">
        <f ca="1">IF(OR(ISBLANK('Worksheet 2b'!$D$13),ISBLANK($D18),ISBLANK($E18),$G18="N",ISBLANK($G18)),1,VLOOKUP('Worksheet 2b'!$D$13,INDIRECT(VLOOKUP('Crash Summary Worksheet'!$D18,'Crash Types &amp; Calculations'!$M$5:$N$9,2,FALSE)),VLOOKUP("Night",'Crash Types &amp; Calculations'!$D$5:$K$26,8,FALSE),FALSE))</f>
        <v>1</v>
      </c>
      <c r="AR18" s="288">
        <f t="shared" si="3"/>
        <v>0</v>
      </c>
      <c r="AS18" s="284">
        <f ca="1">IF(OR(ISBLANK('Worksheet 2b'!$D$27),ISBLANK($D18),ISBLANK($E18),ISERROR(VLOOKUP('Worksheet 2b'!$D$27,INDIRECT(VLOOKUP('Crash Summary Worksheet'!$D18,'Crash Types &amp; Calculations'!$M$5:$N$9,2,FALSE)),VLOOKUP('Crash Summary Worksheet'!$E18,'Crash Types &amp; Calculations'!$D$5:$K$26,8,FALSE),FALSE))),1,VLOOKUP('Worksheet 2b'!$D$27,INDIRECT(VLOOKUP('Crash Summary Worksheet'!$D18,'Crash Types &amp; Calculations'!$M$5:$N$9,2,FALSE)),VLOOKUP('Crash Summary Worksheet'!$E18,'Crash Types &amp; Calculations'!$D$5:$K$26,8,FALSE),FALSE))</f>
        <v>1</v>
      </c>
      <c r="AT18" s="285">
        <f ca="1">IF(OR(ISBLANK('Worksheet 2b'!$D$27),ISBLANK($D18),ISBLANK($E18),$H18="N",ISBLANK($H18)),1,VLOOKUP('Worksheet 2b'!$D$27,INDIRECT(VLOOKUP('Crash Summary Worksheet'!$D18,'Crash Types &amp; Calculations'!$M$5:$N$9,2,FALSE)),VLOOKUP("Wet Pavement",'Crash Types &amp; Calculations'!$D$5:$K$26,8,FALSE),FALSE))</f>
        <v>1</v>
      </c>
      <c r="AU18" s="286">
        <f ca="1">IF(OR(ISBLANK('Worksheet 2b'!$D$27),ISBLANK($D18),ISBLANK($E18),$G18="N",ISBLANK($G18)),1,VLOOKUP('Worksheet 2b'!$D$27,INDIRECT(VLOOKUP('Crash Summary Worksheet'!$D18,'Crash Types &amp; Calculations'!$M$5:$N$9,2,FALSE)),VLOOKUP("Night",'Crash Types &amp; Calculations'!$D$5:$K$26,8,FALSE),FALSE))</f>
        <v>1</v>
      </c>
      <c r="AV18" s="288">
        <f t="shared" si="4"/>
        <v>0</v>
      </c>
      <c r="AW18" s="284">
        <f ca="1">IF(OR(ISBLANK('Worksheet 2b'!$D$41),ISBLANK($D18),ISBLANK($E18),ISERROR(VLOOKUP('Worksheet 2b'!$D$41,INDIRECT(VLOOKUP('Crash Summary Worksheet'!$D18,'Crash Types &amp; Calculations'!$M$5:$N$9,2,FALSE)),VLOOKUP('Crash Summary Worksheet'!$E18,'Crash Types &amp; Calculations'!$D$5:$K$26,8,FALSE),FALSE))),1,VLOOKUP('Worksheet 2b'!$D$41,INDIRECT(VLOOKUP('Crash Summary Worksheet'!$D18,'Crash Types &amp; Calculations'!$M$5:$N$9,2,FALSE)),VLOOKUP('Crash Summary Worksheet'!$E18,'Crash Types &amp; Calculations'!$D$5:$K$26,8,FALSE),FALSE))</f>
        <v>1</v>
      </c>
      <c r="AX18" s="285">
        <f ca="1">IF(OR(ISBLANK('Worksheet 2b'!$D$41),ISBLANK($D18),ISBLANK($E18),$H18="N",ISBLANK($H18)),1,VLOOKUP('Worksheet 2b'!$D$41,INDIRECT(VLOOKUP('Crash Summary Worksheet'!$D18,'Crash Types &amp; Calculations'!$M$5:$N$9,2,FALSE)),VLOOKUP("Wet Pavement",'Crash Types &amp; Calculations'!$D$5:$K$26,8,FALSE),FALSE))</f>
        <v>1</v>
      </c>
      <c r="AY18" s="287">
        <f ca="1">IF(OR(ISBLANK('Worksheet 2b'!$D$41),ISBLANK($D18),ISBLANK($E18),$G18="N",ISBLANK($G18)),1,VLOOKUP('Worksheet 2b'!$D$41,INDIRECT(VLOOKUP('Crash Summary Worksheet'!$D18,'Crash Types &amp; Calculations'!$M$5:$N$9,2,FALSE)),VLOOKUP("Night",'Crash Types &amp; Calculations'!$D$5:$K$26,8,FALSE),FALSE))</f>
        <v>1</v>
      </c>
      <c r="AZ18" s="288">
        <f t="shared" si="5"/>
        <v>0</v>
      </c>
    </row>
    <row r="19" spans="1:60" ht="12.75" customHeight="1" x14ac:dyDescent="0.2">
      <c r="A19" s="618">
        <v>14</v>
      </c>
      <c r="B19" s="118"/>
      <c r="C19" s="119"/>
      <c r="D19" s="117"/>
      <c r="E19" s="117"/>
      <c r="F19" s="117"/>
      <c r="G19" s="118"/>
      <c r="H19" s="118"/>
      <c r="I19" s="118"/>
      <c r="J19" s="118"/>
      <c r="K19" s="117"/>
      <c r="L19" s="120"/>
      <c r="M19" s="289">
        <f t="shared" si="6"/>
        <v>0</v>
      </c>
      <c r="N19" s="290">
        <f t="shared" si="7"/>
        <v>1</v>
      </c>
      <c r="O19" s="283">
        <f>IF(ISBLANK('Worksheet 2a'!$D$13),1,
IF(AND(MAX(AC19:AE19)&gt;1,MIN(AC19:AE19)&lt;=1),MAX(AC19:AE19)*MIN(AC19:AE19),
IF(MIN(AC19:AE19)&gt;=1,MAX(AC19:AE19),MIN(AC19:AE19))))</f>
        <v>1</v>
      </c>
      <c r="P19" s="283">
        <f>IF(ISBLANK('Worksheet 2a'!$D$27),1,
IF(AND(MAX(AG19:AI19)&gt;1,MIN(AG19:AI19)&lt;=1),MAX(AG19:AI19)*MIN(AG19:AI19),
IF(MIN(AG19:AI19)&gt;=1,MAX(AG19:AI19),MIN(AG19:AI19))))</f>
        <v>1</v>
      </c>
      <c r="Q19" s="283">
        <f>IF(ISBLANK('Worksheet 2a'!$D$41),1,
IF(AND(MAX(AK19:AM19)&gt;1,MIN(AK19:AM19)&lt;=1),MAX(AK19:AM19)*MIN(AK19:AM19),
IF(MIN(AK19:AM19)&gt;=1,MAX(AK19:AM19),MIN(AK19:AM19))))</f>
        <v>1</v>
      </c>
      <c r="R19" s="283">
        <f>IF(ISBLANK('Worksheet 2b'!$D$13),1,
IF(AND(MAX(AO19:AQ19)&gt;1,MIN(AO19:AQ19)&lt;=1),MAX(AO19:AQ19)*MIN(AO19:AQ19),
IF(MIN(AO19:AQ19)&gt;=1,MAX(AO19:AQ19),MIN(AO19:AQ19))))</f>
        <v>1</v>
      </c>
      <c r="S19" s="283">
        <f>IF(ISBLANK('Worksheet 2b'!$D$27),1,
IF(AND(MAX(AS19:AU19)&gt;1,MIN(AS19:AU19)&lt;=1),MAX(AS19:AU19)*MIN(AS19:AU19),
IF(MIN(AS19:AU19)&gt;=1,MAX(AS19:AU19),MIN(AS19:AU19))))</f>
        <v>1</v>
      </c>
      <c r="T19" s="283">
        <f>IF(ISBLANK('Worksheet 2b'!$D$41),1,
IF(AND(MAX(AW19:AY19)&gt;1,MIN(AW19:AY19)&lt;=1),MAX(AW19:AY19)*MIN(AW19:AY19),
IF(MIN(AW19:AY19)&gt;=1,MAX(AW19:AY19),MIN(AW19:AY19))))</f>
        <v>1</v>
      </c>
      <c r="U19" s="669" cm="1">
        <f t="array" ref="U19">IF(MAX(O19:T19)&lt;=1,1,PRODUCT(IF(O19:T19&gt;=1,O19:T19)))</f>
        <v>1</v>
      </c>
      <c r="V19" s="669">
        <f t="shared" si="8"/>
        <v>1</v>
      </c>
      <c r="W19" s="683" t="str">
        <f t="shared" si="9"/>
        <v>X</v>
      </c>
      <c r="X19" s="683">
        <f>IF(P19=MIN($O19:$T19),IF(COUNTIF($W19:W19,"X")&gt;0,P19,"X"),P19)</f>
        <v>1</v>
      </c>
      <c r="Y19" s="683">
        <f>IF(Q19=MIN($O19:$T19),IF(COUNTIF($W19:X19,"X")&gt;0,Q19,"X"),Q19)</f>
        <v>1</v>
      </c>
      <c r="Z19" s="683">
        <f>IF(R19=MIN($O19:$T19),IF(COUNTIF($W19:Y19,"X")&gt;0,R19,"X"),R19)</f>
        <v>1</v>
      </c>
      <c r="AA19" s="683">
        <f>IF(S19=MIN($O19:$T19),IF(COUNTIF($W19:Z19,"X")&gt;0,S19,"X"),S19)</f>
        <v>1</v>
      </c>
      <c r="AB19" s="684">
        <f>IF(T19=MIN($O19:$T19),IF(COUNTIF($W19:AA19,"X")&gt;0,T19,"X"),T19)</f>
        <v>1</v>
      </c>
      <c r="AC19" s="284">
        <f ca="1">IF(OR(ISBLANK('Worksheet 2a'!$D$13),ISBLANK($D19),ISBLANK($E19),ISERROR(VLOOKUP('Worksheet 2a'!$D$13,INDIRECT(VLOOKUP('Crash Summary Worksheet'!$D19,'Crash Types &amp; Calculations'!$M$5:$N$9,2,FALSE)),VLOOKUP('Crash Summary Worksheet'!$E19,'Crash Types &amp; Calculations'!$D$5:$K$26,8,FALSE),FALSE))),1,VLOOKUP('Worksheet 2a'!$D$13,INDIRECT(VLOOKUP('Crash Summary Worksheet'!$D19,'Crash Types &amp; Calculations'!$M$5:$N$9,2,FALSE)),VLOOKUP('Crash Summary Worksheet'!$E19,'Crash Types &amp; Calculations'!$D$5:$K$26,8,FALSE),FALSE))</f>
        <v>1</v>
      </c>
      <c r="AD19" s="285">
        <f ca="1">IF(OR(ISBLANK('Worksheet 2a'!$D$13),ISBLANK($D19),ISBLANK($E19),$H19="N",ISBLANK($H19)),1,VLOOKUP('Worksheet 2a'!$D$13,INDIRECT(VLOOKUP('Crash Summary Worksheet'!$D19,'Crash Types &amp; Calculations'!$M$5:$N$9,2,FALSE)),VLOOKUP("Wet Pavement",'Crash Types &amp; Calculations'!$D$5:$K$26,8,FALSE),FALSE))</f>
        <v>1</v>
      </c>
      <c r="AE19" s="286">
        <f ca="1">IF(OR(ISBLANK('Worksheet 2a'!$D$13),ISBLANK($D19),ISBLANK($E19),$G19="N",ISBLANK($G19)),1,VLOOKUP('Worksheet 2a'!$D$13,INDIRECT(VLOOKUP('Crash Summary Worksheet'!$D19,'Crash Types &amp; Calculations'!$M$5:$N$9,2,FALSE)),VLOOKUP("Night",'Crash Types &amp; Calculations'!$D$5:$K$26,8,FALSE),FALSE))</f>
        <v>1</v>
      </c>
      <c r="AF19" s="288">
        <f t="shared" si="0"/>
        <v>0</v>
      </c>
      <c r="AG19" s="284">
        <f ca="1">IF(OR(ISBLANK('Worksheet 2a'!$D$27),ISBLANK($D19),ISBLANK($E19),ISERROR(VLOOKUP('Worksheet 2a'!$D$27,INDIRECT(VLOOKUP('Crash Summary Worksheet'!$D19,'Crash Types &amp; Calculations'!$M$5:$N$9,2,FALSE)),VLOOKUP('Crash Summary Worksheet'!$E19,'Crash Types &amp; Calculations'!$D$5:$K$26,8,FALSE),FALSE))),1,VLOOKUP('Worksheet 2a'!$D$27,INDIRECT(VLOOKUP('Crash Summary Worksheet'!$D19,'Crash Types &amp; Calculations'!$M$5:$N$9,2,FALSE)),VLOOKUP('Crash Summary Worksheet'!$E19,'Crash Types &amp; Calculations'!$D$5:$K$26,8,FALSE),FALSE))</f>
        <v>1</v>
      </c>
      <c r="AH19" s="285">
        <f ca="1">IF(OR(ISBLANK('Worksheet 2a'!$D$27),ISBLANK($D19),ISBLANK($E19),$H19="N",ISBLANK($H19)),1,VLOOKUP('Worksheet 2a'!$D$27,INDIRECT(VLOOKUP('Crash Summary Worksheet'!$D19,'Crash Types &amp; Calculations'!$M$5:$N$9,2,FALSE)),VLOOKUP("Wet Pavement",'Crash Types &amp; Calculations'!$D$5:$K$26,8,FALSE),FALSE))</f>
        <v>1</v>
      </c>
      <c r="AI19" s="286">
        <f ca="1">IF(OR(ISBLANK('Worksheet 2a'!$D$27),ISBLANK($D19),ISBLANK($E19),$G19="N",ISBLANK($G19)),1,VLOOKUP('Worksheet 2a'!$D$27,INDIRECT(VLOOKUP('Crash Summary Worksheet'!$D19,'Crash Types &amp; Calculations'!$M$5:$N$9,2,FALSE)),VLOOKUP("Night",'Crash Types &amp; Calculations'!$D$5:$K$26,8,FALSE),FALSE))</f>
        <v>1</v>
      </c>
      <c r="AJ19" s="288">
        <f t="shared" si="1"/>
        <v>0</v>
      </c>
      <c r="AK19" s="284">
        <f ca="1">IF(OR(ISBLANK('Worksheet 2a'!$D$41),ISBLANK($D19),ISBLANK($E19),ISERROR(VLOOKUP('Worksheet 2a'!$D$41,INDIRECT(VLOOKUP('Crash Summary Worksheet'!$D19,'Crash Types &amp; Calculations'!$M$5:$N$9,2,FALSE)),VLOOKUP('Crash Summary Worksheet'!$E19,'Crash Types &amp; Calculations'!$D$5:$K$26,8,FALSE),FALSE))),1,VLOOKUP('Worksheet 2a'!$D$41,INDIRECT(VLOOKUP('Crash Summary Worksheet'!$D19,'Crash Types &amp; Calculations'!$M$5:$N$9,2,FALSE)),VLOOKUP('Crash Summary Worksheet'!$E19,'Crash Types &amp; Calculations'!$D$5:$K$26,8,FALSE),FALSE))</f>
        <v>1</v>
      </c>
      <c r="AL19" s="285">
        <f ca="1">IF(OR(ISBLANK('Worksheet 2a'!$D$41),ISBLANK($D19),ISBLANK($E19),$H19="N",ISBLANK($H19)),1,VLOOKUP('Worksheet 2a'!$D$41,INDIRECT(VLOOKUP('Crash Summary Worksheet'!$D19,'Crash Types &amp; Calculations'!$M$5:$N$9,2,FALSE)),VLOOKUP("Wet Pavement",'Crash Types &amp; Calculations'!$D$5:$K$26,8,FALSE),FALSE))</f>
        <v>1</v>
      </c>
      <c r="AM19" s="287">
        <f ca="1">IF(OR(ISBLANK('Worksheet 2a'!$D$41),ISBLANK($D19),ISBLANK($E19),$G19="N",ISBLANK($G19)),1,VLOOKUP('Worksheet 2a'!$D$41,INDIRECT(VLOOKUP('Crash Summary Worksheet'!$D19,'Crash Types &amp; Calculations'!$M$5:$N$9,2,FALSE)),VLOOKUP("Night",'Crash Types &amp; Calculations'!$D$5:$K$26,8,FALSE),FALSE))</f>
        <v>1</v>
      </c>
      <c r="AN19" s="288">
        <f t="shared" si="2"/>
        <v>0</v>
      </c>
      <c r="AO19" s="284">
        <f ca="1">IF(OR(ISBLANK('Worksheet 2b'!$D$13),ISBLANK($D19),ISBLANK($E19),ISERROR(VLOOKUP('Worksheet 2b'!$D$13,INDIRECT(VLOOKUP('Crash Summary Worksheet'!$D19,'Crash Types &amp; Calculations'!$M$5:$N$9,2,FALSE)),VLOOKUP('Crash Summary Worksheet'!$E19,'Crash Types &amp; Calculations'!$D$5:$K$26,8,FALSE),FALSE))),1,VLOOKUP('Worksheet 2b'!$D$13,INDIRECT(VLOOKUP('Crash Summary Worksheet'!$D19,'Crash Types &amp; Calculations'!$M$5:$N$9,2,FALSE)),VLOOKUP('Crash Summary Worksheet'!$E19,'Crash Types &amp; Calculations'!$D$5:$K$26,8,FALSE),FALSE))</f>
        <v>1</v>
      </c>
      <c r="AP19" s="285">
        <f ca="1">IF(OR(ISBLANK('Worksheet 2b'!$D$13),ISBLANK($D19),ISBLANK($E19),$H19="N",ISBLANK($H19)),1,VLOOKUP('Worksheet 2b'!$D$13,INDIRECT(VLOOKUP('Crash Summary Worksheet'!$D19,'Crash Types &amp; Calculations'!$M$5:$N$9,2,FALSE)),VLOOKUP("Wet Pavement",'Crash Types &amp; Calculations'!$D$5:$K$26,8,FALSE),FALSE))</f>
        <v>1</v>
      </c>
      <c r="AQ19" s="286">
        <f ca="1">IF(OR(ISBLANK('Worksheet 2b'!$D$13),ISBLANK($D19),ISBLANK($E19),$G19="N",ISBLANK($G19)),1,VLOOKUP('Worksheet 2b'!$D$13,INDIRECT(VLOOKUP('Crash Summary Worksheet'!$D19,'Crash Types &amp; Calculations'!$M$5:$N$9,2,FALSE)),VLOOKUP("Night",'Crash Types &amp; Calculations'!$D$5:$K$26,8,FALSE),FALSE))</f>
        <v>1</v>
      </c>
      <c r="AR19" s="288">
        <f t="shared" si="3"/>
        <v>0</v>
      </c>
      <c r="AS19" s="284">
        <f ca="1">IF(OR(ISBLANK('Worksheet 2b'!$D$27),ISBLANK($D19),ISBLANK($E19),ISERROR(VLOOKUP('Worksheet 2b'!$D$27,INDIRECT(VLOOKUP('Crash Summary Worksheet'!$D19,'Crash Types &amp; Calculations'!$M$5:$N$9,2,FALSE)),VLOOKUP('Crash Summary Worksheet'!$E19,'Crash Types &amp; Calculations'!$D$5:$K$26,8,FALSE),FALSE))),1,VLOOKUP('Worksheet 2b'!$D$27,INDIRECT(VLOOKUP('Crash Summary Worksheet'!$D19,'Crash Types &amp; Calculations'!$M$5:$N$9,2,FALSE)),VLOOKUP('Crash Summary Worksheet'!$E19,'Crash Types &amp; Calculations'!$D$5:$K$26,8,FALSE),FALSE))</f>
        <v>1</v>
      </c>
      <c r="AT19" s="285">
        <f ca="1">IF(OR(ISBLANK('Worksheet 2b'!$D$27),ISBLANK($D19),ISBLANK($E19),$H19="N",ISBLANK($H19)),1,VLOOKUP('Worksheet 2b'!$D$27,INDIRECT(VLOOKUP('Crash Summary Worksheet'!$D19,'Crash Types &amp; Calculations'!$M$5:$N$9,2,FALSE)),VLOOKUP("Wet Pavement",'Crash Types &amp; Calculations'!$D$5:$K$26,8,FALSE),FALSE))</f>
        <v>1</v>
      </c>
      <c r="AU19" s="286">
        <f ca="1">IF(OR(ISBLANK('Worksheet 2b'!$D$27),ISBLANK($D19),ISBLANK($E19),$G19="N",ISBLANK($G19)),1,VLOOKUP('Worksheet 2b'!$D$27,INDIRECT(VLOOKUP('Crash Summary Worksheet'!$D19,'Crash Types &amp; Calculations'!$M$5:$N$9,2,FALSE)),VLOOKUP("Night",'Crash Types &amp; Calculations'!$D$5:$K$26,8,FALSE),FALSE))</f>
        <v>1</v>
      </c>
      <c r="AV19" s="288">
        <f t="shared" si="4"/>
        <v>0</v>
      </c>
      <c r="AW19" s="284">
        <f ca="1">IF(OR(ISBLANK('Worksheet 2b'!$D$41),ISBLANK($D19),ISBLANK($E19),ISERROR(VLOOKUP('Worksheet 2b'!$D$41,INDIRECT(VLOOKUP('Crash Summary Worksheet'!$D19,'Crash Types &amp; Calculations'!$M$5:$N$9,2,FALSE)),VLOOKUP('Crash Summary Worksheet'!$E19,'Crash Types &amp; Calculations'!$D$5:$K$26,8,FALSE),FALSE))),1,VLOOKUP('Worksheet 2b'!$D$41,INDIRECT(VLOOKUP('Crash Summary Worksheet'!$D19,'Crash Types &amp; Calculations'!$M$5:$N$9,2,FALSE)),VLOOKUP('Crash Summary Worksheet'!$E19,'Crash Types &amp; Calculations'!$D$5:$K$26,8,FALSE),FALSE))</f>
        <v>1</v>
      </c>
      <c r="AX19" s="285">
        <f ca="1">IF(OR(ISBLANK('Worksheet 2b'!$D$41),ISBLANK($D19),ISBLANK($E19),$H19="N",ISBLANK($H19)),1,VLOOKUP('Worksheet 2b'!$D$41,INDIRECT(VLOOKUP('Crash Summary Worksheet'!$D19,'Crash Types &amp; Calculations'!$M$5:$N$9,2,FALSE)),VLOOKUP("Wet Pavement",'Crash Types &amp; Calculations'!$D$5:$K$26,8,FALSE),FALSE))</f>
        <v>1</v>
      </c>
      <c r="AY19" s="287">
        <f ca="1">IF(OR(ISBLANK('Worksheet 2b'!$D$41),ISBLANK($D19),ISBLANK($E19),$G19="N",ISBLANK($G19)),1,VLOOKUP('Worksheet 2b'!$D$41,INDIRECT(VLOOKUP('Crash Summary Worksheet'!$D19,'Crash Types &amp; Calculations'!$M$5:$N$9,2,FALSE)),VLOOKUP("Night",'Crash Types &amp; Calculations'!$D$5:$K$26,8,FALSE),FALSE))</f>
        <v>1</v>
      </c>
      <c r="AZ19" s="288">
        <f t="shared" si="5"/>
        <v>0</v>
      </c>
    </row>
    <row r="20" spans="1:60" ht="12.75" customHeight="1" x14ac:dyDescent="0.2">
      <c r="A20" s="618">
        <v>15</v>
      </c>
      <c r="B20" s="118"/>
      <c r="C20" s="119"/>
      <c r="D20" s="117"/>
      <c r="E20" s="117"/>
      <c r="F20" s="117"/>
      <c r="G20" s="118"/>
      <c r="H20" s="118"/>
      <c r="I20" s="118"/>
      <c r="J20" s="118"/>
      <c r="K20" s="117"/>
      <c r="L20" s="120"/>
      <c r="M20" s="289">
        <f t="shared" si="6"/>
        <v>0</v>
      </c>
      <c r="N20" s="290">
        <f t="shared" si="7"/>
        <v>1</v>
      </c>
      <c r="O20" s="283">
        <f>IF(ISBLANK('Worksheet 2a'!$D$13),1,
IF(AND(MAX(AC20:AE20)&gt;1,MIN(AC20:AE20)&lt;=1),MAX(AC20:AE20)*MIN(AC20:AE20),
IF(MIN(AC20:AE20)&gt;=1,MAX(AC20:AE20),MIN(AC20:AE20))))</f>
        <v>1</v>
      </c>
      <c r="P20" s="283">
        <f>IF(ISBLANK('Worksheet 2a'!$D$27),1,
IF(AND(MAX(AG20:AI20)&gt;1,MIN(AG20:AI20)&lt;=1),MAX(AG20:AI20)*MIN(AG20:AI20),
IF(MIN(AG20:AI20)&gt;=1,MAX(AG20:AI20),MIN(AG20:AI20))))</f>
        <v>1</v>
      </c>
      <c r="Q20" s="283">
        <f>IF(ISBLANK('Worksheet 2a'!$D$41),1,
IF(AND(MAX(AK20:AM20)&gt;1,MIN(AK20:AM20)&lt;=1),MAX(AK20:AM20)*MIN(AK20:AM20),
IF(MIN(AK20:AM20)&gt;=1,MAX(AK20:AM20),MIN(AK20:AM20))))</f>
        <v>1</v>
      </c>
      <c r="R20" s="283">
        <f>IF(ISBLANK('Worksheet 2b'!$D$13),1,
IF(AND(MAX(AO20:AQ20)&gt;1,MIN(AO20:AQ20)&lt;=1),MAX(AO20:AQ20)*MIN(AO20:AQ20),
IF(MIN(AO20:AQ20)&gt;=1,MAX(AO20:AQ20),MIN(AO20:AQ20))))</f>
        <v>1</v>
      </c>
      <c r="S20" s="283">
        <f>IF(ISBLANK('Worksheet 2b'!$D$27),1,
IF(AND(MAX(AS20:AU20)&gt;1,MIN(AS20:AU20)&lt;=1),MAX(AS20:AU20)*MIN(AS20:AU20),
IF(MIN(AS20:AU20)&gt;=1,MAX(AS20:AU20),MIN(AS20:AU20))))</f>
        <v>1</v>
      </c>
      <c r="T20" s="283">
        <f>IF(ISBLANK('Worksheet 2b'!$D$41),1,
IF(AND(MAX(AW20:AY20)&gt;1,MIN(AW20:AY20)&lt;=1),MAX(AW20:AY20)*MIN(AW20:AY20),
IF(MIN(AW20:AY20)&gt;=1,MAX(AW20:AY20),MIN(AW20:AY20))))</f>
        <v>1</v>
      </c>
      <c r="U20" s="669" cm="1">
        <f t="array" ref="U20">IF(MAX(O20:T20)&lt;=1,1,PRODUCT(IF(O20:T20&gt;=1,O20:T20)))</f>
        <v>1</v>
      </c>
      <c r="V20" s="669">
        <f t="shared" si="8"/>
        <v>1</v>
      </c>
      <c r="W20" s="683" t="str">
        <f t="shared" si="9"/>
        <v>X</v>
      </c>
      <c r="X20" s="683">
        <f>IF(P20=MIN($O20:$T20),IF(COUNTIF($W20:W20,"X")&gt;0,P20,"X"),P20)</f>
        <v>1</v>
      </c>
      <c r="Y20" s="683">
        <f>IF(Q20=MIN($O20:$T20),IF(COUNTIF($W20:X20,"X")&gt;0,Q20,"X"),Q20)</f>
        <v>1</v>
      </c>
      <c r="Z20" s="683">
        <f>IF(R20=MIN($O20:$T20),IF(COUNTIF($W20:Y20,"X")&gt;0,R20,"X"),R20)</f>
        <v>1</v>
      </c>
      <c r="AA20" s="683">
        <f>IF(S20=MIN($O20:$T20),IF(COUNTIF($W20:Z20,"X")&gt;0,S20,"X"),S20)</f>
        <v>1</v>
      </c>
      <c r="AB20" s="684">
        <f>IF(T20=MIN($O20:$T20),IF(COUNTIF($W20:AA20,"X")&gt;0,T20,"X"),T20)</f>
        <v>1</v>
      </c>
      <c r="AC20" s="284">
        <f ca="1">IF(OR(ISBLANK('Worksheet 2a'!$D$13),ISBLANK($D20),ISBLANK($E20),ISERROR(VLOOKUP('Worksheet 2a'!$D$13,INDIRECT(VLOOKUP('Crash Summary Worksheet'!$D20,'Crash Types &amp; Calculations'!$M$5:$N$9,2,FALSE)),VLOOKUP('Crash Summary Worksheet'!$E20,'Crash Types &amp; Calculations'!$D$5:$K$26,8,FALSE),FALSE))),1,VLOOKUP('Worksheet 2a'!$D$13,INDIRECT(VLOOKUP('Crash Summary Worksheet'!$D20,'Crash Types &amp; Calculations'!$M$5:$N$9,2,FALSE)),VLOOKUP('Crash Summary Worksheet'!$E20,'Crash Types &amp; Calculations'!$D$5:$K$26,8,FALSE),FALSE))</f>
        <v>1</v>
      </c>
      <c r="AD20" s="285">
        <f ca="1">IF(OR(ISBLANK('Worksheet 2a'!$D$13),ISBLANK($D20),ISBLANK($E20),$H20="N",ISBLANK($H20)),1,VLOOKUP('Worksheet 2a'!$D$13,INDIRECT(VLOOKUP('Crash Summary Worksheet'!$D20,'Crash Types &amp; Calculations'!$M$5:$N$9,2,FALSE)),VLOOKUP("Wet Pavement",'Crash Types &amp; Calculations'!$D$5:$K$26,8,FALSE),FALSE))</f>
        <v>1</v>
      </c>
      <c r="AE20" s="286">
        <f ca="1">IF(OR(ISBLANK('Worksheet 2a'!$D$13),ISBLANK($D20),ISBLANK($E20),$G20="N",ISBLANK($G20)),1,VLOOKUP('Worksheet 2a'!$D$13,INDIRECT(VLOOKUP('Crash Summary Worksheet'!$D20,'Crash Types &amp; Calculations'!$M$5:$N$9,2,FALSE)),VLOOKUP("Night",'Crash Types &amp; Calculations'!$D$5:$K$26,8,FALSE),FALSE))</f>
        <v>1</v>
      </c>
      <c r="AF20" s="288">
        <f t="shared" si="0"/>
        <v>0</v>
      </c>
      <c r="AG20" s="284">
        <f ca="1">IF(OR(ISBLANK('Worksheet 2a'!$D$27),ISBLANK($D20),ISBLANK($E20),ISERROR(VLOOKUP('Worksheet 2a'!$D$27,INDIRECT(VLOOKUP('Crash Summary Worksheet'!$D20,'Crash Types &amp; Calculations'!$M$5:$N$9,2,FALSE)),VLOOKUP('Crash Summary Worksheet'!$E20,'Crash Types &amp; Calculations'!$D$5:$K$26,8,FALSE),FALSE))),1,VLOOKUP('Worksheet 2a'!$D$27,INDIRECT(VLOOKUP('Crash Summary Worksheet'!$D20,'Crash Types &amp; Calculations'!$M$5:$N$9,2,FALSE)),VLOOKUP('Crash Summary Worksheet'!$E20,'Crash Types &amp; Calculations'!$D$5:$K$26,8,FALSE),FALSE))</f>
        <v>1</v>
      </c>
      <c r="AH20" s="285">
        <f ca="1">IF(OR(ISBLANK('Worksheet 2a'!$D$27),ISBLANK($D20),ISBLANK($E20),$H20="N",ISBLANK($H20)),1,VLOOKUP('Worksheet 2a'!$D$27,INDIRECT(VLOOKUP('Crash Summary Worksheet'!$D20,'Crash Types &amp; Calculations'!$M$5:$N$9,2,FALSE)),VLOOKUP("Wet Pavement",'Crash Types &amp; Calculations'!$D$5:$K$26,8,FALSE),FALSE))</f>
        <v>1</v>
      </c>
      <c r="AI20" s="286">
        <f ca="1">IF(OR(ISBLANK('Worksheet 2a'!$D$27),ISBLANK($D20),ISBLANK($E20),$G20="N",ISBLANK($G20)),1,VLOOKUP('Worksheet 2a'!$D$27,INDIRECT(VLOOKUP('Crash Summary Worksheet'!$D20,'Crash Types &amp; Calculations'!$M$5:$N$9,2,FALSE)),VLOOKUP("Night",'Crash Types &amp; Calculations'!$D$5:$K$26,8,FALSE),FALSE))</f>
        <v>1</v>
      </c>
      <c r="AJ20" s="288">
        <f t="shared" si="1"/>
        <v>0</v>
      </c>
      <c r="AK20" s="284">
        <f ca="1">IF(OR(ISBLANK('Worksheet 2a'!$D$41),ISBLANK($D20),ISBLANK($E20),ISERROR(VLOOKUP('Worksheet 2a'!$D$41,INDIRECT(VLOOKUP('Crash Summary Worksheet'!$D20,'Crash Types &amp; Calculations'!$M$5:$N$9,2,FALSE)),VLOOKUP('Crash Summary Worksheet'!$E20,'Crash Types &amp; Calculations'!$D$5:$K$26,8,FALSE),FALSE))),1,VLOOKUP('Worksheet 2a'!$D$41,INDIRECT(VLOOKUP('Crash Summary Worksheet'!$D20,'Crash Types &amp; Calculations'!$M$5:$N$9,2,FALSE)),VLOOKUP('Crash Summary Worksheet'!$E20,'Crash Types &amp; Calculations'!$D$5:$K$26,8,FALSE),FALSE))</f>
        <v>1</v>
      </c>
      <c r="AL20" s="285">
        <f ca="1">IF(OR(ISBLANK('Worksheet 2a'!$D$41),ISBLANK($D20),ISBLANK($E20),$H20="N",ISBLANK($H20)),1,VLOOKUP('Worksheet 2a'!$D$41,INDIRECT(VLOOKUP('Crash Summary Worksheet'!$D20,'Crash Types &amp; Calculations'!$M$5:$N$9,2,FALSE)),VLOOKUP("Wet Pavement",'Crash Types &amp; Calculations'!$D$5:$K$26,8,FALSE),FALSE))</f>
        <v>1</v>
      </c>
      <c r="AM20" s="287">
        <f ca="1">IF(OR(ISBLANK('Worksheet 2a'!$D$41),ISBLANK($D20),ISBLANK($E20),$G20="N",ISBLANK($G20)),1,VLOOKUP('Worksheet 2a'!$D$41,INDIRECT(VLOOKUP('Crash Summary Worksheet'!$D20,'Crash Types &amp; Calculations'!$M$5:$N$9,2,FALSE)),VLOOKUP("Night",'Crash Types &amp; Calculations'!$D$5:$K$26,8,FALSE),FALSE))</f>
        <v>1</v>
      </c>
      <c r="AN20" s="288">
        <f t="shared" si="2"/>
        <v>0</v>
      </c>
      <c r="AO20" s="284">
        <f ca="1">IF(OR(ISBLANK('Worksheet 2b'!$D$13),ISBLANK($D20),ISBLANK($E20),ISERROR(VLOOKUP('Worksheet 2b'!$D$13,INDIRECT(VLOOKUP('Crash Summary Worksheet'!$D20,'Crash Types &amp; Calculations'!$M$5:$N$9,2,FALSE)),VLOOKUP('Crash Summary Worksheet'!$E20,'Crash Types &amp; Calculations'!$D$5:$K$26,8,FALSE),FALSE))),1,VLOOKUP('Worksheet 2b'!$D$13,INDIRECT(VLOOKUP('Crash Summary Worksheet'!$D20,'Crash Types &amp; Calculations'!$M$5:$N$9,2,FALSE)),VLOOKUP('Crash Summary Worksheet'!$E20,'Crash Types &amp; Calculations'!$D$5:$K$26,8,FALSE),FALSE))</f>
        <v>1</v>
      </c>
      <c r="AP20" s="285">
        <f ca="1">IF(OR(ISBLANK('Worksheet 2b'!$D$13),ISBLANK($D20),ISBLANK($E20),$H20="N",ISBLANK($H20)),1,VLOOKUP('Worksheet 2b'!$D$13,INDIRECT(VLOOKUP('Crash Summary Worksheet'!$D20,'Crash Types &amp; Calculations'!$M$5:$N$9,2,FALSE)),VLOOKUP("Wet Pavement",'Crash Types &amp; Calculations'!$D$5:$K$26,8,FALSE),FALSE))</f>
        <v>1</v>
      </c>
      <c r="AQ20" s="286">
        <f ca="1">IF(OR(ISBLANK('Worksheet 2b'!$D$13),ISBLANK($D20),ISBLANK($E20),$G20="N",ISBLANK($G20)),1,VLOOKUP('Worksheet 2b'!$D$13,INDIRECT(VLOOKUP('Crash Summary Worksheet'!$D20,'Crash Types &amp; Calculations'!$M$5:$N$9,2,FALSE)),VLOOKUP("Night",'Crash Types &amp; Calculations'!$D$5:$K$26,8,FALSE),FALSE))</f>
        <v>1</v>
      </c>
      <c r="AR20" s="288">
        <f t="shared" si="3"/>
        <v>0</v>
      </c>
      <c r="AS20" s="284">
        <f ca="1">IF(OR(ISBLANK('Worksheet 2b'!$D$27),ISBLANK($D20),ISBLANK($E20),ISERROR(VLOOKUP('Worksheet 2b'!$D$27,INDIRECT(VLOOKUP('Crash Summary Worksheet'!$D20,'Crash Types &amp; Calculations'!$M$5:$N$9,2,FALSE)),VLOOKUP('Crash Summary Worksheet'!$E20,'Crash Types &amp; Calculations'!$D$5:$K$26,8,FALSE),FALSE))),1,VLOOKUP('Worksheet 2b'!$D$27,INDIRECT(VLOOKUP('Crash Summary Worksheet'!$D20,'Crash Types &amp; Calculations'!$M$5:$N$9,2,FALSE)),VLOOKUP('Crash Summary Worksheet'!$E20,'Crash Types &amp; Calculations'!$D$5:$K$26,8,FALSE),FALSE))</f>
        <v>1</v>
      </c>
      <c r="AT20" s="285">
        <f ca="1">IF(OR(ISBLANK('Worksheet 2b'!$D$27),ISBLANK($D20),ISBLANK($E20),$H20="N",ISBLANK($H20)),1,VLOOKUP('Worksheet 2b'!$D$27,INDIRECT(VLOOKUP('Crash Summary Worksheet'!$D20,'Crash Types &amp; Calculations'!$M$5:$N$9,2,FALSE)),VLOOKUP("Wet Pavement",'Crash Types &amp; Calculations'!$D$5:$K$26,8,FALSE),FALSE))</f>
        <v>1</v>
      </c>
      <c r="AU20" s="286">
        <f ca="1">IF(OR(ISBLANK('Worksheet 2b'!$D$27),ISBLANK($D20),ISBLANK($E20),$G20="N",ISBLANK($G20)),1,VLOOKUP('Worksheet 2b'!$D$27,INDIRECT(VLOOKUP('Crash Summary Worksheet'!$D20,'Crash Types &amp; Calculations'!$M$5:$N$9,2,FALSE)),VLOOKUP("Night",'Crash Types &amp; Calculations'!$D$5:$K$26,8,FALSE),FALSE))</f>
        <v>1</v>
      </c>
      <c r="AV20" s="288">
        <f t="shared" si="4"/>
        <v>0</v>
      </c>
      <c r="AW20" s="284">
        <f ca="1">IF(OR(ISBLANK('Worksheet 2b'!$D$41),ISBLANK($D20),ISBLANK($E20),ISERROR(VLOOKUP('Worksheet 2b'!$D$41,INDIRECT(VLOOKUP('Crash Summary Worksheet'!$D20,'Crash Types &amp; Calculations'!$M$5:$N$9,2,FALSE)),VLOOKUP('Crash Summary Worksheet'!$E20,'Crash Types &amp; Calculations'!$D$5:$K$26,8,FALSE),FALSE))),1,VLOOKUP('Worksheet 2b'!$D$41,INDIRECT(VLOOKUP('Crash Summary Worksheet'!$D20,'Crash Types &amp; Calculations'!$M$5:$N$9,2,FALSE)),VLOOKUP('Crash Summary Worksheet'!$E20,'Crash Types &amp; Calculations'!$D$5:$K$26,8,FALSE),FALSE))</f>
        <v>1</v>
      </c>
      <c r="AX20" s="285">
        <f ca="1">IF(OR(ISBLANK('Worksheet 2b'!$D$41),ISBLANK($D20),ISBLANK($E20),$H20="N",ISBLANK($H20)),1,VLOOKUP('Worksheet 2b'!$D$41,INDIRECT(VLOOKUP('Crash Summary Worksheet'!$D20,'Crash Types &amp; Calculations'!$M$5:$N$9,2,FALSE)),VLOOKUP("Wet Pavement",'Crash Types &amp; Calculations'!$D$5:$K$26,8,FALSE),FALSE))</f>
        <v>1</v>
      </c>
      <c r="AY20" s="287">
        <f ca="1">IF(OR(ISBLANK('Worksheet 2b'!$D$41),ISBLANK($D20),ISBLANK($E20),$G20="N",ISBLANK($G20)),1,VLOOKUP('Worksheet 2b'!$D$41,INDIRECT(VLOOKUP('Crash Summary Worksheet'!$D20,'Crash Types &amp; Calculations'!$M$5:$N$9,2,FALSE)),VLOOKUP("Night",'Crash Types &amp; Calculations'!$D$5:$K$26,8,FALSE),FALSE))</f>
        <v>1</v>
      </c>
      <c r="AZ20" s="288">
        <f t="shared" si="5"/>
        <v>0</v>
      </c>
    </row>
    <row r="21" spans="1:60" ht="12.75" customHeight="1" x14ac:dyDescent="0.2">
      <c r="A21" s="618">
        <v>16</v>
      </c>
      <c r="B21" s="118"/>
      <c r="C21" s="119"/>
      <c r="D21" s="117"/>
      <c r="E21" s="117"/>
      <c r="F21" s="117"/>
      <c r="G21" s="118"/>
      <c r="H21" s="118"/>
      <c r="I21" s="118"/>
      <c r="J21" s="118"/>
      <c r="K21" s="117"/>
      <c r="L21" s="120"/>
      <c r="M21" s="289">
        <f t="shared" si="6"/>
        <v>0</v>
      </c>
      <c r="N21" s="290">
        <f t="shared" si="7"/>
        <v>1</v>
      </c>
      <c r="O21" s="283">
        <f>IF(ISBLANK('Worksheet 2a'!$D$13),1,
IF(AND(MAX(AC21:AE21)&gt;1,MIN(AC21:AE21)&lt;=1),MAX(AC21:AE21)*MIN(AC21:AE21),
IF(MIN(AC21:AE21)&gt;=1,MAX(AC21:AE21),MIN(AC21:AE21))))</f>
        <v>1</v>
      </c>
      <c r="P21" s="283">
        <f>IF(ISBLANK('Worksheet 2a'!$D$27),1,
IF(AND(MAX(AG21:AI21)&gt;1,MIN(AG21:AI21)&lt;=1),MAX(AG21:AI21)*MIN(AG21:AI21),
IF(MIN(AG21:AI21)&gt;=1,MAX(AG21:AI21),MIN(AG21:AI21))))</f>
        <v>1</v>
      </c>
      <c r="Q21" s="283">
        <f>IF(ISBLANK('Worksheet 2a'!$D$41),1,
IF(AND(MAX(AK21:AM21)&gt;1,MIN(AK21:AM21)&lt;=1),MAX(AK21:AM21)*MIN(AK21:AM21),
IF(MIN(AK21:AM21)&gt;=1,MAX(AK21:AM21),MIN(AK21:AM21))))</f>
        <v>1</v>
      </c>
      <c r="R21" s="283">
        <f>IF(ISBLANK('Worksheet 2b'!$D$13),1,
IF(AND(MAX(AO21:AQ21)&gt;1,MIN(AO21:AQ21)&lt;=1),MAX(AO21:AQ21)*MIN(AO21:AQ21),
IF(MIN(AO21:AQ21)&gt;=1,MAX(AO21:AQ21),MIN(AO21:AQ21))))</f>
        <v>1</v>
      </c>
      <c r="S21" s="283">
        <f>IF(ISBLANK('Worksheet 2b'!$D$27),1,
IF(AND(MAX(AS21:AU21)&gt;1,MIN(AS21:AU21)&lt;=1),MAX(AS21:AU21)*MIN(AS21:AU21),
IF(MIN(AS21:AU21)&gt;=1,MAX(AS21:AU21),MIN(AS21:AU21))))</f>
        <v>1</v>
      </c>
      <c r="T21" s="283">
        <f>IF(ISBLANK('Worksheet 2b'!$D$41),1,
IF(AND(MAX(AW21:AY21)&gt;1,MIN(AW21:AY21)&lt;=1),MAX(AW21:AY21)*MIN(AW21:AY21),
IF(MIN(AW21:AY21)&gt;=1,MAX(AW21:AY21),MIN(AW21:AY21))))</f>
        <v>1</v>
      </c>
      <c r="U21" s="669" cm="1">
        <f t="array" ref="U21">IF(MAX(O21:T21)&lt;=1,1,PRODUCT(IF(O21:T21&gt;=1,O21:T21)))</f>
        <v>1</v>
      </c>
      <c r="V21" s="669">
        <f t="shared" si="8"/>
        <v>1</v>
      </c>
      <c r="W21" s="683" t="str">
        <f t="shared" si="9"/>
        <v>X</v>
      </c>
      <c r="X21" s="683">
        <f>IF(P21=MIN($O21:$T21),IF(COUNTIF($W21:W21,"X")&gt;0,P21,"X"),P21)</f>
        <v>1</v>
      </c>
      <c r="Y21" s="683">
        <f>IF(Q21=MIN($O21:$T21),IF(COUNTIF($W21:X21,"X")&gt;0,Q21,"X"),Q21)</f>
        <v>1</v>
      </c>
      <c r="Z21" s="683">
        <f>IF(R21=MIN($O21:$T21),IF(COUNTIF($W21:Y21,"X")&gt;0,R21,"X"),R21)</f>
        <v>1</v>
      </c>
      <c r="AA21" s="683">
        <f>IF(S21=MIN($O21:$T21),IF(COUNTIF($W21:Z21,"X")&gt;0,S21,"X"),S21)</f>
        <v>1</v>
      </c>
      <c r="AB21" s="684">
        <f>IF(T21=MIN($O21:$T21),IF(COUNTIF($W21:AA21,"X")&gt;0,T21,"X"),T21)</f>
        <v>1</v>
      </c>
      <c r="AC21" s="284">
        <f ca="1">IF(OR(ISBLANK('Worksheet 2a'!$D$13),ISBLANK($D21),ISBLANK($E21),ISERROR(VLOOKUP('Worksheet 2a'!$D$13,INDIRECT(VLOOKUP('Crash Summary Worksheet'!$D21,'Crash Types &amp; Calculations'!$M$5:$N$9,2,FALSE)),VLOOKUP('Crash Summary Worksheet'!$E21,'Crash Types &amp; Calculations'!$D$5:$K$26,8,FALSE),FALSE))),1,VLOOKUP('Worksheet 2a'!$D$13,INDIRECT(VLOOKUP('Crash Summary Worksheet'!$D21,'Crash Types &amp; Calculations'!$M$5:$N$9,2,FALSE)),VLOOKUP('Crash Summary Worksheet'!$E21,'Crash Types &amp; Calculations'!$D$5:$K$26,8,FALSE),FALSE))</f>
        <v>1</v>
      </c>
      <c r="AD21" s="285">
        <f ca="1">IF(OR(ISBLANK('Worksheet 2a'!$D$13),ISBLANK($D21),ISBLANK($E21),$H21="N",ISBLANK($H21)),1,VLOOKUP('Worksheet 2a'!$D$13,INDIRECT(VLOOKUP('Crash Summary Worksheet'!$D21,'Crash Types &amp; Calculations'!$M$5:$N$9,2,FALSE)),VLOOKUP("Wet Pavement",'Crash Types &amp; Calculations'!$D$5:$K$26,8,FALSE),FALSE))</f>
        <v>1</v>
      </c>
      <c r="AE21" s="286">
        <f ca="1">IF(OR(ISBLANK('Worksheet 2a'!$D$13),ISBLANK($D21),ISBLANK($E21),$G21="N",ISBLANK($G21)),1,VLOOKUP('Worksheet 2a'!$D$13,INDIRECT(VLOOKUP('Crash Summary Worksheet'!$D21,'Crash Types &amp; Calculations'!$M$5:$N$9,2,FALSE)),VLOOKUP("Night",'Crash Types &amp; Calculations'!$D$5:$K$26,8,FALSE),FALSE))</f>
        <v>1</v>
      </c>
      <c r="AF21" s="288">
        <f t="shared" si="0"/>
        <v>0</v>
      </c>
      <c r="AG21" s="284">
        <f ca="1">IF(OR(ISBLANK('Worksheet 2a'!$D$27),ISBLANK($D21),ISBLANK($E21),ISERROR(VLOOKUP('Worksheet 2a'!$D$27,INDIRECT(VLOOKUP('Crash Summary Worksheet'!$D21,'Crash Types &amp; Calculations'!$M$5:$N$9,2,FALSE)),VLOOKUP('Crash Summary Worksheet'!$E21,'Crash Types &amp; Calculations'!$D$5:$K$26,8,FALSE),FALSE))),1,VLOOKUP('Worksheet 2a'!$D$27,INDIRECT(VLOOKUP('Crash Summary Worksheet'!$D21,'Crash Types &amp; Calculations'!$M$5:$N$9,2,FALSE)),VLOOKUP('Crash Summary Worksheet'!$E21,'Crash Types &amp; Calculations'!$D$5:$K$26,8,FALSE),FALSE))</f>
        <v>1</v>
      </c>
      <c r="AH21" s="285">
        <f ca="1">IF(OR(ISBLANK('Worksheet 2a'!$D$27),ISBLANK($D21),ISBLANK($E21),$H21="N",ISBLANK($H21)),1,VLOOKUP('Worksheet 2a'!$D$27,INDIRECT(VLOOKUP('Crash Summary Worksheet'!$D21,'Crash Types &amp; Calculations'!$M$5:$N$9,2,FALSE)),VLOOKUP("Wet Pavement",'Crash Types &amp; Calculations'!$D$5:$K$26,8,FALSE),FALSE))</f>
        <v>1</v>
      </c>
      <c r="AI21" s="286">
        <f ca="1">IF(OR(ISBLANK('Worksheet 2a'!$D$27),ISBLANK($D21),ISBLANK($E21),$G21="N",ISBLANK($G21)),1,VLOOKUP('Worksheet 2a'!$D$27,INDIRECT(VLOOKUP('Crash Summary Worksheet'!$D21,'Crash Types &amp; Calculations'!$M$5:$N$9,2,FALSE)),VLOOKUP("Night",'Crash Types &amp; Calculations'!$D$5:$K$26,8,FALSE),FALSE))</f>
        <v>1</v>
      </c>
      <c r="AJ21" s="288">
        <f t="shared" si="1"/>
        <v>0</v>
      </c>
      <c r="AK21" s="284">
        <f ca="1">IF(OR(ISBLANK('Worksheet 2a'!$D$41),ISBLANK($D21),ISBLANK($E21),ISERROR(VLOOKUP('Worksheet 2a'!$D$41,INDIRECT(VLOOKUP('Crash Summary Worksheet'!$D21,'Crash Types &amp; Calculations'!$M$5:$N$9,2,FALSE)),VLOOKUP('Crash Summary Worksheet'!$E21,'Crash Types &amp; Calculations'!$D$5:$K$26,8,FALSE),FALSE))),1,VLOOKUP('Worksheet 2a'!$D$41,INDIRECT(VLOOKUP('Crash Summary Worksheet'!$D21,'Crash Types &amp; Calculations'!$M$5:$N$9,2,FALSE)),VLOOKUP('Crash Summary Worksheet'!$E21,'Crash Types &amp; Calculations'!$D$5:$K$26,8,FALSE),FALSE))</f>
        <v>1</v>
      </c>
      <c r="AL21" s="285">
        <f ca="1">IF(OR(ISBLANK('Worksheet 2a'!$D$41),ISBLANK($D21),ISBLANK($E21),$H21="N",ISBLANK($H21)),1,VLOOKUP('Worksheet 2a'!$D$41,INDIRECT(VLOOKUP('Crash Summary Worksheet'!$D21,'Crash Types &amp; Calculations'!$M$5:$N$9,2,FALSE)),VLOOKUP("Wet Pavement",'Crash Types &amp; Calculations'!$D$5:$K$26,8,FALSE),FALSE))</f>
        <v>1</v>
      </c>
      <c r="AM21" s="287">
        <f ca="1">IF(OR(ISBLANK('Worksheet 2a'!$D$41),ISBLANK($D21),ISBLANK($E21),$G21="N",ISBLANK($G21)),1,VLOOKUP('Worksheet 2a'!$D$41,INDIRECT(VLOOKUP('Crash Summary Worksheet'!$D21,'Crash Types &amp; Calculations'!$M$5:$N$9,2,FALSE)),VLOOKUP("Night",'Crash Types &amp; Calculations'!$D$5:$K$26,8,FALSE),FALSE))</f>
        <v>1</v>
      </c>
      <c r="AN21" s="288">
        <f t="shared" si="2"/>
        <v>0</v>
      </c>
      <c r="AO21" s="284">
        <f ca="1">IF(OR(ISBLANK('Worksheet 2b'!$D$13),ISBLANK($D21),ISBLANK($E21),ISERROR(VLOOKUP('Worksheet 2b'!$D$13,INDIRECT(VLOOKUP('Crash Summary Worksheet'!$D21,'Crash Types &amp; Calculations'!$M$5:$N$9,2,FALSE)),VLOOKUP('Crash Summary Worksheet'!$E21,'Crash Types &amp; Calculations'!$D$5:$K$26,8,FALSE),FALSE))),1,VLOOKUP('Worksheet 2b'!$D$13,INDIRECT(VLOOKUP('Crash Summary Worksheet'!$D21,'Crash Types &amp; Calculations'!$M$5:$N$9,2,FALSE)),VLOOKUP('Crash Summary Worksheet'!$E21,'Crash Types &amp; Calculations'!$D$5:$K$26,8,FALSE),FALSE))</f>
        <v>1</v>
      </c>
      <c r="AP21" s="285">
        <f ca="1">IF(OR(ISBLANK('Worksheet 2b'!$D$13),ISBLANK($D21),ISBLANK($E21),$H21="N",ISBLANK($H21)),1,VLOOKUP('Worksheet 2b'!$D$13,INDIRECT(VLOOKUP('Crash Summary Worksheet'!$D21,'Crash Types &amp; Calculations'!$M$5:$N$9,2,FALSE)),VLOOKUP("Wet Pavement",'Crash Types &amp; Calculations'!$D$5:$K$26,8,FALSE),FALSE))</f>
        <v>1</v>
      </c>
      <c r="AQ21" s="286">
        <f ca="1">IF(OR(ISBLANK('Worksheet 2b'!$D$13),ISBLANK($D21),ISBLANK($E21),$G21="N",ISBLANK($G21)),1,VLOOKUP('Worksheet 2b'!$D$13,INDIRECT(VLOOKUP('Crash Summary Worksheet'!$D21,'Crash Types &amp; Calculations'!$M$5:$N$9,2,FALSE)),VLOOKUP("Night",'Crash Types &amp; Calculations'!$D$5:$K$26,8,FALSE),FALSE))</f>
        <v>1</v>
      </c>
      <c r="AR21" s="288">
        <f t="shared" si="3"/>
        <v>0</v>
      </c>
      <c r="AS21" s="284">
        <f ca="1">IF(OR(ISBLANK('Worksheet 2b'!$D$27),ISBLANK($D21),ISBLANK($E21),ISERROR(VLOOKUP('Worksheet 2b'!$D$27,INDIRECT(VLOOKUP('Crash Summary Worksheet'!$D21,'Crash Types &amp; Calculations'!$M$5:$N$9,2,FALSE)),VLOOKUP('Crash Summary Worksheet'!$E21,'Crash Types &amp; Calculations'!$D$5:$K$26,8,FALSE),FALSE))),1,VLOOKUP('Worksheet 2b'!$D$27,INDIRECT(VLOOKUP('Crash Summary Worksheet'!$D21,'Crash Types &amp; Calculations'!$M$5:$N$9,2,FALSE)),VLOOKUP('Crash Summary Worksheet'!$E21,'Crash Types &amp; Calculations'!$D$5:$K$26,8,FALSE),FALSE))</f>
        <v>1</v>
      </c>
      <c r="AT21" s="285">
        <f ca="1">IF(OR(ISBLANK('Worksheet 2b'!$D$27),ISBLANK($D21),ISBLANK($E21),$H21="N",ISBLANK($H21)),1,VLOOKUP('Worksheet 2b'!$D$27,INDIRECT(VLOOKUP('Crash Summary Worksheet'!$D21,'Crash Types &amp; Calculations'!$M$5:$N$9,2,FALSE)),VLOOKUP("Wet Pavement",'Crash Types &amp; Calculations'!$D$5:$K$26,8,FALSE),FALSE))</f>
        <v>1</v>
      </c>
      <c r="AU21" s="286">
        <f ca="1">IF(OR(ISBLANK('Worksheet 2b'!$D$27),ISBLANK($D21),ISBLANK($E21),$G21="N",ISBLANK($G21)),1,VLOOKUP('Worksheet 2b'!$D$27,INDIRECT(VLOOKUP('Crash Summary Worksheet'!$D21,'Crash Types &amp; Calculations'!$M$5:$N$9,2,FALSE)),VLOOKUP("Night",'Crash Types &amp; Calculations'!$D$5:$K$26,8,FALSE),FALSE))</f>
        <v>1</v>
      </c>
      <c r="AV21" s="288">
        <f t="shared" si="4"/>
        <v>0</v>
      </c>
      <c r="AW21" s="284">
        <f ca="1">IF(OR(ISBLANK('Worksheet 2b'!$D$41),ISBLANK($D21),ISBLANK($E21),ISERROR(VLOOKUP('Worksheet 2b'!$D$41,INDIRECT(VLOOKUP('Crash Summary Worksheet'!$D21,'Crash Types &amp; Calculations'!$M$5:$N$9,2,FALSE)),VLOOKUP('Crash Summary Worksheet'!$E21,'Crash Types &amp; Calculations'!$D$5:$K$26,8,FALSE),FALSE))),1,VLOOKUP('Worksheet 2b'!$D$41,INDIRECT(VLOOKUP('Crash Summary Worksheet'!$D21,'Crash Types &amp; Calculations'!$M$5:$N$9,2,FALSE)),VLOOKUP('Crash Summary Worksheet'!$E21,'Crash Types &amp; Calculations'!$D$5:$K$26,8,FALSE),FALSE))</f>
        <v>1</v>
      </c>
      <c r="AX21" s="285">
        <f ca="1">IF(OR(ISBLANK('Worksheet 2b'!$D$41),ISBLANK($D21),ISBLANK($E21),$H21="N",ISBLANK($H21)),1,VLOOKUP('Worksheet 2b'!$D$41,INDIRECT(VLOOKUP('Crash Summary Worksheet'!$D21,'Crash Types &amp; Calculations'!$M$5:$N$9,2,FALSE)),VLOOKUP("Wet Pavement",'Crash Types &amp; Calculations'!$D$5:$K$26,8,FALSE),FALSE))</f>
        <v>1</v>
      </c>
      <c r="AY21" s="287">
        <f ca="1">IF(OR(ISBLANK('Worksheet 2b'!$D$41),ISBLANK($D21),ISBLANK($E21),$G21="N",ISBLANK($G21)),1,VLOOKUP('Worksheet 2b'!$D$41,INDIRECT(VLOOKUP('Crash Summary Worksheet'!$D21,'Crash Types &amp; Calculations'!$M$5:$N$9,2,FALSE)),VLOOKUP("Night",'Crash Types &amp; Calculations'!$D$5:$K$26,8,FALSE),FALSE))</f>
        <v>1</v>
      </c>
      <c r="AZ21" s="288">
        <f t="shared" si="5"/>
        <v>0</v>
      </c>
    </row>
    <row r="22" spans="1:60" ht="12.75" customHeight="1" x14ac:dyDescent="0.2">
      <c r="A22" s="618">
        <v>17</v>
      </c>
      <c r="B22" s="118"/>
      <c r="C22" s="119"/>
      <c r="D22" s="117"/>
      <c r="E22" s="117"/>
      <c r="F22" s="117"/>
      <c r="G22" s="118"/>
      <c r="H22" s="118"/>
      <c r="I22" s="118"/>
      <c r="J22" s="118"/>
      <c r="K22" s="117"/>
      <c r="L22" s="120"/>
      <c r="M22" s="289">
        <f t="shared" si="6"/>
        <v>0</v>
      </c>
      <c r="N22" s="290">
        <f t="shared" si="7"/>
        <v>1</v>
      </c>
      <c r="O22" s="283">
        <f>IF(ISBLANK('Worksheet 2a'!$D$13),1,
IF(AND(MAX(AC22:AE22)&gt;1,MIN(AC22:AE22)&lt;=1),MAX(AC22:AE22)*MIN(AC22:AE22),
IF(MIN(AC22:AE22)&gt;=1,MAX(AC22:AE22),MIN(AC22:AE22))))</f>
        <v>1</v>
      </c>
      <c r="P22" s="283">
        <f>IF(ISBLANK('Worksheet 2a'!$D$27),1,
IF(AND(MAX(AG22:AI22)&gt;1,MIN(AG22:AI22)&lt;=1),MAX(AG22:AI22)*MIN(AG22:AI22),
IF(MIN(AG22:AI22)&gt;=1,MAX(AG22:AI22),MIN(AG22:AI22))))</f>
        <v>1</v>
      </c>
      <c r="Q22" s="283">
        <f>IF(ISBLANK('Worksheet 2a'!$D$41),1,
IF(AND(MAX(AK22:AM22)&gt;1,MIN(AK22:AM22)&lt;=1),MAX(AK22:AM22)*MIN(AK22:AM22),
IF(MIN(AK22:AM22)&gt;=1,MAX(AK22:AM22),MIN(AK22:AM22))))</f>
        <v>1</v>
      </c>
      <c r="R22" s="283">
        <f>IF(ISBLANK('Worksheet 2b'!$D$13),1,
IF(AND(MAX(AO22:AQ22)&gt;1,MIN(AO22:AQ22)&lt;=1),MAX(AO22:AQ22)*MIN(AO22:AQ22),
IF(MIN(AO22:AQ22)&gt;=1,MAX(AO22:AQ22),MIN(AO22:AQ22))))</f>
        <v>1</v>
      </c>
      <c r="S22" s="283">
        <f>IF(ISBLANK('Worksheet 2b'!$D$27),1,
IF(AND(MAX(AS22:AU22)&gt;1,MIN(AS22:AU22)&lt;=1),MAX(AS22:AU22)*MIN(AS22:AU22),
IF(MIN(AS22:AU22)&gt;=1,MAX(AS22:AU22),MIN(AS22:AU22))))</f>
        <v>1</v>
      </c>
      <c r="T22" s="283">
        <f>IF(ISBLANK('Worksheet 2b'!$D$41),1,
IF(AND(MAX(AW22:AY22)&gt;1,MIN(AW22:AY22)&lt;=1),MAX(AW22:AY22)*MIN(AW22:AY22),
IF(MIN(AW22:AY22)&gt;=1,MAX(AW22:AY22),MIN(AW22:AY22))))</f>
        <v>1</v>
      </c>
      <c r="U22" s="669" cm="1">
        <f t="array" ref="U22">IF(MAX(O22:T22)&lt;=1,1,PRODUCT(IF(O22:T22&gt;=1,O22:T22)))</f>
        <v>1</v>
      </c>
      <c r="V22" s="669">
        <f t="shared" si="8"/>
        <v>1</v>
      </c>
      <c r="W22" s="683" t="str">
        <f t="shared" si="9"/>
        <v>X</v>
      </c>
      <c r="X22" s="683">
        <f>IF(P22=MIN($O22:$T22),IF(COUNTIF($W22:W22,"X")&gt;0,P22,"X"),P22)</f>
        <v>1</v>
      </c>
      <c r="Y22" s="683">
        <f>IF(Q22=MIN($O22:$T22),IF(COUNTIF($W22:X22,"X")&gt;0,Q22,"X"),Q22)</f>
        <v>1</v>
      </c>
      <c r="Z22" s="683">
        <f>IF(R22=MIN($O22:$T22),IF(COUNTIF($W22:Y22,"X")&gt;0,R22,"X"),R22)</f>
        <v>1</v>
      </c>
      <c r="AA22" s="683">
        <f>IF(S22=MIN($O22:$T22),IF(COUNTIF($W22:Z22,"X")&gt;0,S22,"X"),S22)</f>
        <v>1</v>
      </c>
      <c r="AB22" s="684">
        <f>IF(T22=MIN($O22:$T22),IF(COUNTIF($W22:AA22,"X")&gt;0,T22,"X"),T22)</f>
        <v>1</v>
      </c>
      <c r="AC22" s="284">
        <f ca="1">IF(OR(ISBLANK('Worksheet 2a'!$D$13),ISBLANK($D22),ISBLANK($E22),ISERROR(VLOOKUP('Worksheet 2a'!$D$13,INDIRECT(VLOOKUP('Crash Summary Worksheet'!$D22,'Crash Types &amp; Calculations'!$M$5:$N$9,2,FALSE)),VLOOKUP('Crash Summary Worksheet'!$E22,'Crash Types &amp; Calculations'!$D$5:$K$26,8,FALSE),FALSE))),1,VLOOKUP('Worksheet 2a'!$D$13,INDIRECT(VLOOKUP('Crash Summary Worksheet'!$D22,'Crash Types &amp; Calculations'!$M$5:$N$9,2,FALSE)),VLOOKUP('Crash Summary Worksheet'!$E22,'Crash Types &amp; Calculations'!$D$5:$K$26,8,FALSE),FALSE))</f>
        <v>1</v>
      </c>
      <c r="AD22" s="285">
        <f ca="1">IF(OR(ISBLANK('Worksheet 2a'!$D$13),ISBLANK($D22),ISBLANK($E22),$H22="N",ISBLANK($H22)),1,VLOOKUP('Worksheet 2a'!$D$13,INDIRECT(VLOOKUP('Crash Summary Worksheet'!$D22,'Crash Types &amp; Calculations'!$M$5:$N$9,2,FALSE)),VLOOKUP("Wet Pavement",'Crash Types &amp; Calculations'!$D$5:$K$26,8,FALSE),FALSE))</f>
        <v>1</v>
      </c>
      <c r="AE22" s="286">
        <f ca="1">IF(OR(ISBLANK('Worksheet 2a'!$D$13),ISBLANK($D22),ISBLANK($E22),$G22="N",ISBLANK($G22)),1,VLOOKUP('Worksheet 2a'!$D$13,INDIRECT(VLOOKUP('Crash Summary Worksheet'!$D22,'Crash Types &amp; Calculations'!$M$5:$N$9,2,FALSE)),VLOOKUP("Night",'Crash Types &amp; Calculations'!$D$5:$K$26,8,FALSE),FALSE))</f>
        <v>1</v>
      </c>
      <c r="AF22" s="288">
        <f t="shared" si="0"/>
        <v>0</v>
      </c>
      <c r="AG22" s="284">
        <f ca="1">IF(OR(ISBLANK('Worksheet 2a'!$D$27),ISBLANK($D22),ISBLANK($E22),ISERROR(VLOOKUP('Worksheet 2a'!$D$27,INDIRECT(VLOOKUP('Crash Summary Worksheet'!$D22,'Crash Types &amp; Calculations'!$M$5:$N$9,2,FALSE)),VLOOKUP('Crash Summary Worksheet'!$E22,'Crash Types &amp; Calculations'!$D$5:$K$26,8,FALSE),FALSE))),1,VLOOKUP('Worksheet 2a'!$D$27,INDIRECT(VLOOKUP('Crash Summary Worksheet'!$D22,'Crash Types &amp; Calculations'!$M$5:$N$9,2,FALSE)),VLOOKUP('Crash Summary Worksheet'!$E22,'Crash Types &amp; Calculations'!$D$5:$K$26,8,FALSE),FALSE))</f>
        <v>1</v>
      </c>
      <c r="AH22" s="285">
        <f ca="1">IF(OR(ISBLANK('Worksheet 2a'!$D$27),ISBLANK($D22),ISBLANK($E22),$H22="N",ISBLANK($H22)),1,VLOOKUP('Worksheet 2a'!$D$27,INDIRECT(VLOOKUP('Crash Summary Worksheet'!$D22,'Crash Types &amp; Calculations'!$M$5:$N$9,2,FALSE)),VLOOKUP("Wet Pavement",'Crash Types &amp; Calculations'!$D$5:$K$26,8,FALSE),FALSE))</f>
        <v>1</v>
      </c>
      <c r="AI22" s="286">
        <f ca="1">IF(OR(ISBLANK('Worksheet 2a'!$D$27),ISBLANK($D22),ISBLANK($E22),$G22="N",ISBLANK($G22)),1,VLOOKUP('Worksheet 2a'!$D$27,INDIRECT(VLOOKUP('Crash Summary Worksheet'!$D22,'Crash Types &amp; Calculations'!$M$5:$N$9,2,FALSE)),VLOOKUP("Night",'Crash Types &amp; Calculations'!$D$5:$K$26,8,FALSE),FALSE))</f>
        <v>1</v>
      </c>
      <c r="AJ22" s="288">
        <f t="shared" si="1"/>
        <v>0</v>
      </c>
      <c r="AK22" s="284">
        <f ca="1">IF(OR(ISBLANK('Worksheet 2a'!$D$41),ISBLANK($D22),ISBLANK($E22),ISERROR(VLOOKUP('Worksheet 2a'!$D$41,INDIRECT(VLOOKUP('Crash Summary Worksheet'!$D22,'Crash Types &amp; Calculations'!$M$5:$N$9,2,FALSE)),VLOOKUP('Crash Summary Worksheet'!$E22,'Crash Types &amp; Calculations'!$D$5:$K$26,8,FALSE),FALSE))),1,VLOOKUP('Worksheet 2a'!$D$41,INDIRECT(VLOOKUP('Crash Summary Worksheet'!$D22,'Crash Types &amp; Calculations'!$M$5:$N$9,2,FALSE)),VLOOKUP('Crash Summary Worksheet'!$E22,'Crash Types &amp; Calculations'!$D$5:$K$26,8,FALSE),FALSE))</f>
        <v>1</v>
      </c>
      <c r="AL22" s="285">
        <f ca="1">IF(OR(ISBLANK('Worksheet 2a'!$D$41),ISBLANK($D22),ISBLANK($E22),$H22="N",ISBLANK($H22)),1,VLOOKUP('Worksheet 2a'!$D$41,INDIRECT(VLOOKUP('Crash Summary Worksheet'!$D22,'Crash Types &amp; Calculations'!$M$5:$N$9,2,FALSE)),VLOOKUP("Wet Pavement",'Crash Types &amp; Calculations'!$D$5:$K$26,8,FALSE),FALSE))</f>
        <v>1</v>
      </c>
      <c r="AM22" s="287">
        <f ca="1">IF(OR(ISBLANK('Worksheet 2a'!$D$41),ISBLANK($D22),ISBLANK($E22),$G22="N",ISBLANK($G22)),1,VLOOKUP('Worksheet 2a'!$D$41,INDIRECT(VLOOKUP('Crash Summary Worksheet'!$D22,'Crash Types &amp; Calculations'!$M$5:$N$9,2,FALSE)),VLOOKUP("Night",'Crash Types &amp; Calculations'!$D$5:$K$26,8,FALSE),FALSE))</f>
        <v>1</v>
      </c>
      <c r="AN22" s="288">
        <f t="shared" si="2"/>
        <v>0</v>
      </c>
      <c r="AO22" s="284">
        <f ca="1">IF(OR(ISBLANK('Worksheet 2b'!$D$13),ISBLANK($D22),ISBLANK($E22),ISERROR(VLOOKUP('Worksheet 2b'!$D$13,INDIRECT(VLOOKUP('Crash Summary Worksheet'!$D22,'Crash Types &amp; Calculations'!$M$5:$N$9,2,FALSE)),VLOOKUP('Crash Summary Worksheet'!$E22,'Crash Types &amp; Calculations'!$D$5:$K$26,8,FALSE),FALSE))),1,VLOOKUP('Worksheet 2b'!$D$13,INDIRECT(VLOOKUP('Crash Summary Worksheet'!$D22,'Crash Types &amp; Calculations'!$M$5:$N$9,2,FALSE)),VLOOKUP('Crash Summary Worksheet'!$E22,'Crash Types &amp; Calculations'!$D$5:$K$26,8,FALSE),FALSE))</f>
        <v>1</v>
      </c>
      <c r="AP22" s="285">
        <f ca="1">IF(OR(ISBLANK('Worksheet 2b'!$D$13),ISBLANK($D22),ISBLANK($E22),$H22="N",ISBLANK($H22)),1,VLOOKUP('Worksheet 2b'!$D$13,INDIRECT(VLOOKUP('Crash Summary Worksheet'!$D22,'Crash Types &amp; Calculations'!$M$5:$N$9,2,FALSE)),VLOOKUP("Wet Pavement",'Crash Types &amp; Calculations'!$D$5:$K$26,8,FALSE),FALSE))</f>
        <v>1</v>
      </c>
      <c r="AQ22" s="286">
        <f ca="1">IF(OR(ISBLANK('Worksheet 2b'!$D$13),ISBLANK($D22),ISBLANK($E22),$G22="N",ISBLANK($G22)),1,VLOOKUP('Worksheet 2b'!$D$13,INDIRECT(VLOOKUP('Crash Summary Worksheet'!$D22,'Crash Types &amp; Calculations'!$M$5:$N$9,2,FALSE)),VLOOKUP("Night",'Crash Types &amp; Calculations'!$D$5:$K$26,8,FALSE),FALSE))</f>
        <v>1</v>
      </c>
      <c r="AR22" s="288">
        <f t="shared" si="3"/>
        <v>0</v>
      </c>
      <c r="AS22" s="284">
        <f ca="1">IF(OR(ISBLANK('Worksheet 2b'!$D$27),ISBLANK($D22),ISBLANK($E22),ISERROR(VLOOKUP('Worksheet 2b'!$D$27,INDIRECT(VLOOKUP('Crash Summary Worksheet'!$D22,'Crash Types &amp; Calculations'!$M$5:$N$9,2,FALSE)),VLOOKUP('Crash Summary Worksheet'!$E22,'Crash Types &amp; Calculations'!$D$5:$K$26,8,FALSE),FALSE))),1,VLOOKUP('Worksheet 2b'!$D$27,INDIRECT(VLOOKUP('Crash Summary Worksheet'!$D22,'Crash Types &amp; Calculations'!$M$5:$N$9,2,FALSE)),VLOOKUP('Crash Summary Worksheet'!$E22,'Crash Types &amp; Calculations'!$D$5:$K$26,8,FALSE),FALSE))</f>
        <v>1</v>
      </c>
      <c r="AT22" s="285">
        <f ca="1">IF(OR(ISBLANK('Worksheet 2b'!$D$27),ISBLANK($D22),ISBLANK($E22),$H22="N",ISBLANK($H22)),1,VLOOKUP('Worksheet 2b'!$D$27,INDIRECT(VLOOKUP('Crash Summary Worksheet'!$D22,'Crash Types &amp; Calculations'!$M$5:$N$9,2,FALSE)),VLOOKUP("Wet Pavement",'Crash Types &amp; Calculations'!$D$5:$K$26,8,FALSE),FALSE))</f>
        <v>1</v>
      </c>
      <c r="AU22" s="286">
        <f ca="1">IF(OR(ISBLANK('Worksheet 2b'!$D$27),ISBLANK($D22),ISBLANK($E22),$G22="N",ISBLANK($G22)),1,VLOOKUP('Worksheet 2b'!$D$27,INDIRECT(VLOOKUP('Crash Summary Worksheet'!$D22,'Crash Types &amp; Calculations'!$M$5:$N$9,2,FALSE)),VLOOKUP("Night",'Crash Types &amp; Calculations'!$D$5:$K$26,8,FALSE),FALSE))</f>
        <v>1</v>
      </c>
      <c r="AV22" s="288">
        <f t="shared" si="4"/>
        <v>0</v>
      </c>
      <c r="AW22" s="284">
        <f ca="1">IF(OR(ISBLANK('Worksheet 2b'!$D$41),ISBLANK($D22),ISBLANK($E22),ISERROR(VLOOKUP('Worksheet 2b'!$D$41,INDIRECT(VLOOKUP('Crash Summary Worksheet'!$D22,'Crash Types &amp; Calculations'!$M$5:$N$9,2,FALSE)),VLOOKUP('Crash Summary Worksheet'!$E22,'Crash Types &amp; Calculations'!$D$5:$K$26,8,FALSE),FALSE))),1,VLOOKUP('Worksheet 2b'!$D$41,INDIRECT(VLOOKUP('Crash Summary Worksheet'!$D22,'Crash Types &amp; Calculations'!$M$5:$N$9,2,FALSE)),VLOOKUP('Crash Summary Worksheet'!$E22,'Crash Types &amp; Calculations'!$D$5:$K$26,8,FALSE),FALSE))</f>
        <v>1</v>
      </c>
      <c r="AX22" s="285">
        <f ca="1">IF(OR(ISBLANK('Worksheet 2b'!$D$41),ISBLANK($D22),ISBLANK($E22),$H22="N",ISBLANK($H22)),1,VLOOKUP('Worksheet 2b'!$D$41,INDIRECT(VLOOKUP('Crash Summary Worksheet'!$D22,'Crash Types &amp; Calculations'!$M$5:$N$9,2,FALSE)),VLOOKUP("Wet Pavement",'Crash Types &amp; Calculations'!$D$5:$K$26,8,FALSE),FALSE))</f>
        <v>1</v>
      </c>
      <c r="AY22" s="287">
        <f ca="1">IF(OR(ISBLANK('Worksheet 2b'!$D$41),ISBLANK($D22),ISBLANK($E22),$G22="N",ISBLANK($G22)),1,VLOOKUP('Worksheet 2b'!$D$41,INDIRECT(VLOOKUP('Crash Summary Worksheet'!$D22,'Crash Types &amp; Calculations'!$M$5:$N$9,2,FALSE)),VLOOKUP("Night",'Crash Types &amp; Calculations'!$D$5:$K$26,8,FALSE),FALSE))</f>
        <v>1</v>
      </c>
      <c r="AZ22" s="288">
        <f t="shared" si="5"/>
        <v>0</v>
      </c>
    </row>
    <row r="23" spans="1:60" ht="12.75" customHeight="1" x14ac:dyDescent="0.2">
      <c r="A23" s="618">
        <v>18</v>
      </c>
      <c r="B23" s="118"/>
      <c r="C23" s="119"/>
      <c r="D23" s="117"/>
      <c r="E23" s="117"/>
      <c r="F23" s="117"/>
      <c r="G23" s="118"/>
      <c r="H23" s="118"/>
      <c r="I23" s="118"/>
      <c r="J23" s="118"/>
      <c r="K23" s="117"/>
      <c r="L23" s="120"/>
      <c r="M23" s="289">
        <f t="shared" si="6"/>
        <v>0</v>
      </c>
      <c r="N23" s="290">
        <f t="shared" si="7"/>
        <v>1</v>
      </c>
      <c r="O23" s="283">
        <f>IF(ISBLANK('Worksheet 2a'!$D$13),1,
IF(AND(MAX(AC23:AE23)&gt;1,MIN(AC23:AE23)&lt;=1),MAX(AC23:AE23)*MIN(AC23:AE23),
IF(MIN(AC23:AE23)&gt;=1,MAX(AC23:AE23),MIN(AC23:AE23))))</f>
        <v>1</v>
      </c>
      <c r="P23" s="283">
        <f>IF(ISBLANK('Worksheet 2a'!$D$27),1,
IF(AND(MAX(AG23:AI23)&gt;1,MIN(AG23:AI23)&lt;=1),MAX(AG23:AI23)*MIN(AG23:AI23),
IF(MIN(AG23:AI23)&gt;=1,MAX(AG23:AI23),MIN(AG23:AI23))))</f>
        <v>1</v>
      </c>
      <c r="Q23" s="283">
        <f>IF(ISBLANK('Worksheet 2a'!$D$41),1,
IF(AND(MAX(AK23:AM23)&gt;1,MIN(AK23:AM23)&lt;=1),MAX(AK23:AM23)*MIN(AK23:AM23),
IF(MIN(AK23:AM23)&gt;=1,MAX(AK23:AM23),MIN(AK23:AM23))))</f>
        <v>1</v>
      </c>
      <c r="R23" s="283">
        <f>IF(ISBLANK('Worksheet 2b'!$D$13),1,
IF(AND(MAX(AO23:AQ23)&gt;1,MIN(AO23:AQ23)&lt;=1),MAX(AO23:AQ23)*MIN(AO23:AQ23),
IF(MIN(AO23:AQ23)&gt;=1,MAX(AO23:AQ23),MIN(AO23:AQ23))))</f>
        <v>1</v>
      </c>
      <c r="S23" s="283">
        <f>IF(ISBLANK('Worksheet 2b'!$D$27),1,
IF(AND(MAX(AS23:AU23)&gt;1,MIN(AS23:AU23)&lt;=1),MAX(AS23:AU23)*MIN(AS23:AU23),
IF(MIN(AS23:AU23)&gt;=1,MAX(AS23:AU23),MIN(AS23:AU23))))</f>
        <v>1</v>
      </c>
      <c r="T23" s="283">
        <f>IF(ISBLANK('Worksheet 2b'!$D$41),1,
IF(AND(MAX(AW23:AY23)&gt;1,MIN(AW23:AY23)&lt;=1),MAX(AW23:AY23)*MIN(AW23:AY23),
IF(MIN(AW23:AY23)&gt;=1,MAX(AW23:AY23),MIN(AW23:AY23))))</f>
        <v>1</v>
      </c>
      <c r="U23" s="669" cm="1">
        <f t="array" ref="U23">IF(MAX(O23:T23)&lt;=1,1,PRODUCT(IF(O23:T23&gt;=1,O23:T23)))</f>
        <v>1</v>
      </c>
      <c r="V23" s="669">
        <f t="shared" si="8"/>
        <v>1</v>
      </c>
      <c r="W23" s="683" t="str">
        <f t="shared" si="9"/>
        <v>X</v>
      </c>
      <c r="X23" s="683">
        <f>IF(P23=MIN($O23:$T23),IF(COUNTIF($W23:W23,"X")&gt;0,P23,"X"),P23)</f>
        <v>1</v>
      </c>
      <c r="Y23" s="683">
        <f>IF(Q23=MIN($O23:$T23),IF(COUNTIF($W23:X23,"X")&gt;0,Q23,"X"),Q23)</f>
        <v>1</v>
      </c>
      <c r="Z23" s="683">
        <f>IF(R23=MIN($O23:$T23),IF(COUNTIF($W23:Y23,"X")&gt;0,R23,"X"),R23)</f>
        <v>1</v>
      </c>
      <c r="AA23" s="683">
        <f>IF(S23=MIN($O23:$T23),IF(COUNTIF($W23:Z23,"X")&gt;0,S23,"X"),S23)</f>
        <v>1</v>
      </c>
      <c r="AB23" s="684">
        <f>IF(T23=MIN($O23:$T23),IF(COUNTIF($W23:AA23,"X")&gt;0,T23,"X"),T23)</f>
        <v>1</v>
      </c>
      <c r="AC23" s="284">
        <f ca="1">IF(OR(ISBLANK('Worksheet 2a'!$D$13),ISBLANK($D23),ISBLANK($E23),ISERROR(VLOOKUP('Worksheet 2a'!$D$13,INDIRECT(VLOOKUP('Crash Summary Worksheet'!$D23,'Crash Types &amp; Calculations'!$M$5:$N$9,2,FALSE)),VLOOKUP('Crash Summary Worksheet'!$E23,'Crash Types &amp; Calculations'!$D$5:$K$26,8,FALSE),FALSE))),1,VLOOKUP('Worksheet 2a'!$D$13,INDIRECT(VLOOKUP('Crash Summary Worksheet'!$D23,'Crash Types &amp; Calculations'!$M$5:$N$9,2,FALSE)),VLOOKUP('Crash Summary Worksheet'!$E23,'Crash Types &amp; Calculations'!$D$5:$K$26,8,FALSE),FALSE))</f>
        <v>1</v>
      </c>
      <c r="AD23" s="285">
        <f ca="1">IF(OR(ISBLANK('Worksheet 2a'!$D$13),ISBLANK($D23),ISBLANK($E23),$H23="N",ISBLANK($H23)),1,VLOOKUP('Worksheet 2a'!$D$13,INDIRECT(VLOOKUP('Crash Summary Worksheet'!$D23,'Crash Types &amp; Calculations'!$M$5:$N$9,2,FALSE)),VLOOKUP("Wet Pavement",'Crash Types &amp; Calculations'!$D$5:$K$26,8,FALSE),FALSE))</f>
        <v>1</v>
      </c>
      <c r="AE23" s="286">
        <f ca="1">IF(OR(ISBLANK('Worksheet 2a'!$D$13),ISBLANK($D23),ISBLANK($E23),$G23="N",ISBLANK($G23)),1,VLOOKUP('Worksheet 2a'!$D$13,INDIRECT(VLOOKUP('Crash Summary Worksheet'!$D23,'Crash Types &amp; Calculations'!$M$5:$N$9,2,FALSE)),VLOOKUP("Night",'Crash Types &amp; Calculations'!$D$5:$K$26,8,FALSE),FALSE))</f>
        <v>1</v>
      </c>
      <c r="AF23" s="288">
        <f t="shared" si="0"/>
        <v>0</v>
      </c>
      <c r="AG23" s="284">
        <f ca="1">IF(OR(ISBLANK('Worksheet 2a'!$D$27),ISBLANK($D23),ISBLANK($E23),ISERROR(VLOOKUP('Worksheet 2a'!$D$27,INDIRECT(VLOOKUP('Crash Summary Worksheet'!$D23,'Crash Types &amp; Calculations'!$M$5:$N$9,2,FALSE)),VLOOKUP('Crash Summary Worksheet'!$E23,'Crash Types &amp; Calculations'!$D$5:$K$26,8,FALSE),FALSE))),1,VLOOKUP('Worksheet 2a'!$D$27,INDIRECT(VLOOKUP('Crash Summary Worksheet'!$D23,'Crash Types &amp; Calculations'!$M$5:$N$9,2,FALSE)),VLOOKUP('Crash Summary Worksheet'!$E23,'Crash Types &amp; Calculations'!$D$5:$K$26,8,FALSE),FALSE))</f>
        <v>1</v>
      </c>
      <c r="AH23" s="285">
        <f ca="1">IF(OR(ISBLANK('Worksheet 2a'!$D$27),ISBLANK($D23),ISBLANK($E23),$H23="N",ISBLANK($H23)),1,VLOOKUP('Worksheet 2a'!$D$27,INDIRECT(VLOOKUP('Crash Summary Worksheet'!$D23,'Crash Types &amp; Calculations'!$M$5:$N$9,2,FALSE)),VLOOKUP("Wet Pavement",'Crash Types &amp; Calculations'!$D$5:$K$26,8,FALSE),FALSE))</f>
        <v>1</v>
      </c>
      <c r="AI23" s="286">
        <f ca="1">IF(OR(ISBLANK('Worksheet 2a'!$D$27),ISBLANK($D23),ISBLANK($E23),$G23="N",ISBLANK($G23)),1,VLOOKUP('Worksheet 2a'!$D$27,INDIRECT(VLOOKUP('Crash Summary Worksheet'!$D23,'Crash Types &amp; Calculations'!$M$5:$N$9,2,FALSE)),VLOOKUP("Night",'Crash Types &amp; Calculations'!$D$5:$K$26,8,FALSE),FALSE))</f>
        <v>1</v>
      </c>
      <c r="AJ23" s="288">
        <f t="shared" si="1"/>
        <v>0</v>
      </c>
      <c r="AK23" s="284">
        <f ca="1">IF(OR(ISBLANK('Worksheet 2a'!$D$41),ISBLANK($D23),ISBLANK($E23),ISERROR(VLOOKUP('Worksheet 2a'!$D$41,INDIRECT(VLOOKUP('Crash Summary Worksheet'!$D23,'Crash Types &amp; Calculations'!$M$5:$N$9,2,FALSE)),VLOOKUP('Crash Summary Worksheet'!$E23,'Crash Types &amp; Calculations'!$D$5:$K$26,8,FALSE),FALSE))),1,VLOOKUP('Worksheet 2a'!$D$41,INDIRECT(VLOOKUP('Crash Summary Worksheet'!$D23,'Crash Types &amp; Calculations'!$M$5:$N$9,2,FALSE)),VLOOKUP('Crash Summary Worksheet'!$E23,'Crash Types &amp; Calculations'!$D$5:$K$26,8,FALSE),FALSE))</f>
        <v>1</v>
      </c>
      <c r="AL23" s="285">
        <f ca="1">IF(OR(ISBLANK('Worksheet 2a'!$D$41),ISBLANK($D23),ISBLANK($E23),$H23="N",ISBLANK($H23)),1,VLOOKUP('Worksheet 2a'!$D$41,INDIRECT(VLOOKUP('Crash Summary Worksheet'!$D23,'Crash Types &amp; Calculations'!$M$5:$N$9,2,FALSE)),VLOOKUP("Wet Pavement",'Crash Types &amp; Calculations'!$D$5:$K$26,8,FALSE),FALSE))</f>
        <v>1</v>
      </c>
      <c r="AM23" s="287">
        <f ca="1">IF(OR(ISBLANK('Worksheet 2a'!$D$41),ISBLANK($D23),ISBLANK($E23),$G23="N",ISBLANK($G23)),1,VLOOKUP('Worksheet 2a'!$D$41,INDIRECT(VLOOKUP('Crash Summary Worksheet'!$D23,'Crash Types &amp; Calculations'!$M$5:$N$9,2,FALSE)),VLOOKUP("Night",'Crash Types &amp; Calculations'!$D$5:$K$26,8,FALSE),FALSE))</f>
        <v>1</v>
      </c>
      <c r="AN23" s="288">
        <f t="shared" si="2"/>
        <v>0</v>
      </c>
      <c r="AO23" s="284">
        <f ca="1">IF(OR(ISBLANK('Worksheet 2b'!$D$13),ISBLANK($D23),ISBLANK($E23),ISERROR(VLOOKUP('Worksheet 2b'!$D$13,INDIRECT(VLOOKUP('Crash Summary Worksheet'!$D23,'Crash Types &amp; Calculations'!$M$5:$N$9,2,FALSE)),VLOOKUP('Crash Summary Worksheet'!$E23,'Crash Types &amp; Calculations'!$D$5:$K$26,8,FALSE),FALSE))),1,VLOOKUP('Worksheet 2b'!$D$13,INDIRECT(VLOOKUP('Crash Summary Worksheet'!$D23,'Crash Types &amp; Calculations'!$M$5:$N$9,2,FALSE)),VLOOKUP('Crash Summary Worksheet'!$E23,'Crash Types &amp; Calculations'!$D$5:$K$26,8,FALSE),FALSE))</f>
        <v>1</v>
      </c>
      <c r="AP23" s="285">
        <f ca="1">IF(OR(ISBLANK('Worksheet 2b'!$D$13),ISBLANK($D23),ISBLANK($E23),$H23="N",ISBLANK($H23)),1,VLOOKUP('Worksheet 2b'!$D$13,INDIRECT(VLOOKUP('Crash Summary Worksheet'!$D23,'Crash Types &amp; Calculations'!$M$5:$N$9,2,FALSE)),VLOOKUP("Wet Pavement",'Crash Types &amp; Calculations'!$D$5:$K$26,8,FALSE),FALSE))</f>
        <v>1</v>
      </c>
      <c r="AQ23" s="286">
        <f ca="1">IF(OR(ISBLANK('Worksheet 2b'!$D$13),ISBLANK($D23),ISBLANK($E23),$G23="N",ISBLANK($G23)),1,VLOOKUP('Worksheet 2b'!$D$13,INDIRECT(VLOOKUP('Crash Summary Worksheet'!$D23,'Crash Types &amp; Calculations'!$M$5:$N$9,2,FALSE)),VLOOKUP("Night",'Crash Types &amp; Calculations'!$D$5:$K$26,8,FALSE),FALSE))</f>
        <v>1</v>
      </c>
      <c r="AR23" s="288">
        <f t="shared" si="3"/>
        <v>0</v>
      </c>
      <c r="AS23" s="284">
        <f ca="1">IF(OR(ISBLANK('Worksheet 2b'!$D$27),ISBLANK($D23),ISBLANK($E23),ISERROR(VLOOKUP('Worksheet 2b'!$D$27,INDIRECT(VLOOKUP('Crash Summary Worksheet'!$D23,'Crash Types &amp; Calculations'!$M$5:$N$9,2,FALSE)),VLOOKUP('Crash Summary Worksheet'!$E23,'Crash Types &amp; Calculations'!$D$5:$K$26,8,FALSE),FALSE))),1,VLOOKUP('Worksheet 2b'!$D$27,INDIRECT(VLOOKUP('Crash Summary Worksheet'!$D23,'Crash Types &amp; Calculations'!$M$5:$N$9,2,FALSE)),VLOOKUP('Crash Summary Worksheet'!$E23,'Crash Types &amp; Calculations'!$D$5:$K$26,8,FALSE),FALSE))</f>
        <v>1</v>
      </c>
      <c r="AT23" s="285">
        <f ca="1">IF(OR(ISBLANK('Worksheet 2b'!$D$27),ISBLANK($D23),ISBLANK($E23),$H23="N",ISBLANK($H23)),1,VLOOKUP('Worksheet 2b'!$D$27,INDIRECT(VLOOKUP('Crash Summary Worksheet'!$D23,'Crash Types &amp; Calculations'!$M$5:$N$9,2,FALSE)),VLOOKUP("Wet Pavement",'Crash Types &amp; Calculations'!$D$5:$K$26,8,FALSE),FALSE))</f>
        <v>1</v>
      </c>
      <c r="AU23" s="286">
        <f ca="1">IF(OR(ISBLANK('Worksheet 2b'!$D$27),ISBLANK($D23),ISBLANK($E23),$G23="N",ISBLANK($G23)),1,VLOOKUP('Worksheet 2b'!$D$27,INDIRECT(VLOOKUP('Crash Summary Worksheet'!$D23,'Crash Types &amp; Calculations'!$M$5:$N$9,2,FALSE)),VLOOKUP("Night",'Crash Types &amp; Calculations'!$D$5:$K$26,8,FALSE),FALSE))</f>
        <v>1</v>
      </c>
      <c r="AV23" s="288">
        <f t="shared" si="4"/>
        <v>0</v>
      </c>
      <c r="AW23" s="284">
        <f ca="1">IF(OR(ISBLANK('Worksheet 2b'!$D$41),ISBLANK($D23),ISBLANK($E23),ISERROR(VLOOKUP('Worksheet 2b'!$D$41,INDIRECT(VLOOKUP('Crash Summary Worksheet'!$D23,'Crash Types &amp; Calculations'!$M$5:$N$9,2,FALSE)),VLOOKUP('Crash Summary Worksheet'!$E23,'Crash Types &amp; Calculations'!$D$5:$K$26,8,FALSE),FALSE))),1,VLOOKUP('Worksheet 2b'!$D$41,INDIRECT(VLOOKUP('Crash Summary Worksheet'!$D23,'Crash Types &amp; Calculations'!$M$5:$N$9,2,FALSE)),VLOOKUP('Crash Summary Worksheet'!$E23,'Crash Types &amp; Calculations'!$D$5:$K$26,8,FALSE),FALSE))</f>
        <v>1</v>
      </c>
      <c r="AX23" s="285">
        <f ca="1">IF(OR(ISBLANK('Worksheet 2b'!$D$41),ISBLANK($D23),ISBLANK($E23),$H23="N",ISBLANK($H23)),1,VLOOKUP('Worksheet 2b'!$D$41,INDIRECT(VLOOKUP('Crash Summary Worksheet'!$D23,'Crash Types &amp; Calculations'!$M$5:$N$9,2,FALSE)),VLOOKUP("Wet Pavement",'Crash Types &amp; Calculations'!$D$5:$K$26,8,FALSE),FALSE))</f>
        <v>1</v>
      </c>
      <c r="AY23" s="287">
        <f ca="1">IF(OR(ISBLANK('Worksheet 2b'!$D$41),ISBLANK($D23),ISBLANK($E23),$G23="N",ISBLANK($G23)),1,VLOOKUP('Worksheet 2b'!$D$41,INDIRECT(VLOOKUP('Crash Summary Worksheet'!$D23,'Crash Types &amp; Calculations'!$M$5:$N$9,2,FALSE)),VLOOKUP("Night",'Crash Types &amp; Calculations'!$D$5:$K$26,8,FALSE),FALSE))</f>
        <v>1</v>
      </c>
      <c r="AZ23" s="288">
        <f t="shared" si="5"/>
        <v>0</v>
      </c>
    </row>
    <row r="24" spans="1:60" ht="12.75" customHeight="1" x14ac:dyDescent="0.2">
      <c r="A24" s="618">
        <v>19</v>
      </c>
      <c r="B24" s="118"/>
      <c r="C24" s="119"/>
      <c r="D24" s="117"/>
      <c r="E24" s="117"/>
      <c r="F24" s="117"/>
      <c r="G24" s="118"/>
      <c r="H24" s="118"/>
      <c r="I24" s="118"/>
      <c r="J24" s="118"/>
      <c r="K24" s="117"/>
      <c r="L24" s="120"/>
      <c r="M24" s="289">
        <f t="shared" si="6"/>
        <v>0</v>
      </c>
      <c r="N24" s="290">
        <f t="shared" si="7"/>
        <v>1</v>
      </c>
      <c r="O24" s="283">
        <f>IF(ISBLANK('Worksheet 2a'!$D$13),1,
IF(AND(MAX(AC24:AE24)&gt;1,MIN(AC24:AE24)&lt;=1),MAX(AC24:AE24)*MIN(AC24:AE24),
IF(MIN(AC24:AE24)&gt;=1,MAX(AC24:AE24),MIN(AC24:AE24))))</f>
        <v>1</v>
      </c>
      <c r="P24" s="283">
        <f>IF(ISBLANK('Worksheet 2a'!$D$27),1,
IF(AND(MAX(AG24:AI24)&gt;1,MIN(AG24:AI24)&lt;=1),MAX(AG24:AI24)*MIN(AG24:AI24),
IF(MIN(AG24:AI24)&gt;=1,MAX(AG24:AI24),MIN(AG24:AI24))))</f>
        <v>1</v>
      </c>
      <c r="Q24" s="283">
        <f>IF(ISBLANK('Worksheet 2a'!$D$41),1,
IF(AND(MAX(AK24:AM24)&gt;1,MIN(AK24:AM24)&lt;=1),MAX(AK24:AM24)*MIN(AK24:AM24),
IF(MIN(AK24:AM24)&gt;=1,MAX(AK24:AM24),MIN(AK24:AM24))))</f>
        <v>1</v>
      </c>
      <c r="R24" s="283">
        <f>IF(ISBLANK('Worksheet 2b'!$D$13),1,
IF(AND(MAX(AO24:AQ24)&gt;1,MIN(AO24:AQ24)&lt;=1),MAX(AO24:AQ24)*MIN(AO24:AQ24),
IF(MIN(AO24:AQ24)&gt;=1,MAX(AO24:AQ24),MIN(AO24:AQ24))))</f>
        <v>1</v>
      </c>
      <c r="S24" s="283">
        <f>IF(ISBLANK('Worksheet 2b'!$D$27),1,
IF(AND(MAX(AS24:AU24)&gt;1,MIN(AS24:AU24)&lt;=1),MAX(AS24:AU24)*MIN(AS24:AU24),
IF(MIN(AS24:AU24)&gt;=1,MAX(AS24:AU24),MIN(AS24:AU24))))</f>
        <v>1</v>
      </c>
      <c r="T24" s="283">
        <f>IF(ISBLANK('Worksheet 2b'!$D$41),1,
IF(AND(MAX(AW24:AY24)&gt;1,MIN(AW24:AY24)&lt;=1),MAX(AW24:AY24)*MIN(AW24:AY24),
IF(MIN(AW24:AY24)&gt;=1,MAX(AW24:AY24),MIN(AW24:AY24))))</f>
        <v>1</v>
      </c>
      <c r="U24" s="669" cm="1">
        <f t="array" ref="U24">IF(MAX(O24:T24)&lt;=1,1,PRODUCT(IF(O24:T24&gt;=1,O24:T24)))</f>
        <v>1</v>
      </c>
      <c r="V24" s="669">
        <f t="shared" si="8"/>
        <v>1</v>
      </c>
      <c r="W24" s="683" t="str">
        <f t="shared" si="9"/>
        <v>X</v>
      </c>
      <c r="X24" s="683">
        <f>IF(P24=MIN($O24:$T24),IF(COUNTIF($W24:W24,"X")&gt;0,P24,"X"),P24)</f>
        <v>1</v>
      </c>
      <c r="Y24" s="683">
        <f>IF(Q24=MIN($O24:$T24),IF(COUNTIF($W24:X24,"X")&gt;0,Q24,"X"),Q24)</f>
        <v>1</v>
      </c>
      <c r="Z24" s="683">
        <f>IF(R24=MIN($O24:$T24),IF(COUNTIF($W24:Y24,"X")&gt;0,R24,"X"),R24)</f>
        <v>1</v>
      </c>
      <c r="AA24" s="683">
        <f>IF(S24=MIN($O24:$T24),IF(COUNTIF($W24:Z24,"X")&gt;0,S24,"X"),S24)</f>
        <v>1</v>
      </c>
      <c r="AB24" s="684">
        <f>IF(T24=MIN($O24:$T24),IF(COUNTIF($W24:AA24,"X")&gt;0,T24,"X"),T24)</f>
        <v>1</v>
      </c>
      <c r="AC24" s="284">
        <f ca="1">IF(OR(ISBLANK('Worksheet 2a'!$D$13),ISBLANK($D24),ISBLANK($E24),ISERROR(VLOOKUP('Worksheet 2a'!$D$13,INDIRECT(VLOOKUP('Crash Summary Worksheet'!$D24,'Crash Types &amp; Calculations'!$M$5:$N$9,2,FALSE)),VLOOKUP('Crash Summary Worksheet'!$E24,'Crash Types &amp; Calculations'!$D$5:$K$26,8,FALSE),FALSE))),1,VLOOKUP('Worksheet 2a'!$D$13,INDIRECT(VLOOKUP('Crash Summary Worksheet'!$D24,'Crash Types &amp; Calculations'!$M$5:$N$9,2,FALSE)),VLOOKUP('Crash Summary Worksheet'!$E24,'Crash Types &amp; Calculations'!$D$5:$K$26,8,FALSE),FALSE))</f>
        <v>1</v>
      </c>
      <c r="AD24" s="285">
        <f ca="1">IF(OR(ISBLANK('Worksheet 2a'!$D$13),ISBLANK($D24),ISBLANK($E24),$H24="N",ISBLANK($H24)),1,VLOOKUP('Worksheet 2a'!$D$13,INDIRECT(VLOOKUP('Crash Summary Worksheet'!$D24,'Crash Types &amp; Calculations'!$M$5:$N$9,2,FALSE)),VLOOKUP("Wet Pavement",'Crash Types &amp; Calculations'!$D$5:$K$26,8,FALSE),FALSE))</f>
        <v>1</v>
      </c>
      <c r="AE24" s="286">
        <f ca="1">IF(OR(ISBLANK('Worksheet 2a'!$D$13),ISBLANK($D24),ISBLANK($E24),$G24="N",ISBLANK($G24)),1,VLOOKUP('Worksheet 2a'!$D$13,INDIRECT(VLOOKUP('Crash Summary Worksheet'!$D24,'Crash Types &amp; Calculations'!$M$5:$N$9,2,FALSE)),VLOOKUP("Night",'Crash Types &amp; Calculations'!$D$5:$K$26,8,FALSE),FALSE))</f>
        <v>1</v>
      </c>
      <c r="AF24" s="288">
        <f t="shared" si="0"/>
        <v>0</v>
      </c>
      <c r="AG24" s="284">
        <f ca="1">IF(OR(ISBLANK('Worksheet 2a'!$D$27),ISBLANK($D24),ISBLANK($E24),ISERROR(VLOOKUP('Worksheet 2a'!$D$27,INDIRECT(VLOOKUP('Crash Summary Worksheet'!$D24,'Crash Types &amp; Calculations'!$M$5:$N$9,2,FALSE)),VLOOKUP('Crash Summary Worksheet'!$E24,'Crash Types &amp; Calculations'!$D$5:$K$26,8,FALSE),FALSE))),1,VLOOKUP('Worksheet 2a'!$D$27,INDIRECT(VLOOKUP('Crash Summary Worksheet'!$D24,'Crash Types &amp; Calculations'!$M$5:$N$9,2,FALSE)),VLOOKUP('Crash Summary Worksheet'!$E24,'Crash Types &amp; Calculations'!$D$5:$K$26,8,FALSE),FALSE))</f>
        <v>1</v>
      </c>
      <c r="AH24" s="285">
        <f ca="1">IF(OR(ISBLANK('Worksheet 2a'!$D$27),ISBLANK($D24),ISBLANK($E24),$H24="N",ISBLANK($H24)),1,VLOOKUP('Worksheet 2a'!$D$27,INDIRECT(VLOOKUP('Crash Summary Worksheet'!$D24,'Crash Types &amp; Calculations'!$M$5:$N$9,2,FALSE)),VLOOKUP("Wet Pavement",'Crash Types &amp; Calculations'!$D$5:$K$26,8,FALSE),FALSE))</f>
        <v>1</v>
      </c>
      <c r="AI24" s="286">
        <f ca="1">IF(OR(ISBLANK('Worksheet 2a'!$D$27),ISBLANK($D24),ISBLANK($E24),$G24="N",ISBLANK($G24)),1,VLOOKUP('Worksheet 2a'!$D$27,INDIRECT(VLOOKUP('Crash Summary Worksheet'!$D24,'Crash Types &amp; Calculations'!$M$5:$N$9,2,FALSE)),VLOOKUP("Night",'Crash Types &amp; Calculations'!$D$5:$K$26,8,FALSE),FALSE))</f>
        <v>1</v>
      </c>
      <c r="AJ24" s="288">
        <f t="shared" si="1"/>
        <v>0</v>
      </c>
      <c r="AK24" s="284">
        <f ca="1">IF(OR(ISBLANK('Worksheet 2a'!$D$41),ISBLANK($D24),ISBLANK($E24),ISERROR(VLOOKUP('Worksheet 2a'!$D$41,INDIRECT(VLOOKUP('Crash Summary Worksheet'!$D24,'Crash Types &amp; Calculations'!$M$5:$N$9,2,FALSE)),VLOOKUP('Crash Summary Worksheet'!$E24,'Crash Types &amp; Calculations'!$D$5:$K$26,8,FALSE),FALSE))),1,VLOOKUP('Worksheet 2a'!$D$41,INDIRECT(VLOOKUP('Crash Summary Worksheet'!$D24,'Crash Types &amp; Calculations'!$M$5:$N$9,2,FALSE)),VLOOKUP('Crash Summary Worksheet'!$E24,'Crash Types &amp; Calculations'!$D$5:$K$26,8,FALSE),FALSE))</f>
        <v>1</v>
      </c>
      <c r="AL24" s="285">
        <f ca="1">IF(OR(ISBLANK('Worksheet 2a'!$D$41),ISBLANK($D24),ISBLANK($E24),$H24="N",ISBLANK($H24)),1,VLOOKUP('Worksheet 2a'!$D$41,INDIRECT(VLOOKUP('Crash Summary Worksheet'!$D24,'Crash Types &amp; Calculations'!$M$5:$N$9,2,FALSE)),VLOOKUP("Wet Pavement",'Crash Types &amp; Calculations'!$D$5:$K$26,8,FALSE),FALSE))</f>
        <v>1</v>
      </c>
      <c r="AM24" s="287">
        <f ca="1">IF(OR(ISBLANK('Worksheet 2a'!$D$41),ISBLANK($D24),ISBLANK($E24),$G24="N",ISBLANK($G24)),1,VLOOKUP('Worksheet 2a'!$D$41,INDIRECT(VLOOKUP('Crash Summary Worksheet'!$D24,'Crash Types &amp; Calculations'!$M$5:$N$9,2,FALSE)),VLOOKUP("Night",'Crash Types &amp; Calculations'!$D$5:$K$26,8,FALSE),FALSE))</f>
        <v>1</v>
      </c>
      <c r="AN24" s="288">
        <f t="shared" si="2"/>
        <v>0</v>
      </c>
      <c r="AO24" s="284">
        <f ca="1">IF(OR(ISBLANK('Worksheet 2b'!$D$13),ISBLANK($D24),ISBLANK($E24),ISERROR(VLOOKUP('Worksheet 2b'!$D$13,INDIRECT(VLOOKUP('Crash Summary Worksheet'!$D24,'Crash Types &amp; Calculations'!$M$5:$N$9,2,FALSE)),VLOOKUP('Crash Summary Worksheet'!$E24,'Crash Types &amp; Calculations'!$D$5:$K$26,8,FALSE),FALSE))),1,VLOOKUP('Worksheet 2b'!$D$13,INDIRECT(VLOOKUP('Crash Summary Worksheet'!$D24,'Crash Types &amp; Calculations'!$M$5:$N$9,2,FALSE)),VLOOKUP('Crash Summary Worksheet'!$E24,'Crash Types &amp; Calculations'!$D$5:$K$26,8,FALSE),FALSE))</f>
        <v>1</v>
      </c>
      <c r="AP24" s="285">
        <f ca="1">IF(OR(ISBLANK('Worksheet 2b'!$D$13),ISBLANK($D24),ISBLANK($E24),$H24="N",ISBLANK($H24)),1,VLOOKUP('Worksheet 2b'!$D$13,INDIRECT(VLOOKUP('Crash Summary Worksheet'!$D24,'Crash Types &amp; Calculations'!$M$5:$N$9,2,FALSE)),VLOOKUP("Wet Pavement",'Crash Types &amp; Calculations'!$D$5:$K$26,8,FALSE),FALSE))</f>
        <v>1</v>
      </c>
      <c r="AQ24" s="286">
        <f ca="1">IF(OR(ISBLANK('Worksheet 2b'!$D$13),ISBLANK($D24),ISBLANK($E24),$G24="N",ISBLANK($G24)),1,VLOOKUP('Worksheet 2b'!$D$13,INDIRECT(VLOOKUP('Crash Summary Worksheet'!$D24,'Crash Types &amp; Calculations'!$M$5:$N$9,2,FALSE)),VLOOKUP("Night",'Crash Types &amp; Calculations'!$D$5:$K$26,8,FALSE),FALSE))</f>
        <v>1</v>
      </c>
      <c r="AR24" s="288">
        <f t="shared" si="3"/>
        <v>0</v>
      </c>
      <c r="AS24" s="284">
        <f ca="1">IF(OR(ISBLANK('Worksheet 2b'!$D$27),ISBLANK($D24),ISBLANK($E24),ISERROR(VLOOKUP('Worksheet 2b'!$D$27,INDIRECT(VLOOKUP('Crash Summary Worksheet'!$D24,'Crash Types &amp; Calculations'!$M$5:$N$9,2,FALSE)),VLOOKUP('Crash Summary Worksheet'!$E24,'Crash Types &amp; Calculations'!$D$5:$K$26,8,FALSE),FALSE))),1,VLOOKUP('Worksheet 2b'!$D$27,INDIRECT(VLOOKUP('Crash Summary Worksheet'!$D24,'Crash Types &amp; Calculations'!$M$5:$N$9,2,FALSE)),VLOOKUP('Crash Summary Worksheet'!$E24,'Crash Types &amp; Calculations'!$D$5:$K$26,8,FALSE),FALSE))</f>
        <v>1</v>
      </c>
      <c r="AT24" s="285">
        <f ca="1">IF(OR(ISBLANK('Worksheet 2b'!$D$27),ISBLANK($D24),ISBLANK($E24),$H24="N",ISBLANK($H24)),1,VLOOKUP('Worksheet 2b'!$D$27,INDIRECT(VLOOKUP('Crash Summary Worksheet'!$D24,'Crash Types &amp; Calculations'!$M$5:$N$9,2,FALSE)),VLOOKUP("Wet Pavement",'Crash Types &amp; Calculations'!$D$5:$K$26,8,FALSE),FALSE))</f>
        <v>1</v>
      </c>
      <c r="AU24" s="286">
        <f ca="1">IF(OR(ISBLANK('Worksheet 2b'!$D$27),ISBLANK($D24),ISBLANK($E24),$G24="N",ISBLANK($G24)),1,VLOOKUP('Worksheet 2b'!$D$27,INDIRECT(VLOOKUP('Crash Summary Worksheet'!$D24,'Crash Types &amp; Calculations'!$M$5:$N$9,2,FALSE)),VLOOKUP("Night",'Crash Types &amp; Calculations'!$D$5:$K$26,8,FALSE),FALSE))</f>
        <v>1</v>
      </c>
      <c r="AV24" s="288">
        <f t="shared" si="4"/>
        <v>0</v>
      </c>
      <c r="AW24" s="284">
        <f ca="1">IF(OR(ISBLANK('Worksheet 2b'!$D$41),ISBLANK($D24),ISBLANK($E24),ISERROR(VLOOKUP('Worksheet 2b'!$D$41,INDIRECT(VLOOKUP('Crash Summary Worksheet'!$D24,'Crash Types &amp; Calculations'!$M$5:$N$9,2,FALSE)),VLOOKUP('Crash Summary Worksheet'!$E24,'Crash Types &amp; Calculations'!$D$5:$K$26,8,FALSE),FALSE))),1,VLOOKUP('Worksheet 2b'!$D$41,INDIRECT(VLOOKUP('Crash Summary Worksheet'!$D24,'Crash Types &amp; Calculations'!$M$5:$N$9,2,FALSE)),VLOOKUP('Crash Summary Worksheet'!$E24,'Crash Types &amp; Calculations'!$D$5:$K$26,8,FALSE),FALSE))</f>
        <v>1</v>
      </c>
      <c r="AX24" s="285">
        <f ca="1">IF(OR(ISBLANK('Worksheet 2b'!$D$41),ISBLANK($D24),ISBLANK($E24),$H24="N",ISBLANK($H24)),1,VLOOKUP('Worksheet 2b'!$D$41,INDIRECT(VLOOKUP('Crash Summary Worksheet'!$D24,'Crash Types &amp; Calculations'!$M$5:$N$9,2,FALSE)),VLOOKUP("Wet Pavement",'Crash Types &amp; Calculations'!$D$5:$K$26,8,FALSE),FALSE))</f>
        <v>1</v>
      </c>
      <c r="AY24" s="287">
        <f ca="1">IF(OR(ISBLANK('Worksheet 2b'!$D$41),ISBLANK($D24),ISBLANK($E24),$G24="N",ISBLANK($G24)),1,VLOOKUP('Worksheet 2b'!$D$41,INDIRECT(VLOOKUP('Crash Summary Worksheet'!$D24,'Crash Types &amp; Calculations'!$M$5:$N$9,2,FALSE)),VLOOKUP("Night",'Crash Types &amp; Calculations'!$D$5:$K$26,8,FALSE),FALSE))</f>
        <v>1</v>
      </c>
      <c r="AZ24" s="288">
        <f t="shared" si="5"/>
        <v>0</v>
      </c>
      <c r="BF24" s="152"/>
      <c r="BG24" s="152"/>
      <c r="BH24" s="152"/>
    </row>
    <row r="25" spans="1:60" ht="12.75" customHeight="1" x14ac:dyDescent="0.3">
      <c r="A25" s="618">
        <v>20</v>
      </c>
      <c r="B25" s="118"/>
      <c r="C25" s="119"/>
      <c r="D25" s="117"/>
      <c r="E25" s="117"/>
      <c r="F25" s="117"/>
      <c r="G25" s="118"/>
      <c r="H25" s="118"/>
      <c r="I25" s="118"/>
      <c r="J25" s="118"/>
      <c r="K25" s="117"/>
      <c r="L25" s="120"/>
      <c r="M25" s="289">
        <f t="shared" si="6"/>
        <v>0</v>
      </c>
      <c r="N25" s="290">
        <f t="shared" si="7"/>
        <v>1</v>
      </c>
      <c r="O25" s="283">
        <f>IF(ISBLANK('Worksheet 2a'!$D$13),1,
IF(AND(MAX(AC25:AE25)&gt;1,MIN(AC25:AE25)&lt;=1),MAX(AC25:AE25)*MIN(AC25:AE25),
IF(MIN(AC25:AE25)&gt;=1,MAX(AC25:AE25),MIN(AC25:AE25))))</f>
        <v>1</v>
      </c>
      <c r="P25" s="283">
        <f>IF(ISBLANK('Worksheet 2a'!$D$27),1,
IF(AND(MAX(AG25:AI25)&gt;1,MIN(AG25:AI25)&lt;=1),MAX(AG25:AI25)*MIN(AG25:AI25),
IF(MIN(AG25:AI25)&gt;=1,MAX(AG25:AI25),MIN(AG25:AI25))))</f>
        <v>1</v>
      </c>
      <c r="Q25" s="283">
        <f>IF(ISBLANK('Worksheet 2a'!$D$41),1,
IF(AND(MAX(AK25:AM25)&gt;1,MIN(AK25:AM25)&lt;=1),MAX(AK25:AM25)*MIN(AK25:AM25),
IF(MIN(AK25:AM25)&gt;=1,MAX(AK25:AM25),MIN(AK25:AM25))))</f>
        <v>1</v>
      </c>
      <c r="R25" s="283">
        <f>IF(ISBLANK('Worksheet 2b'!$D$13),1,
IF(AND(MAX(AO25:AQ25)&gt;1,MIN(AO25:AQ25)&lt;=1),MAX(AO25:AQ25)*MIN(AO25:AQ25),
IF(MIN(AO25:AQ25)&gt;=1,MAX(AO25:AQ25),MIN(AO25:AQ25))))</f>
        <v>1</v>
      </c>
      <c r="S25" s="283">
        <f>IF(ISBLANK('Worksheet 2b'!$D$27),1,
IF(AND(MAX(AS25:AU25)&gt;1,MIN(AS25:AU25)&lt;=1),MAX(AS25:AU25)*MIN(AS25:AU25),
IF(MIN(AS25:AU25)&gt;=1,MAX(AS25:AU25),MIN(AS25:AU25))))</f>
        <v>1</v>
      </c>
      <c r="T25" s="283">
        <f>IF(ISBLANK('Worksheet 2b'!$D$41),1,
IF(AND(MAX(AW25:AY25)&gt;1,MIN(AW25:AY25)&lt;=1),MAX(AW25:AY25)*MIN(AW25:AY25),
IF(MIN(AW25:AY25)&gt;=1,MAX(AW25:AY25),MIN(AW25:AY25))))</f>
        <v>1</v>
      </c>
      <c r="U25" s="669" cm="1">
        <f t="array" ref="U25">IF(MAX(O25:T25)&lt;=1,1,PRODUCT(IF(O25:T25&gt;=1,O25:T25)))</f>
        <v>1</v>
      </c>
      <c r="V25" s="669">
        <f t="shared" si="8"/>
        <v>1</v>
      </c>
      <c r="W25" s="683" t="str">
        <f t="shared" si="9"/>
        <v>X</v>
      </c>
      <c r="X25" s="683">
        <f>IF(P25=MIN($O25:$T25),IF(COUNTIF($W25:W25,"X")&gt;0,P25,"X"),P25)</f>
        <v>1</v>
      </c>
      <c r="Y25" s="683">
        <f>IF(Q25=MIN($O25:$T25),IF(COUNTIF($W25:X25,"X")&gt;0,Q25,"X"),Q25)</f>
        <v>1</v>
      </c>
      <c r="Z25" s="683">
        <f>IF(R25=MIN($O25:$T25),IF(COUNTIF($W25:Y25,"X")&gt;0,R25,"X"),R25)</f>
        <v>1</v>
      </c>
      <c r="AA25" s="683">
        <f>IF(S25=MIN($O25:$T25),IF(COUNTIF($W25:Z25,"X")&gt;0,S25,"X"),S25)</f>
        <v>1</v>
      </c>
      <c r="AB25" s="684">
        <f>IF(T25=MIN($O25:$T25),IF(COUNTIF($W25:AA25,"X")&gt;0,T25,"X"),T25)</f>
        <v>1</v>
      </c>
      <c r="AC25" s="284">
        <f ca="1">IF(OR(ISBLANK('Worksheet 2a'!$D$13),ISBLANK($D25),ISBLANK($E25),ISERROR(VLOOKUP('Worksheet 2a'!$D$13,INDIRECT(VLOOKUP('Crash Summary Worksheet'!$D25,'Crash Types &amp; Calculations'!$M$5:$N$9,2,FALSE)),VLOOKUP('Crash Summary Worksheet'!$E25,'Crash Types &amp; Calculations'!$D$5:$K$26,8,FALSE),FALSE))),1,VLOOKUP('Worksheet 2a'!$D$13,INDIRECT(VLOOKUP('Crash Summary Worksheet'!$D25,'Crash Types &amp; Calculations'!$M$5:$N$9,2,FALSE)),VLOOKUP('Crash Summary Worksheet'!$E25,'Crash Types &amp; Calculations'!$D$5:$K$26,8,FALSE),FALSE))</f>
        <v>1</v>
      </c>
      <c r="AD25" s="285">
        <f ca="1">IF(OR(ISBLANK('Worksheet 2a'!$D$13),ISBLANK($D25),ISBLANK($E25),$H25="N",ISBLANK($H25)),1,VLOOKUP('Worksheet 2a'!$D$13,INDIRECT(VLOOKUP('Crash Summary Worksheet'!$D25,'Crash Types &amp; Calculations'!$M$5:$N$9,2,FALSE)),VLOOKUP("Wet Pavement",'Crash Types &amp; Calculations'!$D$5:$K$26,8,FALSE),FALSE))</f>
        <v>1</v>
      </c>
      <c r="AE25" s="286">
        <f ca="1">IF(OR(ISBLANK('Worksheet 2a'!$D$13),ISBLANK($D25),ISBLANK($E25),$G25="N",ISBLANK($G25)),1,VLOOKUP('Worksheet 2a'!$D$13,INDIRECT(VLOOKUP('Crash Summary Worksheet'!$D25,'Crash Types &amp; Calculations'!$M$5:$N$9,2,FALSE)),VLOOKUP("Night",'Crash Types &amp; Calculations'!$D$5:$K$26,8,FALSE),FALSE))</f>
        <v>1</v>
      </c>
      <c r="AF25" s="288">
        <f t="shared" si="0"/>
        <v>0</v>
      </c>
      <c r="AG25" s="284">
        <f ca="1">IF(OR(ISBLANK('Worksheet 2a'!$D$27),ISBLANK($D25),ISBLANK($E25),ISERROR(VLOOKUP('Worksheet 2a'!$D$27,INDIRECT(VLOOKUP('Crash Summary Worksheet'!$D25,'Crash Types &amp; Calculations'!$M$5:$N$9,2,FALSE)),VLOOKUP('Crash Summary Worksheet'!$E25,'Crash Types &amp; Calculations'!$D$5:$K$26,8,FALSE),FALSE))),1,VLOOKUP('Worksheet 2a'!$D$27,INDIRECT(VLOOKUP('Crash Summary Worksheet'!$D25,'Crash Types &amp; Calculations'!$M$5:$N$9,2,FALSE)),VLOOKUP('Crash Summary Worksheet'!$E25,'Crash Types &amp; Calculations'!$D$5:$K$26,8,FALSE),FALSE))</f>
        <v>1</v>
      </c>
      <c r="AH25" s="285">
        <f ca="1">IF(OR(ISBLANK('Worksheet 2a'!$D$27),ISBLANK($D25),ISBLANK($E25),$H25="N",ISBLANK($H25)),1,VLOOKUP('Worksheet 2a'!$D$27,INDIRECT(VLOOKUP('Crash Summary Worksheet'!$D25,'Crash Types &amp; Calculations'!$M$5:$N$9,2,FALSE)),VLOOKUP("Wet Pavement",'Crash Types &amp; Calculations'!$D$5:$K$26,8,FALSE),FALSE))</f>
        <v>1</v>
      </c>
      <c r="AI25" s="286">
        <f ca="1">IF(OR(ISBLANK('Worksheet 2a'!$D$27),ISBLANK($D25),ISBLANK($E25),$G25="N",ISBLANK($G25)),1,VLOOKUP('Worksheet 2a'!$D$27,INDIRECT(VLOOKUP('Crash Summary Worksheet'!$D25,'Crash Types &amp; Calculations'!$M$5:$N$9,2,FALSE)),VLOOKUP("Night",'Crash Types &amp; Calculations'!$D$5:$K$26,8,FALSE),FALSE))</f>
        <v>1</v>
      </c>
      <c r="AJ25" s="288">
        <f t="shared" si="1"/>
        <v>0</v>
      </c>
      <c r="AK25" s="284">
        <f ca="1">IF(OR(ISBLANK('Worksheet 2a'!$D$41),ISBLANK($D25),ISBLANK($E25),ISERROR(VLOOKUP('Worksheet 2a'!$D$41,INDIRECT(VLOOKUP('Crash Summary Worksheet'!$D25,'Crash Types &amp; Calculations'!$M$5:$N$9,2,FALSE)),VLOOKUP('Crash Summary Worksheet'!$E25,'Crash Types &amp; Calculations'!$D$5:$K$26,8,FALSE),FALSE))),1,VLOOKUP('Worksheet 2a'!$D$41,INDIRECT(VLOOKUP('Crash Summary Worksheet'!$D25,'Crash Types &amp; Calculations'!$M$5:$N$9,2,FALSE)),VLOOKUP('Crash Summary Worksheet'!$E25,'Crash Types &amp; Calculations'!$D$5:$K$26,8,FALSE),FALSE))</f>
        <v>1</v>
      </c>
      <c r="AL25" s="285">
        <f ca="1">IF(OR(ISBLANK('Worksheet 2a'!$D$41),ISBLANK($D25),ISBLANK($E25),$H25="N",ISBLANK($H25)),1,VLOOKUP('Worksheet 2a'!$D$41,INDIRECT(VLOOKUP('Crash Summary Worksheet'!$D25,'Crash Types &amp; Calculations'!$M$5:$N$9,2,FALSE)),VLOOKUP("Wet Pavement",'Crash Types &amp; Calculations'!$D$5:$K$26,8,FALSE),FALSE))</f>
        <v>1</v>
      </c>
      <c r="AM25" s="287">
        <f ca="1">IF(OR(ISBLANK('Worksheet 2a'!$D$41),ISBLANK($D25),ISBLANK($E25),$G25="N",ISBLANK($G25)),1,VLOOKUP('Worksheet 2a'!$D$41,INDIRECT(VLOOKUP('Crash Summary Worksheet'!$D25,'Crash Types &amp; Calculations'!$M$5:$N$9,2,FALSE)),VLOOKUP("Night",'Crash Types &amp; Calculations'!$D$5:$K$26,8,FALSE),FALSE))</f>
        <v>1</v>
      </c>
      <c r="AN25" s="288">
        <f t="shared" si="2"/>
        <v>0</v>
      </c>
      <c r="AO25" s="284">
        <f ca="1">IF(OR(ISBLANK('Worksheet 2b'!$D$13),ISBLANK($D25),ISBLANK($E25),ISERROR(VLOOKUP('Worksheet 2b'!$D$13,INDIRECT(VLOOKUP('Crash Summary Worksheet'!$D25,'Crash Types &amp; Calculations'!$M$5:$N$9,2,FALSE)),VLOOKUP('Crash Summary Worksheet'!$E25,'Crash Types &amp; Calculations'!$D$5:$K$26,8,FALSE),FALSE))),1,VLOOKUP('Worksheet 2b'!$D$13,INDIRECT(VLOOKUP('Crash Summary Worksheet'!$D25,'Crash Types &amp; Calculations'!$M$5:$N$9,2,FALSE)),VLOOKUP('Crash Summary Worksheet'!$E25,'Crash Types &amp; Calculations'!$D$5:$K$26,8,FALSE),FALSE))</f>
        <v>1</v>
      </c>
      <c r="AP25" s="285">
        <f ca="1">IF(OR(ISBLANK('Worksheet 2b'!$D$13),ISBLANK($D25),ISBLANK($E25),$H25="N",ISBLANK($H25)),1,VLOOKUP('Worksheet 2b'!$D$13,INDIRECT(VLOOKUP('Crash Summary Worksheet'!$D25,'Crash Types &amp; Calculations'!$M$5:$N$9,2,FALSE)),VLOOKUP("Wet Pavement",'Crash Types &amp; Calculations'!$D$5:$K$26,8,FALSE),FALSE))</f>
        <v>1</v>
      </c>
      <c r="AQ25" s="286">
        <f ca="1">IF(OR(ISBLANK('Worksheet 2b'!$D$13),ISBLANK($D25),ISBLANK($E25),$G25="N",ISBLANK($G25)),1,VLOOKUP('Worksheet 2b'!$D$13,INDIRECT(VLOOKUP('Crash Summary Worksheet'!$D25,'Crash Types &amp; Calculations'!$M$5:$N$9,2,FALSE)),VLOOKUP("Night",'Crash Types &amp; Calculations'!$D$5:$K$26,8,FALSE),FALSE))</f>
        <v>1</v>
      </c>
      <c r="AR25" s="288">
        <f t="shared" si="3"/>
        <v>0</v>
      </c>
      <c r="AS25" s="284">
        <f ca="1">IF(OR(ISBLANK('Worksheet 2b'!$D$27),ISBLANK($D25),ISBLANK($E25),ISERROR(VLOOKUP('Worksheet 2b'!$D$27,INDIRECT(VLOOKUP('Crash Summary Worksheet'!$D25,'Crash Types &amp; Calculations'!$M$5:$N$9,2,FALSE)),VLOOKUP('Crash Summary Worksheet'!$E25,'Crash Types &amp; Calculations'!$D$5:$K$26,8,FALSE),FALSE))),1,VLOOKUP('Worksheet 2b'!$D$27,INDIRECT(VLOOKUP('Crash Summary Worksheet'!$D25,'Crash Types &amp; Calculations'!$M$5:$N$9,2,FALSE)),VLOOKUP('Crash Summary Worksheet'!$E25,'Crash Types &amp; Calculations'!$D$5:$K$26,8,FALSE),FALSE))</f>
        <v>1</v>
      </c>
      <c r="AT25" s="285">
        <f ca="1">IF(OR(ISBLANK('Worksheet 2b'!$D$27),ISBLANK($D25),ISBLANK($E25),$H25="N",ISBLANK($H25)),1,VLOOKUP('Worksheet 2b'!$D$27,INDIRECT(VLOOKUP('Crash Summary Worksheet'!$D25,'Crash Types &amp; Calculations'!$M$5:$N$9,2,FALSE)),VLOOKUP("Wet Pavement",'Crash Types &amp; Calculations'!$D$5:$K$26,8,FALSE),FALSE))</f>
        <v>1</v>
      </c>
      <c r="AU25" s="286">
        <f ca="1">IF(OR(ISBLANK('Worksheet 2b'!$D$27),ISBLANK($D25),ISBLANK($E25),$G25="N",ISBLANK($G25)),1,VLOOKUP('Worksheet 2b'!$D$27,INDIRECT(VLOOKUP('Crash Summary Worksheet'!$D25,'Crash Types &amp; Calculations'!$M$5:$N$9,2,FALSE)),VLOOKUP("Night",'Crash Types &amp; Calculations'!$D$5:$K$26,8,FALSE),FALSE))</f>
        <v>1</v>
      </c>
      <c r="AV25" s="288">
        <f t="shared" si="4"/>
        <v>0</v>
      </c>
      <c r="AW25" s="284">
        <f ca="1">IF(OR(ISBLANK('Worksheet 2b'!$D$41),ISBLANK($D25),ISBLANK($E25),ISERROR(VLOOKUP('Worksheet 2b'!$D$41,INDIRECT(VLOOKUP('Crash Summary Worksheet'!$D25,'Crash Types &amp; Calculations'!$M$5:$N$9,2,FALSE)),VLOOKUP('Crash Summary Worksheet'!$E25,'Crash Types &amp; Calculations'!$D$5:$K$26,8,FALSE),FALSE))),1,VLOOKUP('Worksheet 2b'!$D$41,INDIRECT(VLOOKUP('Crash Summary Worksheet'!$D25,'Crash Types &amp; Calculations'!$M$5:$N$9,2,FALSE)),VLOOKUP('Crash Summary Worksheet'!$E25,'Crash Types &amp; Calculations'!$D$5:$K$26,8,FALSE),FALSE))</f>
        <v>1</v>
      </c>
      <c r="AX25" s="285">
        <f ca="1">IF(OR(ISBLANK('Worksheet 2b'!$D$41),ISBLANK($D25),ISBLANK($E25),$H25="N",ISBLANK($H25)),1,VLOOKUP('Worksheet 2b'!$D$41,INDIRECT(VLOOKUP('Crash Summary Worksheet'!$D25,'Crash Types &amp; Calculations'!$M$5:$N$9,2,FALSE)),VLOOKUP("Wet Pavement",'Crash Types &amp; Calculations'!$D$5:$K$26,8,FALSE),FALSE))</f>
        <v>1</v>
      </c>
      <c r="AY25" s="287">
        <f ca="1">IF(OR(ISBLANK('Worksheet 2b'!$D$41),ISBLANK($D25),ISBLANK($E25),$G25="N",ISBLANK($G25)),1,VLOOKUP('Worksheet 2b'!$D$41,INDIRECT(VLOOKUP('Crash Summary Worksheet'!$D25,'Crash Types &amp; Calculations'!$M$5:$N$9,2,FALSE)),VLOOKUP("Night",'Crash Types &amp; Calculations'!$D$5:$K$26,8,FALSE),FALSE))</f>
        <v>1</v>
      </c>
      <c r="AZ25" s="288">
        <f t="shared" si="5"/>
        <v>0</v>
      </c>
      <c r="BF25" s="153"/>
      <c r="BG25" s="153"/>
      <c r="BH25" s="153"/>
    </row>
    <row r="26" spans="1:60" ht="12.75" customHeight="1" x14ac:dyDescent="0.3">
      <c r="A26" s="618">
        <v>21</v>
      </c>
      <c r="B26" s="118"/>
      <c r="C26" s="119"/>
      <c r="D26" s="117"/>
      <c r="E26" s="117"/>
      <c r="F26" s="117"/>
      <c r="G26" s="118"/>
      <c r="H26" s="118"/>
      <c r="I26" s="118"/>
      <c r="J26" s="118"/>
      <c r="K26" s="117"/>
      <c r="L26" s="120"/>
      <c r="M26" s="289">
        <f t="shared" si="6"/>
        <v>0</v>
      </c>
      <c r="N26" s="290">
        <f t="shared" si="7"/>
        <v>1</v>
      </c>
      <c r="O26" s="283">
        <f>IF(ISBLANK('Worksheet 2a'!$D$13),1,
IF(AND(MAX(AC26:AE26)&gt;1,MIN(AC26:AE26)&lt;=1),MAX(AC26:AE26)*MIN(AC26:AE26),
IF(MIN(AC26:AE26)&gt;=1,MAX(AC26:AE26),MIN(AC26:AE26))))</f>
        <v>1</v>
      </c>
      <c r="P26" s="283">
        <f>IF(ISBLANK('Worksheet 2a'!$D$27),1,
IF(AND(MAX(AG26:AI26)&gt;1,MIN(AG26:AI26)&lt;=1),MAX(AG26:AI26)*MIN(AG26:AI26),
IF(MIN(AG26:AI26)&gt;=1,MAX(AG26:AI26),MIN(AG26:AI26))))</f>
        <v>1</v>
      </c>
      <c r="Q26" s="283">
        <f>IF(ISBLANK('Worksheet 2a'!$D$41),1,
IF(AND(MAX(AK26:AM26)&gt;1,MIN(AK26:AM26)&lt;=1),MAX(AK26:AM26)*MIN(AK26:AM26),
IF(MIN(AK26:AM26)&gt;=1,MAX(AK26:AM26),MIN(AK26:AM26))))</f>
        <v>1</v>
      </c>
      <c r="R26" s="283">
        <f>IF(ISBLANK('Worksheet 2b'!$D$13),1,
IF(AND(MAX(AO26:AQ26)&gt;1,MIN(AO26:AQ26)&lt;=1),MAX(AO26:AQ26)*MIN(AO26:AQ26),
IF(MIN(AO26:AQ26)&gt;=1,MAX(AO26:AQ26),MIN(AO26:AQ26))))</f>
        <v>1</v>
      </c>
      <c r="S26" s="283">
        <f>IF(ISBLANK('Worksheet 2b'!$D$27),1,
IF(AND(MAX(AS26:AU26)&gt;1,MIN(AS26:AU26)&lt;=1),MAX(AS26:AU26)*MIN(AS26:AU26),
IF(MIN(AS26:AU26)&gt;=1,MAX(AS26:AU26),MIN(AS26:AU26))))</f>
        <v>1</v>
      </c>
      <c r="T26" s="283">
        <f>IF(ISBLANK('Worksheet 2b'!$D$41),1,
IF(AND(MAX(AW26:AY26)&gt;1,MIN(AW26:AY26)&lt;=1),MAX(AW26:AY26)*MIN(AW26:AY26),
IF(MIN(AW26:AY26)&gt;=1,MAX(AW26:AY26),MIN(AW26:AY26))))</f>
        <v>1</v>
      </c>
      <c r="U26" s="669" cm="1">
        <f t="array" ref="U26">IF(MAX(O26:T26)&lt;=1,1,PRODUCT(IF(O26:T26&gt;=1,O26:T26)))</f>
        <v>1</v>
      </c>
      <c r="V26" s="669">
        <f t="shared" si="8"/>
        <v>1</v>
      </c>
      <c r="W26" s="683" t="str">
        <f t="shared" si="9"/>
        <v>X</v>
      </c>
      <c r="X26" s="683">
        <f>IF(P26=MIN($O26:$T26),IF(COUNTIF($W26:W26,"X")&gt;0,P26,"X"),P26)</f>
        <v>1</v>
      </c>
      <c r="Y26" s="683">
        <f>IF(Q26=MIN($O26:$T26),IF(COUNTIF($W26:X26,"X")&gt;0,Q26,"X"),Q26)</f>
        <v>1</v>
      </c>
      <c r="Z26" s="683">
        <f>IF(R26=MIN($O26:$T26),IF(COUNTIF($W26:Y26,"X")&gt;0,R26,"X"),R26)</f>
        <v>1</v>
      </c>
      <c r="AA26" s="683">
        <f>IF(S26=MIN($O26:$T26),IF(COUNTIF($W26:Z26,"X")&gt;0,S26,"X"),S26)</f>
        <v>1</v>
      </c>
      <c r="AB26" s="684">
        <f>IF(T26=MIN($O26:$T26),IF(COUNTIF($W26:AA26,"X")&gt;0,T26,"X"),T26)</f>
        <v>1</v>
      </c>
      <c r="AC26" s="284">
        <f ca="1">IF(OR(ISBLANK('Worksheet 2a'!$D$13),ISBLANK($D26),ISBLANK($E26),ISERROR(VLOOKUP('Worksheet 2a'!$D$13,INDIRECT(VLOOKUP('Crash Summary Worksheet'!$D26,'Crash Types &amp; Calculations'!$M$5:$N$9,2,FALSE)),VLOOKUP('Crash Summary Worksheet'!$E26,'Crash Types &amp; Calculations'!$D$5:$K$26,8,FALSE),FALSE))),1,VLOOKUP('Worksheet 2a'!$D$13,INDIRECT(VLOOKUP('Crash Summary Worksheet'!$D26,'Crash Types &amp; Calculations'!$M$5:$N$9,2,FALSE)),VLOOKUP('Crash Summary Worksheet'!$E26,'Crash Types &amp; Calculations'!$D$5:$K$26,8,FALSE),FALSE))</f>
        <v>1</v>
      </c>
      <c r="AD26" s="285">
        <f ca="1">IF(OR(ISBLANK('Worksheet 2a'!$D$13),ISBLANK($D26),ISBLANK($E26),$H26="N",ISBLANK($H26)),1,VLOOKUP('Worksheet 2a'!$D$13,INDIRECT(VLOOKUP('Crash Summary Worksheet'!$D26,'Crash Types &amp; Calculations'!$M$5:$N$9,2,FALSE)),VLOOKUP("Wet Pavement",'Crash Types &amp; Calculations'!$D$5:$K$26,8,FALSE),FALSE))</f>
        <v>1</v>
      </c>
      <c r="AE26" s="286">
        <f ca="1">IF(OR(ISBLANK('Worksheet 2a'!$D$13),ISBLANK($D26),ISBLANK($E26),$G26="N",ISBLANK($G26)),1,VLOOKUP('Worksheet 2a'!$D$13,INDIRECT(VLOOKUP('Crash Summary Worksheet'!$D26,'Crash Types &amp; Calculations'!$M$5:$N$9,2,FALSE)),VLOOKUP("Night",'Crash Types &amp; Calculations'!$D$5:$K$26,8,FALSE),FALSE))</f>
        <v>1</v>
      </c>
      <c r="AF26" s="288">
        <f t="shared" si="0"/>
        <v>0</v>
      </c>
      <c r="AG26" s="284">
        <f ca="1">IF(OR(ISBLANK('Worksheet 2a'!$D$27),ISBLANK($D26),ISBLANK($E26),ISERROR(VLOOKUP('Worksheet 2a'!$D$27,INDIRECT(VLOOKUP('Crash Summary Worksheet'!$D26,'Crash Types &amp; Calculations'!$M$5:$N$9,2,FALSE)),VLOOKUP('Crash Summary Worksheet'!$E26,'Crash Types &amp; Calculations'!$D$5:$K$26,8,FALSE),FALSE))),1,VLOOKUP('Worksheet 2a'!$D$27,INDIRECT(VLOOKUP('Crash Summary Worksheet'!$D26,'Crash Types &amp; Calculations'!$M$5:$N$9,2,FALSE)),VLOOKUP('Crash Summary Worksheet'!$E26,'Crash Types &amp; Calculations'!$D$5:$K$26,8,FALSE),FALSE))</f>
        <v>1</v>
      </c>
      <c r="AH26" s="285">
        <f ca="1">IF(OR(ISBLANK('Worksheet 2a'!$D$27),ISBLANK($D26),ISBLANK($E26),$H26="N",ISBLANK($H26)),1,VLOOKUP('Worksheet 2a'!$D$27,INDIRECT(VLOOKUP('Crash Summary Worksheet'!$D26,'Crash Types &amp; Calculations'!$M$5:$N$9,2,FALSE)),VLOOKUP("Wet Pavement",'Crash Types &amp; Calculations'!$D$5:$K$26,8,FALSE),FALSE))</f>
        <v>1</v>
      </c>
      <c r="AI26" s="286">
        <f ca="1">IF(OR(ISBLANK('Worksheet 2a'!$D$27),ISBLANK($D26),ISBLANK($E26),$G26="N",ISBLANK($G26)),1,VLOOKUP('Worksheet 2a'!$D$27,INDIRECT(VLOOKUP('Crash Summary Worksheet'!$D26,'Crash Types &amp; Calculations'!$M$5:$N$9,2,FALSE)),VLOOKUP("Night",'Crash Types &amp; Calculations'!$D$5:$K$26,8,FALSE),FALSE))</f>
        <v>1</v>
      </c>
      <c r="AJ26" s="288">
        <f t="shared" si="1"/>
        <v>0</v>
      </c>
      <c r="AK26" s="284">
        <f ca="1">IF(OR(ISBLANK('Worksheet 2a'!$D$41),ISBLANK($D26),ISBLANK($E26),ISERROR(VLOOKUP('Worksheet 2a'!$D$41,INDIRECT(VLOOKUP('Crash Summary Worksheet'!$D26,'Crash Types &amp; Calculations'!$M$5:$N$9,2,FALSE)),VLOOKUP('Crash Summary Worksheet'!$E26,'Crash Types &amp; Calculations'!$D$5:$K$26,8,FALSE),FALSE))),1,VLOOKUP('Worksheet 2a'!$D$41,INDIRECT(VLOOKUP('Crash Summary Worksheet'!$D26,'Crash Types &amp; Calculations'!$M$5:$N$9,2,FALSE)),VLOOKUP('Crash Summary Worksheet'!$E26,'Crash Types &amp; Calculations'!$D$5:$K$26,8,FALSE),FALSE))</f>
        <v>1</v>
      </c>
      <c r="AL26" s="285">
        <f ca="1">IF(OR(ISBLANK('Worksheet 2a'!$D$41),ISBLANK($D26),ISBLANK($E26),$H26="N",ISBLANK($H26)),1,VLOOKUP('Worksheet 2a'!$D$41,INDIRECT(VLOOKUP('Crash Summary Worksheet'!$D26,'Crash Types &amp; Calculations'!$M$5:$N$9,2,FALSE)),VLOOKUP("Wet Pavement",'Crash Types &amp; Calculations'!$D$5:$K$26,8,FALSE),FALSE))</f>
        <v>1</v>
      </c>
      <c r="AM26" s="287">
        <f ca="1">IF(OR(ISBLANK('Worksheet 2a'!$D$41),ISBLANK($D26),ISBLANK($E26),$G26="N",ISBLANK($G26)),1,VLOOKUP('Worksheet 2a'!$D$41,INDIRECT(VLOOKUP('Crash Summary Worksheet'!$D26,'Crash Types &amp; Calculations'!$M$5:$N$9,2,FALSE)),VLOOKUP("Night",'Crash Types &amp; Calculations'!$D$5:$K$26,8,FALSE),FALSE))</f>
        <v>1</v>
      </c>
      <c r="AN26" s="288">
        <f t="shared" si="2"/>
        <v>0</v>
      </c>
      <c r="AO26" s="284">
        <f ca="1">IF(OR(ISBLANK('Worksheet 2b'!$D$13),ISBLANK($D26),ISBLANK($E26),ISERROR(VLOOKUP('Worksheet 2b'!$D$13,INDIRECT(VLOOKUP('Crash Summary Worksheet'!$D26,'Crash Types &amp; Calculations'!$M$5:$N$9,2,FALSE)),VLOOKUP('Crash Summary Worksheet'!$E26,'Crash Types &amp; Calculations'!$D$5:$K$26,8,FALSE),FALSE))),1,VLOOKUP('Worksheet 2b'!$D$13,INDIRECT(VLOOKUP('Crash Summary Worksheet'!$D26,'Crash Types &amp; Calculations'!$M$5:$N$9,2,FALSE)),VLOOKUP('Crash Summary Worksheet'!$E26,'Crash Types &amp; Calculations'!$D$5:$K$26,8,FALSE),FALSE))</f>
        <v>1</v>
      </c>
      <c r="AP26" s="285">
        <f ca="1">IF(OR(ISBLANK('Worksheet 2b'!$D$13),ISBLANK($D26),ISBLANK($E26),$H26="N",ISBLANK($H26)),1,VLOOKUP('Worksheet 2b'!$D$13,INDIRECT(VLOOKUP('Crash Summary Worksheet'!$D26,'Crash Types &amp; Calculations'!$M$5:$N$9,2,FALSE)),VLOOKUP("Wet Pavement",'Crash Types &amp; Calculations'!$D$5:$K$26,8,FALSE),FALSE))</f>
        <v>1</v>
      </c>
      <c r="AQ26" s="286">
        <f ca="1">IF(OR(ISBLANK('Worksheet 2b'!$D$13),ISBLANK($D26),ISBLANK($E26),$G26="N",ISBLANK($G26)),1,VLOOKUP('Worksheet 2b'!$D$13,INDIRECT(VLOOKUP('Crash Summary Worksheet'!$D26,'Crash Types &amp; Calculations'!$M$5:$N$9,2,FALSE)),VLOOKUP("Night",'Crash Types &amp; Calculations'!$D$5:$K$26,8,FALSE),FALSE))</f>
        <v>1</v>
      </c>
      <c r="AR26" s="288">
        <f t="shared" si="3"/>
        <v>0</v>
      </c>
      <c r="AS26" s="284">
        <f ca="1">IF(OR(ISBLANK('Worksheet 2b'!$D$27),ISBLANK($D26),ISBLANK($E26),ISERROR(VLOOKUP('Worksheet 2b'!$D$27,INDIRECT(VLOOKUP('Crash Summary Worksheet'!$D26,'Crash Types &amp; Calculations'!$M$5:$N$9,2,FALSE)),VLOOKUP('Crash Summary Worksheet'!$E26,'Crash Types &amp; Calculations'!$D$5:$K$26,8,FALSE),FALSE))),1,VLOOKUP('Worksheet 2b'!$D$27,INDIRECT(VLOOKUP('Crash Summary Worksheet'!$D26,'Crash Types &amp; Calculations'!$M$5:$N$9,2,FALSE)),VLOOKUP('Crash Summary Worksheet'!$E26,'Crash Types &amp; Calculations'!$D$5:$K$26,8,FALSE),FALSE))</f>
        <v>1</v>
      </c>
      <c r="AT26" s="285">
        <f ca="1">IF(OR(ISBLANK('Worksheet 2b'!$D$27),ISBLANK($D26),ISBLANK($E26),$H26="N",ISBLANK($H26)),1,VLOOKUP('Worksheet 2b'!$D$27,INDIRECT(VLOOKUP('Crash Summary Worksheet'!$D26,'Crash Types &amp; Calculations'!$M$5:$N$9,2,FALSE)),VLOOKUP("Wet Pavement",'Crash Types &amp; Calculations'!$D$5:$K$26,8,FALSE),FALSE))</f>
        <v>1</v>
      </c>
      <c r="AU26" s="286">
        <f ca="1">IF(OR(ISBLANK('Worksheet 2b'!$D$27),ISBLANK($D26),ISBLANK($E26),$G26="N",ISBLANK($G26)),1,VLOOKUP('Worksheet 2b'!$D$27,INDIRECT(VLOOKUP('Crash Summary Worksheet'!$D26,'Crash Types &amp; Calculations'!$M$5:$N$9,2,FALSE)),VLOOKUP("Night",'Crash Types &amp; Calculations'!$D$5:$K$26,8,FALSE),FALSE))</f>
        <v>1</v>
      </c>
      <c r="AV26" s="288">
        <f t="shared" si="4"/>
        <v>0</v>
      </c>
      <c r="AW26" s="284">
        <f ca="1">IF(OR(ISBLANK('Worksheet 2b'!$D$41),ISBLANK($D26),ISBLANK($E26),ISERROR(VLOOKUP('Worksheet 2b'!$D$41,INDIRECT(VLOOKUP('Crash Summary Worksheet'!$D26,'Crash Types &amp; Calculations'!$M$5:$N$9,2,FALSE)),VLOOKUP('Crash Summary Worksheet'!$E26,'Crash Types &amp; Calculations'!$D$5:$K$26,8,FALSE),FALSE))),1,VLOOKUP('Worksheet 2b'!$D$41,INDIRECT(VLOOKUP('Crash Summary Worksheet'!$D26,'Crash Types &amp; Calculations'!$M$5:$N$9,2,FALSE)),VLOOKUP('Crash Summary Worksheet'!$E26,'Crash Types &amp; Calculations'!$D$5:$K$26,8,FALSE),FALSE))</f>
        <v>1</v>
      </c>
      <c r="AX26" s="285">
        <f ca="1">IF(OR(ISBLANK('Worksheet 2b'!$D$41),ISBLANK($D26),ISBLANK($E26),$H26="N",ISBLANK($H26)),1,VLOOKUP('Worksheet 2b'!$D$41,INDIRECT(VLOOKUP('Crash Summary Worksheet'!$D26,'Crash Types &amp; Calculations'!$M$5:$N$9,2,FALSE)),VLOOKUP("Wet Pavement",'Crash Types &amp; Calculations'!$D$5:$K$26,8,FALSE),FALSE))</f>
        <v>1</v>
      </c>
      <c r="AY26" s="287">
        <f ca="1">IF(OR(ISBLANK('Worksheet 2b'!$D$41),ISBLANK($D26),ISBLANK($E26),$G26="N",ISBLANK($G26)),1,VLOOKUP('Worksheet 2b'!$D$41,INDIRECT(VLOOKUP('Crash Summary Worksheet'!$D26,'Crash Types &amp; Calculations'!$M$5:$N$9,2,FALSE)),VLOOKUP("Night",'Crash Types &amp; Calculations'!$D$5:$K$26,8,FALSE),FALSE))</f>
        <v>1</v>
      </c>
      <c r="AZ26" s="288">
        <f t="shared" si="5"/>
        <v>0</v>
      </c>
      <c r="BF26" s="153"/>
      <c r="BG26" s="153"/>
      <c r="BH26" s="153"/>
    </row>
    <row r="27" spans="1:60" ht="12.75" customHeight="1" x14ac:dyDescent="0.2">
      <c r="A27" s="618">
        <v>22</v>
      </c>
      <c r="B27" s="118"/>
      <c r="C27" s="119"/>
      <c r="D27" s="117"/>
      <c r="E27" s="117"/>
      <c r="F27" s="117"/>
      <c r="G27" s="118"/>
      <c r="H27" s="118"/>
      <c r="I27" s="118"/>
      <c r="J27" s="118"/>
      <c r="K27" s="117"/>
      <c r="L27" s="120"/>
      <c r="M27" s="289">
        <f t="shared" si="6"/>
        <v>0</v>
      </c>
      <c r="N27" s="290">
        <f t="shared" si="7"/>
        <v>1</v>
      </c>
      <c r="O27" s="283">
        <f>IF(ISBLANK('Worksheet 2a'!$D$13),1,
IF(AND(MAX(AC27:AE27)&gt;1,MIN(AC27:AE27)&lt;=1),MAX(AC27:AE27)*MIN(AC27:AE27),
IF(MIN(AC27:AE27)&gt;=1,MAX(AC27:AE27),MIN(AC27:AE27))))</f>
        <v>1</v>
      </c>
      <c r="P27" s="283">
        <f>IF(ISBLANK('Worksheet 2a'!$D$27),1,
IF(AND(MAX(AG27:AI27)&gt;1,MIN(AG27:AI27)&lt;=1),MAX(AG27:AI27)*MIN(AG27:AI27),
IF(MIN(AG27:AI27)&gt;=1,MAX(AG27:AI27),MIN(AG27:AI27))))</f>
        <v>1</v>
      </c>
      <c r="Q27" s="283">
        <f>IF(ISBLANK('Worksheet 2a'!$D$41),1,
IF(AND(MAX(AK27:AM27)&gt;1,MIN(AK27:AM27)&lt;=1),MAX(AK27:AM27)*MIN(AK27:AM27),
IF(MIN(AK27:AM27)&gt;=1,MAX(AK27:AM27),MIN(AK27:AM27))))</f>
        <v>1</v>
      </c>
      <c r="R27" s="283">
        <f>IF(ISBLANK('Worksheet 2b'!$D$13),1,
IF(AND(MAX(AO27:AQ27)&gt;1,MIN(AO27:AQ27)&lt;=1),MAX(AO27:AQ27)*MIN(AO27:AQ27),
IF(MIN(AO27:AQ27)&gt;=1,MAX(AO27:AQ27),MIN(AO27:AQ27))))</f>
        <v>1</v>
      </c>
      <c r="S27" s="283">
        <f>IF(ISBLANK('Worksheet 2b'!$D$27),1,
IF(AND(MAX(AS27:AU27)&gt;1,MIN(AS27:AU27)&lt;=1),MAX(AS27:AU27)*MIN(AS27:AU27),
IF(MIN(AS27:AU27)&gt;=1,MAX(AS27:AU27),MIN(AS27:AU27))))</f>
        <v>1</v>
      </c>
      <c r="T27" s="283">
        <f>IF(ISBLANK('Worksheet 2b'!$D$41),1,
IF(AND(MAX(AW27:AY27)&gt;1,MIN(AW27:AY27)&lt;=1),MAX(AW27:AY27)*MIN(AW27:AY27),
IF(MIN(AW27:AY27)&gt;=1,MAX(AW27:AY27),MIN(AW27:AY27))))</f>
        <v>1</v>
      </c>
      <c r="U27" s="669" cm="1">
        <f t="array" ref="U27">IF(MAX(O27:T27)&lt;=1,1,PRODUCT(IF(O27:T27&gt;=1,O27:T27)))</f>
        <v>1</v>
      </c>
      <c r="V27" s="669">
        <f t="shared" si="8"/>
        <v>1</v>
      </c>
      <c r="W27" s="683" t="str">
        <f t="shared" si="9"/>
        <v>X</v>
      </c>
      <c r="X27" s="683">
        <f>IF(P27=MIN($O27:$T27),IF(COUNTIF($W27:W27,"X")&gt;0,P27,"X"),P27)</f>
        <v>1</v>
      </c>
      <c r="Y27" s="683">
        <f>IF(Q27=MIN($O27:$T27),IF(COUNTIF($W27:X27,"X")&gt;0,Q27,"X"),Q27)</f>
        <v>1</v>
      </c>
      <c r="Z27" s="683">
        <f>IF(R27=MIN($O27:$T27),IF(COUNTIF($W27:Y27,"X")&gt;0,R27,"X"),R27)</f>
        <v>1</v>
      </c>
      <c r="AA27" s="683">
        <f>IF(S27=MIN($O27:$T27),IF(COUNTIF($W27:Z27,"X")&gt;0,S27,"X"),S27)</f>
        <v>1</v>
      </c>
      <c r="AB27" s="684">
        <f>IF(T27=MIN($O27:$T27),IF(COUNTIF($W27:AA27,"X")&gt;0,T27,"X"),T27)</f>
        <v>1</v>
      </c>
      <c r="AC27" s="284">
        <f ca="1">IF(OR(ISBLANK('Worksheet 2a'!$D$13),ISBLANK($D27),ISBLANK($E27),ISERROR(VLOOKUP('Worksheet 2a'!$D$13,INDIRECT(VLOOKUP('Crash Summary Worksheet'!$D27,'Crash Types &amp; Calculations'!$M$5:$N$9,2,FALSE)),VLOOKUP('Crash Summary Worksheet'!$E27,'Crash Types &amp; Calculations'!$D$5:$K$26,8,FALSE),FALSE))),1,VLOOKUP('Worksheet 2a'!$D$13,INDIRECT(VLOOKUP('Crash Summary Worksheet'!$D27,'Crash Types &amp; Calculations'!$M$5:$N$9,2,FALSE)),VLOOKUP('Crash Summary Worksheet'!$E27,'Crash Types &amp; Calculations'!$D$5:$K$26,8,FALSE),FALSE))</f>
        <v>1</v>
      </c>
      <c r="AD27" s="285">
        <f ca="1">IF(OR(ISBLANK('Worksheet 2a'!$D$13),ISBLANK($D27),ISBLANK($E27),$H27="N",ISBLANK($H27)),1,VLOOKUP('Worksheet 2a'!$D$13,INDIRECT(VLOOKUP('Crash Summary Worksheet'!$D27,'Crash Types &amp; Calculations'!$M$5:$N$9,2,FALSE)),VLOOKUP("Wet Pavement",'Crash Types &amp; Calculations'!$D$5:$K$26,8,FALSE),FALSE))</f>
        <v>1</v>
      </c>
      <c r="AE27" s="286">
        <f ca="1">IF(OR(ISBLANK('Worksheet 2a'!$D$13),ISBLANK($D27),ISBLANK($E27),$G27="N",ISBLANK($G27)),1,VLOOKUP('Worksheet 2a'!$D$13,INDIRECT(VLOOKUP('Crash Summary Worksheet'!$D27,'Crash Types &amp; Calculations'!$M$5:$N$9,2,FALSE)),VLOOKUP("Night",'Crash Types &amp; Calculations'!$D$5:$K$26,8,FALSE),FALSE))</f>
        <v>1</v>
      </c>
      <c r="AF27" s="288">
        <f t="shared" si="0"/>
        <v>0</v>
      </c>
      <c r="AG27" s="284">
        <f ca="1">IF(OR(ISBLANK('Worksheet 2a'!$D$27),ISBLANK($D27),ISBLANK($E27),ISERROR(VLOOKUP('Worksheet 2a'!$D$27,INDIRECT(VLOOKUP('Crash Summary Worksheet'!$D27,'Crash Types &amp; Calculations'!$M$5:$N$9,2,FALSE)),VLOOKUP('Crash Summary Worksheet'!$E27,'Crash Types &amp; Calculations'!$D$5:$K$26,8,FALSE),FALSE))),1,VLOOKUP('Worksheet 2a'!$D$27,INDIRECT(VLOOKUP('Crash Summary Worksheet'!$D27,'Crash Types &amp; Calculations'!$M$5:$N$9,2,FALSE)),VLOOKUP('Crash Summary Worksheet'!$E27,'Crash Types &amp; Calculations'!$D$5:$K$26,8,FALSE),FALSE))</f>
        <v>1</v>
      </c>
      <c r="AH27" s="285">
        <f ca="1">IF(OR(ISBLANK('Worksheet 2a'!$D$27),ISBLANK($D27),ISBLANK($E27),$H27="N",ISBLANK($H27)),1,VLOOKUP('Worksheet 2a'!$D$27,INDIRECT(VLOOKUP('Crash Summary Worksheet'!$D27,'Crash Types &amp; Calculations'!$M$5:$N$9,2,FALSE)),VLOOKUP("Wet Pavement",'Crash Types &amp; Calculations'!$D$5:$K$26,8,FALSE),FALSE))</f>
        <v>1</v>
      </c>
      <c r="AI27" s="286">
        <f ca="1">IF(OR(ISBLANK('Worksheet 2a'!$D$27),ISBLANK($D27),ISBLANK($E27),$G27="N",ISBLANK($G27)),1,VLOOKUP('Worksheet 2a'!$D$27,INDIRECT(VLOOKUP('Crash Summary Worksheet'!$D27,'Crash Types &amp; Calculations'!$M$5:$N$9,2,FALSE)),VLOOKUP("Night",'Crash Types &amp; Calculations'!$D$5:$K$26,8,FALSE),FALSE))</f>
        <v>1</v>
      </c>
      <c r="AJ27" s="288">
        <f t="shared" si="1"/>
        <v>0</v>
      </c>
      <c r="AK27" s="284">
        <f ca="1">IF(OR(ISBLANK('Worksheet 2a'!$D$41),ISBLANK($D27),ISBLANK($E27),ISERROR(VLOOKUP('Worksheet 2a'!$D$41,INDIRECT(VLOOKUP('Crash Summary Worksheet'!$D27,'Crash Types &amp; Calculations'!$M$5:$N$9,2,FALSE)),VLOOKUP('Crash Summary Worksheet'!$E27,'Crash Types &amp; Calculations'!$D$5:$K$26,8,FALSE),FALSE))),1,VLOOKUP('Worksheet 2a'!$D$41,INDIRECT(VLOOKUP('Crash Summary Worksheet'!$D27,'Crash Types &amp; Calculations'!$M$5:$N$9,2,FALSE)),VLOOKUP('Crash Summary Worksheet'!$E27,'Crash Types &amp; Calculations'!$D$5:$K$26,8,FALSE),FALSE))</f>
        <v>1</v>
      </c>
      <c r="AL27" s="285">
        <f ca="1">IF(OR(ISBLANK('Worksheet 2a'!$D$41),ISBLANK($D27),ISBLANK($E27),$H27="N",ISBLANK($H27)),1,VLOOKUP('Worksheet 2a'!$D$41,INDIRECT(VLOOKUP('Crash Summary Worksheet'!$D27,'Crash Types &amp; Calculations'!$M$5:$N$9,2,FALSE)),VLOOKUP("Wet Pavement",'Crash Types &amp; Calculations'!$D$5:$K$26,8,FALSE),FALSE))</f>
        <v>1</v>
      </c>
      <c r="AM27" s="287">
        <f ca="1">IF(OR(ISBLANK('Worksheet 2a'!$D$41),ISBLANK($D27),ISBLANK($E27),$G27="N",ISBLANK($G27)),1,VLOOKUP('Worksheet 2a'!$D$41,INDIRECT(VLOOKUP('Crash Summary Worksheet'!$D27,'Crash Types &amp; Calculations'!$M$5:$N$9,2,FALSE)),VLOOKUP("Night",'Crash Types &amp; Calculations'!$D$5:$K$26,8,FALSE),FALSE))</f>
        <v>1</v>
      </c>
      <c r="AN27" s="288">
        <f t="shared" si="2"/>
        <v>0</v>
      </c>
      <c r="AO27" s="284">
        <f ca="1">IF(OR(ISBLANK('Worksheet 2b'!$D$13),ISBLANK($D27),ISBLANK($E27),ISERROR(VLOOKUP('Worksheet 2b'!$D$13,INDIRECT(VLOOKUP('Crash Summary Worksheet'!$D27,'Crash Types &amp; Calculations'!$M$5:$N$9,2,FALSE)),VLOOKUP('Crash Summary Worksheet'!$E27,'Crash Types &amp; Calculations'!$D$5:$K$26,8,FALSE),FALSE))),1,VLOOKUP('Worksheet 2b'!$D$13,INDIRECT(VLOOKUP('Crash Summary Worksheet'!$D27,'Crash Types &amp; Calculations'!$M$5:$N$9,2,FALSE)),VLOOKUP('Crash Summary Worksheet'!$E27,'Crash Types &amp; Calculations'!$D$5:$K$26,8,FALSE),FALSE))</f>
        <v>1</v>
      </c>
      <c r="AP27" s="285">
        <f ca="1">IF(OR(ISBLANK('Worksheet 2b'!$D$13),ISBLANK($D27),ISBLANK($E27),$H27="N",ISBLANK($H27)),1,VLOOKUP('Worksheet 2b'!$D$13,INDIRECT(VLOOKUP('Crash Summary Worksheet'!$D27,'Crash Types &amp; Calculations'!$M$5:$N$9,2,FALSE)),VLOOKUP("Wet Pavement",'Crash Types &amp; Calculations'!$D$5:$K$26,8,FALSE),FALSE))</f>
        <v>1</v>
      </c>
      <c r="AQ27" s="286">
        <f ca="1">IF(OR(ISBLANK('Worksheet 2b'!$D$13),ISBLANK($D27),ISBLANK($E27),$G27="N",ISBLANK($G27)),1,VLOOKUP('Worksheet 2b'!$D$13,INDIRECT(VLOOKUP('Crash Summary Worksheet'!$D27,'Crash Types &amp; Calculations'!$M$5:$N$9,2,FALSE)),VLOOKUP("Night",'Crash Types &amp; Calculations'!$D$5:$K$26,8,FALSE),FALSE))</f>
        <v>1</v>
      </c>
      <c r="AR27" s="288">
        <f t="shared" si="3"/>
        <v>0</v>
      </c>
      <c r="AS27" s="284">
        <f ca="1">IF(OR(ISBLANK('Worksheet 2b'!$D$27),ISBLANK($D27),ISBLANK($E27),ISERROR(VLOOKUP('Worksheet 2b'!$D$27,INDIRECT(VLOOKUP('Crash Summary Worksheet'!$D27,'Crash Types &amp; Calculations'!$M$5:$N$9,2,FALSE)),VLOOKUP('Crash Summary Worksheet'!$E27,'Crash Types &amp; Calculations'!$D$5:$K$26,8,FALSE),FALSE))),1,VLOOKUP('Worksheet 2b'!$D$27,INDIRECT(VLOOKUP('Crash Summary Worksheet'!$D27,'Crash Types &amp; Calculations'!$M$5:$N$9,2,FALSE)),VLOOKUP('Crash Summary Worksheet'!$E27,'Crash Types &amp; Calculations'!$D$5:$K$26,8,FALSE),FALSE))</f>
        <v>1</v>
      </c>
      <c r="AT27" s="285">
        <f ca="1">IF(OR(ISBLANK('Worksheet 2b'!$D$27),ISBLANK($D27),ISBLANK($E27),$H27="N",ISBLANK($H27)),1,VLOOKUP('Worksheet 2b'!$D$27,INDIRECT(VLOOKUP('Crash Summary Worksheet'!$D27,'Crash Types &amp; Calculations'!$M$5:$N$9,2,FALSE)),VLOOKUP("Wet Pavement",'Crash Types &amp; Calculations'!$D$5:$K$26,8,FALSE),FALSE))</f>
        <v>1</v>
      </c>
      <c r="AU27" s="286">
        <f ca="1">IF(OR(ISBLANK('Worksheet 2b'!$D$27),ISBLANK($D27),ISBLANK($E27),$G27="N",ISBLANK($G27)),1,VLOOKUP('Worksheet 2b'!$D$27,INDIRECT(VLOOKUP('Crash Summary Worksheet'!$D27,'Crash Types &amp; Calculations'!$M$5:$N$9,2,FALSE)),VLOOKUP("Night",'Crash Types &amp; Calculations'!$D$5:$K$26,8,FALSE),FALSE))</f>
        <v>1</v>
      </c>
      <c r="AV27" s="288">
        <f t="shared" si="4"/>
        <v>0</v>
      </c>
      <c r="AW27" s="284">
        <f ca="1">IF(OR(ISBLANK('Worksheet 2b'!$D$41),ISBLANK($D27),ISBLANK($E27),ISERROR(VLOOKUP('Worksheet 2b'!$D$41,INDIRECT(VLOOKUP('Crash Summary Worksheet'!$D27,'Crash Types &amp; Calculations'!$M$5:$N$9,2,FALSE)),VLOOKUP('Crash Summary Worksheet'!$E27,'Crash Types &amp; Calculations'!$D$5:$K$26,8,FALSE),FALSE))),1,VLOOKUP('Worksheet 2b'!$D$41,INDIRECT(VLOOKUP('Crash Summary Worksheet'!$D27,'Crash Types &amp; Calculations'!$M$5:$N$9,2,FALSE)),VLOOKUP('Crash Summary Worksheet'!$E27,'Crash Types &amp; Calculations'!$D$5:$K$26,8,FALSE),FALSE))</f>
        <v>1</v>
      </c>
      <c r="AX27" s="285">
        <f ca="1">IF(OR(ISBLANK('Worksheet 2b'!$D$41),ISBLANK($D27),ISBLANK($E27),$H27="N",ISBLANK($H27)),1,VLOOKUP('Worksheet 2b'!$D$41,INDIRECT(VLOOKUP('Crash Summary Worksheet'!$D27,'Crash Types &amp; Calculations'!$M$5:$N$9,2,FALSE)),VLOOKUP("Wet Pavement",'Crash Types &amp; Calculations'!$D$5:$K$26,8,FALSE),FALSE))</f>
        <v>1</v>
      </c>
      <c r="AY27" s="287">
        <f ca="1">IF(OR(ISBLANK('Worksheet 2b'!$D$41),ISBLANK($D27),ISBLANK($E27),$G27="N",ISBLANK($G27)),1,VLOOKUP('Worksheet 2b'!$D$41,INDIRECT(VLOOKUP('Crash Summary Worksheet'!$D27,'Crash Types &amp; Calculations'!$M$5:$N$9,2,FALSE)),VLOOKUP("Night",'Crash Types &amp; Calculations'!$D$5:$K$26,8,FALSE),FALSE))</f>
        <v>1</v>
      </c>
      <c r="AZ27" s="288">
        <f t="shared" si="5"/>
        <v>0</v>
      </c>
    </row>
    <row r="28" spans="1:60" ht="12.75" customHeight="1" x14ac:dyDescent="0.2">
      <c r="A28" s="618">
        <v>23</v>
      </c>
      <c r="B28" s="118"/>
      <c r="C28" s="119"/>
      <c r="D28" s="117"/>
      <c r="E28" s="117"/>
      <c r="F28" s="117"/>
      <c r="G28" s="118"/>
      <c r="H28" s="118"/>
      <c r="I28" s="118"/>
      <c r="J28" s="118"/>
      <c r="K28" s="117"/>
      <c r="L28" s="120"/>
      <c r="M28" s="289">
        <f t="shared" si="6"/>
        <v>0</v>
      </c>
      <c r="N28" s="290">
        <f t="shared" si="7"/>
        <v>1</v>
      </c>
      <c r="O28" s="283">
        <f>IF(ISBLANK('Worksheet 2a'!$D$13),1,
IF(AND(MAX(AC28:AE28)&gt;1,MIN(AC28:AE28)&lt;=1),MAX(AC28:AE28)*MIN(AC28:AE28),
IF(MIN(AC28:AE28)&gt;=1,MAX(AC28:AE28),MIN(AC28:AE28))))</f>
        <v>1</v>
      </c>
      <c r="P28" s="283">
        <f>IF(ISBLANK('Worksheet 2a'!$D$27),1,
IF(AND(MAX(AG28:AI28)&gt;1,MIN(AG28:AI28)&lt;=1),MAX(AG28:AI28)*MIN(AG28:AI28),
IF(MIN(AG28:AI28)&gt;=1,MAX(AG28:AI28),MIN(AG28:AI28))))</f>
        <v>1</v>
      </c>
      <c r="Q28" s="283">
        <f>IF(ISBLANK('Worksheet 2a'!$D$41),1,
IF(AND(MAX(AK28:AM28)&gt;1,MIN(AK28:AM28)&lt;=1),MAX(AK28:AM28)*MIN(AK28:AM28),
IF(MIN(AK28:AM28)&gt;=1,MAX(AK28:AM28),MIN(AK28:AM28))))</f>
        <v>1</v>
      </c>
      <c r="R28" s="283">
        <f>IF(ISBLANK('Worksheet 2b'!$D$13),1,
IF(AND(MAX(AO28:AQ28)&gt;1,MIN(AO28:AQ28)&lt;=1),MAX(AO28:AQ28)*MIN(AO28:AQ28),
IF(MIN(AO28:AQ28)&gt;=1,MAX(AO28:AQ28),MIN(AO28:AQ28))))</f>
        <v>1</v>
      </c>
      <c r="S28" s="283">
        <f>IF(ISBLANK('Worksheet 2b'!$D$27),1,
IF(AND(MAX(AS28:AU28)&gt;1,MIN(AS28:AU28)&lt;=1),MAX(AS28:AU28)*MIN(AS28:AU28),
IF(MIN(AS28:AU28)&gt;=1,MAX(AS28:AU28),MIN(AS28:AU28))))</f>
        <v>1</v>
      </c>
      <c r="T28" s="283">
        <f>IF(ISBLANK('Worksheet 2b'!$D$41),1,
IF(AND(MAX(AW28:AY28)&gt;1,MIN(AW28:AY28)&lt;=1),MAX(AW28:AY28)*MIN(AW28:AY28),
IF(MIN(AW28:AY28)&gt;=1,MAX(AW28:AY28),MIN(AW28:AY28))))</f>
        <v>1</v>
      </c>
      <c r="U28" s="669" cm="1">
        <f t="array" ref="U28">IF(MAX(O28:T28)&lt;=1,1,PRODUCT(IF(O28:T28&gt;=1,O28:T28)))</f>
        <v>1</v>
      </c>
      <c r="V28" s="669">
        <f t="shared" si="8"/>
        <v>1</v>
      </c>
      <c r="W28" s="683" t="str">
        <f t="shared" si="9"/>
        <v>X</v>
      </c>
      <c r="X28" s="683">
        <f>IF(P28=MIN($O28:$T28),IF(COUNTIF($W28:W28,"X")&gt;0,P28,"X"),P28)</f>
        <v>1</v>
      </c>
      <c r="Y28" s="683">
        <f>IF(Q28=MIN($O28:$T28),IF(COUNTIF($W28:X28,"X")&gt;0,Q28,"X"),Q28)</f>
        <v>1</v>
      </c>
      <c r="Z28" s="683">
        <f>IF(R28=MIN($O28:$T28),IF(COUNTIF($W28:Y28,"X")&gt;0,R28,"X"),R28)</f>
        <v>1</v>
      </c>
      <c r="AA28" s="683">
        <f>IF(S28=MIN($O28:$T28),IF(COUNTIF($W28:Z28,"X")&gt;0,S28,"X"),S28)</f>
        <v>1</v>
      </c>
      <c r="AB28" s="684">
        <f>IF(T28=MIN($O28:$T28),IF(COUNTIF($W28:AA28,"X")&gt;0,T28,"X"),T28)</f>
        <v>1</v>
      </c>
      <c r="AC28" s="284">
        <f ca="1">IF(OR(ISBLANK('Worksheet 2a'!$D$13),ISBLANK($D28),ISBLANK($E28),ISERROR(VLOOKUP('Worksheet 2a'!$D$13,INDIRECT(VLOOKUP('Crash Summary Worksheet'!$D28,'Crash Types &amp; Calculations'!$M$5:$N$9,2,FALSE)),VLOOKUP('Crash Summary Worksheet'!$E28,'Crash Types &amp; Calculations'!$D$5:$K$26,8,FALSE),FALSE))),1,VLOOKUP('Worksheet 2a'!$D$13,INDIRECT(VLOOKUP('Crash Summary Worksheet'!$D28,'Crash Types &amp; Calculations'!$M$5:$N$9,2,FALSE)),VLOOKUP('Crash Summary Worksheet'!$E28,'Crash Types &amp; Calculations'!$D$5:$K$26,8,FALSE),FALSE))</f>
        <v>1</v>
      </c>
      <c r="AD28" s="285">
        <f ca="1">IF(OR(ISBLANK('Worksheet 2a'!$D$13),ISBLANK($D28),ISBLANK($E28),$H28="N",ISBLANK($H28)),1,VLOOKUP('Worksheet 2a'!$D$13,INDIRECT(VLOOKUP('Crash Summary Worksheet'!$D28,'Crash Types &amp; Calculations'!$M$5:$N$9,2,FALSE)),VLOOKUP("Wet Pavement",'Crash Types &amp; Calculations'!$D$5:$K$26,8,FALSE),FALSE))</f>
        <v>1</v>
      </c>
      <c r="AE28" s="286">
        <f ca="1">IF(OR(ISBLANK('Worksheet 2a'!$D$13),ISBLANK($D28),ISBLANK($E28),$G28="N",ISBLANK($G28)),1,VLOOKUP('Worksheet 2a'!$D$13,INDIRECT(VLOOKUP('Crash Summary Worksheet'!$D28,'Crash Types &amp; Calculations'!$M$5:$N$9,2,FALSE)),VLOOKUP("Night",'Crash Types &amp; Calculations'!$D$5:$K$26,8,FALSE),FALSE))</f>
        <v>1</v>
      </c>
      <c r="AF28" s="288">
        <f t="shared" si="0"/>
        <v>0</v>
      </c>
      <c r="AG28" s="284">
        <f ca="1">IF(OR(ISBLANK('Worksheet 2a'!$D$27),ISBLANK($D28),ISBLANK($E28),ISERROR(VLOOKUP('Worksheet 2a'!$D$27,INDIRECT(VLOOKUP('Crash Summary Worksheet'!$D28,'Crash Types &amp; Calculations'!$M$5:$N$9,2,FALSE)),VLOOKUP('Crash Summary Worksheet'!$E28,'Crash Types &amp; Calculations'!$D$5:$K$26,8,FALSE),FALSE))),1,VLOOKUP('Worksheet 2a'!$D$27,INDIRECT(VLOOKUP('Crash Summary Worksheet'!$D28,'Crash Types &amp; Calculations'!$M$5:$N$9,2,FALSE)),VLOOKUP('Crash Summary Worksheet'!$E28,'Crash Types &amp; Calculations'!$D$5:$K$26,8,FALSE),FALSE))</f>
        <v>1</v>
      </c>
      <c r="AH28" s="285">
        <f ca="1">IF(OR(ISBLANK('Worksheet 2a'!$D$27),ISBLANK($D28),ISBLANK($E28),$H28="N",ISBLANK($H28)),1,VLOOKUP('Worksheet 2a'!$D$27,INDIRECT(VLOOKUP('Crash Summary Worksheet'!$D28,'Crash Types &amp; Calculations'!$M$5:$N$9,2,FALSE)),VLOOKUP("Wet Pavement",'Crash Types &amp; Calculations'!$D$5:$K$26,8,FALSE),FALSE))</f>
        <v>1</v>
      </c>
      <c r="AI28" s="286">
        <f ca="1">IF(OR(ISBLANK('Worksheet 2a'!$D$27),ISBLANK($D28),ISBLANK($E28),$G28="N",ISBLANK($G28)),1,VLOOKUP('Worksheet 2a'!$D$27,INDIRECT(VLOOKUP('Crash Summary Worksheet'!$D28,'Crash Types &amp; Calculations'!$M$5:$N$9,2,FALSE)),VLOOKUP("Night",'Crash Types &amp; Calculations'!$D$5:$K$26,8,FALSE),FALSE))</f>
        <v>1</v>
      </c>
      <c r="AJ28" s="288">
        <f t="shared" si="1"/>
        <v>0</v>
      </c>
      <c r="AK28" s="284">
        <f ca="1">IF(OR(ISBLANK('Worksheet 2a'!$D$41),ISBLANK($D28),ISBLANK($E28),ISERROR(VLOOKUP('Worksheet 2a'!$D$41,INDIRECT(VLOOKUP('Crash Summary Worksheet'!$D28,'Crash Types &amp; Calculations'!$M$5:$N$9,2,FALSE)),VLOOKUP('Crash Summary Worksheet'!$E28,'Crash Types &amp; Calculations'!$D$5:$K$26,8,FALSE),FALSE))),1,VLOOKUP('Worksheet 2a'!$D$41,INDIRECT(VLOOKUP('Crash Summary Worksheet'!$D28,'Crash Types &amp; Calculations'!$M$5:$N$9,2,FALSE)),VLOOKUP('Crash Summary Worksheet'!$E28,'Crash Types &amp; Calculations'!$D$5:$K$26,8,FALSE),FALSE))</f>
        <v>1</v>
      </c>
      <c r="AL28" s="285">
        <f ca="1">IF(OR(ISBLANK('Worksheet 2a'!$D$41),ISBLANK($D28),ISBLANK($E28),$H28="N",ISBLANK($H28)),1,VLOOKUP('Worksheet 2a'!$D$41,INDIRECT(VLOOKUP('Crash Summary Worksheet'!$D28,'Crash Types &amp; Calculations'!$M$5:$N$9,2,FALSE)),VLOOKUP("Wet Pavement",'Crash Types &amp; Calculations'!$D$5:$K$26,8,FALSE),FALSE))</f>
        <v>1</v>
      </c>
      <c r="AM28" s="287">
        <f ca="1">IF(OR(ISBLANK('Worksheet 2a'!$D$41),ISBLANK($D28),ISBLANK($E28),$G28="N",ISBLANK($G28)),1,VLOOKUP('Worksheet 2a'!$D$41,INDIRECT(VLOOKUP('Crash Summary Worksheet'!$D28,'Crash Types &amp; Calculations'!$M$5:$N$9,2,FALSE)),VLOOKUP("Night",'Crash Types &amp; Calculations'!$D$5:$K$26,8,FALSE),FALSE))</f>
        <v>1</v>
      </c>
      <c r="AN28" s="288">
        <f t="shared" si="2"/>
        <v>0</v>
      </c>
      <c r="AO28" s="284">
        <f ca="1">IF(OR(ISBLANK('Worksheet 2b'!$D$13),ISBLANK($D28),ISBLANK($E28),ISERROR(VLOOKUP('Worksheet 2b'!$D$13,INDIRECT(VLOOKUP('Crash Summary Worksheet'!$D28,'Crash Types &amp; Calculations'!$M$5:$N$9,2,FALSE)),VLOOKUP('Crash Summary Worksheet'!$E28,'Crash Types &amp; Calculations'!$D$5:$K$26,8,FALSE),FALSE))),1,VLOOKUP('Worksheet 2b'!$D$13,INDIRECT(VLOOKUP('Crash Summary Worksheet'!$D28,'Crash Types &amp; Calculations'!$M$5:$N$9,2,FALSE)),VLOOKUP('Crash Summary Worksheet'!$E28,'Crash Types &amp; Calculations'!$D$5:$K$26,8,FALSE),FALSE))</f>
        <v>1</v>
      </c>
      <c r="AP28" s="285">
        <f ca="1">IF(OR(ISBLANK('Worksheet 2b'!$D$13),ISBLANK($D28),ISBLANK($E28),$H28="N",ISBLANK($H28)),1,VLOOKUP('Worksheet 2b'!$D$13,INDIRECT(VLOOKUP('Crash Summary Worksheet'!$D28,'Crash Types &amp; Calculations'!$M$5:$N$9,2,FALSE)),VLOOKUP("Wet Pavement",'Crash Types &amp; Calculations'!$D$5:$K$26,8,FALSE),FALSE))</f>
        <v>1</v>
      </c>
      <c r="AQ28" s="286">
        <f ca="1">IF(OR(ISBLANK('Worksheet 2b'!$D$13),ISBLANK($D28),ISBLANK($E28),$G28="N",ISBLANK($G28)),1,VLOOKUP('Worksheet 2b'!$D$13,INDIRECT(VLOOKUP('Crash Summary Worksheet'!$D28,'Crash Types &amp; Calculations'!$M$5:$N$9,2,FALSE)),VLOOKUP("Night",'Crash Types &amp; Calculations'!$D$5:$K$26,8,FALSE),FALSE))</f>
        <v>1</v>
      </c>
      <c r="AR28" s="288">
        <f t="shared" si="3"/>
        <v>0</v>
      </c>
      <c r="AS28" s="284">
        <f ca="1">IF(OR(ISBLANK('Worksheet 2b'!$D$27),ISBLANK($D28),ISBLANK($E28),ISERROR(VLOOKUP('Worksheet 2b'!$D$27,INDIRECT(VLOOKUP('Crash Summary Worksheet'!$D28,'Crash Types &amp; Calculations'!$M$5:$N$9,2,FALSE)),VLOOKUP('Crash Summary Worksheet'!$E28,'Crash Types &amp; Calculations'!$D$5:$K$26,8,FALSE),FALSE))),1,VLOOKUP('Worksheet 2b'!$D$27,INDIRECT(VLOOKUP('Crash Summary Worksheet'!$D28,'Crash Types &amp; Calculations'!$M$5:$N$9,2,FALSE)),VLOOKUP('Crash Summary Worksheet'!$E28,'Crash Types &amp; Calculations'!$D$5:$K$26,8,FALSE),FALSE))</f>
        <v>1</v>
      </c>
      <c r="AT28" s="285">
        <f ca="1">IF(OR(ISBLANK('Worksheet 2b'!$D$27),ISBLANK($D28),ISBLANK($E28),$H28="N",ISBLANK($H28)),1,VLOOKUP('Worksheet 2b'!$D$27,INDIRECT(VLOOKUP('Crash Summary Worksheet'!$D28,'Crash Types &amp; Calculations'!$M$5:$N$9,2,FALSE)),VLOOKUP("Wet Pavement",'Crash Types &amp; Calculations'!$D$5:$K$26,8,FALSE),FALSE))</f>
        <v>1</v>
      </c>
      <c r="AU28" s="286">
        <f ca="1">IF(OR(ISBLANK('Worksheet 2b'!$D$27),ISBLANK($D28),ISBLANK($E28),$G28="N",ISBLANK($G28)),1,VLOOKUP('Worksheet 2b'!$D$27,INDIRECT(VLOOKUP('Crash Summary Worksheet'!$D28,'Crash Types &amp; Calculations'!$M$5:$N$9,2,FALSE)),VLOOKUP("Night",'Crash Types &amp; Calculations'!$D$5:$K$26,8,FALSE),FALSE))</f>
        <v>1</v>
      </c>
      <c r="AV28" s="288">
        <f t="shared" si="4"/>
        <v>0</v>
      </c>
      <c r="AW28" s="284">
        <f ca="1">IF(OR(ISBLANK('Worksheet 2b'!$D$41),ISBLANK($D28),ISBLANK($E28),ISERROR(VLOOKUP('Worksheet 2b'!$D$41,INDIRECT(VLOOKUP('Crash Summary Worksheet'!$D28,'Crash Types &amp; Calculations'!$M$5:$N$9,2,FALSE)),VLOOKUP('Crash Summary Worksheet'!$E28,'Crash Types &amp; Calculations'!$D$5:$K$26,8,FALSE),FALSE))),1,VLOOKUP('Worksheet 2b'!$D$41,INDIRECT(VLOOKUP('Crash Summary Worksheet'!$D28,'Crash Types &amp; Calculations'!$M$5:$N$9,2,FALSE)),VLOOKUP('Crash Summary Worksheet'!$E28,'Crash Types &amp; Calculations'!$D$5:$K$26,8,FALSE),FALSE))</f>
        <v>1</v>
      </c>
      <c r="AX28" s="285">
        <f ca="1">IF(OR(ISBLANK('Worksheet 2b'!$D$41),ISBLANK($D28),ISBLANK($E28),$H28="N",ISBLANK($H28)),1,VLOOKUP('Worksheet 2b'!$D$41,INDIRECT(VLOOKUP('Crash Summary Worksheet'!$D28,'Crash Types &amp; Calculations'!$M$5:$N$9,2,FALSE)),VLOOKUP("Wet Pavement",'Crash Types &amp; Calculations'!$D$5:$K$26,8,FALSE),FALSE))</f>
        <v>1</v>
      </c>
      <c r="AY28" s="287">
        <f ca="1">IF(OR(ISBLANK('Worksheet 2b'!$D$41),ISBLANK($D28),ISBLANK($E28),$G28="N",ISBLANK($G28)),1,VLOOKUP('Worksheet 2b'!$D$41,INDIRECT(VLOOKUP('Crash Summary Worksheet'!$D28,'Crash Types &amp; Calculations'!$M$5:$N$9,2,FALSE)),VLOOKUP("Night",'Crash Types &amp; Calculations'!$D$5:$K$26,8,FALSE),FALSE))</f>
        <v>1</v>
      </c>
      <c r="AZ28" s="288">
        <f t="shared" si="5"/>
        <v>0</v>
      </c>
    </row>
    <row r="29" spans="1:60" ht="12.75" customHeight="1" x14ac:dyDescent="0.2">
      <c r="A29" s="618">
        <v>24</v>
      </c>
      <c r="B29" s="118"/>
      <c r="C29" s="119"/>
      <c r="D29" s="117"/>
      <c r="E29" s="117"/>
      <c r="F29" s="117"/>
      <c r="G29" s="118"/>
      <c r="H29" s="118"/>
      <c r="I29" s="118"/>
      <c r="J29" s="118"/>
      <c r="K29" s="117"/>
      <c r="L29" s="120"/>
      <c r="M29" s="289">
        <f t="shared" si="6"/>
        <v>0</v>
      </c>
      <c r="N29" s="290">
        <f t="shared" si="7"/>
        <v>1</v>
      </c>
      <c r="O29" s="283">
        <f>IF(ISBLANK('Worksheet 2a'!$D$13),1,
IF(AND(MAX(AC29:AE29)&gt;1,MIN(AC29:AE29)&lt;=1),MAX(AC29:AE29)*MIN(AC29:AE29),
IF(MIN(AC29:AE29)&gt;=1,MAX(AC29:AE29),MIN(AC29:AE29))))</f>
        <v>1</v>
      </c>
      <c r="P29" s="283">
        <f>IF(ISBLANK('Worksheet 2a'!$D$27),1,
IF(AND(MAX(AG29:AI29)&gt;1,MIN(AG29:AI29)&lt;=1),MAX(AG29:AI29)*MIN(AG29:AI29),
IF(MIN(AG29:AI29)&gt;=1,MAX(AG29:AI29),MIN(AG29:AI29))))</f>
        <v>1</v>
      </c>
      <c r="Q29" s="283">
        <f>IF(ISBLANK('Worksheet 2a'!$D$41),1,
IF(AND(MAX(AK29:AM29)&gt;1,MIN(AK29:AM29)&lt;=1),MAX(AK29:AM29)*MIN(AK29:AM29),
IF(MIN(AK29:AM29)&gt;=1,MAX(AK29:AM29),MIN(AK29:AM29))))</f>
        <v>1</v>
      </c>
      <c r="R29" s="283">
        <f>IF(ISBLANK('Worksheet 2b'!$D$13),1,
IF(AND(MAX(AO29:AQ29)&gt;1,MIN(AO29:AQ29)&lt;=1),MAX(AO29:AQ29)*MIN(AO29:AQ29),
IF(MIN(AO29:AQ29)&gt;=1,MAX(AO29:AQ29),MIN(AO29:AQ29))))</f>
        <v>1</v>
      </c>
      <c r="S29" s="283">
        <f>IF(ISBLANK('Worksheet 2b'!$D$27),1,
IF(AND(MAX(AS29:AU29)&gt;1,MIN(AS29:AU29)&lt;=1),MAX(AS29:AU29)*MIN(AS29:AU29),
IF(MIN(AS29:AU29)&gt;=1,MAX(AS29:AU29),MIN(AS29:AU29))))</f>
        <v>1</v>
      </c>
      <c r="T29" s="283">
        <f>IF(ISBLANK('Worksheet 2b'!$D$41),1,
IF(AND(MAX(AW29:AY29)&gt;1,MIN(AW29:AY29)&lt;=1),MAX(AW29:AY29)*MIN(AW29:AY29),
IF(MIN(AW29:AY29)&gt;=1,MAX(AW29:AY29),MIN(AW29:AY29))))</f>
        <v>1</v>
      </c>
      <c r="U29" s="669" cm="1">
        <f t="array" ref="U29">IF(MAX(O29:T29)&lt;=1,1,PRODUCT(IF(O29:T29&gt;=1,O29:T29)))</f>
        <v>1</v>
      </c>
      <c r="V29" s="669">
        <f t="shared" si="8"/>
        <v>1</v>
      </c>
      <c r="W29" s="683" t="str">
        <f t="shared" si="9"/>
        <v>X</v>
      </c>
      <c r="X29" s="683">
        <f>IF(P29=MIN($O29:$T29),IF(COUNTIF($W29:W29,"X")&gt;0,P29,"X"),P29)</f>
        <v>1</v>
      </c>
      <c r="Y29" s="683">
        <f>IF(Q29=MIN($O29:$T29),IF(COUNTIF($W29:X29,"X")&gt;0,Q29,"X"),Q29)</f>
        <v>1</v>
      </c>
      <c r="Z29" s="683">
        <f>IF(R29=MIN($O29:$T29),IF(COUNTIF($W29:Y29,"X")&gt;0,R29,"X"),R29)</f>
        <v>1</v>
      </c>
      <c r="AA29" s="683">
        <f>IF(S29=MIN($O29:$T29),IF(COUNTIF($W29:Z29,"X")&gt;0,S29,"X"),S29)</f>
        <v>1</v>
      </c>
      <c r="AB29" s="684">
        <f>IF(T29=MIN($O29:$T29),IF(COUNTIF($W29:AA29,"X")&gt;0,T29,"X"),T29)</f>
        <v>1</v>
      </c>
      <c r="AC29" s="284">
        <f ca="1">IF(OR(ISBLANK('Worksheet 2a'!$D$13),ISBLANK($D29),ISBLANK($E29),ISERROR(VLOOKUP('Worksheet 2a'!$D$13,INDIRECT(VLOOKUP('Crash Summary Worksheet'!$D29,'Crash Types &amp; Calculations'!$M$5:$N$9,2,FALSE)),VLOOKUP('Crash Summary Worksheet'!$E29,'Crash Types &amp; Calculations'!$D$5:$K$26,8,FALSE),FALSE))),1,VLOOKUP('Worksheet 2a'!$D$13,INDIRECT(VLOOKUP('Crash Summary Worksheet'!$D29,'Crash Types &amp; Calculations'!$M$5:$N$9,2,FALSE)),VLOOKUP('Crash Summary Worksheet'!$E29,'Crash Types &amp; Calculations'!$D$5:$K$26,8,FALSE),FALSE))</f>
        <v>1</v>
      </c>
      <c r="AD29" s="285">
        <f ca="1">IF(OR(ISBLANK('Worksheet 2a'!$D$13),ISBLANK($D29),ISBLANK($E29),$H29="N",ISBLANK($H29)),1,VLOOKUP('Worksheet 2a'!$D$13,INDIRECT(VLOOKUP('Crash Summary Worksheet'!$D29,'Crash Types &amp; Calculations'!$M$5:$N$9,2,FALSE)),VLOOKUP("Wet Pavement",'Crash Types &amp; Calculations'!$D$5:$K$26,8,FALSE),FALSE))</f>
        <v>1</v>
      </c>
      <c r="AE29" s="286">
        <f ca="1">IF(OR(ISBLANK('Worksheet 2a'!$D$13),ISBLANK($D29),ISBLANK($E29),$G29="N",ISBLANK($G29)),1,VLOOKUP('Worksheet 2a'!$D$13,INDIRECT(VLOOKUP('Crash Summary Worksheet'!$D29,'Crash Types &amp; Calculations'!$M$5:$N$9,2,FALSE)),VLOOKUP("Night",'Crash Types &amp; Calculations'!$D$5:$K$26,8,FALSE),FALSE))</f>
        <v>1</v>
      </c>
      <c r="AF29" s="288">
        <f t="shared" si="0"/>
        <v>0</v>
      </c>
      <c r="AG29" s="284">
        <f ca="1">IF(OR(ISBLANK('Worksheet 2a'!$D$27),ISBLANK($D29),ISBLANK($E29),ISERROR(VLOOKUP('Worksheet 2a'!$D$27,INDIRECT(VLOOKUP('Crash Summary Worksheet'!$D29,'Crash Types &amp; Calculations'!$M$5:$N$9,2,FALSE)),VLOOKUP('Crash Summary Worksheet'!$E29,'Crash Types &amp; Calculations'!$D$5:$K$26,8,FALSE),FALSE))),1,VLOOKUP('Worksheet 2a'!$D$27,INDIRECT(VLOOKUP('Crash Summary Worksheet'!$D29,'Crash Types &amp; Calculations'!$M$5:$N$9,2,FALSE)),VLOOKUP('Crash Summary Worksheet'!$E29,'Crash Types &amp; Calculations'!$D$5:$K$26,8,FALSE),FALSE))</f>
        <v>1</v>
      </c>
      <c r="AH29" s="285">
        <f ca="1">IF(OR(ISBLANK('Worksheet 2a'!$D$27),ISBLANK($D29),ISBLANK($E29),$H29="N",ISBLANK($H29)),1,VLOOKUP('Worksheet 2a'!$D$27,INDIRECT(VLOOKUP('Crash Summary Worksheet'!$D29,'Crash Types &amp; Calculations'!$M$5:$N$9,2,FALSE)),VLOOKUP("Wet Pavement",'Crash Types &amp; Calculations'!$D$5:$K$26,8,FALSE),FALSE))</f>
        <v>1</v>
      </c>
      <c r="AI29" s="286">
        <f ca="1">IF(OR(ISBLANK('Worksheet 2a'!$D$27),ISBLANK($D29),ISBLANK($E29),$G29="N",ISBLANK($G29)),1,VLOOKUP('Worksheet 2a'!$D$27,INDIRECT(VLOOKUP('Crash Summary Worksheet'!$D29,'Crash Types &amp; Calculations'!$M$5:$N$9,2,FALSE)),VLOOKUP("Night",'Crash Types &amp; Calculations'!$D$5:$K$26,8,FALSE),FALSE))</f>
        <v>1</v>
      </c>
      <c r="AJ29" s="288">
        <f t="shared" si="1"/>
        <v>0</v>
      </c>
      <c r="AK29" s="284">
        <f ca="1">IF(OR(ISBLANK('Worksheet 2a'!$D$41),ISBLANK($D29),ISBLANK($E29),ISERROR(VLOOKUP('Worksheet 2a'!$D$41,INDIRECT(VLOOKUP('Crash Summary Worksheet'!$D29,'Crash Types &amp; Calculations'!$M$5:$N$9,2,FALSE)),VLOOKUP('Crash Summary Worksheet'!$E29,'Crash Types &amp; Calculations'!$D$5:$K$26,8,FALSE),FALSE))),1,VLOOKUP('Worksheet 2a'!$D$41,INDIRECT(VLOOKUP('Crash Summary Worksheet'!$D29,'Crash Types &amp; Calculations'!$M$5:$N$9,2,FALSE)),VLOOKUP('Crash Summary Worksheet'!$E29,'Crash Types &amp; Calculations'!$D$5:$K$26,8,FALSE),FALSE))</f>
        <v>1</v>
      </c>
      <c r="AL29" s="285">
        <f ca="1">IF(OR(ISBLANK('Worksheet 2a'!$D$41),ISBLANK($D29),ISBLANK($E29),$H29="N",ISBLANK($H29)),1,VLOOKUP('Worksheet 2a'!$D$41,INDIRECT(VLOOKUP('Crash Summary Worksheet'!$D29,'Crash Types &amp; Calculations'!$M$5:$N$9,2,FALSE)),VLOOKUP("Wet Pavement",'Crash Types &amp; Calculations'!$D$5:$K$26,8,FALSE),FALSE))</f>
        <v>1</v>
      </c>
      <c r="AM29" s="287">
        <f ca="1">IF(OR(ISBLANK('Worksheet 2a'!$D$41),ISBLANK($D29),ISBLANK($E29),$G29="N",ISBLANK($G29)),1,VLOOKUP('Worksheet 2a'!$D$41,INDIRECT(VLOOKUP('Crash Summary Worksheet'!$D29,'Crash Types &amp; Calculations'!$M$5:$N$9,2,FALSE)),VLOOKUP("Night",'Crash Types &amp; Calculations'!$D$5:$K$26,8,FALSE),FALSE))</f>
        <v>1</v>
      </c>
      <c r="AN29" s="288">
        <f t="shared" si="2"/>
        <v>0</v>
      </c>
      <c r="AO29" s="284">
        <f ca="1">IF(OR(ISBLANK('Worksheet 2b'!$D$13),ISBLANK($D29),ISBLANK($E29),ISERROR(VLOOKUP('Worksheet 2b'!$D$13,INDIRECT(VLOOKUP('Crash Summary Worksheet'!$D29,'Crash Types &amp; Calculations'!$M$5:$N$9,2,FALSE)),VLOOKUP('Crash Summary Worksheet'!$E29,'Crash Types &amp; Calculations'!$D$5:$K$26,8,FALSE),FALSE))),1,VLOOKUP('Worksheet 2b'!$D$13,INDIRECT(VLOOKUP('Crash Summary Worksheet'!$D29,'Crash Types &amp; Calculations'!$M$5:$N$9,2,FALSE)),VLOOKUP('Crash Summary Worksheet'!$E29,'Crash Types &amp; Calculations'!$D$5:$K$26,8,FALSE),FALSE))</f>
        <v>1</v>
      </c>
      <c r="AP29" s="285">
        <f ca="1">IF(OR(ISBLANK('Worksheet 2b'!$D$13),ISBLANK($D29),ISBLANK($E29),$H29="N",ISBLANK($H29)),1,VLOOKUP('Worksheet 2b'!$D$13,INDIRECT(VLOOKUP('Crash Summary Worksheet'!$D29,'Crash Types &amp; Calculations'!$M$5:$N$9,2,FALSE)),VLOOKUP("Wet Pavement",'Crash Types &amp; Calculations'!$D$5:$K$26,8,FALSE),FALSE))</f>
        <v>1</v>
      </c>
      <c r="AQ29" s="286">
        <f ca="1">IF(OR(ISBLANK('Worksheet 2b'!$D$13),ISBLANK($D29),ISBLANK($E29),$G29="N",ISBLANK($G29)),1,VLOOKUP('Worksheet 2b'!$D$13,INDIRECT(VLOOKUP('Crash Summary Worksheet'!$D29,'Crash Types &amp; Calculations'!$M$5:$N$9,2,FALSE)),VLOOKUP("Night",'Crash Types &amp; Calculations'!$D$5:$K$26,8,FALSE),FALSE))</f>
        <v>1</v>
      </c>
      <c r="AR29" s="288">
        <f t="shared" si="3"/>
        <v>0</v>
      </c>
      <c r="AS29" s="284">
        <f ca="1">IF(OR(ISBLANK('Worksheet 2b'!$D$27),ISBLANK($D29),ISBLANK($E29),ISERROR(VLOOKUP('Worksheet 2b'!$D$27,INDIRECT(VLOOKUP('Crash Summary Worksheet'!$D29,'Crash Types &amp; Calculations'!$M$5:$N$9,2,FALSE)),VLOOKUP('Crash Summary Worksheet'!$E29,'Crash Types &amp; Calculations'!$D$5:$K$26,8,FALSE),FALSE))),1,VLOOKUP('Worksheet 2b'!$D$27,INDIRECT(VLOOKUP('Crash Summary Worksheet'!$D29,'Crash Types &amp; Calculations'!$M$5:$N$9,2,FALSE)),VLOOKUP('Crash Summary Worksheet'!$E29,'Crash Types &amp; Calculations'!$D$5:$K$26,8,FALSE),FALSE))</f>
        <v>1</v>
      </c>
      <c r="AT29" s="285">
        <f ca="1">IF(OR(ISBLANK('Worksheet 2b'!$D$27),ISBLANK($D29),ISBLANK($E29),$H29="N",ISBLANK($H29)),1,VLOOKUP('Worksheet 2b'!$D$27,INDIRECT(VLOOKUP('Crash Summary Worksheet'!$D29,'Crash Types &amp; Calculations'!$M$5:$N$9,2,FALSE)),VLOOKUP("Wet Pavement",'Crash Types &amp; Calculations'!$D$5:$K$26,8,FALSE),FALSE))</f>
        <v>1</v>
      </c>
      <c r="AU29" s="286">
        <f ca="1">IF(OR(ISBLANK('Worksheet 2b'!$D$27),ISBLANK($D29),ISBLANK($E29),$G29="N",ISBLANK($G29)),1,VLOOKUP('Worksheet 2b'!$D$27,INDIRECT(VLOOKUP('Crash Summary Worksheet'!$D29,'Crash Types &amp; Calculations'!$M$5:$N$9,2,FALSE)),VLOOKUP("Night",'Crash Types &amp; Calculations'!$D$5:$K$26,8,FALSE),FALSE))</f>
        <v>1</v>
      </c>
      <c r="AV29" s="288">
        <f t="shared" si="4"/>
        <v>0</v>
      </c>
      <c r="AW29" s="284">
        <f ca="1">IF(OR(ISBLANK('Worksheet 2b'!$D$41),ISBLANK($D29),ISBLANK($E29),ISERROR(VLOOKUP('Worksheet 2b'!$D$41,INDIRECT(VLOOKUP('Crash Summary Worksheet'!$D29,'Crash Types &amp; Calculations'!$M$5:$N$9,2,FALSE)),VLOOKUP('Crash Summary Worksheet'!$E29,'Crash Types &amp; Calculations'!$D$5:$K$26,8,FALSE),FALSE))),1,VLOOKUP('Worksheet 2b'!$D$41,INDIRECT(VLOOKUP('Crash Summary Worksheet'!$D29,'Crash Types &amp; Calculations'!$M$5:$N$9,2,FALSE)),VLOOKUP('Crash Summary Worksheet'!$E29,'Crash Types &amp; Calculations'!$D$5:$K$26,8,FALSE),FALSE))</f>
        <v>1</v>
      </c>
      <c r="AX29" s="285">
        <f ca="1">IF(OR(ISBLANK('Worksheet 2b'!$D$41),ISBLANK($D29),ISBLANK($E29),$H29="N",ISBLANK($H29)),1,VLOOKUP('Worksheet 2b'!$D$41,INDIRECT(VLOOKUP('Crash Summary Worksheet'!$D29,'Crash Types &amp; Calculations'!$M$5:$N$9,2,FALSE)),VLOOKUP("Wet Pavement",'Crash Types &amp; Calculations'!$D$5:$K$26,8,FALSE),FALSE))</f>
        <v>1</v>
      </c>
      <c r="AY29" s="287">
        <f ca="1">IF(OR(ISBLANK('Worksheet 2b'!$D$41),ISBLANK($D29),ISBLANK($E29),$G29="N",ISBLANK($G29)),1,VLOOKUP('Worksheet 2b'!$D$41,INDIRECT(VLOOKUP('Crash Summary Worksheet'!$D29,'Crash Types &amp; Calculations'!$M$5:$N$9,2,FALSE)),VLOOKUP("Night",'Crash Types &amp; Calculations'!$D$5:$K$26,8,FALSE),FALSE))</f>
        <v>1</v>
      </c>
      <c r="AZ29" s="288">
        <f t="shared" si="5"/>
        <v>0</v>
      </c>
    </row>
    <row r="30" spans="1:60" ht="12.75" customHeight="1" x14ac:dyDescent="0.2">
      <c r="A30" s="618">
        <v>25</v>
      </c>
      <c r="B30" s="118"/>
      <c r="C30" s="119"/>
      <c r="D30" s="117"/>
      <c r="E30" s="117"/>
      <c r="F30" s="117"/>
      <c r="G30" s="118"/>
      <c r="H30" s="118"/>
      <c r="I30" s="118"/>
      <c r="J30" s="118"/>
      <c r="K30" s="117"/>
      <c r="L30" s="120"/>
      <c r="M30" s="289">
        <f t="shared" si="6"/>
        <v>0</v>
      </c>
      <c r="N30" s="290">
        <f t="shared" si="7"/>
        <v>1</v>
      </c>
      <c r="O30" s="283">
        <f>IF(ISBLANK('Worksheet 2a'!$D$13),1,
IF(AND(MAX(AC30:AE30)&gt;1,MIN(AC30:AE30)&lt;=1),MAX(AC30:AE30)*MIN(AC30:AE30),
IF(MIN(AC30:AE30)&gt;=1,MAX(AC30:AE30),MIN(AC30:AE30))))</f>
        <v>1</v>
      </c>
      <c r="P30" s="283">
        <f>IF(ISBLANK('Worksheet 2a'!$D$27),1,
IF(AND(MAX(AG30:AI30)&gt;1,MIN(AG30:AI30)&lt;=1),MAX(AG30:AI30)*MIN(AG30:AI30),
IF(MIN(AG30:AI30)&gt;=1,MAX(AG30:AI30),MIN(AG30:AI30))))</f>
        <v>1</v>
      </c>
      <c r="Q30" s="283">
        <f>IF(ISBLANK('Worksheet 2a'!$D$41),1,
IF(AND(MAX(AK30:AM30)&gt;1,MIN(AK30:AM30)&lt;=1),MAX(AK30:AM30)*MIN(AK30:AM30),
IF(MIN(AK30:AM30)&gt;=1,MAX(AK30:AM30),MIN(AK30:AM30))))</f>
        <v>1</v>
      </c>
      <c r="R30" s="283">
        <f>IF(ISBLANK('Worksheet 2b'!$D$13),1,
IF(AND(MAX(AO30:AQ30)&gt;1,MIN(AO30:AQ30)&lt;=1),MAX(AO30:AQ30)*MIN(AO30:AQ30),
IF(MIN(AO30:AQ30)&gt;=1,MAX(AO30:AQ30),MIN(AO30:AQ30))))</f>
        <v>1</v>
      </c>
      <c r="S30" s="283">
        <f>IF(ISBLANK('Worksheet 2b'!$D$27),1,
IF(AND(MAX(AS30:AU30)&gt;1,MIN(AS30:AU30)&lt;=1),MAX(AS30:AU30)*MIN(AS30:AU30),
IF(MIN(AS30:AU30)&gt;=1,MAX(AS30:AU30),MIN(AS30:AU30))))</f>
        <v>1</v>
      </c>
      <c r="T30" s="283">
        <f>IF(ISBLANK('Worksheet 2b'!$D$41),1,
IF(AND(MAX(AW30:AY30)&gt;1,MIN(AW30:AY30)&lt;=1),MAX(AW30:AY30)*MIN(AW30:AY30),
IF(MIN(AW30:AY30)&gt;=1,MAX(AW30:AY30),MIN(AW30:AY30))))</f>
        <v>1</v>
      </c>
      <c r="U30" s="669" cm="1">
        <f t="array" ref="U30">IF(MAX(O30:T30)&lt;=1,1,PRODUCT(IF(O30:T30&gt;=1,O30:T30)))</f>
        <v>1</v>
      </c>
      <c r="V30" s="669">
        <f t="shared" si="8"/>
        <v>1</v>
      </c>
      <c r="W30" s="683" t="str">
        <f t="shared" si="9"/>
        <v>X</v>
      </c>
      <c r="X30" s="683">
        <f>IF(P30=MIN($O30:$T30),IF(COUNTIF($W30:W30,"X")&gt;0,P30,"X"),P30)</f>
        <v>1</v>
      </c>
      <c r="Y30" s="683">
        <f>IF(Q30=MIN($O30:$T30),IF(COUNTIF($W30:X30,"X")&gt;0,Q30,"X"),Q30)</f>
        <v>1</v>
      </c>
      <c r="Z30" s="683">
        <f>IF(R30=MIN($O30:$T30),IF(COUNTIF($W30:Y30,"X")&gt;0,R30,"X"),R30)</f>
        <v>1</v>
      </c>
      <c r="AA30" s="683">
        <f>IF(S30=MIN($O30:$T30),IF(COUNTIF($W30:Z30,"X")&gt;0,S30,"X"),S30)</f>
        <v>1</v>
      </c>
      <c r="AB30" s="684">
        <f>IF(T30=MIN($O30:$T30),IF(COUNTIF($W30:AA30,"X")&gt;0,T30,"X"),T30)</f>
        <v>1</v>
      </c>
      <c r="AC30" s="284">
        <f ca="1">IF(OR(ISBLANK('Worksheet 2a'!$D$13),ISBLANK($D30),ISBLANK($E30),ISERROR(VLOOKUP('Worksheet 2a'!$D$13,INDIRECT(VLOOKUP('Crash Summary Worksheet'!$D30,'Crash Types &amp; Calculations'!$M$5:$N$9,2,FALSE)),VLOOKUP('Crash Summary Worksheet'!$E30,'Crash Types &amp; Calculations'!$D$5:$K$26,8,FALSE),FALSE))),1,VLOOKUP('Worksheet 2a'!$D$13,INDIRECT(VLOOKUP('Crash Summary Worksheet'!$D30,'Crash Types &amp; Calculations'!$M$5:$N$9,2,FALSE)),VLOOKUP('Crash Summary Worksheet'!$E30,'Crash Types &amp; Calculations'!$D$5:$K$26,8,FALSE),FALSE))</f>
        <v>1</v>
      </c>
      <c r="AD30" s="285">
        <f ca="1">IF(OR(ISBLANK('Worksheet 2a'!$D$13),ISBLANK($D30),ISBLANK($E30),$H30="N",ISBLANK($H30)),1,VLOOKUP('Worksheet 2a'!$D$13,INDIRECT(VLOOKUP('Crash Summary Worksheet'!$D30,'Crash Types &amp; Calculations'!$M$5:$N$9,2,FALSE)),VLOOKUP("Wet Pavement",'Crash Types &amp; Calculations'!$D$5:$K$26,8,FALSE),FALSE))</f>
        <v>1</v>
      </c>
      <c r="AE30" s="286">
        <f ca="1">IF(OR(ISBLANK('Worksheet 2a'!$D$13),ISBLANK($D30),ISBLANK($E30),$G30="N",ISBLANK($G30)),1,VLOOKUP('Worksheet 2a'!$D$13,INDIRECT(VLOOKUP('Crash Summary Worksheet'!$D30,'Crash Types &amp; Calculations'!$M$5:$N$9,2,FALSE)),VLOOKUP("Night",'Crash Types &amp; Calculations'!$D$5:$K$26,8,FALSE),FALSE))</f>
        <v>1</v>
      </c>
      <c r="AF30" s="288">
        <f t="shared" si="0"/>
        <v>0</v>
      </c>
      <c r="AG30" s="284">
        <f ca="1">IF(OR(ISBLANK('Worksheet 2a'!$D$27),ISBLANK($D30),ISBLANK($E30),ISERROR(VLOOKUP('Worksheet 2a'!$D$27,INDIRECT(VLOOKUP('Crash Summary Worksheet'!$D30,'Crash Types &amp; Calculations'!$M$5:$N$9,2,FALSE)),VLOOKUP('Crash Summary Worksheet'!$E30,'Crash Types &amp; Calculations'!$D$5:$K$26,8,FALSE),FALSE))),1,VLOOKUP('Worksheet 2a'!$D$27,INDIRECT(VLOOKUP('Crash Summary Worksheet'!$D30,'Crash Types &amp; Calculations'!$M$5:$N$9,2,FALSE)),VLOOKUP('Crash Summary Worksheet'!$E30,'Crash Types &amp; Calculations'!$D$5:$K$26,8,FALSE),FALSE))</f>
        <v>1</v>
      </c>
      <c r="AH30" s="285">
        <f ca="1">IF(OR(ISBLANK('Worksheet 2a'!$D$27),ISBLANK($D30),ISBLANK($E30),$H30="N",ISBLANK($H30)),1,VLOOKUP('Worksheet 2a'!$D$27,INDIRECT(VLOOKUP('Crash Summary Worksheet'!$D30,'Crash Types &amp; Calculations'!$M$5:$N$9,2,FALSE)),VLOOKUP("Wet Pavement",'Crash Types &amp; Calculations'!$D$5:$K$26,8,FALSE),FALSE))</f>
        <v>1</v>
      </c>
      <c r="AI30" s="286">
        <f ca="1">IF(OR(ISBLANK('Worksheet 2a'!$D$27),ISBLANK($D30),ISBLANK($E30),$G30="N",ISBLANK($G30)),1,VLOOKUP('Worksheet 2a'!$D$27,INDIRECT(VLOOKUP('Crash Summary Worksheet'!$D30,'Crash Types &amp; Calculations'!$M$5:$N$9,2,FALSE)),VLOOKUP("Night",'Crash Types &amp; Calculations'!$D$5:$K$26,8,FALSE),FALSE))</f>
        <v>1</v>
      </c>
      <c r="AJ30" s="288">
        <f t="shared" si="1"/>
        <v>0</v>
      </c>
      <c r="AK30" s="284">
        <f ca="1">IF(OR(ISBLANK('Worksheet 2a'!$D$41),ISBLANK($D30),ISBLANK($E30),ISERROR(VLOOKUP('Worksheet 2a'!$D$41,INDIRECT(VLOOKUP('Crash Summary Worksheet'!$D30,'Crash Types &amp; Calculations'!$M$5:$N$9,2,FALSE)),VLOOKUP('Crash Summary Worksheet'!$E30,'Crash Types &amp; Calculations'!$D$5:$K$26,8,FALSE),FALSE))),1,VLOOKUP('Worksheet 2a'!$D$41,INDIRECT(VLOOKUP('Crash Summary Worksheet'!$D30,'Crash Types &amp; Calculations'!$M$5:$N$9,2,FALSE)),VLOOKUP('Crash Summary Worksheet'!$E30,'Crash Types &amp; Calculations'!$D$5:$K$26,8,FALSE),FALSE))</f>
        <v>1</v>
      </c>
      <c r="AL30" s="285">
        <f ca="1">IF(OR(ISBLANK('Worksheet 2a'!$D$41),ISBLANK($D30),ISBLANK($E30),$H30="N",ISBLANK($H30)),1,VLOOKUP('Worksheet 2a'!$D$41,INDIRECT(VLOOKUP('Crash Summary Worksheet'!$D30,'Crash Types &amp; Calculations'!$M$5:$N$9,2,FALSE)),VLOOKUP("Wet Pavement",'Crash Types &amp; Calculations'!$D$5:$K$26,8,FALSE),FALSE))</f>
        <v>1</v>
      </c>
      <c r="AM30" s="287">
        <f ca="1">IF(OR(ISBLANK('Worksheet 2a'!$D$41),ISBLANK($D30),ISBLANK($E30),$G30="N",ISBLANK($G30)),1,VLOOKUP('Worksheet 2a'!$D$41,INDIRECT(VLOOKUP('Crash Summary Worksheet'!$D30,'Crash Types &amp; Calculations'!$M$5:$N$9,2,FALSE)),VLOOKUP("Night",'Crash Types &amp; Calculations'!$D$5:$K$26,8,FALSE),FALSE))</f>
        <v>1</v>
      </c>
      <c r="AN30" s="288">
        <f t="shared" si="2"/>
        <v>0</v>
      </c>
      <c r="AO30" s="284">
        <f ca="1">IF(OR(ISBLANK('Worksheet 2b'!$D$13),ISBLANK($D30),ISBLANK($E30),ISERROR(VLOOKUP('Worksheet 2b'!$D$13,INDIRECT(VLOOKUP('Crash Summary Worksheet'!$D30,'Crash Types &amp; Calculations'!$M$5:$N$9,2,FALSE)),VLOOKUP('Crash Summary Worksheet'!$E30,'Crash Types &amp; Calculations'!$D$5:$K$26,8,FALSE),FALSE))),1,VLOOKUP('Worksheet 2b'!$D$13,INDIRECT(VLOOKUP('Crash Summary Worksheet'!$D30,'Crash Types &amp; Calculations'!$M$5:$N$9,2,FALSE)),VLOOKUP('Crash Summary Worksheet'!$E30,'Crash Types &amp; Calculations'!$D$5:$K$26,8,FALSE),FALSE))</f>
        <v>1</v>
      </c>
      <c r="AP30" s="285">
        <f ca="1">IF(OR(ISBLANK('Worksheet 2b'!$D$13),ISBLANK($D30),ISBLANK($E30),$H30="N",ISBLANK($H30)),1,VLOOKUP('Worksheet 2b'!$D$13,INDIRECT(VLOOKUP('Crash Summary Worksheet'!$D30,'Crash Types &amp; Calculations'!$M$5:$N$9,2,FALSE)),VLOOKUP("Wet Pavement",'Crash Types &amp; Calculations'!$D$5:$K$26,8,FALSE),FALSE))</f>
        <v>1</v>
      </c>
      <c r="AQ30" s="286">
        <f ca="1">IF(OR(ISBLANK('Worksheet 2b'!$D$13),ISBLANK($D30),ISBLANK($E30),$G30="N",ISBLANK($G30)),1,VLOOKUP('Worksheet 2b'!$D$13,INDIRECT(VLOOKUP('Crash Summary Worksheet'!$D30,'Crash Types &amp; Calculations'!$M$5:$N$9,2,FALSE)),VLOOKUP("Night",'Crash Types &amp; Calculations'!$D$5:$K$26,8,FALSE),FALSE))</f>
        <v>1</v>
      </c>
      <c r="AR30" s="288">
        <f t="shared" si="3"/>
        <v>0</v>
      </c>
      <c r="AS30" s="284">
        <f ca="1">IF(OR(ISBLANK('Worksheet 2b'!$D$27),ISBLANK($D30),ISBLANK($E30),ISERROR(VLOOKUP('Worksheet 2b'!$D$27,INDIRECT(VLOOKUP('Crash Summary Worksheet'!$D30,'Crash Types &amp; Calculations'!$M$5:$N$9,2,FALSE)),VLOOKUP('Crash Summary Worksheet'!$E30,'Crash Types &amp; Calculations'!$D$5:$K$26,8,FALSE),FALSE))),1,VLOOKUP('Worksheet 2b'!$D$27,INDIRECT(VLOOKUP('Crash Summary Worksheet'!$D30,'Crash Types &amp; Calculations'!$M$5:$N$9,2,FALSE)),VLOOKUP('Crash Summary Worksheet'!$E30,'Crash Types &amp; Calculations'!$D$5:$K$26,8,FALSE),FALSE))</f>
        <v>1</v>
      </c>
      <c r="AT30" s="285">
        <f ca="1">IF(OR(ISBLANK('Worksheet 2b'!$D$27),ISBLANK($D30),ISBLANK($E30),$H30="N",ISBLANK($H30)),1,VLOOKUP('Worksheet 2b'!$D$27,INDIRECT(VLOOKUP('Crash Summary Worksheet'!$D30,'Crash Types &amp; Calculations'!$M$5:$N$9,2,FALSE)),VLOOKUP("Wet Pavement",'Crash Types &amp; Calculations'!$D$5:$K$26,8,FALSE),FALSE))</f>
        <v>1</v>
      </c>
      <c r="AU30" s="286">
        <f ca="1">IF(OR(ISBLANK('Worksheet 2b'!$D$27),ISBLANK($D30),ISBLANK($E30),$G30="N",ISBLANK($G30)),1,VLOOKUP('Worksheet 2b'!$D$27,INDIRECT(VLOOKUP('Crash Summary Worksheet'!$D30,'Crash Types &amp; Calculations'!$M$5:$N$9,2,FALSE)),VLOOKUP("Night",'Crash Types &amp; Calculations'!$D$5:$K$26,8,FALSE),FALSE))</f>
        <v>1</v>
      </c>
      <c r="AV30" s="288">
        <f t="shared" si="4"/>
        <v>0</v>
      </c>
      <c r="AW30" s="284">
        <f ca="1">IF(OR(ISBLANK('Worksheet 2b'!$D$41),ISBLANK($D30),ISBLANK($E30),ISERROR(VLOOKUP('Worksheet 2b'!$D$41,INDIRECT(VLOOKUP('Crash Summary Worksheet'!$D30,'Crash Types &amp; Calculations'!$M$5:$N$9,2,FALSE)),VLOOKUP('Crash Summary Worksheet'!$E30,'Crash Types &amp; Calculations'!$D$5:$K$26,8,FALSE),FALSE))),1,VLOOKUP('Worksheet 2b'!$D$41,INDIRECT(VLOOKUP('Crash Summary Worksheet'!$D30,'Crash Types &amp; Calculations'!$M$5:$N$9,2,FALSE)),VLOOKUP('Crash Summary Worksheet'!$E30,'Crash Types &amp; Calculations'!$D$5:$K$26,8,FALSE),FALSE))</f>
        <v>1</v>
      </c>
      <c r="AX30" s="285">
        <f ca="1">IF(OR(ISBLANK('Worksheet 2b'!$D$41),ISBLANK($D30),ISBLANK($E30),$H30="N",ISBLANK($H30)),1,VLOOKUP('Worksheet 2b'!$D$41,INDIRECT(VLOOKUP('Crash Summary Worksheet'!$D30,'Crash Types &amp; Calculations'!$M$5:$N$9,2,FALSE)),VLOOKUP("Wet Pavement",'Crash Types &amp; Calculations'!$D$5:$K$26,8,FALSE),FALSE))</f>
        <v>1</v>
      </c>
      <c r="AY30" s="287">
        <f ca="1">IF(OR(ISBLANK('Worksheet 2b'!$D$41),ISBLANK($D30),ISBLANK($E30),$G30="N",ISBLANK($G30)),1,VLOOKUP('Worksheet 2b'!$D$41,INDIRECT(VLOOKUP('Crash Summary Worksheet'!$D30,'Crash Types &amp; Calculations'!$M$5:$N$9,2,FALSE)),VLOOKUP("Night",'Crash Types &amp; Calculations'!$D$5:$K$26,8,FALSE),FALSE))</f>
        <v>1</v>
      </c>
      <c r="AZ30" s="288">
        <f t="shared" si="5"/>
        <v>0</v>
      </c>
    </row>
    <row r="31" spans="1:60" ht="12.75" customHeight="1" x14ac:dyDescent="0.2">
      <c r="A31" s="618">
        <v>26</v>
      </c>
      <c r="B31" s="118"/>
      <c r="C31" s="119"/>
      <c r="D31" s="117"/>
      <c r="E31" s="117"/>
      <c r="F31" s="117"/>
      <c r="G31" s="118"/>
      <c r="H31" s="118"/>
      <c r="I31" s="118"/>
      <c r="J31" s="118"/>
      <c r="K31" s="117"/>
      <c r="L31" s="120"/>
      <c r="M31" s="289">
        <f t="shared" si="6"/>
        <v>0</v>
      </c>
      <c r="N31" s="290">
        <f t="shared" si="7"/>
        <v>1</v>
      </c>
      <c r="O31" s="283">
        <f>IF(ISBLANK('Worksheet 2a'!$D$13),1,
IF(AND(MAX(AC31:AE31)&gt;1,MIN(AC31:AE31)&lt;=1),MAX(AC31:AE31)*MIN(AC31:AE31),
IF(MIN(AC31:AE31)&gt;=1,MAX(AC31:AE31),MIN(AC31:AE31))))</f>
        <v>1</v>
      </c>
      <c r="P31" s="283">
        <f>IF(ISBLANK('Worksheet 2a'!$D$27),1,
IF(AND(MAX(AG31:AI31)&gt;1,MIN(AG31:AI31)&lt;=1),MAX(AG31:AI31)*MIN(AG31:AI31),
IF(MIN(AG31:AI31)&gt;=1,MAX(AG31:AI31),MIN(AG31:AI31))))</f>
        <v>1</v>
      </c>
      <c r="Q31" s="283">
        <f>IF(ISBLANK('Worksheet 2a'!$D$41),1,
IF(AND(MAX(AK31:AM31)&gt;1,MIN(AK31:AM31)&lt;=1),MAX(AK31:AM31)*MIN(AK31:AM31),
IF(MIN(AK31:AM31)&gt;=1,MAX(AK31:AM31),MIN(AK31:AM31))))</f>
        <v>1</v>
      </c>
      <c r="R31" s="283">
        <f>IF(ISBLANK('Worksheet 2b'!$D$13),1,
IF(AND(MAX(AO31:AQ31)&gt;1,MIN(AO31:AQ31)&lt;=1),MAX(AO31:AQ31)*MIN(AO31:AQ31),
IF(MIN(AO31:AQ31)&gt;=1,MAX(AO31:AQ31),MIN(AO31:AQ31))))</f>
        <v>1</v>
      </c>
      <c r="S31" s="283">
        <f>IF(ISBLANK('Worksheet 2b'!$D$27),1,
IF(AND(MAX(AS31:AU31)&gt;1,MIN(AS31:AU31)&lt;=1),MAX(AS31:AU31)*MIN(AS31:AU31),
IF(MIN(AS31:AU31)&gt;=1,MAX(AS31:AU31),MIN(AS31:AU31))))</f>
        <v>1</v>
      </c>
      <c r="T31" s="283">
        <f>IF(ISBLANK('Worksheet 2b'!$D$41),1,
IF(AND(MAX(AW31:AY31)&gt;1,MIN(AW31:AY31)&lt;=1),MAX(AW31:AY31)*MIN(AW31:AY31),
IF(MIN(AW31:AY31)&gt;=1,MAX(AW31:AY31),MIN(AW31:AY31))))</f>
        <v>1</v>
      </c>
      <c r="U31" s="669" cm="1">
        <f t="array" ref="U31">IF(MAX(O31:T31)&lt;=1,1,PRODUCT(IF(O31:T31&gt;=1,O31:T31)))</f>
        <v>1</v>
      </c>
      <c r="V31" s="669">
        <f t="shared" si="8"/>
        <v>1</v>
      </c>
      <c r="W31" s="683" t="str">
        <f t="shared" si="9"/>
        <v>X</v>
      </c>
      <c r="X31" s="683">
        <f>IF(P31=MIN($O31:$T31),IF(COUNTIF($W31:W31,"X")&gt;0,P31,"X"),P31)</f>
        <v>1</v>
      </c>
      <c r="Y31" s="683">
        <f>IF(Q31=MIN($O31:$T31),IF(COUNTIF($W31:X31,"X")&gt;0,Q31,"X"),Q31)</f>
        <v>1</v>
      </c>
      <c r="Z31" s="683">
        <f>IF(R31=MIN($O31:$T31),IF(COUNTIF($W31:Y31,"X")&gt;0,R31,"X"),R31)</f>
        <v>1</v>
      </c>
      <c r="AA31" s="683">
        <f>IF(S31=MIN($O31:$T31),IF(COUNTIF($W31:Z31,"X")&gt;0,S31,"X"),S31)</f>
        <v>1</v>
      </c>
      <c r="AB31" s="684">
        <f>IF(T31=MIN($O31:$T31),IF(COUNTIF($W31:AA31,"X")&gt;0,T31,"X"),T31)</f>
        <v>1</v>
      </c>
      <c r="AC31" s="284">
        <f ca="1">IF(OR(ISBLANK('Worksheet 2a'!$D$13),ISBLANK($D31),ISBLANK($E31),ISERROR(VLOOKUP('Worksheet 2a'!$D$13,INDIRECT(VLOOKUP('Crash Summary Worksheet'!$D31,'Crash Types &amp; Calculations'!$M$5:$N$9,2,FALSE)),VLOOKUP('Crash Summary Worksheet'!$E31,'Crash Types &amp; Calculations'!$D$5:$K$26,8,FALSE),FALSE))),1,VLOOKUP('Worksheet 2a'!$D$13,INDIRECT(VLOOKUP('Crash Summary Worksheet'!$D31,'Crash Types &amp; Calculations'!$M$5:$N$9,2,FALSE)),VLOOKUP('Crash Summary Worksheet'!$E31,'Crash Types &amp; Calculations'!$D$5:$K$26,8,FALSE),FALSE))</f>
        <v>1</v>
      </c>
      <c r="AD31" s="285">
        <f ca="1">IF(OR(ISBLANK('Worksheet 2a'!$D$13),ISBLANK($D31),ISBLANK($E31),$H31="N",ISBLANK($H31)),1,VLOOKUP('Worksheet 2a'!$D$13,INDIRECT(VLOOKUP('Crash Summary Worksheet'!$D31,'Crash Types &amp; Calculations'!$M$5:$N$9,2,FALSE)),VLOOKUP("Wet Pavement",'Crash Types &amp; Calculations'!$D$5:$K$26,8,FALSE),FALSE))</f>
        <v>1</v>
      </c>
      <c r="AE31" s="286">
        <f ca="1">IF(OR(ISBLANK('Worksheet 2a'!$D$13),ISBLANK($D31),ISBLANK($E31),$G31="N",ISBLANK($G31)),1,VLOOKUP('Worksheet 2a'!$D$13,INDIRECT(VLOOKUP('Crash Summary Worksheet'!$D31,'Crash Types &amp; Calculations'!$M$5:$N$9,2,FALSE)),VLOOKUP("Night",'Crash Types &amp; Calculations'!$D$5:$K$26,8,FALSE),FALSE))</f>
        <v>1</v>
      </c>
      <c r="AF31" s="288">
        <f t="shared" si="0"/>
        <v>0</v>
      </c>
      <c r="AG31" s="284">
        <f ca="1">IF(OR(ISBLANK('Worksheet 2a'!$D$27),ISBLANK($D31),ISBLANK($E31),ISERROR(VLOOKUP('Worksheet 2a'!$D$27,INDIRECT(VLOOKUP('Crash Summary Worksheet'!$D31,'Crash Types &amp; Calculations'!$M$5:$N$9,2,FALSE)),VLOOKUP('Crash Summary Worksheet'!$E31,'Crash Types &amp; Calculations'!$D$5:$K$26,8,FALSE),FALSE))),1,VLOOKUP('Worksheet 2a'!$D$27,INDIRECT(VLOOKUP('Crash Summary Worksheet'!$D31,'Crash Types &amp; Calculations'!$M$5:$N$9,2,FALSE)),VLOOKUP('Crash Summary Worksheet'!$E31,'Crash Types &amp; Calculations'!$D$5:$K$26,8,FALSE),FALSE))</f>
        <v>1</v>
      </c>
      <c r="AH31" s="285">
        <f ca="1">IF(OR(ISBLANK('Worksheet 2a'!$D$27),ISBLANK($D31),ISBLANK($E31),$H31="N",ISBLANK($H31)),1,VLOOKUP('Worksheet 2a'!$D$27,INDIRECT(VLOOKUP('Crash Summary Worksheet'!$D31,'Crash Types &amp; Calculations'!$M$5:$N$9,2,FALSE)),VLOOKUP("Wet Pavement",'Crash Types &amp; Calculations'!$D$5:$K$26,8,FALSE),FALSE))</f>
        <v>1</v>
      </c>
      <c r="AI31" s="286">
        <f ca="1">IF(OR(ISBLANK('Worksheet 2a'!$D$27),ISBLANK($D31),ISBLANK($E31),$G31="N",ISBLANK($G31)),1,VLOOKUP('Worksheet 2a'!$D$27,INDIRECT(VLOOKUP('Crash Summary Worksheet'!$D31,'Crash Types &amp; Calculations'!$M$5:$N$9,2,FALSE)),VLOOKUP("Night",'Crash Types &amp; Calculations'!$D$5:$K$26,8,FALSE),FALSE))</f>
        <v>1</v>
      </c>
      <c r="AJ31" s="288">
        <f t="shared" si="1"/>
        <v>0</v>
      </c>
      <c r="AK31" s="284">
        <f ca="1">IF(OR(ISBLANK('Worksheet 2a'!$D$41),ISBLANK($D31),ISBLANK($E31),ISERROR(VLOOKUP('Worksheet 2a'!$D$41,INDIRECT(VLOOKUP('Crash Summary Worksheet'!$D31,'Crash Types &amp; Calculations'!$M$5:$N$9,2,FALSE)),VLOOKUP('Crash Summary Worksheet'!$E31,'Crash Types &amp; Calculations'!$D$5:$K$26,8,FALSE),FALSE))),1,VLOOKUP('Worksheet 2a'!$D$41,INDIRECT(VLOOKUP('Crash Summary Worksheet'!$D31,'Crash Types &amp; Calculations'!$M$5:$N$9,2,FALSE)),VLOOKUP('Crash Summary Worksheet'!$E31,'Crash Types &amp; Calculations'!$D$5:$K$26,8,FALSE),FALSE))</f>
        <v>1</v>
      </c>
      <c r="AL31" s="285">
        <f ca="1">IF(OR(ISBLANK('Worksheet 2a'!$D$41),ISBLANK($D31),ISBLANK($E31),$H31="N",ISBLANK($H31)),1,VLOOKUP('Worksheet 2a'!$D$41,INDIRECT(VLOOKUP('Crash Summary Worksheet'!$D31,'Crash Types &amp; Calculations'!$M$5:$N$9,2,FALSE)),VLOOKUP("Wet Pavement",'Crash Types &amp; Calculations'!$D$5:$K$26,8,FALSE),FALSE))</f>
        <v>1</v>
      </c>
      <c r="AM31" s="287">
        <f ca="1">IF(OR(ISBLANK('Worksheet 2a'!$D$41),ISBLANK($D31),ISBLANK($E31),$G31="N",ISBLANK($G31)),1,VLOOKUP('Worksheet 2a'!$D$41,INDIRECT(VLOOKUP('Crash Summary Worksheet'!$D31,'Crash Types &amp; Calculations'!$M$5:$N$9,2,FALSE)),VLOOKUP("Night",'Crash Types &amp; Calculations'!$D$5:$K$26,8,FALSE),FALSE))</f>
        <v>1</v>
      </c>
      <c r="AN31" s="288">
        <f t="shared" si="2"/>
        <v>0</v>
      </c>
      <c r="AO31" s="284">
        <f ca="1">IF(OR(ISBLANK('Worksheet 2b'!$D$13),ISBLANK($D31),ISBLANK($E31),ISERROR(VLOOKUP('Worksheet 2b'!$D$13,INDIRECT(VLOOKUP('Crash Summary Worksheet'!$D31,'Crash Types &amp; Calculations'!$M$5:$N$9,2,FALSE)),VLOOKUP('Crash Summary Worksheet'!$E31,'Crash Types &amp; Calculations'!$D$5:$K$26,8,FALSE),FALSE))),1,VLOOKUP('Worksheet 2b'!$D$13,INDIRECT(VLOOKUP('Crash Summary Worksheet'!$D31,'Crash Types &amp; Calculations'!$M$5:$N$9,2,FALSE)),VLOOKUP('Crash Summary Worksheet'!$E31,'Crash Types &amp; Calculations'!$D$5:$K$26,8,FALSE),FALSE))</f>
        <v>1</v>
      </c>
      <c r="AP31" s="285">
        <f ca="1">IF(OR(ISBLANK('Worksheet 2b'!$D$13),ISBLANK($D31),ISBLANK($E31),$H31="N",ISBLANK($H31)),1,VLOOKUP('Worksheet 2b'!$D$13,INDIRECT(VLOOKUP('Crash Summary Worksheet'!$D31,'Crash Types &amp; Calculations'!$M$5:$N$9,2,FALSE)),VLOOKUP("Wet Pavement",'Crash Types &amp; Calculations'!$D$5:$K$26,8,FALSE),FALSE))</f>
        <v>1</v>
      </c>
      <c r="AQ31" s="286">
        <f ca="1">IF(OR(ISBLANK('Worksheet 2b'!$D$13),ISBLANK($D31),ISBLANK($E31),$G31="N",ISBLANK($G31)),1,VLOOKUP('Worksheet 2b'!$D$13,INDIRECT(VLOOKUP('Crash Summary Worksheet'!$D31,'Crash Types &amp; Calculations'!$M$5:$N$9,2,FALSE)),VLOOKUP("Night",'Crash Types &amp; Calculations'!$D$5:$K$26,8,FALSE),FALSE))</f>
        <v>1</v>
      </c>
      <c r="AR31" s="288">
        <f t="shared" si="3"/>
        <v>0</v>
      </c>
      <c r="AS31" s="284">
        <f ca="1">IF(OR(ISBLANK('Worksheet 2b'!$D$27),ISBLANK($D31),ISBLANK($E31),ISERROR(VLOOKUP('Worksheet 2b'!$D$27,INDIRECT(VLOOKUP('Crash Summary Worksheet'!$D31,'Crash Types &amp; Calculations'!$M$5:$N$9,2,FALSE)),VLOOKUP('Crash Summary Worksheet'!$E31,'Crash Types &amp; Calculations'!$D$5:$K$26,8,FALSE),FALSE))),1,VLOOKUP('Worksheet 2b'!$D$27,INDIRECT(VLOOKUP('Crash Summary Worksheet'!$D31,'Crash Types &amp; Calculations'!$M$5:$N$9,2,FALSE)),VLOOKUP('Crash Summary Worksheet'!$E31,'Crash Types &amp; Calculations'!$D$5:$K$26,8,FALSE),FALSE))</f>
        <v>1</v>
      </c>
      <c r="AT31" s="285">
        <f ca="1">IF(OR(ISBLANK('Worksheet 2b'!$D$27),ISBLANK($D31),ISBLANK($E31),$H31="N",ISBLANK($H31)),1,VLOOKUP('Worksheet 2b'!$D$27,INDIRECT(VLOOKUP('Crash Summary Worksheet'!$D31,'Crash Types &amp; Calculations'!$M$5:$N$9,2,FALSE)),VLOOKUP("Wet Pavement",'Crash Types &amp; Calculations'!$D$5:$K$26,8,FALSE),FALSE))</f>
        <v>1</v>
      </c>
      <c r="AU31" s="286">
        <f ca="1">IF(OR(ISBLANK('Worksheet 2b'!$D$27),ISBLANK($D31),ISBLANK($E31),$G31="N",ISBLANK($G31)),1,VLOOKUP('Worksheet 2b'!$D$27,INDIRECT(VLOOKUP('Crash Summary Worksheet'!$D31,'Crash Types &amp; Calculations'!$M$5:$N$9,2,FALSE)),VLOOKUP("Night",'Crash Types &amp; Calculations'!$D$5:$K$26,8,FALSE),FALSE))</f>
        <v>1</v>
      </c>
      <c r="AV31" s="288">
        <f t="shared" si="4"/>
        <v>0</v>
      </c>
      <c r="AW31" s="284">
        <f ca="1">IF(OR(ISBLANK('Worksheet 2b'!$D$41),ISBLANK($D31),ISBLANK($E31),ISERROR(VLOOKUP('Worksheet 2b'!$D$41,INDIRECT(VLOOKUP('Crash Summary Worksheet'!$D31,'Crash Types &amp; Calculations'!$M$5:$N$9,2,FALSE)),VLOOKUP('Crash Summary Worksheet'!$E31,'Crash Types &amp; Calculations'!$D$5:$K$26,8,FALSE),FALSE))),1,VLOOKUP('Worksheet 2b'!$D$41,INDIRECT(VLOOKUP('Crash Summary Worksheet'!$D31,'Crash Types &amp; Calculations'!$M$5:$N$9,2,FALSE)),VLOOKUP('Crash Summary Worksheet'!$E31,'Crash Types &amp; Calculations'!$D$5:$K$26,8,FALSE),FALSE))</f>
        <v>1</v>
      </c>
      <c r="AX31" s="285">
        <f ca="1">IF(OR(ISBLANK('Worksheet 2b'!$D$41),ISBLANK($D31),ISBLANK($E31),$H31="N",ISBLANK($H31)),1,VLOOKUP('Worksheet 2b'!$D$41,INDIRECT(VLOOKUP('Crash Summary Worksheet'!$D31,'Crash Types &amp; Calculations'!$M$5:$N$9,2,FALSE)),VLOOKUP("Wet Pavement",'Crash Types &amp; Calculations'!$D$5:$K$26,8,FALSE),FALSE))</f>
        <v>1</v>
      </c>
      <c r="AY31" s="287">
        <f ca="1">IF(OR(ISBLANK('Worksheet 2b'!$D$41),ISBLANK($D31),ISBLANK($E31),$G31="N",ISBLANK($G31)),1,VLOOKUP('Worksheet 2b'!$D$41,INDIRECT(VLOOKUP('Crash Summary Worksheet'!$D31,'Crash Types &amp; Calculations'!$M$5:$N$9,2,FALSE)),VLOOKUP("Night",'Crash Types &amp; Calculations'!$D$5:$K$26,8,FALSE),FALSE))</f>
        <v>1</v>
      </c>
      <c r="AZ31" s="288">
        <f t="shared" si="5"/>
        <v>0</v>
      </c>
    </row>
    <row r="32" spans="1:60" ht="12.75" customHeight="1" x14ac:dyDescent="0.2">
      <c r="A32" s="618">
        <v>27</v>
      </c>
      <c r="B32" s="118"/>
      <c r="C32" s="119"/>
      <c r="D32" s="117"/>
      <c r="E32" s="117"/>
      <c r="F32" s="117"/>
      <c r="G32" s="118"/>
      <c r="H32" s="118"/>
      <c r="I32" s="118"/>
      <c r="J32" s="118"/>
      <c r="K32" s="117"/>
      <c r="L32" s="120"/>
      <c r="M32" s="289">
        <f t="shared" si="6"/>
        <v>0</v>
      </c>
      <c r="N32" s="290">
        <f t="shared" si="7"/>
        <v>1</v>
      </c>
      <c r="O32" s="283">
        <f>IF(ISBLANK('Worksheet 2a'!$D$13),1,
IF(AND(MAX(AC32:AE32)&gt;1,MIN(AC32:AE32)&lt;=1),MAX(AC32:AE32)*MIN(AC32:AE32),
IF(MIN(AC32:AE32)&gt;=1,MAX(AC32:AE32),MIN(AC32:AE32))))</f>
        <v>1</v>
      </c>
      <c r="P32" s="283">
        <f>IF(ISBLANK('Worksheet 2a'!$D$27),1,
IF(AND(MAX(AG32:AI32)&gt;1,MIN(AG32:AI32)&lt;=1),MAX(AG32:AI32)*MIN(AG32:AI32),
IF(MIN(AG32:AI32)&gt;=1,MAX(AG32:AI32),MIN(AG32:AI32))))</f>
        <v>1</v>
      </c>
      <c r="Q32" s="283">
        <f>IF(ISBLANK('Worksheet 2a'!$D$41),1,
IF(AND(MAX(AK32:AM32)&gt;1,MIN(AK32:AM32)&lt;=1),MAX(AK32:AM32)*MIN(AK32:AM32),
IF(MIN(AK32:AM32)&gt;=1,MAX(AK32:AM32),MIN(AK32:AM32))))</f>
        <v>1</v>
      </c>
      <c r="R32" s="283">
        <f>IF(ISBLANK('Worksheet 2b'!$D$13),1,
IF(AND(MAX(AO32:AQ32)&gt;1,MIN(AO32:AQ32)&lt;=1),MAX(AO32:AQ32)*MIN(AO32:AQ32),
IF(MIN(AO32:AQ32)&gt;=1,MAX(AO32:AQ32),MIN(AO32:AQ32))))</f>
        <v>1</v>
      </c>
      <c r="S32" s="283">
        <f>IF(ISBLANK('Worksheet 2b'!$D$27),1,
IF(AND(MAX(AS32:AU32)&gt;1,MIN(AS32:AU32)&lt;=1),MAX(AS32:AU32)*MIN(AS32:AU32),
IF(MIN(AS32:AU32)&gt;=1,MAX(AS32:AU32),MIN(AS32:AU32))))</f>
        <v>1</v>
      </c>
      <c r="T32" s="283">
        <f>IF(ISBLANK('Worksheet 2b'!$D$41),1,
IF(AND(MAX(AW32:AY32)&gt;1,MIN(AW32:AY32)&lt;=1),MAX(AW32:AY32)*MIN(AW32:AY32),
IF(MIN(AW32:AY32)&gt;=1,MAX(AW32:AY32),MIN(AW32:AY32))))</f>
        <v>1</v>
      </c>
      <c r="U32" s="669" cm="1">
        <f t="array" ref="U32">IF(MAX(O32:T32)&lt;=1,1,PRODUCT(IF(O32:T32&gt;=1,O32:T32)))</f>
        <v>1</v>
      </c>
      <c r="V32" s="669">
        <f t="shared" si="8"/>
        <v>1</v>
      </c>
      <c r="W32" s="683" t="str">
        <f t="shared" si="9"/>
        <v>X</v>
      </c>
      <c r="X32" s="683">
        <f>IF(P32=MIN($O32:$T32),IF(COUNTIF($W32:W32,"X")&gt;0,P32,"X"),P32)</f>
        <v>1</v>
      </c>
      <c r="Y32" s="683">
        <f>IF(Q32=MIN($O32:$T32),IF(COUNTIF($W32:X32,"X")&gt;0,Q32,"X"),Q32)</f>
        <v>1</v>
      </c>
      <c r="Z32" s="683">
        <f>IF(R32=MIN($O32:$T32),IF(COUNTIF($W32:Y32,"X")&gt;0,R32,"X"),R32)</f>
        <v>1</v>
      </c>
      <c r="AA32" s="683">
        <f>IF(S32=MIN($O32:$T32),IF(COUNTIF($W32:Z32,"X")&gt;0,S32,"X"),S32)</f>
        <v>1</v>
      </c>
      <c r="AB32" s="684">
        <f>IF(T32=MIN($O32:$T32),IF(COUNTIF($W32:AA32,"X")&gt;0,T32,"X"),T32)</f>
        <v>1</v>
      </c>
      <c r="AC32" s="284">
        <f ca="1">IF(OR(ISBLANK('Worksheet 2a'!$D$13),ISBLANK($D32),ISBLANK($E32),ISERROR(VLOOKUP('Worksheet 2a'!$D$13,INDIRECT(VLOOKUP('Crash Summary Worksheet'!$D32,'Crash Types &amp; Calculations'!$M$5:$N$9,2,FALSE)),VLOOKUP('Crash Summary Worksheet'!$E32,'Crash Types &amp; Calculations'!$D$5:$K$26,8,FALSE),FALSE))),1,VLOOKUP('Worksheet 2a'!$D$13,INDIRECT(VLOOKUP('Crash Summary Worksheet'!$D32,'Crash Types &amp; Calculations'!$M$5:$N$9,2,FALSE)),VLOOKUP('Crash Summary Worksheet'!$E32,'Crash Types &amp; Calculations'!$D$5:$K$26,8,FALSE),FALSE))</f>
        <v>1</v>
      </c>
      <c r="AD32" s="285">
        <f ca="1">IF(OR(ISBLANK('Worksheet 2a'!$D$13),ISBLANK($D32),ISBLANK($E32),$H32="N",ISBLANK($H32)),1,VLOOKUP('Worksheet 2a'!$D$13,INDIRECT(VLOOKUP('Crash Summary Worksheet'!$D32,'Crash Types &amp; Calculations'!$M$5:$N$9,2,FALSE)),VLOOKUP("Wet Pavement",'Crash Types &amp; Calculations'!$D$5:$K$26,8,FALSE),FALSE))</f>
        <v>1</v>
      </c>
      <c r="AE32" s="286">
        <f ca="1">IF(OR(ISBLANK('Worksheet 2a'!$D$13),ISBLANK($D32),ISBLANK($E32),$G32="N",ISBLANK($G32)),1,VLOOKUP('Worksheet 2a'!$D$13,INDIRECT(VLOOKUP('Crash Summary Worksheet'!$D32,'Crash Types &amp; Calculations'!$M$5:$N$9,2,FALSE)),VLOOKUP("Night",'Crash Types &amp; Calculations'!$D$5:$K$26,8,FALSE),FALSE))</f>
        <v>1</v>
      </c>
      <c r="AF32" s="288">
        <f t="shared" si="0"/>
        <v>0</v>
      </c>
      <c r="AG32" s="284">
        <f ca="1">IF(OR(ISBLANK('Worksheet 2a'!$D$27),ISBLANK($D32),ISBLANK($E32),ISERROR(VLOOKUP('Worksheet 2a'!$D$27,INDIRECT(VLOOKUP('Crash Summary Worksheet'!$D32,'Crash Types &amp; Calculations'!$M$5:$N$9,2,FALSE)),VLOOKUP('Crash Summary Worksheet'!$E32,'Crash Types &amp; Calculations'!$D$5:$K$26,8,FALSE),FALSE))),1,VLOOKUP('Worksheet 2a'!$D$27,INDIRECT(VLOOKUP('Crash Summary Worksheet'!$D32,'Crash Types &amp; Calculations'!$M$5:$N$9,2,FALSE)),VLOOKUP('Crash Summary Worksheet'!$E32,'Crash Types &amp; Calculations'!$D$5:$K$26,8,FALSE),FALSE))</f>
        <v>1</v>
      </c>
      <c r="AH32" s="285">
        <f ca="1">IF(OR(ISBLANK('Worksheet 2a'!$D$27),ISBLANK($D32),ISBLANK($E32),$H32="N",ISBLANK($H32)),1,VLOOKUP('Worksheet 2a'!$D$27,INDIRECT(VLOOKUP('Crash Summary Worksheet'!$D32,'Crash Types &amp; Calculations'!$M$5:$N$9,2,FALSE)),VLOOKUP("Wet Pavement",'Crash Types &amp; Calculations'!$D$5:$K$26,8,FALSE),FALSE))</f>
        <v>1</v>
      </c>
      <c r="AI32" s="286">
        <f ca="1">IF(OR(ISBLANK('Worksheet 2a'!$D$27),ISBLANK($D32),ISBLANK($E32),$G32="N",ISBLANK($G32)),1,VLOOKUP('Worksheet 2a'!$D$27,INDIRECT(VLOOKUP('Crash Summary Worksheet'!$D32,'Crash Types &amp; Calculations'!$M$5:$N$9,2,FALSE)),VLOOKUP("Night",'Crash Types &amp; Calculations'!$D$5:$K$26,8,FALSE),FALSE))</f>
        <v>1</v>
      </c>
      <c r="AJ32" s="288">
        <f t="shared" si="1"/>
        <v>0</v>
      </c>
      <c r="AK32" s="284">
        <f ca="1">IF(OR(ISBLANK('Worksheet 2a'!$D$41),ISBLANK($D32),ISBLANK($E32),ISERROR(VLOOKUP('Worksheet 2a'!$D$41,INDIRECT(VLOOKUP('Crash Summary Worksheet'!$D32,'Crash Types &amp; Calculations'!$M$5:$N$9,2,FALSE)),VLOOKUP('Crash Summary Worksheet'!$E32,'Crash Types &amp; Calculations'!$D$5:$K$26,8,FALSE),FALSE))),1,VLOOKUP('Worksheet 2a'!$D$41,INDIRECT(VLOOKUP('Crash Summary Worksheet'!$D32,'Crash Types &amp; Calculations'!$M$5:$N$9,2,FALSE)),VLOOKUP('Crash Summary Worksheet'!$E32,'Crash Types &amp; Calculations'!$D$5:$K$26,8,FALSE),FALSE))</f>
        <v>1</v>
      </c>
      <c r="AL32" s="285">
        <f ca="1">IF(OR(ISBLANK('Worksheet 2a'!$D$41),ISBLANK($D32),ISBLANK($E32),$H32="N",ISBLANK($H32)),1,VLOOKUP('Worksheet 2a'!$D$41,INDIRECT(VLOOKUP('Crash Summary Worksheet'!$D32,'Crash Types &amp; Calculations'!$M$5:$N$9,2,FALSE)),VLOOKUP("Wet Pavement",'Crash Types &amp; Calculations'!$D$5:$K$26,8,FALSE),FALSE))</f>
        <v>1</v>
      </c>
      <c r="AM32" s="287">
        <f ca="1">IF(OR(ISBLANK('Worksheet 2a'!$D$41),ISBLANK($D32),ISBLANK($E32),$G32="N",ISBLANK($G32)),1,VLOOKUP('Worksheet 2a'!$D$41,INDIRECT(VLOOKUP('Crash Summary Worksheet'!$D32,'Crash Types &amp; Calculations'!$M$5:$N$9,2,FALSE)),VLOOKUP("Night",'Crash Types &amp; Calculations'!$D$5:$K$26,8,FALSE),FALSE))</f>
        <v>1</v>
      </c>
      <c r="AN32" s="288">
        <f t="shared" si="2"/>
        <v>0</v>
      </c>
      <c r="AO32" s="284">
        <f ca="1">IF(OR(ISBLANK('Worksheet 2b'!$D$13),ISBLANK($D32),ISBLANK($E32),ISERROR(VLOOKUP('Worksheet 2b'!$D$13,INDIRECT(VLOOKUP('Crash Summary Worksheet'!$D32,'Crash Types &amp; Calculations'!$M$5:$N$9,2,FALSE)),VLOOKUP('Crash Summary Worksheet'!$E32,'Crash Types &amp; Calculations'!$D$5:$K$26,8,FALSE),FALSE))),1,VLOOKUP('Worksheet 2b'!$D$13,INDIRECT(VLOOKUP('Crash Summary Worksheet'!$D32,'Crash Types &amp; Calculations'!$M$5:$N$9,2,FALSE)),VLOOKUP('Crash Summary Worksheet'!$E32,'Crash Types &amp; Calculations'!$D$5:$K$26,8,FALSE),FALSE))</f>
        <v>1</v>
      </c>
      <c r="AP32" s="285">
        <f ca="1">IF(OR(ISBLANK('Worksheet 2b'!$D$13),ISBLANK($D32),ISBLANK($E32),$H32="N",ISBLANK($H32)),1,VLOOKUP('Worksheet 2b'!$D$13,INDIRECT(VLOOKUP('Crash Summary Worksheet'!$D32,'Crash Types &amp; Calculations'!$M$5:$N$9,2,FALSE)),VLOOKUP("Wet Pavement",'Crash Types &amp; Calculations'!$D$5:$K$26,8,FALSE),FALSE))</f>
        <v>1</v>
      </c>
      <c r="AQ32" s="286">
        <f ca="1">IF(OR(ISBLANK('Worksheet 2b'!$D$13),ISBLANK($D32),ISBLANK($E32),$G32="N",ISBLANK($G32)),1,VLOOKUP('Worksheet 2b'!$D$13,INDIRECT(VLOOKUP('Crash Summary Worksheet'!$D32,'Crash Types &amp; Calculations'!$M$5:$N$9,2,FALSE)),VLOOKUP("Night",'Crash Types &amp; Calculations'!$D$5:$K$26,8,FALSE),FALSE))</f>
        <v>1</v>
      </c>
      <c r="AR32" s="288">
        <f t="shared" si="3"/>
        <v>0</v>
      </c>
      <c r="AS32" s="284">
        <f ca="1">IF(OR(ISBLANK('Worksheet 2b'!$D$27),ISBLANK($D32),ISBLANK($E32),ISERROR(VLOOKUP('Worksheet 2b'!$D$27,INDIRECT(VLOOKUP('Crash Summary Worksheet'!$D32,'Crash Types &amp; Calculations'!$M$5:$N$9,2,FALSE)),VLOOKUP('Crash Summary Worksheet'!$E32,'Crash Types &amp; Calculations'!$D$5:$K$26,8,FALSE),FALSE))),1,VLOOKUP('Worksheet 2b'!$D$27,INDIRECT(VLOOKUP('Crash Summary Worksheet'!$D32,'Crash Types &amp; Calculations'!$M$5:$N$9,2,FALSE)),VLOOKUP('Crash Summary Worksheet'!$E32,'Crash Types &amp; Calculations'!$D$5:$K$26,8,FALSE),FALSE))</f>
        <v>1</v>
      </c>
      <c r="AT32" s="285">
        <f ca="1">IF(OR(ISBLANK('Worksheet 2b'!$D$27),ISBLANK($D32),ISBLANK($E32),$H32="N",ISBLANK($H32)),1,VLOOKUP('Worksheet 2b'!$D$27,INDIRECT(VLOOKUP('Crash Summary Worksheet'!$D32,'Crash Types &amp; Calculations'!$M$5:$N$9,2,FALSE)),VLOOKUP("Wet Pavement",'Crash Types &amp; Calculations'!$D$5:$K$26,8,FALSE),FALSE))</f>
        <v>1</v>
      </c>
      <c r="AU32" s="286">
        <f ca="1">IF(OR(ISBLANK('Worksheet 2b'!$D$27),ISBLANK($D32),ISBLANK($E32),$G32="N",ISBLANK($G32)),1,VLOOKUP('Worksheet 2b'!$D$27,INDIRECT(VLOOKUP('Crash Summary Worksheet'!$D32,'Crash Types &amp; Calculations'!$M$5:$N$9,2,FALSE)),VLOOKUP("Night",'Crash Types &amp; Calculations'!$D$5:$K$26,8,FALSE),FALSE))</f>
        <v>1</v>
      </c>
      <c r="AV32" s="288">
        <f t="shared" si="4"/>
        <v>0</v>
      </c>
      <c r="AW32" s="284">
        <f ca="1">IF(OR(ISBLANK('Worksheet 2b'!$D$41),ISBLANK($D32),ISBLANK($E32),ISERROR(VLOOKUP('Worksheet 2b'!$D$41,INDIRECT(VLOOKUP('Crash Summary Worksheet'!$D32,'Crash Types &amp; Calculations'!$M$5:$N$9,2,FALSE)),VLOOKUP('Crash Summary Worksheet'!$E32,'Crash Types &amp; Calculations'!$D$5:$K$26,8,FALSE),FALSE))),1,VLOOKUP('Worksheet 2b'!$D$41,INDIRECT(VLOOKUP('Crash Summary Worksheet'!$D32,'Crash Types &amp; Calculations'!$M$5:$N$9,2,FALSE)),VLOOKUP('Crash Summary Worksheet'!$E32,'Crash Types &amp; Calculations'!$D$5:$K$26,8,FALSE),FALSE))</f>
        <v>1</v>
      </c>
      <c r="AX32" s="285">
        <f ca="1">IF(OR(ISBLANK('Worksheet 2b'!$D$41),ISBLANK($D32),ISBLANK($E32),$H32="N",ISBLANK($H32)),1,VLOOKUP('Worksheet 2b'!$D$41,INDIRECT(VLOOKUP('Crash Summary Worksheet'!$D32,'Crash Types &amp; Calculations'!$M$5:$N$9,2,FALSE)),VLOOKUP("Wet Pavement",'Crash Types &amp; Calculations'!$D$5:$K$26,8,FALSE),FALSE))</f>
        <v>1</v>
      </c>
      <c r="AY32" s="287">
        <f ca="1">IF(OR(ISBLANK('Worksheet 2b'!$D$41),ISBLANK($D32),ISBLANK($E32),$G32="N",ISBLANK($G32)),1,VLOOKUP('Worksheet 2b'!$D$41,INDIRECT(VLOOKUP('Crash Summary Worksheet'!$D32,'Crash Types &amp; Calculations'!$M$5:$N$9,2,FALSE)),VLOOKUP("Night",'Crash Types &amp; Calculations'!$D$5:$K$26,8,FALSE),FALSE))</f>
        <v>1</v>
      </c>
      <c r="AZ32" s="288">
        <f t="shared" si="5"/>
        <v>0</v>
      </c>
    </row>
    <row r="33" spans="1:52" ht="12.75" customHeight="1" x14ac:dyDescent="0.2">
      <c r="A33" s="618">
        <v>28</v>
      </c>
      <c r="B33" s="118"/>
      <c r="C33" s="119"/>
      <c r="D33" s="117"/>
      <c r="E33" s="117"/>
      <c r="F33" s="117"/>
      <c r="G33" s="118"/>
      <c r="H33" s="118"/>
      <c r="I33" s="118"/>
      <c r="J33" s="118"/>
      <c r="K33" s="117"/>
      <c r="L33" s="120"/>
      <c r="M33" s="289">
        <f t="shared" si="6"/>
        <v>0</v>
      </c>
      <c r="N33" s="290">
        <f t="shared" si="7"/>
        <v>1</v>
      </c>
      <c r="O33" s="283">
        <f>IF(ISBLANK('Worksheet 2a'!$D$13),1,
IF(AND(MAX(AC33:AE33)&gt;1,MIN(AC33:AE33)&lt;=1),MAX(AC33:AE33)*MIN(AC33:AE33),
IF(MIN(AC33:AE33)&gt;=1,MAX(AC33:AE33),MIN(AC33:AE33))))</f>
        <v>1</v>
      </c>
      <c r="P33" s="283">
        <f>IF(ISBLANK('Worksheet 2a'!$D$27),1,
IF(AND(MAX(AG33:AI33)&gt;1,MIN(AG33:AI33)&lt;=1),MAX(AG33:AI33)*MIN(AG33:AI33),
IF(MIN(AG33:AI33)&gt;=1,MAX(AG33:AI33),MIN(AG33:AI33))))</f>
        <v>1</v>
      </c>
      <c r="Q33" s="283">
        <f>IF(ISBLANK('Worksheet 2a'!$D$41),1,
IF(AND(MAX(AK33:AM33)&gt;1,MIN(AK33:AM33)&lt;=1),MAX(AK33:AM33)*MIN(AK33:AM33),
IF(MIN(AK33:AM33)&gt;=1,MAX(AK33:AM33),MIN(AK33:AM33))))</f>
        <v>1</v>
      </c>
      <c r="R33" s="283">
        <f>IF(ISBLANK('Worksheet 2b'!$D$13),1,
IF(AND(MAX(AO33:AQ33)&gt;1,MIN(AO33:AQ33)&lt;=1),MAX(AO33:AQ33)*MIN(AO33:AQ33),
IF(MIN(AO33:AQ33)&gt;=1,MAX(AO33:AQ33),MIN(AO33:AQ33))))</f>
        <v>1</v>
      </c>
      <c r="S33" s="283">
        <f>IF(ISBLANK('Worksheet 2b'!$D$27),1,
IF(AND(MAX(AS33:AU33)&gt;1,MIN(AS33:AU33)&lt;=1),MAX(AS33:AU33)*MIN(AS33:AU33),
IF(MIN(AS33:AU33)&gt;=1,MAX(AS33:AU33),MIN(AS33:AU33))))</f>
        <v>1</v>
      </c>
      <c r="T33" s="283">
        <f>IF(ISBLANK('Worksheet 2b'!$D$41),1,
IF(AND(MAX(AW33:AY33)&gt;1,MIN(AW33:AY33)&lt;=1),MAX(AW33:AY33)*MIN(AW33:AY33),
IF(MIN(AW33:AY33)&gt;=1,MAX(AW33:AY33),MIN(AW33:AY33))))</f>
        <v>1</v>
      </c>
      <c r="U33" s="669" cm="1">
        <f t="array" ref="U33">IF(MAX(O33:T33)&lt;=1,1,PRODUCT(IF(O33:T33&gt;=1,O33:T33)))</f>
        <v>1</v>
      </c>
      <c r="V33" s="669">
        <f t="shared" si="8"/>
        <v>1</v>
      </c>
      <c r="W33" s="683" t="str">
        <f t="shared" si="9"/>
        <v>X</v>
      </c>
      <c r="X33" s="683">
        <f>IF(P33=MIN($O33:$T33),IF(COUNTIF($W33:W33,"X")&gt;0,P33,"X"),P33)</f>
        <v>1</v>
      </c>
      <c r="Y33" s="683">
        <f>IF(Q33=MIN($O33:$T33),IF(COUNTIF($W33:X33,"X")&gt;0,Q33,"X"),Q33)</f>
        <v>1</v>
      </c>
      <c r="Z33" s="683">
        <f>IF(R33=MIN($O33:$T33),IF(COUNTIF($W33:Y33,"X")&gt;0,R33,"X"),R33)</f>
        <v>1</v>
      </c>
      <c r="AA33" s="683">
        <f>IF(S33=MIN($O33:$T33),IF(COUNTIF($W33:Z33,"X")&gt;0,S33,"X"),S33)</f>
        <v>1</v>
      </c>
      <c r="AB33" s="684">
        <f>IF(T33=MIN($O33:$T33),IF(COUNTIF($W33:AA33,"X")&gt;0,T33,"X"),T33)</f>
        <v>1</v>
      </c>
      <c r="AC33" s="284">
        <f ca="1">IF(OR(ISBLANK('Worksheet 2a'!$D$13),ISBLANK($D33),ISBLANK($E33),ISERROR(VLOOKUP('Worksheet 2a'!$D$13,INDIRECT(VLOOKUP('Crash Summary Worksheet'!$D33,'Crash Types &amp; Calculations'!$M$5:$N$9,2,FALSE)),VLOOKUP('Crash Summary Worksheet'!$E33,'Crash Types &amp; Calculations'!$D$5:$K$26,8,FALSE),FALSE))),1,VLOOKUP('Worksheet 2a'!$D$13,INDIRECT(VLOOKUP('Crash Summary Worksheet'!$D33,'Crash Types &amp; Calculations'!$M$5:$N$9,2,FALSE)),VLOOKUP('Crash Summary Worksheet'!$E33,'Crash Types &amp; Calculations'!$D$5:$K$26,8,FALSE),FALSE))</f>
        <v>1</v>
      </c>
      <c r="AD33" s="285">
        <f ca="1">IF(OR(ISBLANK('Worksheet 2a'!$D$13),ISBLANK($D33),ISBLANK($E33),$H33="N",ISBLANK($H33)),1,VLOOKUP('Worksheet 2a'!$D$13,INDIRECT(VLOOKUP('Crash Summary Worksheet'!$D33,'Crash Types &amp; Calculations'!$M$5:$N$9,2,FALSE)),VLOOKUP("Wet Pavement",'Crash Types &amp; Calculations'!$D$5:$K$26,8,FALSE),FALSE))</f>
        <v>1</v>
      </c>
      <c r="AE33" s="286">
        <f ca="1">IF(OR(ISBLANK('Worksheet 2a'!$D$13),ISBLANK($D33),ISBLANK($E33),$G33="N",ISBLANK($G33)),1,VLOOKUP('Worksheet 2a'!$D$13,INDIRECT(VLOOKUP('Crash Summary Worksheet'!$D33,'Crash Types &amp; Calculations'!$M$5:$N$9,2,FALSE)),VLOOKUP("Night",'Crash Types &amp; Calculations'!$D$5:$K$26,8,FALSE),FALSE))</f>
        <v>1</v>
      </c>
      <c r="AF33" s="288">
        <f t="shared" si="0"/>
        <v>0</v>
      </c>
      <c r="AG33" s="284">
        <f ca="1">IF(OR(ISBLANK('Worksheet 2a'!$D$27),ISBLANK($D33),ISBLANK($E33),ISERROR(VLOOKUP('Worksheet 2a'!$D$27,INDIRECT(VLOOKUP('Crash Summary Worksheet'!$D33,'Crash Types &amp; Calculations'!$M$5:$N$9,2,FALSE)),VLOOKUP('Crash Summary Worksheet'!$E33,'Crash Types &amp; Calculations'!$D$5:$K$26,8,FALSE),FALSE))),1,VLOOKUP('Worksheet 2a'!$D$27,INDIRECT(VLOOKUP('Crash Summary Worksheet'!$D33,'Crash Types &amp; Calculations'!$M$5:$N$9,2,FALSE)),VLOOKUP('Crash Summary Worksheet'!$E33,'Crash Types &amp; Calculations'!$D$5:$K$26,8,FALSE),FALSE))</f>
        <v>1</v>
      </c>
      <c r="AH33" s="285">
        <f ca="1">IF(OR(ISBLANK('Worksheet 2a'!$D$27),ISBLANK($D33),ISBLANK($E33),$H33="N",ISBLANK($H33)),1,VLOOKUP('Worksheet 2a'!$D$27,INDIRECT(VLOOKUP('Crash Summary Worksheet'!$D33,'Crash Types &amp; Calculations'!$M$5:$N$9,2,FALSE)),VLOOKUP("Wet Pavement",'Crash Types &amp; Calculations'!$D$5:$K$26,8,FALSE),FALSE))</f>
        <v>1</v>
      </c>
      <c r="AI33" s="286">
        <f ca="1">IF(OR(ISBLANK('Worksheet 2a'!$D$27),ISBLANK($D33),ISBLANK($E33),$G33="N",ISBLANK($G33)),1,VLOOKUP('Worksheet 2a'!$D$27,INDIRECT(VLOOKUP('Crash Summary Worksheet'!$D33,'Crash Types &amp; Calculations'!$M$5:$N$9,2,FALSE)),VLOOKUP("Night",'Crash Types &amp; Calculations'!$D$5:$K$26,8,FALSE),FALSE))</f>
        <v>1</v>
      </c>
      <c r="AJ33" s="288">
        <f t="shared" si="1"/>
        <v>0</v>
      </c>
      <c r="AK33" s="284">
        <f ca="1">IF(OR(ISBLANK('Worksheet 2a'!$D$41),ISBLANK($D33),ISBLANK($E33),ISERROR(VLOOKUP('Worksheet 2a'!$D$41,INDIRECT(VLOOKUP('Crash Summary Worksheet'!$D33,'Crash Types &amp; Calculations'!$M$5:$N$9,2,FALSE)),VLOOKUP('Crash Summary Worksheet'!$E33,'Crash Types &amp; Calculations'!$D$5:$K$26,8,FALSE),FALSE))),1,VLOOKUP('Worksheet 2a'!$D$41,INDIRECT(VLOOKUP('Crash Summary Worksheet'!$D33,'Crash Types &amp; Calculations'!$M$5:$N$9,2,FALSE)),VLOOKUP('Crash Summary Worksheet'!$E33,'Crash Types &amp; Calculations'!$D$5:$K$26,8,FALSE),FALSE))</f>
        <v>1</v>
      </c>
      <c r="AL33" s="285">
        <f ca="1">IF(OR(ISBLANK('Worksheet 2a'!$D$41),ISBLANK($D33),ISBLANK($E33),$H33="N",ISBLANK($H33)),1,VLOOKUP('Worksheet 2a'!$D$41,INDIRECT(VLOOKUP('Crash Summary Worksheet'!$D33,'Crash Types &amp; Calculations'!$M$5:$N$9,2,FALSE)),VLOOKUP("Wet Pavement",'Crash Types &amp; Calculations'!$D$5:$K$26,8,FALSE),FALSE))</f>
        <v>1</v>
      </c>
      <c r="AM33" s="287">
        <f ca="1">IF(OR(ISBLANK('Worksheet 2a'!$D$41),ISBLANK($D33),ISBLANK($E33),$G33="N",ISBLANK($G33)),1,VLOOKUP('Worksheet 2a'!$D$41,INDIRECT(VLOOKUP('Crash Summary Worksheet'!$D33,'Crash Types &amp; Calculations'!$M$5:$N$9,2,FALSE)),VLOOKUP("Night",'Crash Types &amp; Calculations'!$D$5:$K$26,8,FALSE),FALSE))</f>
        <v>1</v>
      </c>
      <c r="AN33" s="288">
        <f t="shared" si="2"/>
        <v>0</v>
      </c>
      <c r="AO33" s="284">
        <f ca="1">IF(OR(ISBLANK('Worksheet 2b'!$D$13),ISBLANK($D33),ISBLANK($E33),ISERROR(VLOOKUP('Worksheet 2b'!$D$13,INDIRECT(VLOOKUP('Crash Summary Worksheet'!$D33,'Crash Types &amp; Calculations'!$M$5:$N$9,2,FALSE)),VLOOKUP('Crash Summary Worksheet'!$E33,'Crash Types &amp; Calculations'!$D$5:$K$26,8,FALSE),FALSE))),1,VLOOKUP('Worksheet 2b'!$D$13,INDIRECT(VLOOKUP('Crash Summary Worksheet'!$D33,'Crash Types &amp; Calculations'!$M$5:$N$9,2,FALSE)),VLOOKUP('Crash Summary Worksheet'!$E33,'Crash Types &amp; Calculations'!$D$5:$K$26,8,FALSE),FALSE))</f>
        <v>1</v>
      </c>
      <c r="AP33" s="285">
        <f ca="1">IF(OR(ISBLANK('Worksheet 2b'!$D$13),ISBLANK($D33),ISBLANK($E33),$H33="N",ISBLANK($H33)),1,VLOOKUP('Worksheet 2b'!$D$13,INDIRECT(VLOOKUP('Crash Summary Worksheet'!$D33,'Crash Types &amp; Calculations'!$M$5:$N$9,2,FALSE)),VLOOKUP("Wet Pavement",'Crash Types &amp; Calculations'!$D$5:$K$26,8,FALSE),FALSE))</f>
        <v>1</v>
      </c>
      <c r="AQ33" s="286">
        <f ca="1">IF(OR(ISBLANK('Worksheet 2b'!$D$13),ISBLANK($D33),ISBLANK($E33),$G33="N",ISBLANK($G33)),1,VLOOKUP('Worksheet 2b'!$D$13,INDIRECT(VLOOKUP('Crash Summary Worksheet'!$D33,'Crash Types &amp; Calculations'!$M$5:$N$9,2,FALSE)),VLOOKUP("Night",'Crash Types &amp; Calculations'!$D$5:$K$26,8,FALSE),FALSE))</f>
        <v>1</v>
      </c>
      <c r="AR33" s="288">
        <f t="shared" si="3"/>
        <v>0</v>
      </c>
      <c r="AS33" s="284">
        <f ca="1">IF(OR(ISBLANK('Worksheet 2b'!$D$27),ISBLANK($D33),ISBLANK($E33),ISERROR(VLOOKUP('Worksheet 2b'!$D$27,INDIRECT(VLOOKUP('Crash Summary Worksheet'!$D33,'Crash Types &amp; Calculations'!$M$5:$N$9,2,FALSE)),VLOOKUP('Crash Summary Worksheet'!$E33,'Crash Types &amp; Calculations'!$D$5:$K$26,8,FALSE),FALSE))),1,VLOOKUP('Worksheet 2b'!$D$27,INDIRECT(VLOOKUP('Crash Summary Worksheet'!$D33,'Crash Types &amp; Calculations'!$M$5:$N$9,2,FALSE)),VLOOKUP('Crash Summary Worksheet'!$E33,'Crash Types &amp; Calculations'!$D$5:$K$26,8,FALSE),FALSE))</f>
        <v>1</v>
      </c>
      <c r="AT33" s="285">
        <f ca="1">IF(OR(ISBLANK('Worksheet 2b'!$D$27),ISBLANK($D33),ISBLANK($E33),$H33="N",ISBLANK($H33)),1,VLOOKUP('Worksheet 2b'!$D$27,INDIRECT(VLOOKUP('Crash Summary Worksheet'!$D33,'Crash Types &amp; Calculations'!$M$5:$N$9,2,FALSE)),VLOOKUP("Wet Pavement",'Crash Types &amp; Calculations'!$D$5:$K$26,8,FALSE),FALSE))</f>
        <v>1</v>
      </c>
      <c r="AU33" s="286">
        <f ca="1">IF(OR(ISBLANK('Worksheet 2b'!$D$27),ISBLANK($D33),ISBLANK($E33),$G33="N",ISBLANK($G33)),1,VLOOKUP('Worksheet 2b'!$D$27,INDIRECT(VLOOKUP('Crash Summary Worksheet'!$D33,'Crash Types &amp; Calculations'!$M$5:$N$9,2,FALSE)),VLOOKUP("Night",'Crash Types &amp; Calculations'!$D$5:$K$26,8,FALSE),FALSE))</f>
        <v>1</v>
      </c>
      <c r="AV33" s="288">
        <f t="shared" si="4"/>
        <v>0</v>
      </c>
      <c r="AW33" s="284">
        <f ca="1">IF(OR(ISBLANK('Worksheet 2b'!$D$41),ISBLANK($D33),ISBLANK($E33),ISERROR(VLOOKUP('Worksheet 2b'!$D$41,INDIRECT(VLOOKUP('Crash Summary Worksheet'!$D33,'Crash Types &amp; Calculations'!$M$5:$N$9,2,FALSE)),VLOOKUP('Crash Summary Worksheet'!$E33,'Crash Types &amp; Calculations'!$D$5:$K$26,8,FALSE),FALSE))),1,VLOOKUP('Worksheet 2b'!$D$41,INDIRECT(VLOOKUP('Crash Summary Worksheet'!$D33,'Crash Types &amp; Calculations'!$M$5:$N$9,2,FALSE)),VLOOKUP('Crash Summary Worksheet'!$E33,'Crash Types &amp; Calculations'!$D$5:$K$26,8,FALSE),FALSE))</f>
        <v>1</v>
      </c>
      <c r="AX33" s="285">
        <f ca="1">IF(OR(ISBLANK('Worksheet 2b'!$D$41),ISBLANK($D33),ISBLANK($E33),$H33="N",ISBLANK($H33)),1,VLOOKUP('Worksheet 2b'!$D$41,INDIRECT(VLOOKUP('Crash Summary Worksheet'!$D33,'Crash Types &amp; Calculations'!$M$5:$N$9,2,FALSE)),VLOOKUP("Wet Pavement",'Crash Types &amp; Calculations'!$D$5:$K$26,8,FALSE),FALSE))</f>
        <v>1</v>
      </c>
      <c r="AY33" s="287">
        <f ca="1">IF(OR(ISBLANK('Worksheet 2b'!$D$41),ISBLANK($D33),ISBLANK($E33),$G33="N",ISBLANK($G33)),1,VLOOKUP('Worksheet 2b'!$D$41,INDIRECT(VLOOKUP('Crash Summary Worksheet'!$D33,'Crash Types &amp; Calculations'!$M$5:$N$9,2,FALSE)),VLOOKUP("Night",'Crash Types &amp; Calculations'!$D$5:$K$26,8,FALSE),FALSE))</f>
        <v>1</v>
      </c>
      <c r="AZ33" s="288">
        <f t="shared" si="5"/>
        <v>0</v>
      </c>
    </row>
    <row r="34" spans="1:52" ht="12.75" customHeight="1" x14ac:dyDescent="0.2">
      <c r="A34" s="618">
        <v>29</v>
      </c>
      <c r="B34" s="118"/>
      <c r="C34" s="119"/>
      <c r="D34" s="117"/>
      <c r="E34" s="117"/>
      <c r="F34" s="117"/>
      <c r="G34" s="118"/>
      <c r="H34" s="118"/>
      <c r="I34" s="118"/>
      <c r="J34" s="118"/>
      <c r="K34" s="117"/>
      <c r="L34" s="120"/>
      <c r="M34" s="289">
        <f t="shared" si="6"/>
        <v>0</v>
      </c>
      <c r="N34" s="290">
        <f t="shared" si="7"/>
        <v>1</v>
      </c>
      <c r="O34" s="283">
        <f>IF(ISBLANK('Worksheet 2a'!$D$13),1,
IF(AND(MAX(AC34:AE34)&gt;1,MIN(AC34:AE34)&lt;=1),MAX(AC34:AE34)*MIN(AC34:AE34),
IF(MIN(AC34:AE34)&gt;=1,MAX(AC34:AE34),MIN(AC34:AE34))))</f>
        <v>1</v>
      </c>
      <c r="P34" s="283">
        <f>IF(ISBLANK('Worksheet 2a'!$D$27),1,
IF(AND(MAX(AG34:AI34)&gt;1,MIN(AG34:AI34)&lt;=1),MAX(AG34:AI34)*MIN(AG34:AI34),
IF(MIN(AG34:AI34)&gt;=1,MAX(AG34:AI34),MIN(AG34:AI34))))</f>
        <v>1</v>
      </c>
      <c r="Q34" s="283">
        <f>IF(ISBLANK('Worksheet 2a'!$D$41),1,
IF(AND(MAX(AK34:AM34)&gt;1,MIN(AK34:AM34)&lt;=1),MAX(AK34:AM34)*MIN(AK34:AM34),
IF(MIN(AK34:AM34)&gt;=1,MAX(AK34:AM34),MIN(AK34:AM34))))</f>
        <v>1</v>
      </c>
      <c r="R34" s="283">
        <f>IF(ISBLANK('Worksheet 2b'!$D$13),1,
IF(AND(MAX(AO34:AQ34)&gt;1,MIN(AO34:AQ34)&lt;=1),MAX(AO34:AQ34)*MIN(AO34:AQ34),
IF(MIN(AO34:AQ34)&gt;=1,MAX(AO34:AQ34),MIN(AO34:AQ34))))</f>
        <v>1</v>
      </c>
      <c r="S34" s="283">
        <f>IF(ISBLANK('Worksheet 2b'!$D$27),1,
IF(AND(MAX(AS34:AU34)&gt;1,MIN(AS34:AU34)&lt;=1),MAX(AS34:AU34)*MIN(AS34:AU34),
IF(MIN(AS34:AU34)&gt;=1,MAX(AS34:AU34),MIN(AS34:AU34))))</f>
        <v>1</v>
      </c>
      <c r="T34" s="283">
        <f>IF(ISBLANK('Worksheet 2b'!$D$41),1,
IF(AND(MAX(AW34:AY34)&gt;1,MIN(AW34:AY34)&lt;=1),MAX(AW34:AY34)*MIN(AW34:AY34),
IF(MIN(AW34:AY34)&gt;=1,MAX(AW34:AY34),MIN(AW34:AY34))))</f>
        <v>1</v>
      </c>
      <c r="U34" s="669" cm="1">
        <f t="array" ref="U34">IF(MAX(O34:T34)&lt;=1,1,PRODUCT(IF(O34:T34&gt;=1,O34:T34)))</f>
        <v>1</v>
      </c>
      <c r="V34" s="669">
        <f t="shared" si="8"/>
        <v>1</v>
      </c>
      <c r="W34" s="683" t="str">
        <f t="shared" si="9"/>
        <v>X</v>
      </c>
      <c r="X34" s="683">
        <f>IF(P34=MIN($O34:$T34),IF(COUNTIF($W34:W34,"X")&gt;0,P34,"X"),P34)</f>
        <v>1</v>
      </c>
      <c r="Y34" s="683">
        <f>IF(Q34=MIN($O34:$T34),IF(COUNTIF($W34:X34,"X")&gt;0,Q34,"X"),Q34)</f>
        <v>1</v>
      </c>
      <c r="Z34" s="683">
        <f>IF(R34=MIN($O34:$T34),IF(COUNTIF($W34:Y34,"X")&gt;0,R34,"X"),R34)</f>
        <v>1</v>
      </c>
      <c r="AA34" s="683">
        <f>IF(S34=MIN($O34:$T34),IF(COUNTIF($W34:Z34,"X")&gt;0,S34,"X"),S34)</f>
        <v>1</v>
      </c>
      <c r="AB34" s="684">
        <f>IF(T34=MIN($O34:$T34),IF(COUNTIF($W34:AA34,"X")&gt;0,T34,"X"),T34)</f>
        <v>1</v>
      </c>
      <c r="AC34" s="284">
        <f ca="1">IF(OR(ISBLANK('Worksheet 2a'!$D$13),ISBLANK($D34),ISBLANK($E34),ISERROR(VLOOKUP('Worksheet 2a'!$D$13,INDIRECT(VLOOKUP('Crash Summary Worksheet'!$D34,'Crash Types &amp; Calculations'!$M$5:$N$9,2,FALSE)),VLOOKUP('Crash Summary Worksheet'!$E34,'Crash Types &amp; Calculations'!$D$5:$K$26,8,FALSE),FALSE))),1,VLOOKUP('Worksheet 2a'!$D$13,INDIRECT(VLOOKUP('Crash Summary Worksheet'!$D34,'Crash Types &amp; Calculations'!$M$5:$N$9,2,FALSE)),VLOOKUP('Crash Summary Worksheet'!$E34,'Crash Types &amp; Calculations'!$D$5:$K$26,8,FALSE),FALSE))</f>
        <v>1</v>
      </c>
      <c r="AD34" s="285">
        <f ca="1">IF(OR(ISBLANK('Worksheet 2a'!$D$13),ISBLANK($D34),ISBLANK($E34),$H34="N",ISBLANK($H34)),1,VLOOKUP('Worksheet 2a'!$D$13,INDIRECT(VLOOKUP('Crash Summary Worksheet'!$D34,'Crash Types &amp; Calculations'!$M$5:$N$9,2,FALSE)),VLOOKUP("Wet Pavement",'Crash Types &amp; Calculations'!$D$5:$K$26,8,FALSE),FALSE))</f>
        <v>1</v>
      </c>
      <c r="AE34" s="286">
        <f ca="1">IF(OR(ISBLANK('Worksheet 2a'!$D$13),ISBLANK($D34),ISBLANK($E34),$G34="N",ISBLANK($G34)),1,VLOOKUP('Worksheet 2a'!$D$13,INDIRECT(VLOOKUP('Crash Summary Worksheet'!$D34,'Crash Types &amp; Calculations'!$M$5:$N$9,2,FALSE)),VLOOKUP("Night",'Crash Types &amp; Calculations'!$D$5:$K$26,8,FALSE),FALSE))</f>
        <v>1</v>
      </c>
      <c r="AF34" s="288">
        <f t="shared" si="0"/>
        <v>0</v>
      </c>
      <c r="AG34" s="284">
        <f ca="1">IF(OR(ISBLANK('Worksheet 2a'!$D$27),ISBLANK($D34),ISBLANK($E34),ISERROR(VLOOKUP('Worksheet 2a'!$D$27,INDIRECT(VLOOKUP('Crash Summary Worksheet'!$D34,'Crash Types &amp; Calculations'!$M$5:$N$9,2,FALSE)),VLOOKUP('Crash Summary Worksheet'!$E34,'Crash Types &amp; Calculations'!$D$5:$K$26,8,FALSE),FALSE))),1,VLOOKUP('Worksheet 2a'!$D$27,INDIRECT(VLOOKUP('Crash Summary Worksheet'!$D34,'Crash Types &amp; Calculations'!$M$5:$N$9,2,FALSE)),VLOOKUP('Crash Summary Worksheet'!$E34,'Crash Types &amp; Calculations'!$D$5:$K$26,8,FALSE),FALSE))</f>
        <v>1</v>
      </c>
      <c r="AH34" s="285">
        <f ca="1">IF(OR(ISBLANK('Worksheet 2a'!$D$27),ISBLANK($D34),ISBLANK($E34),$H34="N",ISBLANK($H34)),1,VLOOKUP('Worksheet 2a'!$D$27,INDIRECT(VLOOKUP('Crash Summary Worksheet'!$D34,'Crash Types &amp; Calculations'!$M$5:$N$9,2,FALSE)),VLOOKUP("Wet Pavement",'Crash Types &amp; Calculations'!$D$5:$K$26,8,FALSE),FALSE))</f>
        <v>1</v>
      </c>
      <c r="AI34" s="286">
        <f ca="1">IF(OR(ISBLANK('Worksheet 2a'!$D$27),ISBLANK($D34),ISBLANK($E34),$G34="N",ISBLANK($G34)),1,VLOOKUP('Worksheet 2a'!$D$27,INDIRECT(VLOOKUP('Crash Summary Worksheet'!$D34,'Crash Types &amp; Calculations'!$M$5:$N$9,2,FALSE)),VLOOKUP("Night",'Crash Types &amp; Calculations'!$D$5:$K$26,8,FALSE),FALSE))</f>
        <v>1</v>
      </c>
      <c r="AJ34" s="288">
        <f t="shared" si="1"/>
        <v>0</v>
      </c>
      <c r="AK34" s="284">
        <f ca="1">IF(OR(ISBLANK('Worksheet 2a'!$D$41),ISBLANK($D34),ISBLANK($E34),ISERROR(VLOOKUP('Worksheet 2a'!$D$41,INDIRECT(VLOOKUP('Crash Summary Worksheet'!$D34,'Crash Types &amp; Calculations'!$M$5:$N$9,2,FALSE)),VLOOKUP('Crash Summary Worksheet'!$E34,'Crash Types &amp; Calculations'!$D$5:$K$26,8,FALSE),FALSE))),1,VLOOKUP('Worksheet 2a'!$D$41,INDIRECT(VLOOKUP('Crash Summary Worksheet'!$D34,'Crash Types &amp; Calculations'!$M$5:$N$9,2,FALSE)),VLOOKUP('Crash Summary Worksheet'!$E34,'Crash Types &amp; Calculations'!$D$5:$K$26,8,FALSE),FALSE))</f>
        <v>1</v>
      </c>
      <c r="AL34" s="285">
        <f ca="1">IF(OR(ISBLANK('Worksheet 2a'!$D$41),ISBLANK($D34),ISBLANK($E34),$H34="N",ISBLANK($H34)),1,VLOOKUP('Worksheet 2a'!$D$41,INDIRECT(VLOOKUP('Crash Summary Worksheet'!$D34,'Crash Types &amp; Calculations'!$M$5:$N$9,2,FALSE)),VLOOKUP("Wet Pavement",'Crash Types &amp; Calculations'!$D$5:$K$26,8,FALSE),FALSE))</f>
        <v>1</v>
      </c>
      <c r="AM34" s="287">
        <f ca="1">IF(OR(ISBLANK('Worksheet 2a'!$D$41),ISBLANK($D34),ISBLANK($E34),$G34="N",ISBLANK($G34)),1,VLOOKUP('Worksheet 2a'!$D$41,INDIRECT(VLOOKUP('Crash Summary Worksheet'!$D34,'Crash Types &amp; Calculations'!$M$5:$N$9,2,FALSE)),VLOOKUP("Night",'Crash Types &amp; Calculations'!$D$5:$K$26,8,FALSE),FALSE))</f>
        <v>1</v>
      </c>
      <c r="AN34" s="288">
        <f t="shared" si="2"/>
        <v>0</v>
      </c>
      <c r="AO34" s="284">
        <f ca="1">IF(OR(ISBLANK('Worksheet 2b'!$D$13),ISBLANK($D34),ISBLANK($E34),ISERROR(VLOOKUP('Worksheet 2b'!$D$13,INDIRECT(VLOOKUP('Crash Summary Worksheet'!$D34,'Crash Types &amp; Calculations'!$M$5:$N$9,2,FALSE)),VLOOKUP('Crash Summary Worksheet'!$E34,'Crash Types &amp; Calculations'!$D$5:$K$26,8,FALSE),FALSE))),1,VLOOKUP('Worksheet 2b'!$D$13,INDIRECT(VLOOKUP('Crash Summary Worksheet'!$D34,'Crash Types &amp; Calculations'!$M$5:$N$9,2,FALSE)),VLOOKUP('Crash Summary Worksheet'!$E34,'Crash Types &amp; Calculations'!$D$5:$K$26,8,FALSE),FALSE))</f>
        <v>1</v>
      </c>
      <c r="AP34" s="285">
        <f ca="1">IF(OR(ISBLANK('Worksheet 2b'!$D$13),ISBLANK($D34),ISBLANK($E34),$H34="N",ISBLANK($H34)),1,VLOOKUP('Worksheet 2b'!$D$13,INDIRECT(VLOOKUP('Crash Summary Worksheet'!$D34,'Crash Types &amp; Calculations'!$M$5:$N$9,2,FALSE)),VLOOKUP("Wet Pavement",'Crash Types &amp; Calculations'!$D$5:$K$26,8,FALSE),FALSE))</f>
        <v>1</v>
      </c>
      <c r="AQ34" s="286">
        <f ca="1">IF(OR(ISBLANK('Worksheet 2b'!$D$13),ISBLANK($D34),ISBLANK($E34),$G34="N",ISBLANK($G34)),1,VLOOKUP('Worksheet 2b'!$D$13,INDIRECT(VLOOKUP('Crash Summary Worksheet'!$D34,'Crash Types &amp; Calculations'!$M$5:$N$9,2,FALSE)),VLOOKUP("Night",'Crash Types &amp; Calculations'!$D$5:$K$26,8,FALSE),FALSE))</f>
        <v>1</v>
      </c>
      <c r="AR34" s="288">
        <f t="shared" si="3"/>
        <v>0</v>
      </c>
      <c r="AS34" s="284">
        <f ca="1">IF(OR(ISBLANK('Worksheet 2b'!$D$27),ISBLANK($D34),ISBLANK($E34),ISERROR(VLOOKUP('Worksheet 2b'!$D$27,INDIRECT(VLOOKUP('Crash Summary Worksheet'!$D34,'Crash Types &amp; Calculations'!$M$5:$N$9,2,FALSE)),VLOOKUP('Crash Summary Worksheet'!$E34,'Crash Types &amp; Calculations'!$D$5:$K$26,8,FALSE),FALSE))),1,VLOOKUP('Worksheet 2b'!$D$27,INDIRECT(VLOOKUP('Crash Summary Worksheet'!$D34,'Crash Types &amp; Calculations'!$M$5:$N$9,2,FALSE)),VLOOKUP('Crash Summary Worksheet'!$E34,'Crash Types &amp; Calculations'!$D$5:$K$26,8,FALSE),FALSE))</f>
        <v>1</v>
      </c>
      <c r="AT34" s="285">
        <f ca="1">IF(OR(ISBLANK('Worksheet 2b'!$D$27),ISBLANK($D34),ISBLANK($E34),$H34="N",ISBLANK($H34)),1,VLOOKUP('Worksheet 2b'!$D$27,INDIRECT(VLOOKUP('Crash Summary Worksheet'!$D34,'Crash Types &amp; Calculations'!$M$5:$N$9,2,FALSE)),VLOOKUP("Wet Pavement",'Crash Types &amp; Calculations'!$D$5:$K$26,8,FALSE),FALSE))</f>
        <v>1</v>
      </c>
      <c r="AU34" s="286">
        <f ca="1">IF(OR(ISBLANK('Worksheet 2b'!$D$27),ISBLANK($D34),ISBLANK($E34),$G34="N",ISBLANK($G34)),1,VLOOKUP('Worksheet 2b'!$D$27,INDIRECT(VLOOKUP('Crash Summary Worksheet'!$D34,'Crash Types &amp; Calculations'!$M$5:$N$9,2,FALSE)),VLOOKUP("Night",'Crash Types &amp; Calculations'!$D$5:$K$26,8,FALSE),FALSE))</f>
        <v>1</v>
      </c>
      <c r="AV34" s="288">
        <f t="shared" si="4"/>
        <v>0</v>
      </c>
      <c r="AW34" s="284">
        <f ca="1">IF(OR(ISBLANK('Worksheet 2b'!$D$41),ISBLANK($D34),ISBLANK($E34),ISERROR(VLOOKUP('Worksheet 2b'!$D$41,INDIRECT(VLOOKUP('Crash Summary Worksheet'!$D34,'Crash Types &amp; Calculations'!$M$5:$N$9,2,FALSE)),VLOOKUP('Crash Summary Worksheet'!$E34,'Crash Types &amp; Calculations'!$D$5:$K$26,8,FALSE),FALSE))),1,VLOOKUP('Worksheet 2b'!$D$41,INDIRECT(VLOOKUP('Crash Summary Worksheet'!$D34,'Crash Types &amp; Calculations'!$M$5:$N$9,2,FALSE)),VLOOKUP('Crash Summary Worksheet'!$E34,'Crash Types &amp; Calculations'!$D$5:$K$26,8,FALSE),FALSE))</f>
        <v>1</v>
      </c>
      <c r="AX34" s="285">
        <f ca="1">IF(OR(ISBLANK('Worksheet 2b'!$D$41),ISBLANK($D34),ISBLANK($E34),$H34="N",ISBLANK($H34)),1,VLOOKUP('Worksheet 2b'!$D$41,INDIRECT(VLOOKUP('Crash Summary Worksheet'!$D34,'Crash Types &amp; Calculations'!$M$5:$N$9,2,FALSE)),VLOOKUP("Wet Pavement",'Crash Types &amp; Calculations'!$D$5:$K$26,8,FALSE),FALSE))</f>
        <v>1</v>
      </c>
      <c r="AY34" s="287">
        <f ca="1">IF(OR(ISBLANK('Worksheet 2b'!$D$41),ISBLANK($D34),ISBLANK($E34),$G34="N",ISBLANK($G34)),1,VLOOKUP('Worksheet 2b'!$D$41,INDIRECT(VLOOKUP('Crash Summary Worksheet'!$D34,'Crash Types &amp; Calculations'!$M$5:$N$9,2,FALSE)),VLOOKUP("Night",'Crash Types &amp; Calculations'!$D$5:$K$26,8,FALSE),FALSE))</f>
        <v>1</v>
      </c>
      <c r="AZ34" s="288">
        <f t="shared" si="5"/>
        <v>0</v>
      </c>
    </row>
    <row r="35" spans="1:52" ht="12.75" customHeight="1" x14ac:dyDescent="0.2">
      <c r="A35" s="618">
        <v>30</v>
      </c>
      <c r="B35" s="118"/>
      <c r="C35" s="119"/>
      <c r="D35" s="117"/>
      <c r="E35" s="117"/>
      <c r="F35" s="117"/>
      <c r="G35" s="118"/>
      <c r="H35" s="118"/>
      <c r="I35" s="118"/>
      <c r="J35" s="118"/>
      <c r="K35" s="117"/>
      <c r="L35" s="120"/>
      <c r="M35" s="289">
        <f t="shared" si="6"/>
        <v>0</v>
      </c>
      <c r="N35" s="290">
        <f t="shared" si="7"/>
        <v>1</v>
      </c>
      <c r="O35" s="283">
        <f>IF(ISBLANK('Worksheet 2a'!$D$13),1,
IF(AND(MAX(AC35:AE35)&gt;1,MIN(AC35:AE35)&lt;=1),MAX(AC35:AE35)*MIN(AC35:AE35),
IF(MIN(AC35:AE35)&gt;=1,MAX(AC35:AE35),MIN(AC35:AE35))))</f>
        <v>1</v>
      </c>
      <c r="P35" s="283">
        <f>IF(ISBLANK('Worksheet 2a'!$D$27),1,
IF(AND(MAX(AG35:AI35)&gt;1,MIN(AG35:AI35)&lt;=1),MAX(AG35:AI35)*MIN(AG35:AI35),
IF(MIN(AG35:AI35)&gt;=1,MAX(AG35:AI35),MIN(AG35:AI35))))</f>
        <v>1</v>
      </c>
      <c r="Q35" s="283">
        <f>IF(ISBLANK('Worksheet 2a'!$D$41),1,
IF(AND(MAX(AK35:AM35)&gt;1,MIN(AK35:AM35)&lt;=1),MAX(AK35:AM35)*MIN(AK35:AM35),
IF(MIN(AK35:AM35)&gt;=1,MAX(AK35:AM35),MIN(AK35:AM35))))</f>
        <v>1</v>
      </c>
      <c r="R35" s="283">
        <f>IF(ISBLANK('Worksheet 2b'!$D$13),1,
IF(AND(MAX(AO35:AQ35)&gt;1,MIN(AO35:AQ35)&lt;=1),MAX(AO35:AQ35)*MIN(AO35:AQ35),
IF(MIN(AO35:AQ35)&gt;=1,MAX(AO35:AQ35),MIN(AO35:AQ35))))</f>
        <v>1</v>
      </c>
      <c r="S35" s="283">
        <f>IF(ISBLANK('Worksheet 2b'!$D$27),1,
IF(AND(MAX(AS35:AU35)&gt;1,MIN(AS35:AU35)&lt;=1),MAX(AS35:AU35)*MIN(AS35:AU35),
IF(MIN(AS35:AU35)&gt;=1,MAX(AS35:AU35),MIN(AS35:AU35))))</f>
        <v>1</v>
      </c>
      <c r="T35" s="283">
        <f>IF(ISBLANK('Worksheet 2b'!$D$41),1,
IF(AND(MAX(AW35:AY35)&gt;1,MIN(AW35:AY35)&lt;=1),MAX(AW35:AY35)*MIN(AW35:AY35),
IF(MIN(AW35:AY35)&gt;=1,MAX(AW35:AY35),MIN(AW35:AY35))))</f>
        <v>1</v>
      </c>
      <c r="U35" s="669" cm="1">
        <f t="array" ref="U35">IF(MAX(O35:T35)&lt;=1,1,PRODUCT(IF(O35:T35&gt;=1,O35:T35)))</f>
        <v>1</v>
      </c>
      <c r="V35" s="669">
        <f t="shared" si="8"/>
        <v>1</v>
      </c>
      <c r="W35" s="683" t="str">
        <f t="shared" si="9"/>
        <v>X</v>
      </c>
      <c r="X35" s="683">
        <f>IF(P35=MIN($O35:$T35),IF(COUNTIF($W35:W35,"X")&gt;0,P35,"X"),P35)</f>
        <v>1</v>
      </c>
      <c r="Y35" s="683">
        <f>IF(Q35=MIN($O35:$T35),IF(COUNTIF($W35:X35,"X")&gt;0,Q35,"X"),Q35)</f>
        <v>1</v>
      </c>
      <c r="Z35" s="683">
        <f>IF(R35=MIN($O35:$T35),IF(COUNTIF($W35:Y35,"X")&gt;0,R35,"X"),R35)</f>
        <v>1</v>
      </c>
      <c r="AA35" s="683">
        <f>IF(S35=MIN($O35:$T35),IF(COUNTIF($W35:Z35,"X")&gt;0,S35,"X"),S35)</f>
        <v>1</v>
      </c>
      <c r="AB35" s="684">
        <f>IF(T35=MIN($O35:$T35),IF(COUNTIF($W35:AA35,"X")&gt;0,T35,"X"),T35)</f>
        <v>1</v>
      </c>
      <c r="AC35" s="284">
        <f ca="1">IF(OR(ISBLANK('Worksheet 2a'!$D$13),ISBLANK($D35),ISBLANK($E35),ISERROR(VLOOKUP('Worksheet 2a'!$D$13,INDIRECT(VLOOKUP('Crash Summary Worksheet'!$D35,'Crash Types &amp; Calculations'!$M$5:$N$9,2,FALSE)),VLOOKUP('Crash Summary Worksheet'!$E35,'Crash Types &amp; Calculations'!$D$5:$K$26,8,FALSE),FALSE))),1,VLOOKUP('Worksheet 2a'!$D$13,INDIRECT(VLOOKUP('Crash Summary Worksheet'!$D35,'Crash Types &amp; Calculations'!$M$5:$N$9,2,FALSE)),VLOOKUP('Crash Summary Worksheet'!$E35,'Crash Types &amp; Calculations'!$D$5:$K$26,8,FALSE),FALSE))</f>
        <v>1</v>
      </c>
      <c r="AD35" s="285">
        <f ca="1">IF(OR(ISBLANK('Worksheet 2a'!$D$13),ISBLANK($D35),ISBLANK($E35),$H35="N",ISBLANK($H35)),1,VLOOKUP('Worksheet 2a'!$D$13,INDIRECT(VLOOKUP('Crash Summary Worksheet'!$D35,'Crash Types &amp; Calculations'!$M$5:$N$9,2,FALSE)),VLOOKUP("Wet Pavement",'Crash Types &amp; Calculations'!$D$5:$K$26,8,FALSE),FALSE))</f>
        <v>1</v>
      </c>
      <c r="AE35" s="286">
        <f ca="1">IF(OR(ISBLANK('Worksheet 2a'!$D$13),ISBLANK($D35),ISBLANK($E35),$G35="N",ISBLANK($G35)),1,VLOOKUP('Worksheet 2a'!$D$13,INDIRECT(VLOOKUP('Crash Summary Worksheet'!$D35,'Crash Types &amp; Calculations'!$M$5:$N$9,2,FALSE)),VLOOKUP("Night",'Crash Types &amp; Calculations'!$D$5:$K$26,8,FALSE),FALSE))</f>
        <v>1</v>
      </c>
      <c r="AF35" s="288">
        <f t="shared" si="0"/>
        <v>0</v>
      </c>
      <c r="AG35" s="284">
        <f ca="1">IF(OR(ISBLANK('Worksheet 2a'!$D$27),ISBLANK($D35),ISBLANK($E35),ISERROR(VLOOKUP('Worksheet 2a'!$D$27,INDIRECT(VLOOKUP('Crash Summary Worksheet'!$D35,'Crash Types &amp; Calculations'!$M$5:$N$9,2,FALSE)),VLOOKUP('Crash Summary Worksheet'!$E35,'Crash Types &amp; Calculations'!$D$5:$K$26,8,FALSE),FALSE))),1,VLOOKUP('Worksheet 2a'!$D$27,INDIRECT(VLOOKUP('Crash Summary Worksheet'!$D35,'Crash Types &amp; Calculations'!$M$5:$N$9,2,FALSE)),VLOOKUP('Crash Summary Worksheet'!$E35,'Crash Types &amp; Calculations'!$D$5:$K$26,8,FALSE),FALSE))</f>
        <v>1</v>
      </c>
      <c r="AH35" s="285">
        <f ca="1">IF(OR(ISBLANK('Worksheet 2a'!$D$27),ISBLANK($D35),ISBLANK($E35),$H35="N",ISBLANK($H35)),1,VLOOKUP('Worksheet 2a'!$D$27,INDIRECT(VLOOKUP('Crash Summary Worksheet'!$D35,'Crash Types &amp; Calculations'!$M$5:$N$9,2,FALSE)),VLOOKUP("Wet Pavement",'Crash Types &amp; Calculations'!$D$5:$K$26,8,FALSE),FALSE))</f>
        <v>1</v>
      </c>
      <c r="AI35" s="286">
        <f ca="1">IF(OR(ISBLANK('Worksheet 2a'!$D$27),ISBLANK($D35),ISBLANK($E35),$G35="N",ISBLANK($G35)),1,VLOOKUP('Worksheet 2a'!$D$27,INDIRECT(VLOOKUP('Crash Summary Worksheet'!$D35,'Crash Types &amp; Calculations'!$M$5:$N$9,2,FALSE)),VLOOKUP("Night",'Crash Types &amp; Calculations'!$D$5:$K$26,8,FALSE),FALSE))</f>
        <v>1</v>
      </c>
      <c r="AJ35" s="288">
        <f t="shared" si="1"/>
        <v>0</v>
      </c>
      <c r="AK35" s="284">
        <f ca="1">IF(OR(ISBLANK('Worksheet 2a'!$D$41),ISBLANK($D35),ISBLANK($E35),ISERROR(VLOOKUP('Worksheet 2a'!$D$41,INDIRECT(VLOOKUP('Crash Summary Worksheet'!$D35,'Crash Types &amp; Calculations'!$M$5:$N$9,2,FALSE)),VLOOKUP('Crash Summary Worksheet'!$E35,'Crash Types &amp; Calculations'!$D$5:$K$26,8,FALSE),FALSE))),1,VLOOKUP('Worksheet 2a'!$D$41,INDIRECT(VLOOKUP('Crash Summary Worksheet'!$D35,'Crash Types &amp; Calculations'!$M$5:$N$9,2,FALSE)),VLOOKUP('Crash Summary Worksheet'!$E35,'Crash Types &amp; Calculations'!$D$5:$K$26,8,FALSE),FALSE))</f>
        <v>1</v>
      </c>
      <c r="AL35" s="285">
        <f ca="1">IF(OR(ISBLANK('Worksheet 2a'!$D$41),ISBLANK($D35),ISBLANK($E35),$H35="N",ISBLANK($H35)),1,VLOOKUP('Worksheet 2a'!$D$41,INDIRECT(VLOOKUP('Crash Summary Worksheet'!$D35,'Crash Types &amp; Calculations'!$M$5:$N$9,2,FALSE)),VLOOKUP("Wet Pavement",'Crash Types &amp; Calculations'!$D$5:$K$26,8,FALSE),FALSE))</f>
        <v>1</v>
      </c>
      <c r="AM35" s="287">
        <f ca="1">IF(OR(ISBLANK('Worksheet 2a'!$D$41),ISBLANK($D35),ISBLANK($E35),$G35="N",ISBLANK($G35)),1,VLOOKUP('Worksheet 2a'!$D$41,INDIRECT(VLOOKUP('Crash Summary Worksheet'!$D35,'Crash Types &amp; Calculations'!$M$5:$N$9,2,FALSE)),VLOOKUP("Night",'Crash Types &amp; Calculations'!$D$5:$K$26,8,FALSE),FALSE))</f>
        <v>1</v>
      </c>
      <c r="AN35" s="288">
        <f t="shared" si="2"/>
        <v>0</v>
      </c>
      <c r="AO35" s="284">
        <f ca="1">IF(OR(ISBLANK('Worksheet 2b'!$D$13),ISBLANK($D35),ISBLANK($E35),ISERROR(VLOOKUP('Worksheet 2b'!$D$13,INDIRECT(VLOOKUP('Crash Summary Worksheet'!$D35,'Crash Types &amp; Calculations'!$M$5:$N$9,2,FALSE)),VLOOKUP('Crash Summary Worksheet'!$E35,'Crash Types &amp; Calculations'!$D$5:$K$26,8,FALSE),FALSE))),1,VLOOKUP('Worksheet 2b'!$D$13,INDIRECT(VLOOKUP('Crash Summary Worksheet'!$D35,'Crash Types &amp; Calculations'!$M$5:$N$9,2,FALSE)),VLOOKUP('Crash Summary Worksheet'!$E35,'Crash Types &amp; Calculations'!$D$5:$K$26,8,FALSE),FALSE))</f>
        <v>1</v>
      </c>
      <c r="AP35" s="285">
        <f ca="1">IF(OR(ISBLANK('Worksheet 2b'!$D$13),ISBLANK($D35),ISBLANK($E35),$H35="N",ISBLANK($H35)),1,VLOOKUP('Worksheet 2b'!$D$13,INDIRECT(VLOOKUP('Crash Summary Worksheet'!$D35,'Crash Types &amp; Calculations'!$M$5:$N$9,2,FALSE)),VLOOKUP("Wet Pavement",'Crash Types &amp; Calculations'!$D$5:$K$26,8,FALSE),FALSE))</f>
        <v>1</v>
      </c>
      <c r="AQ35" s="286">
        <f ca="1">IF(OR(ISBLANK('Worksheet 2b'!$D$13),ISBLANK($D35),ISBLANK($E35),$G35="N",ISBLANK($G35)),1,VLOOKUP('Worksheet 2b'!$D$13,INDIRECT(VLOOKUP('Crash Summary Worksheet'!$D35,'Crash Types &amp; Calculations'!$M$5:$N$9,2,FALSE)),VLOOKUP("Night",'Crash Types &amp; Calculations'!$D$5:$K$26,8,FALSE),FALSE))</f>
        <v>1</v>
      </c>
      <c r="AR35" s="288">
        <f t="shared" si="3"/>
        <v>0</v>
      </c>
      <c r="AS35" s="284">
        <f ca="1">IF(OR(ISBLANK('Worksheet 2b'!$D$27),ISBLANK($D35),ISBLANK($E35),ISERROR(VLOOKUP('Worksheet 2b'!$D$27,INDIRECT(VLOOKUP('Crash Summary Worksheet'!$D35,'Crash Types &amp; Calculations'!$M$5:$N$9,2,FALSE)),VLOOKUP('Crash Summary Worksheet'!$E35,'Crash Types &amp; Calculations'!$D$5:$K$26,8,FALSE),FALSE))),1,VLOOKUP('Worksheet 2b'!$D$27,INDIRECT(VLOOKUP('Crash Summary Worksheet'!$D35,'Crash Types &amp; Calculations'!$M$5:$N$9,2,FALSE)),VLOOKUP('Crash Summary Worksheet'!$E35,'Crash Types &amp; Calculations'!$D$5:$K$26,8,FALSE),FALSE))</f>
        <v>1</v>
      </c>
      <c r="AT35" s="285">
        <f ca="1">IF(OR(ISBLANK('Worksheet 2b'!$D$27),ISBLANK($D35),ISBLANK($E35),$H35="N",ISBLANK($H35)),1,VLOOKUP('Worksheet 2b'!$D$27,INDIRECT(VLOOKUP('Crash Summary Worksheet'!$D35,'Crash Types &amp; Calculations'!$M$5:$N$9,2,FALSE)),VLOOKUP("Wet Pavement",'Crash Types &amp; Calculations'!$D$5:$K$26,8,FALSE),FALSE))</f>
        <v>1</v>
      </c>
      <c r="AU35" s="286">
        <f ca="1">IF(OR(ISBLANK('Worksheet 2b'!$D$27),ISBLANK($D35),ISBLANK($E35),$G35="N",ISBLANK($G35)),1,VLOOKUP('Worksheet 2b'!$D$27,INDIRECT(VLOOKUP('Crash Summary Worksheet'!$D35,'Crash Types &amp; Calculations'!$M$5:$N$9,2,FALSE)),VLOOKUP("Night",'Crash Types &amp; Calculations'!$D$5:$K$26,8,FALSE),FALSE))</f>
        <v>1</v>
      </c>
      <c r="AV35" s="288">
        <f t="shared" si="4"/>
        <v>0</v>
      </c>
      <c r="AW35" s="284">
        <f ca="1">IF(OR(ISBLANK('Worksheet 2b'!$D$41),ISBLANK($D35),ISBLANK($E35),ISERROR(VLOOKUP('Worksheet 2b'!$D$41,INDIRECT(VLOOKUP('Crash Summary Worksheet'!$D35,'Crash Types &amp; Calculations'!$M$5:$N$9,2,FALSE)),VLOOKUP('Crash Summary Worksheet'!$E35,'Crash Types &amp; Calculations'!$D$5:$K$26,8,FALSE),FALSE))),1,VLOOKUP('Worksheet 2b'!$D$41,INDIRECT(VLOOKUP('Crash Summary Worksheet'!$D35,'Crash Types &amp; Calculations'!$M$5:$N$9,2,FALSE)),VLOOKUP('Crash Summary Worksheet'!$E35,'Crash Types &amp; Calculations'!$D$5:$K$26,8,FALSE),FALSE))</f>
        <v>1</v>
      </c>
      <c r="AX35" s="285">
        <f ca="1">IF(OR(ISBLANK('Worksheet 2b'!$D$41),ISBLANK($D35),ISBLANK($E35),$H35="N",ISBLANK($H35)),1,VLOOKUP('Worksheet 2b'!$D$41,INDIRECT(VLOOKUP('Crash Summary Worksheet'!$D35,'Crash Types &amp; Calculations'!$M$5:$N$9,2,FALSE)),VLOOKUP("Wet Pavement",'Crash Types &amp; Calculations'!$D$5:$K$26,8,FALSE),FALSE))</f>
        <v>1</v>
      </c>
      <c r="AY35" s="287">
        <f ca="1">IF(OR(ISBLANK('Worksheet 2b'!$D$41),ISBLANK($D35),ISBLANK($E35),$G35="N",ISBLANK($G35)),1,VLOOKUP('Worksheet 2b'!$D$41,INDIRECT(VLOOKUP('Crash Summary Worksheet'!$D35,'Crash Types &amp; Calculations'!$M$5:$N$9,2,FALSE)),VLOOKUP("Night",'Crash Types &amp; Calculations'!$D$5:$K$26,8,FALSE),FALSE))</f>
        <v>1</v>
      </c>
      <c r="AZ35" s="288">
        <f t="shared" si="5"/>
        <v>0</v>
      </c>
    </row>
    <row r="36" spans="1:52" ht="12.75" customHeight="1" x14ac:dyDescent="0.2">
      <c r="A36" s="618">
        <v>31</v>
      </c>
      <c r="B36" s="118"/>
      <c r="C36" s="119"/>
      <c r="D36" s="117"/>
      <c r="E36" s="117"/>
      <c r="F36" s="117"/>
      <c r="G36" s="118"/>
      <c r="H36" s="118"/>
      <c r="I36" s="118"/>
      <c r="J36" s="118"/>
      <c r="K36" s="117"/>
      <c r="L36" s="120"/>
      <c r="M36" s="289">
        <f t="shared" si="6"/>
        <v>0</v>
      </c>
      <c r="N36" s="290">
        <f t="shared" si="7"/>
        <v>1</v>
      </c>
      <c r="O36" s="283">
        <f>IF(ISBLANK('Worksheet 2a'!$D$13),1,
IF(AND(MAX(AC36:AE36)&gt;1,MIN(AC36:AE36)&lt;=1),MAX(AC36:AE36)*MIN(AC36:AE36),
IF(MIN(AC36:AE36)&gt;=1,MAX(AC36:AE36),MIN(AC36:AE36))))</f>
        <v>1</v>
      </c>
      <c r="P36" s="283">
        <f>IF(ISBLANK('Worksheet 2a'!$D$27),1,
IF(AND(MAX(AG36:AI36)&gt;1,MIN(AG36:AI36)&lt;=1),MAX(AG36:AI36)*MIN(AG36:AI36),
IF(MIN(AG36:AI36)&gt;=1,MAX(AG36:AI36),MIN(AG36:AI36))))</f>
        <v>1</v>
      </c>
      <c r="Q36" s="283">
        <f>IF(ISBLANK('Worksheet 2a'!$D$41),1,
IF(AND(MAX(AK36:AM36)&gt;1,MIN(AK36:AM36)&lt;=1),MAX(AK36:AM36)*MIN(AK36:AM36),
IF(MIN(AK36:AM36)&gt;=1,MAX(AK36:AM36),MIN(AK36:AM36))))</f>
        <v>1</v>
      </c>
      <c r="R36" s="283">
        <f>IF(ISBLANK('Worksheet 2b'!$D$13),1,
IF(AND(MAX(AO36:AQ36)&gt;1,MIN(AO36:AQ36)&lt;=1),MAX(AO36:AQ36)*MIN(AO36:AQ36),
IF(MIN(AO36:AQ36)&gt;=1,MAX(AO36:AQ36),MIN(AO36:AQ36))))</f>
        <v>1</v>
      </c>
      <c r="S36" s="283">
        <f>IF(ISBLANK('Worksheet 2b'!$D$27),1,
IF(AND(MAX(AS36:AU36)&gt;1,MIN(AS36:AU36)&lt;=1),MAX(AS36:AU36)*MIN(AS36:AU36),
IF(MIN(AS36:AU36)&gt;=1,MAX(AS36:AU36),MIN(AS36:AU36))))</f>
        <v>1</v>
      </c>
      <c r="T36" s="283">
        <f>IF(ISBLANK('Worksheet 2b'!$D$41),1,
IF(AND(MAX(AW36:AY36)&gt;1,MIN(AW36:AY36)&lt;=1),MAX(AW36:AY36)*MIN(AW36:AY36),
IF(MIN(AW36:AY36)&gt;=1,MAX(AW36:AY36),MIN(AW36:AY36))))</f>
        <v>1</v>
      </c>
      <c r="U36" s="669" cm="1">
        <f t="array" ref="U36">IF(MAX(O36:T36)&lt;=1,1,PRODUCT(IF(O36:T36&gt;=1,O36:T36)))</f>
        <v>1</v>
      </c>
      <c r="V36" s="669">
        <f t="shared" si="8"/>
        <v>1</v>
      </c>
      <c r="W36" s="683" t="str">
        <f t="shared" si="9"/>
        <v>X</v>
      </c>
      <c r="X36" s="683">
        <f>IF(P36=MIN($O36:$T36),IF(COUNTIF($W36:W36,"X")&gt;0,P36,"X"),P36)</f>
        <v>1</v>
      </c>
      <c r="Y36" s="683">
        <f>IF(Q36=MIN($O36:$T36),IF(COUNTIF($W36:X36,"X")&gt;0,Q36,"X"),Q36)</f>
        <v>1</v>
      </c>
      <c r="Z36" s="683">
        <f>IF(R36=MIN($O36:$T36),IF(COUNTIF($W36:Y36,"X")&gt;0,R36,"X"),R36)</f>
        <v>1</v>
      </c>
      <c r="AA36" s="683">
        <f>IF(S36=MIN($O36:$T36),IF(COUNTIF($W36:Z36,"X")&gt;0,S36,"X"),S36)</f>
        <v>1</v>
      </c>
      <c r="AB36" s="684">
        <f>IF(T36=MIN($O36:$T36),IF(COUNTIF($W36:AA36,"X")&gt;0,T36,"X"),T36)</f>
        <v>1</v>
      </c>
      <c r="AC36" s="284">
        <f ca="1">IF(OR(ISBLANK('Worksheet 2a'!$D$13),ISBLANK($D36),ISBLANK($E36),ISERROR(VLOOKUP('Worksheet 2a'!$D$13,INDIRECT(VLOOKUP('Crash Summary Worksheet'!$D36,'Crash Types &amp; Calculations'!$M$5:$N$9,2,FALSE)),VLOOKUP('Crash Summary Worksheet'!$E36,'Crash Types &amp; Calculations'!$D$5:$K$26,8,FALSE),FALSE))),1,VLOOKUP('Worksheet 2a'!$D$13,INDIRECT(VLOOKUP('Crash Summary Worksheet'!$D36,'Crash Types &amp; Calculations'!$M$5:$N$9,2,FALSE)),VLOOKUP('Crash Summary Worksheet'!$E36,'Crash Types &amp; Calculations'!$D$5:$K$26,8,FALSE),FALSE))</f>
        <v>1</v>
      </c>
      <c r="AD36" s="285">
        <f ca="1">IF(OR(ISBLANK('Worksheet 2a'!$D$13),ISBLANK($D36),ISBLANK($E36),$H36="N",ISBLANK($H36)),1,VLOOKUP('Worksheet 2a'!$D$13,INDIRECT(VLOOKUP('Crash Summary Worksheet'!$D36,'Crash Types &amp; Calculations'!$M$5:$N$9,2,FALSE)),VLOOKUP("Wet Pavement",'Crash Types &amp; Calculations'!$D$5:$K$26,8,FALSE),FALSE))</f>
        <v>1</v>
      </c>
      <c r="AE36" s="286">
        <f ca="1">IF(OR(ISBLANK('Worksheet 2a'!$D$13),ISBLANK($D36),ISBLANK($E36),$G36="N",ISBLANK($G36)),1,VLOOKUP('Worksheet 2a'!$D$13,INDIRECT(VLOOKUP('Crash Summary Worksheet'!$D36,'Crash Types &amp; Calculations'!$M$5:$N$9,2,FALSE)),VLOOKUP("Night",'Crash Types &amp; Calculations'!$D$5:$K$26,8,FALSE),FALSE))</f>
        <v>1</v>
      </c>
      <c r="AF36" s="288">
        <f t="shared" si="0"/>
        <v>0</v>
      </c>
      <c r="AG36" s="284">
        <f ca="1">IF(OR(ISBLANK('Worksheet 2a'!$D$27),ISBLANK($D36),ISBLANK($E36),ISERROR(VLOOKUP('Worksheet 2a'!$D$27,INDIRECT(VLOOKUP('Crash Summary Worksheet'!$D36,'Crash Types &amp; Calculations'!$M$5:$N$9,2,FALSE)),VLOOKUP('Crash Summary Worksheet'!$E36,'Crash Types &amp; Calculations'!$D$5:$K$26,8,FALSE),FALSE))),1,VLOOKUP('Worksheet 2a'!$D$27,INDIRECT(VLOOKUP('Crash Summary Worksheet'!$D36,'Crash Types &amp; Calculations'!$M$5:$N$9,2,FALSE)),VLOOKUP('Crash Summary Worksheet'!$E36,'Crash Types &amp; Calculations'!$D$5:$K$26,8,FALSE),FALSE))</f>
        <v>1</v>
      </c>
      <c r="AH36" s="285">
        <f ca="1">IF(OR(ISBLANK('Worksheet 2a'!$D$27),ISBLANK($D36),ISBLANK($E36),$H36="N",ISBLANK($H36)),1,VLOOKUP('Worksheet 2a'!$D$27,INDIRECT(VLOOKUP('Crash Summary Worksheet'!$D36,'Crash Types &amp; Calculations'!$M$5:$N$9,2,FALSE)),VLOOKUP("Wet Pavement",'Crash Types &amp; Calculations'!$D$5:$K$26,8,FALSE),FALSE))</f>
        <v>1</v>
      </c>
      <c r="AI36" s="286">
        <f ca="1">IF(OR(ISBLANK('Worksheet 2a'!$D$27),ISBLANK($D36),ISBLANK($E36),$G36="N",ISBLANK($G36)),1,VLOOKUP('Worksheet 2a'!$D$27,INDIRECT(VLOOKUP('Crash Summary Worksheet'!$D36,'Crash Types &amp; Calculations'!$M$5:$N$9,2,FALSE)),VLOOKUP("Night",'Crash Types &amp; Calculations'!$D$5:$K$26,8,FALSE),FALSE))</f>
        <v>1</v>
      </c>
      <c r="AJ36" s="288">
        <f t="shared" si="1"/>
        <v>0</v>
      </c>
      <c r="AK36" s="284">
        <f ca="1">IF(OR(ISBLANK('Worksheet 2a'!$D$41),ISBLANK($D36),ISBLANK($E36),ISERROR(VLOOKUP('Worksheet 2a'!$D$41,INDIRECT(VLOOKUP('Crash Summary Worksheet'!$D36,'Crash Types &amp; Calculations'!$M$5:$N$9,2,FALSE)),VLOOKUP('Crash Summary Worksheet'!$E36,'Crash Types &amp; Calculations'!$D$5:$K$26,8,FALSE),FALSE))),1,VLOOKUP('Worksheet 2a'!$D$41,INDIRECT(VLOOKUP('Crash Summary Worksheet'!$D36,'Crash Types &amp; Calculations'!$M$5:$N$9,2,FALSE)),VLOOKUP('Crash Summary Worksheet'!$E36,'Crash Types &amp; Calculations'!$D$5:$K$26,8,FALSE),FALSE))</f>
        <v>1</v>
      </c>
      <c r="AL36" s="285">
        <f ca="1">IF(OR(ISBLANK('Worksheet 2a'!$D$41),ISBLANK($D36),ISBLANK($E36),$H36="N",ISBLANK($H36)),1,VLOOKUP('Worksheet 2a'!$D$41,INDIRECT(VLOOKUP('Crash Summary Worksheet'!$D36,'Crash Types &amp; Calculations'!$M$5:$N$9,2,FALSE)),VLOOKUP("Wet Pavement",'Crash Types &amp; Calculations'!$D$5:$K$26,8,FALSE),FALSE))</f>
        <v>1</v>
      </c>
      <c r="AM36" s="287">
        <f ca="1">IF(OR(ISBLANK('Worksheet 2a'!$D$41),ISBLANK($D36),ISBLANK($E36),$G36="N",ISBLANK($G36)),1,VLOOKUP('Worksheet 2a'!$D$41,INDIRECT(VLOOKUP('Crash Summary Worksheet'!$D36,'Crash Types &amp; Calculations'!$M$5:$N$9,2,FALSE)),VLOOKUP("Night",'Crash Types &amp; Calculations'!$D$5:$K$26,8,FALSE),FALSE))</f>
        <v>1</v>
      </c>
      <c r="AN36" s="288">
        <f t="shared" si="2"/>
        <v>0</v>
      </c>
      <c r="AO36" s="284">
        <f ca="1">IF(OR(ISBLANK('Worksheet 2b'!$D$13),ISBLANK($D36),ISBLANK($E36),ISERROR(VLOOKUP('Worksheet 2b'!$D$13,INDIRECT(VLOOKUP('Crash Summary Worksheet'!$D36,'Crash Types &amp; Calculations'!$M$5:$N$9,2,FALSE)),VLOOKUP('Crash Summary Worksheet'!$E36,'Crash Types &amp; Calculations'!$D$5:$K$26,8,FALSE),FALSE))),1,VLOOKUP('Worksheet 2b'!$D$13,INDIRECT(VLOOKUP('Crash Summary Worksheet'!$D36,'Crash Types &amp; Calculations'!$M$5:$N$9,2,FALSE)),VLOOKUP('Crash Summary Worksheet'!$E36,'Crash Types &amp; Calculations'!$D$5:$K$26,8,FALSE),FALSE))</f>
        <v>1</v>
      </c>
      <c r="AP36" s="285">
        <f ca="1">IF(OR(ISBLANK('Worksheet 2b'!$D$13),ISBLANK($D36),ISBLANK($E36),$H36="N",ISBLANK($H36)),1,VLOOKUP('Worksheet 2b'!$D$13,INDIRECT(VLOOKUP('Crash Summary Worksheet'!$D36,'Crash Types &amp; Calculations'!$M$5:$N$9,2,FALSE)),VLOOKUP("Wet Pavement",'Crash Types &amp; Calculations'!$D$5:$K$26,8,FALSE),FALSE))</f>
        <v>1</v>
      </c>
      <c r="AQ36" s="286">
        <f ca="1">IF(OR(ISBLANK('Worksheet 2b'!$D$13),ISBLANK($D36),ISBLANK($E36),$G36="N",ISBLANK($G36)),1,VLOOKUP('Worksheet 2b'!$D$13,INDIRECT(VLOOKUP('Crash Summary Worksheet'!$D36,'Crash Types &amp; Calculations'!$M$5:$N$9,2,FALSE)),VLOOKUP("Night",'Crash Types &amp; Calculations'!$D$5:$K$26,8,FALSE),FALSE))</f>
        <v>1</v>
      </c>
      <c r="AR36" s="288">
        <f t="shared" si="3"/>
        <v>0</v>
      </c>
      <c r="AS36" s="284">
        <f ca="1">IF(OR(ISBLANK('Worksheet 2b'!$D$27),ISBLANK($D36),ISBLANK($E36),ISERROR(VLOOKUP('Worksheet 2b'!$D$27,INDIRECT(VLOOKUP('Crash Summary Worksheet'!$D36,'Crash Types &amp; Calculations'!$M$5:$N$9,2,FALSE)),VLOOKUP('Crash Summary Worksheet'!$E36,'Crash Types &amp; Calculations'!$D$5:$K$26,8,FALSE),FALSE))),1,VLOOKUP('Worksheet 2b'!$D$27,INDIRECT(VLOOKUP('Crash Summary Worksheet'!$D36,'Crash Types &amp; Calculations'!$M$5:$N$9,2,FALSE)),VLOOKUP('Crash Summary Worksheet'!$E36,'Crash Types &amp; Calculations'!$D$5:$K$26,8,FALSE),FALSE))</f>
        <v>1</v>
      </c>
      <c r="AT36" s="285">
        <f ca="1">IF(OR(ISBLANK('Worksheet 2b'!$D$27),ISBLANK($D36),ISBLANK($E36),$H36="N",ISBLANK($H36)),1,VLOOKUP('Worksheet 2b'!$D$27,INDIRECT(VLOOKUP('Crash Summary Worksheet'!$D36,'Crash Types &amp; Calculations'!$M$5:$N$9,2,FALSE)),VLOOKUP("Wet Pavement",'Crash Types &amp; Calculations'!$D$5:$K$26,8,FALSE),FALSE))</f>
        <v>1</v>
      </c>
      <c r="AU36" s="286">
        <f ca="1">IF(OR(ISBLANK('Worksheet 2b'!$D$27),ISBLANK($D36),ISBLANK($E36),$G36="N",ISBLANK($G36)),1,VLOOKUP('Worksheet 2b'!$D$27,INDIRECT(VLOOKUP('Crash Summary Worksheet'!$D36,'Crash Types &amp; Calculations'!$M$5:$N$9,2,FALSE)),VLOOKUP("Night",'Crash Types &amp; Calculations'!$D$5:$K$26,8,FALSE),FALSE))</f>
        <v>1</v>
      </c>
      <c r="AV36" s="288">
        <f t="shared" si="4"/>
        <v>0</v>
      </c>
      <c r="AW36" s="284">
        <f ca="1">IF(OR(ISBLANK('Worksheet 2b'!$D$41),ISBLANK($D36),ISBLANK($E36),ISERROR(VLOOKUP('Worksheet 2b'!$D$41,INDIRECT(VLOOKUP('Crash Summary Worksheet'!$D36,'Crash Types &amp; Calculations'!$M$5:$N$9,2,FALSE)),VLOOKUP('Crash Summary Worksheet'!$E36,'Crash Types &amp; Calculations'!$D$5:$K$26,8,FALSE),FALSE))),1,VLOOKUP('Worksheet 2b'!$D$41,INDIRECT(VLOOKUP('Crash Summary Worksheet'!$D36,'Crash Types &amp; Calculations'!$M$5:$N$9,2,FALSE)),VLOOKUP('Crash Summary Worksheet'!$E36,'Crash Types &amp; Calculations'!$D$5:$K$26,8,FALSE),FALSE))</f>
        <v>1</v>
      </c>
      <c r="AX36" s="285">
        <f ca="1">IF(OR(ISBLANK('Worksheet 2b'!$D$41),ISBLANK($D36),ISBLANK($E36),$H36="N",ISBLANK($H36)),1,VLOOKUP('Worksheet 2b'!$D$41,INDIRECT(VLOOKUP('Crash Summary Worksheet'!$D36,'Crash Types &amp; Calculations'!$M$5:$N$9,2,FALSE)),VLOOKUP("Wet Pavement",'Crash Types &amp; Calculations'!$D$5:$K$26,8,FALSE),FALSE))</f>
        <v>1</v>
      </c>
      <c r="AY36" s="287">
        <f ca="1">IF(OR(ISBLANK('Worksheet 2b'!$D$41),ISBLANK($D36),ISBLANK($E36),$G36="N",ISBLANK($G36)),1,VLOOKUP('Worksheet 2b'!$D$41,INDIRECT(VLOOKUP('Crash Summary Worksheet'!$D36,'Crash Types &amp; Calculations'!$M$5:$N$9,2,FALSE)),VLOOKUP("Night",'Crash Types &amp; Calculations'!$D$5:$K$26,8,FALSE),FALSE))</f>
        <v>1</v>
      </c>
      <c r="AZ36" s="288">
        <f t="shared" si="5"/>
        <v>0</v>
      </c>
    </row>
    <row r="37" spans="1:52" ht="12.75" customHeight="1" x14ac:dyDescent="0.2">
      <c r="A37" s="618">
        <v>32</v>
      </c>
      <c r="B37" s="118"/>
      <c r="C37" s="119"/>
      <c r="D37" s="117"/>
      <c r="E37" s="117"/>
      <c r="F37" s="117"/>
      <c r="G37" s="118"/>
      <c r="H37" s="118"/>
      <c r="I37" s="118"/>
      <c r="J37" s="118"/>
      <c r="K37" s="117"/>
      <c r="L37" s="120"/>
      <c r="M37" s="289">
        <f t="shared" si="6"/>
        <v>0</v>
      </c>
      <c r="N37" s="290">
        <f t="shared" si="7"/>
        <v>1</v>
      </c>
      <c r="O37" s="283">
        <f>IF(ISBLANK('Worksheet 2a'!$D$13),1,
IF(AND(MAX(AC37:AE37)&gt;1,MIN(AC37:AE37)&lt;=1),MAX(AC37:AE37)*MIN(AC37:AE37),
IF(MIN(AC37:AE37)&gt;=1,MAX(AC37:AE37),MIN(AC37:AE37))))</f>
        <v>1</v>
      </c>
      <c r="P37" s="283">
        <f>IF(ISBLANK('Worksheet 2a'!$D$27),1,
IF(AND(MAX(AG37:AI37)&gt;1,MIN(AG37:AI37)&lt;=1),MAX(AG37:AI37)*MIN(AG37:AI37),
IF(MIN(AG37:AI37)&gt;=1,MAX(AG37:AI37),MIN(AG37:AI37))))</f>
        <v>1</v>
      </c>
      <c r="Q37" s="283">
        <f>IF(ISBLANK('Worksheet 2a'!$D$41),1,
IF(AND(MAX(AK37:AM37)&gt;1,MIN(AK37:AM37)&lt;=1),MAX(AK37:AM37)*MIN(AK37:AM37),
IF(MIN(AK37:AM37)&gt;=1,MAX(AK37:AM37),MIN(AK37:AM37))))</f>
        <v>1</v>
      </c>
      <c r="R37" s="283">
        <f>IF(ISBLANK('Worksheet 2b'!$D$13),1,
IF(AND(MAX(AO37:AQ37)&gt;1,MIN(AO37:AQ37)&lt;=1),MAX(AO37:AQ37)*MIN(AO37:AQ37),
IF(MIN(AO37:AQ37)&gt;=1,MAX(AO37:AQ37),MIN(AO37:AQ37))))</f>
        <v>1</v>
      </c>
      <c r="S37" s="283">
        <f>IF(ISBLANK('Worksheet 2b'!$D$27),1,
IF(AND(MAX(AS37:AU37)&gt;1,MIN(AS37:AU37)&lt;=1),MAX(AS37:AU37)*MIN(AS37:AU37),
IF(MIN(AS37:AU37)&gt;=1,MAX(AS37:AU37),MIN(AS37:AU37))))</f>
        <v>1</v>
      </c>
      <c r="T37" s="283">
        <f>IF(ISBLANK('Worksheet 2b'!$D$41),1,
IF(AND(MAX(AW37:AY37)&gt;1,MIN(AW37:AY37)&lt;=1),MAX(AW37:AY37)*MIN(AW37:AY37),
IF(MIN(AW37:AY37)&gt;=1,MAX(AW37:AY37),MIN(AW37:AY37))))</f>
        <v>1</v>
      </c>
      <c r="U37" s="669" cm="1">
        <f t="array" ref="U37">IF(MAX(O37:T37)&lt;=1,1,PRODUCT(IF(O37:T37&gt;=1,O37:T37)))</f>
        <v>1</v>
      </c>
      <c r="V37" s="669">
        <f t="shared" si="8"/>
        <v>1</v>
      </c>
      <c r="W37" s="683" t="str">
        <f t="shared" si="9"/>
        <v>X</v>
      </c>
      <c r="X37" s="683">
        <f>IF(P37=MIN($O37:$T37),IF(COUNTIF($W37:W37,"X")&gt;0,P37,"X"),P37)</f>
        <v>1</v>
      </c>
      <c r="Y37" s="683">
        <f>IF(Q37=MIN($O37:$T37),IF(COUNTIF($W37:X37,"X")&gt;0,Q37,"X"),Q37)</f>
        <v>1</v>
      </c>
      <c r="Z37" s="683">
        <f>IF(R37=MIN($O37:$T37),IF(COUNTIF($W37:Y37,"X")&gt;0,R37,"X"),R37)</f>
        <v>1</v>
      </c>
      <c r="AA37" s="683">
        <f>IF(S37=MIN($O37:$T37),IF(COUNTIF($W37:Z37,"X")&gt;0,S37,"X"),S37)</f>
        <v>1</v>
      </c>
      <c r="AB37" s="684">
        <f>IF(T37=MIN($O37:$T37),IF(COUNTIF($W37:AA37,"X")&gt;0,T37,"X"),T37)</f>
        <v>1</v>
      </c>
      <c r="AC37" s="284">
        <f ca="1">IF(OR(ISBLANK('Worksheet 2a'!$D$13),ISBLANK($D37),ISBLANK($E37),ISERROR(VLOOKUP('Worksheet 2a'!$D$13,INDIRECT(VLOOKUP('Crash Summary Worksheet'!$D37,'Crash Types &amp; Calculations'!$M$5:$N$9,2,FALSE)),VLOOKUP('Crash Summary Worksheet'!$E37,'Crash Types &amp; Calculations'!$D$5:$K$26,8,FALSE),FALSE))),1,VLOOKUP('Worksheet 2a'!$D$13,INDIRECT(VLOOKUP('Crash Summary Worksheet'!$D37,'Crash Types &amp; Calculations'!$M$5:$N$9,2,FALSE)),VLOOKUP('Crash Summary Worksheet'!$E37,'Crash Types &amp; Calculations'!$D$5:$K$26,8,FALSE),FALSE))</f>
        <v>1</v>
      </c>
      <c r="AD37" s="285">
        <f ca="1">IF(OR(ISBLANK('Worksheet 2a'!$D$13),ISBLANK($D37),ISBLANK($E37),$H37="N",ISBLANK($H37)),1,VLOOKUP('Worksheet 2a'!$D$13,INDIRECT(VLOOKUP('Crash Summary Worksheet'!$D37,'Crash Types &amp; Calculations'!$M$5:$N$9,2,FALSE)),VLOOKUP("Wet Pavement",'Crash Types &amp; Calculations'!$D$5:$K$26,8,FALSE),FALSE))</f>
        <v>1</v>
      </c>
      <c r="AE37" s="286">
        <f ca="1">IF(OR(ISBLANK('Worksheet 2a'!$D$13),ISBLANK($D37),ISBLANK($E37),$G37="N",ISBLANK($G37)),1,VLOOKUP('Worksheet 2a'!$D$13,INDIRECT(VLOOKUP('Crash Summary Worksheet'!$D37,'Crash Types &amp; Calculations'!$M$5:$N$9,2,FALSE)),VLOOKUP("Night",'Crash Types &amp; Calculations'!$D$5:$K$26,8,FALSE),FALSE))</f>
        <v>1</v>
      </c>
      <c r="AF37" s="288">
        <f t="shared" si="0"/>
        <v>0</v>
      </c>
      <c r="AG37" s="284">
        <f ca="1">IF(OR(ISBLANK('Worksheet 2a'!$D$27),ISBLANK($D37),ISBLANK($E37),ISERROR(VLOOKUP('Worksheet 2a'!$D$27,INDIRECT(VLOOKUP('Crash Summary Worksheet'!$D37,'Crash Types &amp; Calculations'!$M$5:$N$9,2,FALSE)),VLOOKUP('Crash Summary Worksheet'!$E37,'Crash Types &amp; Calculations'!$D$5:$K$26,8,FALSE),FALSE))),1,VLOOKUP('Worksheet 2a'!$D$27,INDIRECT(VLOOKUP('Crash Summary Worksheet'!$D37,'Crash Types &amp; Calculations'!$M$5:$N$9,2,FALSE)),VLOOKUP('Crash Summary Worksheet'!$E37,'Crash Types &amp; Calculations'!$D$5:$K$26,8,FALSE),FALSE))</f>
        <v>1</v>
      </c>
      <c r="AH37" s="285">
        <f ca="1">IF(OR(ISBLANK('Worksheet 2a'!$D$27),ISBLANK($D37),ISBLANK($E37),$H37="N",ISBLANK($H37)),1,VLOOKUP('Worksheet 2a'!$D$27,INDIRECT(VLOOKUP('Crash Summary Worksheet'!$D37,'Crash Types &amp; Calculations'!$M$5:$N$9,2,FALSE)),VLOOKUP("Wet Pavement",'Crash Types &amp; Calculations'!$D$5:$K$26,8,FALSE),FALSE))</f>
        <v>1</v>
      </c>
      <c r="AI37" s="286">
        <f ca="1">IF(OR(ISBLANK('Worksheet 2a'!$D$27),ISBLANK($D37),ISBLANK($E37),$G37="N",ISBLANK($G37)),1,VLOOKUP('Worksheet 2a'!$D$27,INDIRECT(VLOOKUP('Crash Summary Worksheet'!$D37,'Crash Types &amp; Calculations'!$M$5:$N$9,2,FALSE)),VLOOKUP("Night",'Crash Types &amp; Calculations'!$D$5:$K$26,8,FALSE),FALSE))</f>
        <v>1</v>
      </c>
      <c r="AJ37" s="288">
        <f t="shared" si="1"/>
        <v>0</v>
      </c>
      <c r="AK37" s="284">
        <f ca="1">IF(OR(ISBLANK('Worksheet 2a'!$D$41),ISBLANK($D37),ISBLANK($E37),ISERROR(VLOOKUP('Worksheet 2a'!$D$41,INDIRECT(VLOOKUP('Crash Summary Worksheet'!$D37,'Crash Types &amp; Calculations'!$M$5:$N$9,2,FALSE)),VLOOKUP('Crash Summary Worksheet'!$E37,'Crash Types &amp; Calculations'!$D$5:$K$26,8,FALSE),FALSE))),1,VLOOKUP('Worksheet 2a'!$D$41,INDIRECT(VLOOKUP('Crash Summary Worksheet'!$D37,'Crash Types &amp; Calculations'!$M$5:$N$9,2,FALSE)),VLOOKUP('Crash Summary Worksheet'!$E37,'Crash Types &amp; Calculations'!$D$5:$K$26,8,FALSE),FALSE))</f>
        <v>1</v>
      </c>
      <c r="AL37" s="285">
        <f ca="1">IF(OR(ISBLANK('Worksheet 2a'!$D$41),ISBLANK($D37),ISBLANK($E37),$H37="N",ISBLANK($H37)),1,VLOOKUP('Worksheet 2a'!$D$41,INDIRECT(VLOOKUP('Crash Summary Worksheet'!$D37,'Crash Types &amp; Calculations'!$M$5:$N$9,2,FALSE)),VLOOKUP("Wet Pavement",'Crash Types &amp; Calculations'!$D$5:$K$26,8,FALSE),FALSE))</f>
        <v>1</v>
      </c>
      <c r="AM37" s="287">
        <f ca="1">IF(OR(ISBLANK('Worksheet 2a'!$D$41),ISBLANK($D37),ISBLANK($E37),$G37="N",ISBLANK($G37)),1,VLOOKUP('Worksheet 2a'!$D$41,INDIRECT(VLOOKUP('Crash Summary Worksheet'!$D37,'Crash Types &amp; Calculations'!$M$5:$N$9,2,FALSE)),VLOOKUP("Night",'Crash Types &amp; Calculations'!$D$5:$K$26,8,FALSE),FALSE))</f>
        <v>1</v>
      </c>
      <c r="AN37" s="288">
        <f t="shared" si="2"/>
        <v>0</v>
      </c>
      <c r="AO37" s="284">
        <f ca="1">IF(OR(ISBLANK('Worksheet 2b'!$D$13),ISBLANK($D37),ISBLANK($E37),ISERROR(VLOOKUP('Worksheet 2b'!$D$13,INDIRECT(VLOOKUP('Crash Summary Worksheet'!$D37,'Crash Types &amp; Calculations'!$M$5:$N$9,2,FALSE)),VLOOKUP('Crash Summary Worksheet'!$E37,'Crash Types &amp; Calculations'!$D$5:$K$26,8,FALSE),FALSE))),1,VLOOKUP('Worksheet 2b'!$D$13,INDIRECT(VLOOKUP('Crash Summary Worksheet'!$D37,'Crash Types &amp; Calculations'!$M$5:$N$9,2,FALSE)),VLOOKUP('Crash Summary Worksheet'!$E37,'Crash Types &amp; Calculations'!$D$5:$K$26,8,FALSE),FALSE))</f>
        <v>1</v>
      </c>
      <c r="AP37" s="285">
        <f ca="1">IF(OR(ISBLANK('Worksheet 2b'!$D$13),ISBLANK($D37),ISBLANK($E37),$H37="N",ISBLANK($H37)),1,VLOOKUP('Worksheet 2b'!$D$13,INDIRECT(VLOOKUP('Crash Summary Worksheet'!$D37,'Crash Types &amp; Calculations'!$M$5:$N$9,2,FALSE)),VLOOKUP("Wet Pavement",'Crash Types &amp; Calculations'!$D$5:$K$26,8,FALSE),FALSE))</f>
        <v>1</v>
      </c>
      <c r="AQ37" s="286">
        <f ca="1">IF(OR(ISBLANK('Worksheet 2b'!$D$13),ISBLANK($D37),ISBLANK($E37),$G37="N",ISBLANK($G37)),1,VLOOKUP('Worksheet 2b'!$D$13,INDIRECT(VLOOKUP('Crash Summary Worksheet'!$D37,'Crash Types &amp; Calculations'!$M$5:$N$9,2,FALSE)),VLOOKUP("Night",'Crash Types &amp; Calculations'!$D$5:$K$26,8,FALSE),FALSE))</f>
        <v>1</v>
      </c>
      <c r="AR37" s="288">
        <f t="shared" si="3"/>
        <v>0</v>
      </c>
      <c r="AS37" s="284">
        <f ca="1">IF(OR(ISBLANK('Worksheet 2b'!$D$27),ISBLANK($D37),ISBLANK($E37),ISERROR(VLOOKUP('Worksheet 2b'!$D$27,INDIRECT(VLOOKUP('Crash Summary Worksheet'!$D37,'Crash Types &amp; Calculations'!$M$5:$N$9,2,FALSE)),VLOOKUP('Crash Summary Worksheet'!$E37,'Crash Types &amp; Calculations'!$D$5:$K$26,8,FALSE),FALSE))),1,VLOOKUP('Worksheet 2b'!$D$27,INDIRECT(VLOOKUP('Crash Summary Worksheet'!$D37,'Crash Types &amp; Calculations'!$M$5:$N$9,2,FALSE)),VLOOKUP('Crash Summary Worksheet'!$E37,'Crash Types &amp; Calculations'!$D$5:$K$26,8,FALSE),FALSE))</f>
        <v>1</v>
      </c>
      <c r="AT37" s="285">
        <f ca="1">IF(OR(ISBLANK('Worksheet 2b'!$D$27),ISBLANK($D37),ISBLANK($E37),$H37="N",ISBLANK($H37)),1,VLOOKUP('Worksheet 2b'!$D$27,INDIRECT(VLOOKUP('Crash Summary Worksheet'!$D37,'Crash Types &amp; Calculations'!$M$5:$N$9,2,FALSE)),VLOOKUP("Wet Pavement",'Crash Types &amp; Calculations'!$D$5:$K$26,8,FALSE),FALSE))</f>
        <v>1</v>
      </c>
      <c r="AU37" s="286">
        <f ca="1">IF(OR(ISBLANK('Worksheet 2b'!$D$27),ISBLANK($D37),ISBLANK($E37),$G37="N",ISBLANK($G37)),1,VLOOKUP('Worksheet 2b'!$D$27,INDIRECT(VLOOKUP('Crash Summary Worksheet'!$D37,'Crash Types &amp; Calculations'!$M$5:$N$9,2,FALSE)),VLOOKUP("Night",'Crash Types &amp; Calculations'!$D$5:$K$26,8,FALSE),FALSE))</f>
        <v>1</v>
      </c>
      <c r="AV37" s="288">
        <f t="shared" si="4"/>
        <v>0</v>
      </c>
      <c r="AW37" s="284">
        <f ca="1">IF(OR(ISBLANK('Worksheet 2b'!$D$41),ISBLANK($D37),ISBLANK($E37),ISERROR(VLOOKUP('Worksheet 2b'!$D$41,INDIRECT(VLOOKUP('Crash Summary Worksheet'!$D37,'Crash Types &amp; Calculations'!$M$5:$N$9,2,FALSE)),VLOOKUP('Crash Summary Worksheet'!$E37,'Crash Types &amp; Calculations'!$D$5:$K$26,8,FALSE),FALSE))),1,VLOOKUP('Worksheet 2b'!$D$41,INDIRECT(VLOOKUP('Crash Summary Worksheet'!$D37,'Crash Types &amp; Calculations'!$M$5:$N$9,2,FALSE)),VLOOKUP('Crash Summary Worksheet'!$E37,'Crash Types &amp; Calculations'!$D$5:$K$26,8,FALSE),FALSE))</f>
        <v>1</v>
      </c>
      <c r="AX37" s="285">
        <f ca="1">IF(OR(ISBLANK('Worksheet 2b'!$D$41),ISBLANK($D37),ISBLANK($E37),$H37="N",ISBLANK($H37)),1,VLOOKUP('Worksheet 2b'!$D$41,INDIRECT(VLOOKUP('Crash Summary Worksheet'!$D37,'Crash Types &amp; Calculations'!$M$5:$N$9,2,FALSE)),VLOOKUP("Wet Pavement",'Crash Types &amp; Calculations'!$D$5:$K$26,8,FALSE),FALSE))</f>
        <v>1</v>
      </c>
      <c r="AY37" s="287">
        <f ca="1">IF(OR(ISBLANK('Worksheet 2b'!$D$41),ISBLANK($D37),ISBLANK($E37),$G37="N",ISBLANK($G37)),1,VLOOKUP('Worksheet 2b'!$D$41,INDIRECT(VLOOKUP('Crash Summary Worksheet'!$D37,'Crash Types &amp; Calculations'!$M$5:$N$9,2,FALSE)),VLOOKUP("Night",'Crash Types &amp; Calculations'!$D$5:$K$26,8,FALSE),FALSE))</f>
        <v>1</v>
      </c>
      <c r="AZ37" s="288">
        <f t="shared" si="5"/>
        <v>0</v>
      </c>
    </row>
    <row r="38" spans="1:52" ht="12.75" customHeight="1" x14ac:dyDescent="0.2">
      <c r="A38" s="618">
        <v>33</v>
      </c>
      <c r="B38" s="118"/>
      <c r="C38" s="119"/>
      <c r="D38" s="117"/>
      <c r="E38" s="117"/>
      <c r="F38" s="117"/>
      <c r="G38" s="118"/>
      <c r="H38" s="118"/>
      <c r="I38" s="118"/>
      <c r="J38" s="118"/>
      <c r="K38" s="117"/>
      <c r="L38" s="120"/>
      <c r="M38" s="289">
        <f t="shared" si="6"/>
        <v>0</v>
      </c>
      <c r="N38" s="290">
        <f t="shared" si="7"/>
        <v>1</v>
      </c>
      <c r="O38" s="283">
        <f>IF(ISBLANK('Worksheet 2a'!$D$13),1,
IF(AND(MAX(AC38:AE38)&gt;1,MIN(AC38:AE38)&lt;=1),MAX(AC38:AE38)*MIN(AC38:AE38),
IF(MIN(AC38:AE38)&gt;=1,MAX(AC38:AE38),MIN(AC38:AE38))))</f>
        <v>1</v>
      </c>
      <c r="P38" s="283">
        <f>IF(ISBLANK('Worksheet 2a'!$D$27),1,
IF(AND(MAX(AG38:AI38)&gt;1,MIN(AG38:AI38)&lt;=1),MAX(AG38:AI38)*MIN(AG38:AI38),
IF(MIN(AG38:AI38)&gt;=1,MAX(AG38:AI38),MIN(AG38:AI38))))</f>
        <v>1</v>
      </c>
      <c r="Q38" s="283">
        <f>IF(ISBLANK('Worksheet 2a'!$D$41),1,
IF(AND(MAX(AK38:AM38)&gt;1,MIN(AK38:AM38)&lt;=1),MAX(AK38:AM38)*MIN(AK38:AM38),
IF(MIN(AK38:AM38)&gt;=1,MAX(AK38:AM38),MIN(AK38:AM38))))</f>
        <v>1</v>
      </c>
      <c r="R38" s="283">
        <f>IF(ISBLANK('Worksheet 2b'!$D$13),1,
IF(AND(MAX(AO38:AQ38)&gt;1,MIN(AO38:AQ38)&lt;=1),MAX(AO38:AQ38)*MIN(AO38:AQ38),
IF(MIN(AO38:AQ38)&gt;=1,MAX(AO38:AQ38),MIN(AO38:AQ38))))</f>
        <v>1</v>
      </c>
      <c r="S38" s="283">
        <f>IF(ISBLANK('Worksheet 2b'!$D$27),1,
IF(AND(MAX(AS38:AU38)&gt;1,MIN(AS38:AU38)&lt;=1),MAX(AS38:AU38)*MIN(AS38:AU38),
IF(MIN(AS38:AU38)&gt;=1,MAX(AS38:AU38),MIN(AS38:AU38))))</f>
        <v>1</v>
      </c>
      <c r="T38" s="283">
        <f>IF(ISBLANK('Worksheet 2b'!$D$41),1,
IF(AND(MAX(AW38:AY38)&gt;1,MIN(AW38:AY38)&lt;=1),MAX(AW38:AY38)*MIN(AW38:AY38),
IF(MIN(AW38:AY38)&gt;=1,MAX(AW38:AY38),MIN(AW38:AY38))))</f>
        <v>1</v>
      </c>
      <c r="U38" s="669" cm="1">
        <f t="array" ref="U38">IF(MAX(O38:T38)&lt;=1,1,PRODUCT(IF(O38:T38&gt;=1,O38:T38)))</f>
        <v>1</v>
      </c>
      <c r="V38" s="669">
        <f t="shared" si="8"/>
        <v>1</v>
      </c>
      <c r="W38" s="683" t="str">
        <f t="shared" si="9"/>
        <v>X</v>
      </c>
      <c r="X38" s="683">
        <f>IF(P38=MIN($O38:$T38),IF(COUNTIF($W38:W38,"X")&gt;0,P38,"X"),P38)</f>
        <v>1</v>
      </c>
      <c r="Y38" s="683">
        <f>IF(Q38=MIN($O38:$T38),IF(COUNTIF($W38:X38,"X")&gt;0,Q38,"X"),Q38)</f>
        <v>1</v>
      </c>
      <c r="Z38" s="683">
        <f>IF(R38=MIN($O38:$T38),IF(COUNTIF($W38:Y38,"X")&gt;0,R38,"X"),R38)</f>
        <v>1</v>
      </c>
      <c r="AA38" s="683">
        <f>IF(S38=MIN($O38:$T38),IF(COUNTIF($W38:Z38,"X")&gt;0,S38,"X"),S38)</f>
        <v>1</v>
      </c>
      <c r="AB38" s="684">
        <f>IF(T38=MIN($O38:$T38),IF(COUNTIF($W38:AA38,"X")&gt;0,T38,"X"),T38)</f>
        <v>1</v>
      </c>
      <c r="AC38" s="284">
        <f ca="1">IF(OR(ISBLANK('Worksheet 2a'!$D$13),ISBLANK($D38),ISBLANK($E38),ISERROR(VLOOKUP('Worksheet 2a'!$D$13,INDIRECT(VLOOKUP('Crash Summary Worksheet'!$D38,'Crash Types &amp; Calculations'!$M$5:$N$9,2,FALSE)),VLOOKUP('Crash Summary Worksheet'!$E38,'Crash Types &amp; Calculations'!$D$5:$K$26,8,FALSE),FALSE))),1,VLOOKUP('Worksheet 2a'!$D$13,INDIRECT(VLOOKUP('Crash Summary Worksheet'!$D38,'Crash Types &amp; Calculations'!$M$5:$N$9,2,FALSE)),VLOOKUP('Crash Summary Worksheet'!$E38,'Crash Types &amp; Calculations'!$D$5:$K$26,8,FALSE),FALSE))</f>
        <v>1</v>
      </c>
      <c r="AD38" s="285">
        <f ca="1">IF(OR(ISBLANK('Worksheet 2a'!$D$13),ISBLANK($D38),ISBLANK($E38),$H38="N",ISBLANK($H38)),1,VLOOKUP('Worksheet 2a'!$D$13,INDIRECT(VLOOKUP('Crash Summary Worksheet'!$D38,'Crash Types &amp; Calculations'!$M$5:$N$9,2,FALSE)),VLOOKUP("Wet Pavement",'Crash Types &amp; Calculations'!$D$5:$K$26,8,FALSE),FALSE))</f>
        <v>1</v>
      </c>
      <c r="AE38" s="286">
        <f ca="1">IF(OR(ISBLANK('Worksheet 2a'!$D$13),ISBLANK($D38),ISBLANK($E38),$G38="N",ISBLANK($G38)),1,VLOOKUP('Worksheet 2a'!$D$13,INDIRECT(VLOOKUP('Crash Summary Worksheet'!$D38,'Crash Types &amp; Calculations'!$M$5:$N$9,2,FALSE)),VLOOKUP("Night",'Crash Types &amp; Calculations'!$D$5:$K$26,8,FALSE),FALSE))</f>
        <v>1</v>
      </c>
      <c r="AF38" s="288">
        <f t="shared" si="0"/>
        <v>0</v>
      </c>
      <c r="AG38" s="284">
        <f ca="1">IF(OR(ISBLANK('Worksheet 2a'!$D$27),ISBLANK($D38),ISBLANK($E38),ISERROR(VLOOKUP('Worksheet 2a'!$D$27,INDIRECT(VLOOKUP('Crash Summary Worksheet'!$D38,'Crash Types &amp; Calculations'!$M$5:$N$9,2,FALSE)),VLOOKUP('Crash Summary Worksheet'!$E38,'Crash Types &amp; Calculations'!$D$5:$K$26,8,FALSE),FALSE))),1,VLOOKUP('Worksheet 2a'!$D$27,INDIRECT(VLOOKUP('Crash Summary Worksheet'!$D38,'Crash Types &amp; Calculations'!$M$5:$N$9,2,FALSE)),VLOOKUP('Crash Summary Worksheet'!$E38,'Crash Types &amp; Calculations'!$D$5:$K$26,8,FALSE),FALSE))</f>
        <v>1</v>
      </c>
      <c r="AH38" s="285">
        <f ca="1">IF(OR(ISBLANK('Worksheet 2a'!$D$27),ISBLANK($D38),ISBLANK($E38),$H38="N",ISBLANK($H38)),1,VLOOKUP('Worksheet 2a'!$D$27,INDIRECT(VLOOKUP('Crash Summary Worksheet'!$D38,'Crash Types &amp; Calculations'!$M$5:$N$9,2,FALSE)),VLOOKUP("Wet Pavement",'Crash Types &amp; Calculations'!$D$5:$K$26,8,FALSE),FALSE))</f>
        <v>1</v>
      </c>
      <c r="AI38" s="286">
        <f ca="1">IF(OR(ISBLANK('Worksheet 2a'!$D$27),ISBLANK($D38),ISBLANK($E38),$G38="N",ISBLANK($G38)),1,VLOOKUP('Worksheet 2a'!$D$27,INDIRECT(VLOOKUP('Crash Summary Worksheet'!$D38,'Crash Types &amp; Calculations'!$M$5:$N$9,2,FALSE)),VLOOKUP("Night",'Crash Types &amp; Calculations'!$D$5:$K$26,8,FALSE),FALSE))</f>
        <v>1</v>
      </c>
      <c r="AJ38" s="288">
        <f t="shared" si="1"/>
        <v>0</v>
      </c>
      <c r="AK38" s="284">
        <f ca="1">IF(OR(ISBLANK('Worksheet 2a'!$D$41),ISBLANK($D38),ISBLANK($E38),ISERROR(VLOOKUP('Worksheet 2a'!$D$41,INDIRECT(VLOOKUP('Crash Summary Worksheet'!$D38,'Crash Types &amp; Calculations'!$M$5:$N$9,2,FALSE)),VLOOKUP('Crash Summary Worksheet'!$E38,'Crash Types &amp; Calculations'!$D$5:$K$26,8,FALSE),FALSE))),1,VLOOKUP('Worksheet 2a'!$D$41,INDIRECT(VLOOKUP('Crash Summary Worksheet'!$D38,'Crash Types &amp; Calculations'!$M$5:$N$9,2,FALSE)),VLOOKUP('Crash Summary Worksheet'!$E38,'Crash Types &amp; Calculations'!$D$5:$K$26,8,FALSE),FALSE))</f>
        <v>1</v>
      </c>
      <c r="AL38" s="285">
        <f ca="1">IF(OR(ISBLANK('Worksheet 2a'!$D$41),ISBLANK($D38),ISBLANK($E38),$H38="N",ISBLANK($H38)),1,VLOOKUP('Worksheet 2a'!$D$41,INDIRECT(VLOOKUP('Crash Summary Worksheet'!$D38,'Crash Types &amp; Calculations'!$M$5:$N$9,2,FALSE)),VLOOKUP("Wet Pavement",'Crash Types &amp; Calculations'!$D$5:$K$26,8,FALSE),FALSE))</f>
        <v>1</v>
      </c>
      <c r="AM38" s="287">
        <f ca="1">IF(OR(ISBLANK('Worksheet 2a'!$D$41),ISBLANK($D38),ISBLANK($E38),$G38="N",ISBLANK($G38)),1,VLOOKUP('Worksheet 2a'!$D$41,INDIRECT(VLOOKUP('Crash Summary Worksheet'!$D38,'Crash Types &amp; Calculations'!$M$5:$N$9,2,FALSE)),VLOOKUP("Night",'Crash Types &amp; Calculations'!$D$5:$K$26,8,FALSE),FALSE))</f>
        <v>1</v>
      </c>
      <c r="AN38" s="288">
        <f t="shared" si="2"/>
        <v>0</v>
      </c>
      <c r="AO38" s="284">
        <f ca="1">IF(OR(ISBLANK('Worksheet 2b'!$D$13),ISBLANK($D38),ISBLANK($E38),ISERROR(VLOOKUP('Worksheet 2b'!$D$13,INDIRECT(VLOOKUP('Crash Summary Worksheet'!$D38,'Crash Types &amp; Calculations'!$M$5:$N$9,2,FALSE)),VLOOKUP('Crash Summary Worksheet'!$E38,'Crash Types &amp; Calculations'!$D$5:$K$26,8,FALSE),FALSE))),1,VLOOKUP('Worksheet 2b'!$D$13,INDIRECT(VLOOKUP('Crash Summary Worksheet'!$D38,'Crash Types &amp; Calculations'!$M$5:$N$9,2,FALSE)),VLOOKUP('Crash Summary Worksheet'!$E38,'Crash Types &amp; Calculations'!$D$5:$K$26,8,FALSE),FALSE))</f>
        <v>1</v>
      </c>
      <c r="AP38" s="285">
        <f ca="1">IF(OR(ISBLANK('Worksheet 2b'!$D$13),ISBLANK($D38),ISBLANK($E38),$H38="N",ISBLANK($H38)),1,VLOOKUP('Worksheet 2b'!$D$13,INDIRECT(VLOOKUP('Crash Summary Worksheet'!$D38,'Crash Types &amp; Calculations'!$M$5:$N$9,2,FALSE)),VLOOKUP("Wet Pavement",'Crash Types &amp; Calculations'!$D$5:$K$26,8,FALSE),FALSE))</f>
        <v>1</v>
      </c>
      <c r="AQ38" s="286">
        <f ca="1">IF(OR(ISBLANK('Worksheet 2b'!$D$13),ISBLANK($D38),ISBLANK($E38),$G38="N",ISBLANK($G38)),1,VLOOKUP('Worksheet 2b'!$D$13,INDIRECT(VLOOKUP('Crash Summary Worksheet'!$D38,'Crash Types &amp; Calculations'!$M$5:$N$9,2,FALSE)),VLOOKUP("Night",'Crash Types &amp; Calculations'!$D$5:$K$26,8,FALSE),FALSE))</f>
        <v>1</v>
      </c>
      <c r="AR38" s="288">
        <f t="shared" si="3"/>
        <v>0</v>
      </c>
      <c r="AS38" s="284">
        <f ca="1">IF(OR(ISBLANK('Worksheet 2b'!$D$27),ISBLANK($D38),ISBLANK($E38),ISERROR(VLOOKUP('Worksheet 2b'!$D$27,INDIRECT(VLOOKUP('Crash Summary Worksheet'!$D38,'Crash Types &amp; Calculations'!$M$5:$N$9,2,FALSE)),VLOOKUP('Crash Summary Worksheet'!$E38,'Crash Types &amp; Calculations'!$D$5:$K$26,8,FALSE),FALSE))),1,VLOOKUP('Worksheet 2b'!$D$27,INDIRECT(VLOOKUP('Crash Summary Worksheet'!$D38,'Crash Types &amp; Calculations'!$M$5:$N$9,2,FALSE)),VLOOKUP('Crash Summary Worksheet'!$E38,'Crash Types &amp; Calculations'!$D$5:$K$26,8,FALSE),FALSE))</f>
        <v>1</v>
      </c>
      <c r="AT38" s="285">
        <f ca="1">IF(OR(ISBLANK('Worksheet 2b'!$D$27),ISBLANK($D38),ISBLANK($E38),$H38="N",ISBLANK($H38)),1,VLOOKUP('Worksheet 2b'!$D$27,INDIRECT(VLOOKUP('Crash Summary Worksheet'!$D38,'Crash Types &amp; Calculations'!$M$5:$N$9,2,FALSE)),VLOOKUP("Wet Pavement",'Crash Types &amp; Calculations'!$D$5:$K$26,8,FALSE),FALSE))</f>
        <v>1</v>
      </c>
      <c r="AU38" s="286">
        <f ca="1">IF(OR(ISBLANK('Worksheet 2b'!$D$27),ISBLANK($D38),ISBLANK($E38),$G38="N",ISBLANK($G38)),1,VLOOKUP('Worksheet 2b'!$D$27,INDIRECT(VLOOKUP('Crash Summary Worksheet'!$D38,'Crash Types &amp; Calculations'!$M$5:$N$9,2,FALSE)),VLOOKUP("Night",'Crash Types &amp; Calculations'!$D$5:$K$26,8,FALSE),FALSE))</f>
        <v>1</v>
      </c>
      <c r="AV38" s="288">
        <f t="shared" si="4"/>
        <v>0</v>
      </c>
      <c r="AW38" s="284">
        <f ca="1">IF(OR(ISBLANK('Worksheet 2b'!$D$41),ISBLANK($D38),ISBLANK($E38),ISERROR(VLOOKUP('Worksheet 2b'!$D$41,INDIRECT(VLOOKUP('Crash Summary Worksheet'!$D38,'Crash Types &amp; Calculations'!$M$5:$N$9,2,FALSE)),VLOOKUP('Crash Summary Worksheet'!$E38,'Crash Types &amp; Calculations'!$D$5:$K$26,8,FALSE),FALSE))),1,VLOOKUP('Worksheet 2b'!$D$41,INDIRECT(VLOOKUP('Crash Summary Worksheet'!$D38,'Crash Types &amp; Calculations'!$M$5:$N$9,2,FALSE)),VLOOKUP('Crash Summary Worksheet'!$E38,'Crash Types &amp; Calculations'!$D$5:$K$26,8,FALSE),FALSE))</f>
        <v>1</v>
      </c>
      <c r="AX38" s="285">
        <f ca="1">IF(OR(ISBLANK('Worksheet 2b'!$D$41),ISBLANK($D38),ISBLANK($E38),$H38="N",ISBLANK($H38)),1,VLOOKUP('Worksheet 2b'!$D$41,INDIRECT(VLOOKUP('Crash Summary Worksheet'!$D38,'Crash Types &amp; Calculations'!$M$5:$N$9,2,FALSE)),VLOOKUP("Wet Pavement",'Crash Types &amp; Calculations'!$D$5:$K$26,8,FALSE),FALSE))</f>
        <v>1</v>
      </c>
      <c r="AY38" s="287">
        <f ca="1">IF(OR(ISBLANK('Worksheet 2b'!$D$41),ISBLANK($D38),ISBLANK($E38),$G38="N",ISBLANK($G38)),1,VLOOKUP('Worksheet 2b'!$D$41,INDIRECT(VLOOKUP('Crash Summary Worksheet'!$D38,'Crash Types &amp; Calculations'!$M$5:$N$9,2,FALSE)),VLOOKUP("Night",'Crash Types &amp; Calculations'!$D$5:$K$26,8,FALSE),FALSE))</f>
        <v>1</v>
      </c>
      <c r="AZ38" s="288">
        <f t="shared" si="5"/>
        <v>0</v>
      </c>
    </row>
    <row r="39" spans="1:52" ht="12.75" customHeight="1" x14ac:dyDescent="0.2">
      <c r="A39" s="618">
        <v>34</v>
      </c>
      <c r="B39" s="118"/>
      <c r="C39" s="119"/>
      <c r="D39" s="117"/>
      <c r="E39" s="117"/>
      <c r="F39" s="117"/>
      <c r="G39" s="118"/>
      <c r="H39" s="118"/>
      <c r="I39" s="118"/>
      <c r="J39" s="118"/>
      <c r="K39" s="117"/>
      <c r="L39" s="120"/>
      <c r="M39" s="289">
        <f t="shared" si="6"/>
        <v>0</v>
      </c>
      <c r="N39" s="290">
        <f t="shared" si="7"/>
        <v>1</v>
      </c>
      <c r="O39" s="283">
        <f>IF(ISBLANK('Worksheet 2a'!$D$13),1,
IF(AND(MAX(AC39:AE39)&gt;1,MIN(AC39:AE39)&lt;=1),MAX(AC39:AE39)*MIN(AC39:AE39),
IF(MIN(AC39:AE39)&gt;=1,MAX(AC39:AE39),MIN(AC39:AE39))))</f>
        <v>1</v>
      </c>
      <c r="P39" s="283">
        <f>IF(ISBLANK('Worksheet 2a'!$D$27),1,
IF(AND(MAX(AG39:AI39)&gt;1,MIN(AG39:AI39)&lt;=1),MAX(AG39:AI39)*MIN(AG39:AI39),
IF(MIN(AG39:AI39)&gt;=1,MAX(AG39:AI39),MIN(AG39:AI39))))</f>
        <v>1</v>
      </c>
      <c r="Q39" s="283">
        <f>IF(ISBLANK('Worksheet 2a'!$D$41),1,
IF(AND(MAX(AK39:AM39)&gt;1,MIN(AK39:AM39)&lt;=1),MAX(AK39:AM39)*MIN(AK39:AM39),
IF(MIN(AK39:AM39)&gt;=1,MAX(AK39:AM39),MIN(AK39:AM39))))</f>
        <v>1</v>
      </c>
      <c r="R39" s="283">
        <f>IF(ISBLANK('Worksheet 2b'!$D$13),1,
IF(AND(MAX(AO39:AQ39)&gt;1,MIN(AO39:AQ39)&lt;=1),MAX(AO39:AQ39)*MIN(AO39:AQ39),
IF(MIN(AO39:AQ39)&gt;=1,MAX(AO39:AQ39),MIN(AO39:AQ39))))</f>
        <v>1</v>
      </c>
      <c r="S39" s="283">
        <f>IF(ISBLANK('Worksheet 2b'!$D$27),1,
IF(AND(MAX(AS39:AU39)&gt;1,MIN(AS39:AU39)&lt;=1),MAX(AS39:AU39)*MIN(AS39:AU39),
IF(MIN(AS39:AU39)&gt;=1,MAX(AS39:AU39),MIN(AS39:AU39))))</f>
        <v>1</v>
      </c>
      <c r="T39" s="283">
        <f>IF(ISBLANK('Worksheet 2b'!$D$41),1,
IF(AND(MAX(AW39:AY39)&gt;1,MIN(AW39:AY39)&lt;=1),MAX(AW39:AY39)*MIN(AW39:AY39),
IF(MIN(AW39:AY39)&gt;=1,MAX(AW39:AY39),MIN(AW39:AY39))))</f>
        <v>1</v>
      </c>
      <c r="U39" s="669" cm="1">
        <f t="array" ref="U39">IF(MAX(O39:T39)&lt;=1,1,PRODUCT(IF(O39:T39&gt;=1,O39:T39)))</f>
        <v>1</v>
      </c>
      <c r="V39" s="669">
        <f t="shared" si="8"/>
        <v>1</v>
      </c>
      <c r="W39" s="683" t="str">
        <f t="shared" si="9"/>
        <v>X</v>
      </c>
      <c r="X39" s="683">
        <f>IF(P39=MIN($O39:$T39),IF(COUNTIF($W39:W39,"X")&gt;0,P39,"X"),P39)</f>
        <v>1</v>
      </c>
      <c r="Y39" s="683">
        <f>IF(Q39=MIN($O39:$T39),IF(COUNTIF($W39:X39,"X")&gt;0,Q39,"X"),Q39)</f>
        <v>1</v>
      </c>
      <c r="Z39" s="683">
        <f>IF(R39=MIN($O39:$T39),IF(COUNTIF($W39:Y39,"X")&gt;0,R39,"X"),R39)</f>
        <v>1</v>
      </c>
      <c r="AA39" s="683">
        <f>IF(S39=MIN($O39:$T39),IF(COUNTIF($W39:Z39,"X")&gt;0,S39,"X"),S39)</f>
        <v>1</v>
      </c>
      <c r="AB39" s="684">
        <f>IF(T39=MIN($O39:$T39),IF(COUNTIF($W39:AA39,"X")&gt;0,T39,"X"),T39)</f>
        <v>1</v>
      </c>
      <c r="AC39" s="284">
        <f ca="1">IF(OR(ISBLANK('Worksheet 2a'!$D$13),ISBLANK($D39),ISBLANK($E39),ISERROR(VLOOKUP('Worksheet 2a'!$D$13,INDIRECT(VLOOKUP('Crash Summary Worksheet'!$D39,'Crash Types &amp; Calculations'!$M$5:$N$9,2,FALSE)),VLOOKUP('Crash Summary Worksheet'!$E39,'Crash Types &amp; Calculations'!$D$5:$K$26,8,FALSE),FALSE))),1,VLOOKUP('Worksheet 2a'!$D$13,INDIRECT(VLOOKUP('Crash Summary Worksheet'!$D39,'Crash Types &amp; Calculations'!$M$5:$N$9,2,FALSE)),VLOOKUP('Crash Summary Worksheet'!$E39,'Crash Types &amp; Calculations'!$D$5:$K$26,8,FALSE),FALSE))</f>
        <v>1</v>
      </c>
      <c r="AD39" s="285">
        <f ca="1">IF(OR(ISBLANK('Worksheet 2a'!$D$13),ISBLANK($D39),ISBLANK($E39),$H39="N",ISBLANK($H39)),1,VLOOKUP('Worksheet 2a'!$D$13,INDIRECT(VLOOKUP('Crash Summary Worksheet'!$D39,'Crash Types &amp; Calculations'!$M$5:$N$9,2,FALSE)),VLOOKUP("Wet Pavement",'Crash Types &amp; Calculations'!$D$5:$K$26,8,FALSE),FALSE))</f>
        <v>1</v>
      </c>
      <c r="AE39" s="286">
        <f ca="1">IF(OR(ISBLANK('Worksheet 2a'!$D$13),ISBLANK($D39),ISBLANK($E39),$G39="N",ISBLANK($G39)),1,VLOOKUP('Worksheet 2a'!$D$13,INDIRECT(VLOOKUP('Crash Summary Worksheet'!$D39,'Crash Types &amp; Calculations'!$M$5:$N$9,2,FALSE)),VLOOKUP("Night",'Crash Types &amp; Calculations'!$D$5:$K$26,8,FALSE),FALSE))</f>
        <v>1</v>
      </c>
      <c r="AF39" s="288">
        <f t="shared" si="0"/>
        <v>0</v>
      </c>
      <c r="AG39" s="284">
        <f ca="1">IF(OR(ISBLANK('Worksheet 2a'!$D$27),ISBLANK($D39),ISBLANK($E39),ISERROR(VLOOKUP('Worksheet 2a'!$D$27,INDIRECT(VLOOKUP('Crash Summary Worksheet'!$D39,'Crash Types &amp; Calculations'!$M$5:$N$9,2,FALSE)),VLOOKUP('Crash Summary Worksheet'!$E39,'Crash Types &amp; Calculations'!$D$5:$K$26,8,FALSE),FALSE))),1,VLOOKUP('Worksheet 2a'!$D$27,INDIRECT(VLOOKUP('Crash Summary Worksheet'!$D39,'Crash Types &amp; Calculations'!$M$5:$N$9,2,FALSE)),VLOOKUP('Crash Summary Worksheet'!$E39,'Crash Types &amp; Calculations'!$D$5:$K$26,8,FALSE),FALSE))</f>
        <v>1</v>
      </c>
      <c r="AH39" s="285">
        <f ca="1">IF(OR(ISBLANK('Worksheet 2a'!$D$27),ISBLANK($D39),ISBLANK($E39),$H39="N",ISBLANK($H39)),1,VLOOKUP('Worksheet 2a'!$D$27,INDIRECT(VLOOKUP('Crash Summary Worksheet'!$D39,'Crash Types &amp; Calculations'!$M$5:$N$9,2,FALSE)),VLOOKUP("Wet Pavement",'Crash Types &amp; Calculations'!$D$5:$K$26,8,FALSE),FALSE))</f>
        <v>1</v>
      </c>
      <c r="AI39" s="286">
        <f ca="1">IF(OR(ISBLANK('Worksheet 2a'!$D$27),ISBLANK($D39),ISBLANK($E39),$G39="N",ISBLANK($G39)),1,VLOOKUP('Worksheet 2a'!$D$27,INDIRECT(VLOOKUP('Crash Summary Worksheet'!$D39,'Crash Types &amp; Calculations'!$M$5:$N$9,2,FALSE)),VLOOKUP("Night",'Crash Types &amp; Calculations'!$D$5:$K$26,8,FALSE),FALSE))</f>
        <v>1</v>
      </c>
      <c r="AJ39" s="288">
        <f t="shared" si="1"/>
        <v>0</v>
      </c>
      <c r="AK39" s="284">
        <f ca="1">IF(OR(ISBLANK('Worksheet 2a'!$D$41),ISBLANK($D39),ISBLANK($E39),ISERROR(VLOOKUP('Worksheet 2a'!$D$41,INDIRECT(VLOOKUP('Crash Summary Worksheet'!$D39,'Crash Types &amp; Calculations'!$M$5:$N$9,2,FALSE)),VLOOKUP('Crash Summary Worksheet'!$E39,'Crash Types &amp; Calculations'!$D$5:$K$26,8,FALSE),FALSE))),1,VLOOKUP('Worksheet 2a'!$D$41,INDIRECT(VLOOKUP('Crash Summary Worksheet'!$D39,'Crash Types &amp; Calculations'!$M$5:$N$9,2,FALSE)),VLOOKUP('Crash Summary Worksheet'!$E39,'Crash Types &amp; Calculations'!$D$5:$K$26,8,FALSE),FALSE))</f>
        <v>1</v>
      </c>
      <c r="AL39" s="285">
        <f ca="1">IF(OR(ISBLANK('Worksheet 2a'!$D$41),ISBLANK($D39),ISBLANK($E39),$H39="N",ISBLANK($H39)),1,VLOOKUP('Worksheet 2a'!$D$41,INDIRECT(VLOOKUP('Crash Summary Worksheet'!$D39,'Crash Types &amp; Calculations'!$M$5:$N$9,2,FALSE)),VLOOKUP("Wet Pavement",'Crash Types &amp; Calculations'!$D$5:$K$26,8,FALSE),FALSE))</f>
        <v>1</v>
      </c>
      <c r="AM39" s="287">
        <f ca="1">IF(OR(ISBLANK('Worksheet 2a'!$D$41),ISBLANK($D39),ISBLANK($E39),$G39="N",ISBLANK($G39)),1,VLOOKUP('Worksheet 2a'!$D$41,INDIRECT(VLOOKUP('Crash Summary Worksheet'!$D39,'Crash Types &amp; Calculations'!$M$5:$N$9,2,FALSE)),VLOOKUP("Night",'Crash Types &amp; Calculations'!$D$5:$K$26,8,FALSE),FALSE))</f>
        <v>1</v>
      </c>
      <c r="AN39" s="288">
        <f t="shared" si="2"/>
        <v>0</v>
      </c>
      <c r="AO39" s="284">
        <f ca="1">IF(OR(ISBLANK('Worksheet 2b'!$D$13),ISBLANK($D39),ISBLANK($E39),ISERROR(VLOOKUP('Worksheet 2b'!$D$13,INDIRECT(VLOOKUP('Crash Summary Worksheet'!$D39,'Crash Types &amp; Calculations'!$M$5:$N$9,2,FALSE)),VLOOKUP('Crash Summary Worksheet'!$E39,'Crash Types &amp; Calculations'!$D$5:$K$26,8,FALSE),FALSE))),1,VLOOKUP('Worksheet 2b'!$D$13,INDIRECT(VLOOKUP('Crash Summary Worksheet'!$D39,'Crash Types &amp; Calculations'!$M$5:$N$9,2,FALSE)),VLOOKUP('Crash Summary Worksheet'!$E39,'Crash Types &amp; Calculations'!$D$5:$K$26,8,FALSE),FALSE))</f>
        <v>1</v>
      </c>
      <c r="AP39" s="285">
        <f ca="1">IF(OR(ISBLANK('Worksheet 2b'!$D$13),ISBLANK($D39),ISBLANK($E39),$H39="N",ISBLANK($H39)),1,VLOOKUP('Worksheet 2b'!$D$13,INDIRECT(VLOOKUP('Crash Summary Worksheet'!$D39,'Crash Types &amp; Calculations'!$M$5:$N$9,2,FALSE)),VLOOKUP("Wet Pavement",'Crash Types &amp; Calculations'!$D$5:$K$26,8,FALSE),FALSE))</f>
        <v>1</v>
      </c>
      <c r="AQ39" s="286">
        <f ca="1">IF(OR(ISBLANK('Worksheet 2b'!$D$13),ISBLANK($D39),ISBLANK($E39),$G39="N",ISBLANK($G39)),1,VLOOKUP('Worksheet 2b'!$D$13,INDIRECT(VLOOKUP('Crash Summary Worksheet'!$D39,'Crash Types &amp; Calculations'!$M$5:$N$9,2,FALSE)),VLOOKUP("Night",'Crash Types &amp; Calculations'!$D$5:$K$26,8,FALSE),FALSE))</f>
        <v>1</v>
      </c>
      <c r="AR39" s="288">
        <f t="shared" si="3"/>
        <v>0</v>
      </c>
      <c r="AS39" s="284">
        <f ca="1">IF(OR(ISBLANK('Worksheet 2b'!$D$27),ISBLANK($D39),ISBLANK($E39),ISERROR(VLOOKUP('Worksheet 2b'!$D$27,INDIRECT(VLOOKUP('Crash Summary Worksheet'!$D39,'Crash Types &amp; Calculations'!$M$5:$N$9,2,FALSE)),VLOOKUP('Crash Summary Worksheet'!$E39,'Crash Types &amp; Calculations'!$D$5:$K$26,8,FALSE),FALSE))),1,VLOOKUP('Worksheet 2b'!$D$27,INDIRECT(VLOOKUP('Crash Summary Worksheet'!$D39,'Crash Types &amp; Calculations'!$M$5:$N$9,2,FALSE)),VLOOKUP('Crash Summary Worksheet'!$E39,'Crash Types &amp; Calculations'!$D$5:$K$26,8,FALSE),FALSE))</f>
        <v>1</v>
      </c>
      <c r="AT39" s="285">
        <f ca="1">IF(OR(ISBLANK('Worksheet 2b'!$D$27),ISBLANK($D39),ISBLANK($E39),$H39="N",ISBLANK($H39)),1,VLOOKUP('Worksheet 2b'!$D$27,INDIRECT(VLOOKUP('Crash Summary Worksheet'!$D39,'Crash Types &amp; Calculations'!$M$5:$N$9,2,FALSE)),VLOOKUP("Wet Pavement",'Crash Types &amp; Calculations'!$D$5:$K$26,8,FALSE),FALSE))</f>
        <v>1</v>
      </c>
      <c r="AU39" s="286">
        <f ca="1">IF(OR(ISBLANK('Worksheet 2b'!$D$27),ISBLANK($D39),ISBLANK($E39),$G39="N",ISBLANK($G39)),1,VLOOKUP('Worksheet 2b'!$D$27,INDIRECT(VLOOKUP('Crash Summary Worksheet'!$D39,'Crash Types &amp; Calculations'!$M$5:$N$9,2,FALSE)),VLOOKUP("Night",'Crash Types &amp; Calculations'!$D$5:$K$26,8,FALSE),FALSE))</f>
        <v>1</v>
      </c>
      <c r="AV39" s="288">
        <f t="shared" si="4"/>
        <v>0</v>
      </c>
      <c r="AW39" s="284">
        <f ca="1">IF(OR(ISBLANK('Worksheet 2b'!$D$41),ISBLANK($D39),ISBLANK($E39),ISERROR(VLOOKUP('Worksheet 2b'!$D$41,INDIRECT(VLOOKUP('Crash Summary Worksheet'!$D39,'Crash Types &amp; Calculations'!$M$5:$N$9,2,FALSE)),VLOOKUP('Crash Summary Worksheet'!$E39,'Crash Types &amp; Calculations'!$D$5:$K$26,8,FALSE),FALSE))),1,VLOOKUP('Worksheet 2b'!$D$41,INDIRECT(VLOOKUP('Crash Summary Worksheet'!$D39,'Crash Types &amp; Calculations'!$M$5:$N$9,2,FALSE)),VLOOKUP('Crash Summary Worksheet'!$E39,'Crash Types &amp; Calculations'!$D$5:$K$26,8,FALSE),FALSE))</f>
        <v>1</v>
      </c>
      <c r="AX39" s="285">
        <f ca="1">IF(OR(ISBLANK('Worksheet 2b'!$D$41),ISBLANK($D39),ISBLANK($E39),$H39="N",ISBLANK($H39)),1,VLOOKUP('Worksheet 2b'!$D$41,INDIRECT(VLOOKUP('Crash Summary Worksheet'!$D39,'Crash Types &amp; Calculations'!$M$5:$N$9,2,FALSE)),VLOOKUP("Wet Pavement",'Crash Types &amp; Calculations'!$D$5:$K$26,8,FALSE),FALSE))</f>
        <v>1</v>
      </c>
      <c r="AY39" s="287">
        <f ca="1">IF(OR(ISBLANK('Worksheet 2b'!$D$41),ISBLANK($D39),ISBLANK($E39),$G39="N",ISBLANK($G39)),1,VLOOKUP('Worksheet 2b'!$D$41,INDIRECT(VLOOKUP('Crash Summary Worksheet'!$D39,'Crash Types &amp; Calculations'!$M$5:$N$9,2,FALSE)),VLOOKUP("Night",'Crash Types &amp; Calculations'!$D$5:$K$26,8,FALSE),FALSE))</f>
        <v>1</v>
      </c>
      <c r="AZ39" s="288">
        <f t="shared" si="5"/>
        <v>0</v>
      </c>
    </row>
    <row r="40" spans="1:52" ht="12.75" customHeight="1" x14ac:dyDescent="0.2">
      <c r="A40" s="618">
        <v>35</v>
      </c>
      <c r="B40" s="118"/>
      <c r="C40" s="119"/>
      <c r="D40" s="117"/>
      <c r="E40" s="117"/>
      <c r="F40" s="117"/>
      <c r="G40" s="118"/>
      <c r="H40" s="118"/>
      <c r="I40" s="118"/>
      <c r="J40" s="118"/>
      <c r="K40" s="117"/>
      <c r="L40" s="120"/>
      <c r="M40" s="289">
        <f t="shared" si="6"/>
        <v>0</v>
      </c>
      <c r="N40" s="290">
        <f t="shared" si="7"/>
        <v>1</v>
      </c>
      <c r="O40" s="283">
        <f>IF(ISBLANK('Worksheet 2a'!$D$13),1,
IF(AND(MAX(AC40:AE40)&gt;1,MIN(AC40:AE40)&lt;=1),MAX(AC40:AE40)*MIN(AC40:AE40),
IF(MIN(AC40:AE40)&gt;=1,MAX(AC40:AE40),MIN(AC40:AE40))))</f>
        <v>1</v>
      </c>
      <c r="P40" s="283">
        <f>IF(ISBLANK('Worksheet 2a'!$D$27),1,
IF(AND(MAX(AG40:AI40)&gt;1,MIN(AG40:AI40)&lt;=1),MAX(AG40:AI40)*MIN(AG40:AI40),
IF(MIN(AG40:AI40)&gt;=1,MAX(AG40:AI40),MIN(AG40:AI40))))</f>
        <v>1</v>
      </c>
      <c r="Q40" s="283">
        <f>IF(ISBLANK('Worksheet 2a'!$D$41),1,
IF(AND(MAX(AK40:AM40)&gt;1,MIN(AK40:AM40)&lt;=1),MAX(AK40:AM40)*MIN(AK40:AM40),
IF(MIN(AK40:AM40)&gt;=1,MAX(AK40:AM40),MIN(AK40:AM40))))</f>
        <v>1</v>
      </c>
      <c r="R40" s="283">
        <f>IF(ISBLANK('Worksheet 2b'!$D$13),1,
IF(AND(MAX(AO40:AQ40)&gt;1,MIN(AO40:AQ40)&lt;=1),MAX(AO40:AQ40)*MIN(AO40:AQ40),
IF(MIN(AO40:AQ40)&gt;=1,MAX(AO40:AQ40),MIN(AO40:AQ40))))</f>
        <v>1</v>
      </c>
      <c r="S40" s="283">
        <f>IF(ISBLANK('Worksheet 2b'!$D$27),1,
IF(AND(MAX(AS40:AU40)&gt;1,MIN(AS40:AU40)&lt;=1),MAX(AS40:AU40)*MIN(AS40:AU40),
IF(MIN(AS40:AU40)&gt;=1,MAX(AS40:AU40),MIN(AS40:AU40))))</f>
        <v>1</v>
      </c>
      <c r="T40" s="283">
        <f>IF(ISBLANK('Worksheet 2b'!$D$41),1,
IF(AND(MAX(AW40:AY40)&gt;1,MIN(AW40:AY40)&lt;=1),MAX(AW40:AY40)*MIN(AW40:AY40),
IF(MIN(AW40:AY40)&gt;=1,MAX(AW40:AY40),MIN(AW40:AY40))))</f>
        <v>1</v>
      </c>
      <c r="U40" s="669" cm="1">
        <f t="array" ref="U40">IF(MAX(O40:T40)&lt;=1,1,PRODUCT(IF(O40:T40&gt;=1,O40:T40)))</f>
        <v>1</v>
      </c>
      <c r="V40" s="669">
        <f t="shared" si="8"/>
        <v>1</v>
      </c>
      <c r="W40" s="683" t="str">
        <f t="shared" si="9"/>
        <v>X</v>
      </c>
      <c r="X40" s="683">
        <f>IF(P40=MIN($O40:$T40),IF(COUNTIF($W40:W40,"X")&gt;0,P40,"X"),P40)</f>
        <v>1</v>
      </c>
      <c r="Y40" s="683">
        <f>IF(Q40=MIN($O40:$T40),IF(COUNTIF($W40:X40,"X")&gt;0,Q40,"X"),Q40)</f>
        <v>1</v>
      </c>
      <c r="Z40" s="683">
        <f>IF(R40=MIN($O40:$T40),IF(COUNTIF($W40:Y40,"X")&gt;0,R40,"X"),R40)</f>
        <v>1</v>
      </c>
      <c r="AA40" s="683">
        <f>IF(S40=MIN($O40:$T40),IF(COUNTIF($W40:Z40,"X")&gt;0,S40,"X"),S40)</f>
        <v>1</v>
      </c>
      <c r="AB40" s="684">
        <f>IF(T40=MIN($O40:$T40),IF(COUNTIF($W40:AA40,"X")&gt;0,T40,"X"),T40)</f>
        <v>1</v>
      </c>
      <c r="AC40" s="284">
        <f ca="1">IF(OR(ISBLANK('Worksheet 2a'!$D$13),ISBLANK($D40),ISBLANK($E40),ISERROR(VLOOKUP('Worksheet 2a'!$D$13,INDIRECT(VLOOKUP('Crash Summary Worksheet'!$D40,'Crash Types &amp; Calculations'!$M$5:$N$9,2,FALSE)),VLOOKUP('Crash Summary Worksheet'!$E40,'Crash Types &amp; Calculations'!$D$5:$K$26,8,FALSE),FALSE))),1,VLOOKUP('Worksheet 2a'!$D$13,INDIRECT(VLOOKUP('Crash Summary Worksheet'!$D40,'Crash Types &amp; Calculations'!$M$5:$N$9,2,FALSE)),VLOOKUP('Crash Summary Worksheet'!$E40,'Crash Types &amp; Calculations'!$D$5:$K$26,8,FALSE),FALSE))</f>
        <v>1</v>
      </c>
      <c r="AD40" s="285">
        <f ca="1">IF(OR(ISBLANK('Worksheet 2a'!$D$13),ISBLANK($D40),ISBLANK($E40),$H40="N",ISBLANK($H40)),1,VLOOKUP('Worksheet 2a'!$D$13,INDIRECT(VLOOKUP('Crash Summary Worksheet'!$D40,'Crash Types &amp; Calculations'!$M$5:$N$9,2,FALSE)),VLOOKUP("Wet Pavement",'Crash Types &amp; Calculations'!$D$5:$K$26,8,FALSE),FALSE))</f>
        <v>1</v>
      </c>
      <c r="AE40" s="286">
        <f ca="1">IF(OR(ISBLANK('Worksheet 2a'!$D$13),ISBLANK($D40),ISBLANK($E40),$G40="N",ISBLANK($G40)),1,VLOOKUP('Worksheet 2a'!$D$13,INDIRECT(VLOOKUP('Crash Summary Worksheet'!$D40,'Crash Types &amp; Calculations'!$M$5:$N$9,2,FALSE)),VLOOKUP("Night",'Crash Types &amp; Calculations'!$D$5:$K$26,8,FALSE),FALSE))</f>
        <v>1</v>
      </c>
      <c r="AF40" s="288">
        <f t="shared" si="0"/>
        <v>0</v>
      </c>
      <c r="AG40" s="284">
        <f ca="1">IF(OR(ISBLANK('Worksheet 2a'!$D$27),ISBLANK($D40),ISBLANK($E40),ISERROR(VLOOKUP('Worksheet 2a'!$D$27,INDIRECT(VLOOKUP('Crash Summary Worksheet'!$D40,'Crash Types &amp; Calculations'!$M$5:$N$9,2,FALSE)),VLOOKUP('Crash Summary Worksheet'!$E40,'Crash Types &amp; Calculations'!$D$5:$K$26,8,FALSE),FALSE))),1,VLOOKUP('Worksheet 2a'!$D$27,INDIRECT(VLOOKUP('Crash Summary Worksheet'!$D40,'Crash Types &amp; Calculations'!$M$5:$N$9,2,FALSE)),VLOOKUP('Crash Summary Worksheet'!$E40,'Crash Types &amp; Calculations'!$D$5:$K$26,8,FALSE),FALSE))</f>
        <v>1</v>
      </c>
      <c r="AH40" s="285">
        <f ca="1">IF(OR(ISBLANK('Worksheet 2a'!$D$27),ISBLANK($D40),ISBLANK($E40),$H40="N",ISBLANK($H40)),1,VLOOKUP('Worksheet 2a'!$D$27,INDIRECT(VLOOKUP('Crash Summary Worksheet'!$D40,'Crash Types &amp; Calculations'!$M$5:$N$9,2,FALSE)),VLOOKUP("Wet Pavement",'Crash Types &amp; Calculations'!$D$5:$K$26,8,FALSE),FALSE))</f>
        <v>1</v>
      </c>
      <c r="AI40" s="286">
        <f ca="1">IF(OR(ISBLANK('Worksheet 2a'!$D$27),ISBLANK($D40),ISBLANK($E40),$G40="N",ISBLANK($G40)),1,VLOOKUP('Worksheet 2a'!$D$27,INDIRECT(VLOOKUP('Crash Summary Worksheet'!$D40,'Crash Types &amp; Calculations'!$M$5:$N$9,2,FALSE)),VLOOKUP("Night",'Crash Types &amp; Calculations'!$D$5:$K$26,8,FALSE),FALSE))</f>
        <v>1</v>
      </c>
      <c r="AJ40" s="288">
        <f t="shared" si="1"/>
        <v>0</v>
      </c>
      <c r="AK40" s="284">
        <f ca="1">IF(OR(ISBLANK('Worksheet 2a'!$D$41),ISBLANK($D40),ISBLANK($E40),ISERROR(VLOOKUP('Worksheet 2a'!$D$41,INDIRECT(VLOOKUP('Crash Summary Worksheet'!$D40,'Crash Types &amp; Calculations'!$M$5:$N$9,2,FALSE)),VLOOKUP('Crash Summary Worksheet'!$E40,'Crash Types &amp; Calculations'!$D$5:$K$26,8,FALSE),FALSE))),1,VLOOKUP('Worksheet 2a'!$D$41,INDIRECT(VLOOKUP('Crash Summary Worksheet'!$D40,'Crash Types &amp; Calculations'!$M$5:$N$9,2,FALSE)),VLOOKUP('Crash Summary Worksheet'!$E40,'Crash Types &amp; Calculations'!$D$5:$K$26,8,FALSE),FALSE))</f>
        <v>1</v>
      </c>
      <c r="AL40" s="285">
        <f ca="1">IF(OR(ISBLANK('Worksheet 2a'!$D$41),ISBLANK($D40),ISBLANK($E40),$H40="N",ISBLANK($H40)),1,VLOOKUP('Worksheet 2a'!$D$41,INDIRECT(VLOOKUP('Crash Summary Worksheet'!$D40,'Crash Types &amp; Calculations'!$M$5:$N$9,2,FALSE)),VLOOKUP("Wet Pavement",'Crash Types &amp; Calculations'!$D$5:$K$26,8,FALSE),FALSE))</f>
        <v>1</v>
      </c>
      <c r="AM40" s="287">
        <f ca="1">IF(OR(ISBLANK('Worksheet 2a'!$D$41),ISBLANK($D40),ISBLANK($E40),$G40="N",ISBLANK($G40)),1,VLOOKUP('Worksheet 2a'!$D$41,INDIRECT(VLOOKUP('Crash Summary Worksheet'!$D40,'Crash Types &amp; Calculations'!$M$5:$N$9,2,FALSE)),VLOOKUP("Night",'Crash Types &amp; Calculations'!$D$5:$K$26,8,FALSE),FALSE))</f>
        <v>1</v>
      </c>
      <c r="AN40" s="288">
        <f t="shared" si="2"/>
        <v>0</v>
      </c>
      <c r="AO40" s="284">
        <f ca="1">IF(OR(ISBLANK('Worksheet 2b'!$D$13),ISBLANK($D40),ISBLANK($E40),ISERROR(VLOOKUP('Worksheet 2b'!$D$13,INDIRECT(VLOOKUP('Crash Summary Worksheet'!$D40,'Crash Types &amp; Calculations'!$M$5:$N$9,2,FALSE)),VLOOKUP('Crash Summary Worksheet'!$E40,'Crash Types &amp; Calculations'!$D$5:$K$26,8,FALSE),FALSE))),1,VLOOKUP('Worksheet 2b'!$D$13,INDIRECT(VLOOKUP('Crash Summary Worksheet'!$D40,'Crash Types &amp; Calculations'!$M$5:$N$9,2,FALSE)),VLOOKUP('Crash Summary Worksheet'!$E40,'Crash Types &amp; Calculations'!$D$5:$K$26,8,FALSE),FALSE))</f>
        <v>1</v>
      </c>
      <c r="AP40" s="285">
        <f ca="1">IF(OR(ISBLANK('Worksheet 2b'!$D$13),ISBLANK($D40),ISBLANK($E40),$H40="N",ISBLANK($H40)),1,VLOOKUP('Worksheet 2b'!$D$13,INDIRECT(VLOOKUP('Crash Summary Worksheet'!$D40,'Crash Types &amp; Calculations'!$M$5:$N$9,2,FALSE)),VLOOKUP("Wet Pavement",'Crash Types &amp; Calculations'!$D$5:$K$26,8,FALSE),FALSE))</f>
        <v>1</v>
      </c>
      <c r="AQ40" s="286">
        <f ca="1">IF(OR(ISBLANK('Worksheet 2b'!$D$13),ISBLANK($D40),ISBLANK($E40),$G40="N",ISBLANK($G40)),1,VLOOKUP('Worksheet 2b'!$D$13,INDIRECT(VLOOKUP('Crash Summary Worksheet'!$D40,'Crash Types &amp; Calculations'!$M$5:$N$9,2,FALSE)),VLOOKUP("Night",'Crash Types &amp; Calculations'!$D$5:$K$26,8,FALSE),FALSE))</f>
        <v>1</v>
      </c>
      <c r="AR40" s="288">
        <f t="shared" si="3"/>
        <v>0</v>
      </c>
      <c r="AS40" s="284">
        <f ca="1">IF(OR(ISBLANK('Worksheet 2b'!$D$27),ISBLANK($D40),ISBLANK($E40),ISERROR(VLOOKUP('Worksheet 2b'!$D$27,INDIRECT(VLOOKUP('Crash Summary Worksheet'!$D40,'Crash Types &amp; Calculations'!$M$5:$N$9,2,FALSE)),VLOOKUP('Crash Summary Worksheet'!$E40,'Crash Types &amp; Calculations'!$D$5:$K$26,8,FALSE),FALSE))),1,VLOOKUP('Worksheet 2b'!$D$27,INDIRECT(VLOOKUP('Crash Summary Worksheet'!$D40,'Crash Types &amp; Calculations'!$M$5:$N$9,2,FALSE)),VLOOKUP('Crash Summary Worksheet'!$E40,'Crash Types &amp; Calculations'!$D$5:$K$26,8,FALSE),FALSE))</f>
        <v>1</v>
      </c>
      <c r="AT40" s="285">
        <f ca="1">IF(OR(ISBLANK('Worksheet 2b'!$D$27),ISBLANK($D40),ISBLANK($E40),$H40="N",ISBLANK($H40)),1,VLOOKUP('Worksheet 2b'!$D$27,INDIRECT(VLOOKUP('Crash Summary Worksheet'!$D40,'Crash Types &amp; Calculations'!$M$5:$N$9,2,FALSE)),VLOOKUP("Wet Pavement",'Crash Types &amp; Calculations'!$D$5:$K$26,8,FALSE),FALSE))</f>
        <v>1</v>
      </c>
      <c r="AU40" s="286">
        <f ca="1">IF(OR(ISBLANK('Worksheet 2b'!$D$27),ISBLANK($D40),ISBLANK($E40),$G40="N",ISBLANK($G40)),1,VLOOKUP('Worksheet 2b'!$D$27,INDIRECT(VLOOKUP('Crash Summary Worksheet'!$D40,'Crash Types &amp; Calculations'!$M$5:$N$9,2,FALSE)),VLOOKUP("Night",'Crash Types &amp; Calculations'!$D$5:$K$26,8,FALSE),FALSE))</f>
        <v>1</v>
      </c>
      <c r="AV40" s="288">
        <f t="shared" si="4"/>
        <v>0</v>
      </c>
      <c r="AW40" s="284">
        <f ca="1">IF(OR(ISBLANK('Worksheet 2b'!$D$41),ISBLANK($D40),ISBLANK($E40),ISERROR(VLOOKUP('Worksheet 2b'!$D$41,INDIRECT(VLOOKUP('Crash Summary Worksheet'!$D40,'Crash Types &amp; Calculations'!$M$5:$N$9,2,FALSE)),VLOOKUP('Crash Summary Worksheet'!$E40,'Crash Types &amp; Calculations'!$D$5:$K$26,8,FALSE),FALSE))),1,VLOOKUP('Worksheet 2b'!$D$41,INDIRECT(VLOOKUP('Crash Summary Worksheet'!$D40,'Crash Types &amp; Calculations'!$M$5:$N$9,2,FALSE)),VLOOKUP('Crash Summary Worksheet'!$E40,'Crash Types &amp; Calculations'!$D$5:$K$26,8,FALSE),FALSE))</f>
        <v>1</v>
      </c>
      <c r="AX40" s="285">
        <f ca="1">IF(OR(ISBLANK('Worksheet 2b'!$D$41),ISBLANK($D40),ISBLANK($E40),$H40="N",ISBLANK($H40)),1,VLOOKUP('Worksheet 2b'!$D$41,INDIRECT(VLOOKUP('Crash Summary Worksheet'!$D40,'Crash Types &amp; Calculations'!$M$5:$N$9,2,FALSE)),VLOOKUP("Wet Pavement",'Crash Types &amp; Calculations'!$D$5:$K$26,8,FALSE),FALSE))</f>
        <v>1</v>
      </c>
      <c r="AY40" s="287">
        <f ca="1">IF(OR(ISBLANK('Worksheet 2b'!$D$41),ISBLANK($D40),ISBLANK($E40),$G40="N",ISBLANK($G40)),1,VLOOKUP('Worksheet 2b'!$D$41,INDIRECT(VLOOKUP('Crash Summary Worksheet'!$D40,'Crash Types &amp; Calculations'!$M$5:$N$9,2,FALSE)),VLOOKUP("Night",'Crash Types &amp; Calculations'!$D$5:$K$26,8,FALSE),FALSE))</f>
        <v>1</v>
      </c>
      <c r="AZ40" s="288">
        <f t="shared" si="5"/>
        <v>0</v>
      </c>
    </row>
    <row r="41" spans="1:52" ht="12.75" customHeight="1" x14ac:dyDescent="0.2">
      <c r="A41" s="618">
        <v>36</v>
      </c>
      <c r="B41" s="118"/>
      <c r="C41" s="119"/>
      <c r="D41" s="117"/>
      <c r="E41" s="117"/>
      <c r="F41" s="117"/>
      <c r="G41" s="118"/>
      <c r="H41" s="118"/>
      <c r="I41" s="118"/>
      <c r="J41" s="118"/>
      <c r="K41" s="117"/>
      <c r="L41" s="120"/>
      <c r="M41" s="289">
        <f t="shared" si="6"/>
        <v>0</v>
      </c>
      <c r="N41" s="290">
        <f t="shared" si="7"/>
        <v>1</v>
      </c>
      <c r="O41" s="283">
        <f>IF(ISBLANK('Worksheet 2a'!$D$13),1,
IF(AND(MAX(AC41:AE41)&gt;1,MIN(AC41:AE41)&lt;=1),MAX(AC41:AE41)*MIN(AC41:AE41),
IF(MIN(AC41:AE41)&gt;=1,MAX(AC41:AE41),MIN(AC41:AE41))))</f>
        <v>1</v>
      </c>
      <c r="P41" s="283">
        <f>IF(ISBLANK('Worksheet 2a'!$D$27),1,
IF(AND(MAX(AG41:AI41)&gt;1,MIN(AG41:AI41)&lt;=1),MAX(AG41:AI41)*MIN(AG41:AI41),
IF(MIN(AG41:AI41)&gt;=1,MAX(AG41:AI41),MIN(AG41:AI41))))</f>
        <v>1</v>
      </c>
      <c r="Q41" s="283">
        <f>IF(ISBLANK('Worksheet 2a'!$D$41),1,
IF(AND(MAX(AK41:AM41)&gt;1,MIN(AK41:AM41)&lt;=1),MAX(AK41:AM41)*MIN(AK41:AM41),
IF(MIN(AK41:AM41)&gt;=1,MAX(AK41:AM41),MIN(AK41:AM41))))</f>
        <v>1</v>
      </c>
      <c r="R41" s="283">
        <f>IF(ISBLANK('Worksheet 2b'!$D$13),1,
IF(AND(MAX(AO41:AQ41)&gt;1,MIN(AO41:AQ41)&lt;=1),MAX(AO41:AQ41)*MIN(AO41:AQ41),
IF(MIN(AO41:AQ41)&gt;=1,MAX(AO41:AQ41),MIN(AO41:AQ41))))</f>
        <v>1</v>
      </c>
      <c r="S41" s="283">
        <f>IF(ISBLANK('Worksheet 2b'!$D$27),1,
IF(AND(MAX(AS41:AU41)&gt;1,MIN(AS41:AU41)&lt;=1),MAX(AS41:AU41)*MIN(AS41:AU41),
IF(MIN(AS41:AU41)&gt;=1,MAX(AS41:AU41),MIN(AS41:AU41))))</f>
        <v>1</v>
      </c>
      <c r="T41" s="283">
        <f>IF(ISBLANK('Worksheet 2b'!$D$41),1,
IF(AND(MAX(AW41:AY41)&gt;1,MIN(AW41:AY41)&lt;=1),MAX(AW41:AY41)*MIN(AW41:AY41),
IF(MIN(AW41:AY41)&gt;=1,MAX(AW41:AY41),MIN(AW41:AY41))))</f>
        <v>1</v>
      </c>
      <c r="U41" s="669" cm="1">
        <f t="array" ref="U41">IF(MAX(O41:T41)&lt;=1,1,PRODUCT(IF(O41:T41&gt;=1,O41:T41)))</f>
        <v>1</v>
      </c>
      <c r="V41" s="669">
        <f t="shared" si="8"/>
        <v>1</v>
      </c>
      <c r="W41" s="683" t="str">
        <f t="shared" si="9"/>
        <v>X</v>
      </c>
      <c r="X41" s="683">
        <f>IF(P41=MIN($O41:$T41),IF(COUNTIF($W41:W41,"X")&gt;0,P41,"X"),P41)</f>
        <v>1</v>
      </c>
      <c r="Y41" s="683">
        <f>IF(Q41=MIN($O41:$T41),IF(COUNTIF($W41:X41,"X")&gt;0,Q41,"X"),Q41)</f>
        <v>1</v>
      </c>
      <c r="Z41" s="683">
        <f>IF(R41=MIN($O41:$T41),IF(COUNTIF($W41:Y41,"X")&gt;0,R41,"X"),R41)</f>
        <v>1</v>
      </c>
      <c r="AA41" s="683">
        <f>IF(S41=MIN($O41:$T41),IF(COUNTIF($W41:Z41,"X")&gt;0,S41,"X"),S41)</f>
        <v>1</v>
      </c>
      <c r="AB41" s="684">
        <f>IF(T41=MIN($O41:$T41),IF(COUNTIF($W41:AA41,"X")&gt;0,T41,"X"),T41)</f>
        <v>1</v>
      </c>
      <c r="AC41" s="284">
        <f ca="1">IF(OR(ISBLANK('Worksheet 2a'!$D$13),ISBLANK($D41),ISBLANK($E41),ISERROR(VLOOKUP('Worksheet 2a'!$D$13,INDIRECT(VLOOKUP('Crash Summary Worksheet'!$D41,'Crash Types &amp; Calculations'!$M$5:$N$9,2,FALSE)),VLOOKUP('Crash Summary Worksheet'!$E41,'Crash Types &amp; Calculations'!$D$5:$K$26,8,FALSE),FALSE))),1,VLOOKUP('Worksheet 2a'!$D$13,INDIRECT(VLOOKUP('Crash Summary Worksheet'!$D41,'Crash Types &amp; Calculations'!$M$5:$N$9,2,FALSE)),VLOOKUP('Crash Summary Worksheet'!$E41,'Crash Types &amp; Calculations'!$D$5:$K$26,8,FALSE),FALSE))</f>
        <v>1</v>
      </c>
      <c r="AD41" s="285">
        <f ca="1">IF(OR(ISBLANK('Worksheet 2a'!$D$13),ISBLANK($D41),ISBLANK($E41),$H41="N",ISBLANK($H41)),1,VLOOKUP('Worksheet 2a'!$D$13,INDIRECT(VLOOKUP('Crash Summary Worksheet'!$D41,'Crash Types &amp; Calculations'!$M$5:$N$9,2,FALSE)),VLOOKUP("Wet Pavement",'Crash Types &amp; Calculations'!$D$5:$K$26,8,FALSE),FALSE))</f>
        <v>1</v>
      </c>
      <c r="AE41" s="286">
        <f ca="1">IF(OR(ISBLANK('Worksheet 2a'!$D$13),ISBLANK($D41),ISBLANK($E41),$G41="N",ISBLANK($G41)),1,VLOOKUP('Worksheet 2a'!$D$13,INDIRECT(VLOOKUP('Crash Summary Worksheet'!$D41,'Crash Types &amp; Calculations'!$M$5:$N$9,2,FALSE)),VLOOKUP("Night",'Crash Types &amp; Calculations'!$D$5:$K$26,8,FALSE),FALSE))</f>
        <v>1</v>
      </c>
      <c r="AF41" s="288">
        <f t="shared" si="0"/>
        <v>0</v>
      </c>
      <c r="AG41" s="284">
        <f ca="1">IF(OR(ISBLANK('Worksheet 2a'!$D$27),ISBLANK($D41),ISBLANK($E41),ISERROR(VLOOKUP('Worksheet 2a'!$D$27,INDIRECT(VLOOKUP('Crash Summary Worksheet'!$D41,'Crash Types &amp; Calculations'!$M$5:$N$9,2,FALSE)),VLOOKUP('Crash Summary Worksheet'!$E41,'Crash Types &amp; Calculations'!$D$5:$K$26,8,FALSE),FALSE))),1,VLOOKUP('Worksheet 2a'!$D$27,INDIRECT(VLOOKUP('Crash Summary Worksheet'!$D41,'Crash Types &amp; Calculations'!$M$5:$N$9,2,FALSE)),VLOOKUP('Crash Summary Worksheet'!$E41,'Crash Types &amp; Calculations'!$D$5:$K$26,8,FALSE),FALSE))</f>
        <v>1</v>
      </c>
      <c r="AH41" s="285">
        <f ca="1">IF(OR(ISBLANK('Worksheet 2a'!$D$27),ISBLANK($D41),ISBLANK($E41),$H41="N",ISBLANK($H41)),1,VLOOKUP('Worksheet 2a'!$D$27,INDIRECT(VLOOKUP('Crash Summary Worksheet'!$D41,'Crash Types &amp; Calculations'!$M$5:$N$9,2,FALSE)),VLOOKUP("Wet Pavement",'Crash Types &amp; Calculations'!$D$5:$K$26,8,FALSE),FALSE))</f>
        <v>1</v>
      </c>
      <c r="AI41" s="286">
        <f ca="1">IF(OR(ISBLANK('Worksheet 2a'!$D$27),ISBLANK($D41),ISBLANK($E41),$G41="N",ISBLANK($G41)),1,VLOOKUP('Worksheet 2a'!$D$27,INDIRECT(VLOOKUP('Crash Summary Worksheet'!$D41,'Crash Types &amp; Calculations'!$M$5:$N$9,2,FALSE)),VLOOKUP("Night",'Crash Types &amp; Calculations'!$D$5:$K$26,8,FALSE),FALSE))</f>
        <v>1</v>
      </c>
      <c r="AJ41" s="288">
        <f t="shared" si="1"/>
        <v>0</v>
      </c>
      <c r="AK41" s="284">
        <f ca="1">IF(OR(ISBLANK('Worksheet 2a'!$D$41),ISBLANK($D41),ISBLANK($E41),ISERROR(VLOOKUP('Worksheet 2a'!$D$41,INDIRECT(VLOOKUP('Crash Summary Worksheet'!$D41,'Crash Types &amp; Calculations'!$M$5:$N$9,2,FALSE)),VLOOKUP('Crash Summary Worksheet'!$E41,'Crash Types &amp; Calculations'!$D$5:$K$26,8,FALSE),FALSE))),1,VLOOKUP('Worksheet 2a'!$D$41,INDIRECT(VLOOKUP('Crash Summary Worksheet'!$D41,'Crash Types &amp; Calculations'!$M$5:$N$9,2,FALSE)),VLOOKUP('Crash Summary Worksheet'!$E41,'Crash Types &amp; Calculations'!$D$5:$K$26,8,FALSE),FALSE))</f>
        <v>1</v>
      </c>
      <c r="AL41" s="285">
        <f ca="1">IF(OR(ISBLANK('Worksheet 2a'!$D$41),ISBLANK($D41),ISBLANK($E41),$H41="N",ISBLANK($H41)),1,VLOOKUP('Worksheet 2a'!$D$41,INDIRECT(VLOOKUP('Crash Summary Worksheet'!$D41,'Crash Types &amp; Calculations'!$M$5:$N$9,2,FALSE)),VLOOKUP("Wet Pavement",'Crash Types &amp; Calculations'!$D$5:$K$26,8,FALSE),FALSE))</f>
        <v>1</v>
      </c>
      <c r="AM41" s="287">
        <f ca="1">IF(OR(ISBLANK('Worksheet 2a'!$D$41),ISBLANK($D41),ISBLANK($E41),$G41="N",ISBLANK($G41)),1,VLOOKUP('Worksheet 2a'!$D$41,INDIRECT(VLOOKUP('Crash Summary Worksheet'!$D41,'Crash Types &amp; Calculations'!$M$5:$N$9,2,FALSE)),VLOOKUP("Night",'Crash Types &amp; Calculations'!$D$5:$K$26,8,FALSE),FALSE))</f>
        <v>1</v>
      </c>
      <c r="AN41" s="288">
        <f t="shared" si="2"/>
        <v>0</v>
      </c>
      <c r="AO41" s="284">
        <f ca="1">IF(OR(ISBLANK('Worksheet 2b'!$D$13),ISBLANK($D41),ISBLANK($E41),ISERROR(VLOOKUP('Worksheet 2b'!$D$13,INDIRECT(VLOOKUP('Crash Summary Worksheet'!$D41,'Crash Types &amp; Calculations'!$M$5:$N$9,2,FALSE)),VLOOKUP('Crash Summary Worksheet'!$E41,'Crash Types &amp; Calculations'!$D$5:$K$26,8,FALSE),FALSE))),1,VLOOKUP('Worksheet 2b'!$D$13,INDIRECT(VLOOKUP('Crash Summary Worksheet'!$D41,'Crash Types &amp; Calculations'!$M$5:$N$9,2,FALSE)),VLOOKUP('Crash Summary Worksheet'!$E41,'Crash Types &amp; Calculations'!$D$5:$K$26,8,FALSE),FALSE))</f>
        <v>1</v>
      </c>
      <c r="AP41" s="285">
        <f ca="1">IF(OR(ISBLANK('Worksheet 2b'!$D$13),ISBLANK($D41),ISBLANK($E41),$H41="N",ISBLANK($H41)),1,VLOOKUP('Worksheet 2b'!$D$13,INDIRECT(VLOOKUP('Crash Summary Worksheet'!$D41,'Crash Types &amp; Calculations'!$M$5:$N$9,2,FALSE)),VLOOKUP("Wet Pavement",'Crash Types &amp; Calculations'!$D$5:$K$26,8,FALSE),FALSE))</f>
        <v>1</v>
      </c>
      <c r="AQ41" s="286">
        <f ca="1">IF(OR(ISBLANK('Worksheet 2b'!$D$13),ISBLANK($D41),ISBLANK($E41),$G41="N",ISBLANK($G41)),1,VLOOKUP('Worksheet 2b'!$D$13,INDIRECT(VLOOKUP('Crash Summary Worksheet'!$D41,'Crash Types &amp; Calculations'!$M$5:$N$9,2,FALSE)),VLOOKUP("Night",'Crash Types &amp; Calculations'!$D$5:$K$26,8,FALSE),FALSE))</f>
        <v>1</v>
      </c>
      <c r="AR41" s="288">
        <f t="shared" si="3"/>
        <v>0</v>
      </c>
      <c r="AS41" s="284">
        <f ca="1">IF(OR(ISBLANK('Worksheet 2b'!$D$27),ISBLANK($D41),ISBLANK($E41),ISERROR(VLOOKUP('Worksheet 2b'!$D$27,INDIRECT(VLOOKUP('Crash Summary Worksheet'!$D41,'Crash Types &amp; Calculations'!$M$5:$N$9,2,FALSE)),VLOOKUP('Crash Summary Worksheet'!$E41,'Crash Types &amp; Calculations'!$D$5:$K$26,8,FALSE),FALSE))),1,VLOOKUP('Worksheet 2b'!$D$27,INDIRECT(VLOOKUP('Crash Summary Worksheet'!$D41,'Crash Types &amp; Calculations'!$M$5:$N$9,2,FALSE)),VLOOKUP('Crash Summary Worksheet'!$E41,'Crash Types &amp; Calculations'!$D$5:$K$26,8,FALSE),FALSE))</f>
        <v>1</v>
      </c>
      <c r="AT41" s="285">
        <f ca="1">IF(OR(ISBLANK('Worksheet 2b'!$D$27),ISBLANK($D41),ISBLANK($E41),$H41="N",ISBLANK($H41)),1,VLOOKUP('Worksheet 2b'!$D$27,INDIRECT(VLOOKUP('Crash Summary Worksheet'!$D41,'Crash Types &amp; Calculations'!$M$5:$N$9,2,FALSE)),VLOOKUP("Wet Pavement",'Crash Types &amp; Calculations'!$D$5:$K$26,8,FALSE),FALSE))</f>
        <v>1</v>
      </c>
      <c r="AU41" s="286">
        <f ca="1">IF(OR(ISBLANK('Worksheet 2b'!$D$27),ISBLANK($D41),ISBLANK($E41),$G41="N",ISBLANK($G41)),1,VLOOKUP('Worksheet 2b'!$D$27,INDIRECT(VLOOKUP('Crash Summary Worksheet'!$D41,'Crash Types &amp; Calculations'!$M$5:$N$9,2,FALSE)),VLOOKUP("Night",'Crash Types &amp; Calculations'!$D$5:$K$26,8,FALSE),FALSE))</f>
        <v>1</v>
      </c>
      <c r="AV41" s="288">
        <f t="shared" si="4"/>
        <v>0</v>
      </c>
      <c r="AW41" s="284">
        <f ca="1">IF(OR(ISBLANK('Worksheet 2b'!$D$41),ISBLANK($D41),ISBLANK($E41),ISERROR(VLOOKUP('Worksheet 2b'!$D$41,INDIRECT(VLOOKUP('Crash Summary Worksheet'!$D41,'Crash Types &amp; Calculations'!$M$5:$N$9,2,FALSE)),VLOOKUP('Crash Summary Worksheet'!$E41,'Crash Types &amp; Calculations'!$D$5:$K$26,8,FALSE),FALSE))),1,VLOOKUP('Worksheet 2b'!$D$41,INDIRECT(VLOOKUP('Crash Summary Worksheet'!$D41,'Crash Types &amp; Calculations'!$M$5:$N$9,2,FALSE)),VLOOKUP('Crash Summary Worksheet'!$E41,'Crash Types &amp; Calculations'!$D$5:$K$26,8,FALSE),FALSE))</f>
        <v>1</v>
      </c>
      <c r="AX41" s="285">
        <f ca="1">IF(OR(ISBLANK('Worksheet 2b'!$D$41),ISBLANK($D41),ISBLANK($E41),$H41="N",ISBLANK($H41)),1,VLOOKUP('Worksheet 2b'!$D$41,INDIRECT(VLOOKUP('Crash Summary Worksheet'!$D41,'Crash Types &amp; Calculations'!$M$5:$N$9,2,FALSE)),VLOOKUP("Wet Pavement",'Crash Types &amp; Calculations'!$D$5:$K$26,8,FALSE),FALSE))</f>
        <v>1</v>
      </c>
      <c r="AY41" s="287">
        <f ca="1">IF(OR(ISBLANK('Worksheet 2b'!$D$41),ISBLANK($D41),ISBLANK($E41),$G41="N",ISBLANK($G41)),1,VLOOKUP('Worksheet 2b'!$D$41,INDIRECT(VLOOKUP('Crash Summary Worksheet'!$D41,'Crash Types &amp; Calculations'!$M$5:$N$9,2,FALSE)),VLOOKUP("Night",'Crash Types &amp; Calculations'!$D$5:$K$26,8,FALSE),FALSE))</f>
        <v>1</v>
      </c>
      <c r="AZ41" s="288">
        <f t="shared" si="5"/>
        <v>0</v>
      </c>
    </row>
    <row r="42" spans="1:52" ht="12.75" customHeight="1" x14ac:dyDescent="0.2">
      <c r="A42" s="618">
        <v>37</v>
      </c>
      <c r="B42" s="118"/>
      <c r="C42" s="119"/>
      <c r="D42" s="117"/>
      <c r="E42" s="117"/>
      <c r="F42" s="117"/>
      <c r="G42" s="118"/>
      <c r="H42" s="118"/>
      <c r="I42" s="118"/>
      <c r="J42" s="118"/>
      <c r="K42" s="117"/>
      <c r="L42" s="120"/>
      <c r="M42" s="289">
        <f t="shared" si="6"/>
        <v>0</v>
      </c>
      <c r="N42" s="290">
        <f t="shared" si="7"/>
        <v>1</v>
      </c>
      <c r="O42" s="283">
        <f>IF(ISBLANK('Worksheet 2a'!$D$13),1,
IF(AND(MAX(AC42:AE42)&gt;1,MIN(AC42:AE42)&lt;=1),MAX(AC42:AE42)*MIN(AC42:AE42),
IF(MIN(AC42:AE42)&gt;=1,MAX(AC42:AE42),MIN(AC42:AE42))))</f>
        <v>1</v>
      </c>
      <c r="P42" s="283">
        <f>IF(ISBLANK('Worksheet 2a'!$D$27),1,
IF(AND(MAX(AG42:AI42)&gt;1,MIN(AG42:AI42)&lt;=1),MAX(AG42:AI42)*MIN(AG42:AI42),
IF(MIN(AG42:AI42)&gt;=1,MAX(AG42:AI42),MIN(AG42:AI42))))</f>
        <v>1</v>
      </c>
      <c r="Q42" s="283">
        <f>IF(ISBLANK('Worksheet 2a'!$D$41),1,
IF(AND(MAX(AK42:AM42)&gt;1,MIN(AK42:AM42)&lt;=1),MAX(AK42:AM42)*MIN(AK42:AM42),
IF(MIN(AK42:AM42)&gt;=1,MAX(AK42:AM42),MIN(AK42:AM42))))</f>
        <v>1</v>
      </c>
      <c r="R42" s="283">
        <f>IF(ISBLANK('Worksheet 2b'!$D$13),1,
IF(AND(MAX(AO42:AQ42)&gt;1,MIN(AO42:AQ42)&lt;=1),MAX(AO42:AQ42)*MIN(AO42:AQ42),
IF(MIN(AO42:AQ42)&gt;=1,MAX(AO42:AQ42),MIN(AO42:AQ42))))</f>
        <v>1</v>
      </c>
      <c r="S42" s="283">
        <f>IF(ISBLANK('Worksheet 2b'!$D$27),1,
IF(AND(MAX(AS42:AU42)&gt;1,MIN(AS42:AU42)&lt;=1),MAX(AS42:AU42)*MIN(AS42:AU42),
IF(MIN(AS42:AU42)&gt;=1,MAX(AS42:AU42),MIN(AS42:AU42))))</f>
        <v>1</v>
      </c>
      <c r="T42" s="283">
        <f>IF(ISBLANK('Worksheet 2b'!$D$41),1,
IF(AND(MAX(AW42:AY42)&gt;1,MIN(AW42:AY42)&lt;=1),MAX(AW42:AY42)*MIN(AW42:AY42),
IF(MIN(AW42:AY42)&gt;=1,MAX(AW42:AY42),MIN(AW42:AY42))))</f>
        <v>1</v>
      </c>
      <c r="U42" s="669" cm="1">
        <f t="array" ref="U42">IF(MAX(O42:T42)&lt;=1,1,PRODUCT(IF(O42:T42&gt;=1,O42:T42)))</f>
        <v>1</v>
      </c>
      <c r="V42" s="669">
        <f t="shared" si="8"/>
        <v>1</v>
      </c>
      <c r="W42" s="683" t="str">
        <f t="shared" si="9"/>
        <v>X</v>
      </c>
      <c r="X42" s="683">
        <f>IF(P42=MIN($O42:$T42),IF(COUNTIF($W42:W42,"X")&gt;0,P42,"X"),P42)</f>
        <v>1</v>
      </c>
      <c r="Y42" s="683">
        <f>IF(Q42=MIN($O42:$T42),IF(COUNTIF($W42:X42,"X")&gt;0,Q42,"X"),Q42)</f>
        <v>1</v>
      </c>
      <c r="Z42" s="683">
        <f>IF(R42=MIN($O42:$T42),IF(COUNTIF($W42:Y42,"X")&gt;0,R42,"X"),R42)</f>
        <v>1</v>
      </c>
      <c r="AA42" s="683">
        <f>IF(S42=MIN($O42:$T42),IF(COUNTIF($W42:Z42,"X")&gt;0,S42,"X"),S42)</f>
        <v>1</v>
      </c>
      <c r="AB42" s="684">
        <f>IF(T42=MIN($O42:$T42),IF(COUNTIF($W42:AA42,"X")&gt;0,T42,"X"),T42)</f>
        <v>1</v>
      </c>
      <c r="AC42" s="284">
        <f ca="1">IF(OR(ISBLANK('Worksheet 2a'!$D$13),ISBLANK($D42),ISBLANK($E42),ISERROR(VLOOKUP('Worksheet 2a'!$D$13,INDIRECT(VLOOKUP('Crash Summary Worksheet'!$D42,'Crash Types &amp; Calculations'!$M$5:$N$9,2,FALSE)),VLOOKUP('Crash Summary Worksheet'!$E42,'Crash Types &amp; Calculations'!$D$5:$K$26,8,FALSE),FALSE))),1,VLOOKUP('Worksheet 2a'!$D$13,INDIRECT(VLOOKUP('Crash Summary Worksheet'!$D42,'Crash Types &amp; Calculations'!$M$5:$N$9,2,FALSE)),VLOOKUP('Crash Summary Worksheet'!$E42,'Crash Types &amp; Calculations'!$D$5:$K$26,8,FALSE),FALSE))</f>
        <v>1</v>
      </c>
      <c r="AD42" s="285">
        <f ca="1">IF(OR(ISBLANK('Worksheet 2a'!$D$13),ISBLANK($D42),ISBLANK($E42),$H42="N",ISBLANK($H42)),1,VLOOKUP('Worksheet 2a'!$D$13,INDIRECT(VLOOKUP('Crash Summary Worksheet'!$D42,'Crash Types &amp; Calculations'!$M$5:$N$9,2,FALSE)),VLOOKUP("Wet Pavement",'Crash Types &amp; Calculations'!$D$5:$K$26,8,FALSE),FALSE))</f>
        <v>1</v>
      </c>
      <c r="AE42" s="286">
        <f ca="1">IF(OR(ISBLANK('Worksheet 2a'!$D$13),ISBLANK($D42),ISBLANK($E42),$G42="N",ISBLANK($G42)),1,VLOOKUP('Worksheet 2a'!$D$13,INDIRECT(VLOOKUP('Crash Summary Worksheet'!$D42,'Crash Types &amp; Calculations'!$M$5:$N$9,2,FALSE)),VLOOKUP("Night",'Crash Types &amp; Calculations'!$D$5:$K$26,8,FALSE),FALSE))</f>
        <v>1</v>
      </c>
      <c r="AF42" s="288">
        <f t="shared" si="0"/>
        <v>0</v>
      </c>
      <c r="AG42" s="284">
        <f ca="1">IF(OR(ISBLANK('Worksheet 2a'!$D$27),ISBLANK($D42),ISBLANK($E42),ISERROR(VLOOKUP('Worksheet 2a'!$D$27,INDIRECT(VLOOKUP('Crash Summary Worksheet'!$D42,'Crash Types &amp; Calculations'!$M$5:$N$9,2,FALSE)),VLOOKUP('Crash Summary Worksheet'!$E42,'Crash Types &amp; Calculations'!$D$5:$K$26,8,FALSE),FALSE))),1,VLOOKUP('Worksheet 2a'!$D$27,INDIRECT(VLOOKUP('Crash Summary Worksheet'!$D42,'Crash Types &amp; Calculations'!$M$5:$N$9,2,FALSE)),VLOOKUP('Crash Summary Worksheet'!$E42,'Crash Types &amp; Calculations'!$D$5:$K$26,8,FALSE),FALSE))</f>
        <v>1</v>
      </c>
      <c r="AH42" s="285">
        <f ca="1">IF(OR(ISBLANK('Worksheet 2a'!$D$27),ISBLANK($D42),ISBLANK($E42),$H42="N",ISBLANK($H42)),1,VLOOKUP('Worksheet 2a'!$D$27,INDIRECT(VLOOKUP('Crash Summary Worksheet'!$D42,'Crash Types &amp; Calculations'!$M$5:$N$9,2,FALSE)),VLOOKUP("Wet Pavement",'Crash Types &amp; Calculations'!$D$5:$K$26,8,FALSE),FALSE))</f>
        <v>1</v>
      </c>
      <c r="AI42" s="286">
        <f ca="1">IF(OR(ISBLANK('Worksheet 2a'!$D$27),ISBLANK($D42),ISBLANK($E42),$G42="N",ISBLANK($G42)),1,VLOOKUP('Worksheet 2a'!$D$27,INDIRECT(VLOOKUP('Crash Summary Worksheet'!$D42,'Crash Types &amp; Calculations'!$M$5:$N$9,2,FALSE)),VLOOKUP("Night",'Crash Types &amp; Calculations'!$D$5:$K$26,8,FALSE),FALSE))</f>
        <v>1</v>
      </c>
      <c r="AJ42" s="288">
        <f t="shared" si="1"/>
        <v>0</v>
      </c>
      <c r="AK42" s="284">
        <f ca="1">IF(OR(ISBLANK('Worksheet 2a'!$D$41),ISBLANK($D42),ISBLANK($E42),ISERROR(VLOOKUP('Worksheet 2a'!$D$41,INDIRECT(VLOOKUP('Crash Summary Worksheet'!$D42,'Crash Types &amp; Calculations'!$M$5:$N$9,2,FALSE)),VLOOKUP('Crash Summary Worksheet'!$E42,'Crash Types &amp; Calculations'!$D$5:$K$26,8,FALSE),FALSE))),1,VLOOKUP('Worksheet 2a'!$D$41,INDIRECT(VLOOKUP('Crash Summary Worksheet'!$D42,'Crash Types &amp; Calculations'!$M$5:$N$9,2,FALSE)),VLOOKUP('Crash Summary Worksheet'!$E42,'Crash Types &amp; Calculations'!$D$5:$K$26,8,FALSE),FALSE))</f>
        <v>1</v>
      </c>
      <c r="AL42" s="285">
        <f ca="1">IF(OR(ISBLANK('Worksheet 2a'!$D$41),ISBLANK($D42),ISBLANK($E42),$H42="N",ISBLANK($H42)),1,VLOOKUP('Worksheet 2a'!$D$41,INDIRECT(VLOOKUP('Crash Summary Worksheet'!$D42,'Crash Types &amp; Calculations'!$M$5:$N$9,2,FALSE)),VLOOKUP("Wet Pavement",'Crash Types &amp; Calculations'!$D$5:$K$26,8,FALSE),FALSE))</f>
        <v>1</v>
      </c>
      <c r="AM42" s="287">
        <f ca="1">IF(OR(ISBLANK('Worksheet 2a'!$D$41),ISBLANK($D42),ISBLANK($E42),$G42="N",ISBLANK($G42)),1,VLOOKUP('Worksheet 2a'!$D$41,INDIRECT(VLOOKUP('Crash Summary Worksheet'!$D42,'Crash Types &amp; Calculations'!$M$5:$N$9,2,FALSE)),VLOOKUP("Night",'Crash Types &amp; Calculations'!$D$5:$K$26,8,FALSE),FALSE))</f>
        <v>1</v>
      </c>
      <c r="AN42" s="288">
        <f t="shared" si="2"/>
        <v>0</v>
      </c>
      <c r="AO42" s="284">
        <f ca="1">IF(OR(ISBLANK('Worksheet 2b'!$D$13),ISBLANK($D42),ISBLANK($E42),ISERROR(VLOOKUP('Worksheet 2b'!$D$13,INDIRECT(VLOOKUP('Crash Summary Worksheet'!$D42,'Crash Types &amp; Calculations'!$M$5:$N$9,2,FALSE)),VLOOKUP('Crash Summary Worksheet'!$E42,'Crash Types &amp; Calculations'!$D$5:$K$26,8,FALSE),FALSE))),1,VLOOKUP('Worksheet 2b'!$D$13,INDIRECT(VLOOKUP('Crash Summary Worksheet'!$D42,'Crash Types &amp; Calculations'!$M$5:$N$9,2,FALSE)),VLOOKUP('Crash Summary Worksheet'!$E42,'Crash Types &amp; Calculations'!$D$5:$K$26,8,FALSE),FALSE))</f>
        <v>1</v>
      </c>
      <c r="AP42" s="285">
        <f ca="1">IF(OR(ISBLANK('Worksheet 2b'!$D$13),ISBLANK($D42),ISBLANK($E42),$H42="N",ISBLANK($H42)),1,VLOOKUP('Worksheet 2b'!$D$13,INDIRECT(VLOOKUP('Crash Summary Worksheet'!$D42,'Crash Types &amp; Calculations'!$M$5:$N$9,2,FALSE)),VLOOKUP("Wet Pavement",'Crash Types &amp; Calculations'!$D$5:$K$26,8,FALSE),FALSE))</f>
        <v>1</v>
      </c>
      <c r="AQ42" s="286">
        <f ca="1">IF(OR(ISBLANK('Worksheet 2b'!$D$13),ISBLANK($D42),ISBLANK($E42),$G42="N",ISBLANK($G42)),1,VLOOKUP('Worksheet 2b'!$D$13,INDIRECT(VLOOKUP('Crash Summary Worksheet'!$D42,'Crash Types &amp; Calculations'!$M$5:$N$9,2,FALSE)),VLOOKUP("Night",'Crash Types &amp; Calculations'!$D$5:$K$26,8,FALSE),FALSE))</f>
        <v>1</v>
      </c>
      <c r="AR42" s="288">
        <f t="shared" si="3"/>
        <v>0</v>
      </c>
      <c r="AS42" s="284">
        <f ca="1">IF(OR(ISBLANK('Worksheet 2b'!$D$27),ISBLANK($D42),ISBLANK($E42),ISERROR(VLOOKUP('Worksheet 2b'!$D$27,INDIRECT(VLOOKUP('Crash Summary Worksheet'!$D42,'Crash Types &amp; Calculations'!$M$5:$N$9,2,FALSE)),VLOOKUP('Crash Summary Worksheet'!$E42,'Crash Types &amp; Calculations'!$D$5:$K$26,8,FALSE),FALSE))),1,VLOOKUP('Worksheet 2b'!$D$27,INDIRECT(VLOOKUP('Crash Summary Worksheet'!$D42,'Crash Types &amp; Calculations'!$M$5:$N$9,2,FALSE)),VLOOKUP('Crash Summary Worksheet'!$E42,'Crash Types &amp; Calculations'!$D$5:$K$26,8,FALSE),FALSE))</f>
        <v>1</v>
      </c>
      <c r="AT42" s="285">
        <f ca="1">IF(OR(ISBLANK('Worksheet 2b'!$D$27),ISBLANK($D42),ISBLANK($E42),$H42="N",ISBLANK($H42)),1,VLOOKUP('Worksheet 2b'!$D$27,INDIRECT(VLOOKUP('Crash Summary Worksheet'!$D42,'Crash Types &amp; Calculations'!$M$5:$N$9,2,FALSE)),VLOOKUP("Wet Pavement",'Crash Types &amp; Calculations'!$D$5:$K$26,8,FALSE),FALSE))</f>
        <v>1</v>
      </c>
      <c r="AU42" s="286">
        <f ca="1">IF(OR(ISBLANK('Worksheet 2b'!$D$27),ISBLANK($D42),ISBLANK($E42),$G42="N",ISBLANK($G42)),1,VLOOKUP('Worksheet 2b'!$D$27,INDIRECT(VLOOKUP('Crash Summary Worksheet'!$D42,'Crash Types &amp; Calculations'!$M$5:$N$9,2,FALSE)),VLOOKUP("Night",'Crash Types &amp; Calculations'!$D$5:$K$26,8,FALSE),FALSE))</f>
        <v>1</v>
      </c>
      <c r="AV42" s="288">
        <f t="shared" si="4"/>
        <v>0</v>
      </c>
      <c r="AW42" s="284">
        <f ca="1">IF(OR(ISBLANK('Worksheet 2b'!$D$41),ISBLANK($D42),ISBLANK($E42),ISERROR(VLOOKUP('Worksheet 2b'!$D$41,INDIRECT(VLOOKUP('Crash Summary Worksheet'!$D42,'Crash Types &amp; Calculations'!$M$5:$N$9,2,FALSE)),VLOOKUP('Crash Summary Worksheet'!$E42,'Crash Types &amp; Calculations'!$D$5:$K$26,8,FALSE),FALSE))),1,VLOOKUP('Worksheet 2b'!$D$41,INDIRECT(VLOOKUP('Crash Summary Worksheet'!$D42,'Crash Types &amp; Calculations'!$M$5:$N$9,2,FALSE)),VLOOKUP('Crash Summary Worksheet'!$E42,'Crash Types &amp; Calculations'!$D$5:$K$26,8,FALSE),FALSE))</f>
        <v>1</v>
      </c>
      <c r="AX42" s="285">
        <f ca="1">IF(OR(ISBLANK('Worksheet 2b'!$D$41),ISBLANK($D42),ISBLANK($E42),$H42="N",ISBLANK($H42)),1,VLOOKUP('Worksheet 2b'!$D$41,INDIRECT(VLOOKUP('Crash Summary Worksheet'!$D42,'Crash Types &amp; Calculations'!$M$5:$N$9,2,FALSE)),VLOOKUP("Wet Pavement",'Crash Types &amp; Calculations'!$D$5:$K$26,8,FALSE),FALSE))</f>
        <v>1</v>
      </c>
      <c r="AY42" s="287">
        <f ca="1">IF(OR(ISBLANK('Worksheet 2b'!$D$41),ISBLANK($D42),ISBLANK($E42),$G42="N",ISBLANK($G42)),1,VLOOKUP('Worksheet 2b'!$D$41,INDIRECT(VLOOKUP('Crash Summary Worksheet'!$D42,'Crash Types &amp; Calculations'!$M$5:$N$9,2,FALSE)),VLOOKUP("Night",'Crash Types &amp; Calculations'!$D$5:$K$26,8,FALSE),FALSE))</f>
        <v>1</v>
      </c>
      <c r="AZ42" s="288">
        <f t="shared" si="5"/>
        <v>0</v>
      </c>
    </row>
    <row r="43" spans="1:52" ht="12.75" customHeight="1" x14ac:dyDescent="0.2">
      <c r="A43" s="618">
        <v>38</v>
      </c>
      <c r="B43" s="118"/>
      <c r="C43" s="119"/>
      <c r="D43" s="117"/>
      <c r="E43" s="117"/>
      <c r="F43" s="117"/>
      <c r="G43" s="118"/>
      <c r="H43" s="118"/>
      <c r="I43" s="118"/>
      <c r="J43" s="118"/>
      <c r="K43" s="117"/>
      <c r="L43" s="120"/>
      <c r="M43" s="289">
        <f t="shared" si="6"/>
        <v>0</v>
      </c>
      <c r="N43" s="290">
        <f t="shared" si="7"/>
        <v>1</v>
      </c>
      <c r="O43" s="283">
        <f>IF(ISBLANK('Worksheet 2a'!$D$13),1,
IF(AND(MAX(AC43:AE43)&gt;1,MIN(AC43:AE43)&lt;=1),MAX(AC43:AE43)*MIN(AC43:AE43),
IF(MIN(AC43:AE43)&gt;=1,MAX(AC43:AE43),MIN(AC43:AE43))))</f>
        <v>1</v>
      </c>
      <c r="P43" s="283">
        <f>IF(ISBLANK('Worksheet 2a'!$D$27),1,
IF(AND(MAX(AG43:AI43)&gt;1,MIN(AG43:AI43)&lt;=1),MAX(AG43:AI43)*MIN(AG43:AI43),
IF(MIN(AG43:AI43)&gt;=1,MAX(AG43:AI43),MIN(AG43:AI43))))</f>
        <v>1</v>
      </c>
      <c r="Q43" s="283">
        <f>IF(ISBLANK('Worksheet 2a'!$D$41),1,
IF(AND(MAX(AK43:AM43)&gt;1,MIN(AK43:AM43)&lt;=1),MAX(AK43:AM43)*MIN(AK43:AM43),
IF(MIN(AK43:AM43)&gt;=1,MAX(AK43:AM43),MIN(AK43:AM43))))</f>
        <v>1</v>
      </c>
      <c r="R43" s="283">
        <f>IF(ISBLANK('Worksheet 2b'!$D$13),1,
IF(AND(MAX(AO43:AQ43)&gt;1,MIN(AO43:AQ43)&lt;=1),MAX(AO43:AQ43)*MIN(AO43:AQ43),
IF(MIN(AO43:AQ43)&gt;=1,MAX(AO43:AQ43),MIN(AO43:AQ43))))</f>
        <v>1</v>
      </c>
      <c r="S43" s="283">
        <f>IF(ISBLANK('Worksheet 2b'!$D$27),1,
IF(AND(MAX(AS43:AU43)&gt;1,MIN(AS43:AU43)&lt;=1),MAX(AS43:AU43)*MIN(AS43:AU43),
IF(MIN(AS43:AU43)&gt;=1,MAX(AS43:AU43),MIN(AS43:AU43))))</f>
        <v>1</v>
      </c>
      <c r="T43" s="283">
        <f>IF(ISBLANK('Worksheet 2b'!$D$41),1,
IF(AND(MAX(AW43:AY43)&gt;1,MIN(AW43:AY43)&lt;=1),MAX(AW43:AY43)*MIN(AW43:AY43),
IF(MIN(AW43:AY43)&gt;=1,MAX(AW43:AY43),MIN(AW43:AY43))))</f>
        <v>1</v>
      </c>
      <c r="U43" s="669" cm="1">
        <f t="array" ref="U43">IF(MAX(O43:T43)&lt;=1,1,PRODUCT(IF(O43:T43&gt;=1,O43:T43)))</f>
        <v>1</v>
      </c>
      <c r="V43" s="669">
        <f t="shared" si="8"/>
        <v>1</v>
      </c>
      <c r="W43" s="683" t="str">
        <f t="shared" si="9"/>
        <v>X</v>
      </c>
      <c r="X43" s="683">
        <f>IF(P43=MIN($O43:$T43),IF(COUNTIF($W43:W43,"X")&gt;0,P43,"X"),P43)</f>
        <v>1</v>
      </c>
      <c r="Y43" s="683">
        <f>IF(Q43=MIN($O43:$T43),IF(COUNTIF($W43:X43,"X")&gt;0,Q43,"X"),Q43)</f>
        <v>1</v>
      </c>
      <c r="Z43" s="683">
        <f>IF(R43=MIN($O43:$T43),IF(COUNTIF($W43:Y43,"X")&gt;0,R43,"X"),R43)</f>
        <v>1</v>
      </c>
      <c r="AA43" s="683">
        <f>IF(S43=MIN($O43:$T43),IF(COUNTIF($W43:Z43,"X")&gt;0,S43,"X"),S43)</f>
        <v>1</v>
      </c>
      <c r="AB43" s="684">
        <f>IF(T43=MIN($O43:$T43),IF(COUNTIF($W43:AA43,"X")&gt;0,T43,"X"),T43)</f>
        <v>1</v>
      </c>
      <c r="AC43" s="284">
        <f ca="1">IF(OR(ISBLANK('Worksheet 2a'!$D$13),ISBLANK($D43),ISBLANK($E43),ISERROR(VLOOKUP('Worksheet 2a'!$D$13,INDIRECT(VLOOKUP('Crash Summary Worksheet'!$D43,'Crash Types &amp; Calculations'!$M$5:$N$9,2,FALSE)),VLOOKUP('Crash Summary Worksheet'!$E43,'Crash Types &amp; Calculations'!$D$5:$K$26,8,FALSE),FALSE))),1,VLOOKUP('Worksheet 2a'!$D$13,INDIRECT(VLOOKUP('Crash Summary Worksheet'!$D43,'Crash Types &amp; Calculations'!$M$5:$N$9,2,FALSE)),VLOOKUP('Crash Summary Worksheet'!$E43,'Crash Types &amp; Calculations'!$D$5:$K$26,8,FALSE),FALSE))</f>
        <v>1</v>
      </c>
      <c r="AD43" s="285">
        <f ca="1">IF(OR(ISBLANK('Worksheet 2a'!$D$13),ISBLANK($D43),ISBLANK($E43),$H43="N",ISBLANK($H43)),1,VLOOKUP('Worksheet 2a'!$D$13,INDIRECT(VLOOKUP('Crash Summary Worksheet'!$D43,'Crash Types &amp; Calculations'!$M$5:$N$9,2,FALSE)),VLOOKUP("Wet Pavement",'Crash Types &amp; Calculations'!$D$5:$K$26,8,FALSE),FALSE))</f>
        <v>1</v>
      </c>
      <c r="AE43" s="286">
        <f ca="1">IF(OR(ISBLANK('Worksheet 2a'!$D$13),ISBLANK($D43),ISBLANK($E43),$G43="N",ISBLANK($G43)),1,VLOOKUP('Worksheet 2a'!$D$13,INDIRECT(VLOOKUP('Crash Summary Worksheet'!$D43,'Crash Types &amp; Calculations'!$M$5:$N$9,2,FALSE)),VLOOKUP("Night",'Crash Types &amp; Calculations'!$D$5:$K$26,8,FALSE),FALSE))</f>
        <v>1</v>
      </c>
      <c r="AF43" s="288">
        <f t="shared" si="0"/>
        <v>0</v>
      </c>
      <c r="AG43" s="284">
        <f ca="1">IF(OR(ISBLANK('Worksheet 2a'!$D$27),ISBLANK($D43),ISBLANK($E43),ISERROR(VLOOKUP('Worksheet 2a'!$D$27,INDIRECT(VLOOKUP('Crash Summary Worksheet'!$D43,'Crash Types &amp; Calculations'!$M$5:$N$9,2,FALSE)),VLOOKUP('Crash Summary Worksheet'!$E43,'Crash Types &amp; Calculations'!$D$5:$K$26,8,FALSE),FALSE))),1,VLOOKUP('Worksheet 2a'!$D$27,INDIRECT(VLOOKUP('Crash Summary Worksheet'!$D43,'Crash Types &amp; Calculations'!$M$5:$N$9,2,FALSE)),VLOOKUP('Crash Summary Worksheet'!$E43,'Crash Types &amp; Calculations'!$D$5:$K$26,8,FALSE),FALSE))</f>
        <v>1</v>
      </c>
      <c r="AH43" s="285">
        <f ca="1">IF(OR(ISBLANK('Worksheet 2a'!$D$27),ISBLANK($D43),ISBLANK($E43),$H43="N",ISBLANK($H43)),1,VLOOKUP('Worksheet 2a'!$D$27,INDIRECT(VLOOKUP('Crash Summary Worksheet'!$D43,'Crash Types &amp; Calculations'!$M$5:$N$9,2,FALSE)),VLOOKUP("Wet Pavement",'Crash Types &amp; Calculations'!$D$5:$K$26,8,FALSE),FALSE))</f>
        <v>1</v>
      </c>
      <c r="AI43" s="286">
        <f ca="1">IF(OR(ISBLANK('Worksheet 2a'!$D$27),ISBLANK($D43),ISBLANK($E43),$G43="N",ISBLANK($G43)),1,VLOOKUP('Worksheet 2a'!$D$27,INDIRECT(VLOOKUP('Crash Summary Worksheet'!$D43,'Crash Types &amp; Calculations'!$M$5:$N$9,2,FALSE)),VLOOKUP("Night",'Crash Types &amp; Calculations'!$D$5:$K$26,8,FALSE),FALSE))</f>
        <v>1</v>
      </c>
      <c r="AJ43" s="288">
        <f t="shared" si="1"/>
        <v>0</v>
      </c>
      <c r="AK43" s="284">
        <f ca="1">IF(OR(ISBLANK('Worksheet 2a'!$D$41),ISBLANK($D43),ISBLANK($E43),ISERROR(VLOOKUP('Worksheet 2a'!$D$41,INDIRECT(VLOOKUP('Crash Summary Worksheet'!$D43,'Crash Types &amp; Calculations'!$M$5:$N$9,2,FALSE)),VLOOKUP('Crash Summary Worksheet'!$E43,'Crash Types &amp; Calculations'!$D$5:$K$26,8,FALSE),FALSE))),1,VLOOKUP('Worksheet 2a'!$D$41,INDIRECT(VLOOKUP('Crash Summary Worksheet'!$D43,'Crash Types &amp; Calculations'!$M$5:$N$9,2,FALSE)),VLOOKUP('Crash Summary Worksheet'!$E43,'Crash Types &amp; Calculations'!$D$5:$K$26,8,FALSE),FALSE))</f>
        <v>1</v>
      </c>
      <c r="AL43" s="285">
        <f ca="1">IF(OR(ISBLANK('Worksheet 2a'!$D$41),ISBLANK($D43),ISBLANK($E43),$H43="N",ISBLANK($H43)),1,VLOOKUP('Worksheet 2a'!$D$41,INDIRECT(VLOOKUP('Crash Summary Worksheet'!$D43,'Crash Types &amp; Calculations'!$M$5:$N$9,2,FALSE)),VLOOKUP("Wet Pavement",'Crash Types &amp; Calculations'!$D$5:$K$26,8,FALSE),FALSE))</f>
        <v>1</v>
      </c>
      <c r="AM43" s="287">
        <f ca="1">IF(OR(ISBLANK('Worksheet 2a'!$D$41),ISBLANK($D43),ISBLANK($E43),$G43="N",ISBLANK($G43)),1,VLOOKUP('Worksheet 2a'!$D$41,INDIRECT(VLOOKUP('Crash Summary Worksheet'!$D43,'Crash Types &amp; Calculations'!$M$5:$N$9,2,FALSE)),VLOOKUP("Night",'Crash Types &amp; Calculations'!$D$5:$K$26,8,FALSE),FALSE))</f>
        <v>1</v>
      </c>
      <c r="AN43" s="288">
        <f t="shared" si="2"/>
        <v>0</v>
      </c>
      <c r="AO43" s="284">
        <f ca="1">IF(OR(ISBLANK('Worksheet 2b'!$D$13),ISBLANK($D43),ISBLANK($E43),ISERROR(VLOOKUP('Worksheet 2b'!$D$13,INDIRECT(VLOOKUP('Crash Summary Worksheet'!$D43,'Crash Types &amp; Calculations'!$M$5:$N$9,2,FALSE)),VLOOKUP('Crash Summary Worksheet'!$E43,'Crash Types &amp; Calculations'!$D$5:$K$26,8,FALSE),FALSE))),1,VLOOKUP('Worksheet 2b'!$D$13,INDIRECT(VLOOKUP('Crash Summary Worksheet'!$D43,'Crash Types &amp; Calculations'!$M$5:$N$9,2,FALSE)),VLOOKUP('Crash Summary Worksheet'!$E43,'Crash Types &amp; Calculations'!$D$5:$K$26,8,FALSE),FALSE))</f>
        <v>1</v>
      </c>
      <c r="AP43" s="285">
        <f ca="1">IF(OR(ISBLANK('Worksheet 2b'!$D$13),ISBLANK($D43),ISBLANK($E43),$H43="N",ISBLANK($H43)),1,VLOOKUP('Worksheet 2b'!$D$13,INDIRECT(VLOOKUP('Crash Summary Worksheet'!$D43,'Crash Types &amp; Calculations'!$M$5:$N$9,2,FALSE)),VLOOKUP("Wet Pavement",'Crash Types &amp; Calculations'!$D$5:$K$26,8,FALSE),FALSE))</f>
        <v>1</v>
      </c>
      <c r="AQ43" s="286">
        <f ca="1">IF(OR(ISBLANK('Worksheet 2b'!$D$13),ISBLANK($D43),ISBLANK($E43),$G43="N",ISBLANK($G43)),1,VLOOKUP('Worksheet 2b'!$D$13,INDIRECT(VLOOKUP('Crash Summary Worksheet'!$D43,'Crash Types &amp; Calculations'!$M$5:$N$9,2,FALSE)),VLOOKUP("Night",'Crash Types &amp; Calculations'!$D$5:$K$26,8,FALSE),FALSE))</f>
        <v>1</v>
      </c>
      <c r="AR43" s="288">
        <f t="shared" si="3"/>
        <v>0</v>
      </c>
      <c r="AS43" s="284">
        <f ca="1">IF(OR(ISBLANK('Worksheet 2b'!$D$27),ISBLANK($D43),ISBLANK($E43),ISERROR(VLOOKUP('Worksheet 2b'!$D$27,INDIRECT(VLOOKUP('Crash Summary Worksheet'!$D43,'Crash Types &amp; Calculations'!$M$5:$N$9,2,FALSE)),VLOOKUP('Crash Summary Worksheet'!$E43,'Crash Types &amp; Calculations'!$D$5:$K$26,8,FALSE),FALSE))),1,VLOOKUP('Worksheet 2b'!$D$27,INDIRECT(VLOOKUP('Crash Summary Worksheet'!$D43,'Crash Types &amp; Calculations'!$M$5:$N$9,2,FALSE)),VLOOKUP('Crash Summary Worksheet'!$E43,'Crash Types &amp; Calculations'!$D$5:$K$26,8,FALSE),FALSE))</f>
        <v>1</v>
      </c>
      <c r="AT43" s="285">
        <f ca="1">IF(OR(ISBLANK('Worksheet 2b'!$D$27),ISBLANK($D43),ISBLANK($E43),$H43="N",ISBLANK($H43)),1,VLOOKUP('Worksheet 2b'!$D$27,INDIRECT(VLOOKUP('Crash Summary Worksheet'!$D43,'Crash Types &amp; Calculations'!$M$5:$N$9,2,FALSE)),VLOOKUP("Wet Pavement",'Crash Types &amp; Calculations'!$D$5:$K$26,8,FALSE),FALSE))</f>
        <v>1</v>
      </c>
      <c r="AU43" s="286">
        <f ca="1">IF(OR(ISBLANK('Worksheet 2b'!$D$27),ISBLANK($D43),ISBLANK($E43),$G43="N",ISBLANK($G43)),1,VLOOKUP('Worksheet 2b'!$D$27,INDIRECT(VLOOKUP('Crash Summary Worksheet'!$D43,'Crash Types &amp; Calculations'!$M$5:$N$9,2,FALSE)),VLOOKUP("Night",'Crash Types &amp; Calculations'!$D$5:$K$26,8,FALSE),FALSE))</f>
        <v>1</v>
      </c>
      <c r="AV43" s="288">
        <f t="shared" si="4"/>
        <v>0</v>
      </c>
      <c r="AW43" s="284">
        <f ca="1">IF(OR(ISBLANK('Worksheet 2b'!$D$41),ISBLANK($D43),ISBLANK($E43),ISERROR(VLOOKUP('Worksheet 2b'!$D$41,INDIRECT(VLOOKUP('Crash Summary Worksheet'!$D43,'Crash Types &amp; Calculations'!$M$5:$N$9,2,FALSE)),VLOOKUP('Crash Summary Worksheet'!$E43,'Crash Types &amp; Calculations'!$D$5:$K$26,8,FALSE),FALSE))),1,VLOOKUP('Worksheet 2b'!$D$41,INDIRECT(VLOOKUP('Crash Summary Worksheet'!$D43,'Crash Types &amp; Calculations'!$M$5:$N$9,2,FALSE)),VLOOKUP('Crash Summary Worksheet'!$E43,'Crash Types &amp; Calculations'!$D$5:$K$26,8,FALSE),FALSE))</f>
        <v>1</v>
      </c>
      <c r="AX43" s="285">
        <f ca="1">IF(OR(ISBLANK('Worksheet 2b'!$D$41),ISBLANK($D43),ISBLANK($E43),$H43="N",ISBLANK($H43)),1,VLOOKUP('Worksheet 2b'!$D$41,INDIRECT(VLOOKUP('Crash Summary Worksheet'!$D43,'Crash Types &amp; Calculations'!$M$5:$N$9,2,FALSE)),VLOOKUP("Wet Pavement",'Crash Types &amp; Calculations'!$D$5:$K$26,8,FALSE),FALSE))</f>
        <v>1</v>
      </c>
      <c r="AY43" s="287">
        <f ca="1">IF(OR(ISBLANK('Worksheet 2b'!$D$41),ISBLANK($D43),ISBLANK($E43),$G43="N",ISBLANK($G43)),1,VLOOKUP('Worksheet 2b'!$D$41,INDIRECT(VLOOKUP('Crash Summary Worksheet'!$D43,'Crash Types &amp; Calculations'!$M$5:$N$9,2,FALSE)),VLOOKUP("Night",'Crash Types &amp; Calculations'!$D$5:$K$26,8,FALSE),FALSE))</f>
        <v>1</v>
      </c>
      <c r="AZ43" s="288">
        <f t="shared" si="5"/>
        <v>0</v>
      </c>
    </row>
    <row r="44" spans="1:52" ht="12.75" customHeight="1" x14ac:dyDescent="0.2">
      <c r="A44" s="618">
        <v>39</v>
      </c>
      <c r="B44" s="118"/>
      <c r="C44" s="119"/>
      <c r="D44" s="117"/>
      <c r="E44" s="117"/>
      <c r="F44" s="117"/>
      <c r="G44" s="118"/>
      <c r="H44" s="118"/>
      <c r="I44" s="118"/>
      <c r="J44" s="118"/>
      <c r="K44" s="117"/>
      <c r="L44" s="120"/>
      <c r="M44" s="289">
        <f t="shared" si="6"/>
        <v>0</v>
      </c>
      <c r="N44" s="290">
        <f t="shared" si="7"/>
        <v>1</v>
      </c>
      <c r="O44" s="283">
        <f>IF(ISBLANK('Worksheet 2a'!$D$13),1,
IF(AND(MAX(AC44:AE44)&gt;1,MIN(AC44:AE44)&lt;=1),MAX(AC44:AE44)*MIN(AC44:AE44),
IF(MIN(AC44:AE44)&gt;=1,MAX(AC44:AE44),MIN(AC44:AE44))))</f>
        <v>1</v>
      </c>
      <c r="P44" s="283">
        <f>IF(ISBLANK('Worksheet 2a'!$D$27),1,
IF(AND(MAX(AG44:AI44)&gt;1,MIN(AG44:AI44)&lt;=1),MAX(AG44:AI44)*MIN(AG44:AI44),
IF(MIN(AG44:AI44)&gt;=1,MAX(AG44:AI44),MIN(AG44:AI44))))</f>
        <v>1</v>
      </c>
      <c r="Q44" s="283">
        <f>IF(ISBLANK('Worksheet 2a'!$D$41),1,
IF(AND(MAX(AK44:AM44)&gt;1,MIN(AK44:AM44)&lt;=1),MAX(AK44:AM44)*MIN(AK44:AM44),
IF(MIN(AK44:AM44)&gt;=1,MAX(AK44:AM44),MIN(AK44:AM44))))</f>
        <v>1</v>
      </c>
      <c r="R44" s="283">
        <f>IF(ISBLANK('Worksheet 2b'!$D$13),1,
IF(AND(MAX(AO44:AQ44)&gt;1,MIN(AO44:AQ44)&lt;=1),MAX(AO44:AQ44)*MIN(AO44:AQ44),
IF(MIN(AO44:AQ44)&gt;=1,MAX(AO44:AQ44),MIN(AO44:AQ44))))</f>
        <v>1</v>
      </c>
      <c r="S44" s="283">
        <f>IF(ISBLANK('Worksheet 2b'!$D$27),1,
IF(AND(MAX(AS44:AU44)&gt;1,MIN(AS44:AU44)&lt;=1),MAX(AS44:AU44)*MIN(AS44:AU44),
IF(MIN(AS44:AU44)&gt;=1,MAX(AS44:AU44),MIN(AS44:AU44))))</f>
        <v>1</v>
      </c>
      <c r="T44" s="283">
        <f>IF(ISBLANK('Worksheet 2b'!$D$41),1,
IF(AND(MAX(AW44:AY44)&gt;1,MIN(AW44:AY44)&lt;=1),MAX(AW44:AY44)*MIN(AW44:AY44),
IF(MIN(AW44:AY44)&gt;=1,MAX(AW44:AY44),MIN(AW44:AY44))))</f>
        <v>1</v>
      </c>
      <c r="U44" s="669" cm="1">
        <f t="array" ref="U44">IF(MAX(O44:T44)&lt;=1,1,PRODUCT(IF(O44:T44&gt;=1,O44:T44)))</f>
        <v>1</v>
      </c>
      <c r="V44" s="669">
        <f t="shared" si="8"/>
        <v>1</v>
      </c>
      <c r="W44" s="683" t="str">
        <f t="shared" si="9"/>
        <v>X</v>
      </c>
      <c r="X44" s="683">
        <f>IF(P44=MIN($O44:$T44),IF(COUNTIF($W44:W44,"X")&gt;0,P44,"X"),P44)</f>
        <v>1</v>
      </c>
      <c r="Y44" s="683">
        <f>IF(Q44=MIN($O44:$T44),IF(COUNTIF($W44:X44,"X")&gt;0,Q44,"X"),Q44)</f>
        <v>1</v>
      </c>
      <c r="Z44" s="683">
        <f>IF(R44=MIN($O44:$T44),IF(COUNTIF($W44:Y44,"X")&gt;0,R44,"X"),R44)</f>
        <v>1</v>
      </c>
      <c r="AA44" s="683">
        <f>IF(S44=MIN($O44:$T44),IF(COUNTIF($W44:Z44,"X")&gt;0,S44,"X"),S44)</f>
        <v>1</v>
      </c>
      <c r="AB44" s="684">
        <f>IF(T44=MIN($O44:$T44),IF(COUNTIF($W44:AA44,"X")&gt;0,T44,"X"),T44)</f>
        <v>1</v>
      </c>
      <c r="AC44" s="284">
        <f ca="1">IF(OR(ISBLANK('Worksheet 2a'!$D$13),ISBLANK($D44),ISBLANK($E44),ISERROR(VLOOKUP('Worksheet 2a'!$D$13,INDIRECT(VLOOKUP('Crash Summary Worksheet'!$D44,'Crash Types &amp; Calculations'!$M$5:$N$9,2,FALSE)),VLOOKUP('Crash Summary Worksheet'!$E44,'Crash Types &amp; Calculations'!$D$5:$K$26,8,FALSE),FALSE))),1,VLOOKUP('Worksheet 2a'!$D$13,INDIRECT(VLOOKUP('Crash Summary Worksheet'!$D44,'Crash Types &amp; Calculations'!$M$5:$N$9,2,FALSE)),VLOOKUP('Crash Summary Worksheet'!$E44,'Crash Types &amp; Calculations'!$D$5:$K$26,8,FALSE),FALSE))</f>
        <v>1</v>
      </c>
      <c r="AD44" s="285">
        <f ca="1">IF(OR(ISBLANK('Worksheet 2a'!$D$13),ISBLANK($D44),ISBLANK($E44),$H44="N",ISBLANK($H44)),1,VLOOKUP('Worksheet 2a'!$D$13,INDIRECT(VLOOKUP('Crash Summary Worksheet'!$D44,'Crash Types &amp; Calculations'!$M$5:$N$9,2,FALSE)),VLOOKUP("Wet Pavement",'Crash Types &amp; Calculations'!$D$5:$K$26,8,FALSE),FALSE))</f>
        <v>1</v>
      </c>
      <c r="AE44" s="286">
        <f ca="1">IF(OR(ISBLANK('Worksheet 2a'!$D$13),ISBLANK($D44),ISBLANK($E44),$G44="N",ISBLANK($G44)),1,VLOOKUP('Worksheet 2a'!$D$13,INDIRECT(VLOOKUP('Crash Summary Worksheet'!$D44,'Crash Types &amp; Calculations'!$M$5:$N$9,2,FALSE)),VLOOKUP("Night",'Crash Types &amp; Calculations'!$D$5:$K$26,8,FALSE),FALSE))</f>
        <v>1</v>
      </c>
      <c r="AF44" s="288">
        <f t="shared" si="0"/>
        <v>0</v>
      </c>
      <c r="AG44" s="284">
        <f ca="1">IF(OR(ISBLANK('Worksheet 2a'!$D$27),ISBLANK($D44),ISBLANK($E44),ISERROR(VLOOKUP('Worksheet 2a'!$D$27,INDIRECT(VLOOKUP('Crash Summary Worksheet'!$D44,'Crash Types &amp; Calculations'!$M$5:$N$9,2,FALSE)),VLOOKUP('Crash Summary Worksheet'!$E44,'Crash Types &amp; Calculations'!$D$5:$K$26,8,FALSE),FALSE))),1,VLOOKUP('Worksheet 2a'!$D$27,INDIRECT(VLOOKUP('Crash Summary Worksheet'!$D44,'Crash Types &amp; Calculations'!$M$5:$N$9,2,FALSE)),VLOOKUP('Crash Summary Worksheet'!$E44,'Crash Types &amp; Calculations'!$D$5:$K$26,8,FALSE),FALSE))</f>
        <v>1</v>
      </c>
      <c r="AH44" s="285">
        <f ca="1">IF(OR(ISBLANK('Worksheet 2a'!$D$27),ISBLANK($D44),ISBLANK($E44),$H44="N",ISBLANK($H44)),1,VLOOKUP('Worksheet 2a'!$D$27,INDIRECT(VLOOKUP('Crash Summary Worksheet'!$D44,'Crash Types &amp; Calculations'!$M$5:$N$9,2,FALSE)),VLOOKUP("Wet Pavement",'Crash Types &amp; Calculations'!$D$5:$K$26,8,FALSE),FALSE))</f>
        <v>1</v>
      </c>
      <c r="AI44" s="286">
        <f ca="1">IF(OR(ISBLANK('Worksheet 2a'!$D$27),ISBLANK($D44),ISBLANK($E44),$G44="N",ISBLANK($G44)),1,VLOOKUP('Worksheet 2a'!$D$27,INDIRECT(VLOOKUP('Crash Summary Worksheet'!$D44,'Crash Types &amp; Calculations'!$M$5:$N$9,2,FALSE)),VLOOKUP("Night",'Crash Types &amp; Calculations'!$D$5:$K$26,8,FALSE),FALSE))</f>
        <v>1</v>
      </c>
      <c r="AJ44" s="288">
        <f t="shared" si="1"/>
        <v>0</v>
      </c>
      <c r="AK44" s="284">
        <f ca="1">IF(OR(ISBLANK('Worksheet 2a'!$D$41),ISBLANK($D44),ISBLANK($E44),ISERROR(VLOOKUP('Worksheet 2a'!$D$41,INDIRECT(VLOOKUP('Crash Summary Worksheet'!$D44,'Crash Types &amp; Calculations'!$M$5:$N$9,2,FALSE)),VLOOKUP('Crash Summary Worksheet'!$E44,'Crash Types &amp; Calculations'!$D$5:$K$26,8,FALSE),FALSE))),1,VLOOKUP('Worksheet 2a'!$D$41,INDIRECT(VLOOKUP('Crash Summary Worksheet'!$D44,'Crash Types &amp; Calculations'!$M$5:$N$9,2,FALSE)),VLOOKUP('Crash Summary Worksheet'!$E44,'Crash Types &amp; Calculations'!$D$5:$K$26,8,FALSE),FALSE))</f>
        <v>1</v>
      </c>
      <c r="AL44" s="285">
        <f ca="1">IF(OR(ISBLANK('Worksheet 2a'!$D$41),ISBLANK($D44),ISBLANK($E44),$H44="N",ISBLANK($H44)),1,VLOOKUP('Worksheet 2a'!$D$41,INDIRECT(VLOOKUP('Crash Summary Worksheet'!$D44,'Crash Types &amp; Calculations'!$M$5:$N$9,2,FALSE)),VLOOKUP("Wet Pavement",'Crash Types &amp; Calculations'!$D$5:$K$26,8,FALSE),FALSE))</f>
        <v>1</v>
      </c>
      <c r="AM44" s="287">
        <f ca="1">IF(OR(ISBLANK('Worksheet 2a'!$D$41),ISBLANK($D44),ISBLANK($E44),$G44="N",ISBLANK($G44)),1,VLOOKUP('Worksheet 2a'!$D$41,INDIRECT(VLOOKUP('Crash Summary Worksheet'!$D44,'Crash Types &amp; Calculations'!$M$5:$N$9,2,FALSE)),VLOOKUP("Night",'Crash Types &amp; Calculations'!$D$5:$K$26,8,FALSE),FALSE))</f>
        <v>1</v>
      </c>
      <c r="AN44" s="288">
        <f t="shared" si="2"/>
        <v>0</v>
      </c>
      <c r="AO44" s="284">
        <f ca="1">IF(OR(ISBLANK('Worksheet 2b'!$D$13),ISBLANK($D44),ISBLANK($E44),ISERROR(VLOOKUP('Worksheet 2b'!$D$13,INDIRECT(VLOOKUP('Crash Summary Worksheet'!$D44,'Crash Types &amp; Calculations'!$M$5:$N$9,2,FALSE)),VLOOKUP('Crash Summary Worksheet'!$E44,'Crash Types &amp; Calculations'!$D$5:$K$26,8,FALSE),FALSE))),1,VLOOKUP('Worksheet 2b'!$D$13,INDIRECT(VLOOKUP('Crash Summary Worksheet'!$D44,'Crash Types &amp; Calculations'!$M$5:$N$9,2,FALSE)),VLOOKUP('Crash Summary Worksheet'!$E44,'Crash Types &amp; Calculations'!$D$5:$K$26,8,FALSE),FALSE))</f>
        <v>1</v>
      </c>
      <c r="AP44" s="285">
        <f ca="1">IF(OR(ISBLANK('Worksheet 2b'!$D$13),ISBLANK($D44),ISBLANK($E44),$H44="N",ISBLANK($H44)),1,VLOOKUP('Worksheet 2b'!$D$13,INDIRECT(VLOOKUP('Crash Summary Worksheet'!$D44,'Crash Types &amp; Calculations'!$M$5:$N$9,2,FALSE)),VLOOKUP("Wet Pavement",'Crash Types &amp; Calculations'!$D$5:$K$26,8,FALSE),FALSE))</f>
        <v>1</v>
      </c>
      <c r="AQ44" s="286">
        <f ca="1">IF(OR(ISBLANK('Worksheet 2b'!$D$13),ISBLANK($D44),ISBLANK($E44),$G44="N",ISBLANK($G44)),1,VLOOKUP('Worksheet 2b'!$D$13,INDIRECT(VLOOKUP('Crash Summary Worksheet'!$D44,'Crash Types &amp; Calculations'!$M$5:$N$9,2,FALSE)),VLOOKUP("Night",'Crash Types &amp; Calculations'!$D$5:$K$26,8,FALSE),FALSE))</f>
        <v>1</v>
      </c>
      <c r="AR44" s="288">
        <f t="shared" si="3"/>
        <v>0</v>
      </c>
      <c r="AS44" s="284">
        <f ca="1">IF(OR(ISBLANK('Worksheet 2b'!$D$27),ISBLANK($D44),ISBLANK($E44),ISERROR(VLOOKUP('Worksheet 2b'!$D$27,INDIRECT(VLOOKUP('Crash Summary Worksheet'!$D44,'Crash Types &amp; Calculations'!$M$5:$N$9,2,FALSE)),VLOOKUP('Crash Summary Worksheet'!$E44,'Crash Types &amp; Calculations'!$D$5:$K$26,8,FALSE),FALSE))),1,VLOOKUP('Worksheet 2b'!$D$27,INDIRECT(VLOOKUP('Crash Summary Worksheet'!$D44,'Crash Types &amp; Calculations'!$M$5:$N$9,2,FALSE)),VLOOKUP('Crash Summary Worksheet'!$E44,'Crash Types &amp; Calculations'!$D$5:$K$26,8,FALSE),FALSE))</f>
        <v>1</v>
      </c>
      <c r="AT44" s="285">
        <f ca="1">IF(OR(ISBLANK('Worksheet 2b'!$D$27),ISBLANK($D44),ISBLANK($E44),$H44="N",ISBLANK($H44)),1,VLOOKUP('Worksheet 2b'!$D$27,INDIRECT(VLOOKUP('Crash Summary Worksheet'!$D44,'Crash Types &amp; Calculations'!$M$5:$N$9,2,FALSE)),VLOOKUP("Wet Pavement",'Crash Types &amp; Calculations'!$D$5:$K$26,8,FALSE),FALSE))</f>
        <v>1</v>
      </c>
      <c r="AU44" s="286">
        <f ca="1">IF(OR(ISBLANK('Worksheet 2b'!$D$27),ISBLANK($D44),ISBLANK($E44),$G44="N",ISBLANK($G44)),1,VLOOKUP('Worksheet 2b'!$D$27,INDIRECT(VLOOKUP('Crash Summary Worksheet'!$D44,'Crash Types &amp; Calculations'!$M$5:$N$9,2,FALSE)),VLOOKUP("Night",'Crash Types &amp; Calculations'!$D$5:$K$26,8,FALSE),FALSE))</f>
        <v>1</v>
      </c>
      <c r="AV44" s="288">
        <f t="shared" si="4"/>
        <v>0</v>
      </c>
      <c r="AW44" s="284">
        <f ca="1">IF(OR(ISBLANK('Worksheet 2b'!$D$41),ISBLANK($D44),ISBLANK($E44),ISERROR(VLOOKUP('Worksheet 2b'!$D$41,INDIRECT(VLOOKUP('Crash Summary Worksheet'!$D44,'Crash Types &amp; Calculations'!$M$5:$N$9,2,FALSE)),VLOOKUP('Crash Summary Worksheet'!$E44,'Crash Types &amp; Calculations'!$D$5:$K$26,8,FALSE),FALSE))),1,VLOOKUP('Worksheet 2b'!$D$41,INDIRECT(VLOOKUP('Crash Summary Worksheet'!$D44,'Crash Types &amp; Calculations'!$M$5:$N$9,2,FALSE)),VLOOKUP('Crash Summary Worksheet'!$E44,'Crash Types &amp; Calculations'!$D$5:$K$26,8,FALSE),FALSE))</f>
        <v>1</v>
      </c>
      <c r="AX44" s="285">
        <f ca="1">IF(OR(ISBLANK('Worksheet 2b'!$D$41),ISBLANK($D44),ISBLANK($E44),$H44="N",ISBLANK($H44)),1,VLOOKUP('Worksheet 2b'!$D$41,INDIRECT(VLOOKUP('Crash Summary Worksheet'!$D44,'Crash Types &amp; Calculations'!$M$5:$N$9,2,FALSE)),VLOOKUP("Wet Pavement",'Crash Types &amp; Calculations'!$D$5:$K$26,8,FALSE),FALSE))</f>
        <v>1</v>
      </c>
      <c r="AY44" s="287">
        <f ca="1">IF(OR(ISBLANK('Worksheet 2b'!$D$41),ISBLANK($D44),ISBLANK($E44),$G44="N",ISBLANK($G44)),1,VLOOKUP('Worksheet 2b'!$D$41,INDIRECT(VLOOKUP('Crash Summary Worksheet'!$D44,'Crash Types &amp; Calculations'!$M$5:$N$9,2,FALSE)),VLOOKUP("Night",'Crash Types &amp; Calculations'!$D$5:$K$26,8,FALSE),FALSE))</f>
        <v>1</v>
      </c>
      <c r="AZ44" s="288">
        <f t="shared" si="5"/>
        <v>0</v>
      </c>
    </row>
    <row r="45" spans="1:52" ht="12.75" customHeight="1" x14ac:dyDescent="0.2">
      <c r="A45" s="618">
        <v>40</v>
      </c>
      <c r="B45" s="118"/>
      <c r="C45" s="119"/>
      <c r="D45" s="117"/>
      <c r="E45" s="117"/>
      <c r="F45" s="117"/>
      <c r="G45" s="118"/>
      <c r="H45" s="118"/>
      <c r="I45" s="118"/>
      <c r="J45" s="118"/>
      <c r="K45" s="117"/>
      <c r="L45" s="120"/>
      <c r="M45" s="289">
        <f t="shared" si="6"/>
        <v>0</v>
      </c>
      <c r="N45" s="290">
        <f t="shared" si="7"/>
        <v>1</v>
      </c>
      <c r="O45" s="283">
        <f>IF(ISBLANK('Worksheet 2a'!$D$13),1,
IF(AND(MAX(AC45:AE45)&gt;1,MIN(AC45:AE45)&lt;=1),MAX(AC45:AE45)*MIN(AC45:AE45),
IF(MIN(AC45:AE45)&gt;=1,MAX(AC45:AE45),MIN(AC45:AE45))))</f>
        <v>1</v>
      </c>
      <c r="P45" s="283">
        <f>IF(ISBLANK('Worksheet 2a'!$D$27),1,
IF(AND(MAX(AG45:AI45)&gt;1,MIN(AG45:AI45)&lt;=1),MAX(AG45:AI45)*MIN(AG45:AI45),
IF(MIN(AG45:AI45)&gt;=1,MAX(AG45:AI45),MIN(AG45:AI45))))</f>
        <v>1</v>
      </c>
      <c r="Q45" s="283">
        <f>IF(ISBLANK('Worksheet 2a'!$D$41),1,
IF(AND(MAX(AK45:AM45)&gt;1,MIN(AK45:AM45)&lt;=1),MAX(AK45:AM45)*MIN(AK45:AM45),
IF(MIN(AK45:AM45)&gt;=1,MAX(AK45:AM45),MIN(AK45:AM45))))</f>
        <v>1</v>
      </c>
      <c r="R45" s="283">
        <f>IF(ISBLANK('Worksheet 2b'!$D$13),1,
IF(AND(MAX(AO45:AQ45)&gt;1,MIN(AO45:AQ45)&lt;=1),MAX(AO45:AQ45)*MIN(AO45:AQ45),
IF(MIN(AO45:AQ45)&gt;=1,MAX(AO45:AQ45),MIN(AO45:AQ45))))</f>
        <v>1</v>
      </c>
      <c r="S45" s="283">
        <f>IF(ISBLANK('Worksheet 2b'!$D$27),1,
IF(AND(MAX(AS45:AU45)&gt;1,MIN(AS45:AU45)&lt;=1),MAX(AS45:AU45)*MIN(AS45:AU45),
IF(MIN(AS45:AU45)&gt;=1,MAX(AS45:AU45),MIN(AS45:AU45))))</f>
        <v>1</v>
      </c>
      <c r="T45" s="283">
        <f>IF(ISBLANK('Worksheet 2b'!$D$41),1,
IF(AND(MAX(AW45:AY45)&gt;1,MIN(AW45:AY45)&lt;=1),MAX(AW45:AY45)*MIN(AW45:AY45),
IF(MIN(AW45:AY45)&gt;=1,MAX(AW45:AY45),MIN(AW45:AY45))))</f>
        <v>1</v>
      </c>
      <c r="U45" s="669" cm="1">
        <f t="array" ref="U45">IF(MAX(O45:T45)&lt;=1,1,PRODUCT(IF(O45:T45&gt;=1,O45:T45)))</f>
        <v>1</v>
      </c>
      <c r="V45" s="669">
        <f t="shared" si="8"/>
        <v>1</v>
      </c>
      <c r="W45" s="683" t="str">
        <f t="shared" si="9"/>
        <v>X</v>
      </c>
      <c r="X45" s="683">
        <f>IF(P45=MIN($O45:$T45),IF(COUNTIF($W45:W45,"X")&gt;0,P45,"X"),P45)</f>
        <v>1</v>
      </c>
      <c r="Y45" s="683">
        <f>IF(Q45=MIN($O45:$T45),IF(COUNTIF($W45:X45,"X")&gt;0,Q45,"X"),Q45)</f>
        <v>1</v>
      </c>
      <c r="Z45" s="683">
        <f>IF(R45=MIN($O45:$T45),IF(COUNTIF($W45:Y45,"X")&gt;0,R45,"X"),R45)</f>
        <v>1</v>
      </c>
      <c r="AA45" s="683">
        <f>IF(S45=MIN($O45:$T45),IF(COUNTIF($W45:Z45,"X")&gt;0,S45,"X"),S45)</f>
        <v>1</v>
      </c>
      <c r="AB45" s="684">
        <f>IF(T45=MIN($O45:$T45),IF(COUNTIF($W45:AA45,"X")&gt;0,T45,"X"),T45)</f>
        <v>1</v>
      </c>
      <c r="AC45" s="284">
        <f ca="1">IF(OR(ISBLANK('Worksheet 2a'!$D$13),ISBLANK($D45),ISBLANK($E45),ISERROR(VLOOKUP('Worksheet 2a'!$D$13,INDIRECT(VLOOKUP('Crash Summary Worksheet'!$D45,'Crash Types &amp; Calculations'!$M$5:$N$9,2,FALSE)),VLOOKUP('Crash Summary Worksheet'!$E45,'Crash Types &amp; Calculations'!$D$5:$K$26,8,FALSE),FALSE))),1,VLOOKUP('Worksheet 2a'!$D$13,INDIRECT(VLOOKUP('Crash Summary Worksheet'!$D45,'Crash Types &amp; Calculations'!$M$5:$N$9,2,FALSE)),VLOOKUP('Crash Summary Worksheet'!$E45,'Crash Types &amp; Calculations'!$D$5:$K$26,8,FALSE),FALSE))</f>
        <v>1</v>
      </c>
      <c r="AD45" s="285">
        <f ca="1">IF(OR(ISBLANK('Worksheet 2a'!$D$13),ISBLANK($D45),ISBLANK($E45),$H45="N",ISBLANK($H45)),1,VLOOKUP('Worksheet 2a'!$D$13,INDIRECT(VLOOKUP('Crash Summary Worksheet'!$D45,'Crash Types &amp; Calculations'!$M$5:$N$9,2,FALSE)),VLOOKUP("Wet Pavement",'Crash Types &amp; Calculations'!$D$5:$K$26,8,FALSE),FALSE))</f>
        <v>1</v>
      </c>
      <c r="AE45" s="286">
        <f ca="1">IF(OR(ISBLANK('Worksheet 2a'!$D$13),ISBLANK($D45),ISBLANK($E45),$G45="N",ISBLANK($G45)),1,VLOOKUP('Worksheet 2a'!$D$13,INDIRECT(VLOOKUP('Crash Summary Worksheet'!$D45,'Crash Types &amp; Calculations'!$M$5:$N$9,2,FALSE)),VLOOKUP("Night",'Crash Types &amp; Calculations'!$D$5:$K$26,8,FALSE),FALSE))</f>
        <v>1</v>
      </c>
      <c r="AF45" s="288">
        <f t="shared" si="0"/>
        <v>0</v>
      </c>
      <c r="AG45" s="284">
        <f ca="1">IF(OR(ISBLANK('Worksheet 2a'!$D$27),ISBLANK($D45),ISBLANK($E45),ISERROR(VLOOKUP('Worksheet 2a'!$D$27,INDIRECT(VLOOKUP('Crash Summary Worksheet'!$D45,'Crash Types &amp; Calculations'!$M$5:$N$9,2,FALSE)),VLOOKUP('Crash Summary Worksheet'!$E45,'Crash Types &amp; Calculations'!$D$5:$K$26,8,FALSE),FALSE))),1,VLOOKUP('Worksheet 2a'!$D$27,INDIRECT(VLOOKUP('Crash Summary Worksheet'!$D45,'Crash Types &amp; Calculations'!$M$5:$N$9,2,FALSE)),VLOOKUP('Crash Summary Worksheet'!$E45,'Crash Types &amp; Calculations'!$D$5:$K$26,8,FALSE),FALSE))</f>
        <v>1</v>
      </c>
      <c r="AH45" s="285">
        <f ca="1">IF(OR(ISBLANK('Worksheet 2a'!$D$27),ISBLANK($D45),ISBLANK($E45),$H45="N",ISBLANK($H45)),1,VLOOKUP('Worksheet 2a'!$D$27,INDIRECT(VLOOKUP('Crash Summary Worksheet'!$D45,'Crash Types &amp; Calculations'!$M$5:$N$9,2,FALSE)),VLOOKUP("Wet Pavement",'Crash Types &amp; Calculations'!$D$5:$K$26,8,FALSE),FALSE))</f>
        <v>1</v>
      </c>
      <c r="AI45" s="286">
        <f ca="1">IF(OR(ISBLANK('Worksheet 2a'!$D$27),ISBLANK($D45),ISBLANK($E45),$G45="N",ISBLANK($G45)),1,VLOOKUP('Worksheet 2a'!$D$27,INDIRECT(VLOOKUP('Crash Summary Worksheet'!$D45,'Crash Types &amp; Calculations'!$M$5:$N$9,2,FALSE)),VLOOKUP("Night",'Crash Types &amp; Calculations'!$D$5:$K$26,8,FALSE),FALSE))</f>
        <v>1</v>
      </c>
      <c r="AJ45" s="288">
        <f t="shared" si="1"/>
        <v>0</v>
      </c>
      <c r="AK45" s="284">
        <f ca="1">IF(OR(ISBLANK('Worksheet 2a'!$D$41),ISBLANK($D45),ISBLANK($E45),ISERROR(VLOOKUP('Worksheet 2a'!$D$41,INDIRECT(VLOOKUP('Crash Summary Worksheet'!$D45,'Crash Types &amp; Calculations'!$M$5:$N$9,2,FALSE)),VLOOKUP('Crash Summary Worksheet'!$E45,'Crash Types &amp; Calculations'!$D$5:$K$26,8,FALSE),FALSE))),1,VLOOKUP('Worksheet 2a'!$D$41,INDIRECT(VLOOKUP('Crash Summary Worksheet'!$D45,'Crash Types &amp; Calculations'!$M$5:$N$9,2,FALSE)),VLOOKUP('Crash Summary Worksheet'!$E45,'Crash Types &amp; Calculations'!$D$5:$K$26,8,FALSE),FALSE))</f>
        <v>1</v>
      </c>
      <c r="AL45" s="285">
        <f ca="1">IF(OR(ISBLANK('Worksheet 2a'!$D$41),ISBLANK($D45),ISBLANK($E45),$H45="N",ISBLANK($H45)),1,VLOOKUP('Worksheet 2a'!$D$41,INDIRECT(VLOOKUP('Crash Summary Worksheet'!$D45,'Crash Types &amp; Calculations'!$M$5:$N$9,2,FALSE)),VLOOKUP("Wet Pavement",'Crash Types &amp; Calculations'!$D$5:$K$26,8,FALSE),FALSE))</f>
        <v>1</v>
      </c>
      <c r="AM45" s="287">
        <f ca="1">IF(OR(ISBLANK('Worksheet 2a'!$D$41),ISBLANK($D45),ISBLANK($E45),$G45="N",ISBLANK($G45)),1,VLOOKUP('Worksheet 2a'!$D$41,INDIRECT(VLOOKUP('Crash Summary Worksheet'!$D45,'Crash Types &amp; Calculations'!$M$5:$N$9,2,FALSE)),VLOOKUP("Night",'Crash Types &amp; Calculations'!$D$5:$K$26,8,FALSE),FALSE))</f>
        <v>1</v>
      </c>
      <c r="AN45" s="288">
        <f t="shared" si="2"/>
        <v>0</v>
      </c>
      <c r="AO45" s="284">
        <f ca="1">IF(OR(ISBLANK('Worksheet 2b'!$D$13),ISBLANK($D45),ISBLANK($E45),ISERROR(VLOOKUP('Worksheet 2b'!$D$13,INDIRECT(VLOOKUP('Crash Summary Worksheet'!$D45,'Crash Types &amp; Calculations'!$M$5:$N$9,2,FALSE)),VLOOKUP('Crash Summary Worksheet'!$E45,'Crash Types &amp; Calculations'!$D$5:$K$26,8,FALSE),FALSE))),1,VLOOKUP('Worksheet 2b'!$D$13,INDIRECT(VLOOKUP('Crash Summary Worksheet'!$D45,'Crash Types &amp; Calculations'!$M$5:$N$9,2,FALSE)),VLOOKUP('Crash Summary Worksheet'!$E45,'Crash Types &amp; Calculations'!$D$5:$K$26,8,FALSE),FALSE))</f>
        <v>1</v>
      </c>
      <c r="AP45" s="285">
        <f ca="1">IF(OR(ISBLANK('Worksheet 2b'!$D$13),ISBLANK($D45),ISBLANK($E45),$H45="N",ISBLANK($H45)),1,VLOOKUP('Worksheet 2b'!$D$13,INDIRECT(VLOOKUP('Crash Summary Worksheet'!$D45,'Crash Types &amp; Calculations'!$M$5:$N$9,2,FALSE)),VLOOKUP("Wet Pavement",'Crash Types &amp; Calculations'!$D$5:$K$26,8,FALSE),FALSE))</f>
        <v>1</v>
      </c>
      <c r="AQ45" s="286">
        <f ca="1">IF(OR(ISBLANK('Worksheet 2b'!$D$13),ISBLANK($D45),ISBLANK($E45),$G45="N",ISBLANK($G45)),1,VLOOKUP('Worksheet 2b'!$D$13,INDIRECT(VLOOKUP('Crash Summary Worksheet'!$D45,'Crash Types &amp; Calculations'!$M$5:$N$9,2,FALSE)),VLOOKUP("Night",'Crash Types &amp; Calculations'!$D$5:$K$26,8,FALSE),FALSE))</f>
        <v>1</v>
      </c>
      <c r="AR45" s="288">
        <f t="shared" si="3"/>
        <v>0</v>
      </c>
      <c r="AS45" s="284">
        <f ca="1">IF(OR(ISBLANK('Worksheet 2b'!$D$27),ISBLANK($D45),ISBLANK($E45),ISERROR(VLOOKUP('Worksheet 2b'!$D$27,INDIRECT(VLOOKUP('Crash Summary Worksheet'!$D45,'Crash Types &amp; Calculations'!$M$5:$N$9,2,FALSE)),VLOOKUP('Crash Summary Worksheet'!$E45,'Crash Types &amp; Calculations'!$D$5:$K$26,8,FALSE),FALSE))),1,VLOOKUP('Worksheet 2b'!$D$27,INDIRECT(VLOOKUP('Crash Summary Worksheet'!$D45,'Crash Types &amp; Calculations'!$M$5:$N$9,2,FALSE)),VLOOKUP('Crash Summary Worksheet'!$E45,'Crash Types &amp; Calculations'!$D$5:$K$26,8,FALSE),FALSE))</f>
        <v>1</v>
      </c>
      <c r="AT45" s="285">
        <f ca="1">IF(OR(ISBLANK('Worksheet 2b'!$D$27),ISBLANK($D45),ISBLANK($E45),$H45="N",ISBLANK($H45)),1,VLOOKUP('Worksheet 2b'!$D$27,INDIRECT(VLOOKUP('Crash Summary Worksheet'!$D45,'Crash Types &amp; Calculations'!$M$5:$N$9,2,FALSE)),VLOOKUP("Wet Pavement",'Crash Types &amp; Calculations'!$D$5:$K$26,8,FALSE),FALSE))</f>
        <v>1</v>
      </c>
      <c r="AU45" s="286">
        <f ca="1">IF(OR(ISBLANK('Worksheet 2b'!$D$27),ISBLANK($D45),ISBLANK($E45),$G45="N",ISBLANK($G45)),1,VLOOKUP('Worksheet 2b'!$D$27,INDIRECT(VLOOKUP('Crash Summary Worksheet'!$D45,'Crash Types &amp; Calculations'!$M$5:$N$9,2,FALSE)),VLOOKUP("Night",'Crash Types &amp; Calculations'!$D$5:$K$26,8,FALSE),FALSE))</f>
        <v>1</v>
      </c>
      <c r="AV45" s="288">
        <f t="shared" si="4"/>
        <v>0</v>
      </c>
      <c r="AW45" s="284">
        <f ca="1">IF(OR(ISBLANK('Worksheet 2b'!$D$41),ISBLANK($D45),ISBLANK($E45),ISERROR(VLOOKUP('Worksheet 2b'!$D$41,INDIRECT(VLOOKUP('Crash Summary Worksheet'!$D45,'Crash Types &amp; Calculations'!$M$5:$N$9,2,FALSE)),VLOOKUP('Crash Summary Worksheet'!$E45,'Crash Types &amp; Calculations'!$D$5:$K$26,8,FALSE),FALSE))),1,VLOOKUP('Worksheet 2b'!$D$41,INDIRECT(VLOOKUP('Crash Summary Worksheet'!$D45,'Crash Types &amp; Calculations'!$M$5:$N$9,2,FALSE)),VLOOKUP('Crash Summary Worksheet'!$E45,'Crash Types &amp; Calculations'!$D$5:$K$26,8,FALSE),FALSE))</f>
        <v>1</v>
      </c>
      <c r="AX45" s="285">
        <f ca="1">IF(OR(ISBLANK('Worksheet 2b'!$D$41),ISBLANK($D45),ISBLANK($E45),$H45="N",ISBLANK($H45)),1,VLOOKUP('Worksheet 2b'!$D$41,INDIRECT(VLOOKUP('Crash Summary Worksheet'!$D45,'Crash Types &amp; Calculations'!$M$5:$N$9,2,FALSE)),VLOOKUP("Wet Pavement",'Crash Types &amp; Calculations'!$D$5:$K$26,8,FALSE),FALSE))</f>
        <v>1</v>
      </c>
      <c r="AY45" s="287">
        <f ca="1">IF(OR(ISBLANK('Worksheet 2b'!$D$41),ISBLANK($D45),ISBLANK($E45),$G45="N",ISBLANK($G45)),1,VLOOKUP('Worksheet 2b'!$D$41,INDIRECT(VLOOKUP('Crash Summary Worksheet'!$D45,'Crash Types &amp; Calculations'!$M$5:$N$9,2,FALSE)),VLOOKUP("Night",'Crash Types &amp; Calculations'!$D$5:$K$26,8,FALSE),FALSE))</f>
        <v>1</v>
      </c>
      <c r="AZ45" s="288">
        <f t="shared" si="5"/>
        <v>0</v>
      </c>
    </row>
    <row r="46" spans="1:52" ht="12.75" customHeight="1" x14ac:dyDescent="0.2">
      <c r="A46" s="618">
        <v>41</v>
      </c>
      <c r="B46" s="118"/>
      <c r="C46" s="119"/>
      <c r="D46" s="117"/>
      <c r="E46" s="117"/>
      <c r="F46" s="117"/>
      <c r="G46" s="118"/>
      <c r="H46" s="118"/>
      <c r="I46" s="118"/>
      <c r="J46" s="118"/>
      <c r="K46" s="117"/>
      <c r="L46" s="120"/>
      <c r="M46" s="289">
        <f t="shared" si="6"/>
        <v>0</v>
      </c>
      <c r="N46" s="290">
        <f t="shared" si="7"/>
        <v>1</v>
      </c>
      <c r="O46" s="283">
        <f>IF(ISBLANK('Worksheet 2a'!$D$13),1,
IF(AND(MAX(AC46:AE46)&gt;1,MIN(AC46:AE46)&lt;=1),MAX(AC46:AE46)*MIN(AC46:AE46),
IF(MIN(AC46:AE46)&gt;=1,MAX(AC46:AE46),MIN(AC46:AE46))))</f>
        <v>1</v>
      </c>
      <c r="P46" s="283">
        <f>IF(ISBLANK('Worksheet 2a'!$D$27),1,
IF(AND(MAX(AG46:AI46)&gt;1,MIN(AG46:AI46)&lt;=1),MAX(AG46:AI46)*MIN(AG46:AI46),
IF(MIN(AG46:AI46)&gt;=1,MAX(AG46:AI46),MIN(AG46:AI46))))</f>
        <v>1</v>
      </c>
      <c r="Q46" s="283">
        <f>IF(ISBLANK('Worksheet 2a'!$D$41),1,
IF(AND(MAX(AK46:AM46)&gt;1,MIN(AK46:AM46)&lt;=1),MAX(AK46:AM46)*MIN(AK46:AM46),
IF(MIN(AK46:AM46)&gt;=1,MAX(AK46:AM46),MIN(AK46:AM46))))</f>
        <v>1</v>
      </c>
      <c r="R46" s="283">
        <f>IF(ISBLANK('Worksheet 2b'!$D$13),1,
IF(AND(MAX(AO46:AQ46)&gt;1,MIN(AO46:AQ46)&lt;=1),MAX(AO46:AQ46)*MIN(AO46:AQ46),
IF(MIN(AO46:AQ46)&gt;=1,MAX(AO46:AQ46),MIN(AO46:AQ46))))</f>
        <v>1</v>
      </c>
      <c r="S46" s="283">
        <f>IF(ISBLANK('Worksheet 2b'!$D$27),1,
IF(AND(MAX(AS46:AU46)&gt;1,MIN(AS46:AU46)&lt;=1),MAX(AS46:AU46)*MIN(AS46:AU46),
IF(MIN(AS46:AU46)&gt;=1,MAX(AS46:AU46),MIN(AS46:AU46))))</f>
        <v>1</v>
      </c>
      <c r="T46" s="283">
        <f>IF(ISBLANK('Worksheet 2b'!$D$41),1,
IF(AND(MAX(AW46:AY46)&gt;1,MIN(AW46:AY46)&lt;=1),MAX(AW46:AY46)*MIN(AW46:AY46),
IF(MIN(AW46:AY46)&gt;=1,MAX(AW46:AY46),MIN(AW46:AY46))))</f>
        <v>1</v>
      </c>
      <c r="U46" s="669" cm="1">
        <f t="array" ref="U46">IF(MAX(O46:T46)&lt;=1,1,PRODUCT(IF(O46:T46&gt;=1,O46:T46)))</f>
        <v>1</v>
      </c>
      <c r="V46" s="669">
        <f t="shared" si="8"/>
        <v>1</v>
      </c>
      <c r="W46" s="683" t="str">
        <f t="shared" si="9"/>
        <v>X</v>
      </c>
      <c r="X46" s="683">
        <f>IF(P46=MIN($O46:$T46),IF(COUNTIF($W46:W46,"X")&gt;0,P46,"X"),P46)</f>
        <v>1</v>
      </c>
      <c r="Y46" s="683">
        <f>IF(Q46=MIN($O46:$T46),IF(COUNTIF($W46:X46,"X")&gt;0,Q46,"X"),Q46)</f>
        <v>1</v>
      </c>
      <c r="Z46" s="683">
        <f>IF(R46=MIN($O46:$T46),IF(COUNTIF($W46:Y46,"X")&gt;0,R46,"X"),R46)</f>
        <v>1</v>
      </c>
      <c r="AA46" s="683">
        <f>IF(S46=MIN($O46:$T46),IF(COUNTIF($W46:Z46,"X")&gt;0,S46,"X"),S46)</f>
        <v>1</v>
      </c>
      <c r="AB46" s="684">
        <f>IF(T46=MIN($O46:$T46),IF(COUNTIF($W46:AA46,"X")&gt;0,T46,"X"),T46)</f>
        <v>1</v>
      </c>
      <c r="AC46" s="284">
        <f ca="1">IF(OR(ISBLANK('Worksheet 2a'!$D$13),ISBLANK($D46),ISBLANK($E46),ISERROR(VLOOKUP('Worksheet 2a'!$D$13,INDIRECT(VLOOKUP('Crash Summary Worksheet'!$D46,'Crash Types &amp; Calculations'!$M$5:$N$9,2,FALSE)),VLOOKUP('Crash Summary Worksheet'!$E46,'Crash Types &amp; Calculations'!$D$5:$K$26,8,FALSE),FALSE))),1,VLOOKUP('Worksheet 2a'!$D$13,INDIRECT(VLOOKUP('Crash Summary Worksheet'!$D46,'Crash Types &amp; Calculations'!$M$5:$N$9,2,FALSE)),VLOOKUP('Crash Summary Worksheet'!$E46,'Crash Types &amp; Calculations'!$D$5:$K$26,8,FALSE),FALSE))</f>
        <v>1</v>
      </c>
      <c r="AD46" s="285">
        <f ca="1">IF(OR(ISBLANK('Worksheet 2a'!$D$13),ISBLANK($D46),ISBLANK($E46),$H46="N",ISBLANK($H46)),1,VLOOKUP('Worksheet 2a'!$D$13,INDIRECT(VLOOKUP('Crash Summary Worksheet'!$D46,'Crash Types &amp; Calculations'!$M$5:$N$9,2,FALSE)),VLOOKUP("Wet Pavement",'Crash Types &amp; Calculations'!$D$5:$K$26,8,FALSE),FALSE))</f>
        <v>1</v>
      </c>
      <c r="AE46" s="286">
        <f ca="1">IF(OR(ISBLANK('Worksheet 2a'!$D$13),ISBLANK($D46),ISBLANK($E46),$G46="N",ISBLANK($G46)),1,VLOOKUP('Worksheet 2a'!$D$13,INDIRECT(VLOOKUP('Crash Summary Worksheet'!$D46,'Crash Types &amp; Calculations'!$M$5:$N$9,2,FALSE)),VLOOKUP("Night",'Crash Types &amp; Calculations'!$D$5:$K$26,8,FALSE),FALSE))</f>
        <v>1</v>
      </c>
      <c r="AF46" s="288">
        <f t="shared" si="0"/>
        <v>0</v>
      </c>
      <c r="AG46" s="284">
        <f ca="1">IF(OR(ISBLANK('Worksheet 2a'!$D$27),ISBLANK($D46),ISBLANK($E46),ISERROR(VLOOKUP('Worksheet 2a'!$D$27,INDIRECT(VLOOKUP('Crash Summary Worksheet'!$D46,'Crash Types &amp; Calculations'!$M$5:$N$9,2,FALSE)),VLOOKUP('Crash Summary Worksheet'!$E46,'Crash Types &amp; Calculations'!$D$5:$K$26,8,FALSE),FALSE))),1,VLOOKUP('Worksheet 2a'!$D$27,INDIRECT(VLOOKUP('Crash Summary Worksheet'!$D46,'Crash Types &amp; Calculations'!$M$5:$N$9,2,FALSE)),VLOOKUP('Crash Summary Worksheet'!$E46,'Crash Types &amp; Calculations'!$D$5:$K$26,8,FALSE),FALSE))</f>
        <v>1</v>
      </c>
      <c r="AH46" s="285">
        <f ca="1">IF(OR(ISBLANK('Worksheet 2a'!$D$27),ISBLANK($D46),ISBLANK($E46),$H46="N",ISBLANK($H46)),1,VLOOKUP('Worksheet 2a'!$D$27,INDIRECT(VLOOKUP('Crash Summary Worksheet'!$D46,'Crash Types &amp; Calculations'!$M$5:$N$9,2,FALSE)),VLOOKUP("Wet Pavement",'Crash Types &amp; Calculations'!$D$5:$K$26,8,FALSE),FALSE))</f>
        <v>1</v>
      </c>
      <c r="AI46" s="286">
        <f ca="1">IF(OR(ISBLANK('Worksheet 2a'!$D$27),ISBLANK($D46),ISBLANK($E46),$G46="N",ISBLANK($G46)),1,VLOOKUP('Worksheet 2a'!$D$27,INDIRECT(VLOOKUP('Crash Summary Worksheet'!$D46,'Crash Types &amp; Calculations'!$M$5:$N$9,2,FALSE)),VLOOKUP("Night",'Crash Types &amp; Calculations'!$D$5:$K$26,8,FALSE),FALSE))</f>
        <v>1</v>
      </c>
      <c r="AJ46" s="288">
        <f t="shared" si="1"/>
        <v>0</v>
      </c>
      <c r="AK46" s="284">
        <f ca="1">IF(OR(ISBLANK('Worksheet 2a'!$D$41),ISBLANK($D46),ISBLANK($E46),ISERROR(VLOOKUP('Worksheet 2a'!$D$41,INDIRECT(VLOOKUP('Crash Summary Worksheet'!$D46,'Crash Types &amp; Calculations'!$M$5:$N$9,2,FALSE)),VLOOKUP('Crash Summary Worksheet'!$E46,'Crash Types &amp; Calculations'!$D$5:$K$26,8,FALSE),FALSE))),1,VLOOKUP('Worksheet 2a'!$D$41,INDIRECT(VLOOKUP('Crash Summary Worksheet'!$D46,'Crash Types &amp; Calculations'!$M$5:$N$9,2,FALSE)),VLOOKUP('Crash Summary Worksheet'!$E46,'Crash Types &amp; Calculations'!$D$5:$K$26,8,FALSE),FALSE))</f>
        <v>1</v>
      </c>
      <c r="AL46" s="285">
        <f ca="1">IF(OR(ISBLANK('Worksheet 2a'!$D$41),ISBLANK($D46),ISBLANK($E46),$H46="N",ISBLANK($H46)),1,VLOOKUP('Worksheet 2a'!$D$41,INDIRECT(VLOOKUP('Crash Summary Worksheet'!$D46,'Crash Types &amp; Calculations'!$M$5:$N$9,2,FALSE)),VLOOKUP("Wet Pavement",'Crash Types &amp; Calculations'!$D$5:$K$26,8,FALSE),FALSE))</f>
        <v>1</v>
      </c>
      <c r="AM46" s="287">
        <f ca="1">IF(OR(ISBLANK('Worksheet 2a'!$D$41),ISBLANK($D46),ISBLANK($E46),$G46="N",ISBLANK($G46)),1,VLOOKUP('Worksheet 2a'!$D$41,INDIRECT(VLOOKUP('Crash Summary Worksheet'!$D46,'Crash Types &amp; Calculations'!$M$5:$N$9,2,FALSE)),VLOOKUP("Night",'Crash Types &amp; Calculations'!$D$5:$K$26,8,FALSE),FALSE))</f>
        <v>1</v>
      </c>
      <c r="AN46" s="288">
        <f t="shared" si="2"/>
        <v>0</v>
      </c>
      <c r="AO46" s="284">
        <f ca="1">IF(OR(ISBLANK('Worksheet 2b'!$D$13),ISBLANK($D46),ISBLANK($E46),ISERROR(VLOOKUP('Worksheet 2b'!$D$13,INDIRECT(VLOOKUP('Crash Summary Worksheet'!$D46,'Crash Types &amp; Calculations'!$M$5:$N$9,2,FALSE)),VLOOKUP('Crash Summary Worksheet'!$E46,'Crash Types &amp; Calculations'!$D$5:$K$26,8,FALSE),FALSE))),1,VLOOKUP('Worksheet 2b'!$D$13,INDIRECT(VLOOKUP('Crash Summary Worksheet'!$D46,'Crash Types &amp; Calculations'!$M$5:$N$9,2,FALSE)),VLOOKUP('Crash Summary Worksheet'!$E46,'Crash Types &amp; Calculations'!$D$5:$K$26,8,FALSE),FALSE))</f>
        <v>1</v>
      </c>
      <c r="AP46" s="285">
        <f ca="1">IF(OR(ISBLANK('Worksheet 2b'!$D$13),ISBLANK($D46),ISBLANK($E46),$H46="N",ISBLANK($H46)),1,VLOOKUP('Worksheet 2b'!$D$13,INDIRECT(VLOOKUP('Crash Summary Worksheet'!$D46,'Crash Types &amp; Calculations'!$M$5:$N$9,2,FALSE)),VLOOKUP("Wet Pavement",'Crash Types &amp; Calculations'!$D$5:$K$26,8,FALSE),FALSE))</f>
        <v>1</v>
      </c>
      <c r="AQ46" s="286">
        <f ca="1">IF(OR(ISBLANK('Worksheet 2b'!$D$13),ISBLANK($D46),ISBLANK($E46),$G46="N",ISBLANK($G46)),1,VLOOKUP('Worksheet 2b'!$D$13,INDIRECT(VLOOKUP('Crash Summary Worksheet'!$D46,'Crash Types &amp; Calculations'!$M$5:$N$9,2,FALSE)),VLOOKUP("Night",'Crash Types &amp; Calculations'!$D$5:$K$26,8,FALSE),FALSE))</f>
        <v>1</v>
      </c>
      <c r="AR46" s="288">
        <f t="shared" si="3"/>
        <v>0</v>
      </c>
      <c r="AS46" s="284">
        <f ca="1">IF(OR(ISBLANK('Worksheet 2b'!$D$27),ISBLANK($D46),ISBLANK($E46),ISERROR(VLOOKUP('Worksheet 2b'!$D$27,INDIRECT(VLOOKUP('Crash Summary Worksheet'!$D46,'Crash Types &amp; Calculations'!$M$5:$N$9,2,FALSE)),VLOOKUP('Crash Summary Worksheet'!$E46,'Crash Types &amp; Calculations'!$D$5:$K$26,8,FALSE),FALSE))),1,VLOOKUP('Worksheet 2b'!$D$27,INDIRECT(VLOOKUP('Crash Summary Worksheet'!$D46,'Crash Types &amp; Calculations'!$M$5:$N$9,2,FALSE)),VLOOKUP('Crash Summary Worksheet'!$E46,'Crash Types &amp; Calculations'!$D$5:$K$26,8,FALSE),FALSE))</f>
        <v>1</v>
      </c>
      <c r="AT46" s="285">
        <f ca="1">IF(OR(ISBLANK('Worksheet 2b'!$D$27),ISBLANK($D46),ISBLANK($E46),$H46="N",ISBLANK($H46)),1,VLOOKUP('Worksheet 2b'!$D$27,INDIRECT(VLOOKUP('Crash Summary Worksheet'!$D46,'Crash Types &amp; Calculations'!$M$5:$N$9,2,FALSE)),VLOOKUP("Wet Pavement",'Crash Types &amp; Calculations'!$D$5:$K$26,8,FALSE),FALSE))</f>
        <v>1</v>
      </c>
      <c r="AU46" s="286">
        <f ca="1">IF(OR(ISBLANK('Worksheet 2b'!$D$27),ISBLANK($D46),ISBLANK($E46),$G46="N",ISBLANK($G46)),1,VLOOKUP('Worksheet 2b'!$D$27,INDIRECT(VLOOKUP('Crash Summary Worksheet'!$D46,'Crash Types &amp; Calculations'!$M$5:$N$9,2,FALSE)),VLOOKUP("Night",'Crash Types &amp; Calculations'!$D$5:$K$26,8,FALSE),FALSE))</f>
        <v>1</v>
      </c>
      <c r="AV46" s="288">
        <f t="shared" si="4"/>
        <v>0</v>
      </c>
      <c r="AW46" s="284">
        <f ca="1">IF(OR(ISBLANK('Worksheet 2b'!$D$41),ISBLANK($D46),ISBLANK($E46),ISERROR(VLOOKUP('Worksheet 2b'!$D$41,INDIRECT(VLOOKUP('Crash Summary Worksheet'!$D46,'Crash Types &amp; Calculations'!$M$5:$N$9,2,FALSE)),VLOOKUP('Crash Summary Worksheet'!$E46,'Crash Types &amp; Calculations'!$D$5:$K$26,8,FALSE),FALSE))),1,VLOOKUP('Worksheet 2b'!$D$41,INDIRECT(VLOOKUP('Crash Summary Worksheet'!$D46,'Crash Types &amp; Calculations'!$M$5:$N$9,2,FALSE)),VLOOKUP('Crash Summary Worksheet'!$E46,'Crash Types &amp; Calculations'!$D$5:$K$26,8,FALSE),FALSE))</f>
        <v>1</v>
      </c>
      <c r="AX46" s="285">
        <f ca="1">IF(OR(ISBLANK('Worksheet 2b'!$D$41),ISBLANK($D46),ISBLANK($E46),$H46="N",ISBLANK($H46)),1,VLOOKUP('Worksheet 2b'!$D$41,INDIRECT(VLOOKUP('Crash Summary Worksheet'!$D46,'Crash Types &amp; Calculations'!$M$5:$N$9,2,FALSE)),VLOOKUP("Wet Pavement",'Crash Types &amp; Calculations'!$D$5:$K$26,8,FALSE),FALSE))</f>
        <v>1</v>
      </c>
      <c r="AY46" s="287">
        <f ca="1">IF(OR(ISBLANK('Worksheet 2b'!$D$41),ISBLANK($D46),ISBLANK($E46),$G46="N",ISBLANK($G46)),1,VLOOKUP('Worksheet 2b'!$D$41,INDIRECT(VLOOKUP('Crash Summary Worksheet'!$D46,'Crash Types &amp; Calculations'!$M$5:$N$9,2,FALSE)),VLOOKUP("Night",'Crash Types &amp; Calculations'!$D$5:$K$26,8,FALSE),FALSE))</f>
        <v>1</v>
      </c>
      <c r="AZ46" s="288">
        <f t="shared" si="5"/>
        <v>0</v>
      </c>
    </row>
    <row r="47" spans="1:52" ht="12.75" customHeight="1" x14ac:dyDescent="0.2">
      <c r="A47" s="618">
        <v>42</v>
      </c>
      <c r="B47" s="118"/>
      <c r="C47" s="119"/>
      <c r="D47" s="117"/>
      <c r="E47" s="117"/>
      <c r="F47" s="117"/>
      <c r="G47" s="118"/>
      <c r="H47" s="118"/>
      <c r="I47" s="118"/>
      <c r="J47" s="118"/>
      <c r="K47" s="117"/>
      <c r="L47" s="120"/>
      <c r="M47" s="289">
        <f t="shared" si="6"/>
        <v>0</v>
      </c>
      <c r="N47" s="290">
        <f t="shared" si="7"/>
        <v>1</v>
      </c>
      <c r="O47" s="283">
        <f>IF(ISBLANK('Worksheet 2a'!$D$13),1,
IF(AND(MAX(AC47:AE47)&gt;1,MIN(AC47:AE47)&lt;=1),MAX(AC47:AE47)*MIN(AC47:AE47),
IF(MIN(AC47:AE47)&gt;=1,MAX(AC47:AE47),MIN(AC47:AE47))))</f>
        <v>1</v>
      </c>
      <c r="P47" s="283">
        <f>IF(ISBLANK('Worksheet 2a'!$D$27),1,
IF(AND(MAX(AG47:AI47)&gt;1,MIN(AG47:AI47)&lt;=1),MAX(AG47:AI47)*MIN(AG47:AI47),
IF(MIN(AG47:AI47)&gt;=1,MAX(AG47:AI47),MIN(AG47:AI47))))</f>
        <v>1</v>
      </c>
      <c r="Q47" s="283">
        <f>IF(ISBLANK('Worksheet 2a'!$D$41),1,
IF(AND(MAX(AK47:AM47)&gt;1,MIN(AK47:AM47)&lt;=1),MAX(AK47:AM47)*MIN(AK47:AM47),
IF(MIN(AK47:AM47)&gt;=1,MAX(AK47:AM47),MIN(AK47:AM47))))</f>
        <v>1</v>
      </c>
      <c r="R47" s="283">
        <f>IF(ISBLANK('Worksheet 2b'!$D$13),1,
IF(AND(MAX(AO47:AQ47)&gt;1,MIN(AO47:AQ47)&lt;=1),MAX(AO47:AQ47)*MIN(AO47:AQ47),
IF(MIN(AO47:AQ47)&gt;=1,MAX(AO47:AQ47),MIN(AO47:AQ47))))</f>
        <v>1</v>
      </c>
      <c r="S47" s="283">
        <f>IF(ISBLANK('Worksheet 2b'!$D$27),1,
IF(AND(MAX(AS47:AU47)&gt;1,MIN(AS47:AU47)&lt;=1),MAX(AS47:AU47)*MIN(AS47:AU47),
IF(MIN(AS47:AU47)&gt;=1,MAX(AS47:AU47),MIN(AS47:AU47))))</f>
        <v>1</v>
      </c>
      <c r="T47" s="283">
        <f>IF(ISBLANK('Worksheet 2b'!$D$41),1,
IF(AND(MAX(AW47:AY47)&gt;1,MIN(AW47:AY47)&lt;=1),MAX(AW47:AY47)*MIN(AW47:AY47),
IF(MIN(AW47:AY47)&gt;=1,MAX(AW47:AY47),MIN(AW47:AY47))))</f>
        <v>1</v>
      </c>
      <c r="U47" s="669" cm="1">
        <f t="array" ref="U47">IF(MAX(O47:T47)&lt;=1,1,PRODUCT(IF(O47:T47&gt;=1,O47:T47)))</f>
        <v>1</v>
      </c>
      <c r="V47" s="669">
        <f t="shared" si="8"/>
        <v>1</v>
      </c>
      <c r="W47" s="683" t="str">
        <f t="shared" si="9"/>
        <v>X</v>
      </c>
      <c r="X47" s="683">
        <f>IF(P47=MIN($O47:$T47),IF(COUNTIF($W47:W47,"X")&gt;0,P47,"X"),P47)</f>
        <v>1</v>
      </c>
      <c r="Y47" s="683">
        <f>IF(Q47=MIN($O47:$T47),IF(COUNTIF($W47:X47,"X")&gt;0,Q47,"X"),Q47)</f>
        <v>1</v>
      </c>
      <c r="Z47" s="683">
        <f>IF(R47=MIN($O47:$T47),IF(COUNTIF($W47:Y47,"X")&gt;0,R47,"X"),R47)</f>
        <v>1</v>
      </c>
      <c r="AA47" s="683">
        <f>IF(S47=MIN($O47:$T47),IF(COUNTIF($W47:Z47,"X")&gt;0,S47,"X"),S47)</f>
        <v>1</v>
      </c>
      <c r="AB47" s="684">
        <f>IF(T47=MIN($O47:$T47),IF(COUNTIF($W47:AA47,"X")&gt;0,T47,"X"),T47)</f>
        <v>1</v>
      </c>
      <c r="AC47" s="284">
        <f ca="1">IF(OR(ISBLANK('Worksheet 2a'!$D$13),ISBLANK($D47),ISBLANK($E47),ISERROR(VLOOKUP('Worksheet 2a'!$D$13,INDIRECT(VLOOKUP('Crash Summary Worksheet'!$D47,'Crash Types &amp; Calculations'!$M$5:$N$9,2,FALSE)),VLOOKUP('Crash Summary Worksheet'!$E47,'Crash Types &amp; Calculations'!$D$5:$K$26,8,FALSE),FALSE))),1,VLOOKUP('Worksheet 2a'!$D$13,INDIRECT(VLOOKUP('Crash Summary Worksheet'!$D47,'Crash Types &amp; Calculations'!$M$5:$N$9,2,FALSE)),VLOOKUP('Crash Summary Worksheet'!$E47,'Crash Types &amp; Calculations'!$D$5:$K$26,8,FALSE),FALSE))</f>
        <v>1</v>
      </c>
      <c r="AD47" s="285">
        <f ca="1">IF(OR(ISBLANK('Worksheet 2a'!$D$13),ISBLANK($D47),ISBLANK($E47),$H47="N",ISBLANK($H47)),1,VLOOKUP('Worksheet 2a'!$D$13,INDIRECT(VLOOKUP('Crash Summary Worksheet'!$D47,'Crash Types &amp; Calculations'!$M$5:$N$9,2,FALSE)),VLOOKUP("Wet Pavement",'Crash Types &amp; Calculations'!$D$5:$K$26,8,FALSE),FALSE))</f>
        <v>1</v>
      </c>
      <c r="AE47" s="286">
        <f ca="1">IF(OR(ISBLANK('Worksheet 2a'!$D$13),ISBLANK($D47),ISBLANK($E47),$G47="N",ISBLANK($G47)),1,VLOOKUP('Worksheet 2a'!$D$13,INDIRECT(VLOOKUP('Crash Summary Worksheet'!$D47,'Crash Types &amp; Calculations'!$M$5:$N$9,2,FALSE)),VLOOKUP("Night",'Crash Types &amp; Calculations'!$D$5:$K$26,8,FALSE),FALSE))</f>
        <v>1</v>
      </c>
      <c r="AF47" s="288">
        <f t="shared" si="0"/>
        <v>0</v>
      </c>
      <c r="AG47" s="284">
        <f ca="1">IF(OR(ISBLANK('Worksheet 2a'!$D$27),ISBLANK($D47),ISBLANK($E47),ISERROR(VLOOKUP('Worksheet 2a'!$D$27,INDIRECT(VLOOKUP('Crash Summary Worksheet'!$D47,'Crash Types &amp; Calculations'!$M$5:$N$9,2,FALSE)),VLOOKUP('Crash Summary Worksheet'!$E47,'Crash Types &amp; Calculations'!$D$5:$K$26,8,FALSE),FALSE))),1,VLOOKUP('Worksheet 2a'!$D$27,INDIRECT(VLOOKUP('Crash Summary Worksheet'!$D47,'Crash Types &amp; Calculations'!$M$5:$N$9,2,FALSE)),VLOOKUP('Crash Summary Worksheet'!$E47,'Crash Types &amp; Calculations'!$D$5:$K$26,8,FALSE),FALSE))</f>
        <v>1</v>
      </c>
      <c r="AH47" s="285">
        <f ca="1">IF(OR(ISBLANK('Worksheet 2a'!$D$27),ISBLANK($D47),ISBLANK($E47),$H47="N",ISBLANK($H47)),1,VLOOKUP('Worksheet 2a'!$D$27,INDIRECT(VLOOKUP('Crash Summary Worksheet'!$D47,'Crash Types &amp; Calculations'!$M$5:$N$9,2,FALSE)),VLOOKUP("Wet Pavement",'Crash Types &amp; Calculations'!$D$5:$K$26,8,FALSE),FALSE))</f>
        <v>1</v>
      </c>
      <c r="AI47" s="286">
        <f ca="1">IF(OR(ISBLANK('Worksheet 2a'!$D$27),ISBLANK($D47),ISBLANK($E47),$G47="N",ISBLANK($G47)),1,VLOOKUP('Worksheet 2a'!$D$27,INDIRECT(VLOOKUP('Crash Summary Worksheet'!$D47,'Crash Types &amp; Calculations'!$M$5:$N$9,2,FALSE)),VLOOKUP("Night",'Crash Types &amp; Calculations'!$D$5:$K$26,8,FALSE),FALSE))</f>
        <v>1</v>
      </c>
      <c r="AJ47" s="288">
        <f t="shared" si="1"/>
        <v>0</v>
      </c>
      <c r="AK47" s="284">
        <f ca="1">IF(OR(ISBLANK('Worksheet 2a'!$D$41),ISBLANK($D47),ISBLANK($E47),ISERROR(VLOOKUP('Worksheet 2a'!$D$41,INDIRECT(VLOOKUP('Crash Summary Worksheet'!$D47,'Crash Types &amp; Calculations'!$M$5:$N$9,2,FALSE)),VLOOKUP('Crash Summary Worksheet'!$E47,'Crash Types &amp; Calculations'!$D$5:$K$26,8,FALSE),FALSE))),1,VLOOKUP('Worksheet 2a'!$D$41,INDIRECT(VLOOKUP('Crash Summary Worksheet'!$D47,'Crash Types &amp; Calculations'!$M$5:$N$9,2,FALSE)),VLOOKUP('Crash Summary Worksheet'!$E47,'Crash Types &amp; Calculations'!$D$5:$K$26,8,FALSE),FALSE))</f>
        <v>1</v>
      </c>
      <c r="AL47" s="285">
        <f ca="1">IF(OR(ISBLANK('Worksheet 2a'!$D$41),ISBLANK($D47),ISBLANK($E47),$H47="N",ISBLANK($H47)),1,VLOOKUP('Worksheet 2a'!$D$41,INDIRECT(VLOOKUP('Crash Summary Worksheet'!$D47,'Crash Types &amp; Calculations'!$M$5:$N$9,2,FALSE)),VLOOKUP("Wet Pavement",'Crash Types &amp; Calculations'!$D$5:$K$26,8,FALSE),FALSE))</f>
        <v>1</v>
      </c>
      <c r="AM47" s="287">
        <f ca="1">IF(OR(ISBLANK('Worksheet 2a'!$D$41),ISBLANK($D47),ISBLANK($E47),$G47="N",ISBLANK($G47)),1,VLOOKUP('Worksheet 2a'!$D$41,INDIRECT(VLOOKUP('Crash Summary Worksheet'!$D47,'Crash Types &amp; Calculations'!$M$5:$N$9,2,FALSE)),VLOOKUP("Night",'Crash Types &amp; Calculations'!$D$5:$K$26,8,FALSE),FALSE))</f>
        <v>1</v>
      </c>
      <c r="AN47" s="288">
        <f t="shared" si="2"/>
        <v>0</v>
      </c>
      <c r="AO47" s="284">
        <f ca="1">IF(OR(ISBLANK('Worksheet 2b'!$D$13),ISBLANK($D47),ISBLANK($E47),ISERROR(VLOOKUP('Worksheet 2b'!$D$13,INDIRECT(VLOOKUP('Crash Summary Worksheet'!$D47,'Crash Types &amp; Calculations'!$M$5:$N$9,2,FALSE)),VLOOKUP('Crash Summary Worksheet'!$E47,'Crash Types &amp; Calculations'!$D$5:$K$26,8,FALSE),FALSE))),1,VLOOKUP('Worksheet 2b'!$D$13,INDIRECT(VLOOKUP('Crash Summary Worksheet'!$D47,'Crash Types &amp; Calculations'!$M$5:$N$9,2,FALSE)),VLOOKUP('Crash Summary Worksheet'!$E47,'Crash Types &amp; Calculations'!$D$5:$K$26,8,FALSE),FALSE))</f>
        <v>1</v>
      </c>
      <c r="AP47" s="285">
        <f ca="1">IF(OR(ISBLANK('Worksheet 2b'!$D$13),ISBLANK($D47),ISBLANK($E47),$H47="N",ISBLANK($H47)),1,VLOOKUP('Worksheet 2b'!$D$13,INDIRECT(VLOOKUP('Crash Summary Worksheet'!$D47,'Crash Types &amp; Calculations'!$M$5:$N$9,2,FALSE)),VLOOKUP("Wet Pavement",'Crash Types &amp; Calculations'!$D$5:$K$26,8,FALSE),FALSE))</f>
        <v>1</v>
      </c>
      <c r="AQ47" s="286">
        <f ca="1">IF(OR(ISBLANK('Worksheet 2b'!$D$13),ISBLANK($D47),ISBLANK($E47),$G47="N",ISBLANK($G47)),1,VLOOKUP('Worksheet 2b'!$D$13,INDIRECT(VLOOKUP('Crash Summary Worksheet'!$D47,'Crash Types &amp; Calculations'!$M$5:$N$9,2,FALSE)),VLOOKUP("Night",'Crash Types &amp; Calculations'!$D$5:$K$26,8,FALSE),FALSE))</f>
        <v>1</v>
      </c>
      <c r="AR47" s="288">
        <f t="shared" si="3"/>
        <v>0</v>
      </c>
      <c r="AS47" s="284">
        <f ca="1">IF(OR(ISBLANK('Worksheet 2b'!$D$27),ISBLANK($D47),ISBLANK($E47),ISERROR(VLOOKUP('Worksheet 2b'!$D$27,INDIRECT(VLOOKUP('Crash Summary Worksheet'!$D47,'Crash Types &amp; Calculations'!$M$5:$N$9,2,FALSE)),VLOOKUP('Crash Summary Worksheet'!$E47,'Crash Types &amp; Calculations'!$D$5:$K$26,8,FALSE),FALSE))),1,VLOOKUP('Worksheet 2b'!$D$27,INDIRECT(VLOOKUP('Crash Summary Worksheet'!$D47,'Crash Types &amp; Calculations'!$M$5:$N$9,2,FALSE)),VLOOKUP('Crash Summary Worksheet'!$E47,'Crash Types &amp; Calculations'!$D$5:$K$26,8,FALSE),FALSE))</f>
        <v>1</v>
      </c>
      <c r="AT47" s="285">
        <f ca="1">IF(OR(ISBLANK('Worksheet 2b'!$D$27),ISBLANK($D47),ISBLANK($E47),$H47="N",ISBLANK($H47)),1,VLOOKUP('Worksheet 2b'!$D$27,INDIRECT(VLOOKUP('Crash Summary Worksheet'!$D47,'Crash Types &amp; Calculations'!$M$5:$N$9,2,FALSE)),VLOOKUP("Wet Pavement",'Crash Types &amp; Calculations'!$D$5:$K$26,8,FALSE),FALSE))</f>
        <v>1</v>
      </c>
      <c r="AU47" s="286">
        <f ca="1">IF(OR(ISBLANK('Worksheet 2b'!$D$27),ISBLANK($D47),ISBLANK($E47),$G47="N",ISBLANK($G47)),1,VLOOKUP('Worksheet 2b'!$D$27,INDIRECT(VLOOKUP('Crash Summary Worksheet'!$D47,'Crash Types &amp; Calculations'!$M$5:$N$9,2,FALSE)),VLOOKUP("Night",'Crash Types &amp; Calculations'!$D$5:$K$26,8,FALSE),FALSE))</f>
        <v>1</v>
      </c>
      <c r="AV47" s="288">
        <f t="shared" si="4"/>
        <v>0</v>
      </c>
      <c r="AW47" s="284">
        <f ca="1">IF(OR(ISBLANK('Worksheet 2b'!$D$41),ISBLANK($D47),ISBLANK($E47),ISERROR(VLOOKUP('Worksheet 2b'!$D$41,INDIRECT(VLOOKUP('Crash Summary Worksheet'!$D47,'Crash Types &amp; Calculations'!$M$5:$N$9,2,FALSE)),VLOOKUP('Crash Summary Worksheet'!$E47,'Crash Types &amp; Calculations'!$D$5:$K$26,8,FALSE),FALSE))),1,VLOOKUP('Worksheet 2b'!$D$41,INDIRECT(VLOOKUP('Crash Summary Worksheet'!$D47,'Crash Types &amp; Calculations'!$M$5:$N$9,2,FALSE)),VLOOKUP('Crash Summary Worksheet'!$E47,'Crash Types &amp; Calculations'!$D$5:$K$26,8,FALSE),FALSE))</f>
        <v>1</v>
      </c>
      <c r="AX47" s="285">
        <f ca="1">IF(OR(ISBLANK('Worksheet 2b'!$D$41),ISBLANK($D47),ISBLANK($E47),$H47="N",ISBLANK($H47)),1,VLOOKUP('Worksheet 2b'!$D$41,INDIRECT(VLOOKUP('Crash Summary Worksheet'!$D47,'Crash Types &amp; Calculations'!$M$5:$N$9,2,FALSE)),VLOOKUP("Wet Pavement",'Crash Types &amp; Calculations'!$D$5:$K$26,8,FALSE),FALSE))</f>
        <v>1</v>
      </c>
      <c r="AY47" s="287">
        <f ca="1">IF(OR(ISBLANK('Worksheet 2b'!$D$41),ISBLANK($D47),ISBLANK($E47),$G47="N",ISBLANK($G47)),1,VLOOKUP('Worksheet 2b'!$D$41,INDIRECT(VLOOKUP('Crash Summary Worksheet'!$D47,'Crash Types &amp; Calculations'!$M$5:$N$9,2,FALSE)),VLOOKUP("Night",'Crash Types &amp; Calculations'!$D$5:$K$26,8,FALSE),FALSE))</f>
        <v>1</v>
      </c>
      <c r="AZ47" s="288">
        <f t="shared" si="5"/>
        <v>0</v>
      </c>
    </row>
    <row r="48" spans="1:52" ht="12.75" customHeight="1" x14ac:dyDescent="0.2">
      <c r="A48" s="618">
        <v>43</v>
      </c>
      <c r="B48" s="118"/>
      <c r="C48" s="119"/>
      <c r="D48" s="117"/>
      <c r="E48" s="117"/>
      <c r="F48" s="117"/>
      <c r="G48" s="118"/>
      <c r="H48" s="118"/>
      <c r="I48" s="118"/>
      <c r="J48" s="118"/>
      <c r="K48" s="117"/>
      <c r="L48" s="120"/>
      <c r="M48" s="289">
        <f t="shared" si="6"/>
        <v>0</v>
      </c>
      <c r="N48" s="290">
        <f t="shared" si="7"/>
        <v>1</v>
      </c>
      <c r="O48" s="283">
        <f>IF(ISBLANK('Worksheet 2a'!$D$13),1,
IF(AND(MAX(AC48:AE48)&gt;1,MIN(AC48:AE48)&lt;=1),MAX(AC48:AE48)*MIN(AC48:AE48),
IF(MIN(AC48:AE48)&gt;=1,MAX(AC48:AE48),MIN(AC48:AE48))))</f>
        <v>1</v>
      </c>
      <c r="P48" s="283">
        <f>IF(ISBLANK('Worksheet 2a'!$D$27),1,
IF(AND(MAX(AG48:AI48)&gt;1,MIN(AG48:AI48)&lt;=1),MAX(AG48:AI48)*MIN(AG48:AI48),
IF(MIN(AG48:AI48)&gt;=1,MAX(AG48:AI48),MIN(AG48:AI48))))</f>
        <v>1</v>
      </c>
      <c r="Q48" s="283">
        <f>IF(ISBLANK('Worksheet 2a'!$D$41),1,
IF(AND(MAX(AK48:AM48)&gt;1,MIN(AK48:AM48)&lt;=1),MAX(AK48:AM48)*MIN(AK48:AM48),
IF(MIN(AK48:AM48)&gt;=1,MAX(AK48:AM48),MIN(AK48:AM48))))</f>
        <v>1</v>
      </c>
      <c r="R48" s="283">
        <f>IF(ISBLANK('Worksheet 2b'!$D$13),1,
IF(AND(MAX(AO48:AQ48)&gt;1,MIN(AO48:AQ48)&lt;=1),MAX(AO48:AQ48)*MIN(AO48:AQ48),
IF(MIN(AO48:AQ48)&gt;=1,MAX(AO48:AQ48),MIN(AO48:AQ48))))</f>
        <v>1</v>
      </c>
      <c r="S48" s="283">
        <f>IF(ISBLANK('Worksheet 2b'!$D$27),1,
IF(AND(MAX(AS48:AU48)&gt;1,MIN(AS48:AU48)&lt;=1),MAX(AS48:AU48)*MIN(AS48:AU48),
IF(MIN(AS48:AU48)&gt;=1,MAX(AS48:AU48),MIN(AS48:AU48))))</f>
        <v>1</v>
      </c>
      <c r="T48" s="283">
        <f>IF(ISBLANK('Worksheet 2b'!$D$41),1,
IF(AND(MAX(AW48:AY48)&gt;1,MIN(AW48:AY48)&lt;=1),MAX(AW48:AY48)*MIN(AW48:AY48),
IF(MIN(AW48:AY48)&gt;=1,MAX(AW48:AY48),MIN(AW48:AY48))))</f>
        <v>1</v>
      </c>
      <c r="U48" s="669" cm="1">
        <f t="array" ref="U48">IF(MAX(O48:T48)&lt;=1,1,PRODUCT(IF(O48:T48&gt;=1,O48:T48)))</f>
        <v>1</v>
      </c>
      <c r="V48" s="669">
        <f t="shared" si="8"/>
        <v>1</v>
      </c>
      <c r="W48" s="683" t="str">
        <f t="shared" si="9"/>
        <v>X</v>
      </c>
      <c r="X48" s="683">
        <f>IF(P48=MIN($O48:$T48),IF(COUNTIF($W48:W48,"X")&gt;0,P48,"X"),P48)</f>
        <v>1</v>
      </c>
      <c r="Y48" s="683">
        <f>IF(Q48=MIN($O48:$T48),IF(COUNTIF($W48:X48,"X")&gt;0,Q48,"X"),Q48)</f>
        <v>1</v>
      </c>
      <c r="Z48" s="683">
        <f>IF(R48=MIN($O48:$T48),IF(COUNTIF($W48:Y48,"X")&gt;0,R48,"X"),R48)</f>
        <v>1</v>
      </c>
      <c r="AA48" s="683">
        <f>IF(S48=MIN($O48:$T48),IF(COUNTIF($W48:Z48,"X")&gt;0,S48,"X"),S48)</f>
        <v>1</v>
      </c>
      <c r="AB48" s="684">
        <f>IF(T48=MIN($O48:$T48),IF(COUNTIF($W48:AA48,"X")&gt;0,T48,"X"),T48)</f>
        <v>1</v>
      </c>
      <c r="AC48" s="284">
        <f ca="1">IF(OR(ISBLANK('Worksheet 2a'!$D$13),ISBLANK($D48),ISBLANK($E48),ISERROR(VLOOKUP('Worksheet 2a'!$D$13,INDIRECT(VLOOKUP('Crash Summary Worksheet'!$D48,'Crash Types &amp; Calculations'!$M$5:$N$9,2,FALSE)),VLOOKUP('Crash Summary Worksheet'!$E48,'Crash Types &amp; Calculations'!$D$5:$K$26,8,FALSE),FALSE))),1,VLOOKUP('Worksheet 2a'!$D$13,INDIRECT(VLOOKUP('Crash Summary Worksheet'!$D48,'Crash Types &amp; Calculations'!$M$5:$N$9,2,FALSE)),VLOOKUP('Crash Summary Worksheet'!$E48,'Crash Types &amp; Calculations'!$D$5:$K$26,8,FALSE),FALSE))</f>
        <v>1</v>
      </c>
      <c r="AD48" s="285">
        <f ca="1">IF(OR(ISBLANK('Worksheet 2a'!$D$13),ISBLANK($D48),ISBLANK($E48),$H48="N",ISBLANK($H48)),1,VLOOKUP('Worksheet 2a'!$D$13,INDIRECT(VLOOKUP('Crash Summary Worksheet'!$D48,'Crash Types &amp; Calculations'!$M$5:$N$9,2,FALSE)),VLOOKUP("Wet Pavement",'Crash Types &amp; Calculations'!$D$5:$K$26,8,FALSE),FALSE))</f>
        <v>1</v>
      </c>
      <c r="AE48" s="286">
        <f ca="1">IF(OR(ISBLANK('Worksheet 2a'!$D$13),ISBLANK($D48),ISBLANK($E48),$G48="N",ISBLANK($G48)),1,VLOOKUP('Worksheet 2a'!$D$13,INDIRECT(VLOOKUP('Crash Summary Worksheet'!$D48,'Crash Types &amp; Calculations'!$M$5:$N$9,2,FALSE)),VLOOKUP("Night",'Crash Types &amp; Calculations'!$D$5:$K$26,8,FALSE),FALSE))</f>
        <v>1</v>
      </c>
      <c r="AF48" s="288">
        <f t="shared" si="0"/>
        <v>0</v>
      </c>
      <c r="AG48" s="284">
        <f ca="1">IF(OR(ISBLANK('Worksheet 2a'!$D$27),ISBLANK($D48),ISBLANK($E48),ISERROR(VLOOKUP('Worksheet 2a'!$D$27,INDIRECT(VLOOKUP('Crash Summary Worksheet'!$D48,'Crash Types &amp; Calculations'!$M$5:$N$9,2,FALSE)),VLOOKUP('Crash Summary Worksheet'!$E48,'Crash Types &amp; Calculations'!$D$5:$K$26,8,FALSE),FALSE))),1,VLOOKUP('Worksheet 2a'!$D$27,INDIRECT(VLOOKUP('Crash Summary Worksheet'!$D48,'Crash Types &amp; Calculations'!$M$5:$N$9,2,FALSE)),VLOOKUP('Crash Summary Worksheet'!$E48,'Crash Types &amp; Calculations'!$D$5:$K$26,8,FALSE),FALSE))</f>
        <v>1</v>
      </c>
      <c r="AH48" s="285">
        <f ca="1">IF(OR(ISBLANK('Worksheet 2a'!$D$27),ISBLANK($D48),ISBLANK($E48),$H48="N",ISBLANK($H48)),1,VLOOKUP('Worksheet 2a'!$D$27,INDIRECT(VLOOKUP('Crash Summary Worksheet'!$D48,'Crash Types &amp; Calculations'!$M$5:$N$9,2,FALSE)),VLOOKUP("Wet Pavement",'Crash Types &amp; Calculations'!$D$5:$K$26,8,FALSE),FALSE))</f>
        <v>1</v>
      </c>
      <c r="AI48" s="286">
        <f ca="1">IF(OR(ISBLANK('Worksheet 2a'!$D$27),ISBLANK($D48),ISBLANK($E48),$G48="N",ISBLANK($G48)),1,VLOOKUP('Worksheet 2a'!$D$27,INDIRECT(VLOOKUP('Crash Summary Worksheet'!$D48,'Crash Types &amp; Calculations'!$M$5:$N$9,2,FALSE)),VLOOKUP("Night",'Crash Types &amp; Calculations'!$D$5:$K$26,8,FALSE),FALSE))</f>
        <v>1</v>
      </c>
      <c r="AJ48" s="288">
        <f t="shared" si="1"/>
        <v>0</v>
      </c>
      <c r="AK48" s="284">
        <f ca="1">IF(OR(ISBLANK('Worksheet 2a'!$D$41),ISBLANK($D48),ISBLANK($E48),ISERROR(VLOOKUP('Worksheet 2a'!$D$41,INDIRECT(VLOOKUP('Crash Summary Worksheet'!$D48,'Crash Types &amp; Calculations'!$M$5:$N$9,2,FALSE)),VLOOKUP('Crash Summary Worksheet'!$E48,'Crash Types &amp; Calculations'!$D$5:$K$26,8,FALSE),FALSE))),1,VLOOKUP('Worksheet 2a'!$D$41,INDIRECT(VLOOKUP('Crash Summary Worksheet'!$D48,'Crash Types &amp; Calculations'!$M$5:$N$9,2,FALSE)),VLOOKUP('Crash Summary Worksheet'!$E48,'Crash Types &amp; Calculations'!$D$5:$K$26,8,FALSE),FALSE))</f>
        <v>1</v>
      </c>
      <c r="AL48" s="285">
        <f ca="1">IF(OR(ISBLANK('Worksheet 2a'!$D$41),ISBLANK($D48),ISBLANK($E48),$H48="N",ISBLANK($H48)),1,VLOOKUP('Worksheet 2a'!$D$41,INDIRECT(VLOOKUP('Crash Summary Worksheet'!$D48,'Crash Types &amp; Calculations'!$M$5:$N$9,2,FALSE)),VLOOKUP("Wet Pavement",'Crash Types &amp; Calculations'!$D$5:$K$26,8,FALSE),FALSE))</f>
        <v>1</v>
      </c>
      <c r="AM48" s="287">
        <f ca="1">IF(OR(ISBLANK('Worksheet 2a'!$D$41),ISBLANK($D48),ISBLANK($E48),$G48="N",ISBLANK($G48)),1,VLOOKUP('Worksheet 2a'!$D$41,INDIRECT(VLOOKUP('Crash Summary Worksheet'!$D48,'Crash Types &amp; Calculations'!$M$5:$N$9,2,FALSE)),VLOOKUP("Night",'Crash Types &amp; Calculations'!$D$5:$K$26,8,FALSE),FALSE))</f>
        <v>1</v>
      </c>
      <c r="AN48" s="288">
        <f t="shared" si="2"/>
        <v>0</v>
      </c>
      <c r="AO48" s="284">
        <f ca="1">IF(OR(ISBLANK('Worksheet 2b'!$D$13),ISBLANK($D48),ISBLANK($E48),ISERROR(VLOOKUP('Worksheet 2b'!$D$13,INDIRECT(VLOOKUP('Crash Summary Worksheet'!$D48,'Crash Types &amp; Calculations'!$M$5:$N$9,2,FALSE)),VLOOKUP('Crash Summary Worksheet'!$E48,'Crash Types &amp; Calculations'!$D$5:$K$26,8,FALSE),FALSE))),1,VLOOKUP('Worksheet 2b'!$D$13,INDIRECT(VLOOKUP('Crash Summary Worksheet'!$D48,'Crash Types &amp; Calculations'!$M$5:$N$9,2,FALSE)),VLOOKUP('Crash Summary Worksheet'!$E48,'Crash Types &amp; Calculations'!$D$5:$K$26,8,FALSE),FALSE))</f>
        <v>1</v>
      </c>
      <c r="AP48" s="285">
        <f ca="1">IF(OR(ISBLANK('Worksheet 2b'!$D$13),ISBLANK($D48),ISBLANK($E48),$H48="N",ISBLANK($H48)),1,VLOOKUP('Worksheet 2b'!$D$13,INDIRECT(VLOOKUP('Crash Summary Worksheet'!$D48,'Crash Types &amp; Calculations'!$M$5:$N$9,2,FALSE)),VLOOKUP("Wet Pavement",'Crash Types &amp; Calculations'!$D$5:$K$26,8,FALSE),FALSE))</f>
        <v>1</v>
      </c>
      <c r="AQ48" s="286">
        <f ca="1">IF(OR(ISBLANK('Worksheet 2b'!$D$13),ISBLANK($D48),ISBLANK($E48),$G48="N",ISBLANK($G48)),1,VLOOKUP('Worksheet 2b'!$D$13,INDIRECT(VLOOKUP('Crash Summary Worksheet'!$D48,'Crash Types &amp; Calculations'!$M$5:$N$9,2,FALSE)),VLOOKUP("Night",'Crash Types &amp; Calculations'!$D$5:$K$26,8,FALSE),FALSE))</f>
        <v>1</v>
      </c>
      <c r="AR48" s="288">
        <f t="shared" si="3"/>
        <v>0</v>
      </c>
      <c r="AS48" s="284">
        <f ca="1">IF(OR(ISBLANK('Worksheet 2b'!$D$27),ISBLANK($D48),ISBLANK($E48),ISERROR(VLOOKUP('Worksheet 2b'!$D$27,INDIRECT(VLOOKUP('Crash Summary Worksheet'!$D48,'Crash Types &amp; Calculations'!$M$5:$N$9,2,FALSE)),VLOOKUP('Crash Summary Worksheet'!$E48,'Crash Types &amp; Calculations'!$D$5:$K$26,8,FALSE),FALSE))),1,VLOOKUP('Worksheet 2b'!$D$27,INDIRECT(VLOOKUP('Crash Summary Worksheet'!$D48,'Crash Types &amp; Calculations'!$M$5:$N$9,2,FALSE)),VLOOKUP('Crash Summary Worksheet'!$E48,'Crash Types &amp; Calculations'!$D$5:$K$26,8,FALSE),FALSE))</f>
        <v>1</v>
      </c>
      <c r="AT48" s="285">
        <f ca="1">IF(OR(ISBLANK('Worksheet 2b'!$D$27),ISBLANK($D48),ISBLANK($E48),$H48="N",ISBLANK($H48)),1,VLOOKUP('Worksheet 2b'!$D$27,INDIRECT(VLOOKUP('Crash Summary Worksheet'!$D48,'Crash Types &amp; Calculations'!$M$5:$N$9,2,FALSE)),VLOOKUP("Wet Pavement",'Crash Types &amp; Calculations'!$D$5:$K$26,8,FALSE),FALSE))</f>
        <v>1</v>
      </c>
      <c r="AU48" s="286">
        <f ca="1">IF(OR(ISBLANK('Worksheet 2b'!$D$27),ISBLANK($D48),ISBLANK($E48),$G48="N",ISBLANK($G48)),1,VLOOKUP('Worksheet 2b'!$D$27,INDIRECT(VLOOKUP('Crash Summary Worksheet'!$D48,'Crash Types &amp; Calculations'!$M$5:$N$9,2,FALSE)),VLOOKUP("Night",'Crash Types &amp; Calculations'!$D$5:$K$26,8,FALSE),FALSE))</f>
        <v>1</v>
      </c>
      <c r="AV48" s="288">
        <f t="shared" si="4"/>
        <v>0</v>
      </c>
      <c r="AW48" s="284">
        <f ca="1">IF(OR(ISBLANK('Worksheet 2b'!$D$41),ISBLANK($D48),ISBLANK($E48),ISERROR(VLOOKUP('Worksheet 2b'!$D$41,INDIRECT(VLOOKUP('Crash Summary Worksheet'!$D48,'Crash Types &amp; Calculations'!$M$5:$N$9,2,FALSE)),VLOOKUP('Crash Summary Worksheet'!$E48,'Crash Types &amp; Calculations'!$D$5:$K$26,8,FALSE),FALSE))),1,VLOOKUP('Worksheet 2b'!$D$41,INDIRECT(VLOOKUP('Crash Summary Worksheet'!$D48,'Crash Types &amp; Calculations'!$M$5:$N$9,2,FALSE)),VLOOKUP('Crash Summary Worksheet'!$E48,'Crash Types &amp; Calculations'!$D$5:$K$26,8,FALSE),FALSE))</f>
        <v>1</v>
      </c>
      <c r="AX48" s="285">
        <f ca="1">IF(OR(ISBLANK('Worksheet 2b'!$D$41),ISBLANK($D48),ISBLANK($E48),$H48="N",ISBLANK($H48)),1,VLOOKUP('Worksheet 2b'!$D$41,INDIRECT(VLOOKUP('Crash Summary Worksheet'!$D48,'Crash Types &amp; Calculations'!$M$5:$N$9,2,FALSE)),VLOOKUP("Wet Pavement",'Crash Types &amp; Calculations'!$D$5:$K$26,8,FALSE),FALSE))</f>
        <v>1</v>
      </c>
      <c r="AY48" s="287">
        <f ca="1">IF(OR(ISBLANK('Worksheet 2b'!$D$41),ISBLANK($D48),ISBLANK($E48),$G48="N",ISBLANK($G48)),1,VLOOKUP('Worksheet 2b'!$D$41,INDIRECT(VLOOKUP('Crash Summary Worksheet'!$D48,'Crash Types &amp; Calculations'!$M$5:$N$9,2,FALSE)),VLOOKUP("Night",'Crash Types &amp; Calculations'!$D$5:$K$26,8,FALSE),FALSE))</f>
        <v>1</v>
      </c>
      <c r="AZ48" s="288">
        <f t="shared" si="5"/>
        <v>0</v>
      </c>
    </row>
    <row r="49" spans="1:53" ht="12.75" customHeight="1" x14ac:dyDescent="0.2">
      <c r="A49" s="618">
        <v>44</v>
      </c>
      <c r="B49" s="118"/>
      <c r="C49" s="119"/>
      <c r="D49" s="117"/>
      <c r="E49" s="117"/>
      <c r="F49" s="117"/>
      <c r="G49" s="118"/>
      <c r="H49" s="118"/>
      <c r="I49" s="118"/>
      <c r="J49" s="118"/>
      <c r="K49" s="117"/>
      <c r="L49" s="120"/>
      <c r="M49" s="289">
        <f t="shared" si="6"/>
        <v>0</v>
      </c>
      <c r="N49" s="290">
        <f t="shared" si="7"/>
        <v>1</v>
      </c>
      <c r="O49" s="283">
        <f>IF(ISBLANK('Worksheet 2a'!$D$13),1,
IF(AND(MAX(AC49:AE49)&gt;1,MIN(AC49:AE49)&lt;=1),MAX(AC49:AE49)*MIN(AC49:AE49),
IF(MIN(AC49:AE49)&gt;=1,MAX(AC49:AE49),MIN(AC49:AE49))))</f>
        <v>1</v>
      </c>
      <c r="P49" s="283">
        <f>IF(ISBLANK('Worksheet 2a'!$D$27),1,
IF(AND(MAX(AG49:AI49)&gt;1,MIN(AG49:AI49)&lt;=1),MAX(AG49:AI49)*MIN(AG49:AI49),
IF(MIN(AG49:AI49)&gt;=1,MAX(AG49:AI49),MIN(AG49:AI49))))</f>
        <v>1</v>
      </c>
      <c r="Q49" s="283">
        <f>IF(ISBLANK('Worksheet 2a'!$D$41),1,
IF(AND(MAX(AK49:AM49)&gt;1,MIN(AK49:AM49)&lt;=1),MAX(AK49:AM49)*MIN(AK49:AM49),
IF(MIN(AK49:AM49)&gt;=1,MAX(AK49:AM49),MIN(AK49:AM49))))</f>
        <v>1</v>
      </c>
      <c r="R49" s="283">
        <f>IF(ISBLANK('Worksheet 2b'!$D$13),1,
IF(AND(MAX(AO49:AQ49)&gt;1,MIN(AO49:AQ49)&lt;=1),MAX(AO49:AQ49)*MIN(AO49:AQ49),
IF(MIN(AO49:AQ49)&gt;=1,MAX(AO49:AQ49),MIN(AO49:AQ49))))</f>
        <v>1</v>
      </c>
      <c r="S49" s="283">
        <f>IF(ISBLANK('Worksheet 2b'!$D$27),1,
IF(AND(MAX(AS49:AU49)&gt;1,MIN(AS49:AU49)&lt;=1),MAX(AS49:AU49)*MIN(AS49:AU49),
IF(MIN(AS49:AU49)&gt;=1,MAX(AS49:AU49),MIN(AS49:AU49))))</f>
        <v>1</v>
      </c>
      <c r="T49" s="283">
        <f>IF(ISBLANK('Worksheet 2b'!$D$41),1,
IF(AND(MAX(AW49:AY49)&gt;1,MIN(AW49:AY49)&lt;=1),MAX(AW49:AY49)*MIN(AW49:AY49),
IF(MIN(AW49:AY49)&gt;=1,MAX(AW49:AY49),MIN(AW49:AY49))))</f>
        <v>1</v>
      </c>
      <c r="U49" s="669" cm="1">
        <f t="array" ref="U49">IF(MAX(O49:T49)&lt;=1,1,PRODUCT(IF(O49:T49&gt;=1,O49:T49)))</f>
        <v>1</v>
      </c>
      <c r="V49" s="669">
        <f t="shared" si="8"/>
        <v>1</v>
      </c>
      <c r="W49" s="683" t="str">
        <f t="shared" si="9"/>
        <v>X</v>
      </c>
      <c r="X49" s="683">
        <f>IF(P49=MIN($O49:$T49),IF(COUNTIF($W49:W49,"X")&gt;0,P49,"X"),P49)</f>
        <v>1</v>
      </c>
      <c r="Y49" s="683">
        <f>IF(Q49=MIN($O49:$T49),IF(COUNTIF($W49:X49,"X")&gt;0,Q49,"X"),Q49)</f>
        <v>1</v>
      </c>
      <c r="Z49" s="683">
        <f>IF(R49=MIN($O49:$T49),IF(COUNTIF($W49:Y49,"X")&gt;0,R49,"X"),R49)</f>
        <v>1</v>
      </c>
      <c r="AA49" s="683">
        <f>IF(S49=MIN($O49:$T49),IF(COUNTIF($W49:Z49,"X")&gt;0,S49,"X"),S49)</f>
        <v>1</v>
      </c>
      <c r="AB49" s="684">
        <f>IF(T49=MIN($O49:$T49),IF(COUNTIF($W49:AA49,"X")&gt;0,T49,"X"),T49)</f>
        <v>1</v>
      </c>
      <c r="AC49" s="284">
        <f ca="1">IF(OR(ISBLANK('Worksheet 2a'!$D$13),ISBLANK($D49),ISBLANK($E49),ISERROR(VLOOKUP('Worksheet 2a'!$D$13,INDIRECT(VLOOKUP('Crash Summary Worksheet'!$D49,'Crash Types &amp; Calculations'!$M$5:$N$9,2,FALSE)),VLOOKUP('Crash Summary Worksheet'!$E49,'Crash Types &amp; Calculations'!$D$5:$K$26,8,FALSE),FALSE))),1,VLOOKUP('Worksheet 2a'!$D$13,INDIRECT(VLOOKUP('Crash Summary Worksheet'!$D49,'Crash Types &amp; Calculations'!$M$5:$N$9,2,FALSE)),VLOOKUP('Crash Summary Worksheet'!$E49,'Crash Types &amp; Calculations'!$D$5:$K$26,8,FALSE),FALSE))</f>
        <v>1</v>
      </c>
      <c r="AD49" s="285">
        <f ca="1">IF(OR(ISBLANK('Worksheet 2a'!$D$13),ISBLANK($D49),ISBLANK($E49),$H49="N",ISBLANK($H49)),1,VLOOKUP('Worksheet 2a'!$D$13,INDIRECT(VLOOKUP('Crash Summary Worksheet'!$D49,'Crash Types &amp; Calculations'!$M$5:$N$9,2,FALSE)),VLOOKUP("Wet Pavement",'Crash Types &amp; Calculations'!$D$5:$K$26,8,FALSE),FALSE))</f>
        <v>1</v>
      </c>
      <c r="AE49" s="286">
        <f ca="1">IF(OR(ISBLANK('Worksheet 2a'!$D$13),ISBLANK($D49),ISBLANK($E49),$G49="N",ISBLANK($G49)),1,VLOOKUP('Worksheet 2a'!$D$13,INDIRECT(VLOOKUP('Crash Summary Worksheet'!$D49,'Crash Types &amp; Calculations'!$M$5:$N$9,2,FALSE)),VLOOKUP("Night",'Crash Types &amp; Calculations'!$D$5:$K$26,8,FALSE),FALSE))</f>
        <v>1</v>
      </c>
      <c r="AF49" s="288">
        <f t="shared" si="0"/>
        <v>0</v>
      </c>
      <c r="AG49" s="284">
        <f ca="1">IF(OR(ISBLANK('Worksheet 2a'!$D$27),ISBLANK($D49),ISBLANK($E49),ISERROR(VLOOKUP('Worksheet 2a'!$D$27,INDIRECT(VLOOKUP('Crash Summary Worksheet'!$D49,'Crash Types &amp; Calculations'!$M$5:$N$9,2,FALSE)),VLOOKUP('Crash Summary Worksheet'!$E49,'Crash Types &amp; Calculations'!$D$5:$K$26,8,FALSE),FALSE))),1,VLOOKUP('Worksheet 2a'!$D$27,INDIRECT(VLOOKUP('Crash Summary Worksheet'!$D49,'Crash Types &amp; Calculations'!$M$5:$N$9,2,FALSE)),VLOOKUP('Crash Summary Worksheet'!$E49,'Crash Types &amp; Calculations'!$D$5:$K$26,8,FALSE),FALSE))</f>
        <v>1</v>
      </c>
      <c r="AH49" s="285">
        <f ca="1">IF(OR(ISBLANK('Worksheet 2a'!$D$27),ISBLANK($D49),ISBLANK($E49),$H49="N",ISBLANK($H49)),1,VLOOKUP('Worksheet 2a'!$D$27,INDIRECT(VLOOKUP('Crash Summary Worksheet'!$D49,'Crash Types &amp; Calculations'!$M$5:$N$9,2,FALSE)),VLOOKUP("Wet Pavement",'Crash Types &amp; Calculations'!$D$5:$K$26,8,FALSE),FALSE))</f>
        <v>1</v>
      </c>
      <c r="AI49" s="286">
        <f ca="1">IF(OR(ISBLANK('Worksheet 2a'!$D$27),ISBLANK($D49),ISBLANK($E49),$G49="N",ISBLANK($G49)),1,VLOOKUP('Worksheet 2a'!$D$27,INDIRECT(VLOOKUP('Crash Summary Worksheet'!$D49,'Crash Types &amp; Calculations'!$M$5:$N$9,2,FALSE)),VLOOKUP("Night",'Crash Types &amp; Calculations'!$D$5:$K$26,8,FALSE),FALSE))</f>
        <v>1</v>
      </c>
      <c r="AJ49" s="288">
        <f t="shared" si="1"/>
        <v>0</v>
      </c>
      <c r="AK49" s="284">
        <f ca="1">IF(OR(ISBLANK('Worksheet 2a'!$D$41),ISBLANK($D49),ISBLANK($E49),ISERROR(VLOOKUP('Worksheet 2a'!$D$41,INDIRECT(VLOOKUP('Crash Summary Worksheet'!$D49,'Crash Types &amp; Calculations'!$M$5:$N$9,2,FALSE)),VLOOKUP('Crash Summary Worksheet'!$E49,'Crash Types &amp; Calculations'!$D$5:$K$26,8,FALSE),FALSE))),1,VLOOKUP('Worksheet 2a'!$D$41,INDIRECT(VLOOKUP('Crash Summary Worksheet'!$D49,'Crash Types &amp; Calculations'!$M$5:$N$9,2,FALSE)),VLOOKUP('Crash Summary Worksheet'!$E49,'Crash Types &amp; Calculations'!$D$5:$K$26,8,FALSE),FALSE))</f>
        <v>1</v>
      </c>
      <c r="AL49" s="285">
        <f ca="1">IF(OR(ISBLANK('Worksheet 2a'!$D$41),ISBLANK($D49),ISBLANK($E49),$H49="N",ISBLANK($H49)),1,VLOOKUP('Worksheet 2a'!$D$41,INDIRECT(VLOOKUP('Crash Summary Worksheet'!$D49,'Crash Types &amp; Calculations'!$M$5:$N$9,2,FALSE)),VLOOKUP("Wet Pavement",'Crash Types &amp; Calculations'!$D$5:$K$26,8,FALSE),FALSE))</f>
        <v>1</v>
      </c>
      <c r="AM49" s="287">
        <f ca="1">IF(OR(ISBLANK('Worksheet 2a'!$D$41),ISBLANK($D49),ISBLANK($E49),$G49="N",ISBLANK($G49)),1,VLOOKUP('Worksheet 2a'!$D$41,INDIRECT(VLOOKUP('Crash Summary Worksheet'!$D49,'Crash Types &amp; Calculations'!$M$5:$N$9,2,FALSE)),VLOOKUP("Night",'Crash Types &amp; Calculations'!$D$5:$K$26,8,FALSE),FALSE))</f>
        <v>1</v>
      </c>
      <c r="AN49" s="288">
        <f t="shared" si="2"/>
        <v>0</v>
      </c>
      <c r="AO49" s="284">
        <f ca="1">IF(OR(ISBLANK('Worksheet 2b'!$D$13),ISBLANK($D49),ISBLANK($E49),ISERROR(VLOOKUP('Worksheet 2b'!$D$13,INDIRECT(VLOOKUP('Crash Summary Worksheet'!$D49,'Crash Types &amp; Calculations'!$M$5:$N$9,2,FALSE)),VLOOKUP('Crash Summary Worksheet'!$E49,'Crash Types &amp; Calculations'!$D$5:$K$26,8,FALSE),FALSE))),1,VLOOKUP('Worksheet 2b'!$D$13,INDIRECT(VLOOKUP('Crash Summary Worksheet'!$D49,'Crash Types &amp; Calculations'!$M$5:$N$9,2,FALSE)),VLOOKUP('Crash Summary Worksheet'!$E49,'Crash Types &amp; Calculations'!$D$5:$K$26,8,FALSE),FALSE))</f>
        <v>1</v>
      </c>
      <c r="AP49" s="285">
        <f ca="1">IF(OR(ISBLANK('Worksheet 2b'!$D$13),ISBLANK($D49),ISBLANK($E49),$H49="N",ISBLANK($H49)),1,VLOOKUP('Worksheet 2b'!$D$13,INDIRECT(VLOOKUP('Crash Summary Worksheet'!$D49,'Crash Types &amp; Calculations'!$M$5:$N$9,2,FALSE)),VLOOKUP("Wet Pavement",'Crash Types &amp; Calculations'!$D$5:$K$26,8,FALSE),FALSE))</f>
        <v>1</v>
      </c>
      <c r="AQ49" s="286">
        <f ca="1">IF(OR(ISBLANK('Worksheet 2b'!$D$13),ISBLANK($D49),ISBLANK($E49),$G49="N",ISBLANK($G49)),1,VLOOKUP('Worksheet 2b'!$D$13,INDIRECT(VLOOKUP('Crash Summary Worksheet'!$D49,'Crash Types &amp; Calculations'!$M$5:$N$9,2,FALSE)),VLOOKUP("Night",'Crash Types &amp; Calculations'!$D$5:$K$26,8,FALSE),FALSE))</f>
        <v>1</v>
      </c>
      <c r="AR49" s="288">
        <f t="shared" si="3"/>
        <v>0</v>
      </c>
      <c r="AS49" s="284">
        <f ca="1">IF(OR(ISBLANK('Worksheet 2b'!$D$27),ISBLANK($D49),ISBLANK($E49),ISERROR(VLOOKUP('Worksheet 2b'!$D$27,INDIRECT(VLOOKUP('Crash Summary Worksheet'!$D49,'Crash Types &amp; Calculations'!$M$5:$N$9,2,FALSE)),VLOOKUP('Crash Summary Worksheet'!$E49,'Crash Types &amp; Calculations'!$D$5:$K$26,8,FALSE),FALSE))),1,VLOOKUP('Worksheet 2b'!$D$27,INDIRECT(VLOOKUP('Crash Summary Worksheet'!$D49,'Crash Types &amp; Calculations'!$M$5:$N$9,2,FALSE)),VLOOKUP('Crash Summary Worksheet'!$E49,'Crash Types &amp; Calculations'!$D$5:$K$26,8,FALSE),FALSE))</f>
        <v>1</v>
      </c>
      <c r="AT49" s="285">
        <f ca="1">IF(OR(ISBLANK('Worksheet 2b'!$D$27),ISBLANK($D49),ISBLANK($E49),$H49="N",ISBLANK($H49)),1,VLOOKUP('Worksheet 2b'!$D$27,INDIRECT(VLOOKUP('Crash Summary Worksheet'!$D49,'Crash Types &amp; Calculations'!$M$5:$N$9,2,FALSE)),VLOOKUP("Wet Pavement",'Crash Types &amp; Calculations'!$D$5:$K$26,8,FALSE),FALSE))</f>
        <v>1</v>
      </c>
      <c r="AU49" s="286">
        <f ca="1">IF(OR(ISBLANK('Worksheet 2b'!$D$27),ISBLANK($D49),ISBLANK($E49),$G49="N",ISBLANK($G49)),1,VLOOKUP('Worksheet 2b'!$D$27,INDIRECT(VLOOKUP('Crash Summary Worksheet'!$D49,'Crash Types &amp; Calculations'!$M$5:$N$9,2,FALSE)),VLOOKUP("Night",'Crash Types &amp; Calculations'!$D$5:$K$26,8,FALSE),FALSE))</f>
        <v>1</v>
      </c>
      <c r="AV49" s="288">
        <f t="shared" si="4"/>
        <v>0</v>
      </c>
      <c r="AW49" s="284">
        <f ca="1">IF(OR(ISBLANK('Worksheet 2b'!$D$41),ISBLANK($D49),ISBLANK($E49),ISERROR(VLOOKUP('Worksheet 2b'!$D$41,INDIRECT(VLOOKUP('Crash Summary Worksheet'!$D49,'Crash Types &amp; Calculations'!$M$5:$N$9,2,FALSE)),VLOOKUP('Crash Summary Worksheet'!$E49,'Crash Types &amp; Calculations'!$D$5:$K$26,8,FALSE),FALSE))),1,VLOOKUP('Worksheet 2b'!$D$41,INDIRECT(VLOOKUP('Crash Summary Worksheet'!$D49,'Crash Types &amp; Calculations'!$M$5:$N$9,2,FALSE)),VLOOKUP('Crash Summary Worksheet'!$E49,'Crash Types &amp; Calculations'!$D$5:$K$26,8,FALSE),FALSE))</f>
        <v>1</v>
      </c>
      <c r="AX49" s="285">
        <f ca="1">IF(OR(ISBLANK('Worksheet 2b'!$D$41),ISBLANK($D49),ISBLANK($E49),$H49="N",ISBLANK($H49)),1,VLOOKUP('Worksheet 2b'!$D$41,INDIRECT(VLOOKUP('Crash Summary Worksheet'!$D49,'Crash Types &amp; Calculations'!$M$5:$N$9,2,FALSE)),VLOOKUP("Wet Pavement",'Crash Types &amp; Calculations'!$D$5:$K$26,8,FALSE),FALSE))</f>
        <v>1</v>
      </c>
      <c r="AY49" s="287">
        <f ca="1">IF(OR(ISBLANK('Worksheet 2b'!$D$41),ISBLANK($D49),ISBLANK($E49),$G49="N",ISBLANK($G49)),1,VLOOKUP('Worksheet 2b'!$D$41,INDIRECT(VLOOKUP('Crash Summary Worksheet'!$D49,'Crash Types &amp; Calculations'!$M$5:$N$9,2,FALSE)),VLOOKUP("Night",'Crash Types &amp; Calculations'!$D$5:$K$26,8,FALSE),FALSE))</f>
        <v>1</v>
      </c>
      <c r="AZ49" s="288">
        <f t="shared" si="5"/>
        <v>0</v>
      </c>
    </row>
    <row r="50" spans="1:53" ht="12.75" customHeight="1" x14ac:dyDescent="0.2">
      <c r="A50" s="618">
        <v>45</v>
      </c>
      <c r="B50" s="118"/>
      <c r="C50" s="119"/>
      <c r="D50" s="117"/>
      <c r="E50" s="117"/>
      <c r="F50" s="117"/>
      <c r="G50" s="118"/>
      <c r="H50" s="118"/>
      <c r="I50" s="118"/>
      <c r="J50" s="118"/>
      <c r="K50" s="117"/>
      <c r="L50" s="120"/>
      <c r="M50" s="289">
        <f t="shared" si="6"/>
        <v>0</v>
      </c>
      <c r="N50" s="290">
        <f t="shared" si="7"/>
        <v>1</v>
      </c>
      <c r="O50" s="283">
        <f>IF(ISBLANK('Worksheet 2a'!$D$13),1,
IF(AND(MAX(AC50:AE50)&gt;1,MIN(AC50:AE50)&lt;=1),MAX(AC50:AE50)*MIN(AC50:AE50),
IF(MIN(AC50:AE50)&gt;=1,MAX(AC50:AE50),MIN(AC50:AE50))))</f>
        <v>1</v>
      </c>
      <c r="P50" s="283">
        <f>IF(ISBLANK('Worksheet 2a'!$D$27),1,
IF(AND(MAX(AG50:AI50)&gt;1,MIN(AG50:AI50)&lt;=1),MAX(AG50:AI50)*MIN(AG50:AI50),
IF(MIN(AG50:AI50)&gt;=1,MAX(AG50:AI50),MIN(AG50:AI50))))</f>
        <v>1</v>
      </c>
      <c r="Q50" s="283">
        <f>IF(ISBLANK('Worksheet 2a'!$D$41),1,
IF(AND(MAX(AK50:AM50)&gt;1,MIN(AK50:AM50)&lt;=1),MAX(AK50:AM50)*MIN(AK50:AM50),
IF(MIN(AK50:AM50)&gt;=1,MAX(AK50:AM50),MIN(AK50:AM50))))</f>
        <v>1</v>
      </c>
      <c r="R50" s="283">
        <f>IF(ISBLANK('Worksheet 2b'!$D$13),1,
IF(AND(MAX(AO50:AQ50)&gt;1,MIN(AO50:AQ50)&lt;=1),MAX(AO50:AQ50)*MIN(AO50:AQ50),
IF(MIN(AO50:AQ50)&gt;=1,MAX(AO50:AQ50),MIN(AO50:AQ50))))</f>
        <v>1</v>
      </c>
      <c r="S50" s="283">
        <f>IF(ISBLANK('Worksheet 2b'!$D$27),1,
IF(AND(MAX(AS50:AU50)&gt;1,MIN(AS50:AU50)&lt;=1),MAX(AS50:AU50)*MIN(AS50:AU50),
IF(MIN(AS50:AU50)&gt;=1,MAX(AS50:AU50),MIN(AS50:AU50))))</f>
        <v>1</v>
      </c>
      <c r="T50" s="283">
        <f>IF(ISBLANK('Worksheet 2b'!$D$41),1,
IF(AND(MAX(AW50:AY50)&gt;1,MIN(AW50:AY50)&lt;=1),MAX(AW50:AY50)*MIN(AW50:AY50),
IF(MIN(AW50:AY50)&gt;=1,MAX(AW50:AY50),MIN(AW50:AY50))))</f>
        <v>1</v>
      </c>
      <c r="U50" s="669" cm="1">
        <f t="array" ref="U50">IF(MAX(O50:T50)&lt;=1,1,PRODUCT(IF(O50:T50&gt;=1,O50:T50)))</f>
        <v>1</v>
      </c>
      <c r="V50" s="669">
        <f t="shared" si="8"/>
        <v>1</v>
      </c>
      <c r="W50" s="683" t="str">
        <f t="shared" si="9"/>
        <v>X</v>
      </c>
      <c r="X50" s="683">
        <f>IF(P50=MIN($O50:$T50),IF(COUNTIF($W50:W50,"X")&gt;0,P50,"X"),P50)</f>
        <v>1</v>
      </c>
      <c r="Y50" s="683">
        <f>IF(Q50=MIN($O50:$T50),IF(COUNTIF($W50:X50,"X")&gt;0,Q50,"X"),Q50)</f>
        <v>1</v>
      </c>
      <c r="Z50" s="683">
        <f>IF(R50=MIN($O50:$T50),IF(COUNTIF($W50:Y50,"X")&gt;0,R50,"X"),R50)</f>
        <v>1</v>
      </c>
      <c r="AA50" s="683">
        <f>IF(S50=MIN($O50:$T50),IF(COUNTIF($W50:Z50,"X")&gt;0,S50,"X"),S50)</f>
        <v>1</v>
      </c>
      <c r="AB50" s="684">
        <f>IF(T50=MIN($O50:$T50),IF(COUNTIF($W50:AA50,"X")&gt;0,T50,"X"),T50)</f>
        <v>1</v>
      </c>
      <c r="AC50" s="284">
        <f ca="1">IF(OR(ISBLANK('Worksheet 2a'!$D$13),ISBLANK($D50),ISBLANK($E50),ISERROR(VLOOKUP('Worksheet 2a'!$D$13,INDIRECT(VLOOKUP('Crash Summary Worksheet'!$D50,'Crash Types &amp; Calculations'!$M$5:$N$9,2,FALSE)),VLOOKUP('Crash Summary Worksheet'!$E50,'Crash Types &amp; Calculations'!$D$5:$K$26,8,FALSE),FALSE))),1,VLOOKUP('Worksheet 2a'!$D$13,INDIRECT(VLOOKUP('Crash Summary Worksheet'!$D50,'Crash Types &amp; Calculations'!$M$5:$N$9,2,FALSE)),VLOOKUP('Crash Summary Worksheet'!$E50,'Crash Types &amp; Calculations'!$D$5:$K$26,8,FALSE),FALSE))</f>
        <v>1</v>
      </c>
      <c r="AD50" s="285">
        <f ca="1">IF(OR(ISBLANK('Worksheet 2a'!$D$13),ISBLANK($D50),ISBLANK($E50),$H50="N",ISBLANK($H50)),1,VLOOKUP('Worksheet 2a'!$D$13,INDIRECT(VLOOKUP('Crash Summary Worksheet'!$D50,'Crash Types &amp; Calculations'!$M$5:$N$9,2,FALSE)),VLOOKUP("Wet Pavement",'Crash Types &amp; Calculations'!$D$5:$K$26,8,FALSE),FALSE))</f>
        <v>1</v>
      </c>
      <c r="AE50" s="286">
        <f ca="1">IF(OR(ISBLANK('Worksheet 2a'!$D$13),ISBLANK($D50),ISBLANK($E50),$G50="N",ISBLANK($G50)),1,VLOOKUP('Worksheet 2a'!$D$13,INDIRECT(VLOOKUP('Crash Summary Worksheet'!$D50,'Crash Types &amp; Calculations'!$M$5:$N$9,2,FALSE)),VLOOKUP("Night",'Crash Types &amp; Calculations'!$D$5:$K$26,8,FALSE),FALSE))</f>
        <v>1</v>
      </c>
      <c r="AF50" s="288">
        <f t="shared" si="0"/>
        <v>0</v>
      </c>
      <c r="AG50" s="284">
        <f ca="1">IF(OR(ISBLANK('Worksheet 2a'!$D$27),ISBLANK($D50),ISBLANK($E50),ISERROR(VLOOKUP('Worksheet 2a'!$D$27,INDIRECT(VLOOKUP('Crash Summary Worksheet'!$D50,'Crash Types &amp; Calculations'!$M$5:$N$9,2,FALSE)),VLOOKUP('Crash Summary Worksheet'!$E50,'Crash Types &amp; Calculations'!$D$5:$K$26,8,FALSE),FALSE))),1,VLOOKUP('Worksheet 2a'!$D$27,INDIRECT(VLOOKUP('Crash Summary Worksheet'!$D50,'Crash Types &amp; Calculations'!$M$5:$N$9,2,FALSE)),VLOOKUP('Crash Summary Worksheet'!$E50,'Crash Types &amp; Calculations'!$D$5:$K$26,8,FALSE),FALSE))</f>
        <v>1</v>
      </c>
      <c r="AH50" s="285">
        <f ca="1">IF(OR(ISBLANK('Worksheet 2a'!$D$27),ISBLANK($D50),ISBLANK($E50),$H50="N",ISBLANK($H50)),1,VLOOKUP('Worksheet 2a'!$D$27,INDIRECT(VLOOKUP('Crash Summary Worksheet'!$D50,'Crash Types &amp; Calculations'!$M$5:$N$9,2,FALSE)),VLOOKUP("Wet Pavement",'Crash Types &amp; Calculations'!$D$5:$K$26,8,FALSE),FALSE))</f>
        <v>1</v>
      </c>
      <c r="AI50" s="286">
        <f ca="1">IF(OR(ISBLANK('Worksheet 2a'!$D$27),ISBLANK($D50),ISBLANK($E50),$G50="N",ISBLANK($G50)),1,VLOOKUP('Worksheet 2a'!$D$27,INDIRECT(VLOOKUP('Crash Summary Worksheet'!$D50,'Crash Types &amp; Calculations'!$M$5:$N$9,2,FALSE)),VLOOKUP("Night",'Crash Types &amp; Calculations'!$D$5:$K$26,8,FALSE),FALSE))</f>
        <v>1</v>
      </c>
      <c r="AJ50" s="288">
        <f t="shared" si="1"/>
        <v>0</v>
      </c>
      <c r="AK50" s="284">
        <f ca="1">IF(OR(ISBLANK('Worksheet 2a'!$D$41),ISBLANK($D50),ISBLANK($E50),ISERROR(VLOOKUP('Worksheet 2a'!$D$41,INDIRECT(VLOOKUP('Crash Summary Worksheet'!$D50,'Crash Types &amp; Calculations'!$M$5:$N$9,2,FALSE)),VLOOKUP('Crash Summary Worksheet'!$E50,'Crash Types &amp; Calculations'!$D$5:$K$26,8,FALSE),FALSE))),1,VLOOKUP('Worksheet 2a'!$D$41,INDIRECT(VLOOKUP('Crash Summary Worksheet'!$D50,'Crash Types &amp; Calculations'!$M$5:$N$9,2,FALSE)),VLOOKUP('Crash Summary Worksheet'!$E50,'Crash Types &amp; Calculations'!$D$5:$K$26,8,FALSE),FALSE))</f>
        <v>1</v>
      </c>
      <c r="AL50" s="285">
        <f ca="1">IF(OR(ISBLANK('Worksheet 2a'!$D$41),ISBLANK($D50),ISBLANK($E50),$H50="N",ISBLANK($H50)),1,VLOOKUP('Worksheet 2a'!$D$41,INDIRECT(VLOOKUP('Crash Summary Worksheet'!$D50,'Crash Types &amp; Calculations'!$M$5:$N$9,2,FALSE)),VLOOKUP("Wet Pavement",'Crash Types &amp; Calculations'!$D$5:$K$26,8,FALSE),FALSE))</f>
        <v>1</v>
      </c>
      <c r="AM50" s="287">
        <f ca="1">IF(OR(ISBLANK('Worksheet 2a'!$D$41),ISBLANK($D50),ISBLANK($E50),$G50="N",ISBLANK($G50)),1,VLOOKUP('Worksheet 2a'!$D$41,INDIRECT(VLOOKUP('Crash Summary Worksheet'!$D50,'Crash Types &amp; Calculations'!$M$5:$N$9,2,FALSE)),VLOOKUP("Night",'Crash Types &amp; Calculations'!$D$5:$K$26,8,FALSE),FALSE))</f>
        <v>1</v>
      </c>
      <c r="AN50" s="288">
        <f t="shared" si="2"/>
        <v>0</v>
      </c>
      <c r="AO50" s="284">
        <f ca="1">IF(OR(ISBLANK('Worksheet 2b'!$D$13),ISBLANK($D50),ISBLANK($E50),ISERROR(VLOOKUP('Worksheet 2b'!$D$13,INDIRECT(VLOOKUP('Crash Summary Worksheet'!$D50,'Crash Types &amp; Calculations'!$M$5:$N$9,2,FALSE)),VLOOKUP('Crash Summary Worksheet'!$E50,'Crash Types &amp; Calculations'!$D$5:$K$26,8,FALSE),FALSE))),1,VLOOKUP('Worksheet 2b'!$D$13,INDIRECT(VLOOKUP('Crash Summary Worksheet'!$D50,'Crash Types &amp; Calculations'!$M$5:$N$9,2,FALSE)),VLOOKUP('Crash Summary Worksheet'!$E50,'Crash Types &amp; Calculations'!$D$5:$K$26,8,FALSE),FALSE))</f>
        <v>1</v>
      </c>
      <c r="AP50" s="285">
        <f ca="1">IF(OR(ISBLANK('Worksheet 2b'!$D$13),ISBLANK($D50),ISBLANK($E50),$H50="N",ISBLANK($H50)),1,VLOOKUP('Worksheet 2b'!$D$13,INDIRECT(VLOOKUP('Crash Summary Worksheet'!$D50,'Crash Types &amp; Calculations'!$M$5:$N$9,2,FALSE)),VLOOKUP("Wet Pavement",'Crash Types &amp; Calculations'!$D$5:$K$26,8,FALSE),FALSE))</f>
        <v>1</v>
      </c>
      <c r="AQ50" s="286">
        <f ca="1">IF(OR(ISBLANK('Worksheet 2b'!$D$13),ISBLANK($D50),ISBLANK($E50),$G50="N",ISBLANK($G50)),1,VLOOKUP('Worksheet 2b'!$D$13,INDIRECT(VLOOKUP('Crash Summary Worksheet'!$D50,'Crash Types &amp; Calculations'!$M$5:$N$9,2,FALSE)),VLOOKUP("Night",'Crash Types &amp; Calculations'!$D$5:$K$26,8,FALSE),FALSE))</f>
        <v>1</v>
      </c>
      <c r="AR50" s="288">
        <f t="shared" si="3"/>
        <v>0</v>
      </c>
      <c r="AS50" s="284">
        <f ca="1">IF(OR(ISBLANK('Worksheet 2b'!$D$27),ISBLANK($D50),ISBLANK($E50),ISERROR(VLOOKUP('Worksheet 2b'!$D$27,INDIRECT(VLOOKUP('Crash Summary Worksheet'!$D50,'Crash Types &amp; Calculations'!$M$5:$N$9,2,FALSE)),VLOOKUP('Crash Summary Worksheet'!$E50,'Crash Types &amp; Calculations'!$D$5:$K$26,8,FALSE),FALSE))),1,VLOOKUP('Worksheet 2b'!$D$27,INDIRECT(VLOOKUP('Crash Summary Worksheet'!$D50,'Crash Types &amp; Calculations'!$M$5:$N$9,2,FALSE)),VLOOKUP('Crash Summary Worksheet'!$E50,'Crash Types &amp; Calculations'!$D$5:$K$26,8,FALSE),FALSE))</f>
        <v>1</v>
      </c>
      <c r="AT50" s="285">
        <f ca="1">IF(OR(ISBLANK('Worksheet 2b'!$D$27),ISBLANK($D50),ISBLANK($E50),$H50="N",ISBLANK($H50)),1,VLOOKUP('Worksheet 2b'!$D$27,INDIRECT(VLOOKUP('Crash Summary Worksheet'!$D50,'Crash Types &amp; Calculations'!$M$5:$N$9,2,FALSE)),VLOOKUP("Wet Pavement",'Crash Types &amp; Calculations'!$D$5:$K$26,8,FALSE),FALSE))</f>
        <v>1</v>
      </c>
      <c r="AU50" s="286">
        <f ca="1">IF(OR(ISBLANK('Worksheet 2b'!$D$27),ISBLANK($D50),ISBLANK($E50),$G50="N",ISBLANK($G50)),1,VLOOKUP('Worksheet 2b'!$D$27,INDIRECT(VLOOKUP('Crash Summary Worksheet'!$D50,'Crash Types &amp; Calculations'!$M$5:$N$9,2,FALSE)),VLOOKUP("Night",'Crash Types &amp; Calculations'!$D$5:$K$26,8,FALSE),FALSE))</f>
        <v>1</v>
      </c>
      <c r="AV50" s="288">
        <f t="shared" si="4"/>
        <v>0</v>
      </c>
      <c r="AW50" s="284">
        <f ca="1">IF(OR(ISBLANK('Worksheet 2b'!$D$41),ISBLANK($D50),ISBLANK($E50),ISERROR(VLOOKUP('Worksheet 2b'!$D$41,INDIRECT(VLOOKUP('Crash Summary Worksheet'!$D50,'Crash Types &amp; Calculations'!$M$5:$N$9,2,FALSE)),VLOOKUP('Crash Summary Worksheet'!$E50,'Crash Types &amp; Calculations'!$D$5:$K$26,8,FALSE),FALSE))),1,VLOOKUP('Worksheet 2b'!$D$41,INDIRECT(VLOOKUP('Crash Summary Worksheet'!$D50,'Crash Types &amp; Calculations'!$M$5:$N$9,2,FALSE)),VLOOKUP('Crash Summary Worksheet'!$E50,'Crash Types &amp; Calculations'!$D$5:$K$26,8,FALSE),FALSE))</f>
        <v>1</v>
      </c>
      <c r="AX50" s="285">
        <f ca="1">IF(OR(ISBLANK('Worksheet 2b'!$D$41),ISBLANK($D50),ISBLANK($E50),$H50="N",ISBLANK($H50)),1,VLOOKUP('Worksheet 2b'!$D$41,INDIRECT(VLOOKUP('Crash Summary Worksheet'!$D50,'Crash Types &amp; Calculations'!$M$5:$N$9,2,FALSE)),VLOOKUP("Wet Pavement",'Crash Types &amp; Calculations'!$D$5:$K$26,8,FALSE),FALSE))</f>
        <v>1</v>
      </c>
      <c r="AY50" s="287">
        <f ca="1">IF(OR(ISBLANK('Worksheet 2b'!$D$41),ISBLANK($D50),ISBLANK($E50),$G50="N",ISBLANK($G50)),1,VLOOKUP('Worksheet 2b'!$D$41,INDIRECT(VLOOKUP('Crash Summary Worksheet'!$D50,'Crash Types &amp; Calculations'!$M$5:$N$9,2,FALSE)),VLOOKUP("Night",'Crash Types &amp; Calculations'!$D$5:$K$26,8,FALSE),FALSE))</f>
        <v>1</v>
      </c>
      <c r="AZ50" s="288">
        <f t="shared" si="5"/>
        <v>0</v>
      </c>
    </row>
    <row r="51" spans="1:53" ht="12.75" customHeight="1" x14ac:dyDescent="0.2">
      <c r="A51" s="618">
        <v>46</v>
      </c>
      <c r="B51" s="118"/>
      <c r="C51" s="119"/>
      <c r="D51" s="117"/>
      <c r="E51" s="117"/>
      <c r="F51" s="117"/>
      <c r="G51" s="118"/>
      <c r="H51" s="118"/>
      <c r="I51" s="118"/>
      <c r="J51" s="118"/>
      <c r="K51" s="117"/>
      <c r="L51" s="120"/>
      <c r="M51" s="289">
        <f t="shared" si="6"/>
        <v>0</v>
      </c>
      <c r="N51" s="290">
        <f t="shared" si="7"/>
        <v>1</v>
      </c>
      <c r="O51" s="283">
        <f>IF(ISBLANK('Worksheet 2a'!$D$13),1,
IF(AND(MAX(AC51:AE51)&gt;1,MIN(AC51:AE51)&lt;=1),MAX(AC51:AE51)*MIN(AC51:AE51),
IF(MIN(AC51:AE51)&gt;=1,MAX(AC51:AE51),MIN(AC51:AE51))))</f>
        <v>1</v>
      </c>
      <c r="P51" s="283">
        <f>IF(ISBLANK('Worksheet 2a'!$D$27),1,
IF(AND(MAX(AG51:AI51)&gt;1,MIN(AG51:AI51)&lt;=1),MAX(AG51:AI51)*MIN(AG51:AI51),
IF(MIN(AG51:AI51)&gt;=1,MAX(AG51:AI51),MIN(AG51:AI51))))</f>
        <v>1</v>
      </c>
      <c r="Q51" s="283">
        <f>IF(ISBLANK('Worksheet 2a'!$D$41),1,
IF(AND(MAX(AK51:AM51)&gt;1,MIN(AK51:AM51)&lt;=1),MAX(AK51:AM51)*MIN(AK51:AM51),
IF(MIN(AK51:AM51)&gt;=1,MAX(AK51:AM51),MIN(AK51:AM51))))</f>
        <v>1</v>
      </c>
      <c r="R51" s="283">
        <f>IF(ISBLANK('Worksheet 2b'!$D$13),1,
IF(AND(MAX(AO51:AQ51)&gt;1,MIN(AO51:AQ51)&lt;=1),MAX(AO51:AQ51)*MIN(AO51:AQ51),
IF(MIN(AO51:AQ51)&gt;=1,MAX(AO51:AQ51),MIN(AO51:AQ51))))</f>
        <v>1</v>
      </c>
      <c r="S51" s="283">
        <f>IF(ISBLANK('Worksheet 2b'!$D$27),1,
IF(AND(MAX(AS51:AU51)&gt;1,MIN(AS51:AU51)&lt;=1),MAX(AS51:AU51)*MIN(AS51:AU51),
IF(MIN(AS51:AU51)&gt;=1,MAX(AS51:AU51),MIN(AS51:AU51))))</f>
        <v>1</v>
      </c>
      <c r="T51" s="283">
        <f>IF(ISBLANK('Worksheet 2b'!$D$41),1,
IF(AND(MAX(AW51:AY51)&gt;1,MIN(AW51:AY51)&lt;=1),MAX(AW51:AY51)*MIN(AW51:AY51),
IF(MIN(AW51:AY51)&gt;=1,MAX(AW51:AY51),MIN(AW51:AY51))))</f>
        <v>1</v>
      </c>
      <c r="U51" s="669" cm="1">
        <f t="array" ref="U51">IF(MAX(O51:T51)&lt;=1,1,PRODUCT(IF(O51:T51&gt;=1,O51:T51)))</f>
        <v>1</v>
      </c>
      <c r="V51" s="669">
        <f t="shared" si="8"/>
        <v>1</v>
      </c>
      <c r="W51" s="683" t="str">
        <f t="shared" si="9"/>
        <v>X</v>
      </c>
      <c r="X51" s="683">
        <f>IF(P51=MIN($O51:$T51),IF(COUNTIF($W51:W51,"X")&gt;0,P51,"X"),P51)</f>
        <v>1</v>
      </c>
      <c r="Y51" s="683">
        <f>IF(Q51=MIN($O51:$T51),IF(COUNTIF($W51:X51,"X")&gt;0,Q51,"X"),Q51)</f>
        <v>1</v>
      </c>
      <c r="Z51" s="683">
        <f>IF(R51=MIN($O51:$T51),IF(COUNTIF($W51:Y51,"X")&gt;0,R51,"X"),R51)</f>
        <v>1</v>
      </c>
      <c r="AA51" s="683">
        <f>IF(S51=MIN($O51:$T51),IF(COUNTIF($W51:Z51,"X")&gt;0,S51,"X"),S51)</f>
        <v>1</v>
      </c>
      <c r="AB51" s="684">
        <f>IF(T51=MIN($O51:$T51),IF(COUNTIF($W51:AA51,"X")&gt;0,T51,"X"),T51)</f>
        <v>1</v>
      </c>
      <c r="AC51" s="284">
        <f ca="1">IF(OR(ISBLANK('Worksheet 2a'!$D$13),ISBLANK($D51),ISBLANK($E51),ISERROR(VLOOKUP('Worksheet 2a'!$D$13,INDIRECT(VLOOKUP('Crash Summary Worksheet'!$D51,'Crash Types &amp; Calculations'!$M$5:$N$9,2,FALSE)),VLOOKUP('Crash Summary Worksheet'!$E51,'Crash Types &amp; Calculations'!$D$5:$K$26,8,FALSE),FALSE))),1,VLOOKUP('Worksheet 2a'!$D$13,INDIRECT(VLOOKUP('Crash Summary Worksheet'!$D51,'Crash Types &amp; Calculations'!$M$5:$N$9,2,FALSE)),VLOOKUP('Crash Summary Worksheet'!$E51,'Crash Types &amp; Calculations'!$D$5:$K$26,8,FALSE),FALSE))</f>
        <v>1</v>
      </c>
      <c r="AD51" s="285">
        <f ca="1">IF(OR(ISBLANK('Worksheet 2a'!$D$13),ISBLANK($D51),ISBLANK($E51),$H51="N",ISBLANK($H51)),1,VLOOKUP('Worksheet 2a'!$D$13,INDIRECT(VLOOKUP('Crash Summary Worksheet'!$D51,'Crash Types &amp; Calculations'!$M$5:$N$9,2,FALSE)),VLOOKUP("Wet Pavement",'Crash Types &amp; Calculations'!$D$5:$K$26,8,FALSE),FALSE))</f>
        <v>1</v>
      </c>
      <c r="AE51" s="286">
        <f ca="1">IF(OR(ISBLANK('Worksheet 2a'!$D$13),ISBLANK($D51),ISBLANK($E51),$G51="N",ISBLANK($G51)),1,VLOOKUP('Worksheet 2a'!$D$13,INDIRECT(VLOOKUP('Crash Summary Worksheet'!$D51,'Crash Types &amp; Calculations'!$M$5:$N$9,2,FALSE)),VLOOKUP("Night",'Crash Types &amp; Calculations'!$D$5:$K$26,8,FALSE),FALSE))</f>
        <v>1</v>
      </c>
      <c r="AF51" s="288">
        <f t="shared" si="0"/>
        <v>0</v>
      </c>
      <c r="AG51" s="284">
        <f ca="1">IF(OR(ISBLANK('Worksheet 2a'!$D$27),ISBLANK($D51),ISBLANK($E51),ISERROR(VLOOKUP('Worksheet 2a'!$D$27,INDIRECT(VLOOKUP('Crash Summary Worksheet'!$D51,'Crash Types &amp; Calculations'!$M$5:$N$9,2,FALSE)),VLOOKUP('Crash Summary Worksheet'!$E51,'Crash Types &amp; Calculations'!$D$5:$K$26,8,FALSE),FALSE))),1,VLOOKUP('Worksheet 2a'!$D$27,INDIRECT(VLOOKUP('Crash Summary Worksheet'!$D51,'Crash Types &amp; Calculations'!$M$5:$N$9,2,FALSE)),VLOOKUP('Crash Summary Worksheet'!$E51,'Crash Types &amp; Calculations'!$D$5:$K$26,8,FALSE),FALSE))</f>
        <v>1</v>
      </c>
      <c r="AH51" s="285">
        <f ca="1">IF(OR(ISBLANK('Worksheet 2a'!$D$27),ISBLANK($D51),ISBLANK($E51),$H51="N",ISBLANK($H51)),1,VLOOKUP('Worksheet 2a'!$D$27,INDIRECT(VLOOKUP('Crash Summary Worksheet'!$D51,'Crash Types &amp; Calculations'!$M$5:$N$9,2,FALSE)),VLOOKUP("Wet Pavement",'Crash Types &amp; Calculations'!$D$5:$K$26,8,FALSE),FALSE))</f>
        <v>1</v>
      </c>
      <c r="AI51" s="286">
        <f ca="1">IF(OR(ISBLANK('Worksheet 2a'!$D$27),ISBLANK($D51),ISBLANK($E51),$G51="N",ISBLANK($G51)),1,VLOOKUP('Worksheet 2a'!$D$27,INDIRECT(VLOOKUP('Crash Summary Worksheet'!$D51,'Crash Types &amp; Calculations'!$M$5:$N$9,2,FALSE)),VLOOKUP("Night",'Crash Types &amp; Calculations'!$D$5:$K$26,8,FALSE),FALSE))</f>
        <v>1</v>
      </c>
      <c r="AJ51" s="288">
        <f t="shared" si="1"/>
        <v>0</v>
      </c>
      <c r="AK51" s="284">
        <f ca="1">IF(OR(ISBLANK('Worksheet 2a'!$D$41),ISBLANK($D51),ISBLANK($E51),ISERROR(VLOOKUP('Worksheet 2a'!$D$41,INDIRECT(VLOOKUP('Crash Summary Worksheet'!$D51,'Crash Types &amp; Calculations'!$M$5:$N$9,2,FALSE)),VLOOKUP('Crash Summary Worksheet'!$E51,'Crash Types &amp; Calculations'!$D$5:$K$26,8,FALSE),FALSE))),1,VLOOKUP('Worksheet 2a'!$D$41,INDIRECT(VLOOKUP('Crash Summary Worksheet'!$D51,'Crash Types &amp; Calculations'!$M$5:$N$9,2,FALSE)),VLOOKUP('Crash Summary Worksheet'!$E51,'Crash Types &amp; Calculations'!$D$5:$K$26,8,FALSE),FALSE))</f>
        <v>1</v>
      </c>
      <c r="AL51" s="285">
        <f ca="1">IF(OR(ISBLANK('Worksheet 2a'!$D$41),ISBLANK($D51),ISBLANK($E51),$H51="N",ISBLANK($H51)),1,VLOOKUP('Worksheet 2a'!$D$41,INDIRECT(VLOOKUP('Crash Summary Worksheet'!$D51,'Crash Types &amp; Calculations'!$M$5:$N$9,2,FALSE)),VLOOKUP("Wet Pavement",'Crash Types &amp; Calculations'!$D$5:$K$26,8,FALSE),FALSE))</f>
        <v>1</v>
      </c>
      <c r="AM51" s="287">
        <f ca="1">IF(OR(ISBLANK('Worksheet 2a'!$D$41),ISBLANK($D51),ISBLANK($E51),$G51="N",ISBLANK($G51)),1,VLOOKUP('Worksheet 2a'!$D$41,INDIRECT(VLOOKUP('Crash Summary Worksheet'!$D51,'Crash Types &amp; Calculations'!$M$5:$N$9,2,FALSE)),VLOOKUP("Night",'Crash Types &amp; Calculations'!$D$5:$K$26,8,FALSE),FALSE))</f>
        <v>1</v>
      </c>
      <c r="AN51" s="288">
        <f t="shared" si="2"/>
        <v>0</v>
      </c>
      <c r="AO51" s="284">
        <f ca="1">IF(OR(ISBLANK('Worksheet 2b'!$D$13),ISBLANK($D51),ISBLANK($E51),ISERROR(VLOOKUP('Worksheet 2b'!$D$13,INDIRECT(VLOOKUP('Crash Summary Worksheet'!$D51,'Crash Types &amp; Calculations'!$M$5:$N$9,2,FALSE)),VLOOKUP('Crash Summary Worksheet'!$E51,'Crash Types &amp; Calculations'!$D$5:$K$26,8,FALSE),FALSE))),1,VLOOKUP('Worksheet 2b'!$D$13,INDIRECT(VLOOKUP('Crash Summary Worksheet'!$D51,'Crash Types &amp; Calculations'!$M$5:$N$9,2,FALSE)),VLOOKUP('Crash Summary Worksheet'!$E51,'Crash Types &amp; Calculations'!$D$5:$K$26,8,FALSE),FALSE))</f>
        <v>1</v>
      </c>
      <c r="AP51" s="285">
        <f ca="1">IF(OR(ISBLANK('Worksheet 2b'!$D$13),ISBLANK($D51),ISBLANK($E51),$H51="N",ISBLANK($H51)),1,VLOOKUP('Worksheet 2b'!$D$13,INDIRECT(VLOOKUP('Crash Summary Worksheet'!$D51,'Crash Types &amp; Calculations'!$M$5:$N$9,2,FALSE)),VLOOKUP("Wet Pavement",'Crash Types &amp; Calculations'!$D$5:$K$26,8,FALSE),FALSE))</f>
        <v>1</v>
      </c>
      <c r="AQ51" s="286">
        <f ca="1">IF(OR(ISBLANK('Worksheet 2b'!$D$13),ISBLANK($D51),ISBLANK($E51),$G51="N",ISBLANK($G51)),1,VLOOKUP('Worksheet 2b'!$D$13,INDIRECT(VLOOKUP('Crash Summary Worksheet'!$D51,'Crash Types &amp; Calculations'!$M$5:$N$9,2,FALSE)),VLOOKUP("Night",'Crash Types &amp; Calculations'!$D$5:$K$26,8,FALSE),FALSE))</f>
        <v>1</v>
      </c>
      <c r="AR51" s="288">
        <f t="shared" si="3"/>
        <v>0</v>
      </c>
      <c r="AS51" s="284">
        <f ca="1">IF(OR(ISBLANK('Worksheet 2b'!$D$27),ISBLANK($D51),ISBLANK($E51),ISERROR(VLOOKUP('Worksheet 2b'!$D$27,INDIRECT(VLOOKUP('Crash Summary Worksheet'!$D51,'Crash Types &amp; Calculations'!$M$5:$N$9,2,FALSE)),VLOOKUP('Crash Summary Worksheet'!$E51,'Crash Types &amp; Calculations'!$D$5:$K$26,8,FALSE),FALSE))),1,VLOOKUP('Worksheet 2b'!$D$27,INDIRECT(VLOOKUP('Crash Summary Worksheet'!$D51,'Crash Types &amp; Calculations'!$M$5:$N$9,2,FALSE)),VLOOKUP('Crash Summary Worksheet'!$E51,'Crash Types &amp; Calculations'!$D$5:$K$26,8,FALSE),FALSE))</f>
        <v>1</v>
      </c>
      <c r="AT51" s="285">
        <f ca="1">IF(OR(ISBLANK('Worksheet 2b'!$D$27),ISBLANK($D51),ISBLANK($E51),$H51="N",ISBLANK($H51)),1,VLOOKUP('Worksheet 2b'!$D$27,INDIRECT(VLOOKUP('Crash Summary Worksheet'!$D51,'Crash Types &amp; Calculations'!$M$5:$N$9,2,FALSE)),VLOOKUP("Wet Pavement",'Crash Types &amp; Calculations'!$D$5:$K$26,8,FALSE),FALSE))</f>
        <v>1</v>
      </c>
      <c r="AU51" s="286">
        <f ca="1">IF(OR(ISBLANK('Worksheet 2b'!$D$27),ISBLANK($D51),ISBLANK($E51),$G51="N",ISBLANK($G51)),1,VLOOKUP('Worksheet 2b'!$D$27,INDIRECT(VLOOKUP('Crash Summary Worksheet'!$D51,'Crash Types &amp; Calculations'!$M$5:$N$9,2,FALSE)),VLOOKUP("Night",'Crash Types &amp; Calculations'!$D$5:$K$26,8,FALSE),FALSE))</f>
        <v>1</v>
      </c>
      <c r="AV51" s="288">
        <f t="shared" si="4"/>
        <v>0</v>
      </c>
      <c r="AW51" s="284">
        <f ca="1">IF(OR(ISBLANK('Worksheet 2b'!$D$41),ISBLANK($D51),ISBLANK($E51),ISERROR(VLOOKUP('Worksheet 2b'!$D$41,INDIRECT(VLOOKUP('Crash Summary Worksheet'!$D51,'Crash Types &amp; Calculations'!$M$5:$N$9,2,FALSE)),VLOOKUP('Crash Summary Worksheet'!$E51,'Crash Types &amp; Calculations'!$D$5:$K$26,8,FALSE),FALSE))),1,VLOOKUP('Worksheet 2b'!$D$41,INDIRECT(VLOOKUP('Crash Summary Worksheet'!$D51,'Crash Types &amp; Calculations'!$M$5:$N$9,2,FALSE)),VLOOKUP('Crash Summary Worksheet'!$E51,'Crash Types &amp; Calculations'!$D$5:$K$26,8,FALSE),FALSE))</f>
        <v>1</v>
      </c>
      <c r="AX51" s="285">
        <f ca="1">IF(OR(ISBLANK('Worksheet 2b'!$D$41),ISBLANK($D51),ISBLANK($E51),$H51="N",ISBLANK($H51)),1,VLOOKUP('Worksheet 2b'!$D$41,INDIRECT(VLOOKUP('Crash Summary Worksheet'!$D51,'Crash Types &amp; Calculations'!$M$5:$N$9,2,FALSE)),VLOOKUP("Wet Pavement",'Crash Types &amp; Calculations'!$D$5:$K$26,8,FALSE),FALSE))</f>
        <v>1</v>
      </c>
      <c r="AY51" s="287">
        <f ca="1">IF(OR(ISBLANK('Worksheet 2b'!$D$41),ISBLANK($D51),ISBLANK($E51),$G51="N",ISBLANK($G51)),1,VLOOKUP('Worksheet 2b'!$D$41,INDIRECT(VLOOKUP('Crash Summary Worksheet'!$D51,'Crash Types &amp; Calculations'!$M$5:$N$9,2,FALSE)),VLOOKUP("Night",'Crash Types &amp; Calculations'!$D$5:$K$26,8,FALSE),FALSE))</f>
        <v>1</v>
      </c>
      <c r="AZ51" s="288">
        <f t="shared" si="5"/>
        <v>0</v>
      </c>
    </row>
    <row r="52" spans="1:53" ht="12.75" customHeight="1" x14ac:dyDescent="0.3">
      <c r="A52" s="618">
        <v>47</v>
      </c>
      <c r="B52" s="118"/>
      <c r="C52" s="119"/>
      <c r="D52" s="117"/>
      <c r="E52" s="117"/>
      <c r="F52" s="117"/>
      <c r="G52" s="118"/>
      <c r="H52" s="118"/>
      <c r="I52" s="118"/>
      <c r="J52" s="118"/>
      <c r="K52" s="117"/>
      <c r="L52" s="120"/>
      <c r="M52" s="289">
        <f t="shared" si="6"/>
        <v>0</v>
      </c>
      <c r="N52" s="290">
        <f t="shared" si="7"/>
        <v>1</v>
      </c>
      <c r="O52" s="283">
        <f>IF(ISBLANK('Worksheet 2a'!$D$13),1,
IF(AND(MAX(AC52:AE52)&gt;1,MIN(AC52:AE52)&lt;=1),MAX(AC52:AE52)*MIN(AC52:AE52),
IF(MIN(AC52:AE52)&gt;=1,MAX(AC52:AE52),MIN(AC52:AE52))))</f>
        <v>1</v>
      </c>
      <c r="P52" s="283">
        <f>IF(ISBLANK('Worksheet 2a'!$D$27),1,
IF(AND(MAX(AG52:AI52)&gt;1,MIN(AG52:AI52)&lt;=1),MAX(AG52:AI52)*MIN(AG52:AI52),
IF(MIN(AG52:AI52)&gt;=1,MAX(AG52:AI52),MIN(AG52:AI52))))</f>
        <v>1</v>
      </c>
      <c r="Q52" s="283">
        <f>IF(ISBLANK('Worksheet 2a'!$D$41),1,
IF(AND(MAX(AK52:AM52)&gt;1,MIN(AK52:AM52)&lt;=1),MAX(AK52:AM52)*MIN(AK52:AM52),
IF(MIN(AK52:AM52)&gt;=1,MAX(AK52:AM52),MIN(AK52:AM52))))</f>
        <v>1</v>
      </c>
      <c r="R52" s="283">
        <f>IF(ISBLANK('Worksheet 2b'!$D$13),1,
IF(AND(MAX(AO52:AQ52)&gt;1,MIN(AO52:AQ52)&lt;=1),MAX(AO52:AQ52)*MIN(AO52:AQ52),
IF(MIN(AO52:AQ52)&gt;=1,MAX(AO52:AQ52),MIN(AO52:AQ52))))</f>
        <v>1</v>
      </c>
      <c r="S52" s="283">
        <f>IF(ISBLANK('Worksheet 2b'!$D$27),1,
IF(AND(MAX(AS52:AU52)&gt;1,MIN(AS52:AU52)&lt;=1),MAX(AS52:AU52)*MIN(AS52:AU52),
IF(MIN(AS52:AU52)&gt;=1,MAX(AS52:AU52),MIN(AS52:AU52))))</f>
        <v>1</v>
      </c>
      <c r="T52" s="283">
        <f>IF(ISBLANK('Worksheet 2b'!$D$41),1,
IF(AND(MAX(AW52:AY52)&gt;1,MIN(AW52:AY52)&lt;=1),MAX(AW52:AY52)*MIN(AW52:AY52),
IF(MIN(AW52:AY52)&gt;=1,MAX(AW52:AY52),MIN(AW52:AY52))))</f>
        <v>1</v>
      </c>
      <c r="U52" s="669" cm="1">
        <f t="array" ref="U52">IF(MAX(O52:T52)&lt;=1,1,PRODUCT(IF(O52:T52&gt;=1,O52:T52)))</f>
        <v>1</v>
      </c>
      <c r="V52" s="669">
        <f t="shared" si="8"/>
        <v>1</v>
      </c>
      <c r="W52" s="683" t="str">
        <f t="shared" si="9"/>
        <v>X</v>
      </c>
      <c r="X52" s="683">
        <f>IF(P52=MIN($O52:$T52),IF(COUNTIF($W52:W52,"X")&gt;0,P52,"X"),P52)</f>
        <v>1</v>
      </c>
      <c r="Y52" s="683">
        <f>IF(Q52=MIN($O52:$T52),IF(COUNTIF($W52:X52,"X")&gt;0,Q52,"X"),Q52)</f>
        <v>1</v>
      </c>
      <c r="Z52" s="683">
        <f>IF(R52=MIN($O52:$T52),IF(COUNTIF($W52:Y52,"X")&gt;0,R52,"X"),R52)</f>
        <v>1</v>
      </c>
      <c r="AA52" s="683">
        <f>IF(S52=MIN($O52:$T52),IF(COUNTIF($W52:Z52,"X")&gt;0,S52,"X"),S52)</f>
        <v>1</v>
      </c>
      <c r="AB52" s="684">
        <f>IF(T52=MIN($O52:$T52),IF(COUNTIF($W52:AA52,"X")&gt;0,T52,"X"),T52)</f>
        <v>1</v>
      </c>
      <c r="AC52" s="284">
        <f ca="1">IF(OR(ISBLANK('Worksheet 2a'!$D$13),ISBLANK($D52),ISBLANK($E52),ISERROR(VLOOKUP('Worksheet 2a'!$D$13,INDIRECT(VLOOKUP('Crash Summary Worksheet'!$D52,'Crash Types &amp; Calculations'!$M$5:$N$9,2,FALSE)),VLOOKUP('Crash Summary Worksheet'!$E52,'Crash Types &amp; Calculations'!$D$5:$K$26,8,FALSE),FALSE))),1,VLOOKUP('Worksheet 2a'!$D$13,INDIRECT(VLOOKUP('Crash Summary Worksheet'!$D52,'Crash Types &amp; Calculations'!$M$5:$N$9,2,FALSE)),VLOOKUP('Crash Summary Worksheet'!$E52,'Crash Types &amp; Calculations'!$D$5:$K$26,8,FALSE),FALSE))</f>
        <v>1</v>
      </c>
      <c r="AD52" s="285">
        <f ca="1">IF(OR(ISBLANK('Worksheet 2a'!$D$13),ISBLANK($D52),ISBLANK($E52),$H52="N",ISBLANK($H52)),1,VLOOKUP('Worksheet 2a'!$D$13,INDIRECT(VLOOKUP('Crash Summary Worksheet'!$D52,'Crash Types &amp; Calculations'!$M$5:$N$9,2,FALSE)),VLOOKUP("Wet Pavement",'Crash Types &amp; Calculations'!$D$5:$K$26,8,FALSE),FALSE))</f>
        <v>1</v>
      </c>
      <c r="AE52" s="286">
        <f ca="1">IF(OR(ISBLANK('Worksheet 2a'!$D$13),ISBLANK($D52),ISBLANK($E52),$G52="N",ISBLANK($G52)),1,VLOOKUP('Worksheet 2a'!$D$13,INDIRECT(VLOOKUP('Crash Summary Worksheet'!$D52,'Crash Types &amp; Calculations'!$M$5:$N$9,2,FALSE)),VLOOKUP("Night",'Crash Types &amp; Calculations'!$D$5:$K$26,8,FALSE),FALSE))</f>
        <v>1</v>
      </c>
      <c r="AF52" s="288">
        <f t="shared" si="0"/>
        <v>0</v>
      </c>
      <c r="AG52" s="284">
        <f ca="1">IF(OR(ISBLANK('Worksheet 2a'!$D$27),ISBLANK($D52),ISBLANK($E52),ISERROR(VLOOKUP('Worksheet 2a'!$D$27,INDIRECT(VLOOKUP('Crash Summary Worksheet'!$D52,'Crash Types &amp; Calculations'!$M$5:$N$9,2,FALSE)),VLOOKUP('Crash Summary Worksheet'!$E52,'Crash Types &amp; Calculations'!$D$5:$K$26,8,FALSE),FALSE))),1,VLOOKUP('Worksheet 2a'!$D$27,INDIRECT(VLOOKUP('Crash Summary Worksheet'!$D52,'Crash Types &amp; Calculations'!$M$5:$N$9,2,FALSE)),VLOOKUP('Crash Summary Worksheet'!$E52,'Crash Types &amp; Calculations'!$D$5:$K$26,8,FALSE),FALSE))</f>
        <v>1</v>
      </c>
      <c r="AH52" s="285">
        <f ca="1">IF(OR(ISBLANK('Worksheet 2a'!$D$27),ISBLANK($D52),ISBLANK($E52),$H52="N",ISBLANK($H52)),1,VLOOKUP('Worksheet 2a'!$D$27,INDIRECT(VLOOKUP('Crash Summary Worksheet'!$D52,'Crash Types &amp; Calculations'!$M$5:$N$9,2,FALSE)),VLOOKUP("Wet Pavement",'Crash Types &amp; Calculations'!$D$5:$K$26,8,FALSE),FALSE))</f>
        <v>1</v>
      </c>
      <c r="AI52" s="286">
        <f ca="1">IF(OR(ISBLANK('Worksheet 2a'!$D$27),ISBLANK($D52),ISBLANK($E52),$G52="N",ISBLANK($G52)),1,VLOOKUP('Worksheet 2a'!$D$27,INDIRECT(VLOOKUP('Crash Summary Worksheet'!$D52,'Crash Types &amp; Calculations'!$M$5:$N$9,2,FALSE)),VLOOKUP("Night",'Crash Types &amp; Calculations'!$D$5:$K$26,8,FALSE),FALSE))</f>
        <v>1</v>
      </c>
      <c r="AJ52" s="288">
        <f t="shared" si="1"/>
        <v>0</v>
      </c>
      <c r="AK52" s="284">
        <f ca="1">IF(OR(ISBLANK('Worksheet 2a'!$D$41),ISBLANK($D52),ISBLANK($E52),ISERROR(VLOOKUP('Worksheet 2a'!$D$41,INDIRECT(VLOOKUP('Crash Summary Worksheet'!$D52,'Crash Types &amp; Calculations'!$M$5:$N$9,2,FALSE)),VLOOKUP('Crash Summary Worksheet'!$E52,'Crash Types &amp; Calculations'!$D$5:$K$26,8,FALSE),FALSE))),1,VLOOKUP('Worksheet 2a'!$D$41,INDIRECT(VLOOKUP('Crash Summary Worksheet'!$D52,'Crash Types &amp; Calculations'!$M$5:$N$9,2,FALSE)),VLOOKUP('Crash Summary Worksheet'!$E52,'Crash Types &amp; Calculations'!$D$5:$K$26,8,FALSE),FALSE))</f>
        <v>1</v>
      </c>
      <c r="AL52" s="285">
        <f ca="1">IF(OR(ISBLANK('Worksheet 2a'!$D$41),ISBLANK($D52),ISBLANK($E52),$H52="N",ISBLANK($H52)),1,VLOOKUP('Worksheet 2a'!$D$41,INDIRECT(VLOOKUP('Crash Summary Worksheet'!$D52,'Crash Types &amp; Calculations'!$M$5:$N$9,2,FALSE)),VLOOKUP("Wet Pavement",'Crash Types &amp; Calculations'!$D$5:$K$26,8,FALSE),FALSE))</f>
        <v>1</v>
      </c>
      <c r="AM52" s="287">
        <f ca="1">IF(OR(ISBLANK('Worksheet 2a'!$D$41),ISBLANK($D52),ISBLANK($E52),$G52="N",ISBLANK($G52)),1,VLOOKUP('Worksheet 2a'!$D$41,INDIRECT(VLOOKUP('Crash Summary Worksheet'!$D52,'Crash Types &amp; Calculations'!$M$5:$N$9,2,FALSE)),VLOOKUP("Night",'Crash Types &amp; Calculations'!$D$5:$K$26,8,FALSE),FALSE))</f>
        <v>1</v>
      </c>
      <c r="AN52" s="288">
        <f t="shared" si="2"/>
        <v>0</v>
      </c>
      <c r="AO52" s="284">
        <f ca="1">IF(OR(ISBLANK('Worksheet 2b'!$D$13),ISBLANK($D52),ISBLANK($E52),ISERROR(VLOOKUP('Worksheet 2b'!$D$13,INDIRECT(VLOOKUP('Crash Summary Worksheet'!$D52,'Crash Types &amp; Calculations'!$M$5:$N$9,2,FALSE)),VLOOKUP('Crash Summary Worksheet'!$E52,'Crash Types &amp; Calculations'!$D$5:$K$26,8,FALSE),FALSE))),1,VLOOKUP('Worksheet 2b'!$D$13,INDIRECT(VLOOKUP('Crash Summary Worksheet'!$D52,'Crash Types &amp; Calculations'!$M$5:$N$9,2,FALSE)),VLOOKUP('Crash Summary Worksheet'!$E52,'Crash Types &amp; Calculations'!$D$5:$K$26,8,FALSE),FALSE))</f>
        <v>1</v>
      </c>
      <c r="AP52" s="285">
        <f ca="1">IF(OR(ISBLANK('Worksheet 2b'!$D$13),ISBLANK($D52),ISBLANK($E52),$H52="N",ISBLANK($H52)),1,VLOOKUP('Worksheet 2b'!$D$13,INDIRECT(VLOOKUP('Crash Summary Worksheet'!$D52,'Crash Types &amp; Calculations'!$M$5:$N$9,2,FALSE)),VLOOKUP("Wet Pavement",'Crash Types &amp; Calculations'!$D$5:$K$26,8,FALSE),FALSE))</f>
        <v>1</v>
      </c>
      <c r="AQ52" s="286">
        <f ca="1">IF(OR(ISBLANK('Worksheet 2b'!$D$13),ISBLANK($D52),ISBLANK($E52),$G52="N",ISBLANK($G52)),1,VLOOKUP('Worksheet 2b'!$D$13,INDIRECT(VLOOKUP('Crash Summary Worksheet'!$D52,'Crash Types &amp; Calculations'!$M$5:$N$9,2,FALSE)),VLOOKUP("Night",'Crash Types &amp; Calculations'!$D$5:$K$26,8,FALSE),FALSE))</f>
        <v>1</v>
      </c>
      <c r="AR52" s="288">
        <f t="shared" si="3"/>
        <v>0</v>
      </c>
      <c r="AS52" s="284">
        <f ca="1">IF(OR(ISBLANK('Worksheet 2b'!$D$27),ISBLANK($D52),ISBLANK($E52),ISERROR(VLOOKUP('Worksheet 2b'!$D$27,INDIRECT(VLOOKUP('Crash Summary Worksheet'!$D52,'Crash Types &amp; Calculations'!$M$5:$N$9,2,FALSE)),VLOOKUP('Crash Summary Worksheet'!$E52,'Crash Types &amp; Calculations'!$D$5:$K$26,8,FALSE),FALSE))),1,VLOOKUP('Worksheet 2b'!$D$27,INDIRECT(VLOOKUP('Crash Summary Worksheet'!$D52,'Crash Types &amp; Calculations'!$M$5:$N$9,2,FALSE)),VLOOKUP('Crash Summary Worksheet'!$E52,'Crash Types &amp; Calculations'!$D$5:$K$26,8,FALSE),FALSE))</f>
        <v>1</v>
      </c>
      <c r="AT52" s="285">
        <f ca="1">IF(OR(ISBLANK('Worksheet 2b'!$D$27),ISBLANK($D52),ISBLANK($E52),$H52="N",ISBLANK($H52)),1,VLOOKUP('Worksheet 2b'!$D$27,INDIRECT(VLOOKUP('Crash Summary Worksheet'!$D52,'Crash Types &amp; Calculations'!$M$5:$N$9,2,FALSE)),VLOOKUP("Wet Pavement",'Crash Types &amp; Calculations'!$D$5:$K$26,8,FALSE),FALSE))</f>
        <v>1</v>
      </c>
      <c r="AU52" s="286">
        <f ca="1">IF(OR(ISBLANK('Worksheet 2b'!$D$27),ISBLANK($D52),ISBLANK($E52),$G52="N",ISBLANK($G52)),1,VLOOKUP('Worksheet 2b'!$D$27,INDIRECT(VLOOKUP('Crash Summary Worksheet'!$D52,'Crash Types &amp; Calculations'!$M$5:$N$9,2,FALSE)),VLOOKUP("Night",'Crash Types &amp; Calculations'!$D$5:$K$26,8,FALSE),FALSE))</f>
        <v>1</v>
      </c>
      <c r="AV52" s="288">
        <f t="shared" si="4"/>
        <v>0</v>
      </c>
      <c r="AW52" s="284">
        <f ca="1">IF(OR(ISBLANK('Worksheet 2b'!$D$41),ISBLANK($D52),ISBLANK($E52),ISERROR(VLOOKUP('Worksheet 2b'!$D$41,INDIRECT(VLOOKUP('Crash Summary Worksheet'!$D52,'Crash Types &amp; Calculations'!$M$5:$N$9,2,FALSE)),VLOOKUP('Crash Summary Worksheet'!$E52,'Crash Types &amp; Calculations'!$D$5:$K$26,8,FALSE),FALSE))),1,VLOOKUP('Worksheet 2b'!$D$41,INDIRECT(VLOOKUP('Crash Summary Worksheet'!$D52,'Crash Types &amp; Calculations'!$M$5:$N$9,2,FALSE)),VLOOKUP('Crash Summary Worksheet'!$E52,'Crash Types &amp; Calculations'!$D$5:$K$26,8,FALSE),FALSE))</f>
        <v>1</v>
      </c>
      <c r="AX52" s="285">
        <f ca="1">IF(OR(ISBLANK('Worksheet 2b'!$D$41),ISBLANK($D52),ISBLANK($E52),$H52="N",ISBLANK($H52)),1,VLOOKUP('Worksheet 2b'!$D$41,INDIRECT(VLOOKUP('Crash Summary Worksheet'!$D52,'Crash Types &amp; Calculations'!$M$5:$N$9,2,FALSE)),VLOOKUP("Wet Pavement",'Crash Types &amp; Calculations'!$D$5:$K$26,8,FALSE),FALSE))</f>
        <v>1</v>
      </c>
      <c r="AY52" s="287">
        <f ca="1">IF(OR(ISBLANK('Worksheet 2b'!$D$41),ISBLANK($D52),ISBLANK($E52),$G52="N",ISBLANK($G52)),1,VLOOKUP('Worksheet 2b'!$D$41,INDIRECT(VLOOKUP('Crash Summary Worksheet'!$D52,'Crash Types &amp; Calculations'!$M$5:$N$9,2,FALSE)),VLOOKUP("Night",'Crash Types &amp; Calculations'!$D$5:$K$26,8,FALSE),FALSE))</f>
        <v>1</v>
      </c>
      <c r="AZ52" s="288">
        <f t="shared" si="5"/>
        <v>0</v>
      </c>
      <c r="BA52" s="112"/>
    </row>
    <row r="53" spans="1:53" ht="12.75" customHeight="1" x14ac:dyDescent="0.3">
      <c r="A53" s="618">
        <v>48</v>
      </c>
      <c r="B53" s="118"/>
      <c r="C53" s="119"/>
      <c r="D53" s="117"/>
      <c r="E53" s="117"/>
      <c r="F53" s="117"/>
      <c r="G53" s="118"/>
      <c r="H53" s="118"/>
      <c r="I53" s="118"/>
      <c r="J53" s="118"/>
      <c r="K53" s="117"/>
      <c r="L53" s="120"/>
      <c r="M53" s="289">
        <f t="shared" si="6"/>
        <v>0</v>
      </c>
      <c r="N53" s="290">
        <f t="shared" si="7"/>
        <v>1</v>
      </c>
      <c r="O53" s="283">
        <f>IF(ISBLANK('Worksheet 2a'!$D$13),1,
IF(AND(MAX(AC53:AE53)&gt;1,MIN(AC53:AE53)&lt;=1),MAX(AC53:AE53)*MIN(AC53:AE53),
IF(MIN(AC53:AE53)&gt;=1,MAX(AC53:AE53),MIN(AC53:AE53))))</f>
        <v>1</v>
      </c>
      <c r="P53" s="283">
        <f>IF(ISBLANK('Worksheet 2a'!$D$27),1,
IF(AND(MAX(AG53:AI53)&gt;1,MIN(AG53:AI53)&lt;=1),MAX(AG53:AI53)*MIN(AG53:AI53),
IF(MIN(AG53:AI53)&gt;=1,MAX(AG53:AI53),MIN(AG53:AI53))))</f>
        <v>1</v>
      </c>
      <c r="Q53" s="283">
        <f>IF(ISBLANK('Worksheet 2a'!$D$41),1,
IF(AND(MAX(AK53:AM53)&gt;1,MIN(AK53:AM53)&lt;=1),MAX(AK53:AM53)*MIN(AK53:AM53),
IF(MIN(AK53:AM53)&gt;=1,MAX(AK53:AM53),MIN(AK53:AM53))))</f>
        <v>1</v>
      </c>
      <c r="R53" s="283">
        <f>IF(ISBLANK('Worksheet 2b'!$D$13),1,
IF(AND(MAX(AO53:AQ53)&gt;1,MIN(AO53:AQ53)&lt;=1),MAX(AO53:AQ53)*MIN(AO53:AQ53),
IF(MIN(AO53:AQ53)&gt;=1,MAX(AO53:AQ53),MIN(AO53:AQ53))))</f>
        <v>1</v>
      </c>
      <c r="S53" s="283">
        <f>IF(ISBLANK('Worksheet 2b'!$D$27),1,
IF(AND(MAX(AS53:AU53)&gt;1,MIN(AS53:AU53)&lt;=1),MAX(AS53:AU53)*MIN(AS53:AU53),
IF(MIN(AS53:AU53)&gt;=1,MAX(AS53:AU53),MIN(AS53:AU53))))</f>
        <v>1</v>
      </c>
      <c r="T53" s="283">
        <f>IF(ISBLANK('Worksheet 2b'!$D$41),1,
IF(AND(MAX(AW53:AY53)&gt;1,MIN(AW53:AY53)&lt;=1),MAX(AW53:AY53)*MIN(AW53:AY53),
IF(MIN(AW53:AY53)&gt;=1,MAX(AW53:AY53),MIN(AW53:AY53))))</f>
        <v>1</v>
      </c>
      <c r="U53" s="669" cm="1">
        <f t="array" ref="U53">IF(MAX(O53:T53)&lt;=1,1,PRODUCT(IF(O53:T53&gt;=1,O53:T53)))</f>
        <v>1</v>
      </c>
      <c r="V53" s="669">
        <f t="shared" si="8"/>
        <v>1</v>
      </c>
      <c r="W53" s="683" t="str">
        <f t="shared" si="9"/>
        <v>X</v>
      </c>
      <c r="X53" s="683">
        <f>IF(P53=MIN($O53:$T53),IF(COUNTIF($W53:W53,"X")&gt;0,P53,"X"),P53)</f>
        <v>1</v>
      </c>
      <c r="Y53" s="683">
        <f>IF(Q53=MIN($O53:$T53),IF(COUNTIF($W53:X53,"X")&gt;0,Q53,"X"),Q53)</f>
        <v>1</v>
      </c>
      <c r="Z53" s="683">
        <f>IF(R53=MIN($O53:$T53),IF(COUNTIF($W53:Y53,"X")&gt;0,R53,"X"),R53)</f>
        <v>1</v>
      </c>
      <c r="AA53" s="683">
        <f>IF(S53=MIN($O53:$T53),IF(COUNTIF($W53:Z53,"X")&gt;0,S53,"X"),S53)</f>
        <v>1</v>
      </c>
      <c r="AB53" s="684">
        <f>IF(T53=MIN($O53:$T53),IF(COUNTIF($W53:AA53,"X")&gt;0,T53,"X"),T53)</f>
        <v>1</v>
      </c>
      <c r="AC53" s="284">
        <f ca="1">IF(OR(ISBLANK('Worksheet 2a'!$D$13),ISBLANK($D53),ISBLANK($E53),ISERROR(VLOOKUP('Worksheet 2a'!$D$13,INDIRECT(VLOOKUP('Crash Summary Worksheet'!$D53,'Crash Types &amp; Calculations'!$M$5:$N$9,2,FALSE)),VLOOKUP('Crash Summary Worksheet'!$E53,'Crash Types &amp; Calculations'!$D$5:$K$26,8,FALSE),FALSE))),1,VLOOKUP('Worksheet 2a'!$D$13,INDIRECT(VLOOKUP('Crash Summary Worksheet'!$D53,'Crash Types &amp; Calculations'!$M$5:$N$9,2,FALSE)),VLOOKUP('Crash Summary Worksheet'!$E53,'Crash Types &amp; Calculations'!$D$5:$K$26,8,FALSE),FALSE))</f>
        <v>1</v>
      </c>
      <c r="AD53" s="285">
        <f ca="1">IF(OR(ISBLANK('Worksheet 2a'!$D$13),ISBLANK($D53),ISBLANK($E53),$H53="N",ISBLANK($H53)),1,VLOOKUP('Worksheet 2a'!$D$13,INDIRECT(VLOOKUP('Crash Summary Worksheet'!$D53,'Crash Types &amp; Calculations'!$M$5:$N$9,2,FALSE)),VLOOKUP("Wet Pavement",'Crash Types &amp; Calculations'!$D$5:$K$26,8,FALSE),FALSE))</f>
        <v>1</v>
      </c>
      <c r="AE53" s="286">
        <f ca="1">IF(OR(ISBLANK('Worksheet 2a'!$D$13),ISBLANK($D53),ISBLANK($E53),$G53="N",ISBLANK($G53)),1,VLOOKUP('Worksheet 2a'!$D$13,INDIRECT(VLOOKUP('Crash Summary Worksheet'!$D53,'Crash Types &amp; Calculations'!$M$5:$N$9,2,FALSE)),VLOOKUP("Night",'Crash Types &amp; Calculations'!$D$5:$K$26,8,FALSE),FALSE))</f>
        <v>1</v>
      </c>
      <c r="AF53" s="288">
        <f t="shared" si="0"/>
        <v>0</v>
      </c>
      <c r="AG53" s="284">
        <f ca="1">IF(OR(ISBLANK('Worksheet 2a'!$D$27),ISBLANK($D53),ISBLANK($E53),ISERROR(VLOOKUP('Worksheet 2a'!$D$27,INDIRECT(VLOOKUP('Crash Summary Worksheet'!$D53,'Crash Types &amp; Calculations'!$M$5:$N$9,2,FALSE)),VLOOKUP('Crash Summary Worksheet'!$E53,'Crash Types &amp; Calculations'!$D$5:$K$26,8,FALSE),FALSE))),1,VLOOKUP('Worksheet 2a'!$D$27,INDIRECT(VLOOKUP('Crash Summary Worksheet'!$D53,'Crash Types &amp; Calculations'!$M$5:$N$9,2,FALSE)),VLOOKUP('Crash Summary Worksheet'!$E53,'Crash Types &amp; Calculations'!$D$5:$K$26,8,FALSE),FALSE))</f>
        <v>1</v>
      </c>
      <c r="AH53" s="285">
        <f ca="1">IF(OR(ISBLANK('Worksheet 2a'!$D$27),ISBLANK($D53),ISBLANK($E53),$H53="N",ISBLANK($H53)),1,VLOOKUP('Worksheet 2a'!$D$27,INDIRECT(VLOOKUP('Crash Summary Worksheet'!$D53,'Crash Types &amp; Calculations'!$M$5:$N$9,2,FALSE)),VLOOKUP("Wet Pavement",'Crash Types &amp; Calculations'!$D$5:$K$26,8,FALSE),FALSE))</f>
        <v>1</v>
      </c>
      <c r="AI53" s="286">
        <f ca="1">IF(OR(ISBLANK('Worksheet 2a'!$D$27),ISBLANK($D53),ISBLANK($E53),$G53="N",ISBLANK($G53)),1,VLOOKUP('Worksheet 2a'!$D$27,INDIRECT(VLOOKUP('Crash Summary Worksheet'!$D53,'Crash Types &amp; Calculations'!$M$5:$N$9,2,FALSE)),VLOOKUP("Night",'Crash Types &amp; Calculations'!$D$5:$K$26,8,FALSE),FALSE))</f>
        <v>1</v>
      </c>
      <c r="AJ53" s="288">
        <f t="shared" si="1"/>
        <v>0</v>
      </c>
      <c r="AK53" s="284">
        <f ca="1">IF(OR(ISBLANK('Worksheet 2a'!$D$41),ISBLANK($D53),ISBLANK($E53),ISERROR(VLOOKUP('Worksheet 2a'!$D$41,INDIRECT(VLOOKUP('Crash Summary Worksheet'!$D53,'Crash Types &amp; Calculations'!$M$5:$N$9,2,FALSE)),VLOOKUP('Crash Summary Worksheet'!$E53,'Crash Types &amp; Calculations'!$D$5:$K$26,8,FALSE),FALSE))),1,VLOOKUP('Worksheet 2a'!$D$41,INDIRECT(VLOOKUP('Crash Summary Worksheet'!$D53,'Crash Types &amp; Calculations'!$M$5:$N$9,2,FALSE)),VLOOKUP('Crash Summary Worksheet'!$E53,'Crash Types &amp; Calculations'!$D$5:$K$26,8,FALSE),FALSE))</f>
        <v>1</v>
      </c>
      <c r="AL53" s="285">
        <f ca="1">IF(OR(ISBLANK('Worksheet 2a'!$D$41),ISBLANK($D53),ISBLANK($E53),$H53="N",ISBLANK($H53)),1,VLOOKUP('Worksheet 2a'!$D$41,INDIRECT(VLOOKUP('Crash Summary Worksheet'!$D53,'Crash Types &amp; Calculations'!$M$5:$N$9,2,FALSE)),VLOOKUP("Wet Pavement",'Crash Types &amp; Calculations'!$D$5:$K$26,8,FALSE),FALSE))</f>
        <v>1</v>
      </c>
      <c r="AM53" s="287">
        <f ca="1">IF(OR(ISBLANK('Worksheet 2a'!$D$41),ISBLANK($D53),ISBLANK($E53),$G53="N",ISBLANK($G53)),1,VLOOKUP('Worksheet 2a'!$D$41,INDIRECT(VLOOKUP('Crash Summary Worksheet'!$D53,'Crash Types &amp; Calculations'!$M$5:$N$9,2,FALSE)),VLOOKUP("Night",'Crash Types &amp; Calculations'!$D$5:$K$26,8,FALSE),FALSE))</f>
        <v>1</v>
      </c>
      <c r="AN53" s="288">
        <f t="shared" si="2"/>
        <v>0</v>
      </c>
      <c r="AO53" s="284">
        <f ca="1">IF(OR(ISBLANK('Worksheet 2b'!$D$13),ISBLANK($D53),ISBLANK($E53),ISERROR(VLOOKUP('Worksheet 2b'!$D$13,INDIRECT(VLOOKUP('Crash Summary Worksheet'!$D53,'Crash Types &amp; Calculations'!$M$5:$N$9,2,FALSE)),VLOOKUP('Crash Summary Worksheet'!$E53,'Crash Types &amp; Calculations'!$D$5:$K$26,8,FALSE),FALSE))),1,VLOOKUP('Worksheet 2b'!$D$13,INDIRECT(VLOOKUP('Crash Summary Worksheet'!$D53,'Crash Types &amp; Calculations'!$M$5:$N$9,2,FALSE)),VLOOKUP('Crash Summary Worksheet'!$E53,'Crash Types &amp; Calculations'!$D$5:$K$26,8,FALSE),FALSE))</f>
        <v>1</v>
      </c>
      <c r="AP53" s="285">
        <f ca="1">IF(OR(ISBLANK('Worksheet 2b'!$D$13),ISBLANK($D53),ISBLANK($E53),$H53="N",ISBLANK($H53)),1,VLOOKUP('Worksheet 2b'!$D$13,INDIRECT(VLOOKUP('Crash Summary Worksheet'!$D53,'Crash Types &amp; Calculations'!$M$5:$N$9,2,FALSE)),VLOOKUP("Wet Pavement",'Crash Types &amp; Calculations'!$D$5:$K$26,8,FALSE),FALSE))</f>
        <v>1</v>
      </c>
      <c r="AQ53" s="286">
        <f ca="1">IF(OR(ISBLANK('Worksheet 2b'!$D$13),ISBLANK($D53),ISBLANK($E53),$G53="N",ISBLANK($G53)),1,VLOOKUP('Worksheet 2b'!$D$13,INDIRECT(VLOOKUP('Crash Summary Worksheet'!$D53,'Crash Types &amp; Calculations'!$M$5:$N$9,2,FALSE)),VLOOKUP("Night",'Crash Types &amp; Calculations'!$D$5:$K$26,8,FALSE),FALSE))</f>
        <v>1</v>
      </c>
      <c r="AR53" s="288">
        <f t="shared" si="3"/>
        <v>0</v>
      </c>
      <c r="AS53" s="284">
        <f ca="1">IF(OR(ISBLANK('Worksheet 2b'!$D$27),ISBLANK($D53),ISBLANK($E53),ISERROR(VLOOKUP('Worksheet 2b'!$D$27,INDIRECT(VLOOKUP('Crash Summary Worksheet'!$D53,'Crash Types &amp; Calculations'!$M$5:$N$9,2,FALSE)),VLOOKUP('Crash Summary Worksheet'!$E53,'Crash Types &amp; Calculations'!$D$5:$K$26,8,FALSE),FALSE))),1,VLOOKUP('Worksheet 2b'!$D$27,INDIRECT(VLOOKUP('Crash Summary Worksheet'!$D53,'Crash Types &amp; Calculations'!$M$5:$N$9,2,FALSE)),VLOOKUP('Crash Summary Worksheet'!$E53,'Crash Types &amp; Calculations'!$D$5:$K$26,8,FALSE),FALSE))</f>
        <v>1</v>
      </c>
      <c r="AT53" s="285">
        <f ca="1">IF(OR(ISBLANK('Worksheet 2b'!$D$27),ISBLANK($D53),ISBLANK($E53),$H53="N",ISBLANK($H53)),1,VLOOKUP('Worksheet 2b'!$D$27,INDIRECT(VLOOKUP('Crash Summary Worksheet'!$D53,'Crash Types &amp; Calculations'!$M$5:$N$9,2,FALSE)),VLOOKUP("Wet Pavement",'Crash Types &amp; Calculations'!$D$5:$K$26,8,FALSE),FALSE))</f>
        <v>1</v>
      </c>
      <c r="AU53" s="286">
        <f ca="1">IF(OR(ISBLANK('Worksheet 2b'!$D$27),ISBLANK($D53),ISBLANK($E53),$G53="N",ISBLANK($G53)),1,VLOOKUP('Worksheet 2b'!$D$27,INDIRECT(VLOOKUP('Crash Summary Worksheet'!$D53,'Crash Types &amp; Calculations'!$M$5:$N$9,2,FALSE)),VLOOKUP("Night",'Crash Types &amp; Calculations'!$D$5:$K$26,8,FALSE),FALSE))</f>
        <v>1</v>
      </c>
      <c r="AV53" s="288">
        <f t="shared" si="4"/>
        <v>0</v>
      </c>
      <c r="AW53" s="284">
        <f ca="1">IF(OR(ISBLANK('Worksheet 2b'!$D$41),ISBLANK($D53),ISBLANK($E53),ISERROR(VLOOKUP('Worksheet 2b'!$D$41,INDIRECT(VLOOKUP('Crash Summary Worksheet'!$D53,'Crash Types &amp; Calculations'!$M$5:$N$9,2,FALSE)),VLOOKUP('Crash Summary Worksheet'!$E53,'Crash Types &amp; Calculations'!$D$5:$K$26,8,FALSE),FALSE))),1,VLOOKUP('Worksheet 2b'!$D$41,INDIRECT(VLOOKUP('Crash Summary Worksheet'!$D53,'Crash Types &amp; Calculations'!$M$5:$N$9,2,FALSE)),VLOOKUP('Crash Summary Worksheet'!$E53,'Crash Types &amp; Calculations'!$D$5:$K$26,8,FALSE),FALSE))</f>
        <v>1</v>
      </c>
      <c r="AX53" s="285">
        <f ca="1">IF(OR(ISBLANK('Worksheet 2b'!$D$41),ISBLANK($D53),ISBLANK($E53),$H53="N",ISBLANK($H53)),1,VLOOKUP('Worksheet 2b'!$D$41,INDIRECT(VLOOKUP('Crash Summary Worksheet'!$D53,'Crash Types &amp; Calculations'!$M$5:$N$9,2,FALSE)),VLOOKUP("Wet Pavement",'Crash Types &amp; Calculations'!$D$5:$K$26,8,FALSE),FALSE))</f>
        <v>1</v>
      </c>
      <c r="AY53" s="287">
        <f ca="1">IF(OR(ISBLANK('Worksheet 2b'!$D$41),ISBLANK($D53),ISBLANK($E53),$G53="N",ISBLANK($G53)),1,VLOOKUP('Worksheet 2b'!$D$41,INDIRECT(VLOOKUP('Crash Summary Worksheet'!$D53,'Crash Types &amp; Calculations'!$M$5:$N$9,2,FALSE)),VLOOKUP("Night",'Crash Types &amp; Calculations'!$D$5:$K$26,8,FALSE),FALSE))</f>
        <v>1</v>
      </c>
      <c r="AZ53" s="288">
        <f t="shared" si="5"/>
        <v>0</v>
      </c>
      <c r="BA53" s="112"/>
    </row>
    <row r="54" spans="1:53" ht="12.75" customHeight="1" x14ac:dyDescent="0.3">
      <c r="A54" s="618">
        <v>49</v>
      </c>
      <c r="B54" s="118"/>
      <c r="C54" s="119"/>
      <c r="D54" s="117"/>
      <c r="E54" s="117"/>
      <c r="F54" s="117"/>
      <c r="G54" s="118"/>
      <c r="H54" s="118"/>
      <c r="I54" s="118"/>
      <c r="J54" s="118"/>
      <c r="K54" s="117"/>
      <c r="L54" s="120"/>
      <c r="M54" s="289">
        <f t="shared" si="6"/>
        <v>0</v>
      </c>
      <c r="N54" s="290">
        <f t="shared" si="7"/>
        <v>1</v>
      </c>
      <c r="O54" s="283">
        <f>IF(ISBLANK('Worksheet 2a'!$D$13),1,
IF(AND(MAX(AC54:AE54)&gt;1,MIN(AC54:AE54)&lt;=1),MAX(AC54:AE54)*MIN(AC54:AE54),
IF(MIN(AC54:AE54)&gt;=1,MAX(AC54:AE54),MIN(AC54:AE54))))</f>
        <v>1</v>
      </c>
      <c r="P54" s="283">
        <f>IF(ISBLANK('Worksheet 2a'!$D$27),1,
IF(AND(MAX(AG54:AI54)&gt;1,MIN(AG54:AI54)&lt;=1),MAX(AG54:AI54)*MIN(AG54:AI54),
IF(MIN(AG54:AI54)&gt;=1,MAX(AG54:AI54),MIN(AG54:AI54))))</f>
        <v>1</v>
      </c>
      <c r="Q54" s="283">
        <f>IF(ISBLANK('Worksheet 2a'!$D$41),1,
IF(AND(MAX(AK54:AM54)&gt;1,MIN(AK54:AM54)&lt;=1),MAX(AK54:AM54)*MIN(AK54:AM54),
IF(MIN(AK54:AM54)&gt;=1,MAX(AK54:AM54),MIN(AK54:AM54))))</f>
        <v>1</v>
      </c>
      <c r="R54" s="283">
        <f>IF(ISBLANK('Worksheet 2b'!$D$13),1,
IF(AND(MAX(AO54:AQ54)&gt;1,MIN(AO54:AQ54)&lt;=1),MAX(AO54:AQ54)*MIN(AO54:AQ54),
IF(MIN(AO54:AQ54)&gt;=1,MAX(AO54:AQ54),MIN(AO54:AQ54))))</f>
        <v>1</v>
      </c>
      <c r="S54" s="283">
        <f>IF(ISBLANK('Worksheet 2b'!$D$27),1,
IF(AND(MAX(AS54:AU54)&gt;1,MIN(AS54:AU54)&lt;=1),MAX(AS54:AU54)*MIN(AS54:AU54),
IF(MIN(AS54:AU54)&gt;=1,MAX(AS54:AU54),MIN(AS54:AU54))))</f>
        <v>1</v>
      </c>
      <c r="T54" s="283">
        <f>IF(ISBLANK('Worksheet 2b'!$D$41),1,
IF(AND(MAX(AW54:AY54)&gt;1,MIN(AW54:AY54)&lt;=1),MAX(AW54:AY54)*MIN(AW54:AY54),
IF(MIN(AW54:AY54)&gt;=1,MAX(AW54:AY54),MIN(AW54:AY54))))</f>
        <v>1</v>
      </c>
      <c r="U54" s="669" cm="1">
        <f t="array" ref="U54">IF(MAX(O54:T54)&lt;=1,1,PRODUCT(IF(O54:T54&gt;=1,O54:T54)))</f>
        <v>1</v>
      </c>
      <c r="V54" s="669">
        <f t="shared" si="8"/>
        <v>1</v>
      </c>
      <c r="W54" s="683" t="str">
        <f t="shared" si="9"/>
        <v>X</v>
      </c>
      <c r="X54" s="683">
        <f>IF(P54=MIN($O54:$T54),IF(COUNTIF($W54:W54,"X")&gt;0,P54,"X"),P54)</f>
        <v>1</v>
      </c>
      <c r="Y54" s="683">
        <f>IF(Q54=MIN($O54:$T54),IF(COUNTIF($W54:X54,"X")&gt;0,Q54,"X"),Q54)</f>
        <v>1</v>
      </c>
      <c r="Z54" s="683">
        <f>IF(R54=MIN($O54:$T54),IF(COUNTIF($W54:Y54,"X")&gt;0,R54,"X"),R54)</f>
        <v>1</v>
      </c>
      <c r="AA54" s="683">
        <f>IF(S54=MIN($O54:$T54),IF(COUNTIF($W54:Z54,"X")&gt;0,S54,"X"),S54)</f>
        <v>1</v>
      </c>
      <c r="AB54" s="684">
        <f>IF(T54=MIN($O54:$T54),IF(COUNTIF($W54:AA54,"X")&gt;0,T54,"X"),T54)</f>
        <v>1</v>
      </c>
      <c r="AC54" s="284">
        <f ca="1">IF(OR(ISBLANK('Worksheet 2a'!$D$13),ISBLANK($D54),ISBLANK($E54),ISERROR(VLOOKUP('Worksheet 2a'!$D$13,INDIRECT(VLOOKUP('Crash Summary Worksheet'!$D54,'Crash Types &amp; Calculations'!$M$5:$N$9,2,FALSE)),VLOOKUP('Crash Summary Worksheet'!$E54,'Crash Types &amp; Calculations'!$D$5:$K$26,8,FALSE),FALSE))),1,VLOOKUP('Worksheet 2a'!$D$13,INDIRECT(VLOOKUP('Crash Summary Worksheet'!$D54,'Crash Types &amp; Calculations'!$M$5:$N$9,2,FALSE)),VLOOKUP('Crash Summary Worksheet'!$E54,'Crash Types &amp; Calculations'!$D$5:$K$26,8,FALSE),FALSE))</f>
        <v>1</v>
      </c>
      <c r="AD54" s="285">
        <f ca="1">IF(OR(ISBLANK('Worksheet 2a'!$D$13),ISBLANK($D54),ISBLANK($E54),$H54="N",ISBLANK($H54)),1,VLOOKUP('Worksheet 2a'!$D$13,INDIRECT(VLOOKUP('Crash Summary Worksheet'!$D54,'Crash Types &amp; Calculations'!$M$5:$N$9,2,FALSE)),VLOOKUP("Wet Pavement",'Crash Types &amp; Calculations'!$D$5:$K$26,8,FALSE),FALSE))</f>
        <v>1</v>
      </c>
      <c r="AE54" s="286">
        <f ca="1">IF(OR(ISBLANK('Worksheet 2a'!$D$13),ISBLANK($D54),ISBLANK($E54),$G54="N",ISBLANK($G54)),1,VLOOKUP('Worksheet 2a'!$D$13,INDIRECT(VLOOKUP('Crash Summary Worksheet'!$D54,'Crash Types &amp; Calculations'!$M$5:$N$9,2,FALSE)),VLOOKUP("Night",'Crash Types &amp; Calculations'!$D$5:$K$26,8,FALSE),FALSE))</f>
        <v>1</v>
      </c>
      <c r="AF54" s="288">
        <f t="shared" si="0"/>
        <v>0</v>
      </c>
      <c r="AG54" s="284">
        <f ca="1">IF(OR(ISBLANK('Worksheet 2a'!$D$27),ISBLANK($D54),ISBLANK($E54),ISERROR(VLOOKUP('Worksheet 2a'!$D$27,INDIRECT(VLOOKUP('Crash Summary Worksheet'!$D54,'Crash Types &amp; Calculations'!$M$5:$N$9,2,FALSE)),VLOOKUP('Crash Summary Worksheet'!$E54,'Crash Types &amp; Calculations'!$D$5:$K$26,8,FALSE),FALSE))),1,VLOOKUP('Worksheet 2a'!$D$27,INDIRECT(VLOOKUP('Crash Summary Worksheet'!$D54,'Crash Types &amp; Calculations'!$M$5:$N$9,2,FALSE)),VLOOKUP('Crash Summary Worksheet'!$E54,'Crash Types &amp; Calculations'!$D$5:$K$26,8,FALSE),FALSE))</f>
        <v>1</v>
      </c>
      <c r="AH54" s="285">
        <f ca="1">IF(OR(ISBLANK('Worksheet 2a'!$D$27),ISBLANK($D54),ISBLANK($E54),$H54="N",ISBLANK($H54)),1,VLOOKUP('Worksheet 2a'!$D$27,INDIRECT(VLOOKUP('Crash Summary Worksheet'!$D54,'Crash Types &amp; Calculations'!$M$5:$N$9,2,FALSE)),VLOOKUP("Wet Pavement",'Crash Types &amp; Calculations'!$D$5:$K$26,8,FALSE),FALSE))</f>
        <v>1</v>
      </c>
      <c r="AI54" s="286">
        <f ca="1">IF(OR(ISBLANK('Worksheet 2a'!$D$27),ISBLANK($D54),ISBLANK($E54),$G54="N",ISBLANK($G54)),1,VLOOKUP('Worksheet 2a'!$D$27,INDIRECT(VLOOKUP('Crash Summary Worksheet'!$D54,'Crash Types &amp; Calculations'!$M$5:$N$9,2,FALSE)),VLOOKUP("Night",'Crash Types &amp; Calculations'!$D$5:$K$26,8,FALSE),FALSE))</f>
        <v>1</v>
      </c>
      <c r="AJ54" s="288">
        <f t="shared" si="1"/>
        <v>0</v>
      </c>
      <c r="AK54" s="284">
        <f ca="1">IF(OR(ISBLANK('Worksheet 2a'!$D$41),ISBLANK($D54),ISBLANK($E54),ISERROR(VLOOKUP('Worksheet 2a'!$D$41,INDIRECT(VLOOKUP('Crash Summary Worksheet'!$D54,'Crash Types &amp; Calculations'!$M$5:$N$9,2,FALSE)),VLOOKUP('Crash Summary Worksheet'!$E54,'Crash Types &amp; Calculations'!$D$5:$K$26,8,FALSE),FALSE))),1,VLOOKUP('Worksheet 2a'!$D$41,INDIRECT(VLOOKUP('Crash Summary Worksheet'!$D54,'Crash Types &amp; Calculations'!$M$5:$N$9,2,FALSE)),VLOOKUP('Crash Summary Worksheet'!$E54,'Crash Types &amp; Calculations'!$D$5:$K$26,8,FALSE),FALSE))</f>
        <v>1</v>
      </c>
      <c r="AL54" s="285">
        <f ca="1">IF(OR(ISBLANK('Worksheet 2a'!$D$41),ISBLANK($D54),ISBLANK($E54),$H54="N",ISBLANK($H54)),1,VLOOKUP('Worksheet 2a'!$D$41,INDIRECT(VLOOKUP('Crash Summary Worksheet'!$D54,'Crash Types &amp; Calculations'!$M$5:$N$9,2,FALSE)),VLOOKUP("Wet Pavement",'Crash Types &amp; Calculations'!$D$5:$K$26,8,FALSE),FALSE))</f>
        <v>1</v>
      </c>
      <c r="AM54" s="287">
        <f ca="1">IF(OR(ISBLANK('Worksheet 2a'!$D$41),ISBLANK($D54),ISBLANK($E54),$G54="N",ISBLANK($G54)),1,VLOOKUP('Worksheet 2a'!$D$41,INDIRECT(VLOOKUP('Crash Summary Worksheet'!$D54,'Crash Types &amp; Calculations'!$M$5:$N$9,2,FALSE)),VLOOKUP("Night",'Crash Types &amp; Calculations'!$D$5:$K$26,8,FALSE),FALSE))</f>
        <v>1</v>
      </c>
      <c r="AN54" s="288">
        <f t="shared" si="2"/>
        <v>0</v>
      </c>
      <c r="AO54" s="284">
        <f ca="1">IF(OR(ISBLANK('Worksheet 2b'!$D$13),ISBLANK($D54),ISBLANK($E54),ISERROR(VLOOKUP('Worksheet 2b'!$D$13,INDIRECT(VLOOKUP('Crash Summary Worksheet'!$D54,'Crash Types &amp; Calculations'!$M$5:$N$9,2,FALSE)),VLOOKUP('Crash Summary Worksheet'!$E54,'Crash Types &amp; Calculations'!$D$5:$K$26,8,FALSE),FALSE))),1,VLOOKUP('Worksheet 2b'!$D$13,INDIRECT(VLOOKUP('Crash Summary Worksheet'!$D54,'Crash Types &amp; Calculations'!$M$5:$N$9,2,FALSE)),VLOOKUP('Crash Summary Worksheet'!$E54,'Crash Types &amp; Calculations'!$D$5:$K$26,8,FALSE),FALSE))</f>
        <v>1</v>
      </c>
      <c r="AP54" s="285">
        <f ca="1">IF(OR(ISBLANK('Worksheet 2b'!$D$13),ISBLANK($D54),ISBLANK($E54),$H54="N",ISBLANK($H54)),1,VLOOKUP('Worksheet 2b'!$D$13,INDIRECT(VLOOKUP('Crash Summary Worksheet'!$D54,'Crash Types &amp; Calculations'!$M$5:$N$9,2,FALSE)),VLOOKUP("Wet Pavement",'Crash Types &amp; Calculations'!$D$5:$K$26,8,FALSE),FALSE))</f>
        <v>1</v>
      </c>
      <c r="AQ54" s="286">
        <f ca="1">IF(OR(ISBLANK('Worksheet 2b'!$D$13),ISBLANK($D54),ISBLANK($E54),$G54="N",ISBLANK($G54)),1,VLOOKUP('Worksheet 2b'!$D$13,INDIRECT(VLOOKUP('Crash Summary Worksheet'!$D54,'Crash Types &amp; Calculations'!$M$5:$N$9,2,FALSE)),VLOOKUP("Night",'Crash Types &amp; Calculations'!$D$5:$K$26,8,FALSE),FALSE))</f>
        <v>1</v>
      </c>
      <c r="AR54" s="288">
        <f t="shared" si="3"/>
        <v>0</v>
      </c>
      <c r="AS54" s="284">
        <f ca="1">IF(OR(ISBLANK('Worksheet 2b'!$D$27),ISBLANK($D54),ISBLANK($E54),ISERROR(VLOOKUP('Worksheet 2b'!$D$27,INDIRECT(VLOOKUP('Crash Summary Worksheet'!$D54,'Crash Types &amp; Calculations'!$M$5:$N$9,2,FALSE)),VLOOKUP('Crash Summary Worksheet'!$E54,'Crash Types &amp; Calculations'!$D$5:$K$26,8,FALSE),FALSE))),1,VLOOKUP('Worksheet 2b'!$D$27,INDIRECT(VLOOKUP('Crash Summary Worksheet'!$D54,'Crash Types &amp; Calculations'!$M$5:$N$9,2,FALSE)),VLOOKUP('Crash Summary Worksheet'!$E54,'Crash Types &amp; Calculations'!$D$5:$K$26,8,FALSE),FALSE))</f>
        <v>1</v>
      </c>
      <c r="AT54" s="285">
        <f ca="1">IF(OR(ISBLANK('Worksheet 2b'!$D$27),ISBLANK($D54),ISBLANK($E54),$H54="N",ISBLANK($H54)),1,VLOOKUP('Worksheet 2b'!$D$27,INDIRECT(VLOOKUP('Crash Summary Worksheet'!$D54,'Crash Types &amp; Calculations'!$M$5:$N$9,2,FALSE)),VLOOKUP("Wet Pavement",'Crash Types &amp; Calculations'!$D$5:$K$26,8,FALSE),FALSE))</f>
        <v>1</v>
      </c>
      <c r="AU54" s="286">
        <f ca="1">IF(OR(ISBLANK('Worksheet 2b'!$D$27),ISBLANK($D54),ISBLANK($E54),$G54="N",ISBLANK($G54)),1,VLOOKUP('Worksheet 2b'!$D$27,INDIRECT(VLOOKUP('Crash Summary Worksheet'!$D54,'Crash Types &amp; Calculations'!$M$5:$N$9,2,FALSE)),VLOOKUP("Night",'Crash Types &amp; Calculations'!$D$5:$K$26,8,FALSE),FALSE))</f>
        <v>1</v>
      </c>
      <c r="AV54" s="288">
        <f t="shared" si="4"/>
        <v>0</v>
      </c>
      <c r="AW54" s="284">
        <f ca="1">IF(OR(ISBLANK('Worksheet 2b'!$D$41),ISBLANK($D54),ISBLANK($E54),ISERROR(VLOOKUP('Worksheet 2b'!$D$41,INDIRECT(VLOOKUP('Crash Summary Worksheet'!$D54,'Crash Types &amp; Calculations'!$M$5:$N$9,2,FALSE)),VLOOKUP('Crash Summary Worksheet'!$E54,'Crash Types &amp; Calculations'!$D$5:$K$26,8,FALSE),FALSE))),1,VLOOKUP('Worksheet 2b'!$D$41,INDIRECT(VLOOKUP('Crash Summary Worksheet'!$D54,'Crash Types &amp; Calculations'!$M$5:$N$9,2,FALSE)),VLOOKUP('Crash Summary Worksheet'!$E54,'Crash Types &amp; Calculations'!$D$5:$K$26,8,FALSE),FALSE))</f>
        <v>1</v>
      </c>
      <c r="AX54" s="285">
        <f ca="1">IF(OR(ISBLANK('Worksheet 2b'!$D$41),ISBLANK($D54),ISBLANK($E54),$H54="N",ISBLANK($H54)),1,VLOOKUP('Worksheet 2b'!$D$41,INDIRECT(VLOOKUP('Crash Summary Worksheet'!$D54,'Crash Types &amp; Calculations'!$M$5:$N$9,2,FALSE)),VLOOKUP("Wet Pavement",'Crash Types &amp; Calculations'!$D$5:$K$26,8,FALSE),FALSE))</f>
        <v>1</v>
      </c>
      <c r="AY54" s="287">
        <f ca="1">IF(OR(ISBLANK('Worksheet 2b'!$D$41),ISBLANK($D54),ISBLANK($E54),$G54="N",ISBLANK($G54)),1,VLOOKUP('Worksheet 2b'!$D$41,INDIRECT(VLOOKUP('Crash Summary Worksheet'!$D54,'Crash Types &amp; Calculations'!$M$5:$N$9,2,FALSE)),VLOOKUP("Night",'Crash Types &amp; Calculations'!$D$5:$K$26,8,FALSE),FALSE))</f>
        <v>1</v>
      </c>
      <c r="AZ54" s="288">
        <f t="shared" si="5"/>
        <v>0</v>
      </c>
      <c r="BA54" s="113"/>
    </row>
    <row r="55" spans="1:53" ht="12.75" customHeight="1" x14ac:dyDescent="0.2">
      <c r="A55" s="618">
        <v>50</v>
      </c>
      <c r="B55" s="118"/>
      <c r="C55" s="119"/>
      <c r="D55" s="117"/>
      <c r="E55" s="117"/>
      <c r="F55" s="117"/>
      <c r="G55" s="118"/>
      <c r="H55" s="118"/>
      <c r="I55" s="118"/>
      <c r="J55" s="118"/>
      <c r="K55" s="117"/>
      <c r="L55" s="120"/>
      <c r="M55" s="289">
        <f t="shared" si="6"/>
        <v>0</v>
      </c>
      <c r="N55" s="290">
        <f t="shared" si="7"/>
        <v>1</v>
      </c>
      <c r="O55" s="283">
        <f>IF(ISBLANK('Worksheet 2a'!$D$13),1,
IF(AND(MAX(AC55:AE55)&gt;1,MIN(AC55:AE55)&lt;=1),MAX(AC55:AE55)*MIN(AC55:AE55),
IF(MIN(AC55:AE55)&gt;=1,MAX(AC55:AE55),MIN(AC55:AE55))))</f>
        <v>1</v>
      </c>
      <c r="P55" s="283">
        <f>IF(ISBLANK('Worksheet 2a'!$D$27),1,
IF(AND(MAX(AG55:AI55)&gt;1,MIN(AG55:AI55)&lt;=1),MAX(AG55:AI55)*MIN(AG55:AI55),
IF(MIN(AG55:AI55)&gt;=1,MAX(AG55:AI55),MIN(AG55:AI55))))</f>
        <v>1</v>
      </c>
      <c r="Q55" s="283">
        <f>IF(ISBLANK('Worksheet 2a'!$D$41),1,
IF(AND(MAX(AK55:AM55)&gt;1,MIN(AK55:AM55)&lt;=1),MAX(AK55:AM55)*MIN(AK55:AM55),
IF(MIN(AK55:AM55)&gt;=1,MAX(AK55:AM55),MIN(AK55:AM55))))</f>
        <v>1</v>
      </c>
      <c r="R55" s="283">
        <f>IF(ISBLANK('Worksheet 2b'!$D$13),1,
IF(AND(MAX(AO55:AQ55)&gt;1,MIN(AO55:AQ55)&lt;=1),MAX(AO55:AQ55)*MIN(AO55:AQ55),
IF(MIN(AO55:AQ55)&gt;=1,MAX(AO55:AQ55),MIN(AO55:AQ55))))</f>
        <v>1</v>
      </c>
      <c r="S55" s="283">
        <f>IF(ISBLANK('Worksheet 2b'!$D$27),1,
IF(AND(MAX(AS55:AU55)&gt;1,MIN(AS55:AU55)&lt;=1),MAX(AS55:AU55)*MIN(AS55:AU55),
IF(MIN(AS55:AU55)&gt;=1,MAX(AS55:AU55),MIN(AS55:AU55))))</f>
        <v>1</v>
      </c>
      <c r="T55" s="283">
        <f>IF(ISBLANK('Worksheet 2b'!$D$41),1,
IF(AND(MAX(AW55:AY55)&gt;1,MIN(AW55:AY55)&lt;=1),MAX(AW55:AY55)*MIN(AW55:AY55),
IF(MIN(AW55:AY55)&gt;=1,MAX(AW55:AY55),MIN(AW55:AY55))))</f>
        <v>1</v>
      </c>
      <c r="U55" s="669" cm="1">
        <f t="array" ref="U55">IF(MAX(O55:T55)&lt;=1,1,PRODUCT(IF(O55:T55&gt;=1,O55:T55)))</f>
        <v>1</v>
      </c>
      <c r="V55" s="669">
        <f t="shared" si="8"/>
        <v>1</v>
      </c>
      <c r="W55" s="683" t="str">
        <f t="shared" si="9"/>
        <v>X</v>
      </c>
      <c r="X55" s="683">
        <f>IF(P55=MIN($O55:$T55),IF(COUNTIF($W55:W55,"X")&gt;0,P55,"X"),P55)</f>
        <v>1</v>
      </c>
      <c r="Y55" s="683">
        <f>IF(Q55=MIN($O55:$T55),IF(COUNTIF($W55:X55,"X")&gt;0,Q55,"X"),Q55)</f>
        <v>1</v>
      </c>
      <c r="Z55" s="683">
        <f>IF(R55=MIN($O55:$T55),IF(COUNTIF($W55:Y55,"X")&gt;0,R55,"X"),R55)</f>
        <v>1</v>
      </c>
      <c r="AA55" s="683">
        <f>IF(S55=MIN($O55:$T55),IF(COUNTIF($W55:Z55,"X")&gt;0,S55,"X"),S55)</f>
        <v>1</v>
      </c>
      <c r="AB55" s="684">
        <f>IF(T55=MIN($O55:$T55),IF(COUNTIF($W55:AA55,"X")&gt;0,T55,"X"),T55)</f>
        <v>1</v>
      </c>
      <c r="AC55" s="284">
        <f ca="1">IF(OR(ISBLANK('Worksheet 2a'!$D$13),ISBLANK($D55),ISBLANK($E55),ISERROR(VLOOKUP('Worksheet 2a'!$D$13,INDIRECT(VLOOKUP('Crash Summary Worksheet'!$D55,'Crash Types &amp; Calculations'!$M$5:$N$9,2,FALSE)),VLOOKUP('Crash Summary Worksheet'!$E55,'Crash Types &amp; Calculations'!$D$5:$K$26,8,FALSE),FALSE))),1,VLOOKUP('Worksheet 2a'!$D$13,INDIRECT(VLOOKUP('Crash Summary Worksheet'!$D55,'Crash Types &amp; Calculations'!$M$5:$N$9,2,FALSE)),VLOOKUP('Crash Summary Worksheet'!$E55,'Crash Types &amp; Calculations'!$D$5:$K$26,8,FALSE),FALSE))</f>
        <v>1</v>
      </c>
      <c r="AD55" s="285">
        <f ca="1">IF(OR(ISBLANK('Worksheet 2a'!$D$13),ISBLANK($D55),ISBLANK($E55),$H55="N",ISBLANK($H55)),1,VLOOKUP('Worksheet 2a'!$D$13,INDIRECT(VLOOKUP('Crash Summary Worksheet'!$D55,'Crash Types &amp; Calculations'!$M$5:$N$9,2,FALSE)),VLOOKUP("Wet Pavement",'Crash Types &amp; Calculations'!$D$5:$K$26,8,FALSE),FALSE))</f>
        <v>1</v>
      </c>
      <c r="AE55" s="286">
        <f ca="1">IF(OR(ISBLANK('Worksheet 2a'!$D$13),ISBLANK($D55),ISBLANK($E55),$G55="N",ISBLANK($G55)),1,VLOOKUP('Worksheet 2a'!$D$13,INDIRECT(VLOOKUP('Crash Summary Worksheet'!$D55,'Crash Types &amp; Calculations'!$M$5:$N$9,2,FALSE)),VLOOKUP("Night",'Crash Types &amp; Calculations'!$D$5:$K$26,8,FALSE),FALSE))</f>
        <v>1</v>
      </c>
      <c r="AF55" s="288">
        <f t="shared" si="0"/>
        <v>0</v>
      </c>
      <c r="AG55" s="284">
        <f ca="1">IF(OR(ISBLANK('Worksheet 2a'!$D$27),ISBLANK($D55),ISBLANK($E55),ISERROR(VLOOKUP('Worksheet 2a'!$D$27,INDIRECT(VLOOKUP('Crash Summary Worksheet'!$D55,'Crash Types &amp; Calculations'!$M$5:$N$9,2,FALSE)),VLOOKUP('Crash Summary Worksheet'!$E55,'Crash Types &amp; Calculations'!$D$5:$K$26,8,FALSE),FALSE))),1,VLOOKUP('Worksheet 2a'!$D$27,INDIRECT(VLOOKUP('Crash Summary Worksheet'!$D55,'Crash Types &amp; Calculations'!$M$5:$N$9,2,FALSE)),VLOOKUP('Crash Summary Worksheet'!$E55,'Crash Types &amp; Calculations'!$D$5:$K$26,8,FALSE),FALSE))</f>
        <v>1</v>
      </c>
      <c r="AH55" s="285">
        <f ca="1">IF(OR(ISBLANK('Worksheet 2a'!$D$27),ISBLANK($D55),ISBLANK($E55),$H55="N",ISBLANK($H55)),1,VLOOKUP('Worksheet 2a'!$D$27,INDIRECT(VLOOKUP('Crash Summary Worksheet'!$D55,'Crash Types &amp; Calculations'!$M$5:$N$9,2,FALSE)),VLOOKUP("Wet Pavement",'Crash Types &amp; Calculations'!$D$5:$K$26,8,FALSE),FALSE))</f>
        <v>1</v>
      </c>
      <c r="AI55" s="286">
        <f ca="1">IF(OR(ISBLANK('Worksheet 2a'!$D$27),ISBLANK($D55),ISBLANK($E55),$G55="N",ISBLANK($G55)),1,VLOOKUP('Worksheet 2a'!$D$27,INDIRECT(VLOOKUP('Crash Summary Worksheet'!$D55,'Crash Types &amp; Calculations'!$M$5:$N$9,2,FALSE)),VLOOKUP("Night",'Crash Types &amp; Calculations'!$D$5:$K$26,8,FALSE),FALSE))</f>
        <v>1</v>
      </c>
      <c r="AJ55" s="288">
        <f t="shared" si="1"/>
        <v>0</v>
      </c>
      <c r="AK55" s="284">
        <f ca="1">IF(OR(ISBLANK('Worksheet 2a'!$D$41),ISBLANK($D55),ISBLANK($E55),ISERROR(VLOOKUP('Worksheet 2a'!$D$41,INDIRECT(VLOOKUP('Crash Summary Worksheet'!$D55,'Crash Types &amp; Calculations'!$M$5:$N$9,2,FALSE)),VLOOKUP('Crash Summary Worksheet'!$E55,'Crash Types &amp; Calculations'!$D$5:$K$26,8,FALSE),FALSE))),1,VLOOKUP('Worksheet 2a'!$D$41,INDIRECT(VLOOKUP('Crash Summary Worksheet'!$D55,'Crash Types &amp; Calculations'!$M$5:$N$9,2,FALSE)),VLOOKUP('Crash Summary Worksheet'!$E55,'Crash Types &amp; Calculations'!$D$5:$K$26,8,FALSE),FALSE))</f>
        <v>1</v>
      </c>
      <c r="AL55" s="285">
        <f ca="1">IF(OR(ISBLANK('Worksheet 2a'!$D$41),ISBLANK($D55),ISBLANK($E55),$H55="N",ISBLANK($H55)),1,VLOOKUP('Worksheet 2a'!$D$41,INDIRECT(VLOOKUP('Crash Summary Worksheet'!$D55,'Crash Types &amp; Calculations'!$M$5:$N$9,2,FALSE)),VLOOKUP("Wet Pavement",'Crash Types &amp; Calculations'!$D$5:$K$26,8,FALSE),FALSE))</f>
        <v>1</v>
      </c>
      <c r="AM55" s="287">
        <f ca="1">IF(OR(ISBLANK('Worksheet 2a'!$D$41),ISBLANK($D55),ISBLANK($E55),$G55="N",ISBLANK($G55)),1,VLOOKUP('Worksheet 2a'!$D$41,INDIRECT(VLOOKUP('Crash Summary Worksheet'!$D55,'Crash Types &amp; Calculations'!$M$5:$N$9,2,FALSE)),VLOOKUP("Night",'Crash Types &amp; Calculations'!$D$5:$K$26,8,FALSE),FALSE))</f>
        <v>1</v>
      </c>
      <c r="AN55" s="288">
        <f t="shared" si="2"/>
        <v>0</v>
      </c>
      <c r="AO55" s="284">
        <f ca="1">IF(OR(ISBLANK('Worksheet 2b'!$D$13),ISBLANK($D55),ISBLANK($E55),ISERROR(VLOOKUP('Worksheet 2b'!$D$13,INDIRECT(VLOOKUP('Crash Summary Worksheet'!$D55,'Crash Types &amp; Calculations'!$M$5:$N$9,2,FALSE)),VLOOKUP('Crash Summary Worksheet'!$E55,'Crash Types &amp; Calculations'!$D$5:$K$26,8,FALSE),FALSE))),1,VLOOKUP('Worksheet 2b'!$D$13,INDIRECT(VLOOKUP('Crash Summary Worksheet'!$D55,'Crash Types &amp; Calculations'!$M$5:$N$9,2,FALSE)),VLOOKUP('Crash Summary Worksheet'!$E55,'Crash Types &amp; Calculations'!$D$5:$K$26,8,FALSE),FALSE))</f>
        <v>1</v>
      </c>
      <c r="AP55" s="285">
        <f ca="1">IF(OR(ISBLANK('Worksheet 2b'!$D$13),ISBLANK($D55),ISBLANK($E55),$H55="N",ISBLANK($H55)),1,VLOOKUP('Worksheet 2b'!$D$13,INDIRECT(VLOOKUP('Crash Summary Worksheet'!$D55,'Crash Types &amp; Calculations'!$M$5:$N$9,2,FALSE)),VLOOKUP("Wet Pavement",'Crash Types &amp; Calculations'!$D$5:$K$26,8,FALSE),FALSE))</f>
        <v>1</v>
      </c>
      <c r="AQ55" s="286">
        <f ca="1">IF(OR(ISBLANK('Worksheet 2b'!$D$13),ISBLANK($D55),ISBLANK($E55),$G55="N",ISBLANK($G55)),1,VLOOKUP('Worksheet 2b'!$D$13,INDIRECT(VLOOKUP('Crash Summary Worksheet'!$D55,'Crash Types &amp; Calculations'!$M$5:$N$9,2,FALSE)),VLOOKUP("Night",'Crash Types &amp; Calculations'!$D$5:$K$26,8,FALSE),FALSE))</f>
        <v>1</v>
      </c>
      <c r="AR55" s="288">
        <f t="shared" si="3"/>
        <v>0</v>
      </c>
      <c r="AS55" s="284">
        <f ca="1">IF(OR(ISBLANK('Worksheet 2b'!$D$27),ISBLANK($D55),ISBLANK($E55),ISERROR(VLOOKUP('Worksheet 2b'!$D$27,INDIRECT(VLOOKUP('Crash Summary Worksheet'!$D55,'Crash Types &amp; Calculations'!$M$5:$N$9,2,FALSE)),VLOOKUP('Crash Summary Worksheet'!$E55,'Crash Types &amp; Calculations'!$D$5:$K$26,8,FALSE),FALSE))),1,VLOOKUP('Worksheet 2b'!$D$27,INDIRECT(VLOOKUP('Crash Summary Worksheet'!$D55,'Crash Types &amp; Calculations'!$M$5:$N$9,2,FALSE)),VLOOKUP('Crash Summary Worksheet'!$E55,'Crash Types &amp; Calculations'!$D$5:$K$26,8,FALSE),FALSE))</f>
        <v>1</v>
      </c>
      <c r="AT55" s="285">
        <f ca="1">IF(OR(ISBLANK('Worksheet 2b'!$D$27),ISBLANK($D55),ISBLANK($E55),$H55="N",ISBLANK($H55)),1,VLOOKUP('Worksheet 2b'!$D$27,INDIRECT(VLOOKUP('Crash Summary Worksheet'!$D55,'Crash Types &amp; Calculations'!$M$5:$N$9,2,FALSE)),VLOOKUP("Wet Pavement",'Crash Types &amp; Calculations'!$D$5:$K$26,8,FALSE),FALSE))</f>
        <v>1</v>
      </c>
      <c r="AU55" s="286">
        <f ca="1">IF(OR(ISBLANK('Worksheet 2b'!$D$27),ISBLANK($D55),ISBLANK($E55),$G55="N",ISBLANK($G55)),1,VLOOKUP('Worksheet 2b'!$D$27,INDIRECT(VLOOKUP('Crash Summary Worksheet'!$D55,'Crash Types &amp; Calculations'!$M$5:$N$9,2,FALSE)),VLOOKUP("Night",'Crash Types &amp; Calculations'!$D$5:$K$26,8,FALSE),FALSE))</f>
        <v>1</v>
      </c>
      <c r="AV55" s="288">
        <f t="shared" si="4"/>
        <v>0</v>
      </c>
      <c r="AW55" s="284">
        <f ca="1">IF(OR(ISBLANK('Worksheet 2b'!$D$41),ISBLANK($D55),ISBLANK($E55),ISERROR(VLOOKUP('Worksheet 2b'!$D$41,INDIRECT(VLOOKUP('Crash Summary Worksheet'!$D55,'Crash Types &amp; Calculations'!$M$5:$N$9,2,FALSE)),VLOOKUP('Crash Summary Worksheet'!$E55,'Crash Types &amp; Calculations'!$D$5:$K$26,8,FALSE),FALSE))),1,VLOOKUP('Worksheet 2b'!$D$41,INDIRECT(VLOOKUP('Crash Summary Worksheet'!$D55,'Crash Types &amp; Calculations'!$M$5:$N$9,2,FALSE)),VLOOKUP('Crash Summary Worksheet'!$E55,'Crash Types &amp; Calculations'!$D$5:$K$26,8,FALSE),FALSE))</f>
        <v>1</v>
      </c>
      <c r="AX55" s="285">
        <f ca="1">IF(OR(ISBLANK('Worksheet 2b'!$D$41),ISBLANK($D55),ISBLANK($E55),$H55="N",ISBLANK($H55)),1,VLOOKUP('Worksheet 2b'!$D$41,INDIRECT(VLOOKUP('Crash Summary Worksheet'!$D55,'Crash Types &amp; Calculations'!$M$5:$N$9,2,FALSE)),VLOOKUP("Wet Pavement",'Crash Types &amp; Calculations'!$D$5:$K$26,8,FALSE),FALSE))</f>
        <v>1</v>
      </c>
      <c r="AY55" s="287">
        <f ca="1">IF(OR(ISBLANK('Worksheet 2b'!$D$41),ISBLANK($D55),ISBLANK($E55),$G55="N",ISBLANK($G55)),1,VLOOKUP('Worksheet 2b'!$D$41,INDIRECT(VLOOKUP('Crash Summary Worksheet'!$D55,'Crash Types &amp; Calculations'!$M$5:$N$9,2,FALSE)),VLOOKUP("Night",'Crash Types &amp; Calculations'!$D$5:$K$26,8,FALSE),FALSE))</f>
        <v>1</v>
      </c>
      <c r="AZ55" s="288">
        <f t="shared" si="5"/>
        <v>0</v>
      </c>
    </row>
    <row r="56" spans="1:53" ht="12.75" customHeight="1" x14ac:dyDescent="0.2">
      <c r="A56" s="618">
        <v>51</v>
      </c>
      <c r="B56" s="118"/>
      <c r="C56" s="119"/>
      <c r="D56" s="117"/>
      <c r="E56" s="117"/>
      <c r="F56" s="117"/>
      <c r="G56" s="118"/>
      <c r="H56" s="118"/>
      <c r="I56" s="118"/>
      <c r="J56" s="118"/>
      <c r="K56" s="117"/>
      <c r="L56" s="120"/>
      <c r="M56" s="289">
        <f t="shared" si="6"/>
        <v>0</v>
      </c>
      <c r="N56" s="290">
        <f t="shared" si="7"/>
        <v>1</v>
      </c>
      <c r="O56" s="283">
        <f>IF(ISBLANK('Worksheet 2a'!$D$13),1,
IF(AND(MAX(AC56:AE56)&gt;1,MIN(AC56:AE56)&lt;=1),MAX(AC56:AE56)*MIN(AC56:AE56),
IF(MIN(AC56:AE56)&gt;=1,MAX(AC56:AE56),MIN(AC56:AE56))))</f>
        <v>1</v>
      </c>
      <c r="P56" s="283">
        <f>IF(ISBLANK('Worksheet 2a'!$D$27),1,
IF(AND(MAX(AG56:AI56)&gt;1,MIN(AG56:AI56)&lt;=1),MAX(AG56:AI56)*MIN(AG56:AI56),
IF(MIN(AG56:AI56)&gt;=1,MAX(AG56:AI56),MIN(AG56:AI56))))</f>
        <v>1</v>
      </c>
      <c r="Q56" s="283">
        <f>IF(ISBLANK('Worksheet 2a'!$D$41),1,
IF(AND(MAX(AK56:AM56)&gt;1,MIN(AK56:AM56)&lt;=1),MAX(AK56:AM56)*MIN(AK56:AM56),
IF(MIN(AK56:AM56)&gt;=1,MAX(AK56:AM56),MIN(AK56:AM56))))</f>
        <v>1</v>
      </c>
      <c r="R56" s="283">
        <f>IF(ISBLANK('Worksheet 2b'!$D$13),1,
IF(AND(MAX(AO56:AQ56)&gt;1,MIN(AO56:AQ56)&lt;=1),MAX(AO56:AQ56)*MIN(AO56:AQ56),
IF(MIN(AO56:AQ56)&gt;=1,MAX(AO56:AQ56),MIN(AO56:AQ56))))</f>
        <v>1</v>
      </c>
      <c r="S56" s="283">
        <f>IF(ISBLANK('Worksheet 2b'!$D$27),1,
IF(AND(MAX(AS56:AU56)&gt;1,MIN(AS56:AU56)&lt;=1),MAX(AS56:AU56)*MIN(AS56:AU56),
IF(MIN(AS56:AU56)&gt;=1,MAX(AS56:AU56),MIN(AS56:AU56))))</f>
        <v>1</v>
      </c>
      <c r="T56" s="283">
        <f>IF(ISBLANK('Worksheet 2b'!$D$41),1,
IF(AND(MAX(AW56:AY56)&gt;1,MIN(AW56:AY56)&lt;=1),MAX(AW56:AY56)*MIN(AW56:AY56),
IF(MIN(AW56:AY56)&gt;=1,MAX(AW56:AY56),MIN(AW56:AY56))))</f>
        <v>1</v>
      </c>
      <c r="U56" s="669" cm="1">
        <f t="array" ref="U56">IF(MAX(O56:T56)&lt;=1,1,PRODUCT(IF(O56:T56&gt;=1,O56:T56)))</f>
        <v>1</v>
      </c>
      <c r="V56" s="669">
        <f t="shared" si="8"/>
        <v>1</v>
      </c>
      <c r="W56" s="683" t="str">
        <f t="shared" si="9"/>
        <v>X</v>
      </c>
      <c r="X56" s="683">
        <f>IF(P56=MIN($O56:$T56),IF(COUNTIF($W56:W56,"X")&gt;0,P56,"X"),P56)</f>
        <v>1</v>
      </c>
      <c r="Y56" s="683">
        <f>IF(Q56=MIN($O56:$T56),IF(COUNTIF($W56:X56,"X")&gt;0,Q56,"X"),Q56)</f>
        <v>1</v>
      </c>
      <c r="Z56" s="683">
        <f>IF(R56=MIN($O56:$T56),IF(COUNTIF($W56:Y56,"X")&gt;0,R56,"X"),R56)</f>
        <v>1</v>
      </c>
      <c r="AA56" s="683">
        <f>IF(S56=MIN($O56:$T56),IF(COUNTIF($W56:Z56,"X")&gt;0,S56,"X"),S56)</f>
        <v>1</v>
      </c>
      <c r="AB56" s="684">
        <f>IF(T56=MIN($O56:$T56),IF(COUNTIF($W56:AA56,"X")&gt;0,T56,"X"),T56)</f>
        <v>1</v>
      </c>
      <c r="AC56" s="284">
        <f ca="1">IF(OR(ISBLANK('Worksheet 2a'!$D$13),ISBLANK($D56),ISBLANK($E56),ISERROR(VLOOKUP('Worksheet 2a'!$D$13,INDIRECT(VLOOKUP('Crash Summary Worksheet'!$D56,'Crash Types &amp; Calculations'!$M$5:$N$9,2,FALSE)),VLOOKUP('Crash Summary Worksheet'!$E56,'Crash Types &amp; Calculations'!$D$5:$K$26,8,FALSE),FALSE))),1,VLOOKUP('Worksheet 2a'!$D$13,INDIRECT(VLOOKUP('Crash Summary Worksheet'!$D56,'Crash Types &amp; Calculations'!$M$5:$N$9,2,FALSE)),VLOOKUP('Crash Summary Worksheet'!$E56,'Crash Types &amp; Calculations'!$D$5:$K$26,8,FALSE),FALSE))</f>
        <v>1</v>
      </c>
      <c r="AD56" s="285">
        <f ca="1">IF(OR(ISBLANK('Worksheet 2a'!$D$13),ISBLANK($D56),ISBLANK($E56),$H56="N",ISBLANK($H56)),1,VLOOKUP('Worksheet 2a'!$D$13,INDIRECT(VLOOKUP('Crash Summary Worksheet'!$D56,'Crash Types &amp; Calculations'!$M$5:$N$9,2,FALSE)),VLOOKUP("Wet Pavement",'Crash Types &amp; Calculations'!$D$5:$K$26,8,FALSE),FALSE))</f>
        <v>1</v>
      </c>
      <c r="AE56" s="286">
        <f ca="1">IF(OR(ISBLANK('Worksheet 2a'!$D$13),ISBLANK($D56),ISBLANK($E56),$G56="N",ISBLANK($G56)),1,VLOOKUP('Worksheet 2a'!$D$13,INDIRECT(VLOOKUP('Crash Summary Worksheet'!$D56,'Crash Types &amp; Calculations'!$M$5:$N$9,2,FALSE)),VLOOKUP("Night",'Crash Types &amp; Calculations'!$D$5:$K$26,8,FALSE),FALSE))</f>
        <v>1</v>
      </c>
      <c r="AF56" s="288">
        <f t="shared" si="0"/>
        <v>0</v>
      </c>
      <c r="AG56" s="284">
        <f ca="1">IF(OR(ISBLANK('Worksheet 2a'!$D$27),ISBLANK($D56),ISBLANK($E56),ISERROR(VLOOKUP('Worksheet 2a'!$D$27,INDIRECT(VLOOKUP('Crash Summary Worksheet'!$D56,'Crash Types &amp; Calculations'!$M$5:$N$9,2,FALSE)),VLOOKUP('Crash Summary Worksheet'!$E56,'Crash Types &amp; Calculations'!$D$5:$K$26,8,FALSE),FALSE))),1,VLOOKUP('Worksheet 2a'!$D$27,INDIRECT(VLOOKUP('Crash Summary Worksheet'!$D56,'Crash Types &amp; Calculations'!$M$5:$N$9,2,FALSE)),VLOOKUP('Crash Summary Worksheet'!$E56,'Crash Types &amp; Calculations'!$D$5:$K$26,8,FALSE),FALSE))</f>
        <v>1</v>
      </c>
      <c r="AH56" s="285">
        <f ca="1">IF(OR(ISBLANK('Worksheet 2a'!$D$27),ISBLANK($D56),ISBLANK($E56),$H56="N",ISBLANK($H56)),1,VLOOKUP('Worksheet 2a'!$D$27,INDIRECT(VLOOKUP('Crash Summary Worksheet'!$D56,'Crash Types &amp; Calculations'!$M$5:$N$9,2,FALSE)),VLOOKUP("Wet Pavement",'Crash Types &amp; Calculations'!$D$5:$K$26,8,FALSE),FALSE))</f>
        <v>1</v>
      </c>
      <c r="AI56" s="286">
        <f ca="1">IF(OR(ISBLANK('Worksheet 2a'!$D$27),ISBLANK($D56),ISBLANK($E56),$G56="N",ISBLANK($G56)),1,VLOOKUP('Worksheet 2a'!$D$27,INDIRECT(VLOOKUP('Crash Summary Worksheet'!$D56,'Crash Types &amp; Calculations'!$M$5:$N$9,2,FALSE)),VLOOKUP("Night",'Crash Types &amp; Calculations'!$D$5:$K$26,8,FALSE),FALSE))</f>
        <v>1</v>
      </c>
      <c r="AJ56" s="288">
        <f t="shared" si="1"/>
        <v>0</v>
      </c>
      <c r="AK56" s="284">
        <f ca="1">IF(OR(ISBLANK('Worksheet 2a'!$D$41),ISBLANK($D56),ISBLANK($E56),ISERROR(VLOOKUP('Worksheet 2a'!$D$41,INDIRECT(VLOOKUP('Crash Summary Worksheet'!$D56,'Crash Types &amp; Calculations'!$M$5:$N$9,2,FALSE)),VLOOKUP('Crash Summary Worksheet'!$E56,'Crash Types &amp; Calculations'!$D$5:$K$26,8,FALSE),FALSE))),1,VLOOKUP('Worksheet 2a'!$D$41,INDIRECT(VLOOKUP('Crash Summary Worksheet'!$D56,'Crash Types &amp; Calculations'!$M$5:$N$9,2,FALSE)),VLOOKUP('Crash Summary Worksheet'!$E56,'Crash Types &amp; Calculations'!$D$5:$K$26,8,FALSE),FALSE))</f>
        <v>1</v>
      </c>
      <c r="AL56" s="285">
        <f ca="1">IF(OR(ISBLANK('Worksheet 2a'!$D$41),ISBLANK($D56),ISBLANK($E56),$H56="N",ISBLANK($H56)),1,VLOOKUP('Worksheet 2a'!$D$41,INDIRECT(VLOOKUP('Crash Summary Worksheet'!$D56,'Crash Types &amp; Calculations'!$M$5:$N$9,2,FALSE)),VLOOKUP("Wet Pavement",'Crash Types &amp; Calculations'!$D$5:$K$26,8,FALSE),FALSE))</f>
        <v>1</v>
      </c>
      <c r="AM56" s="287">
        <f ca="1">IF(OR(ISBLANK('Worksheet 2a'!$D$41),ISBLANK($D56),ISBLANK($E56),$G56="N",ISBLANK($G56)),1,VLOOKUP('Worksheet 2a'!$D$41,INDIRECT(VLOOKUP('Crash Summary Worksheet'!$D56,'Crash Types &amp; Calculations'!$M$5:$N$9,2,FALSE)),VLOOKUP("Night",'Crash Types &amp; Calculations'!$D$5:$K$26,8,FALSE),FALSE))</f>
        <v>1</v>
      </c>
      <c r="AN56" s="288">
        <f t="shared" si="2"/>
        <v>0</v>
      </c>
      <c r="AO56" s="284">
        <f ca="1">IF(OR(ISBLANK('Worksheet 2b'!$D$13),ISBLANK($D56),ISBLANK($E56),ISERROR(VLOOKUP('Worksheet 2b'!$D$13,INDIRECT(VLOOKUP('Crash Summary Worksheet'!$D56,'Crash Types &amp; Calculations'!$M$5:$N$9,2,FALSE)),VLOOKUP('Crash Summary Worksheet'!$E56,'Crash Types &amp; Calculations'!$D$5:$K$26,8,FALSE),FALSE))),1,VLOOKUP('Worksheet 2b'!$D$13,INDIRECT(VLOOKUP('Crash Summary Worksheet'!$D56,'Crash Types &amp; Calculations'!$M$5:$N$9,2,FALSE)),VLOOKUP('Crash Summary Worksheet'!$E56,'Crash Types &amp; Calculations'!$D$5:$K$26,8,FALSE),FALSE))</f>
        <v>1</v>
      </c>
      <c r="AP56" s="285">
        <f ca="1">IF(OR(ISBLANK('Worksheet 2b'!$D$13),ISBLANK($D56),ISBLANK($E56),$H56="N",ISBLANK($H56)),1,VLOOKUP('Worksheet 2b'!$D$13,INDIRECT(VLOOKUP('Crash Summary Worksheet'!$D56,'Crash Types &amp; Calculations'!$M$5:$N$9,2,FALSE)),VLOOKUP("Wet Pavement",'Crash Types &amp; Calculations'!$D$5:$K$26,8,FALSE),FALSE))</f>
        <v>1</v>
      </c>
      <c r="AQ56" s="286">
        <f ca="1">IF(OR(ISBLANK('Worksheet 2b'!$D$13),ISBLANK($D56),ISBLANK($E56),$G56="N",ISBLANK($G56)),1,VLOOKUP('Worksheet 2b'!$D$13,INDIRECT(VLOOKUP('Crash Summary Worksheet'!$D56,'Crash Types &amp; Calculations'!$M$5:$N$9,2,FALSE)),VLOOKUP("Night",'Crash Types &amp; Calculations'!$D$5:$K$26,8,FALSE),FALSE))</f>
        <v>1</v>
      </c>
      <c r="AR56" s="288">
        <f t="shared" si="3"/>
        <v>0</v>
      </c>
      <c r="AS56" s="284">
        <f ca="1">IF(OR(ISBLANK('Worksheet 2b'!$D$27),ISBLANK($D56),ISBLANK($E56),ISERROR(VLOOKUP('Worksheet 2b'!$D$27,INDIRECT(VLOOKUP('Crash Summary Worksheet'!$D56,'Crash Types &amp; Calculations'!$M$5:$N$9,2,FALSE)),VLOOKUP('Crash Summary Worksheet'!$E56,'Crash Types &amp; Calculations'!$D$5:$K$26,8,FALSE),FALSE))),1,VLOOKUP('Worksheet 2b'!$D$27,INDIRECT(VLOOKUP('Crash Summary Worksheet'!$D56,'Crash Types &amp; Calculations'!$M$5:$N$9,2,FALSE)),VLOOKUP('Crash Summary Worksheet'!$E56,'Crash Types &amp; Calculations'!$D$5:$K$26,8,FALSE),FALSE))</f>
        <v>1</v>
      </c>
      <c r="AT56" s="285">
        <f ca="1">IF(OR(ISBLANK('Worksheet 2b'!$D$27),ISBLANK($D56),ISBLANK($E56),$H56="N",ISBLANK($H56)),1,VLOOKUP('Worksheet 2b'!$D$27,INDIRECT(VLOOKUP('Crash Summary Worksheet'!$D56,'Crash Types &amp; Calculations'!$M$5:$N$9,2,FALSE)),VLOOKUP("Wet Pavement",'Crash Types &amp; Calculations'!$D$5:$K$26,8,FALSE),FALSE))</f>
        <v>1</v>
      </c>
      <c r="AU56" s="286">
        <f ca="1">IF(OR(ISBLANK('Worksheet 2b'!$D$27),ISBLANK($D56),ISBLANK($E56),$G56="N",ISBLANK($G56)),1,VLOOKUP('Worksheet 2b'!$D$27,INDIRECT(VLOOKUP('Crash Summary Worksheet'!$D56,'Crash Types &amp; Calculations'!$M$5:$N$9,2,FALSE)),VLOOKUP("Night",'Crash Types &amp; Calculations'!$D$5:$K$26,8,FALSE),FALSE))</f>
        <v>1</v>
      </c>
      <c r="AV56" s="288">
        <f t="shared" si="4"/>
        <v>0</v>
      </c>
      <c r="AW56" s="284">
        <f ca="1">IF(OR(ISBLANK('Worksheet 2b'!$D$41),ISBLANK($D56),ISBLANK($E56),ISERROR(VLOOKUP('Worksheet 2b'!$D$41,INDIRECT(VLOOKUP('Crash Summary Worksheet'!$D56,'Crash Types &amp; Calculations'!$M$5:$N$9,2,FALSE)),VLOOKUP('Crash Summary Worksheet'!$E56,'Crash Types &amp; Calculations'!$D$5:$K$26,8,FALSE),FALSE))),1,VLOOKUP('Worksheet 2b'!$D$41,INDIRECT(VLOOKUP('Crash Summary Worksheet'!$D56,'Crash Types &amp; Calculations'!$M$5:$N$9,2,FALSE)),VLOOKUP('Crash Summary Worksheet'!$E56,'Crash Types &amp; Calculations'!$D$5:$K$26,8,FALSE),FALSE))</f>
        <v>1</v>
      </c>
      <c r="AX56" s="285">
        <f ca="1">IF(OR(ISBLANK('Worksheet 2b'!$D$41),ISBLANK($D56),ISBLANK($E56),$H56="N",ISBLANK($H56)),1,VLOOKUP('Worksheet 2b'!$D$41,INDIRECT(VLOOKUP('Crash Summary Worksheet'!$D56,'Crash Types &amp; Calculations'!$M$5:$N$9,2,FALSE)),VLOOKUP("Wet Pavement",'Crash Types &amp; Calculations'!$D$5:$K$26,8,FALSE),FALSE))</f>
        <v>1</v>
      </c>
      <c r="AY56" s="287">
        <f ca="1">IF(OR(ISBLANK('Worksheet 2b'!$D$41),ISBLANK($D56),ISBLANK($E56),$G56="N",ISBLANK($G56)),1,VLOOKUP('Worksheet 2b'!$D$41,INDIRECT(VLOOKUP('Crash Summary Worksheet'!$D56,'Crash Types &amp; Calculations'!$M$5:$N$9,2,FALSE)),VLOOKUP("Night",'Crash Types &amp; Calculations'!$D$5:$K$26,8,FALSE),FALSE))</f>
        <v>1</v>
      </c>
      <c r="AZ56" s="288">
        <f t="shared" si="5"/>
        <v>0</v>
      </c>
    </row>
    <row r="57" spans="1:53" ht="12.75" customHeight="1" x14ac:dyDescent="0.2">
      <c r="A57" s="618">
        <v>52</v>
      </c>
      <c r="B57" s="118"/>
      <c r="C57" s="119"/>
      <c r="D57" s="117"/>
      <c r="E57" s="117"/>
      <c r="F57" s="117"/>
      <c r="G57" s="118"/>
      <c r="H57" s="118"/>
      <c r="I57" s="118"/>
      <c r="J57" s="118"/>
      <c r="K57" s="117"/>
      <c r="L57" s="120"/>
      <c r="M57" s="289">
        <f t="shared" si="6"/>
        <v>0</v>
      </c>
      <c r="N57" s="290">
        <f t="shared" si="7"/>
        <v>1</v>
      </c>
      <c r="O57" s="283">
        <f>IF(ISBLANK('Worksheet 2a'!$D$13),1,
IF(AND(MAX(AC57:AE57)&gt;1,MIN(AC57:AE57)&lt;=1),MAX(AC57:AE57)*MIN(AC57:AE57),
IF(MIN(AC57:AE57)&gt;=1,MAX(AC57:AE57),MIN(AC57:AE57))))</f>
        <v>1</v>
      </c>
      <c r="P57" s="283">
        <f>IF(ISBLANK('Worksheet 2a'!$D$27),1,
IF(AND(MAX(AG57:AI57)&gt;1,MIN(AG57:AI57)&lt;=1),MAX(AG57:AI57)*MIN(AG57:AI57),
IF(MIN(AG57:AI57)&gt;=1,MAX(AG57:AI57),MIN(AG57:AI57))))</f>
        <v>1</v>
      </c>
      <c r="Q57" s="283">
        <f>IF(ISBLANK('Worksheet 2a'!$D$41),1,
IF(AND(MAX(AK57:AM57)&gt;1,MIN(AK57:AM57)&lt;=1),MAX(AK57:AM57)*MIN(AK57:AM57),
IF(MIN(AK57:AM57)&gt;=1,MAX(AK57:AM57),MIN(AK57:AM57))))</f>
        <v>1</v>
      </c>
      <c r="R57" s="283">
        <f>IF(ISBLANK('Worksheet 2b'!$D$13),1,
IF(AND(MAX(AO57:AQ57)&gt;1,MIN(AO57:AQ57)&lt;=1),MAX(AO57:AQ57)*MIN(AO57:AQ57),
IF(MIN(AO57:AQ57)&gt;=1,MAX(AO57:AQ57),MIN(AO57:AQ57))))</f>
        <v>1</v>
      </c>
      <c r="S57" s="283">
        <f>IF(ISBLANK('Worksheet 2b'!$D$27),1,
IF(AND(MAX(AS57:AU57)&gt;1,MIN(AS57:AU57)&lt;=1),MAX(AS57:AU57)*MIN(AS57:AU57),
IF(MIN(AS57:AU57)&gt;=1,MAX(AS57:AU57),MIN(AS57:AU57))))</f>
        <v>1</v>
      </c>
      <c r="T57" s="283">
        <f>IF(ISBLANK('Worksheet 2b'!$D$41),1,
IF(AND(MAX(AW57:AY57)&gt;1,MIN(AW57:AY57)&lt;=1),MAX(AW57:AY57)*MIN(AW57:AY57),
IF(MIN(AW57:AY57)&gt;=1,MAX(AW57:AY57),MIN(AW57:AY57))))</f>
        <v>1</v>
      </c>
      <c r="U57" s="669" cm="1">
        <f t="array" ref="U57">IF(MAX(O57:T57)&lt;=1,1,PRODUCT(IF(O57:T57&gt;=1,O57:T57)))</f>
        <v>1</v>
      </c>
      <c r="V57" s="669">
        <f t="shared" si="8"/>
        <v>1</v>
      </c>
      <c r="W57" s="683" t="str">
        <f t="shared" si="9"/>
        <v>X</v>
      </c>
      <c r="X57" s="683">
        <f>IF(P57=MIN($O57:$T57),IF(COUNTIF($W57:W57,"X")&gt;0,P57,"X"),P57)</f>
        <v>1</v>
      </c>
      <c r="Y57" s="683">
        <f>IF(Q57=MIN($O57:$T57),IF(COUNTIF($W57:X57,"X")&gt;0,Q57,"X"),Q57)</f>
        <v>1</v>
      </c>
      <c r="Z57" s="683">
        <f>IF(R57=MIN($O57:$T57),IF(COUNTIF($W57:Y57,"X")&gt;0,R57,"X"),R57)</f>
        <v>1</v>
      </c>
      <c r="AA57" s="683">
        <f>IF(S57=MIN($O57:$T57),IF(COUNTIF($W57:Z57,"X")&gt;0,S57,"X"),S57)</f>
        <v>1</v>
      </c>
      <c r="AB57" s="684">
        <f>IF(T57=MIN($O57:$T57),IF(COUNTIF($W57:AA57,"X")&gt;0,T57,"X"),T57)</f>
        <v>1</v>
      </c>
      <c r="AC57" s="284">
        <f ca="1">IF(OR(ISBLANK('Worksheet 2a'!$D$13),ISBLANK($D57),ISBLANK($E57),ISERROR(VLOOKUP('Worksheet 2a'!$D$13,INDIRECT(VLOOKUP('Crash Summary Worksheet'!$D57,'Crash Types &amp; Calculations'!$M$5:$N$9,2,FALSE)),VLOOKUP('Crash Summary Worksheet'!$E57,'Crash Types &amp; Calculations'!$D$5:$K$26,8,FALSE),FALSE))),1,VLOOKUP('Worksheet 2a'!$D$13,INDIRECT(VLOOKUP('Crash Summary Worksheet'!$D57,'Crash Types &amp; Calculations'!$M$5:$N$9,2,FALSE)),VLOOKUP('Crash Summary Worksheet'!$E57,'Crash Types &amp; Calculations'!$D$5:$K$26,8,FALSE),FALSE))</f>
        <v>1</v>
      </c>
      <c r="AD57" s="285">
        <f ca="1">IF(OR(ISBLANK('Worksheet 2a'!$D$13),ISBLANK($D57),ISBLANK($E57),$H57="N",ISBLANK($H57)),1,VLOOKUP('Worksheet 2a'!$D$13,INDIRECT(VLOOKUP('Crash Summary Worksheet'!$D57,'Crash Types &amp; Calculations'!$M$5:$N$9,2,FALSE)),VLOOKUP("Wet Pavement",'Crash Types &amp; Calculations'!$D$5:$K$26,8,FALSE),FALSE))</f>
        <v>1</v>
      </c>
      <c r="AE57" s="286">
        <f ca="1">IF(OR(ISBLANK('Worksheet 2a'!$D$13),ISBLANK($D57),ISBLANK($E57),$G57="N",ISBLANK($G57)),1,VLOOKUP('Worksheet 2a'!$D$13,INDIRECT(VLOOKUP('Crash Summary Worksheet'!$D57,'Crash Types &amp; Calculations'!$M$5:$N$9,2,FALSE)),VLOOKUP("Night",'Crash Types &amp; Calculations'!$D$5:$K$26,8,FALSE),FALSE))</f>
        <v>1</v>
      </c>
      <c r="AF57" s="288">
        <f t="shared" si="0"/>
        <v>0</v>
      </c>
      <c r="AG57" s="284">
        <f ca="1">IF(OR(ISBLANK('Worksheet 2a'!$D$27),ISBLANK($D57),ISBLANK($E57),ISERROR(VLOOKUP('Worksheet 2a'!$D$27,INDIRECT(VLOOKUP('Crash Summary Worksheet'!$D57,'Crash Types &amp; Calculations'!$M$5:$N$9,2,FALSE)),VLOOKUP('Crash Summary Worksheet'!$E57,'Crash Types &amp; Calculations'!$D$5:$K$26,8,FALSE),FALSE))),1,VLOOKUP('Worksheet 2a'!$D$27,INDIRECT(VLOOKUP('Crash Summary Worksheet'!$D57,'Crash Types &amp; Calculations'!$M$5:$N$9,2,FALSE)),VLOOKUP('Crash Summary Worksheet'!$E57,'Crash Types &amp; Calculations'!$D$5:$K$26,8,FALSE),FALSE))</f>
        <v>1</v>
      </c>
      <c r="AH57" s="285">
        <f ca="1">IF(OR(ISBLANK('Worksheet 2a'!$D$27),ISBLANK($D57),ISBLANK($E57),$H57="N",ISBLANK($H57)),1,VLOOKUP('Worksheet 2a'!$D$27,INDIRECT(VLOOKUP('Crash Summary Worksheet'!$D57,'Crash Types &amp; Calculations'!$M$5:$N$9,2,FALSE)),VLOOKUP("Wet Pavement",'Crash Types &amp; Calculations'!$D$5:$K$26,8,FALSE),FALSE))</f>
        <v>1</v>
      </c>
      <c r="AI57" s="286">
        <f ca="1">IF(OR(ISBLANK('Worksheet 2a'!$D$27),ISBLANK($D57),ISBLANK($E57),$G57="N",ISBLANK($G57)),1,VLOOKUP('Worksheet 2a'!$D$27,INDIRECT(VLOOKUP('Crash Summary Worksheet'!$D57,'Crash Types &amp; Calculations'!$M$5:$N$9,2,FALSE)),VLOOKUP("Night",'Crash Types &amp; Calculations'!$D$5:$K$26,8,FALSE),FALSE))</f>
        <v>1</v>
      </c>
      <c r="AJ57" s="288">
        <f t="shared" si="1"/>
        <v>0</v>
      </c>
      <c r="AK57" s="284">
        <f ca="1">IF(OR(ISBLANK('Worksheet 2a'!$D$41),ISBLANK($D57),ISBLANK($E57),ISERROR(VLOOKUP('Worksheet 2a'!$D$41,INDIRECT(VLOOKUP('Crash Summary Worksheet'!$D57,'Crash Types &amp; Calculations'!$M$5:$N$9,2,FALSE)),VLOOKUP('Crash Summary Worksheet'!$E57,'Crash Types &amp; Calculations'!$D$5:$K$26,8,FALSE),FALSE))),1,VLOOKUP('Worksheet 2a'!$D$41,INDIRECT(VLOOKUP('Crash Summary Worksheet'!$D57,'Crash Types &amp; Calculations'!$M$5:$N$9,2,FALSE)),VLOOKUP('Crash Summary Worksheet'!$E57,'Crash Types &amp; Calculations'!$D$5:$K$26,8,FALSE),FALSE))</f>
        <v>1</v>
      </c>
      <c r="AL57" s="285">
        <f ca="1">IF(OR(ISBLANK('Worksheet 2a'!$D$41),ISBLANK($D57),ISBLANK($E57),$H57="N",ISBLANK($H57)),1,VLOOKUP('Worksheet 2a'!$D$41,INDIRECT(VLOOKUP('Crash Summary Worksheet'!$D57,'Crash Types &amp; Calculations'!$M$5:$N$9,2,FALSE)),VLOOKUP("Wet Pavement",'Crash Types &amp; Calculations'!$D$5:$K$26,8,FALSE),FALSE))</f>
        <v>1</v>
      </c>
      <c r="AM57" s="287">
        <f ca="1">IF(OR(ISBLANK('Worksheet 2a'!$D$41),ISBLANK($D57),ISBLANK($E57),$G57="N",ISBLANK($G57)),1,VLOOKUP('Worksheet 2a'!$D$41,INDIRECT(VLOOKUP('Crash Summary Worksheet'!$D57,'Crash Types &amp; Calculations'!$M$5:$N$9,2,FALSE)),VLOOKUP("Night",'Crash Types &amp; Calculations'!$D$5:$K$26,8,FALSE),FALSE))</f>
        <v>1</v>
      </c>
      <c r="AN57" s="288">
        <f t="shared" si="2"/>
        <v>0</v>
      </c>
      <c r="AO57" s="284">
        <f ca="1">IF(OR(ISBLANK('Worksheet 2b'!$D$13),ISBLANK($D57),ISBLANK($E57),ISERROR(VLOOKUP('Worksheet 2b'!$D$13,INDIRECT(VLOOKUP('Crash Summary Worksheet'!$D57,'Crash Types &amp; Calculations'!$M$5:$N$9,2,FALSE)),VLOOKUP('Crash Summary Worksheet'!$E57,'Crash Types &amp; Calculations'!$D$5:$K$26,8,FALSE),FALSE))),1,VLOOKUP('Worksheet 2b'!$D$13,INDIRECT(VLOOKUP('Crash Summary Worksheet'!$D57,'Crash Types &amp; Calculations'!$M$5:$N$9,2,FALSE)),VLOOKUP('Crash Summary Worksheet'!$E57,'Crash Types &amp; Calculations'!$D$5:$K$26,8,FALSE),FALSE))</f>
        <v>1</v>
      </c>
      <c r="AP57" s="285">
        <f ca="1">IF(OR(ISBLANK('Worksheet 2b'!$D$13),ISBLANK($D57),ISBLANK($E57),$H57="N",ISBLANK($H57)),1,VLOOKUP('Worksheet 2b'!$D$13,INDIRECT(VLOOKUP('Crash Summary Worksheet'!$D57,'Crash Types &amp; Calculations'!$M$5:$N$9,2,FALSE)),VLOOKUP("Wet Pavement",'Crash Types &amp; Calculations'!$D$5:$K$26,8,FALSE),FALSE))</f>
        <v>1</v>
      </c>
      <c r="AQ57" s="286">
        <f ca="1">IF(OR(ISBLANK('Worksheet 2b'!$D$13),ISBLANK($D57),ISBLANK($E57),$G57="N",ISBLANK($G57)),1,VLOOKUP('Worksheet 2b'!$D$13,INDIRECT(VLOOKUP('Crash Summary Worksheet'!$D57,'Crash Types &amp; Calculations'!$M$5:$N$9,2,FALSE)),VLOOKUP("Night",'Crash Types &amp; Calculations'!$D$5:$K$26,8,FALSE),FALSE))</f>
        <v>1</v>
      </c>
      <c r="AR57" s="288">
        <f t="shared" si="3"/>
        <v>0</v>
      </c>
      <c r="AS57" s="284">
        <f ca="1">IF(OR(ISBLANK('Worksheet 2b'!$D$27),ISBLANK($D57),ISBLANK($E57),ISERROR(VLOOKUP('Worksheet 2b'!$D$27,INDIRECT(VLOOKUP('Crash Summary Worksheet'!$D57,'Crash Types &amp; Calculations'!$M$5:$N$9,2,FALSE)),VLOOKUP('Crash Summary Worksheet'!$E57,'Crash Types &amp; Calculations'!$D$5:$K$26,8,FALSE),FALSE))),1,VLOOKUP('Worksheet 2b'!$D$27,INDIRECT(VLOOKUP('Crash Summary Worksheet'!$D57,'Crash Types &amp; Calculations'!$M$5:$N$9,2,FALSE)),VLOOKUP('Crash Summary Worksheet'!$E57,'Crash Types &amp; Calculations'!$D$5:$K$26,8,FALSE),FALSE))</f>
        <v>1</v>
      </c>
      <c r="AT57" s="285">
        <f ca="1">IF(OR(ISBLANK('Worksheet 2b'!$D$27),ISBLANK($D57),ISBLANK($E57),$H57="N",ISBLANK($H57)),1,VLOOKUP('Worksheet 2b'!$D$27,INDIRECT(VLOOKUP('Crash Summary Worksheet'!$D57,'Crash Types &amp; Calculations'!$M$5:$N$9,2,FALSE)),VLOOKUP("Wet Pavement",'Crash Types &amp; Calculations'!$D$5:$K$26,8,FALSE),FALSE))</f>
        <v>1</v>
      </c>
      <c r="AU57" s="286">
        <f ca="1">IF(OR(ISBLANK('Worksheet 2b'!$D$27),ISBLANK($D57),ISBLANK($E57),$G57="N",ISBLANK($G57)),1,VLOOKUP('Worksheet 2b'!$D$27,INDIRECT(VLOOKUP('Crash Summary Worksheet'!$D57,'Crash Types &amp; Calculations'!$M$5:$N$9,2,FALSE)),VLOOKUP("Night",'Crash Types &amp; Calculations'!$D$5:$K$26,8,FALSE),FALSE))</f>
        <v>1</v>
      </c>
      <c r="AV57" s="288">
        <f t="shared" si="4"/>
        <v>0</v>
      </c>
      <c r="AW57" s="284">
        <f ca="1">IF(OR(ISBLANK('Worksheet 2b'!$D$41),ISBLANK($D57),ISBLANK($E57),ISERROR(VLOOKUP('Worksheet 2b'!$D$41,INDIRECT(VLOOKUP('Crash Summary Worksheet'!$D57,'Crash Types &amp; Calculations'!$M$5:$N$9,2,FALSE)),VLOOKUP('Crash Summary Worksheet'!$E57,'Crash Types &amp; Calculations'!$D$5:$K$26,8,FALSE),FALSE))),1,VLOOKUP('Worksheet 2b'!$D$41,INDIRECT(VLOOKUP('Crash Summary Worksheet'!$D57,'Crash Types &amp; Calculations'!$M$5:$N$9,2,FALSE)),VLOOKUP('Crash Summary Worksheet'!$E57,'Crash Types &amp; Calculations'!$D$5:$K$26,8,FALSE),FALSE))</f>
        <v>1</v>
      </c>
      <c r="AX57" s="285">
        <f ca="1">IF(OR(ISBLANK('Worksheet 2b'!$D$41),ISBLANK($D57),ISBLANK($E57),$H57="N",ISBLANK($H57)),1,VLOOKUP('Worksheet 2b'!$D$41,INDIRECT(VLOOKUP('Crash Summary Worksheet'!$D57,'Crash Types &amp; Calculations'!$M$5:$N$9,2,FALSE)),VLOOKUP("Wet Pavement",'Crash Types &amp; Calculations'!$D$5:$K$26,8,FALSE),FALSE))</f>
        <v>1</v>
      </c>
      <c r="AY57" s="287">
        <f ca="1">IF(OR(ISBLANK('Worksheet 2b'!$D$41),ISBLANK($D57),ISBLANK($E57),$G57="N",ISBLANK($G57)),1,VLOOKUP('Worksheet 2b'!$D$41,INDIRECT(VLOOKUP('Crash Summary Worksheet'!$D57,'Crash Types &amp; Calculations'!$M$5:$N$9,2,FALSE)),VLOOKUP("Night",'Crash Types &amp; Calculations'!$D$5:$K$26,8,FALSE),FALSE))</f>
        <v>1</v>
      </c>
      <c r="AZ57" s="288">
        <f t="shared" si="5"/>
        <v>0</v>
      </c>
    </row>
    <row r="58" spans="1:53" ht="12.75" customHeight="1" x14ac:dyDescent="0.2">
      <c r="A58" s="618">
        <v>53</v>
      </c>
      <c r="B58" s="118"/>
      <c r="C58" s="119"/>
      <c r="D58" s="117"/>
      <c r="E58" s="117"/>
      <c r="F58" s="117"/>
      <c r="G58" s="118"/>
      <c r="H58" s="118"/>
      <c r="I58" s="118"/>
      <c r="J58" s="118"/>
      <c r="K58" s="117"/>
      <c r="L58" s="120"/>
      <c r="M58" s="289">
        <f t="shared" si="6"/>
        <v>0</v>
      </c>
      <c r="N58" s="290">
        <f t="shared" si="7"/>
        <v>1</v>
      </c>
      <c r="O58" s="283">
        <f>IF(ISBLANK('Worksheet 2a'!$D$13),1,
IF(AND(MAX(AC58:AE58)&gt;1,MIN(AC58:AE58)&lt;=1),MAX(AC58:AE58)*MIN(AC58:AE58),
IF(MIN(AC58:AE58)&gt;=1,MAX(AC58:AE58),MIN(AC58:AE58))))</f>
        <v>1</v>
      </c>
      <c r="P58" s="283">
        <f>IF(ISBLANK('Worksheet 2a'!$D$27),1,
IF(AND(MAX(AG58:AI58)&gt;1,MIN(AG58:AI58)&lt;=1),MAX(AG58:AI58)*MIN(AG58:AI58),
IF(MIN(AG58:AI58)&gt;=1,MAX(AG58:AI58),MIN(AG58:AI58))))</f>
        <v>1</v>
      </c>
      <c r="Q58" s="283">
        <f>IF(ISBLANK('Worksheet 2a'!$D$41),1,
IF(AND(MAX(AK58:AM58)&gt;1,MIN(AK58:AM58)&lt;=1),MAX(AK58:AM58)*MIN(AK58:AM58),
IF(MIN(AK58:AM58)&gt;=1,MAX(AK58:AM58),MIN(AK58:AM58))))</f>
        <v>1</v>
      </c>
      <c r="R58" s="283">
        <f>IF(ISBLANK('Worksheet 2b'!$D$13),1,
IF(AND(MAX(AO58:AQ58)&gt;1,MIN(AO58:AQ58)&lt;=1),MAX(AO58:AQ58)*MIN(AO58:AQ58),
IF(MIN(AO58:AQ58)&gt;=1,MAX(AO58:AQ58),MIN(AO58:AQ58))))</f>
        <v>1</v>
      </c>
      <c r="S58" s="283">
        <f>IF(ISBLANK('Worksheet 2b'!$D$27),1,
IF(AND(MAX(AS58:AU58)&gt;1,MIN(AS58:AU58)&lt;=1),MAX(AS58:AU58)*MIN(AS58:AU58),
IF(MIN(AS58:AU58)&gt;=1,MAX(AS58:AU58),MIN(AS58:AU58))))</f>
        <v>1</v>
      </c>
      <c r="T58" s="283">
        <f>IF(ISBLANK('Worksheet 2b'!$D$41),1,
IF(AND(MAX(AW58:AY58)&gt;1,MIN(AW58:AY58)&lt;=1),MAX(AW58:AY58)*MIN(AW58:AY58),
IF(MIN(AW58:AY58)&gt;=1,MAX(AW58:AY58),MIN(AW58:AY58))))</f>
        <v>1</v>
      </c>
      <c r="U58" s="669" cm="1">
        <f t="array" ref="U58">IF(MAX(O58:T58)&lt;=1,1,PRODUCT(IF(O58:T58&gt;=1,O58:T58)))</f>
        <v>1</v>
      </c>
      <c r="V58" s="669">
        <f t="shared" si="8"/>
        <v>1</v>
      </c>
      <c r="W58" s="683" t="str">
        <f t="shared" si="9"/>
        <v>X</v>
      </c>
      <c r="X58" s="683">
        <f>IF(P58=MIN($O58:$T58),IF(COUNTIF($W58:W58,"X")&gt;0,P58,"X"),P58)</f>
        <v>1</v>
      </c>
      <c r="Y58" s="683">
        <f>IF(Q58=MIN($O58:$T58),IF(COUNTIF($W58:X58,"X")&gt;0,Q58,"X"),Q58)</f>
        <v>1</v>
      </c>
      <c r="Z58" s="683">
        <f>IF(R58=MIN($O58:$T58),IF(COUNTIF($W58:Y58,"X")&gt;0,R58,"X"),R58)</f>
        <v>1</v>
      </c>
      <c r="AA58" s="683">
        <f>IF(S58=MIN($O58:$T58),IF(COUNTIF($W58:Z58,"X")&gt;0,S58,"X"),S58)</f>
        <v>1</v>
      </c>
      <c r="AB58" s="684">
        <f>IF(T58=MIN($O58:$T58),IF(COUNTIF($W58:AA58,"X")&gt;0,T58,"X"),T58)</f>
        <v>1</v>
      </c>
      <c r="AC58" s="284">
        <f ca="1">IF(OR(ISBLANK('Worksheet 2a'!$D$13),ISBLANK($D58),ISBLANK($E58),ISERROR(VLOOKUP('Worksheet 2a'!$D$13,INDIRECT(VLOOKUP('Crash Summary Worksheet'!$D58,'Crash Types &amp; Calculations'!$M$5:$N$9,2,FALSE)),VLOOKUP('Crash Summary Worksheet'!$E58,'Crash Types &amp; Calculations'!$D$5:$K$26,8,FALSE),FALSE))),1,VLOOKUP('Worksheet 2a'!$D$13,INDIRECT(VLOOKUP('Crash Summary Worksheet'!$D58,'Crash Types &amp; Calculations'!$M$5:$N$9,2,FALSE)),VLOOKUP('Crash Summary Worksheet'!$E58,'Crash Types &amp; Calculations'!$D$5:$K$26,8,FALSE),FALSE))</f>
        <v>1</v>
      </c>
      <c r="AD58" s="285">
        <f ca="1">IF(OR(ISBLANK('Worksheet 2a'!$D$13),ISBLANK($D58),ISBLANK($E58),$H58="N",ISBLANK($H58)),1,VLOOKUP('Worksheet 2a'!$D$13,INDIRECT(VLOOKUP('Crash Summary Worksheet'!$D58,'Crash Types &amp; Calculations'!$M$5:$N$9,2,FALSE)),VLOOKUP("Wet Pavement",'Crash Types &amp; Calculations'!$D$5:$K$26,8,FALSE),FALSE))</f>
        <v>1</v>
      </c>
      <c r="AE58" s="286">
        <f ca="1">IF(OR(ISBLANK('Worksheet 2a'!$D$13),ISBLANK($D58),ISBLANK($E58),$G58="N",ISBLANK($G58)),1,VLOOKUP('Worksheet 2a'!$D$13,INDIRECT(VLOOKUP('Crash Summary Worksheet'!$D58,'Crash Types &amp; Calculations'!$M$5:$N$9,2,FALSE)),VLOOKUP("Night",'Crash Types &amp; Calculations'!$D$5:$K$26,8,FALSE),FALSE))</f>
        <v>1</v>
      </c>
      <c r="AF58" s="288">
        <f t="shared" si="0"/>
        <v>0</v>
      </c>
      <c r="AG58" s="284">
        <f ca="1">IF(OR(ISBLANK('Worksheet 2a'!$D$27),ISBLANK($D58),ISBLANK($E58),ISERROR(VLOOKUP('Worksheet 2a'!$D$27,INDIRECT(VLOOKUP('Crash Summary Worksheet'!$D58,'Crash Types &amp; Calculations'!$M$5:$N$9,2,FALSE)),VLOOKUP('Crash Summary Worksheet'!$E58,'Crash Types &amp; Calculations'!$D$5:$K$26,8,FALSE),FALSE))),1,VLOOKUP('Worksheet 2a'!$D$27,INDIRECT(VLOOKUP('Crash Summary Worksheet'!$D58,'Crash Types &amp; Calculations'!$M$5:$N$9,2,FALSE)),VLOOKUP('Crash Summary Worksheet'!$E58,'Crash Types &amp; Calculations'!$D$5:$K$26,8,FALSE),FALSE))</f>
        <v>1</v>
      </c>
      <c r="AH58" s="285">
        <f ca="1">IF(OR(ISBLANK('Worksheet 2a'!$D$27),ISBLANK($D58),ISBLANK($E58),$H58="N",ISBLANK($H58)),1,VLOOKUP('Worksheet 2a'!$D$27,INDIRECT(VLOOKUP('Crash Summary Worksheet'!$D58,'Crash Types &amp; Calculations'!$M$5:$N$9,2,FALSE)),VLOOKUP("Wet Pavement",'Crash Types &amp; Calculations'!$D$5:$K$26,8,FALSE),FALSE))</f>
        <v>1</v>
      </c>
      <c r="AI58" s="286">
        <f ca="1">IF(OR(ISBLANK('Worksheet 2a'!$D$27),ISBLANK($D58),ISBLANK($E58),$G58="N",ISBLANK($G58)),1,VLOOKUP('Worksheet 2a'!$D$27,INDIRECT(VLOOKUP('Crash Summary Worksheet'!$D58,'Crash Types &amp; Calculations'!$M$5:$N$9,2,FALSE)),VLOOKUP("Night",'Crash Types &amp; Calculations'!$D$5:$K$26,8,FALSE),FALSE))</f>
        <v>1</v>
      </c>
      <c r="AJ58" s="288">
        <f t="shared" si="1"/>
        <v>0</v>
      </c>
      <c r="AK58" s="284">
        <f ca="1">IF(OR(ISBLANK('Worksheet 2a'!$D$41),ISBLANK($D58),ISBLANK($E58),ISERROR(VLOOKUP('Worksheet 2a'!$D$41,INDIRECT(VLOOKUP('Crash Summary Worksheet'!$D58,'Crash Types &amp; Calculations'!$M$5:$N$9,2,FALSE)),VLOOKUP('Crash Summary Worksheet'!$E58,'Crash Types &amp; Calculations'!$D$5:$K$26,8,FALSE),FALSE))),1,VLOOKUP('Worksheet 2a'!$D$41,INDIRECT(VLOOKUP('Crash Summary Worksheet'!$D58,'Crash Types &amp; Calculations'!$M$5:$N$9,2,FALSE)),VLOOKUP('Crash Summary Worksheet'!$E58,'Crash Types &amp; Calculations'!$D$5:$K$26,8,FALSE),FALSE))</f>
        <v>1</v>
      </c>
      <c r="AL58" s="285">
        <f ca="1">IF(OR(ISBLANK('Worksheet 2a'!$D$41),ISBLANK($D58),ISBLANK($E58),$H58="N",ISBLANK($H58)),1,VLOOKUP('Worksheet 2a'!$D$41,INDIRECT(VLOOKUP('Crash Summary Worksheet'!$D58,'Crash Types &amp; Calculations'!$M$5:$N$9,2,FALSE)),VLOOKUP("Wet Pavement",'Crash Types &amp; Calculations'!$D$5:$K$26,8,FALSE),FALSE))</f>
        <v>1</v>
      </c>
      <c r="AM58" s="287">
        <f ca="1">IF(OR(ISBLANK('Worksheet 2a'!$D$41),ISBLANK($D58),ISBLANK($E58),$G58="N",ISBLANK($G58)),1,VLOOKUP('Worksheet 2a'!$D$41,INDIRECT(VLOOKUP('Crash Summary Worksheet'!$D58,'Crash Types &amp; Calculations'!$M$5:$N$9,2,FALSE)),VLOOKUP("Night",'Crash Types &amp; Calculations'!$D$5:$K$26,8,FALSE),FALSE))</f>
        <v>1</v>
      </c>
      <c r="AN58" s="288">
        <f t="shared" si="2"/>
        <v>0</v>
      </c>
      <c r="AO58" s="284">
        <f ca="1">IF(OR(ISBLANK('Worksheet 2b'!$D$13),ISBLANK($D58),ISBLANK($E58),ISERROR(VLOOKUP('Worksheet 2b'!$D$13,INDIRECT(VLOOKUP('Crash Summary Worksheet'!$D58,'Crash Types &amp; Calculations'!$M$5:$N$9,2,FALSE)),VLOOKUP('Crash Summary Worksheet'!$E58,'Crash Types &amp; Calculations'!$D$5:$K$26,8,FALSE),FALSE))),1,VLOOKUP('Worksheet 2b'!$D$13,INDIRECT(VLOOKUP('Crash Summary Worksheet'!$D58,'Crash Types &amp; Calculations'!$M$5:$N$9,2,FALSE)),VLOOKUP('Crash Summary Worksheet'!$E58,'Crash Types &amp; Calculations'!$D$5:$K$26,8,FALSE),FALSE))</f>
        <v>1</v>
      </c>
      <c r="AP58" s="285">
        <f ca="1">IF(OR(ISBLANK('Worksheet 2b'!$D$13),ISBLANK($D58),ISBLANK($E58),$H58="N",ISBLANK($H58)),1,VLOOKUP('Worksheet 2b'!$D$13,INDIRECT(VLOOKUP('Crash Summary Worksheet'!$D58,'Crash Types &amp; Calculations'!$M$5:$N$9,2,FALSE)),VLOOKUP("Wet Pavement",'Crash Types &amp; Calculations'!$D$5:$K$26,8,FALSE),FALSE))</f>
        <v>1</v>
      </c>
      <c r="AQ58" s="286">
        <f ca="1">IF(OR(ISBLANK('Worksheet 2b'!$D$13),ISBLANK($D58),ISBLANK($E58),$G58="N",ISBLANK($G58)),1,VLOOKUP('Worksheet 2b'!$D$13,INDIRECT(VLOOKUP('Crash Summary Worksheet'!$D58,'Crash Types &amp; Calculations'!$M$5:$N$9,2,FALSE)),VLOOKUP("Night",'Crash Types &amp; Calculations'!$D$5:$K$26,8,FALSE),FALSE))</f>
        <v>1</v>
      </c>
      <c r="AR58" s="288">
        <f t="shared" si="3"/>
        <v>0</v>
      </c>
      <c r="AS58" s="284">
        <f ca="1">IF(OR(ISBLANK('Worksheet 2b'!$D$27),ISBLANK($D58),ISBLANK($E58),ISERROR(VLOOKUP('Worksheet 2b'!$D$27,INDIRECT(VLOOKUP('Crash Summary Worksheet'!$D58,'Crash Types &amp; Calculations'!$M$5:$N$9,2,FALSE)),VLOOKUP('Crash Summary Worksheet'!$E58,'Crash Types &amp; Calculations'!$D$5:$K$26,8,FALSE),FALSE))),1,VLOOKUP('Worksheet 2b'!$D$27,INDIRECT(VLOOKUP('Crash Summary Worksheet'!$D58,'Crash Types &amp; Calculations'!$M$5:$N$9,2,FALSE)),VLOOKUP('Crash Summary Worksheet'!$E58,'Crash Types &amp; Calculations'!$D$5:$K$26,8,FALSE),FALSE))</f>
        <v>1</v>
      </c>
      <c r="AT58" s="285">
        <f ca="1">IF(OR(ISBLANK('Worksheet 2b'!$D$27),ISBLANK($D58),ISBLANK($E58),$H58="N",ISBLANK($H58)),1,VLOOKUP('Worksheet 2b'!$D$27,INDIRECT(VLOOKUP('Crash Summary Worksheet'!$D58,'Crash Types &amp; Calculations'!$M$5:$N$9,2,FALSE)),VLOOKUP("Wet Pavement",'Crash Types &amp; Calculations'!$D$5:$K$26,8,FALSE),FALSE))</f>
        <v>1</v>
      </c>
      <c r="AU58" s="286">
        <f ca="1">IF(OR(ISBLANK('Worksheet 2b'!$D$27),ISBLANK($D58),ISBLANK($E58),$G58="N",ISBLANK($G58)),1,VLOOKUP('Worksheet 2b'!$D$27,INDIRECT(VLOOKUP('Crash Summary Worksheet'!$D58,'Crash Types &amp; Calculations'!$M$5:$N$9,2,FALSE)),VLOOKUP("Night",'Crash Types &amp; Calculations'!$D$5:$K$26,8,FALSE),FALSE))</f>
        <v>1</v>
      </c>
      <c r="AV58" s="288">
        <f t="shared" si="4"/>
        <v>0</v>
      </c>
      <c r="AW58" s="284">
        <f ca="1">IF(OR(ISBLANK('Worksheet 2b'!$D$41),ISBLANK($D58),ISBLANK($E58),ISERROR(VLOOKUP('Worksheet 2b'!$D$41,INDIRECT(VLOOKUP('Crash Summary Worksheet'!$D58,'Crash Types &amp; Calculations'!$M$5:$N$9,2,FALSE)),VLOOKUP('Crash Summary Worksheet'!$E58,'Crash Types &amp; Calculations'!$D$5:$K$26,8,FALSE),FALSE))),1,VLOOKUP('Worksheet 2b'!$D$41,INDIRECT(VLOOKUP('Crash Summary Worksheet'!$D58,'Crash Types &amp; Calculations'!$M$5:$N$9,2,FALSE)),VLOOKUP('Crash Summary Worksheet'!$E58,'Crash Types &amp; Calculations'!$D$5:$K$26,8,FALSE),FALSE))</f>
        <v>1</v>
      </c>
      <c r="AX58" s="285">
        <f ca="1">IF(OR(ISBLANK('Worksheet 2b'!$D$41),ISBLANK($D58),ISBLANK($E58),$H58="N",ISBLANK($H58)),1,VLOOKUP('Worksheet 2b'!$D$41,INDIRECT(VLOOKUP('Crash Summary Worksheet'!$D58,'Crash Types &amp; Calculations'!$M$5:$N$9,2,FALSE)),VLOOKUP("Wet Pavement",'Crash Types &amp; Calculations'!$D$5:$K$26,8,FALSE),FALSE))</f>
        <v>1</v>
      </c>
      <c r="AY58" s="287">
        <f ca="1">IF(OR(ISBLANK('Worksheet 2b'!$D$41),ISBLANK($D58),ISBLANK($E58),$G58="N",ISBLANK($G58)),1,VLOOKUP('Worksheet 2b'!$D$41,INDIRECT(VLOOKUP('Crash Summary Worksheet'!$D58,'Crash Types &amp; Calculations'!$M$5:$N$9,2,FALSE)),VLOOKUP("Night",'Crash Types &amp; Calculations'!$D$5:$K$26,8,FALSE),FALSE))</f>
        <v>1</v>
      </c>
      <c r="AZ58" s="288">
        <f t="shared" si="5"/>
        <v>0</v>
      </c>
    </row>
    <row r="59" spans="1:53" ht="12.75" customHeight="1" x14ac:dyDescent="0.2">
      <c r="A59" s="618">
        <v>54</v>
      </c>
      <c r="B59" s="118"/>
      <c r="C59" s="119"/>
      <c r="D59" s="117"/>
      <c r="E59" s="117"/>
      <c r="F59" s="117"/>
      <c r="G59" s="118"/>
      <c r="H59" s="118"/>
      <c r="I59" s="118"/>
      <c r="J59" s="118"/>
      <c r="K59" s="117"/>
      <c r="L59" s="120"/>
      <c r="M59" s="289">
        <f t="shared" si="6"/>
        <v>0</v>
      </c>
      <c r="N59" s="290">
        <f t="shared" si="7"/>
        <v>1</v>
      </c>
      <c r="O59" s="283">
        <f>IF(ISBLANK('Worksheet 2a'!$D$13),1,
IF(AND(MAX(AC59:AE59)&gt;1,MIN(AC59:AE59)&lt;=1),MAX(AC59:AE59)*MIN(AC59:AE59),
IF(MIN(AC59:AE59)&gt;=1,MAX(AC59:AE59),MIN(AC59:AE59))))</f>
        <v>1</v>
      </c>
      <c r="P59" s="283">
        <f>IF(ISBLANK('Worksheet 2a'!$D$27),1,
IF(AND(MAX(AG59:AI59)&gt;1,MIN(AG59:AI59)&lt;=1),MAX(AG59:AI59)*MIN(AG59:AI59),
IF(MIN(AG59:AI59)&gt;=1,MAX(AG59:AI59),MIN(AG59:AI59))))</f>
        <v>1</v>
      </c>
      <c r="Q59" s="283">
        <f>IF(ISBLANK('Worksheet 2a'!$D$41),1,
IF(AND(MAX(AK59:AM59)&gt;1,MIN(AK59:AM59)&lt;=1),MAX(AK59:AM59)*MIN(AK59:AM59),
IF(MIN(AK59:AM59)&gt;=1,MAX(AK59:AM59),MIN(AK59:AM59))))</f>
        <v>1</v>
      </c>
      <c r="R59" s="283">
        <f>IF(ISBLANK('Worksheet 2b'!$D$13),1,
IF(AND(MAX(AO59:AQ59)&gt;1,MIN(AO59:AQ59)&lt;=1),MAX(AO59:AQ59)*MIN(AO59:AQ59),
IF(MIN(AO59:AQ59)&gt;=1,MAX(AO59:AQ59),MIN(AO59:AQ59))))</f>
        <v>1</v>
      </c>
      <c r="S59" s="283">
        <f>IF(ISBLANK('Worksheet 2b'!$D$27),1,
IF(AND(MAX(AS59:AU59)&gt;1,MIN(AS59:AU59)&lt;=1),MAX(AS59:AU59)*MIN(AS59:AU59),
IF(MIN(AS59:AU59)&gt;=1,MAX(AS59:AU59),MIN(AS59:AU59))))</f>
        <v>1</v>
      </c>
      <c r="T59" s="283">
        <f>IF(ISBLANK('Worksheet 2b'!$D$41),1,
IF(AND(MAX(AW59:AY59)&gt;1,MIN(AW59:AY59)&lt;=1),MAX(AW59:AY59)*MIN(AW59:AY59),
IF(MIN(AW59:AY59)&gt;=1,MAX(AW59:AY59),MIN(AW59:AY59))))</f>
        <v>1</v>
      </c>
      <c r="U59" s="669" cm="1">
        <f t="array" ref="U59">IF(MAX(O59:T59)&lt;=1,1,PRODUCT(IF(O59:T59&gt;=1,O59:T59)))</f>
        <v>1</v>
      </c>
      <c r="V59" s="669">
        <f t="shared" si="8"/>
        <v>1</v>
      </c>
      <c r="W59" s="683" t="str">
        <f t="shared" si="9"/>
        <v>X</v>
      </c>
      <c r="X59" s="683">
        <f>IF(P59=MIN($O59:$T59),IF(COUNTIF($W59:W59,"X")&gt;0,P59,"X"),P59)</f>
        <v>1</v>
      </c>
      <c r="Y59" s="683">
        <f>IF(Q59=MIN($O59:$T59),IF(COUNTIF($W59:X59,"X")&gt;0,Q59,"X"),Q59)</f>
        <v>1</v>
      </c>
      <c r="Z59" s="683">
        <f>IF(R59=MIN($O59:$T59),IF(COUNTIF($W59:Y59,"X")&gt;0,R59,"X"),R59)</f>
        <v>1</v>
      </c>
      <c r="AA59" s="683">
        <f>IF(S59=MIN($O59:$T59),IF(COUNTIF($W59:Z59,"X")&gt;0,S59,"X"),S59)</f>
        <v>1</v>
      </c>
      <c r="AB59" s="684">
        <f>IF(T59=MIN($O59:$T59),IF(COUNTIF($W59:AA59,"X")&gt;0,T59,"X"),T59)</f>
        <v>1</v>
      </c>
      <c r="AC59" s="284">
        <f ca="1">IF(OR(ISBLANK('Worksheet 2a'!$D$13),ISBLANK($D59),ISBLANK($E59),ISERROR(VLOOKUP('Worksheet 2a'!$D$13,INDIRECT(VLOOKUP('Crash Summary Worksheet'!$D59,'Crash Types &amp; Calculations'!$M$5:$N$9,2,FALSE)),VLOOKUP('Crash Summary Worksheet'!$E59,'Crash Types &amp; Calculations'!$D$5:$K$26,8,FALSE),FALSE))),1,VLOOKUP('Worksheet 2a'!$D$13,INDIRECT(VLOOKUP('Crash Summary Worksheet'!$D59,'Crash Types &amp; Calculations'!$M$5:$N$9,2,FALSE)),VLOOKUP('Crash Summary Worksheet'!$E59,'Crash Types &amp; Calculations'!$D$5:$K$26,8,FALSE),FALSE))</f>
        <v>1</v>
      </c>
      <c r="AD59" s="285">
        <f ca="1">IF(OR(ISBLANK('Worksheet 2a'!$D$13),ISBLANK($D59),ISBLANK($E59),$H59="N",ISBLANK($H59)),1,VLOOKUP('Worksheet 2a'!$D$13,INDIRECT(VLOOKUP('Crash Summary Worksheet'!$D59,'Crash Types &amp; Calculations'!$M$5:$N$9,2,FALSE)),VLOOKUP("Wet Pavement",'Crash Types &amp; Calculations'!$D$5:$K$26,8,FALSE),FALSE))</f>
        <v>1</v>
      </c>
      <c r="AE59" s="286">
        <f ca="1">IF(OR(ISBLANK('Worksheet 2a'!$D$13),ISBLANK($D59),ISBLANK($E59),$G59="N",ISBLANK($G59)),1,VLOOKUP('Worksheet 2a'!$D$13,INDIRECT(VLOOKUP('Crash Summary Worksheet'!$D59,'Crash Types &amp; Calculations'!$M$5:$N$9,2,FALSE)),VLOOKUP("Night",'Crash Types &amp; Calculations'!$D$5:$K$26,8,FALSE),FALSE))</f>
        <v>1</v>
      </c>
      <c r="AF59" s="288">
        <f t="shared" si="0"/>
        <v>0</v>
      </c>
      <c r="AG59" s="284">
        <f ca="1">IF(OR(ISBLANK('Worksheet 2a'!$D$27),ISBLANK($D59),ISBLANK($E59),ISERROR(VLOOKUP('Worksheet 2a'!$D$27,INDIRECT(VLOOKUP('Crash Summary Worksheet'!$D59,'Crash Types &amp; Calculations'!$M$5:$N$9,2,FALSE)),VLOOKUP('Crash Summary Worksheet'!$E59,'Crash Types &amp; Calculations'!$D$5:$K$26,8,FALSE),FALSE))),1,VLOOKUP('Worksheet 2a'!$D$27,INDIRECT(VLOOKUP('Crash Summary Worksheet'!$D59,'Crash Types &amp; Calculations'!$M$5:$N$9,2,FALSE)),VLOOKUP('Crash Summary Worksheet'!$E59,'Crash Types &amp; Calculations'!$D$5:$K$26,8,FALSE),FALSE))</f>
        <v>1</v>
      </c>
      <c r="AH59" s="285">
        <f ca="1">IF(OR(ISBLANK('Worksheet 2a'!$D$27),ISBLANK($D59),ISBLANK($E59),$H59="N",ISBLANK($H59)),1,VLOOKUP('Worksheet 2a'!$D$27,INDIRECT(VLOOKUP('Crash Summary Worksheet'!$D59,'Crash Types &amp; Calculations'!$M$5:$N$9,2,FALSE)),VLOOKUP("Wet Pavement",'Crash Types &amp; Calculations'!$D$5:$K$26,8,FALSE),FALSE))</f>
        <v>1</v>
      </c>
      <c r="AI59" s="286">
        <f ca="1">IF(OR(ISBLANK('Worksheet 2a'!$D$27),ISBLANK($D59),ISBLANK($E59),$G59="N",ISBLANK($G59)),1,VLOOKUP('Worksheet 2a'!$D$27,INDIRECT(VLOOKUP('Crash Summary Worksheet'!$D59,'Crash Types &amp; Calculations'!$M$5:$N$9,2,FALSE)),VLOOKUP("Night",'Crash Types &amp; Calculations'!$D$5:$K$26,8,FALSE),FALSE))</f>
        <v>1</v>
      </c>
      <c r="AJ59" s="288">
        <f t="shared" si="1"/>
        <v>0</v>
      </c>
      <c r="AK59" s="284">
        <f ca="1">IF(OR(ISBLANK('Worksheet 2a'!$D$41),ISBLANK($D59),ISBLANK($E59),ISERROR(VLOOKUP('Worksheet 2a'!$D$41,INDIRECT(VLOOKUP('Crash Summary Worksheet'!$D59,'Crash Types &amp; Calculations'!$M$5:$N$9,2,FALSE)),VLOOKUP('Crash Summary Worksheet'!$E59,'Crash Types &amp; Calculations'!$D$5:$K$26,8,FALSE),FALSE))),1,VLOOKUP('Worksheet 2a'!$D$41,INDIRECT(VLOOKUP('Crash Summary Worksheet'!$D59,'Crash Types &amp; Calculations'!$M$5:$N$9,2,FALSE)),VLOOKUP('Crash Summary Worksheet'!$E59,'Crash Types &amp; Calculations'!$D$5:$K$26,8,FALSE),FALSE))</f>
        <v>1</v>
      </c>
      <c r="AL59" s="285">
        <f ca="1">IF(OR(ISBLANK('Worksheet 2a'!$D$41),ISBLANK($D59),ISBLANK($E59),$H59="N",ISBLANK($H59)),1,VLOOKUP('Worksheet 2a'!$D$41,INDIRECT(VLOOKUP('Crash Summary Worksheet'!$D59,'Crash Types &amp; Calculations'!$M$5:$N$9,2,FALSE)),VLOOKUP("Wet Pavement",'Crash Types &amp; Calculations'!$D$5:$K$26,8,FALSE),FALSE))</f>
        <v>1</v>
      </c>
      <c r="AM59" s="287">
        <f ca="1">IF(OR(ISBLANK('Worksheet 2a'!$D$41),ISBLANK($D59),ISBLANK($E59),$G59="N",ISBLANK($G59)),1,VLOOKUP('Worksheet 2a'!$D$41,INDIRECT(VLOOKUP('Crash Summary Worksheet'!$D59,'Crash Types &amp; Calculations'!$M$5:$N$9,2,FALSE)),VLOOKUP("Night",'Crash Types &amp; Calculations'!$D$5:$K$26,8,FALSE),FALSE))</f>
        <v>1</v>
      </c>
      <c r="AN59" s="288">
        <f t="shared" si="2"/>
        <v>0</v>
      </c>
      <c r="AO59" s="284">
        <f ca="1">IF(OR(ISBLANK('Worksheet 2b'!$D$13),ISBLANK($D59),ISBLANK($E59),ISERROR(VLOOKUP('Worksheet 2b'!$D$13,INDIRECT(VLOOKUP('Crash Summary Worksheet'!$D59,'Crash Types &amp; Calculations'!$M$5:$N$9,2,FALSE)),VLOOKUP('Crash Summary Worksheet'!$E59,'Crash Types &amp; Calculations'!$D$5:$K$26,8,FALSE),FALSE))),1,VLOOKUP('Worksheet 2b'!$D$13,INDIRECT(VLOOKUP('Crash Summary Worksheet'!$D59,'Crash Types &amp; Calculations'!$M$5:$N$9,2,FALSE)),VLOOKUP('Crash Summary Worksheet'!$E59,'Crash Types &amp; Calculations'!$D$5:$K$26,8,FALSE),FALSE))</f>
        <v>1</v>
      </c>
      <c r="AP59" s="285">
        <f ca="1">IF(OR(ISBLANK('Worksheet 2b'!$D$13),ISBLANK($D59),ISBLANK($E59),$H59="N",ISBLANK($H59)),1,VLOOKUP('Worksheet 2b'!$D$13,INDIRECT(VLOOKUP('Crash Summary Worksheet'!$D59,'Crash Types &amp; Calculations'!$M$5:$N$9,2,FALSE)),VLOOKUP("Wet Pavement",'Crash Types &amp; Calculations'!$D$5:$K$26,8,FALSE),FALSE))</f>
        <v>1</v>
      </c>
      <c r="AQ59" s="286">
        <f ca="1">IF(OR(ISBLANK('Worksheet 2b'!$D$13),ISBLANK($D59),ISBLANK($E59),$G59="N",ISBLANK($G59)),1,VLOOKUP('Worksheet 2b'!$D$13,INDIRECT(VLOOKUP('Crash Summary Worksheet'!$D59,'Crash Types &amp; Calculations'!$M$5:$N$9,2,FALSE)),VLOOKUP("Night",'Crash Types &amp; Calculations'!$D$5:$K$26,8,FALSE),FALSE))</f>
        <v>1</v>
      </c>
      <c r="AR59" s="288">
        <f t="shared" si="3"/>
        <v>0</v>
      </c>
      <c r="AS59" s="284">
        <f ca="1">IF(OR(ISBLANK('Worksheet 2b'!$D$27),ISBLANK($D59),ISBLANK($E59),ISERROR(VLOOKUP('Worksheet 2b'!$D$27,INDIRECT(VLOOKUP('Crash Summary Worksheet'!$D59,'Crash Types &amp; Calculations'!$M$5:$N$9,2,FALSE)),VLOOKUP('Crash Summary Worksheet'!$E59,'Crash Types &amp; Calculations'!$D$5:$K$26,8,FALSE),FALSE))),1,VLOOKUP('Worksheet 2b'!$D$27,INDIRECT(VLOOKUP('Crash Summary Worksheet'!$D59,'Crash Types &amp; Calculations'!$M$5:$N$9,2,FALSE)),VLOOKUP('Crash Summary Worksheet'!$E59,'Crash Types &amp; Calculations'!$D$5:$K$26,8,FALSE),FALSE))</f>
        <v>1</v>
      </c>
      <c r="AT59" s="285">
        <f ca="1">IF(OR(ISBLANK('Worksheet 2b'!$D$27),ISBLANK($D59),ISBLANK($E59),$H59="N",ISBLANK($H59)),1,VLOOKUP('Worksheet 2b'!$D$27,INDIRECT(VLOOKUP('Crash Summary Worksheet'!$D59,'Crash Types &amp; Calculations'!$M$5:$N$9,2,FALSE)),VLOOKUP("Wet Pavement",'Crash Types &amp; Calculations'!$D$5:$K$26,8,FALSE),FALSE))</f>
        <v>1</v>
      </c>
      <c r="AU59" s="286">
        <f ca="1">IF(OR(ISBLANK('Worksheet 2b'!$D$27),ISBLANK($D59),ISBLANK($E59),$G59="N",ISBLANK($G59)),1,VLOOKUP('Worksheet 2b'!$D$27,INDIRECT(VLOOKUP('Crash Summary Worksheet'!$D59,'Crash Types &amp; Calculations'!$M$5:$N$9,2,FALSE)),VLOOKUP("Night",'Crash Types &amp; Calculations'!$D$5:$K$26,8,FALSE),FALSE))</f>
        <v>1</v>
      </c>
      <c r="AV59" s="288">
        <f t="shared" si="4"/>
        <v>0</v>
      </c>
      <c r="AW59" s="284">
        <f ca="1">IF(OR(ISBLANK('Worksheet 2b'!$D$41),ISBLANK($D59),ISBLANK($E59),ISERROR(VLOOKUP('Worksheet 2b'!$D$41,INDIRECT(VLOOKUP('Crash Summary Worksheet'!$D59,'Crash Types &amp; Calculations'!$M$5:$N$9,2,FALSE)),VLOOKUP('Crash Summary Worksheet'!$E59,'Crash Types &amp; Calculations'!$D$5:$K$26,8,FALSE),FALSE))),1,VLOOKUP('Worksheet 2b'!$D$41,INDIRECT(VLOOKUP('Crash Summary Worksheet'!$D59,'Crash Types &amp; Calculations'!$M$5:$N$9,2,FALSE)),VLOOKUP('Crash Summary Worksheet'!$E59,'Crash Types &amp; Calculations'!$D$5:$K$26,8,FALSE),FALSE))</f>
        <v>1</v>
      </c>
      <c r="AX59" s="285">
        <f ca="1">IF(OR(ISBLANK('Worksheet 2b'!$D$41),ISBLANK($D59),ISBLANK($E59),$H59="N",ISBLANK($H59)),1,VLOOKUP('Worksheet 2b'!$D$41,INDIRECT(VLOOKUP('Crash Summary Worksheet'!$D59,'Crash Types &amp; Calculations'!$M$5:$N$9,2,FALSE)),VLOOKUP("Wet Pavement",'Crash Types &amp; Calculations'!$D$5:$K$26,8,FALSE),FALSE))</f>
        <v>1</v>
      </c>
      <c r="AY59" s="287">
        <f ca="1">IF(OR(ISBLANK('Worksheet 2b'!$D$41),ISBLANK($D59),ISBLANK($E59),$G59="N",ISBLANK($G59)),1,VLOOKUP('Worksheet 2b'!$D$41,INDIRECT(VLOOKUP('Crash Summary Worksheet'!$D59,'Crash Types &amp; Calculations'!$M$5:$N$9,2,FALSE)),VLOOKUP("Night",'Crash Types &amp; Calculations'!$D$5:$K$26,8,FALSE),FALSE))</f>
        <v>1</v>
      </c>
      <c r="AZ59" s="288">
        <f t="shared" si="5"/>
        <v>0</v>
      </c>
    </row>
    <row r="60" spans="1:53" ht="12.75" customHeight="1" x14ac:dyDescent="0.2">
      <c r="A60" s="618">
        <v>55</v>
      </c>
      <c r="B60" s="118"/>
      <c r="C60" s="119"/>
      <c r="D60" s="117"/>
      <c r="E60" s="117"/>
      <c r="F60" s="117"/>
      <c r="G60" s="118"/>
      <c r="H60" s="118"/>
      <c r="I60" s="118"/>
      <c r="J60" s="118"/>
      <c r="K60" s="117"/>
      <c r="L60" s="120"/>
      <c r="M60" s="289">
        <f t="shared" si="6"/>
        <v>0</v>
      </c>
      <c r="N60" s="290">
        <f t="shared" si="7"/>
        <v>1</v>
      </c>
      <c r="O60" s="283">
        <f>IF(ISBLANK('Worksheet 2a'!$D$13),1,
IF(AND(MAX(AC60:AE60)&gt;1,MIN(AC60:AE60)&lt;=1),MAX(AC60:AE60)*MIN(AC60:AE60),
IF(MIN(AC60:AE60)&gt;=1,MAX(AC60:AE60),MIN(AC60:AE60))))</f>
        <v>1</v>
      </c>
      <c r="P60" s="283">
        <f>IF(ISBLANK('Worksheet 2a'!$D$27),1,
IF(AND(MAX(AG60:AI60)&gt;1,MIN(AG60:AI60)&lt;=1),MAX(AG60:AI60)*MIN(AG60:AI60),
IF(MIN(AG60:AI60)&gt;=1,MAX(AG60:AI60),MIN(AG60:AI60))))</f>
        <v>1</v>
      </c>
      <c r="Q60" s="283">
        <f>IF(ISBLANK('Worksheet 2a'!$D$41),1,
IF(AND(MAX(AK60:AM60)&gt;1,MIN(AK60:AM60)&lt;=1),MAX(AK60:AM60)*MIN(AK60:AM60),
IF(MIN(AK60:AM60)&gt;=1,MAX(AK60:AM60),MIN(AK60:AM60))))</f>
        <v>1</v>
      </c>
      <c r="R60" s="283">
        <f>IF(ISBLANK('Worksheet 2b'!$D$13),1,
IF(AND(MAX(AO60:AQ60)&gt;1,MIN(AO60:AQ60)&lt;=1),MAX(AO60:AQ60)*MIN(AO60:AQ60),
IF(MIN(AO60:AQ60)&gt;=1,MAX(AO60:AQ60),MIN(AO60:AQ60))))</f>
        <v>1</v>
      </c>
      <c r="S60" s="283">
        <f>IF(ISBLANK('Worksheet 2b'!$D$27),1,
IF(AND(MAX(AS60:AU60)&gt;1,MIN(AS60:AU60)&lt;=1),MAX(AS60:AU60)*MIN(AS60:AU60),
IF(MIN(AS60:AU60)&gt;=1,MAX(AS60:AU60),MIN(AS60:AU60))))</f>
        <v>1</v>
      </c>
      <c r="T60" s="283">
        <f>IF(ISBLANK('Worksheet 2b'!$D$41),1,
IF(AND(MAX(AW60:AY60)&gt;1,MIN(AW60:AY60)&lt;=1),MAX(AW60:AY60)*MIN(AW60:AY60),
IF(MIN(AW60:AY60)&gt;=1,MAX(AW60:AY60),MIN(AW60:AY60))))</f>
        <v>1</v>
      </c>
      <c r="U60" s="669" cm="1">
        <f t="array" ref="U60">IF(MAX(O60:T60)&lt;=1,1,PRODUCT(IF(O60:T60&gt;=1,O60:T60)))</f>
        <v>1</v>
      </c>
      <c r="V60" s="669">
        <f t="shared" si="8"/>
        <v>1</v>
      </c>
      <c r="W60" s="683" t="str">
        <f t="shared" si="9"/>
        <v>X</v>
      </c>
      <c r="X60" s="683">
        <f>IF(P60=MIN($O60:$T60),IF(COUNTIF($W60:W60,"X")&gt;0,P60,"X"),P60)</f>
        <v>1</v>
      </c>
      <c r="Y60" s="683">
        <f>IF(Q60=MIN($O60:$T60),IF(COUNTIF($W60:X60,"X")&gt;0,Q60,"X"),Q60)</f>
        <v>1</v>
      </c>
      <c r="Z60" s="683">
        <f>IF(R60=MIN($O60:$T60),IF(COUNTIF($W60:Y60,"X")&gt;0,R60,"X"),R60)</f>
        <v>1</v>
      </c>
      <c r="AA60" s="683">
        <f>IF(S60=MIN($O60:$T60),IF(COUNTIF($W60:Z60,"X")&gt;0,S60,"X"),S60)</f>
        <v>1</v>
      </c>
      <c r="AB60" s="684">
        <f>IF(T60=MIN($O60:$T60),IF(COUNTIF($W60:AA60,"X")&gt;0,T60,"X"),T60)</f>
        <v>1</v>
      </c>
      <c r="AC60" s="284">
        <f ca="1">IF(OR(ISBLANK('Worksheet 2a'!$D$13),ISBLANK($D60),ISBLANK($E60),ISERROR(VLOOKUP('Worksheet 2a'!$D$13,INDIRECT(VLOOKUP('Crash Summary Worksheet'!$D60,'Crash Types &amp; Calculations'!$M$5:$N$9,2,FALSE)),VLOOKUP('Crash Summary Worksheet'!$E60,'Crash Types &amp; Calculations'!$D$5:$K$26,8,FALSE),FALSE))),1,VLOOKUP('Worksheet 2a'!$D$13,INDIRECT(VLOOKUP('Crash Summary Worksheet'!$D60,'Crash Types &amp; Calculations'!$M$5:$N$9,2,FALSE)),VLOOKUP('Crash Summary Worksheet'!$E60,'Crash Types &amp; Calculations'!$D$5:$K$26,8,FALSE),FALSE))</f>
        <v>1</v>
      </c>
      <c r="AD60" s="285">
        <f ca="1">IF(OR(ISBLANK('Worksheet 2a'!$D$13),ISBLANK($D60),ISBLANK($E60),$H60="N",ISBLANK($H60)),1,VLOOKUP('Worksheet 2a'!$D$13,INDIRECT(VLOOKUP('Crash Summary Worksheet'!$D60,'Crash Types &amp; Calculations'!$M$5:$N$9,2,FALSE)),VLOOKUP("Wet Pavement",'Crash Types &amp; Calculations'!$D$5:$K$26,8,FALSE),FALSE))</f>
        <v>1</v>
      </c>
      <c r="AE60" s="286">
        <f ca="1">IF(OR(ISBLANK('Worksheet 2a'!$D$13),ISBLANK($D60),ISBLANK($E60),$G60="N",ISBLANK($G60)),1,VLOOKUP('Worksheet 2a'!$D$13,INDIRECT(VLOOKUP('Crash Summary Worksheet'!$D60,'Crash Types &amp; Calculations'!$M$5:$N$9,2,FALSE)),VLOOKUP("Night",'Crash Types &amp; Calculations'!$D$5:$K$26,8,FALSE),FALSE))</f>
        <v>1</v>
      </c>
      <c r="AF60" s="288">
        <f t="shared" si="0"/>
        <v>0</v>
      </c>
      <c r="AG60" s="284">
        <f ca="1">IF(OR(ISBLANK('Worksheet 2a'!$D$27),ISBLANK($D60),ISBLANK($E60),ISERROR(VLOOKUP('Worksheet 2a'!$D$27,INDIRECT(VLOOKUP('Crash Summary Worksheet'!$D60,'Crash Types &amp; Calculations'!$M$5:$N$9,2,FALSE)),VLOOKUP('Crash Summary Worksheet'!$E60,'Crash Types &amp; Calculations'!$D$5:$K$26,8,FALSE),FALSE))),1,VLOOKUP('Worksheet 2a'!$D$27,INDIRECT(VLOOKUP('Crash Summary Worksheet'!$D60,'Crash Types &amp; Calculations'!$M$5:$N$9,2,FALSE)),VLOOKUP('Crash Summary Worksheet'!$E60,'Crash Types &amp; Calculations'!$D$5:$K$26,8,FALSE),FALSE))</f>
        <v>1</v>
      </c>
      <c r="AH60" s="285">
        <f ca="1">IF(OR(ISBLANK('Worksheet 2a'!$D$27),ISBLANK($D60),ISBLANK($E60),$H60="N",ISBLANK($H60)),1,VLOOKUP('Worksheet 2a'!$D$27,INDIRECT(VLOOKUP('Crash Summary Worksheet'!$D60,'Crash Types &amp; Calculations'!$M$5:$N$9,2,FALSE)),VLOOKUP("Wet Pavement",'Crash Types &amp; Calculations'!$D$5:$K$26,8,FALSE),FALSE))</f>
        <v>1</v>
      </c>
      <c r="AI60" s="286">
        <f ca="1">IF(OR(ISBLANK('Worksheet 2a'!$D$27),ISBLANK($D60),ISBLANK($E60),$G60="N",ISBLANK($G60)),1,VLOOKUP('Worksheet 2a'!$D$27,INDIRECT(VLOOKUP('Crash Summary Worksheet'!$D60,'Crash Types &amp; Calculations'!$M$5:$N$9,2,FALSE)),VLOOKUP("Night",'Crash Types &amp; Calculations'!$D$5:$K$26,8,FALSE),FALSE))</f>
        <v>1</v>
      </c>
      <c r="AJ60" s="288">
        <f t="shared" si="1"/>
        <v>0</v>
      </c>
      <c r="AK60" s="284">
        <f ca="1">IF(OR(ISBLANK('Worksheet 2a'!$D$41),ISBLANK($D60),ISBLANK($E60),ISERROR(VLOOKUP('Worksheet 2a'!$D$41,INDIRECT(VLOOKUP('Crash Summary Worksheet'!$D60,'Crash Types &amp; Calculations'!$M$5:$N$9,2,FALSE)),VLOOKUP('Crash Summary Worksheet'!$E60,'Crash Types &amp; Calculations'!$D$5:$K$26,8,FALSE),FALSE))),1,VLOOKUP('Worksheet 2a'!$D$41,INDIRECT(VLOOKUP('Crash Summary Worksheet'!$D60,'Crash Types &amp; Calculations'!$M$5:$N$9,2,FALSE)),VLOOKUP('Crash Summary Worksheet'!$E60,'Crash Types &amp; Calculations'!$D$5:$K$26,8,FALSE),FALSE))</f>
        <v>1</v>
      </c>
      <c r="AL60" s="285">
        <f ca="1">IF(OR(ISBLANK('Worksheet 2a'!$D$41),ISBLANK($D60),ISBLANK($E60),$H60="N",ISBLANK($H60)),1,VLOOKUP('Worksheet 2a'!$D$41,INDIRECT(VLOOKUP('Crash Summary Worksheet'!$D60,'Crash Types &amp; Calculations'!$M$5:$N$9,2,FALSE)),VLOOKUP("Wet Pavement",'Crash Types &amp; Calculations'!$D$5:$K$26,8,FALSE),FALSE))</f>
        <v>1</v>
      </c>
      <c r="AM60" s="287">
        <f ca="1">IF(OR(ISBLANK('Worksheet 2a'!$D$41),ISBLANK($D60),ISBLANK($E60),$G60="N",ISBLANK($G60)),1,VLOOKUP('Worksheet 2a'!$D$41,INDIRECT(VLOOKUP('Crash Summary Worksheet'!$D60,'Crash Types &amp; Calculations'!$M$5:$N$9,2,FALSE)),VLOOKUP("Night",'Crash Types &amp; Calculations'!$D$5:$K$26,8,FALSE),FALSE))</f>
        <v>1</v>
      </c>
      <c r="AN60" s="288">
        <f t="shared" si="2"/>
        <v>0</v>
      </c>
      <c r="AO60" s="284">
        <f ca="1">IF(OR(ISBLANK('Worksheet 2b'!$D$13),ISBLANK($D60),ISBLANK($E60),ISERROR(VLOOKUP('Worksheet 2b'!$D$13,INDIRECT(VLOOKUP('Crash Summary Worksheet'!$D60,'Crash Types &amp; Calculations'!$M$5:$N$9,2,FALSE)),VLOOKUP('Crash Summary Worksheet'!$E60,'Crash Types &amp; Calculations'!$D$5:$K$26,8,FALSE),FALSE))),1,VLOOKUP('Worksheet 2b'!$D$13,INDIRECT(VLOOKUP('Crash Summary Worksheet'!$D60,'Crash Types &amp; Calculations'!$M$5:$N$9,2,FALSE)),VLOOKUP('Crash Summary Worksheet'!$E60,'Crash Types &amp; Calculations'!$D$5:$K$26,8,FALSE),FALSE))</f>
        <v>1</v>
      </c>
      <c r="AP60" s="285">
        <f ca="1">IF(OR(ISBLANK('Worksheet 2b'!$D$13),ISBLANK($D60),ISBLANK($E60),$H60="N",ISBLANK($H60)),1,VLOOKUP('Worksheet 2b'!$D$13,INDIRECT(VLOOKUP('Crash Summary Worksheet'!$D60,'Crash Types &amp; Calculations'!$M$5:$N$9,2,FALSE)),VLOOKUP("Wet Pavement",'Crash Types &amp; Calculations'!$D$5:$K$26,8,FALSE),FALSE))</f>
        <v>1</v>
      </c>
      <c r="AQ60" s="286">
        <f ca="1">IF(OR(ISBLANK('Worksheet 2b'!$D$13),ISBLANK($D60),ISBLANK($E60),$G60="N",ISBLANK($G60)),1,VLOOKUP('Worksheet 2b'!$D$13,INDIRECT(VLOOKUP('Crash Summary Worksheet'!$D60,'Crash Types &amp; Calculations'!$M$5:$N$9,2,FALSE)),VLOOKUP("Night",'Crash Types &amp; Calculations'!$D$5:$K$26,8,FALSE),FALSE))</f>
        <v>1</v>
      </c>
      <c r="AR60" s="288">
        <f t="shared" si="3"/>
        <v>0</v>
      </c>
      <c r="AS60" s="284">
        <f ca="1">IF(OR(ISBLANK('Worksheet 2b'!$D$27),ISBLANK($D60),ISBLANK($E60),ISERROR(VLOOKUP('Worksheet 2b'!$D$27,INDIRECT(VLOOKUP('Crash Summary Worksheet'!$D60,'Crash Types &amp; Calculations'!$M$5:$N$9,2,FALSE)),VLOOKUP('Crash Summary Worksheet'!$E60,'Crash Types &amp; Calculations'!$D$5:$K$26,8,FALSE),FALSE))),1,VLOOKUP('Worksheet 2b'!$D$27,INDIRECT(VLOOKUP('Crash Summary Worksheet'!$D60,'Crash Types &amp; Calculations'!$M$5:$N$9,2,FALSE)),VLOOKUP('Crash Summary Worksheet'!$E60,'Crash Types &amp; Calculations'!$D$5:$K$26,8,FALSE),FALSE))</f>
        <v>1</v>
      </c>
      <c r="AT60" s="285">
        <f ca="1">IF(OR(ISBLANK('Worksheet 2b'!$D$27),ISBLANK($D60),ISBLANK($E60),$H60="N",ISBLANK($H60)),1,VLOOKUP('Worksheet 2b'!$D$27,INDIRECT(VLOOKUP('Crash Summary Worksheet'!$D60,'Crash Types &amp; Calculations'!$M$5:$N$9,2,FALSE)),VLOOKUP("Wet Pavement",'Crash Types &amp; Calculations'!$D$5:$K$26,8,FALSE),FALSE))</f>
        <v>1</v>
      </c>
      <c r="AU60" s="286">
        <f ca="1">IF(OR(ISBLANK('Worksheet 2b'!$D$27),ISBLANK($D60),ISBLANK($E60),$G60="N",ISBLANK($G60)),1,VLOOKUP('Worksheet 2b'!$D$27,INDIRECT(VLOOKUP('Crash Summary Worksheet'!$D60,'Crash Types &amp; Calculations'!$M$5:$N$9,2,FALSE)),VLOOKUP("Night",'Crash Types &amp; Calculations'!$D$5:$K$26,8,FALSE),FALSE))</f>
        <v>1</v>
      </c>
      <c r="AV60" s="288">
        <f t="shared" si="4"/>
        <v>0</v>
      </c>
      <c r="AW60" s="284">
        <f ca="1">IF(OR(ISBLANK('Worksheet 2b'!$D$41),ISBLANK($D60),ISBLANK($E60),ISERROR(VLOOKUP('Worksheet 2b'!$D$41,INDIRECT(VLOOKUP('Crash Summary Worksheet'!$D60,'Crash Types &amp; Calculations'!$M$5:$N$9,2,FALSE)),VLOOKUP('Crash Summary Worksheet'!$E60,'Crash Types &amp; Calculations'!$D$5:$K$26,8,FALSE),FALSE))),1,VLOOKUP('Worksheet 2b'!$D$41,INDIRECT(VLOOKUP('Crash Summary Worksheet'!$D60,'Crash Types &amp; Calculations'!$M$5:$N$9,2,FALSE)),VLOOKUP('Crash Summary Worksheet'!$E60,'Crash Types &amp; Calculations'!$D$5:$K$26,8,FALSE),FALSE))</f>
        <v>1</v>
      </c>
      <c r="AX60" s="285">
        <f ca="1">IF(OR(ISBLANK('Worksheet 2b'!$D$41),ISBLANK($D60),ISBLANK($E60),$H60="N",ISBLANK($H60)),1,VLOOKUP('Worksheet 2b'!$D$41,INDIRECT(VLOOKUP('Crash Summary Worksheet'!$D60,'Crash Types &amp; Calculations'!$M$5:$N$9,2,FALSE)),VLOOKUP("Wet Pavement",'Crash Types &amp; Calculations'!$D$5:$K$26,8,FALSE),FALSE))</f>
        <v>1</v>
      </c>
      <c r="AY60" s="287">
        <f ca="1">IF(OR(ISBLANK('Worksheet 2b'!$D$41),ISBLANK($D60),ISBLANK($E60),$G60="N",ISBLANK($G60)),1,VLOOKUP('Worksheet 2b'!$D$41,INDIRECT(VLOOKUP('Crash Summary Worksheet'!$D60,'Crash Types &amp; Calculations'!$M$5:$N$9,2,FALSE)),VLOOKUP("Night",'Crash Types &amp; Calculations'!$D$5:$K$26,8,FALSE),FALSE))</f>
        <v>1</v>
      </c>
      <c r="AZ60" s="288">
        <f t="shared" si="5"/>
        <v>0</v>
      </c>
    </row>
    <row r="61" spans="1:53" ht="12.75" customHeight="1" x14ac:dyDescent="0.2">
      <c r="A61" s="618">
        <v>56</v>
      </c>
      <c r="B61" s="118"/>
      <c r="C61" s="119"/>
      <c r="D61" s="117"/>
      <c r="E61" s="117"/>
      <c r="F61" s="117"/>
      <c r="G61" s="118"/>
      <c r="H61" s="118"/>
      <c r="I61" s="118"/>
      <c r="J61" s="118"/>
      <c r="K61" s="117"/>
      <c r="L61" s="120"/>
      <c r="M61" s="289">
        <f t="shared" si="6"/>
        <v>0</v>
      </c>
      <c r="N61" s="290">
        <f t="shared" si="7"/>
        <v>1</v>
      </c>
      <c r="O61" s="283">
        <f>IF(ISBLANK('Worksheet 2a'!$D$13),1,
IF(AND(MAX(AC61:AE61)&gt;1,MIN(AC61:AE61)&lt;=1),MAX(AC61:AE61)*MIN(AC61:AE61),
IF(MIN(AC61:AE61)&gt;=1,MAX(AC61:AE61),MIN(AC61:AE61))))</f>
        <v>1</v>
      </c>
      <c r="P61" s="283">
        <f>IF(ISBLANK('Worksheet 2a'!$D$27),1,
IF(AND(MAX(AG61:AI61)&gt;1,MIN(AG61:AI61)&lt;=1),MAX(AG61:AI61)*MIN(AG61:AI61),
IF(MIN(AG61:AI61)&gt;=1,MAX(AG61:AI61),MIN(AG61:AI61))))</f>
        <v>1</v>
      </c>
      <c r="Q61" s="283">
        <f>IF(ISBLANK('Worksheet 2a'!$D$41),1,
IF(AND(MAX(AK61:AM61)&gt;1,MIN(AK61:AM61)&lt;=1),MAX(AK61:AM61)*MIN(AK61:AM61),
IF(MIN(AK61:AM61)&gt;=1,MAX(AK61:AM61),MIN(AK61:AM61))))</f>
        <v>1</v>
      </c>
      <c r="R61" s="283">
        <f>IF(ISBLANK('Worksheet 2b'!$D$13),1,
IF(AND(MAX(AO61:AQ61)&gt;1,MIN(AO61:AQ61)&lt;=1),MAX(AO61:AQ61)*MIN(AO61:AQ61),
IF(MIN(AO61:AQ61)&gt;=1,MAX(AO61:AQ61),MIN(AO61:AQ61))))</f>
        <v>1</v>
      </c>
      <c r="S61" s="283">
        <f>IF(ISBLANK('Worksheet 2b'!$D$27),1,
IF(AND(MAX(AS61:AU61)&gt;1,MIN(AS61:AU61)&lt;=1),MAX(AS61:AU61)*MIN(AS61:AU61),
IF(MIN(AS61:AU61)&gt;=1,MAX(AS61:AU61),MIN(AS61:AU61))))</f>
        <v>1</v>
      </c>
      <c r="T61" s="283">
        <f>IF(ISBLANK('Worksheet 2b'!$D$41),1,
IF(AND(MAX(AW61:AY61)&gt;1,MIN(AW61:AY61)&lt;=1),MAX(AW61:AY61)*MIN(AW61:AY61),
IF(MIN(AW61:AY61)&gt;=1,MAX(AW61:AY61),MIN(AW61:AY61))))</f>
        <v>1</v>
      </c>
      <c r="U61" s="669" cm="1">
        <f t="array" ref="U61">IF(MAX(O61:T61)&lt;=1,1,PRODUCT(IF(O61:T61&gt;=1,O61:T61)))</f>
        <v>1</v>
      </c>
      <c r="V61" s="669">
        <f t="shared" si="8"/>
        <v>1</v>
      </c>
      <c r="W61" s="683" t="str">
        <f t="shared" si="9"/>
        <v>X</v>
      </c>
      <c r="X61" s="683">
        <f>IF(P61=MIN($O61:$T61),IF(COUNTIF($W61:W61,"X")&gt;0,P61,"X"),P61)</f>
        <v>1</v>
      </c>
      <c r="Y61" s="683">
        <f>IF(Q61=MIN($O61:$T61),IF(COUNTIF($W61:X61,"X")&gt;0,Q61,"X"),Q61)</f>
        <v>1</v>
      </c>
      <c r="Z61" s="683">
        <f>IF(R61=MIN($O61:$T61),IF(COUNTIF($W61:Y61,"X")&gt;0,R61,"X"),R61)</f>
        <v>1</v>
      </c>
      <c r="AA61" s="683">
        <f>IF(S61=MIN($O61:$T61),IF(COUNTIF($W61:Z61,"X")&gt;0,S61,"X"),S61)</f>
        <v>1</v>
      </c>
      <c r="AB61" s="684">
        <f>IF(T61=MIN($O61:$T61),IF(COUNTIF($W61:AA61,"X")&gt;0,T61,"X"),T61)</f>
        <v>1</v>
      </c>
      <c r="AC61" s="284">
        <f ca="1">IF(OR(ISBLANK('Worksheet 2a'!$D$13),ISBLANK($D61),ISBLANK($E61),ISERROR(VLOOKUP('Worksheet 2a'!$D$13,INDIRECT(VLOOKUP('Crash Summary Worksheet'!$D61,'Crash Types &amp; Calculations'!$M$5:$N$9,2,FALSE)),VLOOKUP('Crash Summary Worksheet'!$E61,'Crash Types &amp; Calculations'!$D$5:$K$26,8,FALSE),FALSE))),1,VLOOKUP('Worksheet 2a'!$D$13,INDIRECT(VLOOKUP('Crash Summary Worksheet'!$D61,'Crash Types &amp; Calculations'!$M$5:$N$9,2,FALSE)),VLOOKUP('Crash Summary Worksheet'!$E61,'Crash Types &amp; Calculations'!$D$5:$K$26,8,FALSE),FALSE))</f>
        <v>1</v>
      </c>
      <c r="AD61" s="285">
        <f ca="1">IF(OR(ISBLANK('Worksheet 2a'!$D$13),ISBLANK($D61),ISBLANK($E61),$H61="N",ISBLANK($H61)),1,VLOOKUP('Worksheet 2a'!$D$13,INDIRECT(VLOOKUP('Crash Summary Worksheet'!$D61,'Crash Types &amp; Calculations'!$M$5:$N$9,2,FALSE)),VLOOKUP("Wet Pavement",'Crash Types &amp; Calculations'!$D$5:$K$26,8,FALSE),FALSE))</f>
        <v>1</v>
      </c>
      <c r="AE61" s="286">
        <f ca="1">IF(OR(ISBLANK('Worksheet 2a'!$D$13),ISBLANK($D61),ISBLANK($E61),$G61="N",ISBLANK($G61)),1,VLOOKUP('Worksheet 2a'!$D$13,INDIRECT(VLOOKUP('Crash Summary Worksheet'!$D61,'Crash Types &amp; Calculations'!$M$5:$N$9,2,FALSE)),VLOOKUP("Night",'Crash Types &amp; Calculations'!$D$5:$K$26,8,FALSE),FALSE))</f>
        <v>1</v>
      </c>
      <c r="AF61" s="288">
        <f t="shared" si="0"/>
        <v>0</v>
      </c>
      <c r="AG61" s="284">
        <f ca="1">IF(OR(ISBLANK('Worksheet 2a'!$D$27),ISBLANK($D61),ISBLANK($E61),ISERROR(VLOOKUP('Worksheet 2a'!$D$27,INDIRECT(VLOOKUP('Crash Summary Worksheet'!$D61,'Crash Types &amp; Calculations'!$M$5:$N$9,2,FALSE)),VLOOKUP('Crash Summary Worksheet'!$E61,'Crash Types &amp; Calculations'!$D$5:$K$26,8,FALSE),FALSE))),1,VLOOKUP('Worksheet 2a'!$D$27,INDIRECT(VLOOKUP('Crash Summary Worksheet'!$D61,'Crash Types &amp; Calculations'!$M$5:$N$9,2,FALSE)),VLOOKUP('Crash Summary Worksheet'!$E61,'Crash Types &amp; Calculations'!$D$5:$K$26,8,FALSE),FALSE))</f>
        <v>1</v>
      </c>
      <c r="AH61" s="285">
        <f ca="1">IF(OR(ISBLANK('Worksheet 2a'!$D$27),ISBLANK($D61),ISBLANK($E61),$H61="N",ISBLANK($H61)),1,VLOOKUP('Worksheet 2a'!$D$27,INDIRECT(VLOOKUP('Crash Summary Worksheet'!$D61,'Crash Types &amp; Calculations'!$M$5:$N$9,2,FALSE)),VLOOKUP("Wet Pavement",'Crash Types &amp; Calculations'!$D$5:$K$26,8,FALSE),FALSE))</f>
        <v>1</v>
      </c>
      <c r="AI61" s="286">
        <f ca="1">IF(OR(ISBLANK('Worksheet 2a'!$D$27),ISBLANK($D61),ISBLANK($E61),$G61="N",ISBLANK($G61)),1,VLOOKUP('Worksheet 2a'!$D$27,INDIRECT(VLOOKUP('Crash Summary Worksheet'!$D61,'Crash Types &amp; Calculations'!$M$5:$N$9,2,FALSE)),VLOOKUP("Night",'Crash Types &amp; Calculations'!$D$5:$K$26,8,FALSE),FALSE))</f>
        <v>1</v>
      </c>
      <c r="AJ61" s="288">
        <f t="shared" si="1"/>
        <v>0</v>
      </c>
      <c r="AK61" s="284">
        <f ca="1">IF(OR(ISBLANK('Worksheet 2a'!$D$41),ISBLANK($D61),ISBLANK($E61),ISERROR(VLOOKUP('Worksheet 2a'!$D$41,INDIRECT(VLOOKUP('Crash Summary Worksheet'!$D61,'Crash Types &amp; Calculations'!$M$5:$N$9,2,FALSE)),VLOOKUP('Crash Summary Worksheet'!$E61,'Crash Types &amp; Calculations'!$D$5:$K$26,8,FALSE),FALSE))),1,VLOOKUP('Worksheet 2a'!$D$41,INDIRECT(VLOOKUP('Crash Summary Worksheet'!$D61,'Crash Types &amp; Calculations'!$M$5:$N$9,2,FALSE)),VLOOKUP('Crash Summary Worksheet'!$E61,'Crash Types &amp; Calculations'!$D$5:$K$26,8,FALSE),FALSE))</f>
        <v>1</v>
      </c>
      <c r="AL61" s="285">
        <f ca="1">IF(OR(ISBLANK('Worksheet 2a'!$D$41),ISBLANK($D61),ISBLANK($E61),$H61="N",ISBLANK($H61)),1,VLOOKUP('Worksheet 2a'!$D$41,INDIRECT(VLOOKUP('Crash Summary Worksheet'!$D61,'Crash Types &amp; Calculations'!$M$5:$N$9,2,FALSE)),VLOOKUP("Wet Pavement",'Crash Types &amp; Calculations'!$D$5:$K$26,8,FALSE),FALSE))</f>
        <v>1</v>
      </c>
      <c r="AM61" s="287">
        <f ca="1">IF(OR(ISBLANK('Worksheet 2a'!$D$41),ISBLANK($D61),ISBLANK($E61),$G61="N",ISBLANK($G61)),1,VLOOKUP('Worksheet 2a'!$D$41,INDIRECT(VLOOKUP('Crash Summary Worksheet'!$D61,'Crash Types &amp; Calculations'!$M$5:$N$9,2,FALSE)),VLOOKUP("Night",'Crash Types &amp; Calculations'!$D$5:$K$26,8,FALSE),FALSE))</f>
        <v>1</v>
      </c>
      <c r="AN61" s="288">
        <f t="shared" si="2"/>
        <v>0</v>
      </c>
      <c r="AO61" s="284">
        <f ca="1">IF(OR(ISBLANK('Worksheet 2b'!$D$13),ISBLANK($D61),ISBLANK($E61),ISERROR(VLOOKUP('Worksheet 2b'!$D$13,INDIRECT(VLOOKUP('Crash Summary Worksheet'!$D61,'Crash Types &amp; Calculations'!$M$5:$N$9,2,FALSE)),VLOOKUP('Crash Summary Worksheet'!$E61,'Crash Types &amp; Calculations'!$D$5:$K$26,8,FALSE),FALSE))),1,VLOOKUP('Worksheet 2b'!$D$13,INDIRECT(VLOOKUP('Crash Summary Worksheet'!$D61,'Crash Types &amp; Calculations'!$M$5:$N$9,2,FALSE)),VLOOKUP('Crash Summary Worksheet'!$E61,'Crash Types &amp; Calculations'!$D$5:$K$26,8,FALSE),FALSE))</f>
        <v>1</v>
      </c>
      <c r="AP61" s="285">
        <f ca="1">IF(OR(ISBLANK('Worksheet 2b'!$D$13),ISBLANK($D61),ISBLANK($E61),$H61="N",ISBLANK($H61)),1,VLOOKUP('Worksheet 2b'!$D$13,INDIRECT(VLOOKUP('Crash Summary Worksheet'!$D61,'Crash Types &amp; Calculations'!$M$5:$N$9,2,FALSE)),VLOOKUP("Wet Pavement",'Crash Types &amp; Calculations'!$D$5:$K$26,8,FALSE),FALSE))</f>
        <v>1</v>
      </c>
      <c r="AQ61" s="286">
        <f ca="1">IF(OR(ISBLANK('Worksheet 2b'!$D$13),ISBLANK($D61),ISBLANK($E61),$G61="N",ISBLANK($G61)),1,VLOOKUP('Worksheet 2b'!$D$13,INDIRECT(VLOOKUP('Crash Summary Worksheet'!$D61,'Crash Types &amp; Calculations'!$M$5:$N$9,2,FALSE)),VLOOKUP("Night",'Crash Types &amp; Calculations'!$D$5:$K$26,8,FALSE),FALSE))</f>
        <v>1</v>
      </c>
      <c r="AR61" s="288">
        <f t="shared" si="3"/>
        <v>0</v>
      </c>
      <c r="AS61" s="284">
        <f ca="1">IF(OR(ISBLANK('Worksheet 2b'!$D$27),ISBLANK($D61),ISBLANK($E61),ISERROR(VLOOKUP('Worksheet 2b'!$D$27,INDIRECT(VLOOKUP('Crash Summary Worksheet'!$D61,'Crash Types &amp; Calculations'!$M$5:$N$9,2,FALSE)),VLOOKUP('Crash Summary Worksheet'!$E61,'Crash Types &amp; Calculations'!$D$5:$K$26,8,FALSE),FALSE))),1,VLOOKUP('Worksheet 2b'!$D$27,INDIRECT(VLOOKUP('Crash Summary Worksheet'!$D61,'Crash Types &amp; Calculations'!$M$5:$N$9,2,FALSE)),VLOOKUP('Crash Summary Worksheet'!$E61,'Crash Types &amp; Calculations'!$D$5:$K$26,8,FALSE),FALSE))</f>
        <v>1</v>
      </c>
      <c r="AT61" s="285">
        <f ca="1">IF(OR(ISBLANK('Worksheet 2b'!$D$27),ISBLANK($D61),ISBLANK($E61),$H61="N",ISBLANK($H61)),1,VLOOKUP('Worksheet 2b'!$D$27,INDIRECT(VLOOKUP('Crash Summary Worksheet'!$D61,'Crash Types &amp; Calculations'!$M$5:$N$9,2,FALSE)),VLOOKUP("Wet Pavement",'Crash Types &amp; Calculations'!$D$5:$K$26,8,FALSE),FALSE))</f>
        <v>1</v>
      </c>
      <c r="AU61" s="286">
        <f ca="1">IF(OR(ISBLANK('Worksheet 2b'!$D$27),ISBLANK($D61),ISBLANK($E61),$G61="N",ISBLANK($G61)),1,VLOOKUP('Worksheet 2b'!$D$27,INDIRECT(VLOOKUP('Crash Summary Worksheet'!$D61,'Crash Types &amp; Calculations'!$M$5:$N$9,2,FALSE)),VLOOKUP("Night",'Crash Types &amp; Calculations'!$D$5:$K$26,8,FALSE),FALSE))</f>
        <v>1</v>
      </c>
      <c r="AV61" s="288">
        <f t="shared" si="4"/>
        <v>0</v>
      </c>
      <c r="AW61" s="284">
        <f ca="1">IF(OR(ISBLANK('Worksheet 2b'!$D$41),ISBLANK($D61),ISBLANK($E61),ISERROR(VLOOKUP('Worksheet 2b'!$D$41,INDIRECT(VLOOKUP('Crash Summary Worksheet'!$D61,'Crash Types &amp; Calculations'!$M$5:$N$9,2,FALSE)),VLOOKUP('Crash Summary Worksheet'!$E61,'Crash Types &amp; Calculations'!$D$5:$K$26,8,FALSE),FALSE))),1,VLOOKUP('Worksheet 2b'!$D$41,INDIRECT(VLOOKUP('Crash Summary Worksheet'!$D61,'Crash Types &amp; Calculations'!$M$5:$N$9,2,FALSE)),VLOOKUP('Crash Summary Worksheet'!$E61,'Crash Types &amp; Calculations'!$D$5:$K$26,8,FALSE),FALSE))</f>
        <v>1</v>
      </c>
      <c r="AX61" s="285">
        <f ca="1">IF(OR(ISBLANK('Worksheet 2b'!$D$41),ISBLANK($D61),ISBLANK($E61),$H61="N",ISBLANK($H61)),1,VLOOKUP('Worksheet 2b'!$D$41,INDIRECT(VLOOKUP('Crash Summary Worksheet'!$D61,'Crash Types &amp; Calculations'!$M$5:$N$9,2,FALSE)),VLOOKUP("Wet Pavement",'Crash Types &amp; Calculations'!$D$5:$K$26,8,FALSE),FALSE))</f>
        <v>1</v>
      </c>
      <c r="AY61" s="287">
        <f ca="1">IF(OR(ISBLANK('Worksheet 2b'!$D$41),ISBLANK($D61),ISBLANK($E61),$G61="N",ISBLANK($G61)),1,VLOOKUP('Worksheet 2b'!$D$41,INDIRECT(VLOOKUP('Crash Summary Worksheet'!$D61,'Crash Types &amp; Calculations'!$M$5:$N$9,2,FALSE)),VLOOKUP("Night",'Crash Types &amp; Calculations'!$D$5:$K$26,8,FALSE),FALSE))</f>
        <v>1</v>
      </c>
      <c r="AZ61" s="288">
        <f t="shared" si="5"/>
        <v>0</v>
      </c>
    </row>
    <row r="62" spans="1:53" ht="12.75" customHeight="1" x14ac:dyDescent="0.2">
      <c r="A62" s="618">
        <v>57</v>
      </c>
      <c r="B62" s="118"/>
      <c r="C62" s="119"/>
      <c r="D62" s="117"/>
      <c r="E62" s="117"/>
      <c r="F62" s="117"/>
      <c r="G62" s="118"/>
      <c r="H62" s="118"/>
      <c r="I62" s="118"/>
      <c r="J62" s="118"/>
      <c r="K62" s="117"/>
      <c r="L62" s="120"/>
      <c r="M62" s="289">
        <f t="shared" si="6"/>
        <v>0</v>
      </c>
      <c r="N62" s="290">
        <f t="shared" si="7"/>
        <v>1</v>
      </c>
      <c r="O62" s="283">
        <f>IF(ISBLANK('Worksheet 2a'!$D$13),1,
IF(AND(MAX(AC62:AE62)&gt;1,MIN(AC62:AE62)&lt;=1),MAX(AC62:AE62)*MIN(AC62:AE62),
IF(MIN(AC62:AE62)&gt;=1,MAX(AC62:AE62),MIN(AC62:AE62))))</f>
        <v>1</v>
      </c>
      <c r="P62" s="283">
        <f>IF(ISBLANK('Worksheet 2a'!$D$27),1,
IF(AND(MAX(AG62:AI62)&gt;1,MIN(AG62:AI62)&lt;=1),MAX(AG62:AI62)*MIN(AG62:AI62),
IF(MIN(AG62:AI62)&gt;=1,MAX(AG62:AI62),MIN(AG62:AI62))))</f>
        <v>1</v>
      </c>
      <c r="Q62" s="283">
        <f>IF(ISBLANK('Worksheet 2a'!$D$41),1,
IF(AND(MAX(AK62:AM62)&gt;1,MIN(AK62:AM62)&lt;=1),MAX(AK62:AM62)*MIN(AK62:AM62),
IF(MIN(AK62:AM62)&gt;=1,MAX(AK62:AM62),MIN(AK62:AM62))))</f>
        <v>1</v>
      </c>
      <c r="R62" s="283">
        <f>IF(ISBLANK('Worksheet 2b'!$D$13),1,
IF(AND(MAX(AO62:AQ62)&gt;1,MIN(AO62:AQ62)&lt;=1),MAX(AO62:AQ62)*MIN(AO62:AQ62),
IF(MIN(AO62:AQ62)&gt;=1,MAX(AO62:AQ62),MIN(AO62:AQ62))))</f>
        <v>1</v>
      </c>
      <c r="S62" s="283">
        <f>IF(ISBLANK('Worksheet 2b'!$D$27),1,
IF(AND(MAX(AS62:AU62)&gt;1,MIN(AS62:AU62)&lt;=1),MAX(AS62:AU62)*MIN(AS62:AU62),
IF(MIN(AS62:AU62)&gt;=1,MAX(AS62:AU62),MIN(AS62:AU62))))</f>
        <v>1</v>
      </c>
      <c r="T62" s="283">
        <f>IF(ISBLANK('Worksheet 2b'!$D$41),1,
IF(AND(MAX(AW62:AY62)&gt;1,MIN(AW62:AY62)&lt;=1),MAX(AW62:AY62)*MIN(AW62:AY62),
IF(MIN(AW62:AY62)&gt;=1,MAX(AW62:AY62),MIN(AW62:AY62))))</f>
        <v>1</v>
      </c>
      <c r="U62" s="669" cm="1">
        <f t="array" ref="U62">IF(MAX(O62:T62)&lt;=1,1,PRODUCT(IF(O62:T62&gt;=1,O62:T62)))</f>
        <v>1</v>
      </c>
      <c r="V62" s="669">
        <f t="shared" si="8"/>
        <v>1</v>
      </c>
      <c r="W62" s="683" t="str">
        <f t="shared" si="9"/>
        <v>X</v>
      </c>
      <c r="X62" s="683">
        <f>IF(P62=MIN($O62:$T62),IF(COUNTIF($W62:W62,"X")&gt;0,P62,"X"),P62)</f>
        <v>1</v>
      </c>
      <c r="Y62" s="683">
        <f>IF(Q62=MIN($O62:$T62),IF(COUNTIF($W62:X62,"X")&gt;0,Q62,"X"),Q62)</f>
        <v>1</v>
      </c>
      <c r="Z62" s="683">
        <f>IF(R62=MIN($O62:$T62),IF(COUNTIF($W62:Y62,"X")&gt;0,R62,"X"),R62)</f>
        <v>1</v>
      </c>
      <c r="AA62" s="683">
        <f>IF(S62=MIN($O62:$T62),IF(COUNTIF($W62:Z62,"X")&gt;0,S62,"X"),S62)</f>
        <v>1</v>
      </c>
      <c r="AB62" s="684">
        <f>IF(T62=MIN($O62:$T62),IF(COUNTIF($W62:AA62,"X")&gt;0,T62,"X"),T62)</f>
        <v>1</v>
      </c>
      <c r="AC62" s="284">
        <f ca="1">IF(OR(ISBLANK('Worksheet 2a'!$D$13),ISBLANK($D62),ISBLANK($E62),ISERROR(VLOOKUP('Worksheet 2a'!$D$13,INDIRECT(VLOOKUP('Crash Summary Worksheet'!$D62,'Crash Types &amp; Calculations'!$M$5:$N$9,2,FALSE)),VLOOKUP('Crash Summary Worksheet'!$E62,'Crash Types &amp; Calculations'!$D$5:$K$26,8,FALSE),FALSE))),1,VLOOKUP('Worksheet 2a'!$D$13,INDIRECT(VLOOKUP('Crash Summary Worksheet'!$D62,'Crash Types &amp; Calculations'!$M$5:$N$9,2,FALSE)),VLOOKUP('Crash Summary Worksheet'!$E62,'Crash Types &amp; Calculations'!$D$5:$K$26,8,FALSE),FALSE))</f>
        <v>1</v>
      </c>
      <c r="AD62" s="285">
        <f ca="1">IF(OR(ISBLANK('Worksheet 2a'!$D$13),ISBLANK($D62),ISBLANK($E62),$H62="N",ISBLANK($H62)),1,VLOOKUP('Worksheet 2a'!$D$13,INDIRECT(VLOOKUP('Crash Summary Worksheet'!$D62,'Crash Types &amp; Calculations'!$M$5:$N$9,2,FALSE)),VLOOKUP("Wet Pavement",'Crash Types &amp; Calculations'!$D$5:$K$26,8,FALSE),FALSE))</f>
        <v>1</v>
      </c>
      <c r="AE62" s="286">
        <f ca="1">IF(OR(ISBLANK('Worksheet 2a'!$D$13),ISBLANK($D62),ISBLANK($E62),$G62="N",ISBLANK($G62)),1,VLOOKUP('Worksheet 2a'!$D$13,INDIRECT(VLOOKUP('Crash Summary Worksheet'!$D62,'Crash Types &amp; Calculations'!$M$5:$N$9,2,FALSE)),VLOOKUP("Night",'Crash Types &amp; Calculations'!$D$5:$K$26,8,FALSE),FALSE))</f>
        <v>1</v>
      </c>
      <c r="AF62" s="288">
        <f t="shared" si="0"/>
        <v>0</v>
      </c>
      <c r="AG62" s="284">
        <f ca="1">IF(OR(ISBLANK('Worksheet 2a'!$D$27),ISBLANK($D62),ISBLANK($E62),ISERROR(VLOOKUP('Worksheet 2a'!$D$27,INDIRECT(VLOOKUP('Crash Summary Worksheet'!$D62,'Crash Types &amp; Calculations'!$M$5:$N$9,2,FALSE)),VLOOKUP('Crash Summary Worksheet'!$E62,'Crash Types &amp; Calculations'!$D$5:$K$26,8,FALSE),FALSE))),1,VLOOKUP('Worksheet 2a'!$D$27,INDIRECT(VLOOKUP('Crash Summary Worksheet'!$D62,'Crash Types &amp; Calculations'!$M$5:$N$9,2,FALSE)),VLOOKUP('Crash Summary Worksheet'!$E62,'Crash Types &amp; Calculations'!$D$5:$K$26,8,FALSE),FALSE))</f>
        <v>1</v>
      </c>
      <c r="AH62" s="285">
        <f ca="1">IF(OR(ISBLANK('Worksheet 2a'!$D$27),ISBLANK($D62),ISBLANK($E62),$H62="N",ISBLANK($H62)),1,VLOOKUP('Worksheet 2a'!$D$27,INDIRECT(VLOOKUP('Crash Summary Worksheet'!$D62,'Crash Types &amp; Calculations'!$M$5:$N$9,2,FALSE)),VLOOKUP("Wet Pavement",'Crash Types &amp; Calculations'!$D$5:$K$26,8,FALSE),FALSE))</f>
        <v>1</v>
      </c>
      <c r="AI62" s="286">
        <f ca="1">IF(OR(ISBLANK('Worksheet 2a'!$D$27),ISBLANK($D62),ISBLANK($E62),$G62="N",ISBLANK($G62)),1,VLOOKUP('Worksheet 2a'!$D$27,INDIRECT(VLOOKUP('Crash Summary Worksheet'!$D62,'Crash Types &amp; Calculations'!$M$5:$N$9,2,FALSE)),VLOOKUP("Night",'Crash Types &amp; Calculations'!$D$5:$K$26,8,FALSE),FALSE))</f>
        <v>1</v>
      </c>
      <c r="AJ62" s="288">
        <f t="shared" si="1"/>
        <v>0</v>
      </c>
      <c r="AK62" s="284">
        <f ca="1">IF(OR(ISBLANK('Worksheet 2a'!$D$41),ISBLANK($D62),ISBLANK($E62),ISERROR(VLOOKUP('Worksheet 2a'!$D$41,INDIRECT(VLOOKUP('Crash Summary Worksheet'!$D62,'Crash Types &amp; Calculations'!$M$5:$N$9,2,FALSE)),VLOOKUP('Crash Summary Worksheet'!$E62,'Crash Types &amp; Calculations'!$D$5:$K$26,8,FALSE),FALSE))),1,VLOOKUP('Worksheet 2a'!$D$41,INDIRECT(VLOOKUP('Crash Summary Worksheet'!$D62,'Crash Types &amp; Calculations'!$M$5:$N$9,2,FALSE)),VLOOKUP('Crash Summary Worksheet'!$E62,'Crash Types &amp; Calculations'!$D$5:$K$26,8,FALSE),FALSE))</f>
        <v>1</v>
      </c>
      <c r="AL62" s="285">
        <f ca="1">IF(OR(ISBLANK('Worksheet 2a'!$D$41),ISBLANK($D62),ISBLANK($E62),$H62="N",ISBLANK($H62)),1,VLOOKUP('Worksheet 2a'!$D$41,INDIRECT(VLOOKUP('Crash Summary Worksheet'!$D62,'Crash Types &amp; Calculations'!$M$5:$N$9,2,FALSE)),VLOOKUP("Wet Pavement",'Crash Types &amp; Calculations'!$D$5:$K$26,8,FALSE),FALSE))</f>
        <v>1</v>
      </c>
      <c r="AM62" s="287">
        <f ca="1">IF(OR(ISBLANK('Worksheet 2a'!$D$41),ISBLANK($D62),ISBLANK($E62),$G62="N",ISBLANK($G62)),1,VLOOKUP('Worksheet 2a'!$D$41,INDIRECT(VLOOKUP('Crash Summary Worksheet'!$D62,'Crash Types &amp; Calculations'!$M$5:$N$9,2,FALSE)),VLOOKUP("Night",'Crash Types &amp; Calculations'!$D$5:$K$26,8,FALSE),FALSE))</f>
        <v>1</v>
      </c>
      <c r="AN62" s="288">
        <f t="shared" si="2"/>
        <v>0</v>
      </c>
      <c r="AO62" s="284">
        <f ca="1">IF(OR(ISBLANK('Worksheet 2b'!$D$13),ISBLANK($D62),ISBLANK($E62),ISERROR(VLOOKUP('Worksheet 2b'!$D$13,INDIRECT(VLOOKUP('Crash Summary Worksheet'!$D62,'Crash Types &amp; Calculations'!$M$5:$N$9,2,FALSE)),VLOOKUP('Crash Summary Worksheet'!$E62,'Crash Types &amp; Calculations'!$D$5:$K$26,8,FALSE),FALSE))),1,VLOOKUP('Worksheet 2b'!$D$13,INDIRECT(VLOOKUP('Crash Summary Worksheet'!$D62,'Crash Types &amp; Calculations'!$M$5:$N$9,2,FALSE)),VLOOKUP('Crash Summary Worksheet'!$E62,'Crash Types &amp; Calculations'!$D$5:$K$26,8,FALSE),FALSE))</f>
        <v>1</v>
      </c>
      <c r="AP62" s="285">
        <f ca="1">IF(OR(ISBLANK('Worksheet 2b'!$D$13),ISBLANK($D62),ISBLANK($E62),$H62="N",ISBLANK($H62)),1,VLOOKUP('Worksheet 2b'!$D$13,INDIRECT(VLOOKUP('Crash Summary Worksheet'!$D62,'Crash Types &amp; Calculations'!$M$5:$N$9,2,FALSE)),VLOOKUP("Wet Pavement",'Crash Types &amp; Calculations'!$D$5:$K$26,8,FALSE),FALSE))</f>
        <v>1</v>
      </c>
      <c r="AQ62" s="286">
        <f ca="1">IF(OR(ISBLANK('Worksheet 2b'!$D$13),ISBLANK($D62),ISBLANK($E62),$G62="N",ISBLANK($G62)),1,VLOOKUP('Worksheet 2b'!$D$13,INDIRECT(VLOOKUP('Crash Summary Worksheet'!$D62,'Crash Types &amp; Calculations'!$M$5:$N$9,2,FALSE)),VLOOKUP("Night",'Crash Types &amp; Calculations'!$D$5:$K$26,8,FALSE),FALSE))</f>
        <v>1</v>
      </c>
      <c r="AR62" s="288">
        <f t="shared" si="3"/>
        <v>0</v>
      </c>
      <c r="AS62" s="284">
        <f ca="1">IF(OR(ISBLANK('Worksheet 2b'!$D$27),ISBLANK($D62),ISBLANK($E62),ISERROR(VLOOKUP('Worksheet 2b'!$D$27,INDIRECT(VLOOKUP('Crash Summary Worksheet'!$D62,'Crash Types &amp; Calculations'!$M$5:$N$9,2,FALSE)),VLOOKUP('Crash Summary Worksheet'!$E62,'Crash Types &amp; Calculations'!$D$5:$K$26,8,FALSE),FALSE))),1,VLOOKUP('Worksheet 2b'!$D$27,INDIRECT(VLOOKUP('Crash Summary Worksheet'!$D62,'Crash Types &amp; Calculations'!$M$5:$N$9,2,FALSE)),VLOOKUP('Crash Summary Worksheet'!$E62,'Crash Types &amp; Calculations'!$D$5:$K$26,8,FALSE),FALSE))</f>
        <v>1</v>
      </c>
      <c r="AT62" s="285">
        <f ca="1">IF(OR(ISBLANK('Worksheet 2b'!$D$27),ISBLANK($D62),ISBLANK($E62),$H62="N",ISBLANK($H62)),1,VLOOKUP('Worksheet 2b'!$D$27,INDIRECT(VLOOKUP('Crash Summary Worksheet'!$D62,'Crash Types &amp; Calculations'!$M$5:$N$9,2,FALSE)),VLOOKUP("Wet Pavement",'Crash Types &amp; Calculations'!$D$5:$K$26,8,FALSE),FALSE))</f>
        <v>1</v>
      </c>
      <c r="AU62" s="286">
        <f ca="1">IF(OR(ISBLANK('Worksheet 2b'!$D$27),ISBLANK($D62),ISBLANK($E62),$G62="N",ISBLANK($G62)),1,VLOOKUP('Worksheet 2b'!$D$27,INDIRECT(VLOOKUP('Crash Summary Worksheet'!$D62,'Crash Types &amp; Calculations'!$M$5:$N$9,2,FALSE)),VLOOKUP("Night",'Crash Types &amp; Calculations'!$D$5:$K$26,8,FALSE),FALSE))</f>
        <v>1</v>
      </c>
      <c r="AV62" s="288">
        <f t="shared" si="4"/>
        <v>0</v>
      </c>
      <c r="AW62" s="284">
        <f ca="1">IF(OR(ISBLANK('Worksheet 2b'!$D$41),ISBLANK($D62),ISBLANK($E62),ISERROR(VLOOKUP('Worksheet 2b'!$D$41,INDIRECT(VLOOKUP('Crash Summary Worksheet'!$D62,'Crash Types &amp; Calculations'!$M$5:$N$9,2,FALSE)),VLOOKUP('Crash Summary Worksheet'!$E62,'Crash Types &amp; Calculations'!$D$5:$K$26,8,FALSE),FALSE))),1,VLOOKUP('Worksheet 2b'!$D$41,INDIRECT(VLOOKUP('Crash Summary Worksheet'!$D62,'Crash Types &amp; Calculations'!$M$5:$N$9,2,FALSE)),VLOOKUP('Crash Summary Worksheet'!$E62,'Crash Types &amp; Calculations'!$D$5:$K$26,8,FALSE),FALSE))</f>
        <v>1</v>
      </c>
      <c r="AX62" s="285">
        <f ca="1">IF(OR(ISBLANK('Worksheet 2b'!$D$41),ISBLANK($D62),ISBLANK($E62),$H62="N",ISBLANK($H62)),1,VLOOKUP('Worksheet 2b'!$D$41,INDIRECT(VLOOKUP('Crash Summary Worksheet'!$D62,'Crash Types &amp; Calculations'!$M$5:$N$9,2,FALSE)),VLOOKUP("Wet Pavement",'Crash Types &amp; Calculations'!$D$5:$K$26,8,FALSE),FALSE))</f>
        <v>1</v>
      </c>
      <c r="AY62" s="287">
        <f ca="1">IF(OR(ISBLANK('Worksheet 2b'!$D$41),ISBLANK($D62),ISBLANK($E62),$G62="N",ISBLANK($G62)),1,VLOOKUP('Worksheet 2b'!$D$41,INDIRECT(VLOOKUP('Crash Summary Worksheet'!$D62,'Crash Types &amp; Calculations'!$M$5:$N$9,2,FALSE)),VLOOKUP("Night",'Crash Types &amp; Calculations'!$D$5:$K$26,8,FALSE),FALSE))</f>
        <v>1</v>
      </c>
      <c r="AZ62" s="288">
        <f t="shared" si="5"/>
        <v>0</v>
      </c>
    </row>
    <row r="63" spans="1:53" ht="12.75" customHeight="1" x14ac:dyDescent="0.2">
      <c r="A63" s="618">
        <v>58</v>
      </c>
      <c r="B63" s="118"/>
      <c r="C63" s="119"/>
      <c r="D63" s="117"/>
      <c r="E63" s="117"/>
      <c r="F63" s="117"/>
      <c r="G63" s="118"/>
      <c r="H63" s="118"/>
      <c r="I63" s="118"/>
      <c r="J63" s="118"/>
      <c r="K63" s="117"/>
      <c r="L63" s="120"/>
      <c r="M63" s="289">
        <f t="shared" si="6"/>
        <v>0</v>
      </c>
      <c r="N63" s="290">
        <f t="shared" si="7"/>
        <v>1</v>
      </c>
      <c r="O63" s="283">
        <f>IF(ISBLANK('Worksheet 2a'!$D$13),1,
IF(AND(MAX(AC63:AE63)&gt;1,MIN(AC63:AE63)&lt;=1),MAX(AC63:AE63)*MIN(AC63:AE63),
IF(MIN(AC63:AE63)&gt;=1,MAX(AC63:AE63),MIN(AC63:AE63))))</f>
        <v>1</v>
      </c>
      <c r="P63" s="283">
        <f>IF(ISBLANK('Worksheet 2a'!$D$27),1,
IF(AND(MAX(AG63:AI63)&gt;1,MIN(AG63:AI63)&lt;=1),MAX(AG63:AI63)*MIN(AG63:AI63),
IF(MIN(AG63:AI63)&gt;=1,MAX(AG63:AI63),MIN(AG63:AI63))))</f>
        <v>1</v>
      </c>
      <c r="Q63" s="283">
        <f>IF(ISBLANK('Worksheet 2a'!$D$41),1,
IF(AND(MAX(AK63:AM63)&gt;1,MIN(AK63:AM63)&lt;=1),MAX(AK63:AM63)*MIN(AK63:AM63),
IF(MIN(AK63:AM63)&gt;=1,MAX(AK63:AM63),MIN(AK63:AM63))))</f>
        <v>1</v>
      </c>
      <c r="R63" s="283">
        <f>IF(ISBLANK('Worksheet 2b'!$D$13),1,
IF(AND(MAX(AO63:AQ63)&gt;1,MIN(AO63:AQ63)&lt;=1),MAX(AO63:AQ63)*MIN(AO63:AQ63),
IF(MIN(AO63:AQ63)&gt;=1,MAX(AO63:AQ63),MIN(AO63:AQ63))))</f>
        <v>1</v>
      </c>
      <c r="S63" s="283">
        <f>IF(ISBLANK('Worksheet 2b'!$D$27),1,
IF(AND(MAX(AS63:AU63)&gt;1,MIN(AS63:AU63)&lt;=1),MAX(AS63:AU63)*MIN(AS63:AU63),
IF(MIN(AS63:AU63)&gt;=1,MAX(AS63:AU63),MIN(AS63:AU63))))</f>
        <v>1</v>
      </c>
      <c r="T63" s="283">
        <f>IF(ISBLANK('Worksheet 2b'!$D$41),1,
IF(AND(MAX(AW63:AY63)&gt;1,MIN(AW63:AY63)&lt;=1),MAX(AW63:AY63)*MIN(AW63:AY63),
IF(MIN(AW63:AY63)&gt;=1,MAX(AW63:AY63),MIN(AW63:AY63))))</f>
        <v>1</v>
      </c>
      <c r="U63" s="669" cm="1">
        <f t="array" ref="U63">IF(MAX(O63:T63)&lt;=1,1,PRODUCT(IF(O63:T63&gt;=1,O63:T63)))</f>
        <v>1</v>
      </c>
      <c r="V63" s="669">
        <f t="shared" si="8"/>
        <v>1</v>
      </c>
      <c r="W63" s="683" t="str">
        <f t="shared" si="9"/>
        <v>X</v>
      </c>
      <c r="X63" s="683">
        <f>IF(P63=MIN($O63:$T63),IF(COUNTIF($W63:W63,"X")&gt;0,P63,"X"),P63)</f>
        <v>1</v>
      </c>
      <c r="Y63" s="683">
        <f>IF(Q63=MIN($O63:$T63),IF(COUNTIF($W63:X63,"X")&gt;0,Q63,"X"),Q63)</f>
        <v>1</v>
      </c>
      <c r="Z63" s="683">
        <f>IF(R63=MIN($O63:$T63),IF(COUNTIF($W63:Y63,"X")&gt;0,R63,"X"),R63)</f>
        <v>1</v>
      </c>
      <c r="AA63" s="683">
        <f>IF(S63=MIN($O63:$T63),IF(COUNTIF($W63:Z63,"X")&gt;0,S63,"X"),S63)</f>
        <v>1</v>
      </c>
      <c r="AB63" s="684">
        <f>IF(T63=MIN($O63:$T63),IF(COUNTIF($W63:AA63,"X")&gt;0,T63,"X"),T63)</f>
        <v>1</v>
      </c>
      <c r="AC63" s="284">
        <f ca="1">IF(OR(ISBLANK('Worksheet 2a'!$D$13),ISBLANK($D63),ISBLANK($E63),ISERROR(VLOOKUP('Worksheet 2a'!$D$13,INDIRECT(VLOOKUP('Crash Summary Worksheet'!$D63,'Crash Types &amp; Calculations'!$M$5:$N$9,2,FALSE)),VLOOKUP('Crash Summary Worksheet'!$E63,'Crash Types &amp; Calculations'!$D$5:$K$26,8,FALSE),FALSE))),1,VLOOKUP('Worksheet 2a'!$D$13,INDIRECT(VLOOKUP('Crash Summary Worksheet'!$D63,'Crash Types &amp; Calculations'!$M$5:$N$9,2,FALSE)),VLOOKUP('Crash Summary Worksheet'!$E63,'Crash Types &amp; Calculations'!$D$5:$K$26,8,FALSE),FALSE))</f>
        <v>1</v>
      </c>
      <c r="AD63" s="285">
        <f ca="1">IF(OR(ISBLANK('Worksheet 2a'!$D$13),ISBLANK($D63),ISBLANK($E63),$H63="N",ISBLANK($H63)),1,VLOOKUP('Worksheet 2a'!$D$13,INDIRECT(VLOOKUP('Crash Summary Worksheet'!$D63,'Crash Types &amp; Calculations'!$M$5:$N$9,2,FALSE)),VLOOKUP("Wet Pavement",'Crash Types &amp; Calculations'!$D$5:$K$26,8,FALSE),FALSE))</f>
        <v>1</v>
      </c>
      <c r="AE63" s="286">
        <f ca="1">IF(OR(ISBLANK('Worksheet 2a'!$D$13),ISBLANK($D63),ISBLANK($E63),$G63="N",ISBLANK($G63)),1,VLOOKUP('Worksheet 2a'!$D$13,INDIRECT(VLOOKUP('Crash Summary Worksheet'!$D63,'Crash Types &amp; Calculations'!$M$5:$N$9,2,FALSE)),VLOOKUP("Night",'Crash Types &amp; Calculations'!$D$5:$K$26,8,FALSE),FALSE))</f>
        <v>1</v>
      </c>
      <c r="AF63" s="288">
        <f t="shared" si="0"/>
        <v>0</v>
      </c>
      <c r="AG63" s="284">
        <f ca="1">IF(OR(ISBLANK('Worksheet 2a'!$D$27),ISBLANK($D63),ISBLANK($E63),ISERROR(VLOOKUP('Worksheet 2a'!$D$27,INDIRECT(VLOOKUP('Crash Summary Worksheet'!$D63,'Crash Types &amp; Calculations'!$M$5:$N$9,2,FALSE)),VLOOKUP('Crash Summary Worksheet'!$E63,'Crash Types &amp; Calculations'!$D$5:$K$26,8,FALSE),FALSE))),1,VLOOKUP('Worksheet 2a'!$D$27,INDIRECT(VLOOKUP('Crash Summary Worksheet'!$D63,'Crash Types &amp; Calculations'!$M$5:$N$9,2,FALSE)),VLOOKUP('Crash Summary Worksheet'!$E63,'Crash Types &amp; Calculations'!$D$5:$K$26,8,FALSE),FALSE))</f>
        <v>1</v>
      </c>
      <c r="AH63" s="285">
        <f ca="1">IF(OR(ISBLANK('Worksheet 2a'!$D$27),ISBLANK($D63),ISBLANK($E63),$H63="N",ISBLANK($H63)),1,VLOOKUP('Worksheet 2a'!$D$27,INDIRECT(VLOOKUP('Crash Summary Worksheet'!$D63,'Crash Types &amp; Calculations'!$M$5:$N$9,2,FALSE)),VLOOKUP("Wet Pavement",'Crash Types &amp; Calculations'!$D$5:$K$26,8,FALSE),FALSE))</f>
        <v>1</v>
      </c>
      <c r="AI63" s="286">
        <f ca="1">IF(OR(ISBLANK('Worksheet 2a'!$D$27),ISBLANK($D63),ISBLANK($E63),$G63="N",ISBLANK($G63)),1,VLOOKUP('Worksheet 2a'!$D$27,INDIRECT(VLOOKUP('Crash Summary Worksheet'!$D63,'Crash Types &amp; Calculations'!$M$5:$N$9,2,FALSE)),VLOOKUP("Night",'Crash Types &amp; Calculations'!$D$5:$K$26,8,FALSE),FALSE))</f>
        <v>1</v>
      </c>
      <c r="AJ63" s="288">
        <f t="shared" si="1"/>
        <v>0</v>
      </c>
      <c r="AK63" s="284">
        <f ca="1">IF(OR(ISBLANK('Worksheet 2a'!$D$41),ISBLANK($D63),ISBLANK($E63),ISERROR(VLOOKUP('Worksheet 2a'!$D$41,INDIRECT(VLOOKUP('Crash Summary Worksheet'!$D63,'Crash Types &amp; Calculations'!$M$5:$N$9,2,FALSE)),VLOOKUP('Crash Summary Worksheet'!$E63,'Crash Types &amp; Calculations'!$D$5:$K$26,8,FALSE),FALSE))),1,VLOOKUP('Worksheet 2a'!$D$41,INDIRECT(VLOOKUP('Crash Summary Worksheet'!$D63,'Crash Types &amp; Calculations'!$M$5:$N$9,2,FALSE)),VLOOKUP('Crash Summary Worksheet'!$E63,'Crash Types &amp; Calculations'!$D$5:$K$26,8,FALSE),FALSE))</f>
        <v>1</v>
      </c>
      <c r="AL63" s="285">
        <f ca="1">IF(OR(ISBLANK('Worksheet 2a'!$D$41),ISBLANK($D63),ISBLANK($E63),$H63="N",ISBLANK($H63)),1,VLOOKUP('Worksheet 2a'!$D$41,INDIRECT(VLOOKUP('Crash Summary Worksheet'!$D63,'Crash Types &amp; Calculations'!$M$5:$N$9,2,FALSE)),VLOOKUP("Wet Pavement",'Crash Types &amp; Calculations'!$D$5:$K$26,8,FALSE),FALSE))</f>
        <v>1</v>
      </c>
      <c r="AM63" s="287">
        <f ca="1">IF(OR(ISBLANK('Worksheet 2a'!$D$41),ISBLANK($D63),ISBLANK($E63),$G63="N",ISBLANK($G63)),1,VLOOKUP('Worksheet 2a'!$D$41,INDIRECT(VLOOKUP('Crash Summary Worksheet'!$D63,'Crash Types &amp; Calculations'!$M$5:$N$9,2,FALSE)),VLOOKUP("Night",'Crash Types &amp; Calculations'!$D$5:$K$26,8,FALSE),FALSE))</f>
        <v>1</v>
      </c>
      <c r="AN63" s="288">
        <f t="shared" si="2"/>
        <v>0</v>
      </c>
      <c r="AO63" s="284">
        <f ca="1">IF(OR(ISBLANK('Worksheet 2b'!$D$13),ISBLANK($D63),ISBLANK($E63),ISERROR(VLOOKUP('Worksheet 2b'!$D$13,INDIRECT(VLOOKUP('Crash Summary Worksheet'!$D63,'Crash Types &amp; Calculations'!$M$5:$N$9,2,FALSE)),VLOOKUP('Crash Summary Worksheet'!$E63,'Crash Types &amp; Calculations'!$D$5:$K$26,8,FALSE),FALSE))),1,VLOOKUP('Worksheet 2b'!$D$13,INDIRECT(VLOOKUP('Crash Summary Worksheet'!$D63,'Crash Types &amp; Calculations'!$M$5:$N$9,2,FALSE)),VLOOKUP('Crash Summary Worksheet'!$E63,'Crash Types &amp; Calculations'!$D$5:$K$26,8,FALSE),FALSE))</f>
        <v>1</v>
      </c>
      <c r="AP63" s="285">
        <f ca="1">IF(OR(ISBLANK('Worksheet 2b'!$D$13),ISBLANK($D63),ISBLANK($E63),$H63="N",ISBLANK($H63)),1,VLOOKUP('Worksheet 2b'!$D$13,INDIRECT(VLOOKUP('Crash Summary Worksheet'!$D63,'Crash Types &amp; Calculations'!$M$5:$N$9,2,FALSE)),VLOOKUP("Wet Pavement",'Crash Types &amp; Calculations'!$D$5:$K$26,8,FALSE),FALSE))</f>
        <v>1</v>
      </c>
      <c r="AQ63" s="286">
        <f ca="1">IF(OR(ISBLANK('Worksheet 2b'!$D$13),ISBLANK($D63),ISBLANK($E63),$G63="N",ISBLANK($G63)),1,VLOOKUP('Worksheet 2b'!$D$13,INDIRECT(VLOOKUP('Crash Summary Worksheet'!$D63,'Crash Types &amp; Calculations'!$M$5:$N$9,2,FALSE)),VLOOKUP("Night",'Crash Types &amp; Calculations'!$D$5:$K$26,8,FALSE),FALSE))</f>
        <v>1</v>
      </c>
      <c r="AR63" s="288">
        <f t="shared" si="3"/>
        <v>0</v>
      </c>
      <c r="AS63" s="284">
        <f ca="1">IF(OR(ISBLANK('Worksheet 2b'!$D$27),ISBLANK($D63),ISBLANK($E63),ISERROR(VLOOKUP('Worksheet 2b'!$D$27,INDIRECT(VLOOKUP('Crash Summary Worksheet'!$D63,'Crash Types &amp; Calculations'!$M$5:$N$9,2,FALSE)),VLOOKUP('Crash Summary Worksheet'!$E63,'Crash Types &amp; Calculations'!$D$5:$K$26,8,FALSE),FALSE))),1,VLOOKUP('Worksheet 2b'!$D$27,INDIRECT(VLOOKUP('Crash Summary Worksheet'!$D63,'Crash Types &amp; Calculations'!$M$5:$N$9,2,FALSE)),VLOOKUP('Crash Summary Worksheet'!$E63,'Crash Types &amp; Calculations'!$D$5:$K$26,8,FALSE),FALSE))</f>
        <v>1</v>
      </c>
      <c r="AT63" s="285">
        <f ca="1">IF(OR(ISBLANK('Worksheet 2b'!$D$27),ISBLANK($D63),ISBLANK($E63),$H63="N",ISBLANK($H63)),1,VLOOKUP('Worksheet 2b'!$D$27,INDIRECT(VLOOKUP('Crash Summary Worksheet'!$D63,'Crash Types &amp; Calculations'!$M$5:$N$9,2,FALSE)),VLOOKUP("Wet Pavement",'Crash Types &amp; Calculations'!$D$5:$K$26,8,FALSE),FALSE))</f>
        <v>1</v>
      </c>
      <c r="AU63" s="286">
        <f ca="1">IF(OR(ISBLANK('Worksheet 2b'!$D$27),ISBLANK($D63),ISBLANK($E63),$G63="N",ISBLANK($G63)),1,VLOOKUP('Worksheet 2b'!$D$27,INDIRECT(VLOOKUP('Crash Summary Worksheet'!$D63,'Crash Types &amp; Calculations'!$M$5:$N$9,2,FALSE)),VLOOKUP("Night",'Crash Types &amp; Calculations'!$D$5:$K$26,8,FALSE),FALSE))</f>
        <v>1</v>
      </c>
      <c r="AV63" s="288">
        <f t="shared" si="4"/>
        <v>0</v>
      </c>
      <c r="AW63" s="284">
        <f ca="1">IF(OR(ISBLANK('Worksheet 2b'!$D$41),ISBLANK($D63),ISBLANK($E63),ISERROR(VLOOKUP('Worksheet 2b'!$D$41,INDIRECT(VLOOKUP('Crash Summary Worksheet'!$D63,'Crash Types &amp; Calculations'!$M$5:$N$9,2,FALSE)),VLOOKUP('Crash Summary Worksheet'!$E63,'Crash Types &amp; Calculations'!$D$5:$K$26,8,FALSE),FALSE))),1,VLOOKUP('Worksheet 2b'!$D$41,INDIRECT(VLOOKUP('Crash Summary Worksheet'!$D63,'Crash Types &amp; Calculations'!$M$5:$N$9,2,FALSE)),VLOOKUP('Crash Summary Worksheet'!$E63,'Crash Types &amp; Calculations'!$D$5:$K$26,8,FALSE),FALSE))</f>
        <v>1</v>
      </c>
      <c r="AX63" s="285">
        <f ca="1">IF(OR(ISBLANK('Worksheet 2b'!$D$41),ISBLANK($D63),ISBLANK($E63),$H63="N",ISBLANK($H63)),1,VLOOKUP('Worksheet 2b'!$D$41,INDIRECT(VLOOKUP('Crash Summary Worksheet'!$D63,'Crash Types &amp; Calculations'!$M$5:$N$9,2,FALSE)),VLOOKUP("Wet Pavement",'Crash Types &amp; Calculations'!$D$5:$K$26,8,FALSE),FALSE))</f>
        <v>1</v>
      </c>
      <c r="AY63" s="287">
        <f ca="1">IF(OR(ISBLANK('Worksheet 2b'!$D$41),ISBLANK($D63),ISBLANK($E63),$G63="N",ISBLANK($G63)),1,VLOOKUP('Worksheet 2b'!$D$41,INDIRECT(VLOOKUP('Crash Summary Worksheet'!$D63,'Crash Types &amp; Calculations'!$M$5:$N$9,2,FALSE)),VLOOKUP("Night",'Crash Types &amp; Calculations'!$D$5:$K$26,8,FALSE),FALSE))</f>
        <v>1</v>
      </c>
      <c r="AZ63" s="288">
        <f t="shared" si="5"/>
        <v>0</v>
      </c>
    </row>
    <row r="64" spans="1:53" ht="12.75" customHeight="1" x14ac:dyDescent="0.2">
      <c r="A64" s="618">
        <v>59</v>
      </c>
      <c r="B64" s="118"/>
      <c r="C64" s="119"/>
      <c r="D64" s="117"/>
      <c r="E64" s="117"/>
      <c r="F64" s="117"/>
      <c r="G64" s="118"/>
      <c r="H64" s="118"/>
      <c r="I64" s="118"/>
      <c r="J64" s="118"/>
      <c r="K64" s="117"/>
      <c r="L64" s="120"/>
      <c r="M64" s="289">
        <f t="shared" si="6"/>
        <v>0</v>
      </c>
      <c r="N64" s="290">
        <f t="shared" si="7"/>
        <v>1</v>
      </c>
      <c r="O64" s="283">
        <f>IF(ISBLANK('Worksheet 2a'!$D$13),1,
IF(AND(MAX(AC64:AE64)&gt;1,MIN(AC64:AE64)&lt;=1),MAX(AC64:AE64)*MIN(AC64:AE64),
IF(MIN(AC64:AE64)&gt;=1,MAX(AC64:AE64),MIN(AC64:AE64))))</f>
        <v>1</v>
      </c>
      <c r="P64" s="283">
        <f>IF(ISBLANK('Worksheet 2a'!$D$27),1,
IF(AND(MAX(AG64:AI64)&gt;1,MIN(AG64:AI64)&lt;=1),MAX(AG64:AI64)*MIN(AG64:AI64),
IF(MIN(AG64:AI64)&gt;=1,MAX(AG64:AI64),MIN(AG64:AI64))))</f>
        <v>1</v>
      </c>
      <c r="Q64" s="283">
        <f>IF(ISBLANK('Worksheet 2a'!$D$41),1,
IF(AND(MAX(AK64:AM64)&gt;1,MIN(AK64:AM64)&lt;=1),MAX(AK64:AM64)*MIN(AK64:AM64),
IF(MIN(AK64:AM64)&gt;=1,MAX(AK64:AM64),MIN(AK64:AM64))))</f>
        <v>1</v>
      </c>
      <c r="R64" s="283">
        <f>IF(ISBLANK('Worksheet 2b'!$D$13),1,
IF(AND(MAX(AO64:AQ64)&gt;1,MIN(AO64:AQ64)&lt;=1),MAX(AO64:AQ64)*MIN(AO64:AQ64),
IF(MIN(AO64:AQ64)&gt;=1,MAX(AO64:AQ64),MIN(AO64:AQ64))))</f>
        <v>1</v>
      </c>
      <c r="S64" s="283">
        <f>IF(ISBLANK('Worksheet 2b'!$D$27),1,
IF(AND(MAX(AS64:AU64)&gt;1,MIN(AS64:AU64)&lt;=1),MAX(AS64:AU64)*MIN(AS64:AU64),
IF(MIN(AS64:AU64)&gt;=1,MAX(AS64:AU64),MIN(AS64:AU64))))</f>
        <v>1</v>
      </c>
      <c r="T64" s="283">
        <f>IF(ISBLANK('Worksheet 2b'!$D$41),1,
IF(AND(MAX(AW64:AY64)&gt;1,MIN(AW64:AY64)&lt;=1),MAX(AW64:AY64)*MIN(AW64:AY64),
IF(MIN(AW64:AY64)&gt;=1,MAX(AW64:AY64),MIN(AW64:AY64))))</f>
        <v>1</v>
      </c>
      <c r="U64" s="669" cm="1">
        <f t="array" ref="U64">IF(MAX(O64:T64)&lt;=1,1,PRODUCT(IF(O64:T64&gt;=1,O64:T64)))</f>
        <v>1</v>
      </c>
      <c r="V64" s="669">
        <f t="shared" si="8"/>
        <v>1</v>
      </c>
      <c r="W64" s="683" t="str">
        <f t="shared" si="9"/>
        <v>X</v>
      </c>
      <c r="X64" s="683">
        <f>IF(P64=MIN($O64:$T64),IF(COUNTIF($W64:W64,"X")&gt;0,P64,"X"),P64)</f>
        <v>1</v>
      </c>
      <c r="Y64" s="683">
        <f>IF(Q64=MIN($O64:$T64),IF(COUNTIF($W64:X64,"X")&gt;0,Q64,"X"),Q64)</f>
        <v>1</v>
      </c>
      <c r="Z64" s="683">
        <f>IF(R64=MIN($O64:$T64),IF(COUNTIF($W64:Y64,"X")&gt;0,R64,"X"),R64)</f>
        <v>1</v>
      </c>
      <c r="AA64" s="683">
        <f>IF(S64=MIN($O64:$T64),IF(COUNTIF($W64:Z64,"X")&gt;0,S64,"X"),S64)</f>
        <v>1</v>
      </c>
      <c r="AB64" s="684">
        <f>IF(T64=MIN($O64:$T64),IF(COUNTIF($W64:AA64,"X")&gt;0,T64,"X"),T64)</f>
        <v>1</v>
      </c>
      <c r="AC64" s="284">
        <f ca="1">IF(OR(ISBLANK('Worksheet 2a'!$D$13),ISBLANK($D64),ISBLANK($E64),ISERROR(VLOOKUP('Worksheet 2a'!$D$13,INDIRECT(VLOOKUP('Crash Summary Worksheet'!$D64,'Crash Types &amp; Calculations'!$M$5:$N$9,2,FALSE)),VLOOKUP('Crash Summary Worksheet'!$E64,'Crash Types &amp; Calculations'!$D$5:$K$26,8,FALSE),FALSE))),1,VLOOKUP('Worksheet 2a'!$D$13,INDIRECT(VLOOKUP('Crash Summary Worksheet'!$D64,'Crash Types &amp; Calculations'!$M$5:$N$9,2,FALSE)),VLOOKUP('Crash Summary Worksheet'!$E64,'Crash Types &amp; Calculations'!$D$5:$K$26,8,FALSE),FALSE))</f>
        <v>1</v>
      </c>
      <c r="AD64" s="285">
        <f ca="1">IF(OR(ISBLANK('Worksheet 2a'!$D$13),ISBLANK($D64),ISBLANK($E64),$H64="N",ISBLANK($H64)),1,VLOOKUP('Worksheet 2a'!$D$13,INDIRECT(VLOOKUP('Crash Summary Worksheet'!$D64,'Crash Types &amp; Calculations'!$M$5:$N$9,2,FALSE)),VLOOKUP("Wet Pavement",'Crash Types &amp; Calculations'!$D$5:$K$26,8,FALSE),FALSE))</f>
        <v>1</v>
      </c>
      <c r="AE64" s="286">
        <f ca="1">IF(OR(ISBLANK('Worksheet 2a'!$D$13),ISBLANK($D64),ISBLANK($E64),$G64="N",ISBLANK($G64)),1,VLOOKUP('Worksheet 2a'!$D$13,INDIRECT(VLOOKUP('Crash Summary Worksheet'!$D64,'Crash Types &amp; Calculations'!$M$5:$N$9,2,FALSE)),VLOOKUP("Night",'Crash Types &amp; Calculations'!$D$5:$K$26,8,FALSE),FALSE))</f>
        <v>1</v>
      </c>
      <c r="AF64" s="288">
        <f t="shared" si="0"/>
        <v>0</v>
      </c>
      <c r="AG64" s="284">
        <f ca="1">IF(OR(ISBLANK('Worksheet 2a'!$D$27),ISBLANK($D64),ISBLANK($E64),ISERROR(VLOOKUP('Worksheet 2a'!$D$27,INDIRECT(VLOOKUP('Crash Summary Worksheet'!$D64,'Crash Types &amp; Calculations'!$M$5:$N$9,2,FALSE)),VLOOKUP('Crash Summary Worksheet'!$E64,'Crash Types &amp; Calculations'!$D$5:$K$26,8,FALSE),FALSE))),1,VLOOKUP('Worksheet 2a'!$D$27,INDIRECT(VLOOKUP('Crash Summary Worksheet'!$D64,'Crash Types &amp; Calculations'!$M$5:$N$9,2,FALSE)),VLOOKUP('Crash Summary Worksheet'!$E64,'Crash Types &amp; Calculations'!$D$5:$K$26,8,FALSE),FALSE))</f>
        <v>1</v>
      </c>
      <c r="AH64" s="285">
        <f ca="1">IF(OR(ISBLANK('Worksheet 2a'!$D$27),ISBLANK($D64),ISBLANK($E64),$H64="N",ISBLANK($H64)),1,VLOOKUP('Worksheet 2a'!$D$27,INDIRECT(VLOOKUP('Crash Summary Worksheet'!$D64,'Crash Types &amp; Calculations'!$M$5:$N$9,2,FALSE)),VLOOKUP("Wet Pavement",'Crash Types &amp; Calculations'!$D$5:$K$26,8,FALSE),FALSE))</f>
        <v>1</v>
      </c>
      <c r="AI64" s="286">
        <f ca="1">IF(OR(ISBLANK('Worksheet 2a'!$D$27),ISBLANK($D64),ISBLANK($E64),$G64="N",ISBLANK($G64)),1,VLOOKUP('Worksheet 2a'!$D$27,INDIRECT(VLOOKUP('Crash Summary Worksheet'!$D64,'Crash Types &amp; Calculations'!$M$5:$N$9,2,FALSE)),VLOOKUP("Night",'Crash Types &amp; Calculations'!$D$5:$K$26,8,FALSE),FALSE))</f>
        <v>1</v>
      </c>
      <c r="AJ64" s="288">
        <f t="shared" si="1"/>
        <v>0</v>
      </c>
      <c r="AK64" s="284">
        <f ca="1">IF(OR(ISBLANK('Worksheet 2a'!$D$41),ISBLANK($D64),ISBLANK($E64),ISERROR(VLOOKUP('Worksheet 2a'!$D$41,INDIRECT(VLOOKUP('Crash Summary Worksheet'!$D64,'Crash Types &amp; Calculations'!$M$5:$N$9,2,FALSE)),VLOOKUP('Crash Summary Worksheet'!$E64,'Crash Types &amp; Calculations'!$D$5:$K$26,8,FALSE),FALSE))),1,VLOOKUP('Worksheet 2a'!$D$41,INDIRECT(VLOOKUP('Crash Summary Worksheet'!$D64,'Crash Types &amp; Calculations'!$M$5:$N$9,2,FALSE)),VLOOKUP('Crash Summary Worksheet'!$E64,'Crash Types &amp; Calculations'!$D$5:$K$26,8,FALSE),FALSE))</f>
        <v>1</v>
      </c>
      <c r="AL64" s="285">
        <f ca="1">IF(OR(ISBLANK('Worksheet 2a'!$D$41),ISBLANK($D64),ISBLANK($E64),$H64="N",ISBLANK($H64)),1,VLOOKUP('Worksheet 2a'!$D$41,INDIRECT(VLOOKUP('Crash Summary Worksheet'!$D64,'Crash Types &amp; Calculations'!$M$5:$N$9,2,FALSE)),VLOOKUP("Wet Pavement",'Crash Types &amp; Calculations'!$D$5:$K$26,8,FALSE),FALSE))</f>
        <v>1</v>
      </c>
      <c r="AM64" s="287">
        <f ca="1">IF(OR(ISBLANK('Worksheet 2a'!$D$41),ISBLANK($D64),ISBLANK($E64),$G64="N",ISBLANK($G64)),1,VLOOKUP('Worksheet 2a'!$D$41,INDIRECT(VLOOKUP('Crash Summary Worksheet'!$D64,'Crash Types &amp; Calculations'!$M$5:$N$9,2,FALSE)),VLOOKUP("Night",'Crash Types &amp; Calculations'!$D$5:$K$26,8,FALSE),FALSE))</f>
        <v>1</v>
      </c>
      <c r="AN64" s="288">
        <f t="shared" si="2"/>
        <v>0</v>
      </c>
      <c r="AO64" s="284">
        <f ca="1">IF(OR(ISBLANK('Worksheet 2b'!$D$13),ISBLANK($D64),ISBLANK($E64),ISERROR(VLOOKUP('Worksheet 2b'!$D$13,INDIRECT(VLOOKUP('Crash Summary Worksheet'!$D64,'Crash Types &amp; Calculations'!$M$5:$N$9,2,FALSE)),VLOOKUP('Crash Summary Worksheet'!$E64,'Crash Types &amp; Calculations'!$D$5:$K$26,8,FALSE),FALSE))),1,VLOOKUP('Worksheet 2b'!$D$13,INDIRECT(VLOOKUP('Crash Summary Worksheet'!$D64,'Crash Types &amp; Calculations'!$M$5:$N$9,2,FALSE)),VLOOKUP('Crash Summary Worksheet'!$E64,'Crash Types &amp; Calculations'!$D$5:$K$26,8,FALSE),FALSE))</f>
        <v>1</v>
      </c>
      <c r="AP64" s="285">
        <f ca="1">IF(OR(ISBLANK('Worksheet 2b'!$D$13),ISBLANK($D64),ISBLANK($E64),$H64="N",ISBLANK($H64)),1,VLOOKUP('Worksheet 2b'!$D$13,INDIRECT(VLOOKUP('Crash Summary Worksheet'!$D64,'Crash Types &amp; Calculations'!$M$5:$N$9,2,FALSE)),VLOOKUP("Wet Pavement",'Crash Types &amp; Calculations'!$D$5:$K$26,8,FALSE),FALSE))</f>
        <v>1</v>
      </c>
      <c r="AQ64" s="286">
        <f ca="1">IF(OR(ISBLANK('Worksheet 2b'!$D$13),ISBLANK($D64),ISBLANK($E64),$G64="N",ISBLANK($G64)),1,VLOOKUP('Worksheet 2b'!$D$13,INDIRECT(VLOOKUP('Crash Summary Worksheet'!$D64,'Crash Types &amp; Calculations'!$M$5:$N$9,2,FALSE)),VLOOKUP("Night",'Crash Types &amp; Calculations'!$D$5:$K$26,8,FALSE),FALSE))</f>
        <v>1</v>
      </c>
      <c r="AR64" s="288">
        <f t="shared" si="3"/>
        <v>0</v>
      </c>
      <c r="AS64" s="284">
        <f ca="1">IF(OR(ISBLANK('Worksheet 2b'!$D$27),ISBLANK($D64),ISBLANK($E64),ISERROR(VLOOKUP('Worksheet 2b'!$D$27,INDIRECT(VLOOKUP('Crash Summary Worksheet'!$D64,'Crash Types &amp; Calculations'!$M$5:$N$9,2,FALSE)),VLOOKUP('Crash Summary Worksheet'!$E64,'Crash Types &amp; Calculations'!$D$5:$K$26,8,FALSE),FALSE))),1,VLOOKUP('Worksheet 2b'!$D$27,INDIRECT(VLOOKUP('Crash Summary Worksheet'!$D64,'Crash Types &amp; Calculations'!$M$5:$N$9,2,FALSE)),VLOOKUP('Crash Summary Worksheet'!$E64,'Crash Types &amp; Calculations'!$D$5:$K$26,8,FALSE),FALSE))</f>
        <v>1</v>
      </c>
      <c r="AT64" s="285">
        <f ca="1">IF(OR(ISBLANK('Worksheet 2b'!$D$27),ISBLANK($D64),ISBLANK($E64),$H64="N",ISBLANK($H64)),1,VLOOKUP('Worksheet 2b'!$D$27,INDIRECT(VLOOKUP('Crash Summary Worksheet'!$D64,'Crash Types &amp; Calculations'!$M$5:$N$9,2,FALSE)),VLOOKUP("Wet Pavement",'Crash Types &amp; Calculations'!$D$5:$K$26,8,FALSE),FALSE))</f>
        <v>1</v>
      </c>
      <c r="AU64" s="286">
        <f ca="1">IF(OR(ISBLANK('Worksheet 2b'!$D$27),ISBLANK($D64),ISBLANK($E64),$G64="N",ISBLANK($G64)),1,VLOOKUP('Worksheet 2b'!$D$27,INDIRECT(VLOOKUP('Crash Summary Worksheet'!$D64,'Crash Types &amp; Calculations'!$M$5:$N$9,2,FALSE)),VLOOKUP("Night",'Crash Types &amp; Calculations'!$D$5:$K$26,8,FALSE),FALSE))</f>
        <v>1</v>
      </c>
      <c r="AV64" s="288">
        <f t="shared" si="4"/>
        <v>0</v>
      </c>
      <c r="AW64" s="284">
        <f ca="1">IF(OR(ISBLANK('Worksheet 2b'!$D$41),ISBLANK($D64),ISBLANK($E64),ISERROR(VLOOKUP('Worksheet 2b'!$D$41,INDIRECT(VLOOKUP('Crash Summary Worksheet'!$D64,'Crash Types &amp; Calculations'!$M$5:$N$9,2,FALSE)),VLOOKUP('Crash Summary Worksheet'!$E64,'Crash Types &amp; Calculations'!$D$5:$K$26,8,FALSE),FALSE))),1,VLOOKUP('Worksheet 2b'!$D$41,INDIRECT(VLOOKUP('Crash Summary Worksheet'!$D64,'Crash Types &amp; Calculations'!$M$5:$N$9,2,FALSE)),VLOOKUP('Crash Summary Worksheet'!$E64,'Crash Types &amp; Calculations'!$D$5:$K$26,8,FALSE),FALSE))</f>
        <v>1</v>
      </c>
      <c r="AX64" s="285">
        <f ca="1">IF(OR(ISBLANK('Worksheet 2b'!$D$41),ISBLANK($D64),ISBLANK($E64),$H64="N",ISBLANK($H64)),1,VLOOKUP('Worksheet 2b'!$D$41,INDIRECT(VLOOKUP('Crash Summary Worksheet'!$D64,'Crash Types &amp; Calculations'!$M$5:$N$9,2,FALSE)),VLOOKUP("Wet Pavement",'Crash Types &amp; Calculations'!$D$5:$K$26,8,FALSE),FALSE))</f>
        <v>1</v>
      </c>
      <c r="AY64" s="287">
        <f ca="1">IF(OR(ISBLANK('Worksheet 2b'!$D$41),ISBLANK($D64),ISBLANK($E64),$G64="N",ISBLANK($G64)),1,VLOOKUP('Worksheet 2b'!$D$41,INDIRECT(VLOOKUP('Crash Summary Worksheet'!$D64,'Crash Types &amp; Calculations'!$M$5:$N$9,2,FALSE)),VLOOKUP("Night",'Crash Types &amp; Calculations'!$D$5:$K$26,8,FALSE),FALSE))</f>
        <v>1</v>
      </c>
      <c r="AZ64" s="288">
        <f t="shared" si="5"/>
        <v>0</v>
      </c>
    </row>
    <row r="65" spans="1:52" ht="12.75" customHeight="1" x14ac:dyDescent="0.2">
      <c r="A65" s="618">
        <v>60</v>
      </c>
      <c r="B65" s="118"/>
      <c r="C65" s="119"/>
      <c r="D65" s="117"/>
      <c r="E65" s="117"/>
      <c r="F65" s="117"/>
      <c r="G65" s="118"/>
      <c r="H65" s="118"/>
      <c r="I65" s="118"/>
      <c r="J65" s="118"/>
      <c r="K65" s="117"/>
      <c r="L65" s="120"/>
      <c r="M65" s="289">
        <f t="shared" si="6"/>
        <v>0</v>
      </c>
      <c r="N65" s="290">
        <f t="shared" si="7"/>
        <v>1</v>
      </c>
      <c r="O65" s="283">
        <f>IF(ISBLANK('Worksheet 2a'!$D$13),1,
IF(AND(MAX(AC65:AE65)&gt;1,MIN(AC65:AE65)&lt;=1),MAX(AC65:AE65)*MIN(AC65:AE65),
IF(MIN(AC65:AE65)&gt;=1,MAX(AC65:AE65),MIN(AC65:AE65))))</f>
        <v>1</v>
      </c>
      <c r="P65" s="283">
        <f>IF(ISBLANK('Worksheet 2a'!$D$27),1,
IF(AND(MAX(AG65:AI65)&gt;1,MIN(AG65:AI65)&lt;=1),MAX(AG65:AI65)*MIN(AG65:AI65),
IF(MIN(AG65:AI65)&gt;=1,MAX(AG65:AI65),MIN(AG65:AI65))))</f>
        <v>1</v>
      </c>
      <c r="Q65" s="283">
        <f>IF(ISBLANK('Worksheet 2a'!$D$41),1,
IF(AND(MAX(AK65:AM65)&gt;1,MIN(AK65:AM65)&lt;=1),MAX(AK65:AM65)*MIN(AK65:AM65),
IF(MIN(AK65:AM65)&gt;=1,MAX(AK65:AM65),MIN(AK65:AM65))))</f>
        <v>1</v>
      </c>
      <c r="R65" s="283">
        <f>IF(ISBLANK('Worksheet 2b'!$D$13),1,
IF(AND(MAX(AO65:AQ65)&gt;1,MIN(AO65:AQ65)&lt;=1),MAX(AO65:AQ65)*MIN(AO65:AQ65),
IF(MIN(AO65:AQ65)&gt;=1,MAX(AO65:AQ65),MIN(AO65:AQ65))))</f>
        <v>1</v>
      </c>
      <c r="S65" s="283">
        <f>IF(ISBLANK('Worksheet 2b'!$D$27),1,
IF(AND(MAX(AS65:AU65)&gt;1,MIN(AS65:AU65)&lt;=1),MAX(AS65:AU65)*MIN(AS65:AU65),
IF(MIN(AS65:AU65)&gt;=1,MAX(AS65:AU65),MIN(AS65:AU65))))</f>
        <v>1</v>
      </c>
      <c r="T65" s="283">
        <f>IF(ISBLANK('Worksheet 2b'!$D$41),1,
IF(AND(MAX(AW65:AY65)&gt;1,MIN(AW65:AY65)&lt;=1),MAX(AW65:AY65)*MIN(AW65:AY65),
IF(MIN(AW65:AY65)&gt;=1,MAX(AW65:AY65),MIN(AW65:AY65))))</f>
        <v>1</v>
      </c>
      <c r="U65" s="669" cm="1">
        <f t="array" ref="U65">IF(MAX(O65:T65)&lt;=1,1,PRODUCT(IF(O65:T65&gt;=1,O65:T65)))</f>
        <v>1</v>
      </c>
      <c r="V65" s="669">
        <f t="shared" si="8"/>
        <v>1</v>
      </c>
      <c r="W65" s="683" t="str">
        <f t="shared" si="9"/>
        <v>X</v>
      </c>
      <c r="X65" s="683">
        <f>IF(P65=MIN($O65:$T65),IF(COUNTIF($W65:W65,"X")&gt;0,P65,"X"),P65)</f>
        <v>1</v>
      </c>
      <c r="Y65" s="683">
        <f>IF(Q65=MIN($O65:$T65),IF(COUNTIF($W65:X65,"X")&gt;0,Q65,"X"),Q65)</f>
        <v>1</v>
      </c>
      <c r="Z65" s="683">
        <f>IF(R65=MIN($O65:$T65),IF(COUNTIF($W65:Y65,"X")&gt;0,R65,"X"),R65)</f>
        <v>1</v>
      </c>
      <c r="AA65" s="683">
        <f>IF(S65=MIN($O65:$T65),IF(COUNTIF($W65:Z65,"X")&gt;0,S65,"X"),S65)</f>
        <v>1</v>
      </c>
      <c r="AB65" s="684">
        <f>IF(T65=MIN($O65:$T65),IF(COUNTIF($W65:AA65,"X")&gt;0,T65,"X"),T65)</f>
        <v>1</v>
      </c>
      <c r="AC65" s="284">
        <f ca="1">IF(OR(ISBLANK('Worksheet 2a'!$D$13),ISBLANK($D65),ISBLANK($E65),ISERROR(VLOOKUP('Worksheet 2a'!$D$13,INDIRECT(VLOOKUP('Crash Summary Worksheet'!$D65,'Crash Types &amp; Calculations'!$M$5:$N$9,2,FALSE)),VLOOKUP('Crash Summary Worksheet'!$E65,'Crash Types &amp; Calculations'!$D$5:$K$26,8,FALSE),FALSE))),1,VLOOKUP('Worksheet 2a'!$D$13,INDIRECT(VLOOKUP('Crash Summary Worksheet'!$D65,'Crash Types &amp; Calculations'!$M$5:$N$9,2,FALSE)),VLOOKUP('Crash Summary Worksheet'!$E65,'Crash Types &amp; Calculations'!$D$5:$K$26,8,FALSE),FALSE))</f>
        <v>1</v>
      </c>
      <c r="AD65" s="285">
        <f ca="1">IF(OR(ISBLANK('Worksheet 2a'!$D$13),ISBLANK($D65),ISBLANK($E65),$H65="N",ISBLANK($H65)),1,VLOOKUP('Worksheet 2a'!$D$13,INDIRECT(VLOOKUP('Crash Summary Worksheet'!$D65,'Crash Types &amp; Calculations'!$M$5:$N$9,2,FALSE)),VLOOKUP("Wet Pavement",'Crash Types &amp; Calculations'!$D$5:$K$26,8,FALSE),FALSE))</f>
        <v>1</v>
      </c>
      <c r="AE65" s="286">
        <f ca="1">IF(OR(ISBLANK('Worksheet 2a'!$D$13),ISBLANK($D65),ISBLANK($E65),$G65="N",ISBLANK($G65)),1,VLOOKUP('Worksheet 2a'!$D$13,INDIRECT(VLOOKUP('Crash Summary Worksheet'!$D65,'Crash Types &amp; Calculations'!$M$5:$N$9,2,FALSE)),VLOOKUP("Night",'Crash Types &amp; Calculations'!$D$5:$K$26,8,FALSE),FALSE))</f>
        <v>1</v>
      </c>
      <c r="AF65" s="288">
        <f t="shared" si="0"/>
        <v>0</v>
      </c>
      <c r="AG65" s="284">
        <f ca="1">IF(OR(ISBLANK('Worksheet 2a'!$D$27),ISBLANK($D65),ISBLANK($E65),ISERROR(VLOOKUP('Worksheet 2a'!$D$27,INDIRECT(VLOOKUP('Crash Summary Worksheet'!$D65,'Crash Types &amp; Calculations'!$M$5:$N$9,2,FALSE)),VLOOKUP('Crash Summary Worksheet'!$E65,'Crash Types &amp; Calculations'!$D$5:$K$26,8,FALSE),FALSE))),1,VLOOKUP('Worksheet 2a'!$D$27,INDIRECT(VLOOKUP('Crash Summary Worksheet'!$D65,'Crash Types &amp; Calculations'!$M$5:$N$9,2,FALSE)),VLOOKUP('Crash Summary Worksheet'!$E65,'Crash Types &amp; Calculations'!$D$5:$K$26,8,FALSE),FALSE))</f>
        <v>1</v>
      </c>
      <c r="AH65" s="285">
        <f ca="1">IF(OR(ISBLANK('Worksheet 2a'!$D$27),ISBLANK($D65),ISBLANK($E65),$H65="N",ISBLANK($H65)),1,VLOOKUP('Worksheet 2a'!$D$27,INDIRECT(VLOOKUP('Crash Summary Worksheet'!$D65,'Crash Types &amp; Calculations'!$M$5:$N$9,2,FALSE)),VLOOKUP("Wet Pavement",'Crash Types &amp; Calculations'!$D$5:$K$26,8,FALSE),FALSE))</f>
        <v>1</v>
      </c>
      <c r="AI65" s="286">
        <f ca="1">IF(OR(ISBLANK('Worksheet 2a'!$D$27),ISBLANK($D65),ISBLANK($E65),$G65="N",ISBLANK($G65)),1,VLOOKUP('Worksheet 2a'!$D$27,INDIRECT(VLOOKUP('Crash Summary Worksheet'!$D65,'Crash Types &amp; Calculations'!$M$5:$N$9,2,FALSE)),VLOOKUP("Night",'Crash Types &amp; Calculations'!$D$5:$K$26,8,FALSE),FALSE))</f>
        <v>1</v>
      </c>
      <c r="AJ65" s="288">
        <f t="shared" si="1"/>
        <v>0</v>
      </c>
      <c r="AK65" s="284">
        <f ca="1">IF(OR(ISBLANK('Worksheet 2a'!$D$41),ISBLANK($D65),ISBLANK($E65),ISERROR(VLOOKUP('Worksheet 2a'!$D$41,INDIRECT(VLOOKUP('Crash Summary Worksheet'!$D65,'Crash Types &amp; Calculations'!$M$5:$N$9,2,FALSE)),VLOOKUP('Crash Summary Worksheet'!$E65,'Crash Types &amp; Calculations'!$D$5:$K$26,8,FALSE),FALSE))),1,VLOOKUP('Worksheet 2a'!$D$41,INDIRECT(VLOOKUP('Crash Summary Worksheet'!$D65,'Crash Types &amp; Calculations'!$M$5:$N$9,2,FALSE)),VLOOKUP('Crash Summary Worksheet'!$E65,'Crash Types &amp; Calculations'!$D$5:$K$26,8,FALSE),FALSE))</f>
        <v>1</v>
      </c>
      <c r="AL65" s="285">
        <f ca="1">IF(OR(ISBLANK('Worksheet 2a'!$D$41),ISBLANK($D65),ISBLANK($E65),$H65="N",ISBLANK($H65)),1,VLOOKUP('Worksheet 2a'!$D$41,INDIRECT(VLOOKUP('Crash Summary Worksheet'!$D65,'Crash Types &amp; Calculations'!$M$5:$N$9,2,FALSE)),VLOOKUP("Wet Pavement",'Crash Types &amp; Calculations'!$D$5:$K$26,8,FALSE),FALSE))</f>
        <v>1</v>
      </c>
      <c r="AM65" s="287">
        <f ca="1">IF(OR(ISBLANK('Worksheet 2a'!$D$41),ISBLANK($D65),ISBLANK($E65),$G65="N",ISBLANK($G65)),1,VLOOKUP('Worksheet 2a'!$D$41,INDIRECT(VLOOKUP('Crash Summary Worksheet'!$D65,'Crash Types &amp; Calculations'!$M$5:$N$9,2,FALSE)),VLOOKUP("Night",'Crash Types &amp; Calculations'!$D$5:$K$26,8,FALSE),FALSE))</f>
        <v>1</v>
      </c>
      <c r="AN65" s="288">
        <f t="shared" si="2"/>
        <v>0</v>
      </c>
      <c r="AO65" s="284">
        <f ca="1">IF(OR(ISBLANK('Worksheet 2b'!$D$13),ISBLANK($D65),ISBLANK($E65),ISERROR(VLOOKUP('Worksheet 2b'!$D$13,INDIRECT(VLOOKUP('Crash Summary Worksheet'!$D65,'Crash Types &amp; Calculations'!$M$5:$N$9,2,FALSE)),VLOOKUP('Crash Summary Worksheet'!$E65,'Crash Types &amp; Calculations'!$D$5:$K$26,8,FALSE),FALSE))),1,VLOOKUP('Worksheet 2b'!$D$13,INDIRECT(VLOOKUP('Crash Summary Worksheet'!$D65,'Crash Types &amp; Calculations'!$M$5:$N$9,2,FALSE)),VLOOKUP('Crash Summary Worksheet'!$E65,'Crash Types &amp; Calculations'!$D$5:$K$26,8,FALSE),FALSE))</f>
        <v>1</v>
      </c>
      <c r="AP65" s="285">
        <f ca="1">IF(OR(ISBLANK('Worksheet 2b'!$D$13),ISBLANK($D65),ISBLANK($E65),$H65="N",ISBLANK($H65)),1,VLOOKUP('Worksheet 2b'!$D$13,INDIRECT(VLOOKUP('Crash Summary Worksheet'!$D65,'Crash Types &amp; Calculations'!$M$5:$N$9,2,FALSE)),VLOOKUP("Wet Pavement",'Crash Types &amp; Calculations'!$D$5:$K$26,8,FALSE),FALSE))</f>
        <v>1</v>
      </c>
      <c r="AQ65" s="286">
        <f ca="1">IF(OR(ISBLANK('Worksheet 2b'!$D$13),ISBLANK($D65),ISBLANK($E65),$G65="N",ISBLANK($G65)),1,VLOOKUP('Worksheet 2b'!$D$13,INDIRECT(VLOOKUP('Crash Summary Worksheet'!$D65,'Crash Types &amp; Calculations'!$M$5:$N$9,2,FALSE)),VLOOKUP("Night",'Crash Types &amp; Calculations'!$D$5:$K$26,8,FALSE),FALSE))</f>
        <v>1</v>
      </c>
      <c r="AR65" s="288">
        <f t="shared" si="3"/>
        <v>0</v>
      </c>
      <c r="AS65" s="284">
        <f ca="1">IF(OR(ISBLANK('Worksheet 2b'!$D$27),ISBLANK($D65),ISBLANK($E65),ISERROR(VLOOKUP('Worksheet 2b'!$D$27,INDIRECT(VLOOKUP('Crash Summary Worksheet'!$D65,'Crash Types &amp; Calculations'!$M$5:$N$9,2,FALSE)),VLOOKUP('Crash Summary Worksheet'!$E65,'Crash Types &amp; Calculations'!$D$5:$K$26,8,FALSE),FALSE))),1,VLOOKUP('Worksheet 2b'!$D$27,INDIRECT(VLOOKUP('Crash Summary Worksheet'!$D65,'Crash Types &amp; Calculations'!$M$5:$N$9,2,FALSE)),VLOOKUP('Crash Summary Worksheet'!$E65,'Crash Types &amp; Calculations'!$D$5:$K$26,8,FALSE),FALSE))</f>
        <v>1</v>
      </c>
      <c r="AT65" s="285">
        <f ca="1">IF(OR(ISBLANK('Worksheet 2b'!$D$27),ISBLANK($D65),ISBLANK($E65),$H65="N",ISBLANK($H65)),1,VLOOKUP('Worksheet 2b'!$D$27,INDIRECT(VLOOKUP('Crash Summary Worksheet'!$D65,'Crash Types &amp; Calculations'!$M$5:$N$9,2,FALSE)),VLOOKUP("Wet Pavement",'Crash Types &amp; Calculations'!$D$5:$K$26,8,FALSE),FALSE))</f>
        <v>1</v>
      </c>
      <c r="AU65" s="286">
        <f ca="1">IF(OR(ISBLANK('Worksheet 2b'!$D$27),ISBLANK($D65),ISBLANK($E65),$G65="N",ISBLANK($G65)),1,VLOOKUP('Worksheet 2b'!$D$27,INDIRECT(VLOOKUP('Crash Summary Worksheet'!$D65,'Crash Types &amp; Calculations'!$M$5:$N$9,2,FALSE)),VLOOKUP("Night",'Crash Types &amp; Calculations'!$D$5:$K$26,8,FALSE),FALSE))</f>
        <v>1</v>
      </c>
      <c r="AV65" s="288">
        <f t="shared" si="4"/>
        <v>0</v>
      </c>
      <c r="AW65" s="284">
        <f ca="1">IF(OR(ISBLANK('Worksheet 2b'!$D$41),ISBLANK($D65),ISBLANK($E65),ISERROR(VLOOKUP('Worksheet 2b'!$D$41,INDIRECT(VLOOKUP('Crash Summary Worksheet'!$D65,'Crash Types &amp; Calculations'!$M$5:$N$9,2,FALSE)),VLOOKUP('Crash Summary Worksheet'!$E65,'Crash Types &amp; Calculations'!$D$5:$K$26,8,FALSE),FALSE))),1,VLOOKUP('Worksheet 2b'!$D$41,INDIRECT(VLOOKUP('Crash Summary Worksheet'!$D65,'Crash Types &amp; Calculations'!$M$5:$N$9,2,FALSE)),VLOOKUP('Crash Summary Worksheet'!$E65,'Crash Types &amp; Calculations'!$D$5:$K$26,8,FALSE),FALSE))</f>
        <v>1</v>
      </c>
      <c r="AX65" s="285">
        <f ca="1">IF(OR(ISBLANK('Worksheet 2b'!$D$41),ISBLANK($D65),ISBLANK($E65),$H65="N",ISBLANK($H65)),1,VLOOKUP('Worksheet 2b'!$D$41,INDIRECT(VLOOKUP('Crash Summary Worksheet'!$D65,'Crash Types &amp; Calculations'!$M$5:$N$9,2,FALSE)),VLOOKUP("Wet Pavement",'Crash Types &amp; Calculations'!$D$5:$K$26,8,FALSE),FALSE))</f>
        <v>1</v>
      </c>
      <c r="AY65" s="287">
        <f ca="1">IF(OR(ISBLANK('Worksheet 2b'!$D$41),ISBLANK($D65),ISBLANK($E65),$G65="N",ISBLANK($G65)),1,VLOOKUP('Worksheet 2b'!$D$41,INDIRECT(VLOOKUP('Crash Summary Worksheet'!$D65,'Crash Types &amp; Calculations'!$M$5:$N$9,2,FALSE)),VLOOKUP("Night",'Crash Types &amp; Calculations'!$D$5:$K$26,8,FALSE),FALSE))</f>
        <v>1</v>
      </c>
      <c r="AZ65" s="288">
        <f t="shared" si="5"/>
        <v>0</v>
      </c>
    </row>
    <row r="66" spans="1:52" ht="12.75" customHeight="1" x14ac:dyDescent="0.2">
      <c r="A66" s="618">
        <v>61</v>
      </c>
      <c r="B66" s="118"/>
      <c r="C66" s="119"/>
      <c r="D66" s="117"/>
      <c r="E66" s="117"/>
      <c r="F66" s="117"/>
      <c r="G66" s="118"/>
      <c r="H66" s="118"/>
      <c r="I66" s="118"/>
      <c r="J66" s="118"/>
      <c r="K66" s="117"/>
      <c r="L66" s="120"/>
      <c r="M66" s="289">
        <f t="shared" si="6"/>
        <v>0</v>
      </c>
      <c r="N66" s="290">
        <f t="shared" si="7"/>
        <v>1</v>
      </c>
      <c r="O66" s="283">
        <f>IF(ISBLANK('Worksheet 2a'!$D$13),1,
IF(AND(MAX(AC66:AE66)&gt;1,MIN(AC66:AE66)&lt;=1),MAX(AC66:AE66)*MIN(AC66:AE66),
IF(MIN(AC66:AE66)&gt;=1,MAX(AC66:AE66),MIN(AC66:AE66))))</f>
        <v>1</v>
      </c>
      <c r="P66" s="283">
        <f>IF(ISBLANK('Worksheet 2a'!$D$27),1,
IF(AND(MAX(AG66:AI66)&gt;1,MIN(AG66:AI66)&lt;=1),MAX(AG66:AI66)*MIN(AG66:AI66),
IF(MIN(AG66:AI66)&gt;=1,MAX(AG66:AI66),MIN(AG66:AI66))))</f>
        <v>1</v>
      </c>
      <c r="Q66" s="283">
        <f>IF(ISBLANK('Worksheet 2a'!$D$41),1,
IF(AND(MAX(AK66:AM66)&gt;1,MIN(AK66:AM66)&lt;=1),MAX(AK66:AM66)*MIN(AK66:AM66),
IF(MIN(AK66:AM66)&gt;=1,MAX(AK66:AM66),MIN(AK66:AM66))))</f>
        <v>1</v>
      </c>
      <c r="R66" s="283">
        <f>IF(ISBLANK('Worksheet 2b'!$D$13),1,
IF(AND(MAX(AO66:AQ66)&gt;1,MIN(AO66:AQ66)&lt;=1),MAX(AO66:AQ66)*MIN(AO66:AQ66),
IF(MIN(AO66:AQ66)&gt;=1,MAX(AO66:AQ66),MIN(AO66:AQ66))))</f>
        <v>1</v>
      </c>
      <c r="S66" s="283">
        <f>IF(ISBLANK('Worksheet 2b'!$D$27),1,
IF(AND(MAX(AS66:AU66)&gt;1,MIN(AS66:AU66)&lt;=1),MAX(AS66:AU66)*MIN(AS66:AU66),
IF(MIN(AS66:AU66)&gt;=1,MAX(AS66:AU66),MIN(AS66:AU66))))</f>
        <v>1</v>
      </c>
      <c r="T66" s="283">
        <f>IF(ISBLANK('Worksheet 2b'!$D$41),1,
IF(AND(MAX(AW66:AY66)&gt;1,MIN(AW66:AY66)&lt;=1),MAX(AW66:AY66)*MIN(AW66:AY66),
IF(MIN(AW66:AY66)&gt;=1,MAX(AW66:AY66),MIN(AW66:AY66))))</f>
        <v>1</v>
      </c>
      <c r="U66" s="669" cm="1">
        <f t="array" ref="U66">IF(MAX(O66:T66)&lt;=1,1,PRODUCT(IF(O66:T66&gt;=1,O66:T66)))</f>
        <v>1</v>
      </c>
      <c r="V66" s="669">
        <f t="shared" si="8"/>
        <v>1</v>
      </c>
      <c r="W66" s="683" t="str">
        <f t="shared" si="9"/>
        <v>X</v>
      </c>
      <c r="X66" s="683">
        <f>IF(P66=MIN($O66:$T66),IF(COUNTIF($W66:W66,"X")&gt;0,P66,"X"),P66)</f>
        <v>1</v>
      </c>
      <c r="Y66" s="683">
        <f>IF(Q66=MIN($O66:$T66),IF(COUNTIF($W66:X66,"X")&gt;0,Q66,"X"),Q66)</f>
        <v>1</v>
      </c>
      <c r="Z66" s="683">
        <f>IF(R66=MIN($O66:$T66),IF(COUNTIF($W66:Y66,"X")&gt;0,R66,"X"),R66)</f>
        <v>1</v>
      </c>
      <c r="AA66" s="683">
        <f>IF(S66=MIN($O66:$T66),IF(COUNTIF($W66:Z66,"X")&gt;0,S66,"X"),S66)</f>
        <v>1</v>
      </c>
      <c r="AB66" s="684">
        <f>IF(T66=MIN($O66:$T66),IF(COUNTIF($W66:AA66,"X")&gt;0,T66,"X"),T66)</f>
        <v>1</v>
      </c>
      <c r="AC66" s="284">
        <f ca="1">IF(OR(ISBLANK('Worksheet 2a'!$D$13),ISBLANK($D66),ISBLANK($E66),ISERROR(VLOOKUP('Worksheet 2a'!$D$13,INDIRECT(VLOOKUP('Crash Summary Worksheet'!$D66,'Crash Types &amp; Calculations'!$M$5:$N$9,2,FALSE)),VLOOKUP('Crash Summary Worksheet'!$E66,'Crash Types &amp; Calculations'!$D$5:$K$26,8,FALSE),FALSE))),1,VLOOKUP('Worksheet 2a'!$D$13,INDIRECT(VLOOKUP('Crash Summary Worksheet'!$D66,'Crash Types &amp; Calculations'!$M$5:$N$9,2,FALSE)),VLOOKUP('Crash Summary Worksheet'!$E66,'Crash Types &amp; Calculations'!$D$5:$K$26,8,FALSE),FALSE))</f>
        <v>1</v>
      </c>
      <c r="AD66" s="285">
        <f ca="1">IF(OR(ISBLANK('Worksheet 2a'!$D$13),ISBLANK($D66),ISBLANK($E66),$H66="N",ISBLANK($H66)),1,VLOOKUP('Worksheet 2a'!$D$13,INDIRECT(VLOOKUP('Crash Summary Worksheet'!$D66,'Crash Types &amp; Calculations'!$M$5:$N$9,2,FALSE)),VLOOKUP("Wet Pavement",'Crash Types &amp; Calculations'!$D$5:$K$26,8,FALSE),FALSE))</f>
        <v>1</v>
      </c>
      <c r="AE66" s="286">
        <f ca="1">IF(OR(ISBLANK('Worksheet 2a'!$D$13),ISBLANK($D66),ISBLANK($E66),$G66="N",ISBLANK($G66)),1,VLOOKUP('Worksheet 2a'!$D$13,INDIRECT(VLOOKUP('Crash Summary Worksheet'!$D66,'Crash Types &amp; Calculations'!$M$5:$N$9,2,FALSE)),VLOOKUP("Night",'Crash Types &amp; Calculations'!$D$5:$K$26,8,FALSE),FALSE))</f>
        <v>1</v>
      </c>
      <c r="AF66" s="288">
        <f t="shared" si="0"/>
        <v>0</v>
      </c>
      <c r="AG66" s="284">
        <f ca="1">IF(OR(ISBLANK('Worksheet 2a'!$D$27),ISBLANK($D66),ISBLANK($E66),ISERROR(VLOOKUP('Worksheet 2a'!$D$27,INDIRECT(VLOOKUP('Crash Summary Worksheet'!$D66,'Crash Types &amp; Calculations'!$M$5:$N$9,2,FALSE)),VLOOKUP('Crash Summary Worksheet'!$E66,'Crash Types &amp; Calculations'!$D$5:$K$26,8,FALSE),FALSE))),1,VLOOKUP('Worksheet 2a'!$D$27,INDIRECT(VLOOKUP('Crash Summary Worksheet'!$D66,'Crash Types &amp; Calculations'!$M$5:$N$9,2,FALSE)),VLOOKUP('Crash Summary Worksheet'!$E66,'Crash Types &amp; Calculations'!$D$5:$K$26,8,FALSE),FALSE))</f>
        <v>1</v>
      </c>
      <c r="AH66" s="285">
        <f ca="1">IF(OR(ISBLANK('Worksheet 2a'!$D$27),ISBLANK($D66),ISBLANK($E66),$H66="N",ISBLANK($H66)),1,VLOOKUP('Worksheet 2a'!$D$27,INDIRECT(VLOOKUP('Crash Summary Worksheet'!$D66,'Crash Types &amp; Calculations'!$M$5:$N$9,2,FALSE)),VLOOKUP("Wet Pavement",'Crash Types &amp; Calculations'!$D$5:$K$26,8,FALSE),FALSE))</f>
        <v>1</v>
      </c>
      <c r="AI66" s="286">
        <f ca="1">IF(OR(ISBLANK('Worksheet 2a'!$D$27),ISBLANK($D66),ISBLANK($E66),$G66="N",ISBLANK($G66)),1,VLOOKUP('Worksheet 2a'!$D$27,INDIRECT(VLOOKUP('Crash Summary Worksheet'!$D66,'Crash Types &amp; Calculations'!$M$5:$N$9,2,FALSE)),VLOOKUP("Night",'Crash Types &amp; Calculations'!$D$5:$K$26,8,FALSE),FALSE))</f>
        <v>1</v>
      </c>
      <c r="AJ66" s="288">
        <f t="shared" si="1"/>
        <v>0</v>
      </c>
      <c r="AK66" s="284">
        <f ca="1">IF(OR(ISBLANK('Worksheet 2a'!$D$41),ISBLANK($D66),ISBLANK($E66),ISERROR(VLOOKUP('Worksheet 2a'!$D$41,INDIRECT(VLOOKUP('Crash Summary Worksheet'!$D66,'Crash Types &amp; Calculations'!$M$5:$N$9,2,FALSE)),VLOOKUP('Crash Summary Worksheet'!$E66,'Crash Types &amp; Calculations'!$D$5:$K$26,8,FALSE),FALSE))),1,VLOOKUP('Worksheet 2a'!$D$41,INDIRECT(VLOOKUP('Crash Summary Worksheet'!$D66,'Crash Types &amp; Calculations'!$M$5:$N$9,2,FALSE)),VLOOKUP('Crash Summary Worksheet'!$E66,'Crash Types &amp; Calculations'!$D$5:$K$26,8,FALSE),FALSE))</f>
        <v>1</v>
      </c>
      <c r="AL66" s="285">
        <f ca="1">IF(OR(ISBLANK('Worksheet 2a'!$D$41),ISBLANK($D66),ISBLANK($E66),$H66="N",ISBLANK($H66)),1,VLOOKUP('Worksheet 2a'!$D$41,INDIRECT(VLOOKUP('Crash Summary Worksheet'!$D66,'Crash Types &amp; Calculations'!$M$5:$N$9,2,FALSE)),VLOOKUP("Wet Pavement",'Crash Types &amp; Calculations'!$D$5:$K$26,8,FALSE),FALSE))</f>
        <v>1</v>
      </c>
      <c r="AM66" s="287">
        <f ca="1">IF(OR(ISBLANK('Worksheet 2a'!$D$41),ISBLANK($D66),ISBLANK($E66),$G66="N",ISBLANK($G66)),1,VLOOKUP('Worksheet 2a'!$D$41,INDIRECT(VLOOKUP('Crash Summary Worksheet'!$D66,'Crash Types &amp; Calculations'!$M$5:$N$9,2,FALSE)),VLOOKUP("Night",'Crash Types &amp; Calculations'!$D$5:$K$26,8,FALSE),FALSE))</f>
        <v>1</v>
      </c>
      <c r="AN66" s="288">
        <f t="shared" si="2"/>
        <v>0</v>
      </c>
      <c r="AO66" s="284">
        <f ca="1">IF(OR(ISBLANK('Worksheet 2b'!$D$13),ISBLANK($D66),ISBLANK($E66),ISERROR(VLOOKUP('Worksheet 2b'!$D$13,INDIRECT(VLOOKUP('Crash Summary Worksheet'!$D66,'Crash Types &amp; Calculations'!$M$5:$N$9,2,FALSE)),VLOOKUP('Crash Summary Worksheet'!$E66,'Crash Types &amp; Calculations'!$D$5:$K$26,8,FALSE),FALSE))),1,VLOOKUP('Worksheet 2b'!$D$13,INDIRECT(VLOOKUP('Crash Summary Worksheet'!$D66,'Crash Types &amp; Calculations'!$M$5:$N$9,2,FALSE)),VLOOKUP('Crash Summary Worksheet'!$E66,'Crash Types &amp; Calculations'!$D$5:$K$26,8,FALSE),FALSE))</f>
        <v>1</v>
      </c>
      <c r="AP66" s="285">
        <f ca="1">IF(OR(ISBLANK('Worksheet 2b'!$D$13),ISBLANK($D66),ISBLANK($E66),$H66="N",ISBLANK($H66)),1,VLOOKUP('Worksheet 2b'!$D$13,INDIRECT(VLOOKUP('Crash Summary Worksheet'!$D66,'Crash Types &amp; Calculations'!$M$5:$N$9,2,FALSE)),VLOOKUP("Wet Pavement",'Crash Types &amp; Calculations'!$D$5:$K$26,8,FALSE),FALSE))</f>
        <v>1</v>
      </c>
      <c r="AQ66" s="286">
        <f ca="1">IF(OR(ISBLANK('Worksheet 2b'!$D$13),ISBLANK($D66),ISBLANK($E66),$G66="N",ISBLANK($G66)),1,VLOOKUP('Worksheet 2b'!$D$13,INDIRECT(VLOOKUP('Crash Summary Worksheet'!$D66,'Crash Types &amp; Calculations'!$M$5:$N$9,2,FALSE)),VLOOKUP("Night",'Crash Types &amp; Calculations'!$D$5:$K$26,8,FALSE),FALSE))</f>
        <v>1</v>
      </c>
      <c r="AR66" s="288">
        <f t="shared" si="3"/>
        <v>0</v>
      </c>
      <c r="AS66" s="284">
        <f ca="1">IF(OR(ISBLANK('Worksheet 2b'!$D$27),ISBLANK($D66),ISBLANK($E66),ISERROR(VLOOKUP('Worksheet 2b'!$D$27,INDIRECT(VLOOKUP('Crash Summary Worksheet'!$D66,'Crash Types &amp; Calculations'!$M$5:$N$9,2,FALSE)),VLOOKUP('Crash Summary Worksheet'!$E66,'Crash Types &amp; Calculations'!$D$5:$K$26,8,FALSE),FALSE))),1,VLOOKUP('Worksheet 2b'!$D$27,INDIRECT(VLOOKUP('Crash Summary Worksheet'!$D66,'Crash Types &amp; Calculations'!$M$5:$N$9,2,FALSE)),VLOOKUP('Crash Summary Worksheet'!$E66,'Crash Types &amp; Calculations'!$D$5:$K$26,8,FALSE),FALSE))</f>
        <v>1</v>
      </c>
      <c r="AT66" s="285">
        <f ca="1">IF(OR(ISBLANK('Worksheet 2b'!$D$27),ISBLANK($D66),ISBLANK($E66),$H66="N",ISBLANK($H66)),1,VLOOKUP('Worksheet 2b'!$D$27,INDIRECT(VLOOKUP('Crash Summary Worksheet'!$D66,'Crash Types &amp; Calculations'!$M$5:$N$9,2,FALSE)),VLOOKUP("Wet Pavement",'Crash Types &amp; Calculations'!$D$5:$K$26,8,FALSE),FALSE))</f>
        <v>1</v>
      </c>
      <c r="AU66" s="286">
        <f ca="1">IF(OR(ISBLANK('Worksheet 2b'!$D$27),ISBLANK($D66),ISBLANK($E66),$G66="N",ISBLANK($G66)),1,VLOOKUP('Worksheet 2b'!$D$27,INDIRECT(VLOOKUP('Crash Summary Worksheet'!$D66,'Crash Types &amp; Calculations'!$M$5:$N$9,2,FALSE)),VLOOKUP("Night",'Crash Types &amp; Calculations'!$D$5:$K$26,8,FALSE),FALSE))</f>
        <v>1</v>
      </c>
      <c r="AV66" s="288">
        <f t="shared" si="4"/>
        <v>0</v>
      </c>
      <c r="AW66" s="284">
        <f ca="1">IF(OR(ISBLANK('Worksheet 2b'!$D$41),ISBLANK($D66),ISBLANK($E66),ISERROR(VLOOKUP('Worksheet 2b'!$D$41,INDIRECT(VLOOKUP('Crash Summary Worksheet'!$D66,'Crash Types &amp; Calculations'!$M$5:$N$9,2,FALSE)),VLOOKUP('Crash Summary Worksheet'!$E66,'Crash Types &amp; Calculations'!$D$5:$K$26,8,FALSE),FALSE))),1,VLOOKUP('Worksheet 2b'!$D$41,INDIRECT(VLOOKUP('Crash Summary Worksheet'!$D66,'Crash Types &amp; Calculations'!$M$5:$N$9,2,FALSE)),VLOOKUP('Crash Summary Worksheet'!$E66,'Crash Types &amp; Calculations'!$D$5:$K$26,8,FALSE),FALSE))</f>
        <v>1</v>
      </c>
      <c r="AX66" s="285">
        <f ca="1">IF(OR(ISBLANK('Worksheet 2b'!$D$41),ISBLANK($D66),ISBLANK($E66),$H66="N",ISBLANK($H66)),1,VLOOKUP('Worksheet 2b'!$D$41,INDIRECT(VLOOKUP('Crash Summary Worksheet'!$D66,'Crash Types &amp; Calculations'!$M$5:$N$9,2,FALSE)),VLOOKUP("Wet Pavement",'Crash Types &amp; Calculations'!$D$5:$K$26,8,FALSE),FALSE))</f>
        <v>1</v>
      </c>
      <c r="AY66" s="287">
        <f ca="1">IF(OR(ISBLANK('Worksheet 2b'!$D$41),ISBLANK($D66),ISBLANK($E66),$G66="N",ISBLANK($G66)),1,VLOOKUP('Worksheet 2b'!$D$41,INDIRECT(VLOOKUP('Crash Summary Worksheet'!$D66,'Crash Types &amp; Calculations'!$M$5:$N$9,2,FALSE)),VLOOKUP("Night",'Crash Types &amp; Calculations'!$D$5:$K$26,8,FALSE),FALSE))</f>
        <v>1</v>
      </c>
      <c r="AZ66" s="288">
        <f t="shared" si="5"/>
        <v>0</v>
      </c>
    </row>
    <row r="67" spans="1:52" ht="12.75" customHeight="1" x14ac:dyDescent="0.2">
      <c r="A67" s="618">
        <v>62</v>
      </c>
      <c r="B67" s="118"/>
      <c r="C67" s="119"/>
      <c r="D67" s="117"/>
      <c r="E67" s="117"/>
      <c r="F67" s="117"/>
      <c r="G67" s="118"/>
      <c r="H67" s="118"/>
      <c r="I67" s="118"/>
      <c r="J67" s="118"/>
      <c r="K67" s="117"/>
      <c r="L67" s="120"/>
      <c r="M67" s="289">
        <f t="shared" si="6"/>
        <v>0</v>
      </c>
      <c r="N67" s="290">
        <f t="shared" si="7"/>
        <v>1</v>
      </c>
      <c r="O67" s="283">
        <f>IF(ISBLANK('Worksheet 2a'!$D$13),1,
IF(AND(MAX(AC67:AE67)&gt;1,MIN(AC67:AE67)&lt;=1),MAX(AC67:AE67)*MIN(AC67:AE67),
IF(MIN(AC67:AE67)&gt;=1,MAX(AC67:AE67),MIN(AC67:AE67))))</f>
        <v>1</v>
      </c>
      <c r="P67" s="283">
        <f>IF(ISBLANK('Worksheet 2a'!$D$27),1,
IF(AND(MAX(AG67:AI67)&gt;1,MIN(AG67:AI67)&lt;=1),MAX(AG67:AI67)*MIN(AG67:AI67),
IF(MIN(AG67:AI67)&gt;=1,MAX(AG67:AI67),MIN(AG67:AI67))))</f>
        <v>1</v>
      </c>
      <c r="Q67" s="283">
        <f>IF(ISBLANK('Worksheet 2a'!$D$41),1,
IF(AND(MAX(AK67:AM67)&gt;1,MIN(AK67:AM67)&lt;=1),MAX(AK67:AM67)*MIN(AK67:AM67),
IF(MIN(AK67:AM67)&gt;=1,MAX(AK67:AM67),MIN(AK67:AM67))))</f>
        <v>1</v>
      </c>
      <c r="R67" s="283">
        <f>IF(ISBLANK('Worksheet 2b'!$D$13),1,
IF(AND(MAX(AO67:AQ67)&gt;1,MIN(AO67:AQ67)&lt;=1),MAX(AO67:AQ67)*MIN(AO67:AQ67),
IF(MIN(AO67:AQ67)&gt;=1,MAX(AO67:AQ67),MIN(AO67:AQ67))))</f>
        <v>1</v>
      </c>
      <c r="S67" s="283">
        <f>IF(ISBLANK('Worksheet 2b'!$D$27),1,
IF(AND(MAX(AS67:AU67)&gt;1,MIN(AS67:AU67)&lt;=1),MAX(AS67:AU67)*MIN(AS67:AU67),
IF(MIN(AS67:AU67)&gt;=1,MAX(AS67:AU67),MIN(AS67:AU67))))</f>
        <v>1</v>
      </c>
      <c r="T67" s="283">
        <f>IF(ISBLANK('Worksheet 2b'!$D$41),1,
IF(AND(MAX(AW67:AY67)&gt;1,MIN(AW67:AY67)&lt;=1),MAX(AW67:AY67)*MIN(AW67:AY67),
IF(MIN(AW67:AY67)&gt;=1,MAX(AW67:AY67),MIN(AW67:AY67))))</f>
        <v>1</v>
      </c>
      <c r="U67" s="669" cm="1">
        <f t="array" ref="U67">IF(MAX(O67:T67)&lt;=1,1,PRODUCT(IF(O67:T67&gt;=1,O67:T67)))</f>
        <v>1</v>
      </c>
      <c r="V67" s="669">
        <f t="shared" si="8"/>
        <v>1</v>
      </c>
      <c r="W67" s="683" t="str">
        <f t="shared" si="9"/>
        <v>X</v>
      </c>
      <c r="X67" s="683">
        <f>IF(P67=MIN($O67:$T67),IF(COUNTIF($W67:W67,"X")&gt;0,P67,"X"),P67)</f>
        <v>1</v>
      </c>
      <c r="Y67" s="683">
        <f>IF(Q67=MIN($O67:$T67),IF(COUNTIF($W67:X67,"X")&gt;0,Q67,"X"),Q67)</f>
        <v>1</v>
      </c>
      <c r="Z67" s="683">
        <f>IF(R67=MIN($O67:$T67),IF(COUNTIF($W67:Y67,"X")&gt;0,R67,"X"),R67)</f>
        <v>1</v>
      </c>
      <c r="AA67" s="683">
        <f>IF(S67=MIN($O67:$T67),IF(COUNTIF($W67:Z67,"X")&gt;0,S67,"X"),S67)</f>
        <v>1</v>
      </c>
      <c r="AB67" s="684">
        <f>IF(T67=MIN($O67:$T67),IF(COUNTIF($W67:AA67,"X")&gt;0,T67,"X"),T67)</f>
        <v>1</v>
      </c>
      <c r="AC67" s="284">
        <f ca="1">IF(OR(ISBLANK('Worksheet 2a'!$D$13),ISBLANK($D67),ISBLANK($E67),ISERROR(VLOOKUP('Worksheet 2a'!$D$13,INDIRECT(VLOOKUP('Crash Summary Worksheet'!$D67,'Crash Types &amp; Calculations'!$M$5:$N$9,2,FALSE)),VLOOKUP('Crash Summary Worksheet'!$E67,'Crash Types &amp; Calculations'!$D$5:$K$26,8,FALSE),FALSE))),1,VLOOKUP('Worksheet 2a'!$D$13,INDIRECT(VLOOKUP('Crash Summary Worksheet'!$D67,'Crash Types &amp; Calculations'!$M$5:$N$9,2,FALSE)),VLOOKUP('Crash Summary Worksheet'!$E67,'Crash Types &amp; Calculations'!$D$5:$K$26,8,FALSE),FALSE))</f>
        <v>1</v>
      </c>
      <c r="AD67" s="285">
        <f ca="1">IF(OR(ISBLANK('Worksheet 2a'!$D$13),ISBLANK($D67),ISBLANK($E67),$H67="N",ISBLANK($H67)),1,VLOOKUP('Worksheet 2a'!$D$13,INDIRECT(VLOOKUP('Crash Summary Worksheet'!$D67,'Crash Types &amp; Calculations'!$M$5:$N$9,2,FALSE)),VLOOKUP("Wet Pavement",'Crash Types &amp; Calculations'!$D$5:$K$26,8,FALSE),FALSE))</f>
        <v>1</v>
      </c>
      <c r="AE67" s="286">
        <f ca="1">IF(OR(ISBLANK('Worksheet 2a'!$D$13),ISBLANK($D67),ISBLANK($E67),$G67="N",ISBLANK($G67)),1,VLOOKUP('Worksheet 2a'!$D$13,INDIRECT(VLOOKUP('Crash Summary Worksheet'!$D67,'Crash Types &amp; Calculations'!$M$5:$N$9,2,FALSE)),VLOOKUP("Night",'Crash Types &amp; Calculations'!$D$5:$K$26,8,FALSE),FALSE))</f>
        <v>1</v>
      </c>
      <c r="AF67" s="288">
        <f t="shared" si="0"/>
        <v>0</v>
      </c>
      <c r="AG67" s="284">
        <f ca="1">IF(OR(ISBLANK('Worksheet 2a'!$D$27),ISBLANK($D67),ISBLANK($E67),ISERROR(VLOOKUP('Worksheet 2a'!$D$27,INDIRECT(VLOOKUP('Crash Summary Worksheet'!$D67,'Crash Types &amp; Calculations'!$M$5:$N$9,2,FALSE)),VLOOKUP('Crash Summary Worksheet'!$E67,'Crash Types &amp; Calculations'!$D$5:$K$26,8,FALSE),FALSE))),1,VLOOKUP('Worksheet 2a'!$D$27,INDIRECT(VLOOKUP('Crash Summary Worksheet'!$D67,'Crash Types &amp; Calculations'!$M$5:$N$9,2,FALSE)),VLOOKUP('Crash Summary Worksheet'!$E67,'Crash Types &amp; Calculations'!$D$5:$K$26,8,FALSE),FALSE))</f>
        <v>1</v>
      </c>
      <c r="AH67" s="285">
        <f ca="1">IF(OR(ISBLANK('Worksheet 2a'!$D$27),ISBLANK($D67),ISBLANK($E67),$H67="N",ISBLANK($H67)),1,VLOOKUP('Worksheet 2a'!$D$27,INDIRECT(VLOOKUP('Crash Summary Worksheet'!$D67,'Crash Types &amp; Calculations'!$M$5:$N$9,2,FALSE)),VLOOKUP("Wet Pavement",'Crash Types &amp; Calculations'!$D$5:$K$26,8,FALSE),FALSE))</f>
        <v>1</v>
      </c>
      <c r="AI67" s="286">
        <f ca="1">IF(OR(ISBLANK('Worksheet 2a'!$D$27),ISBLANK($D67),ISBLANK($E67),$G67="N",ISBLANK($G67)),1,VLOOKUP('Worksheet 2a'!$D$27,INDIRECT(VLOOKUP('Crash Summary Worksheet'!$D67,'Crash Types &amp; Calculations'!$M$5:$N$9,2,FALSE)),VLOOKUP("Night",'Crash Types &amp; Calculations'!$D$5:$K$26,8,FALSE),FALSE))</f>
        <v>1</v>
      </c>
      <c r="AJ67" s="288">
        <f t="shared" si="1"/>
        <v>0</v>
      </c>
      <c r="AK67" s="284">
        <f ca="1">IF(OR(ISBLANK('Worksheet 2a'!$D$41),ISBLANK($D67),ISBLANK($E67),ISERROR(VLOOKUP('Worksheet 2a'!$D$41,INDIRECT(VLOOKUP('Crash Summary Worksheet'!$D67,'Crash Types &amp; Calculations'!$M$5:$N$9,2,FALSE)),VLOOKUP('Crash Summary Worksheet'!$E67,'Crash Types &amp; Calculations'!$D$5:$K$26,8,FALSE),FALSE))),1,VLOOKUP('Worksheet 2a'!$D$41,INDIRECT(VLOOKUP('Crash Summary Worksheet'!$D67,'Crash Types &amp; Calculations'!$M$5:$N$9,2,FALSE)),VLOOKUP('Crash Summary Worksheet'!$E67,'Crash Types &amp; Calculations'!$D$5:$K$26,8,FALSE),FALSE))</f>
        <v>1</v>
      </c>
      <c r="AL67" s="285">
        <f ca="1">IF(OR(ISBLANK('Worksheet 2a'!$D$41),ISBLANK($D67),ISBLANK($E67),$H67="N",ISBLANK($H67)),1,VLOOKUP('Worksheet 2a'!$D$41,INDIRECT(VLOOKUP('Crash Summary Worksheet'!$D67,'Crash Types &amp; Calculations'!$M$5:$N$9,2,FALSE)),VLOOKUP("Wet Pavement",'Crash Types &amp; Calculations'!$D$5:$K$26,8,FALSE),FALSE))</f>
        <v>1</v>
      </c>
      <c r="AM67" s="287">
        <f ca="1">IF(OR(ISBLANK('Worksheet 2a'!$D$41),ISBLANK($D67),ISBLANK($E67),$G67="N",ISBLANK($G67)),1,VLOOKUP('Worksheet 2a'!$D$41,INDIRECT(VLOOKUP('Crash Summary Worksheet'!$D67,'Crash Types &amp; Calculations'!$M$5:$N$9,2,FALSE)),VLOOKUP("Night",'Crash Types &amp; Calculations'!$D$5:$K$26,8,FALSE),FALSE))</f>
        <v>1</v>
      </c>
      <c r="AN67" s="288">
        <f t="shared" si="2"/>
        <v>0</v>
      </c>
      <c r="AO67" s="284">
        <f ca="1">IF(OR(ISBLANK('Worksheet 2b'!$D$13),ISBLANK($D67),ISBLANK($E67),ISERROR(VLOOKUP('Worksheet 2b'!$D$13,INDIRECT(VLOOKUP('Crash Summary Worksheet'!$D67,'Crash Types &amp; Calculations'!$M$5:$N$9,2,FALSE)),VLOOKUP('Crash Summary Worksheet'!$E67,'Crash Types &amp; Calculations'!$D$5:$K$26,8,FALSE),FALSE))),1,VLOOKUP('Worksheet 2b'!$D$13,INDIRECT(VLOOKUP('Crash Summary Worksheet'!$D67,'Crash Types &amp; Calculations'!$M$5:$N$9,2,FALSE)),VLOOKUP('Crash Summary Worksheet'!$E67,'Crash Types &amp; Calculations'!$D$5:$K$26,8,FALSE),FALSE))</f>
        <v>1</v>
      </c>
      <c r="AP67" s="285">
        <f ca="1">IF(OR(ISBLANK('Worksheet 2b'!$D$13),ISBLANK($D67),ISBLANK($E67),$H67="N",ISBLANK($H67)),1,VLOOKUP('Worksheet 2b'!$D$13,INDIRECT(VLOOKUP('Crash Summary Worksheet'!$D67,'Crash Types &amp; Calculations'!$M$5:$N$9,2,FALSE)),VLOOKUP("Wet Pavement",'Crash Types &amp; Calculations'!$D$5:$K$26,8,FALSE),FALSE))</f>
        <v>1</v>
      </c>
      <c r="AQ67" s="286">
        <f ca="1">IF(OR(ISBLANK('Worksheet 2b'!$D$13),ISBLANK($D67),ISBLANK($E67),$G67="N",ISBLANK($G67)),1,VLOOKUP('Worksheet 2b'!$D$13,INDIRECT(VLOOKUP('Crash Summary Worksheet'!$D67,'Crash Types &amp; Calculations'!$M$5:$N$9,2,FALSE)),VLOOKUP("Night",'Crash Types &amp; Calculations'!$D$5:$K$26,8,FALSE),FALSE))</f>
        <v>1</v>
      </c>
      <c r="AR67" s="288">
        <f t="shared" si="3"/>
        <v>0</v>
      </c>
      <c r="AS67" s="284">
        <f ca="1">IF(OR(ISBLANK('Worksheet 2b'!$D$27),ISBLANK($D67),ISBLANK($E67),ISERROR(VLOOKUP('Worksheet 2b'!$D$27,INDIRECT(VLOOKUP('Crash Summary Worksheet'!$D67,'Crash Types &amp; Calculations'!$M$5:$N$9,2,FALSE)),VLOOKUP('Crash Summary Worksheet'!$E67,'Crash Types &amp; Calculations'!$D$5:$K$26,8,FALSE),FALSE))),1,VLOOKUP('Worksheet 2b'!$D$27,INDIRECT(VLOOKUP('Crash Summary Worksheet'!$D67,'Crash Types &amp; Calculations'!$M$5:$N$9,2,FALSE)),VLOOKUP('Crash Summary Worksheet'!$E67,'Crash Types &amp; Calculations'!$D$5:$K$26,8,FALSE),FALSE))</f>
        <v>1</v>
      </c>
      <c r="AT67" s="285">
        <f ca="1">IF(OR(ISBLANK('Worksheet 2b'!$D$27),ISBLANK($D67),ISBLANK($E67),$H67="N",ISBLANK($H67)),1,VLOOKUP('Worksheet 2b'!$D$27,INDIRECT(VLOOKUP('Crash Summary Worksheet'!$D67,'Crash Types &amp; Calculations'!$M$5:$N$9,2,FALSE)),VLOOKUP("Wet Pavement",'Crash Types &amp; Calculations'!$D$5:$K$26,8,FALSE),FALSE))</f>
        <v>1</v>
      </c>
      <c r="AU67" s="286">
        <f ca="1">IF(OR(ISBLANK('Worksheet 2b'!$D$27),ISBLANK($D67),ISBLANK($E67),$G67="N",ISBLANK($G67)),1,VLOOKUP('Worksheet 2b'!$D$27,INDIRECT(VLOOKUP('Crash Summary Worksheet'!$D67,'Crash Types &amp; Calculations'!$M$5:$N$9,2,FALSE)),VLOOKUP("Night",'Crash Types &amp; Calculations'!$D$5:$K$26,8,FALSE),FALSE))</f>
        <v>1</v>
      </c>
      <c r="AV67" s="288">
        <f t="shared" si="4"/>
        <v>0</v>
      </c>
      <c r="AW67" s="284">
        <f ca="1">IF(OR(ISBLANK('Worksheet 2b'!$D$41),ISBLANK($D67),ISBLANK($E67),ISERROR(VLOOKUP('Worksheet 2b'!$D$41,INDIRECT(VLOOKUP('Crash Summary Worksheet'!$D67,'Crash Types &amp; Calculations'!$M$5:$N$9,2,FALSE)),VLOOKUP('Crash Summary Worksheet'!$E67,'Crash Types &amp; Calculations'!$D$5:$K$26,8,FALSE),FALSE))),1,VLOOKUP('Worksheet 2b'!$D$41,INDIRECT(VLOOKUP('Crash Summary Worksheet'!$D67,'Crash Types &amp; Calculations'!$M$5:$N$9,2,FALSE)),VLOOKUP('Crash Summary Worksheet'!$E67,'Crash Types &amp; Calculations'!$D$5:$K$26,8,FALSE),FALSE))</f>
        <v>1</v>
      </c>
      <c r="AX67" s="285">
        <f ca="1">IF(OR(ISBLANK('Worksheet 2b'!$D$41),ISBLANK($D67),ISBLANK($E67),$H67="N",ISBLANK($H67)),1,VLOOKUP('Worksheet 2b'!$D$41,INDIRECT(VLOOKUP('Crash Summary Worksheet'!$D67,'Crash Types &amp; Calculations'!$M$5:$N$9,2,FALSE)),VLOOKUP("Wet Pavement",'Crash Types &amp; Calculations'!$D$5:$K$26,8,FALSE),FALSE))</f>
        <v>1</v>
      </c>
      <c r="AY67" s="287">
        <f ca="1">IF(OR(ISBLANK('Worksheet 2b'!$D$41),ISBLANK($D67),ISBLANK($E67),$G67="N",ISBLANK($G67)),1,VLOOKUP('Worksheet 2b'!$D$41,INDIRECT(VLOOKUP('Crash Summary Worksheet'!$D67,'Crash Types &amp; Calculations'!$M$5:$N$9,2,FALSE)),VLOOKUP("Night",'Crash Types &amp; Calculations'!$D$5:$K$26,8,FALSE),FALSE))</f>
        <v>1</v>
      </c>
      <c r="AZ67" s="288">
        <f t="shared" si="5"/>
        <v>0</v>
      </c>
    </row>
    <row r="68" spans="1:52" ht="12.75" customHeight="1" x14ac:dyDescent="0.2">
      <c r="A68" s="618">
        <v>63</v>
      </c>
      <c r="B68" s="118"/>
      <c r="C68" s="119"/>
      <c r="D68" s="117"/>
      <c r="E68" s="117"/>
      <c r="F68" s="117"/>
      <c r="G68" s="118"/>
      <c r="H68" s="118"/>
      <c r="I68" s="118"/>
      <c r="J68" s="118"/>
      <c r="K68" s="117"/>
      <c r="L68" s="120"/>
      <c r="M68" s="289">
        <f t="shared" si="6"/>
        <v>0</v>
      </c>
      <c r="N68" s="290">
        <f t="shared" si="7"/>
        <v>1</v>
      </c>
      <c r="O68" s="283">
        <f>IF(ISBLANK('Worksheet 2a'!$D$13),1,
IF(AND(MAX(AC68:AE68)&gt;1,MIN(AC68:AE68)&lt;=1),MAX(AC68:AE68)*MIN(AC68:AE68),
IF(MIN(AC68:AE68)&gt;=1,MAX(AC68:AE68),MIN(AC68:AE68))))</f>
        <v>1</v>
      </c>
      <c r="P68" s="283">
        <f>IF(ISBLANK('Worksheet 2a'!$D$27),1,
IF(AND(MAX(AG68:AI68)&gt;1,MIN(AG68:AI68)&lt;=1),MAX(AG68:AI68)*MIN(AG68:AI68),
IF(MIN(AG68:AI68)&gt;=1,MAX(AG68:AI68),MIN(AG68:AI68))))</f>
        <v>1</v>
      </c>
      <c r="Q68" s="283">
        <f>IF(ISBLANK('Worksheet 2a'!$D$41),1,
IF(AND(MAX(AK68:AM68)&gt;1,MIN(AK68:AM68)&lt;=1),MAX(AK68:AM68)*MIN(AK68:AM68),
IF(MIN(AK68:AM68)&gt;=1,MAX(AK68:AM68),MIN(AK68:AM68))))</f>
        <v>1</v>
      </c>
      <c r="R68" s="283">
        <f>IF(ISBLANK('Worksheet 2b'!$D$13),1,
IF(AND(MAX(AO68:AQ68)&gt;1,MIN(AO68:AQ68)&lt;=1),MAX(AO68:AQ68)*MIN(AO68:AQ68),
IF(MIN(AO68:AQ68)&gt;=1,MAX(AO68:AQ68),MIN(AO68:AQ68))))</f>
        <v>1</v>
      </c>
      <c r="S68" s="283">
        <f>IF(ISBLANK('Worksheet 2b'!$D$27),1,
IF(AND(MAX(AS68:AU68)&gt;1,MIN(AS68:AU68)&lt;=1),MAX(AS68:AU68)*MIN(AS68:AU68),
IF(MIN(AS68:AU68)&gt;=1,MAX(AS68:AU68),MIN(AS68:AU68))))</f>
        <v>1</v>
      </c>
      <c r="T68" s="283">
        <f>IF(ISBLANK('Worksheet 2b'!$D$41),1,
IF(AND(MAX(AW68:AY68)&gt;1,MIN(AW68:AY68)&lt;=1),MAX(AW68:AY68)*MIN(AW68:AY68),
IF(MIN(AW68:AY68)&gt;=1,MAX(AW68:AY68),MIN(AW68:AY68))))</f>
        <v>1</v>
      </c>
      <c r="U68" s="669" cm="1">
        <f t="array" ref="U68">IF(MAX(O68:T68)&lt;=1,1,PRODUCT(IF(O68:T68&gt;=1,O68:T68)))</f>
        <v>1</v>
      </c>
      <c r="V68" s="669">
        <f t="shared" si="8"/>
        <v>1</v>
      </c>
      <c r="W68" s="683" t="str">
        <f t="shared" si="9"/>
        <v>X</v>
      </c>
      <c r="X68" s="683">
        <f>IF(P68=MIN($O68:$T68),IF(COUNTIF($W68:W68,"X")&gt;0,P68,"X"),P68)</f>
        <v>1</v>
      </c>
      <c r="Y68" s="683">
        <f>IF(Q68=MIN($O68:$T68),IF(COUNTIF($W68:X68,"X")&gt;0,Q68,"X"),Q68)</f>
        <v>1</v>
      </c>
      <c r="Z68" s="683">
        <f>IF(R68=MIN($O68:$T68),IF(COUNTIF($W68:Y68,"X")&gt;0,R68,"X"),R68)</f>
        <v>1</v>
      </c>
      <c r="AA68" s="683">
        <f>IF(S68=MIN($O68:$T68),IF(COUNTIF($W68:Z68,"X")&gt;0,S68,"X"),S68)</f>
        <v>1</v>
      </c>
      <c r="AB68" s="684">
        <f>IF(T68=MIN($O68:$T68),IF(COUNTIF($W68:AA68,"X")&gt;0,T68,"X"),T68)</f>
        <v>1</v>
      </c>
      <c r="AC68" s="284">
        <f ca="1">IF(OR(ISBLANK('Worksheet 2a'!$D$13),ISBLANK($D68),ISBLANK($E68),ISERROR(VLOOKUP('Worksheet 2a'!$D$13,INDIRECT(VLOOKUP('Crash Summary Worksheet'!$D68,'Crash Types &amp; Calculations'!$M$5:$N$9,2,FALSE)),VLOOKUP('Crash Summary Worksheet'!$E68,'Crash Types &amp; Calculations'!$D$5:$K$26,8,FALSE),FALSE))),1,VLOOKUP('Worksheet 2a'!$D$13,INDIRECT(VLOOKUP('Crash Summary Worksheet'!$D68,'Crash Types &amp; Calculations'!$M$5:$N$9,2,FALSE)),VLOOKUP('Crash Summary Worksheet'!$E68,'Crash Types &amp; Calculations'!$D$5:$K$26,8,FALSE),FALSE))</f>
        <v>1</v>
      </c>
      <c r="AD68" s="285">
        <f ca="1">IF(OR(ISBLANK('Worksheet 2a'!$D$13),ISBLANK($D68),ISBLANK($E68),$H68="N",ISBLANK($H68)),1,VLOOKUP('Worksheet 2a'!$D$13,INDIRECT(VLOOKUP('Crash Summary Worksheet'!$D68,'Crash Types &amp; Calculations'!$M$5:$N$9,2,FALSE)),VLOOKUP("Wet Pavement",'Crash Types &amp; Calculations'!$D$5:$K$26,8,FALSE),FALSE))</f>
        <v>1</v>
      </c>
      <c r="AE68" s="286">
        <f ca="1">IF(OR(ISBLANK('Worksheet 2a'!$D$13),ISBLANK($D68),ISBLANK($E68),$G68="N",ISBLANK($G68)),1,VLOOKUP('Worksheet 2a'!$D$13,INDIRECT(VLOOKUP('Crash Summary Worksheet'!$D68,'Crash Types &amp; Calculations'!$M$5:$N$9,2,FALSE)),VLOOKUP("Night",'Crash Types &amp; Calculations'!$D$5:$K$26,8,FALSE),FALSE))</f>
        <v>1</v>
      </c>
      <c r="AF68" s="288">
        <f t="shared" si="0"/>
        <v>0</v>
      </c>
      <c r="AG68" s="284">
        <f ca="1">IF(OR(ISBLANK('Worksheet 2a'!$D$27),ISBLANK($D68),ISBLANK($E68),ISERROR(VLOOKUP('Worksheet 2a'!$D$27,INDIRECT(VLOOKUP('Crash Summary Worksheet'!$D68,'Crash Types &amp; Calculations'!$M$5:$N$9,2,FALSE)),VLOOKUP('Crash Summary Worksheet'!$E68,'Crash Types &amp; Calculations'!$D$5:$K$26,8,FALSE),FALSE))),1,VLOOKUP('Worksheet 2a'!$D$27,INDIRECT(VLOOKUP('Crash Summary Worksheet'!$D68,'Crash Types &amp; Calculations'!$M$5:$N$9,2,FALSE)),VLOOKUP('Crash Summary Worksheet'!$E68,'Crash Types &amp; Calculations'!$D$5:$K$26,8,FALSE),FALSE))</f>
        <v>1</v>
      </c>
      <c r="AH68" s="285">
        <f ca="1">IF(OR(ISBLANK('Worksheet 2a'!$D$27),ISBLANK($D68),ISBLANK($E68),$H68="N",ISBLANK($H68)),1,VLOOKUP('Worksheet 2a'!$D$27,INDIRECT(VLOOKUP('Crash Summary Worksheet'!$D68,'Crash Types &amp; Calculations'!$M$5:$N$9,2,FALSE)),VLOOKUP("Wet Pavement",'Crash Types &amp; Calculations'!$D$5:$K$26,8,FALSE),FALSE))</f>
        <v>1</v>
      </c>
      <c r="AI68" s="286">
        <f ca="1">IF(OR(ISBLANK('Worksheet 2a'!$D$27),ISBLANK($D68),ISBLANK($E68),$G68="N",ISBLANK($G68)),1,VLOOKUP('Worksheet 2a'!$D$27,INDIRECT(VLOOKUP('Crash Summary Worksheet'!$D68,'Crash Types &amp; Calculations'!$M$5:$N$9,2,FALSE)),VLOOKUP("Night",'Crash Types &amp; Calculations'!$D$5:$K$26,8,FALSE),FALSE))</f>
        <v>1</v>
      </c>
      <c r="AJ68" s="288">
        <f t="shared" si="1"/>
        <v>0</v>
      </c>
      <c r="AK68" s="284">
        <f ca="1">IF(OR(ISBLANK('Worksheet 2a'!$D$41),ISBLANK($D68),ISBLANK($E68),ISERROR(VLOOKUP('Worksheet 2a'!$D$41,INDIRECT(VLOOKUP('Crash Summary Worksheet'!$D68,'Crash Types &amp; Calculations'!$M$5:$N$9,2,FALSE)),VLOOKUP('Crash Summary Worksheet'!$E68,'Crash Types &amp; Calculations'!$D$5:$K$26,8,FALSE),FALSE))),1,VLOOKUP('Worksheet 2a'!$D$41,INDIRECT(VLOOKUP('Crash Summary Worksheet'!$D68,'Crash Types &amp; Calculations'!$M$5:$N$9,2,FALSE)),VLOOKUP('Crash Summary Worksheet'!$E68,'Crash Types &amp; Calculations'!$D$5:$K$26,8,FALSE),FALSE))</f>
        <v>1</v>
      </c>
      <c r="AL68" s="285">
        <f ca="1">IF(OR(ISBLANK('Worksheet 2a'!$D$41),ISBLANK($D68),ISBLANK($E68),$H68="N",ISBLANK($H68)),1,VLOOKUP('Worksheet 2a'!$D$41,INDIRECT(VLOOKUP('Crash Summary Worksheet'!$D68,'Crash Types &amp; Calculations'!$M$5:$N$9,2,FALSE)),VLOOKUP("Wet Pavement",'Crash Types &amp; Calculations'!$D$5:$K$26,8,FALSE),FALSE))</f>
        <v>1</v>
      </c>
      <c r="AM68" s="287">
        <f ca="1">IF(OR(ISBLANK('Worksheet 2a'!$D$41),ISBLANK($D68),ISBLANK($E68),$G68="N",ISBLANK($G68)),1,VLOOKUP('Worksheet 2a'!$D$41,INDIRECT(VLOOKUP('Crash Summary Worksheet'!$D68,'Crash Types &amp; Calculations'!$M$5:$N$9,2,FALSE)),VLOOKUP("Night",'Crash Types &amp; Calculations'!$D$5:$K$26,8,FALSE),FALSE))</f>
        <v>1</v>
      </c>
      <c r="AN68" s="288">
        <f t="shared" si="2"/>
        <v>0</v>
      </c>
      <c r="AO68" s="284">
        <f ca="1">IF(OR(ISBLANK('Worksheet 2b'!$D$13),ISBLANK($D68),ISBLANK($E68),ISERROR(VLOOKUP('Worksheet 2b'!$D$13,INDIRECT(VLOOKUP('Crash Summary Worksheet'!$D68,'Crash Types &amp; Calculations'!$M$5:$N$9,2,FALSE)),VLOOKUP('Crash Summary Worksheet'!$E68,'Crash Types &amp; Calculations'!$D$5:$K$26,8,FALSE),FALSE))),1,VLOOKUP('Worksheet 2b'!$D$13,INDIRECT(VLOOKUP('Crash Summary Worksheet'!$D68,'Crash Types &amp; Calculations'!$M$5:$N$9,2,FALSE)),VLOOKUP('Crash Summary Worksheet'!$E68,'Crash Types &amp; Calculations'!$D$5:$K$26,8,FALSE),FALSE))</f>
        <v>1</v>
      </c>
      <c r="AP68" s="285">
        <f ca="1">IF(OR(ISBLANK('Worksheet 2b'!$D$13),ISBLANK($D68),ISBLANK($E68),$H68="N",ISBLANK($H68)),1,VLOOKUP('Worksheet 2b'!$D$13,INDIRECT(VLOOKUP('Crash Summary Worksheet'!$D68,'Crash Types &amp; Calculations'!$M$5:$N$9,2,FALSE)),VLOOKUP("Wet Pavement",'Crash Types &amp; Calculations'!$D$5:$K$26,8,FALSE),FALSE))</f>
        <v>1</v>
      </c>
      <c r="AQ68" s="286">
        <f ca="1">IF(OR(ISBLANK('Worksheet 2b'!$D$13),ISBLANK($D68),ISBLANK($E68),$G68="N",ISBLANK($G68)),1,VLOOKUP('Worksheet 2b'!$D$13,INDIRECT(VLOOKUP('Crash Summary Worksheet'!$D68,'Crash Types &amp; Calculations'!$M$5:$N$9,2,FALSE)),VLOOKUP("Night",'Crash Types &amp; Calculations'!$D$5:$K$26,8,FALSE),FALSE))</f>
        <v>1</v>
      </c>
      <c r="AR68" s="288">
        <f t="shared" si="3"/>
        <v>0</v>
      </c>
      <c r="AS68" s="284">
        <f ca="1">IF(OR(ISBLANK('Worksheet 2b'!$D$27),ISBLANK($D68),ISBLANK($E68),ISERROR(VLOOKUP('Worksheet 2b'!$D$27,INDIRECT(VLOOKUP('Crash Summary Worksheet'!$D68,'Crash Types &amp; Calculations'!$M$5:$N$9,2,FALSE)),VLOOKUP('Crash Summary Worksheet'!$E68,'Crash Types &amp; Calculations'!$D$5:$K$26,8,FALSE),FALSE))),1,VLOOKUP('Worksheet 2b'!$D$27,INDIRECT(VLOOKUP('Crash Summary Worksheet'!$D68,'Crash Types &amp; Calculations'!$M$5:$N$9,2,FALSE)),VLOOKUP('Crash Summary Worksheet'!$E68,'Crash Types &amp; Calculations'!$D$5:$K$26,8,FALSE),FALSE))</f>
        <v>1</v>
      </c>
      <c r="AT68" s="285">
        <f ca="1">IF(OR(ISBLANK('Worksheet 2b'!$D$27),ISBLANK($D68),ISBLANK($E68),$H68="N",ISBLANK($H68)),1,VLOOKUP('Worksheet 2b'!$D$27,INDIRECT(VLOOKUP('Crash Summary Worksheet'!$D68,'Crash Types &amp; Calculations'!$M$5:$N$9,2,FALSE)),VLOOKUP("Wet Pavement",'Crash Types &amp; Calculations'!$D$5:$K$26,8,FALSE),FALSE))</f>
        <v>1</v>
      </c>
      <c r="AU68" s="286">
        <f ca="1">IF(OR(ISBLANK('Worksheet 2b'!$D$27),ISBLANK($D68),ISBLANK($E68),$G68="N",ISBLANK($G68)),1,VLOOKUP('Worksheet 2b'!$D$27,INDIRECT(VLOOKUP('Crash Summary Worksheet'!$D68,'Crash Types &amp; Calculations'!$M$5:$N$9,2,FALSE)),VLOOKUP("Night",'Crash Types &amp; Calculations'!$D$5:$K$26,8,FALSE),FALSE))</f>
        <v>1</v>
      </c>
      <c r="AV68" s="288">
        <f t="shared" si="4"/>
        <v>0</v>
      </c>
      <c r="AW68" s="284">
        <f ca="1">IF(OR(ISBLANK('Worksheet 2b'!$D$41),ISBLANK($D68),ISBLANK($E68),ISERROR(VLOOKUP('Worksheet 2b'!$D$41,INDIRECT(VLOOKUP('Crash Summary Worksheet'!$D68,'Crash Types &amp; Calculations'!$M$5:$N$9,2,FALSE)),VLOOKUP('Crash Summary Worksheet'!$E68,'Crash Types &amp; Calculations'!$D$5:$K$26,8,FALSE),FALSE))),1,VLOOKUP('Worksheet 2b'!$D$41,INDIRECT(VLOOKUP('Crash Summary Worksheet'!$D68,'Crash Types &amp; Calculations'!$M$5:$N$9,2,FALSE)),VLOOKUP('Crash Summary Worksheet'!$E68,'Crash Types &amp; Calculations'!$D$5:$K$26,8,FALSE),FALSE))</f>
        <v>1</v>
      </c>
      <c r="AX68" s="285">
        <f ca="1">IF(OR(ISBLANK('Worksheet 2b'!$D$41),ISBLANK($D68),ISBLANK($E68),$H68="N",ISBLANK($H68)),1,VLOOKUP('Worksheet 2b'!$D$41,INDIRECT(VLOOKUP('Crash Summary Worksheet'!$D68,'Crash Types &amp; Calculations'!$M$5:$N$9,2,FALSE)),VLOOKUP("Wet Pavement",'Crash Types &amp; Calculations'!$D$5:$K$26,8,FALSE),FALSE))</f>
        <v>1</v>
      </c>
      <c r="AY68" s="287">
        <f ca="1">IF(OR(ISBLANK('Worksheet 2b'!$D$41),ISBLANK($D68),ISBLANK($E68),$G68="N",ISBLANK($G68)),1,VLOOKUP('Worksheet 2b'!$D$41,INDIRECT(VLOOKUP('Crash Summary Worksheet'!$D68,'Crash Types &amp; Calculations'!$M$5:$N$9,2,FALSE)),VLOOKUP("Night",'Crash Types &amp; Calculations'!$D$5:$K$26,8,FALSE),FALSE))</f>
        <v>1</v>
      </c>
      <c r="AZ68" s="288">
        <f t="shared" si="5"/>
        <v>0</v>
      </c>
    </row>
    <row r="69" spans="1:52" ht="12.75" customHeight="1" x14ac:dyDescent="0.2">
      <c r="A69" s="618">
        <v>64</v>
      </c>
      <c r="B69" s="118"/>
      <c r="C69" s="119"/>
      <c r="D69" s="117"/>
      <c r="E69" s="117"/>
      <c r="F69" s="117"/>
      <c r="G69" s="118"/>
      <c r="H69" s="118"/>
      <c r="I69" s="118"/>
      <c r="J69" s="118"/>
      <c r="K69" s="117"/>
      <c r="L69" s="120"/>
      <c r="M69" s="289">
        <f t="shared" si="6"/>
        <v>0</v>
      </c>
      <c r="N69" s="290">
        <f t="shared" si="7"/>
        <v>1</v>
      </c>
      <c r="O69" s="283">
        <f>IF(ISBLANK('Worksheet 2a'!$D$13),1,
IF(AND(MAX(AC69:AE69)&gt;1,MIN(AC69:AE69)&lt;=1),MAX(AC69:AE69)*MIN(AC69:AE69),
IF(MIN(AC69:AE69)&gt;=1,MAX(AC69:AE69),MIN(AC69:AE69))))</f>
        <v>1</v>
      </c>
      <c r="P69" s="283">
        <f>IF(ISBLANK('Worksheet 2a'!$D$27),1,
IF(AND(MAX(AG69:AI69)&gt;1,MIN(AG69:AI69)&lt;=1),MAX(AG69:AI69)*MIN(AG69:AI69),
IF(MIN(AG69:AI69)&gt;=1,MAX(AG69:AI69),MIN(AG69:AI69))))</f>
        <v>1</v>
      </c>
      <c r="Q69" s="283">
        <f>IF(ISBLANK('Worksheet 2a'!$D$41),1,
IF(AND(MAX(AK69:AM69)&gt;1,MIN(AK69:AM69)&lt;=1),MAX(AK69:AM69)*MIN(AK69:AM69),
IF(MIN(AK69:AM69)&gt;=1,MAX(AK69:AM69),MIN(AK69:AM69))))</f>
        <v>1</v>
      </c>
      <c r="R69" s="283">
        <f>IF(ISBLANK('Worksheet 2b'!$D$13),1,
IF(AND(MAX(AO69:AQ69)&gt;1,MIN(AO69:AQ69)&lt;=1),MAX(AO69:AQ69)*MIN(AO69:AQ69),
IF(MIN(AO69:AQ69)&gt;=1,MAX(AO69:AQ69),MIN(AO69:AQ69))))</f>
        <v>1</v>
      </c>
      <c r="S69" s="283">
        <f>IF(ISBLANK('Worksheet 2b'!$D$27),1,
IF(AND(MAX(AS69:AU69)&gt;1,MIN(AS69:AU69)&lt;=1),MAX(AS69:AU69)*MIN(AS69:AU69),
IF(MIN(AS69:AU69)&gt;=1,MAX(AS69:AU69),MIN(AS69:AU69))))</f>
        <v>1</v>
      </c>
      <c r="T69" s="283">
        <f>IF(ISBLANK('Worksheet 2b'!$D$41),1,
IF(AND(MAX(AW69:AY69)&gt;1,MIN(AW69:AY69)&lt;=1),MAX(AW69:AY69)*MIN(AW69:AY69),
IF(MIN(AW69:AY69)&gt;=1,MAX(AW69:AY69),MIN(AW69:AY69))))</f>
        <v>1</v>
      </c>
      <c r="U69" s="669" cm="1">
        <f t="array" ref="U69">IF(MAX(O69:T69)&lt;=1,1,PRODUCT(IF(O69:T69&gt;=1,O69:T69)))</f>
        <v>1</v>
      </c>
      <c r="V69" s="669">
        <f t="shared" si="8"/>
        <v>1</v>
      </c>
      <c r="W69" s="683" t="str">
        <f t="shared" si="9"/>
        <v>X</v>
      </c>
      <c r="X69" s="683">
        <f>IF(P69=MIN($O69:$T69),IF(COUNTIF($W69:W69,"X")&gt;0,P69,"X"),P69)</f>
        <v>1</v>
      </c>
      <c r="Y69" s="683">
        <f>IF(Q69=MIN($O69:$T69),IF(COUNTIF($W69:X69,"X")&gt;0,Q69,"X"),Q69)</f>
        <v>1</v>
      </c>
      <c r="Z69" s="683">
        <f>IF(R69=MIN($O69:$T69),IF(COUNTIF($W69:Y69,"X")&gt;0,R69,"X"),R69)</f>
        <v>1</v>
      </c>
      <c r="AA69" s="683">
        <f>IF(S69=MIN($O69:$T69),IF(COUNTIF($W69:Z69,"X")&gt;0,S69,"X"),S69)</f>
        <v>1</v>
      </c>
      <c r="AB69" s="684">
        <f>IF(T69=MIN($O69:$T69),IF(COUNTIF($W69:AA69,"X")&gt;0,T69,"X"),T69)</f>
        <v>1</v>
      </c>
      <c r="AC69" s="284">
        <f ca="1">IF(OR(ISBLANK('Worksheet 2a'!$D$13),ISBLANK($D69),ISBLANK($E69),ISERROR(VLOOKUP('Worksheet 2a'!$D$13,INDIRECT(VLOOKUP('Crash Summary Worksheet'!$D69,'Crash Types &amp; Calculations'!$M$5:$N$9,2,FALSE)),VLOOKUP('Crash Summary Worksheet'!$E69,'Crash Types &amp; Calculations'!$D$5:$K$26,8,FALSE),FALSE))),1,VLOOKUP('Worksheet 2a'!$D$13,INDIRECT(VLOOKUP('Crash Summary Worksheet'!$D69,'Crash Types &amp; Calculations'!$M$5:$N$9,2,FALSE)),VLOOKUP('Crash Summary Worksheet'!$E69,'Crash Types &amp; Calculations'!$D$5:$K$26,8,FALSE),FALSE))</f>
        <v>1</v>
      </c>
      <c r="AD69" s="285">
        <f ca="1">IF(OR(ISBLANK('Worksheet 2a'!$D$13),ISBLANK($D69),ISBLANK($E69),$H69="N",ISBLANK($H69)),1,VLOOKUP('Worksheet 2a'!$D$13,INDIRECT(VLOOKUP('Crash Summary Worksheet'!$D69,'Crash Types &amp; Calculations'!$M$5:$N$9,2,FALSE)),VLOOKUP("Wet Pavement",'Crash Types &amp; Calculations'!$D$5:$K$26,8,FALSE),FALSE))</f>
        <v>1</v>
      </c>
      <c r="AE69" s="286">
        <f ca="1">IF(OR(ISBLANK('Worksheet 2a'!$D$13),ISBLANK($D69),ISBLANK($E69),$G69="N",ISBLANK($G69)),1,VLOOKUP('Worksheet 2a'!$D$13,INDIRECT(VLOOKUP('Crash Summary Worksheet'!$D69,'Crash Types &amp; Calculations'!$M$5:$N$9,2,FALSE)),VLOOKUP("Night",'Crash Types &amp; Calculations'!$D$5:$K$26,8,FALSE),FALSE))</f>
        <v>1</v>
      </c>
      <c r="AF69" s="288">
        <f t="shared" si="0"/>
        <v>0</v>
      </c>
      <c r="AG69" s="284">
        <f ca="1">IF(OR(ISBLANK('Worksheet 2a'!$D$27),ISBLANK($D69),ISBLANK($E69),ISERROR(VLOOKUP('Worksheet 2a'!$D$27,INDIRECT(VLOOKUP('Crash Summary Worksheet'!$D69,'Crash Types &amp; Calculations'!$M$5:$N$9,2,FALSE)),VLOOKUP('Crash Summary Worksheet'!$E69,'Crash Types &amp; Calculations'!$D$5:$K$26,8,FALSE),FALSE))),1,VLOOKUP('Worksheet 2a'!$D$27,INDIRECT(VLOOKUP('Crash Summary Worksheet'!$D69,'Crash Types &amp; Calculations'!$M$5:$N$9,2,FALSE)),VLOOKUP('Crash Summary Worksheet'!$E69,'Crash Types &amp; Calculations'!$D$5:$K$26,8,FALSE),FALSE))</f>
        <v>1</v>
      </c>
      <c r="AH69" s="285">
        <f ca="1">IF(OR(ISBLANK('Worksheet 2a'!$D$27),ISBLANK($D69),ISBLANK($E69),$H69="N",ISBLANK($H69)),1,VLOOKUP('Worksheet 2a'!$D$27,INDIRECT(VLOOKUP('Crash Summary Worksheet'!$D69,'Crash Types &amp; Calculations'!$M$5:$N$9,2,FALSE)),VLOOKUP("Wet Pavement",'Crash Types &amp; Calculations'!$D$5:$K$26,8,FALSE),FALSE))</f>
        <v>1</v>
      </c>
      <c r="AI69" s="286">
        <f ca="1">IF(OR(ISBLANK('Worksheet 2a'!$D$27),ISBLANK($D69),ISBLANK($E69),$G69="N",ISBLANK($G69)),1,VLOOKUP('Worksheet 2a'!$D$27,INDIRECT(VLOOKUP('Crash Summary Worksheet'!$D69,'Crash Types &amp; Calculations'!$M$5:$N$9,2,FALSE)),VLOOKUP("Night",'Crash Types &amp; Calculations'!$D$5:$K$26,8,FALSE),FALSE))</f>
        <v>1</v>
      </c>
      <c r="AJ69" s="288">
        <f t="shared" si="1"/>
        <v>0</v>
      </c>
      <c r="AK69" s="284">
        <f ca="1">IF(OR(ISBLANK('Worksheet 2a'!$D$41),ISBLANK($D69),ISBLANK($E69),ISERROR(VLOOKUP('Worksheet 2a'!$D$41,INDIRECT(VLOOKUP('Crash Summary Worksheet'!$D69,'Crash Types &amp; Calculations'!$M$5:$N$9,2,FALSE)),VLOOKUP('Crash Summary Worksheet'!$E69,'Crash Types &amp; Calculations'!$D$5:$K$26,8,FALSE),FALSE))),1,VLOOKUP('Worksheet 2a'!$D$41,INDIRECT(VLOOKUP('Crash Summary Worksheet'!$D69,'Crash Types &amp; Calculations'!$M$5:$N$9,2,FALSE)),VLOOKUP('Crash Summary Worksheet'!$E69,'Crash Types &amp; Calculations'!$D$5:$K$26,8,FALSE),FALSE))</f>
        <v>1</v>
      </c>
      <c r="AL69" s="285">
        <f ca="1">IF(OR(ISBLANK('Worksheet 2a'!$D$41),ISBLANK($D69),ISBLANK($E69),$H69="N",ISBLANK($H69)),1,VLOOKUP('Worksheet 2a'!$D$41,INDIRECT(VLOOKUP('Crash Summary Worksheet'!$D69,'Crash Types &amp; Calculations'!$M$5:$N$9,2,FALSE)),VLOOKUP("Wet Pavement",'Crash Types &amp; Calculations'!$D$5:$K$26,8,FALSE),FALSE))</f>
        <v>1</v>
      </c>
      <c r="AM69" s="287">
        <f ca="1">IF(OR(ISBLANK('Worksheet 2a'!$D$41),ISBLANK($D69),ISBLANK($E69),$G69="N",ISBLANK($G69)),1,VLOOKUP('Worksheet 2a'!$D$41,INDIRECT(VLOOKUP('Crash Summary Worksheet'!$D69,'Crash Types &amp; Calculations'!$M$5:$N$9,2,FALSE)),VLOOKUP("Night",'Crash Types &amp; Calculations'!$D$5:$K$26,8,FALSE),FALSE))</f>
        <v>1</v>
      </c>
      <c r="AN69" s="288">
        <f t="shared" si="2"/>
        <v>0</v>
      </c>
      <c r="AO69" s="284">
        <f ca="1">IF(OR(ISBLANK('Worksheet 2b'!$D$13),ISBLANK($D69),ISBLANK($E69),ISERROR(VLOOKUP('Worksheet 2b'!$D$13,INDIRECT(VLOOKUP('Crash Summary Worksheet'!$D69,'Crash Types &amp; Calculations'!$M$5:$N$9,2,FALSE)),VLOOKUP('Crash Summary Worksheet'!$E69,'Crash Types &amp; Calculations'!$D$5:$K$26,8,FALSE),FALSE))),1,VLOOKUP('Worksheet 2b'!$D$13,INDIRECT(VLOOKUP('Crash Summary Worksheet'!$D69,'Crash Types &amp; Calculations'!$M$5:$N$9,2,FALSE)),VLOOKUP('Crash Summary Worksheet'!$E69,'Crash Types &amp; Calculations'!$D$5:$K$26,8,FALSE),FALSE))</f>
        <v>1</v>
      </c>
      <c r="AP69" s="285">
        <f ca="1">IF(OR(ISBLANK('Worksheet 2b'!$D$13),ISBLANK($D69),ISBLANK($E69),$H69="N",ISBLANK($H69)),1,VLOOKUP('Worksheet 2b'!$D$13,INDIRECT(VLOOKUP('Crash Summary Worksheet'!$D69,'Crash Types &amp; Calculations'!$M$5:$N$9,2,FALSE)),VLOOKUP("Wet Pavement",'Crash Types &amp; Calculations'!$D$5:$K$26,8,FALSE),FALSE))</f>
        <v>1</v>
      </c>
      <c r="AQ69" s="286">
        <f ca="1">IF(OR(ISBLANK('Worksheet 2b'!$D$13),ISBLANK($D69),ISBLANK($E69),$G69="N",ISBLANK($G69)),1,VLOOKUP('Worksheet 2b'!$D$13,INDIRECT(VLOOKUP('Crash Summary Worksheet'!$D69,'Crash Types &amp; Calculations'!$M$5:$N$9,2,FALSE)),VLOOKUP("Night",'Crash Types &amp; Calculations'!$D$5:$K$26,8,FALSE),FALSE))</f>
        <v>1</v>
      </c>
      <c r="AR69" s="288">
        <f t="shared" si="3"/>
        <v>0</v>
      </c>
      <c r="AS69" s="284">
        <f ca="1">IF(OR(ISBLANK('Worksheet 2b'!$D$27),ISBLANK($D69),ISBLANK($E69),ISERROR(VLOOKUP('Worksheet 2b'!$D$27,INDIRECT(VLOOKUP('Crash Summary Worksheet'!$D69,'Crash Types &amp; Calculations'!$M$5:$N$9,2,FALSE)),VLOOKUP('Crash Summary Worksheet'!$E69,'Crash Types &amp; Calculations'!$D$5:$K$26,8,FALSE),FALSE))),1,VLOOKUP('Worksheet 2b'!$D$27,INDIRECT(VLOOKUP('Crash Summary Worksheet'!$D69,'Crash Types &amp; Calculations'!$M$5:$N$9,2,FALSE)),VLOOKUP('Crash Summary Worksheet'!$E69,'Crash Types &amp; Calculations'!$D$5:$K$26,8,FALSE),FALSE))</f>
        <v>1</v>
      </c>
      <c r="AT69" s="285">
        <f ca="1">IF(OR(ISBLANK('Worksheet 2b'!$D$27),ISBLANK($D69),ISBLANK($E69),$H69="N",ISBLANK($H69)),1,VLOOKUP('Worksheet 2b'!$D$27,INDIRECT(VLOOKUP('Crash Summary Worksheet'!$D69,'Crash Types &amp; Calculations'!$M$5:$N$9,2,FALSE)),VLOOKUP("Wet Pavement",'Crash Types &amp; Calculations'!$D$5:$K$26,8,FALSE),FALSE))</f>
        <v>1</v>
      </c>
      <c r="AU69" s="286">
        <f ca="1">IF(OR(ISBLANK('Worksheet 2b'!$D$27),ISBLANK($D69),ISBLANK($E69),$G69="N",ISBLANK($G69)),1,VLOOKUP('Worksheet 2b'!$D$27,INDIRECT(VLOOKUP('Crash Summary Worksheet'!$D69,'Crash Types &amp; Calculations'!$M$5:$N$9,2,FALSE)),VLOOKUP("Night",'Crash Types &amp; Calculations'!$D$5:$K$26,8,FALSE),FALSE))</f>
        <v>1</v>
      </c>
      <c r="AV69" s="288">
        <f t="shared" si="4"/>
        <v>0</v>
      </c>
      <c r="AW69" s="284">
        <f ca="1">IF(OR(ISBLANK('Worksheet 2b'!$D$41),ISBLANK($D69),ISBLANK($E69),ISERROR(VLOOKUP('Worksheet 2b'!$D$41,INDIRECT(VLOOKUP('Crash Summary Worksheet'!$D69,'Crash Types &amp; Calculations'!$M$5:$N$9,2,FALSE)),VLOOKUP('Crash Summary Worksheet'!$E69,'Crash Types &amp; Calculations'!$D$5:$K$26,8,FALSE),FALSE))),1,VLOOKUP('Worksheet 2b'!$D$41,INDIRECT(VLOOKUP('Crash Summary Worksheet'!$D69,'Crash Types &amp; Calculations'!$M$5:$N$9,2,FALSE)),VLOOKUP('Crash Summary Worksheet'!$E69,'Crash Types &amp; Calculations'!$D$5:$K$26,8,FALSE),FALSE))</f>
        <v>1</v>
      </c>
      <c r="AX69" s="285">
        <f ca="1">IF(OR(ISBLANK('Worksheet 2b'!$D$41),ISBLANK($D69),ISBLANK($E69),$H69="N",ISBLANK($H69)),1,VLOOKUP('Worksheet 2b'!$D$41,INDIRECT(VLOOKUP('Crash Summary Worksheet'!$D69,'Crash Types &amp; Calculations'!$M$5:$N$9,2,FALSE)),VLOOKUP("Wet Pavement",'Crash Types &amp; Calculations'!$D$5:$K$26,8,FALSE),FALSE))</f>
        <v>1</v>
      </c>
      <c r="AY69" s="287">
        <f ca="1">IF(OR(ISBLANK('Worksheet 2b'!$D$41),ISBLANK($D69),ISBLANK($E69),$G69="N",ISBLANK($G69)),1,VLOOKUP('Worksheet 2b'!$D$41,INDIRECT(VLOOKUP('Crash Summary Worksheet'!$D69,'Crash Types &amp; Calculations'!$M$5:$N$9,2,FALSE)),VLOOKUP("Night",'Crash Types &amp; Calculations'!$D$5:$K$26,8,FALSE),FALSE))</f>
        <v>1</v>
      </c>
      <c r="AZ69" s="288">
        <f t="shared" si="5"/>
        <v>0</v>
      </c>
    </row>
    <row r="70" spans="1:52" ht="12.75" customHeight="1" x14ac:dyDescent="0.2">
      <c r="A70" s="618">
        <v>65</v>
      </c>
      <c r="B70" s="118"/>
      <c r="C70" s="119"/>
      <c r="D70" s="117"/>
      <c r="E70" s="117"/>
      <c r="F70" s="117"/>
      <c r="G70" s="118"/>
      <c r="H70" s="118"/>
      <c r="I70" s="118"/>
      <c r="J70" s="118"/>
      <c r="K70" s="117"/>
      <c r="L70" s="120"/>
      <c r="M70" s="289">
        <f t="shared" si="6"/>
        <v>0</v>
      </c>
      <c r="N70" s="290">
        <f t="shared" si="7"/>
        <v>1</v>
      </c>
      <c r="O70" s="283">
        <f>IF(ISBLANK('Worksheet 2a'!$D$13),1,
IF(AND(MAX(AC70:AE70)&gt;1,MIN(AC70:AE70)&lt;=1),MAX(AC70:AE70)*MIN(AC70:AE70),
IF(MIN(AC70:AE70)&gt;=1,MAX(AC70:AE70),MIN(AC70:AE70))))</f>
        <v>1</v>
      </c>
      <c r="P70" s="283">
        <f>IF(ISBLANK('Worksheet 2a'!$D$27),1,
IF(AND(MAX(AG70:AI70)&gt;1,MIN(AG70:AI70)&lt;=1),MAX(AG70:AI70)*MIN(AG70:AI70),
IF(MIN(AG70:AI70)&gt;=1,MAX(AG70:AI70),MIN(AG70:AI70))))</f>
        <v>1</v>
      </c>
      <c r="Q70" s="283">
        <f>IF(ISBLANK('Worksheet 2a'!$D$41),1,
IF(AND(MAX(AK70:AM70)&gt;1,MIN(AK70:AM70)&lt;=1),MAX(AK70:AM70)*MIN(AK70:AM70),
IF(MIN(AK70:AM70)&gt;=1,MAX(AK70:AM70),MIN(AK70:AM70))))</f>
        <v>1</v>
      </c>
      <c r="R70" s="283">
        <f>IF(ISBLANK('Worksheet 2b'!$D$13),1,
IF(AND(MAX(AO70:AQ70)&gt;1,MIN(AO70:AQ70)&lt;=1),MAX(AO70:AQ70)*MIN(AO70:AQ70),
IF(MIN(AO70:AQ70)&gt;=1,MAX(AO70:AQ70),MIN(AO70:AQ70))))</f>
        <v>1</v>
      </c>
      <c r="S70" s="283">
        <f>IF(ISBLANK('Worksheet 2b'!$D$27),1,
IF(AND(MAX(AS70:AU70)&gt;1,MIN(AS70:AU70)&lt;=1),MAX(AS70:AU70)*MIN(AS70:AU70),
IF(MIN(AS70:AU70)&gt;=1,MAX(AS70:AU70),MIN(AS70:AU70))))</f>
        <v>1</v>
      </c>
      <c r="T70" s="283">
        <f>IF(ISBLANK('Worksheet 2b'!$D$41),1,
IF(AND(MAX(AW70:AY70)&gt;1,MIN(AW70:AY70)&lt;=1),MAX(AW70:AY70)*MIN(AW70:AY70),
IF(MIN(AW70:AY70)&gt;=1,MAX(AW70:AY70),MIN(AW70:AY70))))</f>
        <v>1</v>
      </c>
      <c r="U70" s="669" cm="1">
        <f t="array" ref="U70">IF(MAX(O70:T70)&lt;=1,1,PRODUCT(IF(O70:T70&gt;=1,O70:T70)))</f>
        <v>1</v>
      </c>
      <c r="V70" s="669">
        <f t="shared" si="8"/>
        <v>1</v>
      </c>
      <c r="W70" s="683" t="str">
        <f t="shared" si="9"/>
        <v>X</v>
      </c>
      <c r="X70" s="683">
        <f>IF(P70=MIN($O70:$T70),IF(COUNTIF($W70:W70,"X")&gt;0,P70,"X"),P70)</f>
        <v>1</v>
      </c>
      <c r="Y70" s="683">
        <f>IF(Q70=MIN($O70:$T70),IF(COUNTIF($W70:X70,"X")&gt;0,Q70,"X"),Q70)</f>
        <v>1</v>
      </c>
      <c r="Z70" s="683">
        <f>IF(R70=MIN($O70:$T70),IF(COUNTIF($W70:Y70,"X")&gt;0,R70,"X"),R70)</f>
        <v>1</v>
      </c>
      <c r="AA70" s="683">
        <f>IF(S70=MIN($O70:$T70),IF(COUNTIF($W70:Z70,"X")&gt;0,S70,"X"),S70)</f>
        <v>1</v>
      </c>
      <c r="AB70" s="684">
        <f>IF(T70=MIN($O70:$T70),IF(COUNTIF($W70:AA70,"X")&gt;0,T70,"X"),T70)</f>
        <v>1</v>
      </c>
      <c r="AC70" s="284">
        <f ca="1">IF(OR(ISBLANK('Worksheet 2a'!$D$13),ISBLANK($D70),ISBLANK($E70),ISERROR(VLOOKUP('Worksheet 2a'!$D$13,INDIRECT(VLOOKUP('Crash Summary Worksheet'!$D70,'Crash Types &amp; Calculations'!$M$5:$N$9,2,FALSE)),VLOOKUP('Crash Summary Worksheet'!$E70,'Crash Types &amp; Calculations'!$D$5:$K$26,8,FALSE),FALSE))),1,VLOOKUP('Worksheet 2a'!$D$13,INDIRECT(VLOOKUP('Crash Summary Worksheet'!$D70,'Crash Types &amp; Calculations'!$M$5:$N$9,2,FALSE)),VLOOKUP('Crash Summary Worksheet'!$E70,'Crash Types &amp; Calculations'!$D$5:$K$26,8,FALSE),FALSE))</f>
        <v>1</v>
      </c>
      <c r="AD70" s="285">
        <f ca="1">IF(OR(ISBLANK('Worksheet 2a'!$D$13),ISBLANK($D70),ISBLANK($E70),$H70="N",ISBLANK($H70)),1,VLOOKUP('Worksheet 2a'!$D$13,INDIRECT(VLOOKUP('Crash Summary Worksheet'!$D70,'Crash Types &amp; Calculations'!$M$5:$N$9,2,FALSE)),VLOOKUP("Wet Pavement",'Crash Types &amp; Calculations'!$D$5:$K$26,8,FALSE),FALSE))</f>
        <v>1</v>
      </c>
      <c r="AE70" s="286">
        <f ca="1">IF(OR(ISBLANK('Worksheet 2a'!$D$13),ISBLANK($D70),ISBLANK($E70),$G70="N",ISBLANK($G70)),1,VLOOKUP('Worksheet 2a'!$D$13,INDIRECT(VLOOKUP('Crash Summary Worksheet'!$D70,'Crash Types &amp; Calculations'!$M$5:$N$9,2,FALSE)),VLOOKUP("Night",'Crash Types &amp; Calculations'!$D$5:$K$26,8,FALSE),FALSE))</f>
        <v>1</v>
      </c>
      <c r="AF70" s="288">
        <f t="shared" ref="AF70:AF133" si="10">IF(SUM(1-$O70,1-$P70,1-$Q70,1-$R70,1-$S70,1-$T70)=0,0,$M70*(1-O70)/SUM(1-$O70,1-$P70,1-$Q70,1-$R70,1-$S70,1-$T70))</f>
        <v>0</v>
      </c>
      <c r="AG70" s="284">
        <f ca="1">IF(OR(ISBLANK('Worksheet 2a'!$D$27),ISBLANK($D70),ISBLANK($E70),ISERROR(VLOOKUP('Worksheet 2a'!$D$27,INDIRECT(VLOOKUP('Crash Summary Worksheet'!$D70,'Crash Types &amp; Calculations'!$M$5:$N$9,2,FALSE)),VLOOKUP('Crash Summary Worksheet'!$E70,'Crash Types &amp; Calculations'!$D$5:$K$26,8,FALSE),FALSE))),1,VLOOKUP('Worksheet 2a'!$D$27,INDIRECT(VLOOKUP('Crash Summary Worksheet'!$D70,'Crash Types &amp; Calculations'!$M$5:$N$9,2,FALSE)),VLOOKUP('Crash Summary Worksheet'!$E70,'Crash Types &amp; Calculations'!$D$5:$K$26,8,FALSE),FALSE))</f>
        <v>1</v>
      </c>
      <c r="AH70" s="285">
        <f ca="1">IF(OR(ISBLANK('Worksheet 2a'!$D$27),ISBLANK($D70),ISBLANK($E70),$H70="N",ISBLANK($H70)),1,VLOOKUP('Worksheet 2a'!$D$27,INDIRECT(VLOOKUP('Crash Summary Worksheet'!$D70,'Crash Types &amp; Calculations'!$M$5:$N$9,2,FALSE)),VLOOKUP("Wet Pavement",'Crash Types &amp; Calculations'!$D$5:$K$26,8,FALSE),FALSE))</f>
        <v>1</v>
      </c>
      <c r="AI70" s="286">
        <f ca="1">IF(OR(ISBLANK('Worksheet 2a'!$D$27),ISBLANK($D70),ISBLANK($E70),$G70="N",ISBLANK($G70)),1,VLOOKUP('Worksheet 2a'!$D$27,INDIRECT(VLOOKUP('Crash Summary Worksheet'!$D70,'Crash Types &amp; Calculations'!$M$5:$N$9,2,FALSE)),VLOOKUP("Night",'Crash Types &amp; Calculations'!$D$5:$K$26,8,FALSE),FALSE))</f>
        <v>1</v>
      </c>
      <c r="AJ70" s="288">
        <f t="shared" ref="AJ70:AJ133" si="11">IF(SUM(1-$O70,1-$P70,1-$Q70,1-$R70,1-$S70,1-$T70)=0,0,$M70*(1-P70)/SUM(1-$O70,1-$P70,1-$Q70,1-$R70,1-$S70,1-$T70))</f>
        <v>0</v>
      </c>
      <c r="AK70" s="284">
        <f ca="1">IF(OR(ISBLANK('Worksheet 2a'!$D$41),ISBLANK($D70),ISBLANK($E70),ISERROR(VLOOKUP('Worksheet 2a'!$D$41,INDIRECT(VLOOKUP('Crash Summary Worksheet'!$D70,'Crash Types &amp; Calculations'!$M$5:$N$9,2,FALSE)),VLOOKUP('Crash Summary Worksheet'!$E70,'Crash Types &amp; Calculations'!$D$5:$K$26,8,FALSE),FALSE))),1,VLOOKUP('Worksheet 2a'!$D$41,INDIRECT(VLOOKUP('Crash Summary Worksheet'!$D70,'Crash Types &amp; Calculations'!$M$5:$N$9,2,FALSE)),VLOOKUP('Crash Summary Worksheet'!$E70,'Crash Types &amp; Calculations'!$D$5:$K$26,8,FALSE),FALSE))</f>
        <v>1</v>
      </c>
      <c r="AL70" s="285">
        <f ca="1">IF(OR(ISBLANK('Worksheet 2a'!$D$41),ISBLANK($D70),ISBLANK($E70),$H70="N",ISBLANK($H70)),1,VLOOKUP('Worksheet 2a'!$D$41,INDIRECT(VLOOKUP('Crash Summary Worksheet'!$D70,'Crash Types &amp; Calculations'!$M$5:$N$9,2,FALSE)),VLOOKUP("Wet Pavement",'Crash Types &amp; Calculations'!$D$5:$K$26,8,FALSE),FALSE))</f>
        <v>1</v>
      </c>
      <c r="AM70" s="287">
        <f ca="1">IF(OR(ISBLANK('Worksheet 2a'!$D$41),ISBLANK($D70),ISBLANK($E70),$G70="N",ISBLANK($G70)),1,VLOOKUP('Worksheet 2a'!$D$41,INDIRECT(VLOOKUP('Crash Summary Worksheet'!$D70,'Crash Types &amp; Calculations'!$M$5:$N$9,2,FALSE)),VLOOKUP("Night",'Crash Types &amp; Calculations'!$D$5:$K$26,8,FALSE),FALSE))</f>
        <v>1</v>
      </c>
      <c r="AN70" s="288">
        <f t="shared" ref="AN70:AN133" si="12">IF(SUM(1-$O70,1-$P70,1-$Q70,1-$R70,1-$S70,1-$T70)=0,0,$M70*(1-Q70)/SUM(1-$O70,1-$P70,1-$Q70,1-$R70,1-$S70,1-$T70))</f>
        <v>0</v>
      </c>
      <c r="AO70" s="284">
        <f ca="1">IF(OR(ISBLANK('Worksheet 2b'!$D$13),ISBLANK($D70),ISBLANK($E70),ISERROR(VLOOKUP('Worksheet 2b'!$D$13,INDIRECT(VLOOKUP('Crash Summary Worksheet'!$D70,'Crash Types &amp; Calculations'!$M$5:$N$9,2,FALSE)),VLOOKUP('Crash Summary Worksheet'!$E70,'Crash Types &amp; Calculations'!$D$5:$K$26,8,FALSE),FALSE))),1,VLOOKUP('Worksheet 2b'!$D$13,INDIRECT(VLOOKUP('Crash Summary Worksheet'!$D70,'Crash Types &amp; Calculations'!$M$5:$N$9,2,FALSE)),VLOOKUP('Crash Summary Worksheet'!$E70,'Crash Types &amp; Calculations'!$D$5:$K$26,8,FALSE),FALSE))</f>
        <v>1</v>
      </c>
      <c r="AP70" s="285">
        <f ca="1">IF(OR(ISBLANK('Worksheet 2b'!$D$13),ISBLANK($D70),ISBLANK($E70),$H70="N",ISBLANK($H70)),1,VLOOKUP('Worksheet 2b'!$D$13,INDIRECT(VLOOKUP('Crash Summary Worksheet'!$D70,'Crash Types &amp; Calculations'!$M$5:$N$9,2,FALSE)),VLOOKUP("Wet Pavement",'Crash Types &amp; Calculations'!$D$5:$K$26,8,FALSE),FALSE))</f>
        <v>1</v>
      </c>
      <c r="AQ70" s="286">
        <f ca="1">IF(OR(ISBLANK('Worksheet 2b'!$D$13),ISBLANK($D70),ISBLANK($E70),$G70="N",ISBLANK($G70)),1,VLOOKUP('Worksheet 2b'!$D$13,INDIRECT(VLOOKUP('Crash Summary Worksheet'!$D70,'Crash Types &amp; Calculations'!$M$5:$N$9,2,FALSE)),VLOOKUP("Night",'Crash Types &amp; Calculations'!$D$5:$K$26,8,FALSE),FALSE))</f>
        <v>1</v>
      </c>
      <c r="AR70" s="288">
        <f t="shared" ref="AR70:AR133" si="13">IF(SUM(1-$O70,1-$P70,1-$Q70,1-$R70,1-$S70,1-$T70)=0,0,$M70*(1-R70)/SUM(1-$O70,1-$P70,1-$Q70,1-$R70,1-$S70,1-$T70))</f>
        <v>0</v>
      </c>
      <c r="AS70" s="284">
        <f ca="1">IF(OR(ISBLANK('Worksheet 2b'!$D$27),ISBLANK($D70),ISBLANK($E70),ISERROR(VLOOKUP('Worksheet 2b'!$D$27,INDIRECT(VLOOKUP('Crash Summary Worksheet'!$D70,'Crash Types &amp; Calculations'!$M$5:$N$9,2,FALSE)),VLOOKUP('Crash Summary Worksheet'!$E70,'Crash Types &amp; Calculations'!$D$5:$K$26,8,FALSE),FALSE))),1,VLOOKUP('Worksheet 2b'!$D$27,INDIRECT(VLOOKUP('Crash Summary Worksheet'!$D70,'Crash Types &amp; Calculations'!$M$5:$N$9,2,FALSE)),VLOOKUP('Crash Summary Worksheet'!$E70,'Crash Types &amp; Calculations'!$D$5:$K$26,8,FALSE),FALSE))</f>
        <v>1</v>
      </c>
      <c r="AT70" s="285">
        <f ca="1">IF(OR(ISBLANK('Worksheet 2b'!$D$27),ISBLANK($D70),ISBLANK($E70),$H70="N",ISBLANK($H70)),1,VLOOKUP('Worksheet 2b'!$D$27,INDIRECT(VLOOKUP('Crash Summary Worksheet'!$D70,'Crash Types &amp; Calculations'!$M$5:$N$9,2,FALSE)),VLOOKUP("Wet Pavement",'Crash Types &amp; Calculations'!$D$5:$K$26,8,FALSE),FALSE))</f>
        <v>1</v>
      </c>
      <c r="AU70" s="286">
        <f ca="1">IF(OR(ISBLANK('Worksheet 2b'!$D$27),ISBLANK($D70),ISBLANK($E70),$G70="N",ISBLANK($G70)),1,VLOOKUP('Worksheet 2b'!$D$27,INDIRECT(VLOOKUP('Crash Summary Worksheet'!$D70,'Crash Types &amp; Calculations'!$M$5:$N$9,2,FALSE)),VLOOKUP("Night",'Crash Types &amp; Calculations'!$D$5:$K$26,8,FALSE),FALSE))</f>
        <v>1</v>
      </c>
      <c r="AV70" s="288">
        <f t="shared" ref="AV70:AV133" si="14">IF(SUM(1-$O70,1-$P70,1-$Q70,1-$R70,1-$S70,1-$T70)=0,0,$M70*(1-S70)/SUM(1-$O70,1-$P70,1-$Q70,1-$R70,1-$S70,1-$T70))</f>
        <v>0</v>
      </c>
      <c r="AW70" s="284">
        <f ca="1">IF(OR(ISBLANK('Worksheet 2b'!$D$41),ISBLANK($D70),ISBLANK($E70),ISERROR(VLOOKUP('Worksheet 2b'!$D$41,INDIRECT(VLOOKUP('Crash Summary Worksheet'!$D70,'Crash Types &amp; Calculations'!$M$5:$N$9,2,FALSE)),VLOOKUP('Crash Summary Worksheet'!$E70,'Crash Types &amp; Calculations'!$D$5:$K$26,8,FALSE),FALSE))),1,VLOOKUP('Worksheet 2b'!$D$41,INDIRECT(VLOOKUP('Crash Summary Worksheet'!$D70,'Crash Types &amp; Calculations'!$M$5:$N$9,2,FALSE)),VLOOKUP('Crash Summary Worksheet'!$E70,'Crash Types &amp; Calculations'!$D$5:$K$26,8,FALSE),FALSE))</f>
        <v>1</v>
      </c>
      <c r="AX70" s="285">
        <f ca="1">IF(OR(ISBLANK('Worksheet 2b'!$D$41),ISBLANK($D70),ISBLANK($E70),$H70="N",ISBLANK($H70)),1,VLOOKUP('Worksheet 2b'!$D$41,INDIRECT(VLOOKUP('Crash Summary Worksheet'!$D70,'Crash Types &amp; Calculations'!$M$5:$N$9,2,FALSE)),VLOOKUP("Wet Pavement",'Crash Types &amp; Calculations'!$D$5:$K$26,8,FALSE),FALSE))</f>
        <v>1</v>
      </c>
      <c r="AY70" s="287">
        <f ca="1">IF(OR(ISBLANK('Worksheet 2b'!$D$41),ISBLANK($D70),ISBLANK($E70),$G70="N",ISBLANK($G70)),1,VLOOKUP('Worksheet 2b'!$D$41,INDIRECT(VLOOKUP('Crash Summary Worksheet'!$D70,'Crash Types &amp; Calculations'!$M$5:$N$9,2,FALSE)),VLOOKUP("Night",'Crash Types &amp; Calculations'!$D$5:$K$26,8,FALSE),FALSE))</f>
        <v>1</v>
      </c>
      <c r="AZ70" s="288">
        <f t="shared" ref="AZ70:AZ133" si="15">IF(SUM(1-$O70,1-$P70,1-$Q70,1-$R70,1-$S70,1-$T70)=0,0,$M70*(1-T70)/SUM(1-$O70,1-$P70,1-$Q70,1-$R70,1-$S70,1-$T70))</f>
        <v>0</v>
      </c>
    </row>
    <row r="71" spans="1:52" ht="12.75" customHeight="1" x14ac:dyDescent="0.2">
      <c r="A71" s="618">
        <v>66</v>
      </c>
      <c r="B71" s="118"/>
      <c r="C71" s="119"/>
      <c r="D71" s="117"/>
      <c r="E71" s="117"/>
      <c r="F71" s="117"/>
      <c r="G71" s="118"/>
      <c r="H71" s="118"/>
      <c r="I71" s="118"/>
      <c r="J71" s="118"/>
      <c r="K71" s="117"/>
      <c r="L71" s="120"/>
      <c r="M71" s="289">
        <f t="shared" ref="M71:M134" si="16">1-N71</f>
        <v>0</v>
      </c>
      <c r="N71" s="290">
        <f t="shared" ref="N71:N134" si="17">IF(F71="Related",U71*V71,1)</f>
        <v>1</v>
      </c>
      <c r="O71" s="283">
        <f>IF(ISBLANK('Worksheet 2a'!$D$13),1,
IF(AND(MAX(AC71:AE71)&gt;1,MIN(AC71:AE71)&lt;=1),MAX(AC71:AE71)*MIN(AC71:AE71),
IF(MIN(AC71:AE71)&gt;=1,MAX(AC71:AE71),MIN(AC71:AE71))))</f>
        <v>1</v>
      </c>
      <c r="P71" s="283">
        <f>IF(ISBLANK('Worksheet 2a'!$D$27),1,
IF(AND(MAX(AG71:AI71)&gt;1,MIN(AG71:AI71)&lt;=1),MAX(AG71:AI71)*MIN(AG71:AI71),
IF(MIN(AG71:AI71)&gt;=1,MAX(AG71:AI71),MIN(AG71:AI71))))</f>
        <v>1</v>
      </c>
      <c r="Q71" s="283">
        <f>IF(ISBLANK('Worksheet 2a'!$D$41),1,
IF(AND(MAX(AK71:AM71)&gt;1,MIN(AK71:AM71)&lt;=1),MAX(AK71:AM71)*MIN(AK71:AM71),
IF(MIN(AK71:AM71)&gt;=1,MAX(AK71:AM71),MIN(AK71:AM71))))</f>
        <v>1</v>
      </c>
      <c r="R71" s="283">
        <f>IF(ISBLANK('Worksheet 2b'!$D$13),1,
IF(AND(MAX(AO71:AQ71)&gt;1,MIN(AO71:AQ71)&lt;=1),MAX(AO71:AQ71)*MIN(AO71:AQ71),
IF(MIN(AO71:AQ71)&gt;=1,MAX(AO71:AQ71),MIN(AO71:AQ71))))</f>
        <v>1</v>
      </c>
      <c r="S71" s="283">
        <f>IF(ISBLANK('Worksheet 2b'!$D$27),1,
IF(AND(MAX(AS71:AU71)&gt;1,MIN(AS71:AU71)&lt;=1),MAX(AS71:AU71)*MIN(AS71:AU71),
IF(MIN(AS71:AU71)&gt;=1,MAX(AS71:AU71),MIN(AS71:AU71))))</f>
        <v>1</v>
      </c>
      <c r="T71" s="283">
        <f>IF(ISBLANK('Worksheet 2b'!$D$41),1,
IF(AND(MAX(AW71:AY71)&gt;1,MIN(AW71:AY71)&lt;=1),MAX(AW71:AY71)*MIN(AW71:AY71),
IF(MIN(AW71:AY71)&gt;=1,MAX(AW71:AY71),MIN(AW71:AY71))))</f>
        <v>1</v>
      </c>
      <c r="U71" s="669" cm="1">
        <f t="array" ref="U71">IF(MAX(O71:T71)&lt;=1,1,PRODUCT(IF(O71:T71&gt;=1,O71:T71)))</f>
        <v>1</v>
      </c>
      <c r="V71" s="669">
        <f t="shared" ref="V71:V134" si="18">IF(MIN(O71:T71)&gt;=1,1,MIN(MIN(O71:T71),MIN(W71:AB71),(MIN(W71:AB71)*MIN(O71:T71))^MIN(MIN(W71:AB71),MIN(O71:T71))))</f>
        <v>1</v>
      </c>
      <c r="W71" s="683" t="str">
        <f t="shared" ref="W71:W134" si="19">IF(O71=MIN($O71:$T71),"X",O71)</f>
        <v>X</v>
      </c>
      <c r="X71" s="683">
        <f>IF(P71=MIN($O71:$T71),IF(COUNTIF($W71:W71,"X")&gt;0,P71,"X"),P71)</f>
        <v>1</v>
      </c>
      <c r="Y71" s="683">
        <f>IF(Q71=MIN($O71:$T71),IF(COUNTIF($W71:X71,"X")&gt;0,Q71,"X"),Q71)</f>
        <v>1</v>
      </c>
      <c r="Z71" s="683">
        <f>IF(R71=MIN($O71:$T71),IF(COUNTIF($W71:Y71,"X")&gt;0,R71,"X"),R71)</f>
        <v>1</v>
      </c>
      <c r="AA71" s="683">
        <f>IF(S71=MIN($O71:$T71),IF(COUNTIF($W71:Z71,"X")&gt;0,S71,"X"),S71)</f>
        <v>1</v>
      </c>
      <c r="AB71" s="684">
        <f>IF(T71=MIN($O71:$T71),IF(COUNTIF($W71:AA71,"X")&gt;0,T71,"X"),T71)</f>
        <v>1</v>
      </c>
      <c r="AC71" s="284">
        <f ca="1">IF(OR(ISBLANK('Worksheet 2a'!$D$13),ISBLANK($D71),ISBLANK($E71),ISERROR(VLOOKUP('Worksheet 2a'!$D$13,INDIRECT(VLOOKUP('Crash Summary Worksheet'!$D71,'Crash Types &amp; Calculations'!$M$5:$N$9,2,FALSE)),VLOOKUP('Crash Summary Worksheet'!$E71,'Crash Types &amp; Calculations'!$D$5:$K$26,8,FALSE),FALSE))),1,VLOOKUP('Worksheet 2a'!$D$13,INDIRECT(VLOOKUP('Crash Summary Worksheet'!$D71,'Crash Types &amp; Calculations'!$M$5:$N$9,2,FALSE)),VLOOKUP('Crash Summary Worksheet'!$E71,'Crash Types &amp; Calculations'!$D$5:$K$26,8,FALSE),FALSE))</f>
        <v>1</v>
      </c>
      <c r="AD71" s="285">
        <f ca="1">IF(OR(ISBLANK('Worksheet 2a'!$D$13),ISBLANK($D71),ISBLANK($E71),$H71="N",ISBLANK($H71)),1,VLOOKUP('Worksheet 2a'!$D$13,INDIRECT(VLOOKUP('Crash Summary Worksheet'!$D71,'Crash Types &amp; Calculations'!$M$5:$N$9,2,FALSE)),VLOOKUP("Wet Pavement",'Crash Types &amp; Calculations'!$D$5:$K$26,8,FALSE),FALSE))</f>
        <v>1</v>
      </c>
      <c r="AE71" s="286">
        <f ca="1">IF(OR(ISBLANK('Worksheet 2a'!$D$13),ISBLANK($D71),ISBLANK($E71),$G71="N",ISBLANK($G71)),1,VLOOKUP('Worksheet 2a'!$D$13,INDIRECT(VLOOKUP('Crash Summary Worksheet'!$D71,'Crash Types &amp; Calculations'!$M$5:$N$9,2,FALSE)),VLOOKUP("Night",'Crash Types &amp; Calculations'!$D$5:$K$26,8,FALSE),FALSE))</f>
        <v>1</v>
      </c>
      <c r="AF71" s="288">
        <f t="shared" si="10"/>
        <v>0</v>
      </c>
      <c r="AG71" s="284">
        <f ca="1">IF(OR(ISBLANK('Worksheet 2a'!$D$27),ISBLANK($D71),ISBLANK($E71),ISERROR(VLOOKUP('Worksheet 2a'!$D$27,INDIRECT(VLOOKUP('Crash Summary Worksheet'!$D71,'Crash Types &amp; Calculations'!$M$5:$N$9,2,FALSE)),VLOOKUP('Crash Summary Worksheet'!$E71,'Crash Types &amp; Calculations'!$D$5:$K$26,8,FALSE),FALSE))),1,VLOOKUP('Worksheet 2a'!$D$27,INDIRECT(VLOOKUP('Crash Summary Worksheet'!$D71,'Crash Types &amp; Calculations'!$M$5:$N$9,2,FALSE)),VLOOKUP('Crash Summary Worksheet'!$E71,'Crash Types &amp; Calculations'!$D$5:$K$26,8,FALSE),FALSE))</f>
        <v>1</v>
      </c>
      <c r="AH71" s="285">
        <f ca="1">IF(OR(ISBLANK('Worksheet 2a'!$D$27),ISBLANK($D71),ISBLANK($E71),$H71="N",ISBLANK($H71)),1,VLOOKUP('Worksheet 2a'!$D$27,INDIRECT(VLOOKUP('Crash Summary Worksheet'!$D71,'Crash Types &amp; Calculations'!$M$5:$N$9,2,FALSE)),VLOOKUP("Wet Pavement",'Crash Types &amp; Calculations'!$D$5:$K$26,8,FALSE),FALSE))</f>
        <v>1</v>
      </c>
      <c r="AI71" s="286">
        <f ca="1">IF(OR(ISBLANK('Worksheet 2a'!$D$27),ISBLANK($D71),ISBLANK($E71),$G71="N",ISBLANK($G71)),1,VLOOKUP('Worksheet 2a'!$D$27,INDIRECT(VLOOKUP('Crash Summary Worksheet'!$D71,'Crash Types &amp; Calculations'!$M$5:$N$9,2,FALSE)),VLOOKUP("Night",'Crash Types &amp; Calculations'!$D$5:$K$26,8,FALSE),FALSE))</f>
        <v>1</v>
      </c>
      <c r="AJ71" s="288">
        <f t="shared" si="11"/>
        <v>0</v>
      </c>
      <c r="AK71" s="284">
        <f ca="1">IF(OR(ISBLANK('Worksheet 2a'!$D$41),ISBLANK($D71),ISBLANK($E71),ISERROR(VLOOKUP('Worksheet 2a'!$D$41,INDIRECT(VLOOKUP('Crash Summary Worksheet'!$D71,'Crash Types &amp; Calculations'!$M$5:$N$9,2,FALSE)),VLOOKUP('Crash Summary Worksheet'!$E71,'Crash Types &amp; Calculations'!$D$5:$K$26,8,FALSE),FALSE))),1,VLOOKUP('Worksheet 2a'!$D$41,INDIRECT(VLOOKUP('Crash Summary Worksheet'!$D71,'Crash Types &amp; Calculations'!$M$5:$N$9,2,FALSE)),VLOOKUP('Crash Summary Worksheet'!$E71,'Crash Types &amp; Calculations'!$D$5:$K$26,8,FALSE),FALSE))</f>
        <v>1</v>
      </c>
      <c r="AL71" s="285">
        <f ca="1">IF(OR(ISBLANK('Worksheet 2a'!$D$41),ISBLANK($D71),ISBLANK($E71),$H71="N",ISBLANK($H71)),1,VLOOKUP('Worksheet 2a'!$D$41,INDIRECT(VLOOKUP('Crash Summary Worksheet'!$D71,'Crash Types &amp; Calculations'!$M$5:$N$9,2,FALSE)),VLOOKUP("Wet Pavement",'Crash Types &amp; Calculations'!$D$5:$K$26,8,FALSE),FALSE))</f>
        <v>1</v>
      </c>
      <c r="AM71" s="287">
        <f ca="1">IF(OR(ISBLANK('Worksheet 2a'!$D$41),ISBLANK($D71),ISBLANK($E71),$G71="N",ISBLANK($G71)),1,VLOOKUP('Worksheet 2a'!$D$41,INDIRECT(VLOOKUP('Crash Summary Worksheet'!$D71,'Crash Types &amp; Calculations'!$M$5:$N$9,2,FALSE)),VLOOKUP("Night",'Crash Types &amp; Calculations'!$D$5:$K$26,8,FALSE),FALSE))</f>
        <v>1</v>
      </c>
      <c r="AN71" s="288">
        <f t="shared" si="12"/>
        <v>0</v>
      </c>
      <c r="AO71" s="284">
        <f ca="1">IF(OR(ISBLANK('Worksheet 2b'!$D$13),ISBLANK($D71),ISBLANK($E71),ISERROR(VLOOKUP('Worksheet 2b'!$D$13,INDIRECT(VLOOKUP('Crash Summary Worksheet'!$D71,'Crash Types &amp; Calculations'!$M$5:$N$9,2,FALSE)),VLOOKUP('Crash Summary Worksheet'!$E71,'Crash Types &amp; Calculations'!$D$5:$K$26,8,FALSE),FALSE))),1,VLOOKUP('Worksheet 2b'!$D$13,INDIRECT(VLOOKUP('Crash Summary Worksheet'!$D71,'Crash Types &amp; Calculations'!$M$5:$N$9,2,FALSE)),VLOOKUP('Crash Summary Worksheet'!$E71,'Crash Types &amp; Calculations'!$D$5:$K$26,8,FALSE),FALSE))</f>
        <v>1</v>
      </c>
      <c r="AP71" s="285">
        <f ca="1">IF(OR(ISBLANK('Worksheet 2b'!$D$13),ISBLANK($D71),ISBLANK($E71),$H71="N",ISBLANK($H71)),1,VLOOKUP('Worksheet 2b'!$D$13,INDIRECT(VLOOKUP('Crash Summary Worksheet'!$D71,'Crash Types &amp; Calculations'!$M$5:$N$9,2,FALSE)),VLOOKUP("Wet Pavement",'Crash Types &amp; Calculations'!$D$5:$K$26,8,FALSE),FALSE))</f>
        <v>1</v>
      </c>
      <c r="AQ71" s="286">
        <f ca="1">IF(OR(ISBLANK('Worksheet 2b'!$D$13),ISBLANK($D71),ISBLANK($E71),$G71="N",ISBLANK($G71)),1,VLOOKUP('Worksheet 2b'!$D$13,INDIRECT(VLOOKUP('Crash Summary Worksheet'!$D71,'Crash Types &amp; Calculations'!$M$5:$N$9,2,FALSE)),VLOOKUP("Night",'Crash Types &amp; Calculations'!$D$5:$K$26,8,FALSE),FALSE))</f>
        <v>1</v>
      </c>
      <c r="AR71" s="288">
        <f t="shared" si="13"/>
        <v>0</v>
      </c>
      <c r="AS71" s="284">
        <f ca="1">IF(OR(ISBLANK('Worksheet 2b'!$D$27),ISBLANK($D71),ISBLANK($E71),ISERROR(VLOOKUP('Worksheet 2b'!$D$27,INDIRECT(VLOOKUP('Crash Summary Worksheet'!$D71,'Crash Types &amp; Calculations'!$M$5:$N$9,2,FALSE)),VLOOKUP('Crash Summary Worksheet'!$E71,'Crash Types &amp; Calculations'!$D$5:$K$26,8,FALSE),FALSE))),1,VLOOKUP('Worksheet 2b'!$D$27,INDIRECT(VLOOKUP('Crash Summary Worksheet'!$D71,'Crash Types &amp; Calculations'!$M$5:$N$9,2,FALSE)),VLOOKUP('Crash Summary Worksheet'!$E71,'Crash Types &amp; Calculations'!$D$5:$K$26,8,FALSE),FALSE))</f>
        <v>1</v>
      </c>
      <c r="AT71" s="285">
        <f ca="1">IF(OR(ISBLANK('Worksheet 2b'!$D$27),ISBLANK($D71),ISBLANK($E71),$H71="N",ISBLANK($H71)),1,VLOOKUP('Worksheet 2b'!$D$27,INDIRECT(VLOOKUP('Crash Summary Worksheet'!$D71,'Crash Types &amp; Calculations'!$M$5:$N$9,2,FALSE)),VLOOKUP("Wet Pavement",'Crash Types &amp; Calculations'!$D$5:$K$26,8,FALSE),FALSE))</f>
        <v>1</v>
      </c>
      <c r="AU71" s="286">
        <f ca="1">IF(OR(ISBLANK('Worksheet 2b'!$D$27),ISBLANK($D71),ISBLANK($E71),$G71="N",ISBLANK($G71)),1,VLOOKUP('Worksheet 2b'!$D$27,INDIRECT(VLOOKUP('Crash Summary Worksheet'!$D71,'Crash Types &amp; Calculations'!$M$5:$N$9,2,FALSE)),VLOOKUP("Night",'Crash Types &amp; Calculations'!$D$5:$K$26,8,FALSE),FALSE))</f>
        <v>1</v>
      </c>
      <c r="AV71" s="288">
        <f t="shared" si="14"/>
        <v>0</v>
      </c>
      <c r="AW71" s="284">
        <f ca="1">IF(OR(ISBLANK('Worksheet 2b'!$D$41),ISBLANK($D71),ISBLANK($E71),ISERROR(VLOOKUP('Worksheet 2b'!$D$41,INDIRECT(VLOOKUP('Crash Summary Worksheet'!$D71,'Crash Types &amp; Calculations'!$M$5:$N$9,2,FALSE)),VLOOKUP('Crash Summary Worksheet'!$E71,'Crash Types &amp; Calculations'!$D$5:$K$26,8,FALSE),FALSE))),1,VLOOKUP('Worksheet 2b'!$D$41,INDIRECT(VLOOKUP('Crash Summary Worksheet'!$D71,'Crash Types &amp; Calculations'!$M$5:$N$9,2,FALSE)),VLOOKUP('Crash Summary Worksheet'!$E71,'Crash Types &amp; Calculations'!$D$5:$K$26,8,FALSE),FALSE))</f>
        <v>1</v>
      </c>
      <c r="AX71" s="285">
        <f ca="1">IF(OR(ISBLANK('Worksheet 2b'!$D$41),ISBLANK($D71),ISBLANK($E71),$H71="N",ISBLANK($H71)),1,VLOOKUP('Worksheet 2b'!$D$41,INDIRECT(VLOOKUP('Crash Summary Worksheet'!$D71,'Crash Types &amp; Calculations'!$M$5:$N$9,2,FALSE)),VLOOKUP("Wet Pavement",'Crash Types &amp; Calculations'!$D$5:$K$26,8,FALSE),FALSE))</f>
        <v>1</v>
      </c>
      <c r="AY71" s="287">
        <f ca="1">IF(OR(ISBLANK('Worksheet 2b'!$D$41),ISBLANK($D71),ISBLANK($E71),$G71="N",ISBLANK($G71)),1,VLOOKUP('Worksheet 2b'!$D$41,INDIRECT(VLOOKUP('Crash Summary Worksheet'!$D71,'Crash Types &amp; Calculations'!$M$5:$N$9,2,FALSE)),VLOOKUP("Night",'Crash Types &amp; Calculations'!$D$5:$K$26,8,FALSE),FALSE))</f>
        <v>1</v>
      </c>
      <c r="AZ71" s="288">
        <f t="shared" si="15"/>
        <v>0</v>
      </c>
    </row>
    <row r="72" spans="1:52" ht="12.75" customHeight="1" x14ac:dyDescent="0.2">
      <c r="A72" s="618">
        <v>67</v>
      </c>
      <c r="B72" s="118"/>
      <c r="C72" s="119"/>
      <c r="D72" s="117"/>
      <c r="E72" s="117"/>
      <c r="F72" s="117"/>
      <c r="G72" s="118"/>
      <c r="H72" s="118"/>
      <c r="I72" s="118"/>
      <c r="J72" s="118"/>
      <c r="K72" s="117"/>
      <c r="L72" s="120"/>
      <c r="M72" s="289">
        <f t="shared" si="16"/>
        <v>0</v>
      </c>
      <c r="N72" s="290">
        <f t="shared" si="17"/>
        <v>1</v>
      </c>
      <c r="O72" s="283">
        <f>IF(ISBLANK('Worksheet 2a'!$D$13),1,
IF(AND(MAX(AC72:AE72)&gt;1,MIN(AC72:AE72)&lt;=1),MAX(AC72:AE72)*MIN(AC72:AE72),
IF(MIN(AC72:AE72)&gt;=1,MAX(AC72:AE72),MIN(AC72:AE72))))</f>
        <v>1</v>
      </c>
      <c r="P72" s="283">
        <f>IF(ISBLANK('Worksheet 2a'!$D$27),1,
IF(AND(MAX(AG72:AI72)&gt;1,MIN(AG72:AI72)&lt;=1),MAX(AG72:AI72)*MIN(AG72:AI72),
IF(MIN(AG72:AI72)&gt;=1,MAX(AG72:AI72),MIN(AG72:AI72))))</f>
        <v>1</v>
      </c>
      <c r="Q72" s="283">
        <f>IF(ISBLANK('Worksheet 2a'!$D$41),1,
IF(AND(MAX(AK72:AM72)&gt;1,MIN(AK72:AM72)&lt;=1),MAX(AK72:AM72)*MIN(AK72:AM72),
IF(MIN(AK72:AM72)&gt;=1,MAX(AK72:AM72),MIN(AK72:AM72))))</f>
        <v>1</v>
      </c>
      <c r="R72" s="283">
        <f>IF(ISBLANK('Worksheet 2b'!$D$13),1,
IF(AND(MAX(AO72:AQ72)&gt;1,MIN(AO72:AQ72)&lt;=1),MAX(AO72:AQ72)*MIN(AO72:AQ72),
IF(MIN(AO72:AQ72)&gt;=1,MAX(AO72:AQ72),MIN(AO72:AQ72))))</f>
        <v>1</v>
      </c>
      <c r="S72" s="283">
        <f>IF(ISBLANK('Worksheet 2b'!$D$27),1,
IF(AND(MAX(AS72:AU72)&gt;1,MIN(AS72:AU72)&lt;=1),MAX(AS72:AU72)*MIN(AS72:AU72),
IF(MIN(AS72:AU72)&gt;=1,MAX(AS72:AU72),MIN(AS72:AU72))))</f>
        <v>1</v>
      </c>
      <c r="T72" s="283">
        <f>IF(ISBLANK('Worksheet 2b'!$D$41),1,
IF(AND(MAX(AW72:AY72)&gt;1,MIN(AW72:AY72)&lt;=1),MAX(AW72:AY72)*MIN(AW72:AY72),
IF(MIN(AW72:AY72)&gt;=1,MAX(AW72:AY72),MIN(AW72:AY72))))</f>
        <v>1</v>
      </c>
      <c r="U72" s="669" cm="1">
        <f t="array" ref="U72">IF(MAX(O72:T72)&lt;=1,1,PRODUCT(IF(O72:T72&gt;=1,O72:T72)))</f>
        <v>1</v>
      </c>
      <c r="V72" s="669">
        <f t="shared" si="18"/>
        <v>1</v>
      </c>
      <c r="W72" s="683" t="str">
        <f t="shared" si="19"/>
        <v>X</v>
      </c>
      <c r="X72" s="683">
        <f>IF(P72=MIN($O72:$T72),IF(COUNTIF($W72:W72,"X")&gt;0,P72,"X"),P72)</f>
        <v>1</v>
      </c>
      <c r="Y72" s="683">
        <f>IF(Q72=MIN($O72:$T72),IF(COUNTIF($W72:X72,"X")&gt;0,Q72,"X"),Q72)</f>
        <v>1</v>
      </c>
      <c r="Z72" s="683">
        <f>IF(R72=MIN($O72:$T72),IF(COUNTIF($W72:Y72,"X")&gt;0,R72,"X"),R72)</f>
        <v>1</v>
      </c>
      <c r="AA72" s="683">
        <f>IF(S72=MIN($O72:$T72),IF(COUNTIF($W72:Z72,"X")&gt;0,S72,"X"),S72)</f>
        <v>1</v>
      </c>
      <c r="AB72" s="684">
        <f>IF(T72=MIN($O72:$T72),IF(COUNTIF($W72:AA72,"X")&gt;0,T72,"X"),T72)</f>
        <v>1</v>
      </c>
      <c r="AC72" s="284">
        <f ca="1">IF(OR(ISBLANK('Worksheet 2a'!$D$13),ISBLANK($D72),ISBLANK($E72),ISERROR(VLOOKUP('Worksheet 2a'!$D$13,INDIRECT(VLOOKUP('Crash Summary Worksheet'!$D72,'Crash Types &amp; Calculations'!$M$5:$N$9,2,FALSE)),VLOOKUP('Crash Summary Worksheet'!$E72,'Crash Types &amp; Calculations'!$D$5:$K$26,8,FALSE),FALSE))),1,VLOOKUP('Worksheet 2a'!$D$13,INDIRECT(VLOOKUP('Crash Summary Worksheet'!$D72,'Crash Types &amp; Calculations'!$M$5:$N$9,2,FALSE)),VLOOKUP('Crash Summary Worksheet'!$E72,'Crash Types &amp; Calculations'!$D$5:$K$26,8,FALSE),FALSE))</f>
        <v>1</v>
      </c>
      <c r="AD72" s="285">
        <f ca="1">IF(OR(ISBLANK('Worksheet 2a'!$D$13),ISBLANK($D72),ISBLANK($E72),$H72="N",ISBLANK($H72)),1,VLOOKUP('Worksheet 2a'!$D$13,INDIRECT(VLOOKUP('Crash Summary Worksheet'!$D72,'Crash Types &amp; Calculations'!$M$5:$N$9,2,FALSE)),VLOOKUP("Wet Pavement",'Crash Types &amp; Calculations'!$D$5:$K$26,8,FALSE),FALSE))</f>
        <v>1</v>
      </c>
      <c r="AE72" s="286">
        <f ca="1">IF(OR(ISBLANK('Worksheet 2a'!$D$13),ISBLANK($D72),ISBLANK($E72),$G72="N",ISBLANK($G72)),1,VLOOKUP('Worksheet 2a'!$D$13,INDIRECT(VLOOKUP('Crash Summary Worksheet'!$D72,'Crash Types &amp; Calculations'!$M$5:$N$9,2,FALSE)),VLOOKUP("Night",'Crash Types &amp; Calculations'!$D$5:$K$26,8,FALSE),FALSE))</f>
        <v>1</v>
      </c>
      <c r="AF72" s="288">
        <f t="shared" si="10"/>
        <v>0</v>
      </c>
      <c r="AG72" s="284">
        <f ca="1">IF(OR(ISBLANK('Worksheet 2a'!$D$27),ISBLANK($D72),ISBLANK($E72),ISERROR(VLOOKUP('Worksheet 2a'!$D$27,INDIRECT(VLOOKUP('Crash Summary Worksheet'!$D72,'Crash Types &amp; Calculations'!$M$5:$N$9,2,FALSE)),VLOOKUP('Crash Summary Worksheet'!$E72,'Crash Types &amp; Calculations'!$D$5:$K$26,8,FALSE),FALSE))),1,VLOOKUP('Worksheet 2a'!$D$27,INDIRECT(VLOOKUP('Crash Summary Worksheet'!$D72,'Crash Types &amp; Calculations'!$M$5:$N$9,2,FALSE)),VLOOKUP('Crash Summary Worksheet'!$E72,'Crash Types &amp; Calculations'!$D$5:$K$26,8,FALSE),FALSE))</f>
        <v>1</v>
      </c>
      <c r="AH72" s="285">
        <f ca="1">IF(OR(ISBLANK('Worksheet 2a'!$D$27),ISBLANK($D72),ISBLANK($E72),$H72="N",ISBLANK($H72)),1,VLOOKUP('Worksheet 2a'!$D$27,INDIRECT(VLOOKUP('Crash Summary Worksheet'!$D72,'Crash Types &amp; Calculations'!$M$5:$N$9,2,FALSE)),VLOOKUP("Wet Pavement",'Crash Types &amp; Calculations'!$D$5:$K$26,8,FALSE),FALSE))</f>
        <v>1</v>
      </c>
      <c r="AI72" s="286">
        <f ca="1">IF(OR(ISBLANK('Worksheet 2a'!$D$27),ISBLANK($D72),ISBLANK($E72),$G72="N",ISBLANK($G72)),1,VLOOKUP('Worksheet 2a'!$D$27,INDIRECT(VLOOKUP('Crash Summary Worksheet'!$D72,'Crash Types &amp; Calculations'!$M$5:$N$9,2,FALSE)),VLOOKUP("Night",'Crash Types &amp; Calculations'!$D$5:$K$26,8,FALSE),FALSE))</f>
        <v>1</v>
      </c>
      <c r="AJ72" s="288">
        <f t="shared" si="11"/>
        <v>0</v>
      </c>
      <c r="AK72" s="284">
        <f ca="1">IF(OR(ISBLANK('Worksheet 2a'!$D$41),ISBLANK($D72),ISBLANK($E72),ISERROR(VLOOKUP('Worksheet 2a'!$D$41,INDIRECT(VLOOKUP('Crash Summary Worksheet'!$D72,'Crash Types &amp; Calculations'!$M$5:$N$9,2,FALSE)),VLOOKUP('Crash Summary Worksheet'!$E72,'Crash Types &amp; Calculations'!$D$5:$K$26,8,FALSE),FALSE))),1,VLOOKUP('Worksheet 2a'!$D$41,INDIRECT(VLOOKUP('Crash Summary Worksheet'!$D72,'Crash Types &amp; Calculations'!$M$5:$N$9,2,FALSE)),VLOOKUP('Crash Summary Worksheet'!$E72,'Crash Types &amp; Calculations'!$D$5:$K$26,8,FALSE),FALSE))</f>
        <v>1</v>
      </c>
      <c r="AL72" s="285">
        <f ca="1">IF(OR(ISBLANK('Worksheet 2a'!$D$41),ISBLANK($D72),ISBLANK($E72),$H72="N",ISBLANK($H72)),1,VLOOKUP('Worksheet 2a'!$D$41,INDIRECT(VLOOKUP('Crash Summary Worksheet'!$D72,'Crash Types &amp; Calculations'!$M$5:$N$9,2,FALSE)),VLOOKUP("Wet Pavement",'Crash Types &amp; Calculations'!$D$5:$K$26,8,FALSE),FALSE))</f>
        <v>1</v>
      </c>
      <c r="AM72" s="287">
        <f ca="1">IF(OR(ISBLANK('Worksheet 2a'!$D$41),ISBLANK($D72),ISBLANK($E72),$G72="N",ISBLANK($G72)),1,VLOOKUP('Worksheet 2a'!$D$41,INDIRECT(VLOOKUP('Crash Summary Worksheet'!$D72,'Crash Types &amp; Calculations'!$M$5:$N$9,2,FALSE)),VLOOKUP("Night",'Crash Types &amp; Calculations'!$D$5:$K$26,8,FALSE),FALSE))</f>
        <v>1</v>
      </c>
      <c r="AN72" s="288">
        <f t="shared" si="12"/>
        <v>0</v>
      </c>
      <c r="AO72" s="284">
        <f ca="1">IF(OR(ISBLANK('Worksheet 2b'!$D$13),ISBLANK($D72),ISBLANK($E72),ISERROR(VLOOKUP('Worksheet 2b'!$D$13,INDIRECT(VLOOKUP('Crash Summary Worksheet'!$D72,'Crash Types &amp; Calculations'!$M$5:$N$9,2,FALSE)),VLOOKUP('Crash Summary Worksheet'!$E72,'Crash Types &amp; Calculations'!$D$5:$K$26,8,FALSE),FALSE))),1,VLOOKUP('Worksheet 2b'!$D$13,INDIRECT(VLOOKUP('Crash Summary Worksheet'!$D72,'Crash Types &amp; Calculations'!$M$5:$N$9,2,FALSE)),VLOOKUP('Crash Summary Worksheet'!$E72,'Crash Types &amp; Calculations'!$D$5:$K$26,8,FALSE),FALSE))</f>
        <v>1</v>
      </c>
      <c r="AP72" s="285">
        <f ca="1">IF(OR(ISBLANK('Worksheet 2b'!$D$13),ISBLANK($D72),ISBLANK($E72),$H72="N",ISBLANK($H72)),1,VLOOKUP('Worksheet 2b'!$D$13,INDIRECT(VLOOKUP('Crash Summary Worksheet'!$D72,'Crash Types &amp; Calculations'!$M$5:$N$9,2,FALSE)),VLOOKUP("Wet Pavement",'Crash Types &amp; Calculations'!$D$5:$K$26,8,FALSE),FALSE))</f>
        <v>1</v>
      </c>
      <c r="AQ72" s="286">
        <f ca="1">IF(OR(ISBLANK('Worksheet 2b'!$D$13),ISBLANK($D72),ISBLANK($E72),$G72="N",ISBLANK($G72)),1,VLOOKUP('Worksheet 2b'!$D$13,INDIRECT(VLOOKUP('Crash Summary Worksheet'!$D72,'Crash Types &amp; Calculations'!$M$5:$N$9,2,FALSE)),VLOOKUP("Night",'Crash Types &amp; Calculations'!$D$5:$K$26,8,FALSE),FALSE))</f>
        <v>1</v>
      </c>
      <c r="AR72" s="288">
        <f t="shared" si="13"/>
        <v>0</v>
      </c>
      <c r="AS72" s="284">
        <f ca="1">IF(OR(ISBLANK('Worksheet 2b'!$D$27),ISBLANK($D72),ISBLANK($E72),ISERROR(VLOOKUP('Worksheet 2b'!$D$27,INDIRECT(VLOOKUP('Crash Summary Worksheet'!$D72,'Crash Types &amp; Calculations'!$M$5:$N$9,2,FALSE)),VLOOKUP('Crash Summary Worksheet'!$E72,'Crash Types &amp; Calculations'!$D$5:$K$26,8,FALSE),FALSE))),1,VLOOKUP('Worksheet 2b'!$D$27,INDIRECT(VLOOKUP('Crash Summary Worksheet'!$D72,'Crash Types &amp; Calculations'!$M$5:$N$9,2,FALSE)),VLOOKUP('Crash Summary Worksheet'!$E72,'Crash Types &amp; Calculations'!$D$5:$K$26,8,FALSE),FALSE))</f>
        <v>1</v>
      </c>
      <c r="AT72" s="285">
        <f ca="1">IF(OR(ISBLANK('Worksheet 2b'!$D$27),ISBLANK($D72),ISBLANK($E72),$H72="N",ISBLANK($H72)),1,VLOOKUP('Worksheet 2b'!$D$27,INDIRECT(VLOOKUP('Crash Summary Worksheet'!$D72,'Crash Types &amp; Calculations'!$M$5:$N$9,2,FALSE)),VLOOKUP("Wet Pavement",'Crash Types &amp; Calculations'!$D$5:$K$26,8,FALSE),FALSE))</f>
        <v>1</v>
      </c>
      <c r="AU72" s="286">
        <f ca="1">IF(OR(ISBLANK('Worksheet 2b'!$D$27),ISBLANK($D72),ISBLANK($E72),$G72="N",ISBLANK($G72)),1,VLOOKUP('Worksheet 2b'!$D$27,INDIRECT(VLOOKUP('Crash Summary Worksheet'!$D72,'Crash Types &amp; Calculations'!$M$5:$N$9,2,FALSE)),VLOOKUP("Night",'Crash Types &amp; Calculations'!$D$5:$K$26,8,FALSE),FALSE))</f>
        <v>1</v>
      </c>
      <c r="AV72" s="288">
        <f t="shared" si="14"/>
        <v>0</v>
      </c>
      <c r="AW72" s="284">
        <f ca="1">IF(OR(ISBLANK('Worksheet 2b'!$D$41),ISBLANK($D72),ISBLANK($E72),ISERROR(VLOOKUP('Worksheet 2b'!$D$41,INDIRECT(VLOOKUP('Crash Summary Worksheet'!$D72,'Crash Types &amp; Calculations'!$M$5:$N$9,2,FALSE)),VLOOKUP('Crash Summary Worksheet'!$E72,'Crash Types &amp; Calculations'!$D$5:$K$26,8,FALSE),FALSE))),1,VLOOKUP('Worksheet 2b'!$D$41,INDIRECT(VLOOKUP('Crash Summary Worksheet'!$D72,'Crash Types &amp; Calculations'!$M$5:$N$9,2,FALSE)),VLOOKUP('Crash Summary Worksheet'!$E72,'Crash Types &amp; Calculations'!$D$5:$K$26,8,FALSE),FALSE))</f>
        <v>1</v>
      </c>
      <c r="AX72" s="285">
        <f ca="1">IF(OR(ISBLANK('Worksheet 2b'!$D$41),ISBLANK($D72),ISBLANK($E72),$H72="N",ISBLANK($H72)),1,VLOOKUP('Worksheet 2b'!$D$41,INDIRECT(VLOOKUP('Crash Summary Worksheet'!$D72,'Crash Types &amp; Calculations'!$M$5:$N$9,2,FALSE)),VLOOKUP("Wet Pavement",'Crash Types &amp; Calculations'!$D$5:$K$26,8,FALSE),FALSE))</f>
        <v>1</v>
      </c>
      <c r="AY72" s="287">
        <f ca="1">IF(OR(ISBLANK('Worksheet 2b'!$D$41),ISBLANK($D72),ISBLANK($E72),$G72="N",ISBLANK($G72)),1,VLOOKUP('Worksheet 2b'!$D$41,INDIRECT(VLOOKUP('Crash Summary Worksheet'!$D72,'Crash Types &amp; Calculations'!$M$5:$N$9,2,FALSE)),VLOOKUP("Night",'Crash Types &amp; Calculations'!$D$5:$K$26,8,FALSE),FALSE))</f>
        <v>1</v>
      </c>
      <c r="AZ72" s="288">
        <f t="shared" si="15"/>
        <v>0</v>
      </c>
    </row>
    <row r="73" spans="1:52" ht="12.75" customHeight="1" x14ac:dyDescent="0.2">
      <c r="A73" s="618">
        <v>68</v>
      </c>
      <c r="B73" s="118"/>
      <c r="C73" s="119"/>
      <c r="D73" s="117"/>
      <c r="E73" s="117"/>
      <c r="F73" s="117"/>
      <c r="G73" s="118"/>
      <c r="H73" s="118"/>
      <c r="I73" s="118"/>
      <c r="J73" s="118"/>
      <c r="K73" s="117"/>
      <c r="L73" s="120"/>
      <c r="M73" s="289">
        <f t="shared" si="16"/>
        <v>0</v>
      </c>
      <c r="N73" s="290">
        <f t="shared" si="17"/>
        <v>1</v>
      </c>
      <c r="O73" s="283">
        <f>IF(ISBLANK('Worksheet 2a'!$D$13),1,
IF(AND(MAX(AC73:AE73)&gt;1,MIN(AC73:AE73)&lt;=1),MAX(AC73:AE73)*MIN(AC73:AE73),
IF(MIN(AC73:AE73)&gt;=1,MAX(AC73:AE73),MIN(AC73:AE73))))</f>
        <v>1</v>
      </c>
      <c r="P73" s="283">
        <f>IF(ISBLANK('Worksheet 2a'!$D$27),1,
IF(AND(MAX(AG73:AI73)&gt;1,MIN(AG73:AI73)&lt;=1),MAX(AG73:AI73)*MIN(AG73:AI73),
IF(MIN(AG73:AI73)&gt;=1,MAX(AG73:AI73),MIN(AG73:AI73))))</f>
        <v>1</v>
      </c>
      <c r="Q73" s="283">
        <f>IF(ISBLANK('Worksheet 2a'!$D$41),1,
IF(AND(MAX(AK73:AM73)&gt;1,MIN(AK73:AM73)&lt;=1),MAX(AK73:AM73)*MIN(AK73:AM73),
IF(MIN(AK73:AM73)&gt;=1,MAX(AK73:AM73),MIN(AK73:AM73))))</f>
        <v>1</v>
      </c>
      <c r="R73" s="283">
        <f>IF(ISBLANK('Worksheet 2b'!$D$13),1,
IF(AND(MAX(AO73:AQ73)&gt;1,MIN(AO73:AQ73)&lt;=1),MAX(AO73:AQ73)*MIN(AO73:AQ73),
IF(MIN(AO73:AQ73)&gt;=1,MAX(AO73:AQ73),MIN(AO73:AQ73))))</f>
        <v>1</v>
      </c>
      <c r="S73" s="283">
        <f>IF(ISBLANK('Worksheet 2b'!$D$27),1,
IF(AND(MAX(AS73:AU73)&gt;1,MIN(AS73:AU73)&lt;=1),MAX(AS73:AU73)*MIN(AS73:AU73),
IF(MIN(AS73:AU73)&gt;=1,MAX(AS73:AU73),MIN(AS73:AU73))))</f>
        <v>1</v>
      </c>
      <c r="T73" s="283">
        <f>IF(ISBLANK('Worksheet 2b'!$D$41),1,
IF(AND(MAX(AW73:AY73)&gt;1,MIN(AW73:AY73)&lt;=1),MAX(AW73:AY73)*MIN(AW73:AY73),
IF(MIN(AW73:AY73)&gt;=1,MAX(AW73:AY73),MIN(AW73:AY73))))</f>
        <v>1</v>
      </c>
      <c r="U73" s="669" cm="1">
        <f t="array" ref="U73">IF(MAX(O73:T73)&lt;=1,1,PRODUCT(IF(O73:T73&gt;=1,O73:T73)))</f>
        <v>1</v>
      </c>
      <c r="V73" s="669">
        <f t="shared" si="18"/>
        <v>1</v>
      </c>
      <c r="W73" s="683" t="str">
        <f t="shared" si="19"/>
        <v>X</v>
      </c>
      <c r="X73" s="683">
        <f>IF(P73=MIN($O73:$T73),IF(COUNTIF($W73:W73,"X")&gt;0,P73,"X"),P73)</f>
        <v>1</v>
      </c>
      <c r="Y73" s="683">
        <f>IF(Q73=MIN($O73:$T73),IF(COUNTIF($W73:X73,"X")&gt;0,Q73,"X"),Q73)</f>
        <v>1</v>
      </c>
      <c r="Z73" s="683">
        <f>IF(R73=MIN($O73:$T73),IF(COUNTIF($W73:Y73,"X")&gt;0,R73,"X"),R73)</f>
        <v>1</v>
      </c>
      <c r="AA73" s="683">
        <f>IF(S73=MIN($O73:$T73),IF(COUNTIF($W73:Z73,"X")&gt;0,S73,"X"),S73)</f>
        <v>1</v>
      </c>
      <c r="AB73" s="684">
        <f>IF(T73=MIN($O73:$T73),IF(COUNTIF($W73:AA73,"X")&gt;0,T73,"X"),T73)</f>
        <v>1</v>
      </c>
      <c r="AC73" s="284">
        <f ca="1">IF(OR(ISBLANK('Worksheet 2a'!$D$13),ISBLANK($D73),ISBLANK($E73),ISERROR(VLOOKUP('Worksheet 2a'!$D$13,INDIRECT(VLOOKUP('Crash Summary Worksheet'!$D73,'Crash Types &amp; Calculations'!$M$5:$N$9,2,FALSE)),VLOOKUP('Crash Summary Worksheet'!$E73,'Crash Types &amp; Calculations'!$D$5:$K$26,8,FALSE),FALSE))),1,VLOOKUP('Worksheet 2a'!$D$13,INDIRECT(VLOOKUP('Crash Summary Worksheet'!$D73,'Crash Types &amp; Calculations'!$M$5:$N$9,2,FALSE)),VLOOKUP('Crash Summary Worksheet'!$E73,'Crash Types &amp; Calculations'!$D$5:$K$26,8,FALSE),FALSE))</f>
        <v>1</v>
      </c>
      <c r="AD73" s="285">
        <f ca="1">IF(OR(ISBLANK('Worksheet 2a'!$D$13),ISBLANK($D73),ISBLANK($E73),$H73="N",ISBLANK($H73)),1,VLOOKUP('Worksheet 2a'!$D$13,INDIRECT(VLOOKUP('Crash Summary Worksheet'!$D73,'Crash Types &amp; Calculations'!$M$5:$N$9,2,FALSE)),VLOOKUP("Wet Pavement",'Crash Types &amp; Calculations'!$D$5:$K$26,8,FALSE),FALSE))</f>
        <v>1</v>
      </c>
      <c r="AE73" s="286">
        <f ca="1">IF(OR(ISBLANK('Worksheet 2a'!$D$13),ISBLANK($D73),ISBLANK($E73),$G73="N",ISBLANK($G73)),1,VLOOKUP('Worksheet 2a'!$D$13,INDIRECT(VLOOKUP('Crash Summary Worksheet'!$D73,'Crash Types &amp; Calculations'!$M$5:$N$9,2,FALSE)),VLOOKUP("Night",'Crash Types &amp; Calculations'!$D$5:$K$26,8,FALSE),FALSE))</f>
        <v>1</v>
      </c>
      <c r="AF73" s="288">
        <f t="shared" si="10"/>
        <v>0</v>
      </c>
      <c r="AG73" s="284">
        <f ca="1">IF(OR(ISBLANK('Worksheet 2a'!$D$27),ISBLANK($D73),ISBLANK($E73),ISERROR(VLOOKUP('Worksheet 2a'!$D$27,INDIRECT(VLOOKUP('Crash Summary Worksheet'!$D73,'Crash Types &amp; Calculations'!$M$5:$N$9,2,FALSE)),VLOOKUP('Crash Summary Worksheet'!$E73,'Crash Types &amp; Calculations'!$D$5:$K$26,8,FALSE),FALSE))),1,VLOOKUP('Worksheet 2a'!$D$27,INDIRECT(VLOOKUP('Crash Summary Worksheet'!$D73,'Crash Types &amp; Calculations'!$M$5:$N$9,2,FALSE)),VLOOKUP('Crash Summary Worksheet'!$E73,'Crash Types &amp; Calculations'!$D$5:$K$26,8,FALSE),FALSE))</f>
        <v>1</v>
      </c>
      <c r="AH73" s="285">
        <f ca="1">IF(OR(ISBLANK('Worksheet 2a'!$D$27),ISBLANK($D73),ISBLANK($E73),$H73="N",ISBLANK($H73)),1,VLOOKUP('Worksheet 2a'!$D$27,INDIRECT(VLOOKUP('Crash Summary Worksheet'!$D73,'Crash Types &amp; Calculations'!$M$5:$N$9,2,FALSE)),VLOOKUP("Wet Pavement",'Crash Types &amp; Calculations'!$D$5:$K$26,8,FALSE),FALSE))</f>
        <v>1</v>
      </c>
      <c r="AI73" s="286">
        <f ca="1">IF(OR(ISBLANK('Worksheet 2a'!$D$27),ISBLANK($D73),ISBLANK($E73),$G73="N",ISBLANK($G73)),1,VLOOKUP('Worksheet 2a'!$D$27,INDIRECT(VLOOKUP('Crash Summary Worksheet'!$D73,'Crash Types &amp; Calculations'!$M$5:$N$9,2,FALSE)),VLOOKUP("Night",'Crash Types &amp; Calculations'!$D$5:$K$26,8,FALSE),FALSE))</f>
        <v>1</v>
      </c>
      <c r="AJ73" s="288">
        <f t="shared" si="11"/>
        <v>0</v>
      </c>
      <c r="AK73" s="284">
        <f ca="1">IF(OR(ISBLANK('Worksheet 2a'!$D$41),ISBLANK($D73),ISBLANK($E73),ISERROR(VLOOKUP('Worksheet 2a'!$D$41,INDIRECT(VLOOKUP('Crash Summary Worksheet'!$D73,'Crash Types &amp; Calculations'!$M$5:$N$9,2,FALSE)),VLOOKUP('Crash Summary Worksheet'!$E73,'Crash Types &amp; Calculations'!$D$5:$K$26,8,FALSE),FALSE))),1,VLOOKUP('Worksheet 2a'!$D$41,INDIRECT(VLOOKUP('Crash Summary Worksheet'!$D73,'Crash Types &amp; Calculations'!$M$5:$N$9,2,FALSE)),VLOOKUP('Crash Summary Worksheet'!$E73,'Crash Types &amp; Calculations'!$D$5:$K$26,8,FALSE),FALSE))</f>
        <v>1</v>
      </c>
      <c r="AL73" s="285">
        <f ca="1">IF(OR(ISBLANK('Worksheet 2a'!$D$41),ISBLANK($D73),ISBLANK($E73),$H73="N",ISBLANK($H73)),1,VLOOKUP('Worksheet 2a'!$D$41,INDIRECT(VLOOKUP('Crash Summary Worksheet'!$D73,'Crash Types &amp; Calculations'!$M$5:$N$9,2,FALSE)),VLOOKUP("Wet Pavement",'Crash Types &amp; Calculations'!$D$5:$K$26,8,FALSE),FALSE))</f>
        <v>1</v>
      </c>
      <c r="AM73" s="287">
        <f ca="1">IF(OR(ISBLANK('Worksheet 2a'!$D$41),ISBLANK($D73),ISBLANK($E73),$G73="N",ISBLANK($G73)),1,VLOOKUP('Worksheet 2a'!$D$41,INDIRECT(VLOOKUP('Crash Summary Worksheet'!$D73,'Crash Types &amp; Calculations'!$M$5:$N$9,2,FALSE)),VLOOKUP("Night",'Crash Types &amp; Calculations'!$D$5:$K$26,8,FALSE),FALSE))</f>
        <v>1</v>
      </c>
      <c r="AN73" s="288">
        <f t="shared" si="12"/>
        <v>0</v>
      </c>
      <c r="AO73" s="284">
        <f ca="1">IF(OR(ISBLANK('Worksheet 2b'!$D$13),ISBLANK($D73),ISBLANK($E73),ISERROR(VLOOKUP('Worksheet 2b'!$D$13,INDIRECT(VLOOKUP('Crash Summary Worksheet'!$D73,'Crash Types &amp; Calculations'!$M$5:$N$9,2,FALSE)),VLOOKUP('Crash Summary Worksheet'!$E73,'Crash Types &amp; Calculations'!$D$5:$K$26,8,FALSE),FALSE))),1,VLOOKUP('Worksheet 2b'!$D$13,INDIRECT(VLOOKUP('Crash Summary Worksheet'!$D73,'Crash Types &amp; Calculations'!$M$5:$N$9,2,FALSE)),VLOOKUP('Crash Summary Worksheet'!$E73,'Crash Types &amp; Calculations'!$D$5:$K$26,8,FALSE),FALSE))</f>
        <v>1</v>
      </c>
      <c r="AP73" s="285">
        <f ca="1">IF(OR(ISBLANK('Worksheet 2b'!$D$13),ISBLANK($D73),ISBLANK($E73),$H73="N",ISBLANK($H73)),1,VLOOKUP('Worksheet 2b'!$D$13,INDIRECT(VLOOKUP('Crash Summary Worksheet'!$D73,'Crash Types &amp; Calculations'!$M$5:$N$9,2,FALSE)),VLOOKUP("Wet Pavement",'Crash Types &amp; Calculations'!$D$5:$K$26,8,FALSE),FALSE))</f>
        <v>1</v>
      </c>
      <c r="AQ73" s="286">
        <f ca="1">IF(OR(ISBLANK('Worksheet 2b'!$D$13),ISBLANK($D73),ISBLANK($E73),$G73="N",ISBLANK($G73)),1,VLOOKUP('Worksheet 2b'!$D$13,INDIRECT(VLOOKUP('Crash Summary Worksheet'!$D73,'Crash Types &amp; Calculations'!$M$5:$N$9,2,FALSE)),VLOOKUP("Night",'Crash Types &amp; Calculations'!$D$5:$K$26,8,FALSE),FALSE))</f>
        <v>1</v>
      </c>
      <c r="AR73" s="288">
        <f t="shared" si="13"/>
        <v>0</v>
      </c>
      <c r="AS73" s="284">
        <f ca="1">IF(OR(ISBLANK('Worksheet 2b'!$D$27),ISBLANK($D73),ISBLANK($E73),ISERROR(VLOOKUP('Worksheet 2b'!$D$27,INDIRECT(VLOOKUP('Crash Summary Worksheet'!$D73,'Crash Types &amp; Calculations'!$M$5:$N$9,2,FALSE)),VLOOKUP('Crash Summary Worksheet'!$E73,'Crash Types &amp; Calculations'!$D$5:$K$26,8,FALSE),FALSE))),1,VLOOKUP('Worksheet 2b'!$D$27,INDIRECT(VLOOKUP('Crash Summary Worksheet'!$D73,'Crash Types &amp; Calculations'!$M$5:$N$9,2,FALSE)),VLOOKUP('Crash Summary Worksheet'!$E73,'Crash Types &amp; Calculations'!$D$5:$K$26,8,FALSE),FALSE))</f>
        <v>1</v>
      </c>
      <c r="AT73" s="285">
        <f ca="1">IF(OR(ISBLANK('Worksheet 2b'!$D$27),ISBLANK($D73),ISBLANK($E73),$H73="N",ISBLANK($H73)),1,VLOOKUP('Worksheet 2b'!$D$27,INDIRECT(VLOOKUP('Crash Summary Worksheet'!$D73,'Crash Types &amp; Calculations'!$M$5:$N$9,2,FALSE)),VLOOKUP("Wet Pavement",'Crash Types &amp; Calculations'!$D$5:$K$26,8,FALSE),FALSE))</f>
        <v>1</v>
      </c>
      <c r="AU73" s="286">
        <f ca="1">IF(OR(ISBLANK('Worksheet 2b'!$D$27),ISBLANK($D73),ISBLANK($E73),$G73="N",ISBLANK($G73)),1,VLOOKUP('Worksheet 2b'!$D$27,INDIRECT(VLOOKUP('Crash Summary Worksheet'!$D73,'Crash Types &amp; Calculations'!$M$5:$N$9,2,FALSE)),VLOOKUP("Night",'Crash Types &amp; Calculations'!$D$5:$K$26,8,FALSE),FALSE))</f>
        <v>1</v>
      </c>
      <c r="AV73" s="288">
        <f t="shared" si="14"/>
        <v>0</v>
      </c>
      <c r="AW73" s="284">
        <f ca="1">IF(OR(ISBLANK('Worksheet 2b'!$D$41),ISBLANK($D73),ISBLANK($E73),ISERROR(VLOOKUP('Worksheet 2b'!$D$41,INDIRECT(VLOOKUP('Crash Summary Worksheet'!$D73,'Crash Types &amp; Calculations'!$M$5:$N$9,2,FALSE)),VLOOKUP('Crash Summary Worksheet'!$E73,'Crash Types &amp; Calculations'!$D$5:$K$26,8,FALSE),FALSE))),1,VLOOKUP('Worksheet 2b'!$D$41,INDIRECT(VLOOKUP('Crash Summary Worksheet'!$D73,'Crash Types &amp; Calculations'!$M$5:$N$9,2,FALSE)),VLOOKUP('Crash Summary Worksheet'!$E73,'Crash Types &amp; Calculations'!$D$5:$K$26,8,FALSE),FALSE))</f>
        <v>1</v>
      </c>
      <c r="AX73" s="285">
        <f ca="1">IF(OR(ISBLANK('Worksheet 2b'!$D$41),ISBLANK($D73),ISBLANK($E73),$H73="N",ISBLANK($H73)),1,VLOOKUP('Worksheet 2b'!$D$41,INDIRECT(VLOOKUP('Crash Summary Worksheet'!$D73,'Crash Types &amp; Calculations'!$M$5:$N$9,2,FALSE)),VLOOKUP("Wet Pavement",'Crash Types &amp; Calculations'!$D$5:$K$26,8,FALSE),FALSE))</f>
        <v>1</v>
      </c>
      <c r="AY73" s="287">
        <f ca="1">IF(OR(ISBLANK('Worksheet 2b'!$D$41),ISBLANK($D73),ISBLANK($E73),$G73="N",ISBLANK($G73)),1,VLOOKUP('Worksheet 2b'!$D$41,INDIRECT(VLOOKUP('Crash Summary Worksheet'!$D73,'Crash Types &amp; Calculations'!$M$5:$N$9,2,FALSE)),VLOOKUP("Night",'Crash Types &amp; Calculations'!$D$5:$K$26,8,FALSE),FALSE))</f>
        <v>1</v>
      </c>
      <c r="AZ73" s="288">
        <f t="shared" si="15"/>
        <v>0</v>
      </c>
    </row>
    <row r="74" spans="1:52" ht="12.75" customHeight="1" x14ac:dyDescent="0.2">
      <c r="A74" s="618">
        <v>69</v>
      </c>
      <c r="B74" s="118"/>
      <c r="C74" s="119"/>
      <c r="D74" s="117"/>
      <c r="E74" s="117"/>
      <c r="F74" s="117"/>
      <c r="G74" s="118"/>
      <c r="H74" s="118"/>
      <c r="I74" s="118"/>
      <c r="J74" s="118"/>
      <c r="K74" s="117"/>
      <c r="L74" s="120"/>
      <c r="M74" s="289">
        <f t="shared" si="16"/>
        <v>0</v>
      </c>
      <c r="N74" s="290">
        <f t="shared" si="17"/>
        <v>1</v>
      </c>
      <c r="O74" s="283">
        <f>IF(ISBLANK('Worksheet 2a'!$D$13),1,
IF(AND(MAX(AC74:AE74)&gt;1,MIN(AC74:AE74)&lt;=1),MAX(AC74:AE74)*MIN(AC74:AE74),
IF(MIN(AC74:AE74)&gt;=1,MAX(AC74:AE74),MIN(AC74:AE74))))</f>
        <v>1</v>
      </c>
      <c r="P74" s="283">
        <f>IF(ISBLANK('Worksheet 2a'!$D$27),1,
IF(AND(MAX(AG74:AI74)&gt;1,MIN(AG74:AI74)&lt;=1),MAX(AG74:AI74)*MIN(AG74:AI74),
IF(MIN(AG74:AI74)&gt;=1,MAX(AG74:AI74),MIN(AG74:AI74))))</f>
        <v>1</v>
      </c>
      <c r="Q74" s="283">
        <f>IF(ISBLANK('Worksheet 2a'!$D$41),1,
IF(AND(MAX(AK74:AM74)&gt;1,MIN(AK74:AM74)&lt;=1),MAX(AK74:AM74)*MIN(AK74:AM74),
IF(MIN(AK74:AM74)&gt;=1,MAX(AK74:AM74),MIN(AK74:AM74))))</f>
        <v>1</v>
      </c>
      <c r="R74" s="283">
        <f>IF(ISBLANK('Worksheet 2b'!$D$13),1,
IF(AND(MAX(AO74:AQ74)&gt;1,MIN(AO74:AQ74)&lt;=1),MAX(AO74:AQ74)*MIN(AO74:AQ74),
IF(MIN(AO74:AQ74)&gt;=1,MAX(AO74:AQ74),MIN(AO74:AQ74))))</f>
        <v>1</v>
      </c>
      <c r="S74" s="283">
        <f>IF(ISBLANK('Worksheet 2b'!$D$27),1,
IF(AND(MAX(AS74:AU74)&gt;1,MIN(AS74:AU74)&lt;=1),MAX(AS74:AU74)*MIN(AS74:AU74),
IF(MIN(AS74:AU74)&gt;=1,MAX(AS74:AU74),MIN(AS74:AU74))))</f>
        <v>1</v>
      </c>
      <c r="T74" s="283">
        <f>IF(ISBLANK('Worksheet 2b'!$D$41),1,
IF(AND(MAX(AW74:AY74)&gt;1,MIN(AW74:AY74)&lt;=1),MAX(AW74:AY74)*MIN(AW74:AY74),
IF(MIN(AW74:AY74)&gt;=1,MAX(AW74:AY74),MIN(AW74:AY74))))</f>
        <v>1</v>
      </c>
      <c r="U74" s="669" cm="1">
        <f t="array" ref="U74">IF(MAX(O74:T74)&lt;=1,1,PRODUCT(IF(O74:T74&gt;=1,O74:T74)))</f>
        <v>1</v>
      </c>
      <c r="V74" s="669">
        <f t="shared" si="18"/>
        <v>1</v>
      </c>
      <c r="W74" s="683" t="str">
        <f t="shared" si="19"/>
        <v>X</v>
      </c>
      <c r="X74" s="683">
        <f>IF(P74=MIN($O74:$T74),IF(COUNTIF($W74:W74,"X")&gt;0,P74,"X"),P74)</f>
        <v>1</v>
      </c>
      <c r="Y74" s="683">
        <f>IF(Q74=MIN($O74:$T74),IF(COUNTIF($W74:X74,"X")&gt;0,Q74,"X"),Q74)</f>
        <v>1</v>
      </c>
      <c r="Z74" s="683">
        <f>IF(R74=MIN($O74:$T74),IF(COUNTIF($W74:Y74,"X")&gt;0,R74,"X"),R74)</f>
        <v>1</v>
      </c>
      <c r="AA74" s="683">
        <f>IF(S74=MIN($O74:$T74),IF(COUNTIF($W74:Z74,"X")&gt;0,S74,"X"),S74)</f>
        <v>1</v>
      </c>
      <c r="AB74" s="684">
        <f>IF(T74=MIN($O74:$T74),IF(COUNTIF($W74:AA74,"X")&gt;0,T74,"X"),T74)</f>
        <v>1</v>
      </c>
      <c r="AC74" s="284">
        <f ca="1">IF(OR(ISBLANK('Worksheet 2a'!$D$13),ISBLANK($D74),ISBLANK($E74),ISERROR(VLOOKUP('Worksheet 2a'!$D$13,INDIRECT(VLOOKUP('Crash Summary Worksheet'!$D74,'Crash Types &amp; Calculations'!$M$5:$N$9,2,FALSE)),VLOOKUP('Crash Summary Worksheet'!$E74,'Crash Types &amp; Calculations'!$D$5:$K$26,8,FALSE),FALSE))),1,VLOOKUP('Worksheet 2a'!$D$13,INDIRECT(VLOOKUP('Crash Summary Worksheet'!$D74,'Crash Types &amp; Calculations'!$M$5:$N$9,2,FALSE)),VLOOKUP('Crash Summary Worksheet'!$E74,'Crash Types &amp; Calculations'!$D$5:$K$26,8,FALSE),FALSE))</f>
        <v>1</v>
      </c>
      <c r="AD74" s="285">
        <f ca="1">IF(OR(ISBLANK('Worksheet 2a'!$D$13),ISBLANK($D74),ISBLANK($E74),$H74="N",ISBLANK($H74)),1,VLOOKUP('Worksheet 2a'!$D$13,INDIRECT(VLOOKUP('Crash Summary Worksheet'!$D74,'Crash Types &amp; Calculations'!$M$5:$N$9,2,FALSE)),VLOOKUP("Wet Pavement",'Crash Types &amp; Calculations'!$D$5:$K$26,8,FALSE),FALSE))</f>
        <v>1</v>
      </c>
      <c r="AE74" s="286">
        <f ca="1">IF(OR(ISBLANK('Worksheet 2a'!$D$13),ISBLANK($D74),ISBLANK($E74),$G74="N",ISBLANK($G74)),1,VLOOKUP('Worksheet 2a'!$D$13,INDIRECT(VLOOKUP('Crash Summary Worksheet'!$D74,'Crash Types &amp; Calculations'!$M$5:$N$9,2,FALSE)),VLOOKUP("Night",'Crash Types &amp; Calculations'!$D$5:$K$26,8,FALSE),FALSE))</f>
        <v>1</v>
      </c>
      <c r="AF74" s="288">
        <f t="shared" si="10"/>
        <v>0</v>
      </c>
      <c r="AG74" s="284">
        <f ca="1">IF(OR(ISBLANK('Worksheet 2a'!$D$27),ISBLANK($D74),ISBLANK($E74),ISERROR(VLOOKUP('Worksheet 2a'!$D$27,INDIRECT(VLOOKUP('Crash Summary Worksheet'!$D74,'Crash Types &amp; Calculations'!$M$5:$N$9,2,FALSE)),VLOOKUP('Crash Summary Worksheet'!$E74,'Crash Types &amp; Calculations'!$D$5:$K$26,8,FALSE),FALSE))),1,VLOOKUP('Worksheet 2a'!$D$27,INDIRECT(VLOOKUP('Crash Summary Worksheet'!$D74,'Crash Types &amp; Calculations'!$M$5:$N$9,2,FALSE)),VLOOKUP('Crash Summary Worksheet'!$E74,'Crash Types &amp; Calculations'!$D$5:$K$26,8,FALSE),FALSE))</f>
        <v>1</v>
      </c>
      <c r="AH74" s="285">
        <f ca="1">IF(OR(ISBLANK('Worksheet 2a'!$D$27),ISBLANK($D74),ISBLANK($E74),$H74="N",ISBLANK($H74)),1,VLOOKUP('Worksheet 2a'!$D$27,INDIRECT(VLOOKUP('Crash Summary Worksheet'!$D74,'Crash Types &amp; Calculations'!$M$5:$N$9,2,FALSE)),VLOOKUP("Wet Pavement",'Crash Types &amp; Calculations'!$D$5:$K$26,8,FALSE),FALSE))</f>
        <v>1</v>
      </c>
      <c r="AI74" s="286">
        <f ca="1">IF(OR(ISBLANK('Worksheet 2a'!$D$27),ISBLANK($D74),ISBLANK($E74),$G74="N",ISBLANK($G74)),1,VLOOKUP('Worksheet 2a'!$D$27,INDIRECT(VLOOKUP('Crash Summary Worksheet'!$D74,'Crash Types &amp; Calculations'!$M$5:$N$9,2,FALSE)),VLOOKUP("Night",'Crash Types &amp; Calculations'!$D$5:$K$26,8,FALSE),FALSE))</f>
        <v>1</v>
      </c>
      <c r="AJ74" s="288">
        <f t="shared" si="11"/>
        <v>0</v>
      </c>
      <c r="AK74" s="284">
        <f ca="1">IF(OR(ISBLANK('Worksheet 2a'!$D$41),ISBLANK($D74),ISBLANK($E74),ISERROR(VLOOKUP('Worksheet 2a'!$D$41,INDIRECT(VLOOKUP('Crash Summary Worksheet'!$D74,'Crash Types &amp; Calculations'!$M$5:$N$9,2,FALSE)),VLOOKUP('Crash Summary Worksheet'!$E74,'Crash Types &amp; Calculations'!$D$5:$K$26,8,FALSE),FALSE))),1,VLOOKUP('Worksheet 2a'!$D$41,INDIRECT(VLOOKUP('Crash Summary Worksheet'!$D74,'Crash Types &amp; Calculations'!$M$5:$N$9,2,FALSE)),VLOOKUP('Crash Summary Worksheet'!$E74,'Crash Types &amp; Calculations'!$D$5:$K$26,8,FALSE),FALSE))</f>
        <v>1</v>
      </c>
      <c r="AL74" s="285">
        <f ca="1">IF(OR(ISBLANK('Worksheet 2a'!$D$41),ISBLANK($D74),ISBLANK($E74),$H74="N",ISBLANK($H74)),1,VLOOKUP('Worksheet 2a'!$D$41,INDIRECT(VLOOKUP('Crash Summary Worksheet'!$D74,'Crash Types &amp; Calculations'!$M$5:$N$9,2,FALSE)),VLOOKUP("Wet Pavement",'Crash Types &amp; Calculations'!$D$5:$K$26,8,FALSE),FALSE))</f>
        <v>1</v>
      </c>
      <c r="AM74" s="287">
        <f ca="1">IF(OR(ISBLANK('Worksheet 2a'!$D$41),ISBLANK($D74),ISBLANK($E74),$G74="N",ISBLANK($G74)),1,VLOOKUP('Worksheet 2a'!$D$41,INDIRECT(VLOOKUP('Crash Summary Worksheet'!$D74,'Crash Types &amp; Calculations'!$M$5:$N$9,2,FALSE)),VLOOKUP("Night",'Crash Types &amp; Calculations'!$D$5:$K$26,8,FALSE),FALSE))</f>
        <v>1</v>
      </c>
      <c r="AN74" s="288">
        <f t="shared" si="12"/>
        <v>0</v>
      </c>
      <c r="AO74" s="284">
        <f ca="1">IF(OR(ISBLANK('Worksheet 2b'!$D$13),ISBLANK($D74),ISBLANK($E74),ISERROR(VLOOKUP('Worksheet 2b'!$D$13,INDIRECT(VLOOKUP('Crash Summary Worksheet'!$D74,'Crash Types &amp; Calculations'!$M$5:$N$9,2,FALSE)),VLOOKUP('Crash Summary Worksheet'!$E74,'Crash Types &amp; Calculations'!$D$5:$K$26,8,FALSE),FALSE))),1,VLOOKUP('Worksheet 2b'!$D$13,INDIRECT(VLOOKUP('Crash Summary Worksheet'!$D74,'Crash Types &amp; Calculations'!$M$5:$N$9,2,FALSE)),VLOOKUP('Crash Summary Worksheet'!$E74,'Crash Types &amp; Calculations'!$D$5:$K$26,8,FALSE),FALSE))</f>
        <v>1</v>
      </c>
      <c r="AP74" s="285">
        <f ca="1">IF(OR(ISBLANK('Worksheet 2b'!$D$13),ISBLANK($D74),ISBLANK($E74),$H74="N",ISBLANK($H74)),1,VLOOKUP('Worksheet 2b'!$D$13,INDIRECT(VLOOKUP('Crash Summary Worksheet'!$D74,'Crash Types &amp; Calculations'!$M$5:$N$9,2,FALSE)),VLOOKUP("Wet Pavement",'Crash Types &amp; Calculations'!$D$5:$K$26,8,FALSE),FALSE))</f>
        <v>1</v>
      </c>
      <c r="AQ74" s="286">
        <f ca="1">IF(OR(ISBLANK('Worksheet 2b'!$D$13),ISBLANK($D74),ISBLANK($E74),$G74="N",ISBLANK($G74)),1,VLOOKUP('Worksheet 2b'!$D$13,INDIRECT(VLOOKUP('Crash Summary Worksheet'!$D74,'Crash Types &amp; Calculations'!$M$5:$N$9,2,FALSE)),VLOOKUP("Night",'Crash Types &amp; Calculations'!$D$5:$K$26,8,FALSE),FALSE))</f>
        <v>1</v>
      </c>
      <c r="AR74" s="288">
        <f t="shared" si="13"/>
        <v>0</v>
      </c>
      <c r="AS74" s="284">
        <f ca="1">IF(OR(ISBLANK('Worksheet 2b'!$D$27),ISBLANK($D74),ISBLANK($E74),ISERROR(VLOOKUP('Worksheet 2b'!$D$27,INDIRECT(VLOOKUP('Crash Summary Worksheet'!$D74,'Crash Types &amp; Calculations'!$M$5:$N$9,2,FALSE)),VLOOKUP('Crash Summary Worksheet'!$E74,'Crash Types &amp; Calculations'!$D$5:$K$26,8,FALSE),FALSE))),1,VLOOKUP('Worksheet 2b'!$D$27,INDIRECT(VLOOKUP('Crash Summary Worksheet'!$D74,'Crash Types &amp; Calculations'!$M$5:$N$9,2,FALSE)),VLOOKUP('Crash Summary Worksheet'!$E74,'Crash Types &amp; Calculations'!$D$5:$K$26,8,FALSE),FALSE))</f>
        <v>1</v>
      </c>
      <c r="AT74" s="285">
        <f ca="1">IF(OR(ISBLANK('Worksheet 2b'!$D$27),ISBLANK($D74),ISBLANK($E74),$H74="N",ISBLANK($H74)),1,VLOOKUP('Worksheet 2b'!$D$27,INDIRECT(VLOOKUP('Crash Summary Worksheet'!$D74,'Crash Types &amp; Calculations'!$M$5:$N$9,2,FALSE)),VLOOKUP("Wet Pavement",'Crash Types &amp; Calculations'!$D$5:$K$26,8,FALSE),FALSE))</f>
        <v>1</v>
      </c>
      <c r="AU74" s="286">
        <f ca="1">IF(OR(ISBLANK('Worksheet 2b'!$D$27),ISBLANK($D74),ISBLANK($E74),$G74="N",ISBLANK($G74)),1,VLOOKUP('Worksheet 2b'!$D$27,INDIRECT(VLOOKUP('Crash Summary Worksheet'!$D74,'Crash Types &amp; Calculations'!$M$5:$N$9,2,FALSE)),VLOOKUP("Night",'Crash Types &amp; Calculations'!$D$5:$K$26,8,FALSE),FALSE))</f>
        <v>1</v>
      </c>
      <c r="AV74" s="288">
        <f t="shared" si="14"/>
        <v>0</v>
      </c>
      <c r="AW74" s="284">
        <f ca="1">IF(OR(ISBLANK('Worksheet 2b'!$D$41),ISBLANK($D74),ISBLANK($E74),ISERROR(VLOOKUP('Worksheet 2b'!$D$41,INDIRECT(VLOOKUP('Crash Summary Worksheet'!$D74,'Crash Types &amp; Calculations'!$M$5:$N$9,2,FALSE)),VLOOKUP('Crash Summary Worksheet'!$E74,'Crash Types &amp; Calculations'!$D$5:$K$26,8,FALSE),FALSE))),1,VLOOKUP('Worksheet 2b'!$D$41,INDIRECT(VLOOKUP('Crash Summary Worksheet'!$D74,'Crash Types &amp; Calculations'!$M$5:$N$9,2,FALSE)),VLOOKUP('Crash Summary Worksheet'!$E74,'Crash Types &amp; Calculations'!$D$5:$K$26,8,FALSE),FALSE))</f>
        <v>1</v>
      </c>
      <c r="AX74" s="285">
        <f ca="1">IF(OR(ISBLANK('Worksheet 2b'!$D$41),ISBLANK($D74),ISBLANK($E74),$H74="N",ISBLANK($H74)),1,VLOOKUP('Worksheet 2b'!$D$41,INDIRECT(VLOOKUP('Crash Summary Worksheet'!$D74,'Crash Types &amp; Calculations'!$M$5:$N$9,2,FALSE)),VLOOKUP("Wet Pavement",'Crash Types &amp; Calculations'!$D$5:$K$26,8,FALSE),FALSE))</f>
        <v>1</v>
      </c>
      <c r="AY74" s="287">
        <f ca="1">IF(OR(ISBLANK('Worksheet 2b'!$D$41),ISBLANK($D74),ISBLANK($E74),$G74="N",ISBLANK($G74)),1,VLOOKUP('Worksheet 2b'!$D$41,INDIRECT(VLOOKUP('Crash Summary Worksheet'!$D74,'Crash Types &amp; Calculations'!$M$5:$N$9,2,FALSE)),VLOOKUP("Night",'Crash Types &amp; Calculations'!$D$5:$K$26,8,FALSE),FALSE))</f>
        <v>1</v>
      </c>
      <c r="AZ74" s="288">
        <f t="shared" si="15"/>
        <v>0</v>
      </c>
    </row>
    <row r="75" spans="1:52" ht="12.75" customHeight="1" x14ac:dyDescent="0.2">
      <c r="A75" s="618">
        <v>70</v>
      </c>
      <c r="B75" s="118"/>
      <c r="C75" s="119"/>
      <c r="D75" s="117"/>
      <c r="E75" s="117"/>
      <c r="F75" s="117"/>
      <c r="G75" s="118"/>
      <c r="H75" s="118"/>
      <c r="I75" s="118"/>
      <c r="J75" s="118"/>
      <c r="K75" s="117"/>
      <c r="L75" s="120"/>
      <c r="M75" s="289">
        <f t="shared" si="16"/>
        <v>0</v>
      </c>
      <c r="N75" s="290">
        <f t="shared" si="17"/>
        <v>1</v>
      </c>
      <c r="O75" s="283">
        <f>IF(ISBLANK('Worksheet 2a'!$D$13),1,
IF(AND(MAX(AC75:AE75)&gt;1,MIN(AC75:AE75)&lt;=1),MAX(AC75:AE75)*MIN(AC75:AE75),
IF(MIN(AC75:AE75)&gt;=1,MAX(AC75:AE75),MIN(AC75:AE75))))</f>
        <v>1</v>
      </c>
      <c r="P75" s="283">
        <f>IF(ISBLANK('Worksheet 2a'!$D$27),1,
IF(AND(MAX(AG75:AI75)&gt;1,MIN(AG75:AI75)&lt;=1),MAX(AG75:AI75)*MIN(AG75:AI75),
IF(MIN(AG75:AI75)&gt;=1,MAX(AG75:AI75),MIN(AG75:AI75))))</f>
        <v>1</v>
      </c>
      <c r="Q75" s="283">
        <f>IF(ISBLANK('Worksheet 2a'!$D$41),1,
IF(AND(MAX(AK75:AM75)&gt;1,MIN(AK75:AM75)&lt;=1),MAX(AK75:AM75)*MIN(AK75:AM75),
IF(MIN(AK75:AM75)&gt;=1,MAX(AK75:AM75),MIN(AK75:AM75))))</f>
        <v>1</v>
      </c>
      <c r="R75" s="283">
        <f>IF(ISBLANK('Worksheet 2b'!$D$13),1,
IF(AND(MAX(AO75:AQ75)&gt;1,MIN(AO75:AQ75)&lt;=1),MAX(AO75:AQ75)*MIN(AO75:AQ75),
IF(MIN(AO75:AQ75)&gt;=1,MAX(AO75:AQ75),MIN(AO75:AQ75))))</f>
        <v>1</v>
      </c>
      <c r="S75" s="283">
        <f>IF(ISBLANK('Worksheet 2b'!$D$27),1,
IF(AND(MAX(AS75:AU75)&gt;1,MIN(AS75:AU75)&lt;=1),MAX(AS75:AU75)*MIN(AS75:AU75),
IF(MIN(AS75:AU75)&gt;=1,MAX(AS75:AU75),MIN(AS75:AU75))))</f>
        <v>1</v>
      </c>
      <c r="T75" s="283">
        <f>IF(ISBLANK('Worksheet 2b'!$D$41),1,
IF(AND(MAX(AW75:AY75)&gt;1,MIN(AW75:AY75)&lt;=1),MAX(AW75:AY75)*MIN(AW75:AY75),
IF(MIN(AW75:AY75)&gt;=1,MAX(AW75:AY75),MIN(AW75:AY75))))</f>
        <v>1</v>
      </c>
      <c r="U75" s="669" cm="1">
        <f t="array" ref="U75">IF(MAX(O75:T75)&lt;=1,1,PRODUCT(IF(O75:T75&gt;=1,O75:T75)))</f>
        <v>1</v>
      </c>
      <c r="V75" s="669">
        <f t="shared" si="18"/>
        <v>1</v>
      </c>
      <c r="W75" s="683" t="str">
        <f t="shared" si="19"/>
        <v>X</v>
      </c>
      <c r="X75" s="683">
        <f>IF(P75=MIN($O75:$T75),IF(COUNTIF($W75:W75,"X")&gt;0,P75,"X"),P75)</f>
        <v>1</v>
      </c>
      <c r="Y75" s="683">
        <f>IF(Q75=MIN($O75:$T75),IF(COUNTIF($W75:X75,"X")&gt;0,Q75,"X"),Q75)</f>
        <v>1</v>
      </c>
      <c r="Z75" s="683">
        <f>IF(R75=MIN($O75:$T75),IF(COUNTIF($W75:Y75,"X")&gt;0,R75,"X"),R75)</f>
        <v>1</v>
      </c>
      <c r="AA75" s="683">
        <f>IF(S75=MIN($O75:$T75),IF(COUNTIF($W75:Z75,"X")&gt;0,S75,"X"),S75)</f>
        <v>1</v>
      </c>
      <c r="AB75" s="684">
        <f>IF(T75=MIN($O75:$T75),IF(COUNTIF($W75:AA75,"X")&gt;0,T75,"X"),T75)</f>
        <v>1</v>
      </c>
      <c r="AC75" s="284">
        <f ca="1">IF(OR(ISBLANK('Worksheet 2a'!$D$13),ISBLANK($D75),ISBLANK($E75),ISERROR(VLOOKUP('Worksheet 2a'!$D$13,INDIRECT(VLOOKUP('Crash Summary Worksheet'!$D75,'Crash Types &amp; Calculations'!$M$5:$N$9,2,FALSE)),VLOOKUP('Crash Summary Worksheet'!$E75,'Crash Types &amp; Calculations'!$D$5:$K$26,8,FALSE),FALSE))),1,VLOOKUP('Worksheet 2a'!$D$13,INDIRECT(VLOOKUP('Crash Summary Worksheet'!$D75,'Crash Types &amp; Calculations'!$M$5:$N$9,2,FALSE)),VLOOKUP('Crash Summary Worksheet'!$E75,'Crash Types &amp; Calculations'!$D$5:$K$26,8,FALSE),FALSE))</f>
        <v>1</v>
      </c>
      <c r="AD75" s="285">
        <f ca="1">IF(OR(ISBLANK('Worksheet 2a'!$D$13),ISBLANK($D75),ISBLANK($E75),$H75="N",ISBLANK($H75)),1,VLOOKUP('Worksheet 2a'!$D$13,INDIRECT(VLOOKUP('Crash Summary Worksheet'!$D75,'Crash Types &amp; Calculations'!$M$5:$N$9,2,FALSE)),VLOOKUP("Wet Pavement",'Crash Types &amp; Calculations'!$D$5:$K$26,8,FALSE),FALSE))</f>
        <v>1</v>
      </c>
      <c r="AE75" s="286">
        <f ca="1">IF(OR(ISBLANK('Worksheet 2a'!$D$13),ISBLANK($D75),ISBLANK($E75),$G75="N",ISBLANK($G75)),1,VLOOKUP('Worksheet 2a'!$D$13,INDIRECT(VLOOKUP('Crash Summary Worksheet'!$D75,'Crash Types &amp; Calculations'!$M$5:$N$9,2,FALSE)),VLOOKUP("Night",'Crash Types &amp; Calculations'!$D$5:$K$26,8,FALSE),FALSE))</f>
        <v>1</v>
      </c>
      <c r="AF75" s="288">
        <f t="shared" si="10"/>
        <v>0</v>
      </c>
      <c r="AG75" s="284">
        <f ca="1">IF(OR(ISBLANK('Worksheet 2a'!$D$27),ISBLANK($D75),ISBLANK($E75),ISERROR(VLOOKUP('Worksheet 2a'!$D$27,INDIRECT(VLOOKUP('Crash Summary Worksheet'!$D75,'Crash Types &amp; Calculations'!$M$5:$N$9,2,FALSE)),VLOOKUP('Crash Summary Worksheet'!$E75,'Crash Types &amp; Calculations'!$D$5:$K$26,8,FALSE),FALSE))),1,VLOOKUP('Worksheet 2a'!$D$27,INDIRECT(VLOOKUP('Crash Summary Worksheet'!$D75,'Crash Types &amp; Calculations'!$M$5:$N$9,2,FALSE)),VLOOKUP('Crash Summary Worksheet'!$E75,'Crash Types &amp; Calculations'!$D$5:$K$26,8,FALSE),FALSE))</f>
        <v>1</v>
      </c>
      <c r="AH75" s="285">
        <f ca="1">IF(OR(ISBLANK('Worksheet 2a'!$D$27),ISBLANK($D75),ISBLANK($E75),$H75="N",ISBLANK($H75)),1,VLOOKUP('Worksheet 2a'!$D$27,INDIRECT(VLOOKUP('Crash Summary Worksheet'!$D75,'Crash Types &amp; Calculations'!$M$5:$N$9,2,FALSE)),VLOOKUP("Wet Pavement",'Crash Types &amp; Calculations'!$D$5:$K$26,8,FALSE),FALSE))</f>
        <v>1</v>
      </c>
      <c r="AI75" s="286">
        <f ca="1">IF(OR(ISBLANK('Worksheet 2a'!$D$27),ISBLANK($D75),ISBLANK($E75),$G75="N",ISBLANK($G75)),1,VLOOKUP('Worksheet 2a'!$D$27,INDIRECT(VLOOKUP('Crash Summary Worksheet'!$D75,'Crash Types &amp; Calculations'!$M$5:$N$9,2,FALSE)),VLOOKUP("Night",'Crash Types &amp; Calculations'!$D$5:$K$26,8,FALSE),FALSE))</f>
        <v>1</v>
      </c>
      <c r="AJ75" s="288">
        <f t="shared" si="11"/>
        <v>0</v>
      </c>
      <c r="AK75" s="284">
        <f ca="1">IF(OR(ISBLANK('Worksheet 2a'!$D$41),ISBLANK($D75),ISBLANK($E75),ISERROR(VLOOKUP('Worksheet 2a'!$D$41,INDIRECT(VLOOKUP('Crash Summary Worksheet'!$D75,'Crash Types &amp; Calculations'!$M$5:$N$9,2,FALSE)),VLOOKUP('Crash Summary Worksheet'!$E75,'Crash Types &amp; Calculations'!$D$5:$K$26,8,FALSE),FALSE))),1,VLOOKUP('Worksheet 2a'!$D$41,INDIRECT(VLOOKUP('Crash Summary Worksheet'!$D75,'Crash Types &amp; Calculations'!$M$5:$N$9,2,FALSE)),VLOOKUP('Crash Summary Worksheet'!$E75,'Crash Types &amp; Calculations'!$D$5:$K$26,8,FALSE),FALSE))</f>
        <v>1</v>
      </c>
      <c r="AL75" s="285">
        <f ca="1">IF(OR(ISBLANK('Worksheet 2a'!$D$41),ISBLANK($D75),ISBLANK($E75),$H75="N",ISBLANK($H75)),1,VLOOKUP('Worksheet 2a'!$D$41,INDIRECT(VLOOKUP('Crash Summary Worksheet'!$D75,'Crash Types &amp; Calculations'!$M$5:$N$9,2,FALSE)),VLOOKUP("Wet Pavement",'Crash Types &amp; Calculations'!$D$5:$K$26,8,FALSE),FALSE))</f>
        <v>1</v>
      </c>
      <c r="AM75" s="287">
        <f ca="1">IF(OR(ISBLANK('Worksheet 2a'!$D$41),ISBLANK($D75),ISBLANK($E75),$G75="N",ISBLANK($G75)),1,VLOOKUP('Worksheet 2a'!$D$41,INDIRECT(VLOOKUP('Crash Summary Worksheet'!$D75,'Crash Types &amp; Calculations'!$M$5:$N$9,2,FALSE)),VLOOKUP("Night",'Crash Types &amp; Calculations'!$D$5:$K$26,8,FALSE),FALSE))</f>
        <v>1</v>
      </c>
      <c r="AN75" s="288">
        <f t="shared" si="12"/>
        <v>0</v>
      </c>
      <c r="AO75" s="284">
        <f ca="1">IF(OR(ISBLANK('Worksheet 2b'!$D$13),ISBLANK($D75),ISBLANK($E75),ISERROR(VLOOKUP('Worksheet 2b'!$D$13,INDIRECT(VLOOKUP('Crash Summary Worksheet'!$D75,'Crash Types &amp; Calculations'!$M$5:$N$9,2,FALSE)),VLOOKUP('Crash Summary Worksheet'!$E75,'Crash Types &amp; Calculations'!$D$5:$K$26,8,FALSE),FALSE))),1,VLOOKUP('Worksheet 2b'!$D$13,INDIRECT(VLOOKUP('Crash Summary Worksheet'!$D75,'Crash Types &amp; Calculations'!$M$5:$N$9,2,FALSE)),VLOOKUP('Crash Summary Worksheet'!$E75,'Crash Types &amp; Calculations'!$D$5:$K$26,8,FALSE),FALSE))</f>
        <v>1</v>
      </c>
      <c r="AP75" s="285">
        <f ca="1">IF(OR(ISBLANK('Worksheet 2b'!$D$13),ISBLANK($D75),ISBLANK($E75),$H75="N",ISBLANK($H75)),1,VLOOKUP('Worksheet 2b'!$D$13,INDIRECT(VLOOKUP('Crash Summary Worksheet'!$D75,'Crash Types &amp; Calculations'!$M$5:$N$9,2,FALSE)),VLOOKUP("Wet Pavement",'Crash Types &amp; Calculations'!$D$5:$K$26,8,FALSE),FALSE))</f>
        <v>1</v>
      </c>
      <c r="AQ75" s="286">
        <f ca="1">IF(OR(ISBLANK('Worksheet 2b'!$D$13),ISBLANK($D75),ISBLANK($E75),$G75="N",ISBLANK($G75)),1,VLOOKUP('Worksheet 2b'!$D$13,INDIRECT(VLOOKUP('Crash Summary Worksheet'!$D75,'Crash Types &amp; Calculations'!$M$5:$N$9,2,FALSE)),VLOOKUP("Night",'Crash Types &amp; Calculations'!$D$5:$K$26,8,FALSE),FALSE))</f>
        <v>1</v>
      </c>
      <c r="AR75" s="288">
        <f t="shared" si="13"/>
        <v>0</v>
      </c>
      <c r="AS75" s="284">
        <f ca="1">IF(OR(ISBLANK('Worksheet 2b'!$D$27),ISBLANK($D75),ISBLANK($E75),ISERROR(VLOOKUP('Worksheet 2b'!$D$27,INDIRECT(VLOOKUP('Crash Summary Worksheet'!$D75,'Crash Types &amp; Calculations'!$M$5:$N$9,2,FALSE)),VLOOKUP('Crash Summary Worksheet'!$E75,'Crash Types &amp; Calculations'!$D$5:$K$26,8,FALSE),FALSE))),1,VLOOKUP('Worksheet 2b'!$D$27,INDIRECT(VLOOKUP('Crash Summary Worksheet'!$D75,'Crash Types &amp; Calculations'!$M$5:$N$9,2,FALSE)),VLOOKUP('Crash Summary Worksheet'!$E75,'Crash Types &amp; Calculations'!$D$5:$K$26,8,FALSE),FALSE))</f>
        <v>1</v>
      </c>
      <c r="AT75" s="285">
        <f ca="1">IF(OR(ISBLANK('Worksheet 2b'!$D$27),ISBLANK($D75),ISBLANK($E75),$H75="N",ISBLANK($H75)),1,VLOOKUP('Worksheet 2b'!$D$27,INDIRECT(VLOOKUP('Crash Summary Worksheet'!$D75,'Crash Types &amp; Calculations'!$M$5:$N$9,2,FALSE)),VLOOKUP("Wet Pavement",'Crash Types &amp; Calculations'!$D$5:$K$26,8,FALSE),FALSE))</f>
        <v>1</v>
      </c>
      <c r="AU75" s="286">
        <f ca="1">IF(OR(ISBLANK('Worksheet 2b'!$D$27),ISBLANK($D75),ISBLANK($E75),$G75="N",ISBLANK($G75)),1,VLOOKUP('Worksheet 2b'!$D$27,INDIRECT(VLOOKUP('Crash Summary Worksheet'!$D75,'Crash Types &amp; Calculations'!$M$5:$N$9,2,FALSE)),VLOOKUP("Night",'Crash Types &amp; Calculations'!$D$5:$K$26,8,FALSE),FALSE))</f>
        <v>1</v>
      </c>
      <c r="AV75" s="288">
        <f t="shared" si="14"/>
        <v>0</v>
      </c>
      <c r="AW75" s="284">
        <f ca="1">IF(OR(ISBLANK('Worksheet 2b'!$D$41),ISBLANK($D75),ISBLANK($E75),ISERROR(VLOOKUP('Worksheet 2b'!$D$41,INDIRECT(VLOOKUP('Crash Summary Worksheet'!$D75,'Crash Types &amp; Calculations'!$M$5:$N$9,2,FALSE)),VLOOKUP('Crash Summary Worksheet'!$E75,'Crash Types &amp; Calculations'!$D$5:$K$26,8,FALSE),FALSE))),1,VLOOKUP('Worksheet 2b'!$D$41,INDIRECT(VLOOKUP('Crash Summary Worksheet'!$D75,'Crash Types &amp; Calculations'!$M$5:$N$9,2,FALSE)),VLOOKUP('Crash Summary Worksheet'!$E75,'Crash Types &amp; Calculations'!$D$5:$K$26,8,FALSE),FALSE))</f>
        <v>1</v>
      </c>
      <c r="AX75" s="285">
        <f ca="1">IF(OR(ISBLANK('Worksheet 2b'!$D$41),ISBLANK($D75),ISBLANK($E75),$H75="N",ISBLANK($H75)),1,VLOOKUP('Worksheet 2b'!$D$41,INDIRECT(VLOOKUP('Crash Summary Worksheet'!$D75,'Crash Types &amp; Calculations'!$M$5:$N$9,2,FALSE)),VLOOKUP("Wet Pavement",'Crash Types &amp; Calculations'!$D$5:$K$26,8,FALSE),FALSE))</f>
        <v>1</v>
      </c>
      <c r="AY75" s="287">
        <f ca="1">IF(OR(ISBLANK('Worksheet 2b'!$D$41),ISBLANK($D75),ISBLANK($E75),$G75="N",ISBLANK($G75)),1,VLOOKUP('Worksheet 2b'!$D$41,INDIRECT(VLOOKUP('Crash Summary Worksheet'!$D75,'Crash Types &amp; Calculations'!$M$5:$N$9,2,FALSE)),VLOOKUP("Night",'Crash Types &amp; Calculations'!$D$5:$K$26,8,FALSE),FALSE))</f>
        <v>1</v>
      </c>
      <c r="AZ75" s="288">
        <f t="shared" si="15"/>
        <v>0</v>
      </c>
    </row>
    <row r="76" spans="1:52" ht="12.75" customHeight="1" x14ac:dyDescent="0.2">
      <c r="A76" s="618">
        <v>71</v>
      </c>
      <c r="B76" s="118"/>
      <c r="C76" s="119"/>
      <c r="D76" s="117"/>
      <c r="E76" s="117"/>
      <c r="F76" s="117"/>
      <c r="G76" s="118"/>
      <c r="H76" s="118"/>
      <c r="I76" s="118"/>
      <c r="J76" s="118"/>
      <c r="K76" s="117"/>
      <c r="L76" s="120"/>
      <c r="M76" s="289">
        <f t="shared" si="16"/>
        <v>0</v>
      </c>
      <c r="N76" s="290">
        <f t="shared" si="17"/>
        <v>1</v>
      </c>
      <c r="O76" s="283">
        <f>IF(ISBLANK('Worksheet 2a'!$D$13),1,
IF(AND(MAX(AC76:AE76)&gt;1,MIN(AC76:AE76)&lt;=1),MAX(AC76:AE76)*MIN(AC76:AE76),
IF(MIN(AC76:AE76)&gt;=1,MAX(AC76:AE76),MIN(AC76:AE76))))</f>
        <v>1</v>
      </c>
      <c r="P76" s="283">
        <f>IF(ISBLANK('Worksheet 2a'!$D$27),1,
IF(AND(MAX(AG76:AI76)&gt;1,MIN(AG76:AI76)&lt;=1),MAX(AG76:AI76)*MIN(AG76:AI76),
IF(MIN(AG76:AI76)&gt;=1,MAX(AG76:AI76),MIN(AG76:AI76))))</f>
        <v>1</v>
      </c>
      <c r="Q76" s="283">
        <f>IF(ISBLANK('Worksheet 2a'!$D$41),1,
IF(AND(MAX(AK76:AM76)&gt;1,MIN(AK76:AM76)&lt;=1),MAX(AK76:AM76)*MIN(AK76:AM76),
IF(MIN(AK76:AM76)&gt;=1,MAX(AK76:AM76),MIN(AK76:AM76))))</f>
        <v>1</v>
      </c>
      <c r="R76" s="283">
        <f>IF(ISBLANK('Worksheet 2b'!$D$13),1,
IF(AND(MAX(AO76:AQ76)&gt;1,MIN(AO76:AQ76)&lt;=1),MAX(AO76:AQ76)*MIN(AO76:AQ76),
IF(MIN(AO76:AQ76)&gt;=1,MAX(AO76:AQ76),MIN(AO76:AQ76))))</f>
        <v>1</v>
      </c>
      <c r="S76" s="283">
        <f>IF(ISBLANK('Worksheet 2b'!$D$27),1,
IF(AND(MAX(AS76:AU76)&gt;1,MIN(AS76:AU76)&lt;=1),MAX(AS76:AU76)*MIN(AS76:AU76),
IF(MIN(AS76:AU76)&gt;=1,MAX(AS76:AU76),MIN(AS76:AU76))))</f>
        <v>1</v>
      </c>
      <c r="T76" s="283">
        <f>IF(ISBLANK('Worksheet 2b'!$D$41),1,
IF(AND(MAX(AW76:AY76)&gt;1,MIN(AW76:AY76)&lt;=1),MAX(AW76:AY76)*MIN(AW76:AY76),
IF(MIN(AW76:AY76)&gt;=1,MAX(AW76:AY76),MIN(AW76:AY76))))</f>
        <v>1</v>
      </c>
      <c r="U76" s="669" cm="1">
        <f t="array" ref="U76">IF(MAX(O76:T76)&lt;=1,1,PRODUCT(IF(O76:T76&gt;=1,O76:T76)))</f>
        <v>1</v>
      </c>
      <c r="V76" s="669">
        <f t="shared" si="18"/>
        <v>1</v>
      </c>
      <c r="W76" s="683" t="str">
        <f t="shared" si="19"/>
        <v>X</v>
      </c>
      <c r="X76" s="683">
        <f>IF(P76=MIN($O76:$T76),IF(COUNTIF($W76:W76,"X")&gt;0,P76,"X"),P76)</f>
        <v>1</v>
      </c>
      <c r="Y76" s="683">
        <f>IF(Q76=MIN($O76:$T76),IF(COUNTIF($W76:X76,"X")&gt;0,Q76,"X"),Q76)</f>
        <v>1</v>
      </c>
      <c r="Z76" s="683">
        <f>IF(R76=MIN($O76:$T76),IF(COUNTIF($W76:Y76,"X")&gt;0,R76,"X"),R76)</f>
        <v>1</v>
      </c>
      <c r="AA76" s="683">
        <f>IF(S76=MIN($O76:$T76),IF(COUNTIF($W76:Z76,"X")&gt;0,S76,"X"),S76)</f>
        <v>1</v>
      </c>
      <c r="AB76" s="684">
        <f>IF(T76=MIN($O76:$T76),IF(COUNTIF($W76:AA76,"X")&gt;0,T76,"X"),T76)</f>
        <v>1</v>
      </c>
      <c r="AC76" s="284">
        <f ca="1">IF(OR(ISBLANK('Worksheet 2a'!$D$13),ISBLANK($D76),ISBLANK($E76),ISERROR(VLOOKUP('Worksheet 2a'!$D$13,INDIRECT(VLOOKUP('Crash Summary Worksheet'!$D76,'Crash Types &amp; Calculations'!$M$5:$N$9,2,FALSE)),VLOOKUP('Crash Summary Worksheet'!$E76,'Crash Types &amp; Calculations'!$D$5:$K$26,8,FALSE),FALSE))),1,VLOOKUP('Worksheet 2a'!$D$13,INDIRECT(VLOOKUP('Crash Summary Worksheet'!$D76,'Crash Types &amp; Calculations'!$M$5:$N$9,2,FALSE)),VLOOKUP('Crash Summary Worksheet'!$E76,'Crash Types &amp; Calculations'!$D$5:$K$26,8,FALSE),FALSE))</f>
        <v>1</v>
      </c>
      <c r="AD76" s="285">
        <f ca="1">IF(OR(ISBLANK('Worksheet 2a'!$D$13),ISBLANK($D76),ISBLANK($E76),$H76="N",ISBLANK($H76)),1,VLOOKUP('Worksheet 2a'!$D$13,INDIRECT(VLOOKUP('Crash Summary Worksheet'!$D76,'Crash Types &amp; Calculations'!$M$5:$N$9,2,FALSE)),VLOOKUP("Wet Pavement",'Crash Types &amp; Calculations'!$D$5:$K$26,8,FALSE),FALSE))</f>
        <v>1</v>
      </c>
      <c r="AE76" s="286">
        <f ca="1">IF(OR(ISBLANK('Worksheet 2a'!$D$13),ISBLANK($D76),ISBLANK($E76),$G76="N",ISBLANK($G76)),1,VLOOKUP('Worksheet 2a'!$D$13,INDIRECT(VLOOKUP('Crash Summary Worksheet'!$D76,'Crash Types &amp; Calculations'!$M$5:$N$9,2,FALSE)),VLOOKUP("Night",'Crash Types &amp; Calculations'!$D$5:$K$26,8,FALSE),FALSE))</f>
        <v>1</v>
      </c>
      <c r="AF76" s="288">
        <f t="shared" si="10"/>
        <v>0</v>
      </c>
      <c r="AG76" s="284">
        <f ca="1">IF(OR(ISBLANK('Worksheet 2a'!$D$27),ISBLANK($D76),ISBLANK($E76),ISERROR(VLOOKUP('Worksheet 2a'!$D$27,INDIRECT(VLOOKUP('Crash Summary Worksheet'!$D76,'Crash Types &amp; Calculations'!$M$5:$N$9,2,FALSE)),VLOOKUP('Crash Summary Worksheet'!$E76,'Crash Types &amp; Calculations'!$D$5:$K$26,8,FALSE),FALSE))),1,VLOOKUP('Worksheet 2a'!$D$27,INDIRECT(VLOOKUP('Crash Summary Worksheet'!$D76,'Crash Types &amp; Calculations'!$M$5:$N$9,2,FALSE)),VLOOKUP('Crash Summary Worksheet'!$E76,'Crash Types &amp; Calculations'!$D$5:$K$26,8,FALSE),FALSE))</f>
        <v>1</v>
      </c>
      <c r="AH76" s="285">
        <f ca="1">IF(OR(ISBLANK('Worksheet 2a'!$D$27),ISBLANK($D76),ISBLANK($E76),$H76="N",ISBLANK($H76)),1,VLOOKUP('Worksheet 2a'!$D$27,INDIRECT(VLOOKUP('Crash Summary Worksheet'!$D76,'Crash Types &amp; Calculations'!$M$5:$N$9,2,FALSE)),VLOOKUP("Wet Pavement",'Crash Types &amp; Calculations'!$D$5:$K$26,8,FALSE),FALSE))</f>
        <v>1</v>
      </c>
      <c r="AI76" s="286">
        <f ca="1">IF(OR(ISBLANK('Worksheet 2a'!$D$27),ISBLANK($D76),ISBLANK($E76),$G76="N",ISBLANK($G76)),1,VLOOKUP('Worksheet 2a'!$D$27,INDIRECT(VLOOKUP('Crash Summary Worksheet'!$D76,'Crash Types &amp; Calculations'!$M$5:$N$9,2,FALSE)),VLOOKUP("Night",'Crash Types &amp; Calculations'!$D$5:$K$26,8,FALSE),FALSE))</f>
        <v>1</v>
      </c>
      <c r="AJ76" s="288">
        <f t="shared" si="11"/>
        <v>0</v>
      </c>
      <c r="AK76" s="284">
        <f ca="1">IF(OR(ISBLANK('Worksheet 2a'!$D$41),ISBLANK($D76),ISBLANK($E76),ISERROR(VLOOKUP('Worksheet 2a'!$D$41,INDIRECT(VLOOKUP('Crash Summary Worksheet'!$D76,'Crash Types &amp; Calculations'!$M$5:$N$9,2,FALSE)),VLOOKUP('Crash Summary Worksheet'!$E76,'Crash Types &amp; Calculations'!$D$5:$K$26,8,FALSE),FALSE))),1,VLOOKUP('Worksheet 2a'!$D$41,INDIRECT(VLOOKUP('Crash Summary Worksheet'!$D76,'Crash Types &amp; Calculations'!$M$5:$N$9,2,FALSE)),VLOOKUP('Crash Summary Worksheet'!$E76,'Crash Types &amp; Calculations'!$D$5:$K$26,8,FALSE),FALSE))</f>
        <v>1</v>
      </c>
      <c r="AL76" s="285">
        <f ca="1">IF(OR(ISBLANK('Worksheet 2a'!$D$41),ISBLANK($D76),ISBLANK($E76),$H76="N",ISBLANK($H76)),1,VLOOKUP('Worksheet 2a'!$D$41,INDIRECT(VLOOKUP('Crash Summary Worksheet'!$D76,'Crash Types &amp; Calculations'!$M$5:$N$9,2,FALSE)),VLOOKUP("Wet Pavement",'Crash Types &amp; Calculations'!$D$5:$K$26,8,FALSE),FALSE))</f>
        <v>1</v>
      </c>
      <c r="AM76" s="287">
        <f ca="1">IF(OR(ISBLANK('Worksheet 2a'!$D$41),ISBLANK($D76),ISBLANK($E76),$G76="N",ISBLANK($G76)),1,VLOOKUP('Worksheet 2a'!$D$41,INDIRECT(VLOOKUP('Crash Summary Worksheet'!$D76,'Crash Types &amp; Calculations'!$M$5:$N$9,2,FALSE)),VLOOKUP("Night",'Crash Types &amp; Calculations'!$D$5:$K$26,8,FALSE),FALSE))</f>
        <v>1</v>
      </c>
      <c r="AN76" s="288">
        <f t="shared" si="12"/>
        <v>0</v>
      </c>
      <c r="AO76" s="284">
        <f ca="1">IF(OR(ISBLANK('Worksheet 2b'!$D$13),ISBLANK($D76),ISBLANK($E76),ISERROR(VLOOKUP('Worksheet 2b'!$D$13,INDIRECT(VLOOKUP('Crash Summary Worksheet'!$D76,'Crash Types &amp; Calculations'!$M$5:$N$9,2,FALSE)),VLOOKUP('Crash Summary Worksheet'!$E76,'Crash Types &amp; Calculations'!$D$5:$K$26,8,FALSE),FALSE))),1,VLOOKUP('Worksheet 2b'!$D$13,INDIRECT(VLOOKUP('Crash Summary Worksheet'!$D76,'Crash Types &amp; Calculations'!$M$5:$N$9,2,FALSE)),VLOOKUP('Crash Summary Worksheet'!$E76,'Crash Types &amp; Calculations'!$D$5:$K$26,8,FALSE),FALSE))</f>
        <v>1</v>
      </c>
      <c r="AP76" s="285">
        <f ca="1">IF(OR(ISBLANK('Worksheet 2b'!$D$13),ISBLANK($D76),ISBLANK($E76),$H76="N",ISBLANK($H76)),1,VLOOKUP('Worksheet 2b'!$D$13,INDIRECT(VLOOKUP('Crash Summary Worksheet'!$D76,'Crash Types &amp; Calculations'!$M$5:$N$9,2,FALSE)),VLOOKUP("Wet Pavement",'Crash Types &amp; Calculations'!$D$5:$K$26,8,FALSE),FALSE))</f>
        <v>1</v>
      </c>
      <c r="AQ76" s="286">
        <f ca="1">IF(OR(ISBLANK('Worksheet 2b'!$D$13),ISBLANK($D76),ISBLANK($E76),$G76="N",ISBLANK($G76)),1,VLOOKUP('Worksheet 2b'!$D$13,INDIRECT(VLOOKUP('Crash Summary Worksheet'!$D76,'Crash Types &amp; Calculations'!$M$5:$N$9,2,FALSE)),VLOOKUP("Night",'Crash Types &amp; Calculations'!$D$5:$K$26,8,FALSE),FALSE))</f>
        <v>1</v>
      </c>
      <c r="AR76" s="288">
        <f t="shared" si="13"/>
        <v>0</v>
      </c>
      <c r="AS76" s="284">
        <f ca="1">IF(OR(ISBLANK('Worksheet 2b'!$D$27),ISBLANK($D76),ISBLANK($E76),ISERROR(VLOOKUP('Worksheet 2b'!$D$27,INDIRECT(VLOOKUP('Crash Summary Worksheet'!$D76,'Crash Types &amp; Calculations'!$M$5:$N$9,2,FALSE)),VLOOKUP('Crash Summary Worksheet'!$E76,'Crash Types &amp; Calculations'!$D$5:$K$26,8,FALSE),FALSE))),1,VLOOKUP('Worksheet 2b'!$D$27,INDIRECT(VLOOKUP('Crash Summary Worksheet'!$D76,'Crash Types &amp; Calculations'!$M$5:$N$9,2,FALSE)),VLOOKUP('Crash Summary Worksheet'!$E76,'Crash Types &amp; Calculations'!$D$5:$K$26,8,FALSE),FALSE))</f>
        <v>1</v>
      </c>
      <c r="AT76" s="285">
        <f ca="1">IF(OR(ISBLANK('Worksheet 2b'!$D$27),ISBLANK($D76),ISBLANK($E76),$H76="N",ISBLANK($H76)),1,VLOOKUP('Worksheet 2b'!$D$27,INDIRECT(VLOOKUP('Crash Summary Worksheet'!$D76,'Crash Types &amp; Calculations'!$M$5:$N$9,2,FALSE)),VLOOKUP("Wet Pavement",'Crash Types &amp; Calculations'!$D$5:$K$26,8,FALSE),FALSE))</f>
        <v>1</v>
      </c>
      <c r="AU76" s="286">
        <f ca="1">IF(OR(ISBLANK('Worksheet 2b'!$D$27),ISBLANK($D76),ISBLANK($E76),$G76="N",ISBLANK($G76)),1,VLOOKUP('Worksheet 2b'!$D$27,INDIRECT(VLOOKUP('Crash Summary Worksheet'!$D76,'Crash Types &amp; Calculations'!$M$5:$N$9,2,FALSE)),VLOOKUP("Night",'Crash Types &amp; Calculations'!$D$5:$K$26,8,FALSE),FALSE))</f>
        <v>1</v>
      </c>
      <c r="AV76" s="288">
        <f t="shared" si="14"/>
        <v>0</v>
      </c>
      <c r="AW76" s="284">
        <f ca="1">IF(OR(ISBLANK('Worksheet 2b'!$D$41),ISBLANK($D76),ISBLANK($E76),ISERROR(VLOOKUP('Worksheet 2b'!$D$41,INDIRECT(VLOOKUP('Crash Summary Worksheet'!$D76,'Crash Types &amp; Calculations'!$M$5:$N$9,2,FALSE)),VLOOKUP('Crash Summary Worksheet'!$E76,'Crash Types &amp; Calculations'!$D$5:$K$26,8,FALSE),FALSE))),1,VLOOKUP('Worksheet 2b'!$D$41,INDIRECT(VLOOKUP('Crash Summary Worksheet'!$D76,'Crash Types &amp; Calculations'!$M$5:$N$9,2,FALSE)),VLOOKUP('Crash Summary Worksheet'!$E76,'Crash Types &amp; Calculations'!$D$5:$K$26,8,FALSE),FALSE))</f>
        <v>1</v>
      </c>
      <c r="AX76" s="285">
        <f ca="1">IF(OR(ISBLANK('Worksheet 2b'!$D$41),ISBLANK($D76),ISBLANK($E76),$H76="N",ISBLANK($H76)),1,VLOOKUP('Worksheet 2b'!$D$41,INDIRECT(VLOOKUP('Crash Summary Worksheet'!$D76,'Crash Types &amp; Calculations'!$M$5:$N$9,2,FALSE)),VLOOKUP("Wet Pavement",'Crash Types &amp; Calculations'!$D$5:$K$26,8,FALSE),FALSE))</f>
        <v>1</v>
      </c>
      <c r="AY76" s="287">
        <f ca="1">IF(OR(ISBLANK('Worksheet 2b'!$D$41),ISBLANK($D76),ISBLANK($E76),$G76="N",ISBLANK($G76)),1,VLOOKUP('Worksheet 2b'!$D$41,INDIRECT(VLOOKUP('Crash Summary Worksheet'!$D76,'Crash Types &amp; Calculations'!$M$5:$N$9,2,FALSE)),VLOOKUP("Night",'Crash Types &amp; Calculations'!$D$5:$K$26,8,FALSE),FALSE))</f>
        <v>1</v>
      </c>
      <c r="AZ76" s="288">
        <f t="shared" si="15"/>
        <v>0</v>
      </c>
    </row>
    <row r="77" spans="1:52" ht="12.75" customHeight="1" x14ac:dyDescent="0.2">
      <c r="A77" s="618">
        <v>72</v>
      </c>
      <c r="B77" s="118"/>
      <c r="C77" s="119"/>
      <c r="D77" s="117"/>
      <c r="E77" s="117"/>
      <c r="F77" s="117"/>
      <c r="G77" s="118"/>
      <c r="H77" s="118"/>
      <c r="I77" s="118"/>
      <c r="J77" s="118"/>
      <c r="K77" s="117"/>
      <c r="L77" s="120"/>
      <c r="M77" s="289">
        <f t="shared" si="16"/>
        <v>0</v>
      </c>
      <c r="N77" s="290">
        <f t="shared" si="17"/>
        <v>1</v>
      </c>
      <c r="O77" s="283">
        <f>IF(ISBLANK('Worksheet 2a'!$D$13),1,
IF(AND(MAX(AC77:AE77)&gt;1,MIN(AC77:AE77)&lt;=1),MAX(AC77:AE77)*MIN(AC77:AE77),
IF(MIN(AC77:AE77)&gt;=1,MAX(AC77:AE77),MIN(AC77:AE77))))</f>
        <v>1</v>
      </c>
      <c r="P77" s="283">
        <f>IF(ISBLANK('Worksheet 2a'!$D$27),1,
IF(AND(MAX(AG77:AI77)&gt;1,MIN(AG77:AI77)&lt;=1),MAX(AG77:AI77)*MIN(AG77:AI77),
IF(MIN(AG77:AI77)&gt;=1,MAX(AG77:AI77),MIN(AG77:AI77))))</f>
        <v>1</v>
      </c>
      <c r="Q77" s="283">
        <f>IF(ISBLANK('Worksheet 2a'!$D$41),1,
IF(AND(MAX(AK77:AM77)&gt;1,MIN(AK77:AM77)&lt;=1),MAX(AK77:AM77)*MIN(AK77:AM77),
IF(MIN(AK77:AM77)&gt;=1,MAX(AK77:AM77),MIN(AK77:AM77))))</f>
        <v>1</v>
      </c>
      <c r="R77" s="283">
        <f>IF(ISBLANK('Worksheet 2b'!$D$13),1,
IF(AND(MAX(AO77:AQ77)&gt;1,MIN(AO77:AQ77)&lt;=1),MAX(AO77:AQ77)*MIN(AO77:AQ77),
IF(MIN(AO77:AQ77)&gt;=1,MAX(AO77:AQ77),MIN(AO77:AQ77))))</f>
        <v>1</v>
      </c>
      <c r="S77" s="283">
        <f>IF(ISBLANK('Worksheet 2b'!$D$27),1,
IF(AND(MAX(AS77:AU77)&gt;1,MIN(AS77:AU77)&lt;=1),MAX(AS77:AU77)*MIN(AS77:AU77),
IF(MIN(AS77:AU77)&gt;=1,MAX(AS77:AU77),MIN(AS77:AU77))))</f>
        <v>1</v>
      </c>
      <c r="T77" s="283">
        <f>IF(ISBLANK('Worksheet 2b'!$D$41),1,
IF(AND(MAX(AW77:AY77)&gt;1,MIN(AW77:AY77)&lt;=1),MAX(AW77:AY77)*MIN(AW77:AY77),
IF(MIN(AW77:AY77)&gt;=1,MAX(AW77:AY77),MIN(AW77:AY77))))</f>
        <v>1</v>
      </c>
      <c r="U77" s="669" cm="1">
        <f t="array" ref="U77">IF(MAX(O77:T77)&lt;=1,1,PRODUCT(IF(O77:T77&gt;=1,O77:T77)))</f>
        <v>1</v>
      </c>
      <c r="V77" s="669">
        <f t="shared" si="18"/>
        <v>1</v>
      </c>
      <c r="W77" s="683" t="str">
        <f t="shared" si="19"/>
        <v>X</v>
      </c>
      <c r="X77" s="683">
        <f>IF(P77=MIN($O77:$T77),IF(COUNTIF($W77:W77,"X")&gt;0,P77,"X"),P77)</f>
        <v>1</v>
      </c>
      <c r="Y77" s="683">
        <f>IF(Q77=MIN($O77:$T77),IF(COUNTIF($W77:X77,"X")&gt;0,Q77,"X"),Q77)</f>
        <v>1</v>
      </c>
      <c r="Z77" s="683">
        <f>IF(R77=MIN($O77:$T77),IF(COUNTIF($W77:Y77,"X")&gt;0,R77,"X"),R77)</f>
        <v>1</v>
      </c>
      <c r="AA77" s="683">
        <f>IF(S77=MIN($O77:$T77),IF(COUNTIF($W77:Z77,"X")&gt;0,S77,"X"),S77)</f>
        <v>1</v>
      </c>
      <c r="AB77" s="684">
        <f>IF(T77=MIN($O77:$T77),IF(COUNTIF($W77:AA77,"X")&gt;0,T77,"X"),T77)</f>
        <v>1</v>
      </c>
      <c r="AC77" s="284">
        <f ca="1">IF(OR(ISBLANK('Worksheet 2a'!$D$13),ISBLANK($D77),ISBLANK($E77),ISERROR(VLOOKUP('Worksheet 2a'!$D$13,INDIRECT(VLOOKUP('Crash Summary Worksheet'!$D77,'Crash Types &amp; Calculations'!$M$5:$N$9,2,FALSE)),VLOOKUP('Crash Summary Worksheet'!$E77,'Crash Types &amp; Calculations'!$D$5:$K$26,8,FALSE),FALSE))),1,VLOOKUP('Worksheet 2a'!$D$13,INDIRECT(VLOOKUP('Crash Summary Worksheet'!$D77,'Crash Types &amp; Calculations'!$M$5:$N$9,2,FALSE)),VLOOKUP('Crash Summary Worksheet'!$E77,'Crash Types &amp; Calculations'!$D$5:$K$26,8,FALSE),FALSE))</f>
        <v>1</v>
      </c>
      <c r="AD77" s="285">
        <f ca="1">IF(OR(ISBLANK('Worksheet 2a'!$D$13),ISBLANK($D77),ISBLANK($E77),$H77="N",ISBLANK($H77)),1,VLOOKUP('Worksheet 2a'!$D$13,INDIRECT(VLOOKUP('Crash Summary Worksheet'!$D77,'Crash Types &amp; Calculations'!$M$5:$N$9,2,FALSE)),VLOOKUP("Wet Pavement",'Crash Types &amp; Calculations'!$D$5:$K$26,8,FALSE),FALSE))</f>
        <v>1</v>
      </c>
      <c r="AE77" s="286">
        <f ca="1">IF(OR(ISBLANK('Worksheet 2a'!$D$13),ISBLANK($D77),ISBLANK($E77),$G77="N",ISBLANK($G77)),1,VLOOKUP('Worksheet 2a'!$D$13,INDIRECT(VLOOKUP('Crash Summary Worksheet'!$D77,'Crash Types &amp; Calculations'!$M$5:$N$9,2,FALSE)),VLOOKUP("Night",'Crash Types &amp; Calculations'!$D$5:$K$26,8,FALSE),FALSE))</f>
        <v>1</v>
      </c>
      <c r="AF77" s="288">
        <f t="shared" si="10"/>
        <v>0</v>
      </c>
      <c r="AG77" s="284">
        <f ca="1">IF(OR(ISBLANK('Worksheet 2a'!$D$27),ISBLANK($D77),ISBLANK($E77),ISERROR(VLOOKUP('Worksheet 2a'!$D$27,INDIRECT(VLOOKUP('Crash Summary Worksheet'!$D77,'Crash Types &amp; Calculations'!$M$5:$N$9,2,FALSE)),VLOOKUP('Crash Summary Worksheet'!$E77,'Crash Types &amp; Calculations'!$D$5:$K$26,8,FALSE),FALSE))),1,VLOOKUP('Worksheet 2a'!$D$27,INDIRECT(VLOOKUP('Crash Summary Worksheet'!$D77,'Crash Types &amp; Calculations'!$M$5:$N$9,2,FALSE)),VLOOKUP('Crash Summary Worksheet'!$E77,'Crash Types &amp; Calculations'!$D$5:$K$26,8,FALSE),FALSE))</f>
        <v>1</v>
      </c>
      <c r="AH77" s="285">
        <f ca="1">IF(OR(ISBLANK('Worksheet 2a'!$D$27),ISBLANK($D77),ISBLANK($E77),$H77="N",ISBLANK($H77)),1,VLOOKUP('Worksheet 2a'!$D$27,INDIRECT(VLOOKUP('Crash Summary Worksheet'!$D77,'Crash Types &amp; Calculations'!$M$5:$N$9,2,FALSE)),VLOOKUP("Wet Pavement",'Crash Types &amp; Calculations'!$D$5:$K$26,8,FALSE),FALSE))</f>
        <v>1</v>
      </c>
      <c r="AI77" s="286">
        <f ca="1">IF(OR(ISBLANK('Worksheet 2a'!$D$27),ISBLANK($D77),ISBLANK($E77),$G77="N",ISBLANK($G77)),1,VLOOKUP('Worksheet 2a'!$D$27,INDIRECT(VLOOKUP('Crash Summary Worksheet'!$D77,'Crash Types &amp; Calculations'!$M$5:$N$9,2,FALSE)),VLOOKUP("Night",'Crash Types &amp; Calculations'!$D$5:$K$26,8,FALSE),FALSE))</f>
        <v>1</v>
      </c>
      <c r="AJ77" s="288">
        <f t="shared" si="11"/>
        <v>0</v>
      </c>
      <c r="AK77" s="284">
        <f ca="1">IF(OR(ISBLANK('Worksheet 2a'!$D$41),ISBLANK($D77),ISBLANK($E77),ISERROR(VLOOKUP('Worksheet 2a'!$D$41,INDIRECT(VLOOKUP('Crash Summary Worksheet'!$D77,'Crash Types &amp; Calculations'!$M$5:$N$9,2,FALSE)),VLOOKUP('Crash Summary Worksheet'!$E77,'Crash Types &amp; Calculations'!$D$5:$K$26,8,FALSE),FALSE))),1,VLOOKUP('Worksheet 2a'!$D$41,INDIRECT(VLOOKUP('Crash Summary Worksheet'!$D77,'Crash Types &amp; Calculations'!$M$5:$N$9,2,FALSE)),VLOOKUP('Crash Summary Worksheet'!$E77,'Crash Types &amp; Calculations'!$D$5:$K$26,8,FALSE),FALSE))</f>
        <v>1</v>
      </c>
      <c r="AL77" s="285">
        <f ca="1">IF(OR(ISBLANK('Worksheet 2a'!$D$41),ISBLANK($D77),ISBLANK($E77),$H77="N",ISBLANK($H77)),1,VLOOKUP('Worksheet 2a'!$D$41,INDIRECT(VLOOKUP('Crash Summary Worksheet'!$D77,'Crash Types &amp; Calculations'!$M$5:$N$9,2,FALSE)),VLOOKUP("Wet Pavement",'Crash Types &amp; Calculations'!$D$5:$K$26,8,FALSE),FALSE))</f>
        <v>1</v>
      </c>
      <c r="AM77" s="287">
        <f ca="1">IF(OR(ISBLANK('Worksheet 2a'!$D$41),ISBLANK($D77),ISBLANK($E77),$G77="N",ISBLANK($G77)),1,VLOOKUP('Worksheet 2a'!$D$41,INDIRECT(VLOOKUP('Crash Summary Worksheet'!$D77,'Crash Types &amp; Calculations'!$M$5:$N$9,2,FALSE)),VLOOKUP("Night",'Crash Types &amp; Calculations'!$D$5:$K$26,8,FALSE),FALSE))</f>
        <v>1</v>
      </c>
      <c r="AN77" s="288">
        <f t="shared" si="12"/>
        <v>0</v>
      </c>
      <c r="AO77" s="284">
        <f ca="1">IF(OR(ISBLANK('Worksheet 2b'!$D$13),ISBLANK($D77),ISBLANK($E77),ISERROR(VLOOKUP('Worksheet 2b'!$D$13,INDIRECT(VLOOKUP('Crash Summary Worksheet'!$D77,'Crash Types &amp; Calculations'!$M$5:$N$9,2,FALSE)),VLOOKUP('Crash Summary Worksheet'!$E77,'Crash Types &amp; Calculations'!$D$5:$K$26,8,FALSE),FALSE))),1,VLOOKUP('Worksheet 2b'!$D$13,INDIRECT(VLOOKUP('Crash Summary Worksheet'!$D77,'Crash Types &amp; Calculations'!$M$5:$N$9,2,FALSE)),VLOOKUP('Crash Summary Worksheet'!$E77,'Crash Types &amp; Calculations'!$D$5:$K$26,8,FALSE),FALSE))</f>
        <v>1</v>
      </c>
      <c r="AP77" s="285">
        <f ca="1">IF(OR(ISBLANK('Worksheet 2b'!$D$13),ISBLANK($D77),ISBLANK($E77),$H77="N",ISBLANK($H77)),1,VLOOKUP('Worksheet 2b'!$D$13,INDIRECT(VLOOKUP('Crash Summary Worksheet'!$D77,'Crash Types &amp; Calculations'!$M$5:$N$9,2,FALSE)),VLOOKUP("Wet Pavement",'Crash Types &amp; Calculations'!$D$5:$K$26,8,FALSE),FALSE))</f>
        <v>1</v>
      </c>
      <c r="AQ77" s="286">
        <f ca="1">IF(OR(ISBLANK('Worksheet 2b'!$D$13),ISBLANK($D77),ISBLANK($E77),$G77="N",ISBLANK($G77)),1,VLOOKUP('Worksheet 2b'!$D$13,INDIRECT(VLOOKUP('Crash Summary Worksheet'!$D77,'Crash Types &amp; Calculations'!$M$5:$N$9,2,FALSE)),VLOOKUP("Night",'Crash Types &amp; Calculations'!$D$5:$K$26,8,FALSE),FALSE))</f>
        <v>1</v>
      </c>
      <c r="AR77" s="288">
        <f t="shared" si="13"/>
        <v>0</v>
      </c>
      <c r="AS77" s="284">
        <f ca="1">IF(OR(ISBLANK('Worksheet 2b'!$D$27),ISBLANK($D77),ISBLANK($E77),ISERROR(VLOOKUP('Worksheet 2b'!$D$27,INDIRECT(VLOOKUP('Crash Summary Worksheet'!$D77,'Crash Types &amp; Calculations'!$M$5:$N$9,2,FALSE)),VLOOKUP('Crash Summary Worksheet'!$E77,'Crash Types &amp; Calculations'!$D$5:$K$26,8,FALSE),FALSE))),1,VLOOKUP('Worksheet 2b'!$D$27,INDIRECT(VLOOKUP('Crash Summary Worksheet'!$D77,'Crash Types &amp; Calculations'!$M$5:$N$9,2,FALSE)),VLOOKUP('Crash Summary Worksheet'!$E77,'Crash Types &amp; Calculations'!$D$5:$K$26,8,FALSE),FALSE))</f>
        <v>1</v>
      </c>
      <c r="AT77" s="285">
        <f ca="1">IF(OR(ISBLANK('Worksheet 2b'!$D$27),ISBLANK($D77),ISBLANK($E77),$H77="N",ISBLANK($H77)),1,VLOOKUP('Worksheet 2b'!$D$27,INDIRECT(VLOOKUP('Crash Summary Worksheet'!$D77,'Crash Types &amp; Calculations'!$M$5:$N$9,2,FALSE)),VLOOKUP("Wet Pavement",'Crash Types &amp; Calculations'!$D$5:$K$26,8,FALSE),FALSE))</f>
        <v>1</v>
      </c>
      <c r="AU77" s="286">
        <f ca="1">IF(OR(ISBLANK('Worksheet 2b'!$D$27),ISBLANK($D77),ISBLANK($E77),$G77="N",ISBLANK($G77)),1,VLOOKUP('Worksheet 2b'!$D$27,INDIRECT(VLOOKUP('Crash Summary Worksheet'!$D77,'Crash Types &amp; Calculations'!$M$5:$N$9,2,FALSE)),VLOOKUP("Night",'Crash Types &amp; Calculations'!$D$5:$K$26,8,FALSE),FALSE))</f>
        <v>1</v>
      </c>
      <c r="AV77" s="288">
        <f t="shared" si="14"/>
        <v>0</v>
      </c>
      <c r="AW77" s="284">
        <f ca="1">IF(OR(ISBLANK('Worksheet 2b'!$D$41),ISBLANK($D77),ISBLANK($E77),ISERROR(VLOOKUP('Worksheet 2b'!$D$41,INDIRECT(VLOOKUP('Crash Summary Worksheet'!$D77,'Crash Types &amp; Calculations'!$M$5:$N$9,2,FALSE)),VLOOKUP('Crash Summary Worksheet'!$E77,'Crash Types &amp; Calculations'!$D$5:$K$26,8,FALSE),FALSE))),1,VLOOKUP('Worksheet 2b'!$D$41,INDIRECT(VLOOKUP('Crash Summary Worksheet'!$D77,'Crash Types &amp; Calculations'!$M$5:$N$9,2,FALSE)),VLOOKUP('Crash Summary Worksheet'!$E77,'Crash Types &amp; Calculations'!$D$5:$K$26,8,FALSE),FALSE))</f>
        <v>1</v>
      </c>
      <c r="AX77" s="285">
        <f ca="1">IF(OR(ISBLANK('Worksheet 2b'!$D$41),ISBLANK($D77),ISBLANK($E77),$H77="N",ISBLANK($H77)),1,VLOOKUP('Worksheet 2b'!$D$41,INDIRECT(VLOOKUP('Crash Summary Worksheet'!$D77,'Crash Types &amp; Calculations'!$M$5:$N$9,2,FALSE)),VLOOKUP("Wet Pavement",'Crash Types &amp; Calculations'!$D$5:$K$26,8,FALSE),FALSE))</f>
        <v>1</v>
      </c>
      <c r="AY77" s="287">
        <f ca="1">IF(OR(ISBLANK('Worksheet 2b'!$D$41),ISBLANK($D77),ISBLANK($E77),$G77="N",ISBLANK($G77)),1,VLOOKUP('Worksheet 2b'!$D$41,INDIRECT(VLOOKUP('Crash Summary Worksheet'!$D77,'Crash Types &amp; Calculations'!$M$5:$N$9,2,FALSE)),VLOOKUP("Night",'Crash Types &amp; Calculations'!$D$5:$K$26,8,FALSE),FALSE))</f>
        <v>1</v>
      </c>
      <c r="AZ77" s="288">
        <f t="shared" si="15"/>
        <v>0</v>
      </c>
    </row>
    <row r="78" spans="1:52" ht="12.75" customHeight="1" x14ac:dyDescent="0.2">
      <c r="A78" s="618">
        <v>73</v>
      </c>
      <c r="B78" s="118"/>
      <c r="C78" s="119"/>
      <c r="D78" s="117"/>
      <c r="E78" s="117"/>
      <c r="F78" s="117"/>
      <c r="G78" s="118"/>
      <c r="H78" s="118"/>
      <c r="I78" s="118"/>
      <c r="J78" s="118"/>
      <c r="K78" s="117"/>
      <c r="L78" s="120"/>
      <c r="M78" s="289">
        <f t="shared" si="16"/>
        <v>0</v>
      </c>
      <c r="N78" s="290">
        <f t="shared" si="17"/>
        <v>1</v>
      </c>
      <c r="O78" s="283">
        <f>IF(ISBLANK('Worksheet 2a'!$D$13),1,
IF(AND(MAX(AC78:AE78)&gt;1,MIN(AC78:AE78)&lt;=1),MAX(AC78:AE78)*MIN(AC78:AE78),
IF(MIN(AC78:AE78)&gt;=1,MAX(AC78:AE78),MIN(AC78:AE78))))</f>
        <v>1</v>
      </c>
      <c r="P78" s="283">
        <f>IF(ISBLANK('Worksheet 2a'!$D$27),1,
IF(AND(MAX(AG78:AI78)&gt;1,MIN(AG78:AI78)&lt;=1),MAX(AG78:AI78)*MIN(AG78:AI78),
IF(MIN(AG78:AI78)&gt;=1,MAX(AG78:AI78),MIN(AG78:AI78))))</f>
        <v>1</v>
      </c>
      <c r="Q78" s="283">
        <f>IF(ISBLANK('Worksheet 2a'!$D$41),1,
IF(AND(MAX(AK78:AM78)&gt;1,MIN(AK78:AM78)&lt;=1),MAX(AK78:AM78)*MIN(AK78:AM78),
IF(MIN(AK78:AM78)&gt;=1,MAX(AK78:AM78),MIN(AK78:AM78))))</f>
        <v>1</v>
      </c>
      <c r="R78" s="283">
        <f>IF(ISBLANK('Worksheet 2b'!$D$13),1,
IF(AND(MAX(AO78:AQ78)&gt;1,MIN(AO78:AQ78)&lt;=1),MAX(AO78:AQ78)*MIN(AO78:AQ78),
IF(MIN(AO78:AQ78)&gt;=1,MAX(AO78:AQ78),MIN(AO78:AQ78))))</f>
        <v>1</v>
      </c>
      <c r="S78" s="283">
        <f>IF(ISBLANK('Worksheet 2b'!$D$27),1,
IF(AND(MAX(AS78:AU78)&gt;1,MIN(AS78:AU78)&lt;=1),MAX(AS78:AU78)*MIN(AS78:AU78),
IF(MIN(AS78:AU78)&gt;=1,MAX(AS78:AU78),MIN(AS78:AU78))))</f>
        <v>1</v>
      </c>
      <c r="T78" s="283">
        <f>IF(ISBLANK('Worksheet 2b'!$D$41),1,
IF(AND(MAX(AW78:AY78)&gt;1,MIN(AW78:AY78)&lt;=1),MAX(AW78:AY78)*MIN(AW78:AY78),
IF(MIN(AW78:AY78)&gt;=1,MAX(AW78:AY78),MIN(AW78:AY78))))</f>
        <v>1</v>
      </c>
      <c r="U78" s="669" cm="1">
        <f t="array" ref="U78">IF(MAX(O78:T78)&lt;=1,1,PRODUCT(IF(O78:T78&gt;=1,O78:T78)))</f>
        <v>1</v>
      </c>
      <c r="V78" s="669">
        <f t="shared" si="18"/>
        <v>1</v>
      </c>
      <c r="W78" s="683" t="str">
        <f t="shared" si="19"/>
        <v>X</v>
      </c>
      <c r="X78" s="683">
        <f>IF(P78=MIN($O78:$T78),IF(COUNTIF($W78:W78,"X")&gt;0,P78,"X"),P78)</f>
        <v>1</v>
      </c>
      <c r="Y78" s="683">
        <f>IF(Q78=MIN($O78:$T78),IF(COUNTIF($W78:X78,"X")&gt;0,Q78,"X"),Q78)</f>
        <v>1</v>
      </c>
      <c r="Z78" s="683">
        <f>IF(R78=MIN($O78:$T78),IF(COUNTIF($W78:Y78,"X")&gt;0,R78,"X"),R78)</f>
        <v>1</v>
      </c>
      <c r="AA78" s="683">
        <f>IF(S78=MIN($O78:$T78),IF(COUNTIF($W78:Z78,"X")&gt;0,S78,"X"),S78)</f>
        <v>1</v>
      </c>
      <c r="AB78" s="684">
        <f>IF(T78=MIN($O78:$T78),IF(COUNTIF($W78:AA78,"X")&gt;0,T78,"X"),T78)</f>
        <v>1</v>
      </c>
      <c r="AC78" s="284">
        <f ca="1">IF(OR(ISBLANK('Worksheet 2a'!$D$13),ISBLANK($D78),ISBLANK($E78),ISERROR(VLOOKUP('Worksheet 2a'!$D$13,INDIRECT(VLOOKUP('Crash Summary Worksheet'!$D78,'Crash Types &amp; Calculations'!$M$5:$N$9,2,FALSE)),VLOOKUP('Crash Summary Worksheet'!$E78,'Crash Types &amp; Calculations'!$D$5:$K$26,8,FALSE),FALSE))),1,VLOOKUP('Worksheet 2a'!$D$13,INDIRECT(VLOOKUP('Crash Summary Worksheet'!$D78,'Crash Types &amp; Calculations'!$M$5:$N$9,2,FALSE)),VLOOKUP('Crash Summary Worksheet'!$E78,'Crash Types &amp; Calculations'!$D$5:$K$26,8,FALSE),FALSE))</f>
        <v>1</v>
      </c>
      <c r="AD78" s="285">
        <f ca="1">IF(OR(ISBLANK('Worksheet 2a'!$D$13),ISBLANK($D78),ISBLANK($E78),$H78="N",ISBLANK($H78)),1,VLOOKUP('Worksheet 2a'!$D$13,INDIRECT(VLOOKUP('Crash Summary Worksheet'!$D78,'Crash Types &amp; Calculations'!$M$5:$N$9,2,FALSE)),VLOOKUP("Wet Pavement",'Crash Types &amp; Calculations'!$D$5:$K$26,8,FALSE),FALSE))</f>
        <v>1</v>
      </c>
      <c r="AE78" s="286">
        <f ca="1">IF(OR(ISBLANK('Worksheet 2a'!$D$13),ISBLANK($D78),ISBLANK($E78),$G78="N",ISBLANK($G78)),1,VLOOKUP('Worksheet 2a'!$D$13,INDIRECT(VLOOKUP('Crash Summary Worksheet'!$D78,'Crash Types &amp; Calculations'!$M$5:$N$9,2,FALSE)),VLOOKUP("Night",'Crash Types &amp; Calculations'!$D$5:$K$26,8,FALSE),FALSE))</f>
        <v>1</v>
      </c>
      <c r="AF78" s="288">
        <f t="shared" si="10"/>
        <v>0</v>
      </c>
      <c r="AG78" s="284">
        <f ca="1">IF(OR(ISBLANK('Worksheet 2a'!$D$27),ISBLANK($D78),ISBLANK($E78),ISERROR(VLOOKUP('Worksheet 2a'!$D$27,INDIRECT(VLOOKUP('Crash Summary Worksheet'!$D78,'Crash Types &amp; Calculations'!$M$5:$N$9,2,FALSE)),VLOOKUP('Crash Summary Worksheet'!$E78,'Crash Types &amp; Calculations'!$D$5:$K$26,8,FALSE),FALSE))),1,VLOOKUP('Worksheet 2a'!$D$27,INDIRECT(VLOOKUP('Crash Summary Worksheet'!$D78,'Crash Types &amp; Calculations'!$M$5:$N$9,2,FALSE)),VLOOKUP('Crash Summary Worksheet'!$E78,'Crash Types &amp; Calculations'!$D$5:$K$26,8,FALSE),FALSE))</f>
        <v>1</v>
      </c>
      <c r="AH78" s="285">
        <f ca="1">IF(OR(ISBLANK('Worksheet 2a'!$D$27),ISBLANK($D78),ISBLANK($E78),$H78="N",ISBLANK($H78)),1,VLOOKUP('Worksheet 2a'!$D$27,INDIRECT(VLOOKUP('Crash Summary Worksheet'!$D78,'Crash Types &amp; Calculations'!$M$5:$N$9,2,FALSE)),VLOOKUP("Wet Pavement",'Crash Types &amp; Calculations'!$D$5:$K$26,8,FALSE),FALSE))</f>
        <v>1</v>
      </c>
      <c r="AI78" s="286">
        <f ca="1">IF(OR(ISBLANK('Worksheet 2a'!$D$27),ISBLANK($D78),ISBLANK($E78),$G78="N",ISBLANK($G78)),1,VLOOKUP('Worksheet 2a'!$D$27,INDIRECT(VLOOKUP('Crash Summary Worksheet'!$D78,'Crash Types &amp; Calculations'!$M$5:$N$9,2,FALSE)),VLOOKUP("Night",'Crash Types &amp; Calculations'!$D$5:$K$26,8,FALSE),FALSE))</f>
        <v>1</v>
      </c>
      <c r="AJ78" s="288">
        <f t="shared" si="11"/>
        <v>0</v>
      </c>
      <c r="AK78" s="284">
        <f ca="1">IF(OR(ISBLANK('Worksheet 2a'!$D$41),ISBLANK($D78),ISBLANK($E78),ISERROR(VLOOKUP('Worksheet 2a'!$D$41,INDIRECT(VLOOKUP('Crash Summary Worksheet'!$D78,'Crash Types &amp; Calculations'!$M$5:$N$9,2,FALSE)),VLOOKUP('Crash Summary Worksheet'!$E78,'Crash Types &amp; Calculations'!$D$5:$K$26,8,FALSE),FALSE))),1,VLOOKUP('Worksheet 2a'!$D$41,INDIRECT(VLOOKUP('Crash Summary Worksheet'!$D78,'Crash Types &amp; Calculations'!$M$5:$N$9,2,FALSE)),VLOOKUP('Crash Summary Worksheet'!$E78,'Crash Types &amp; Calculations'!$D$5:$K$26,8,FALSE),FALSE))</f>
        <v>1</v>
      </c>
      <c r="AL78" s="285">
        <f ca="1">IF(OR(ISBLANK('Worksheet 2a'!$D$41),ISBLANK($D78),ISBLANK($E78),$H78="N",ISBLANK($H78)),1,VLOOKUP('Worksheet 2a'!$D$41,INDIRECT(VLOOKUP('Crash Summary Worksheet'!$D78,'Crash Types &amp; Calculations'!$M$5:$N$9,2,FALSE)),VLOOKUP("Wet Pavement",'Crash Types &amp; Calculations'!$D$5:$K$26,8,FALSE),FALSE))</f>
        <v>1</v>
      </c>
      <c r="AM78" s="287">
        <f ca="1">IF(OR(ISBLANK('Worksheet 2a'!$D$41),ISBLANK($D78),ISBLANK($E78),$G78="N",ISBLANK($G78)),1,VLOOKUP('Worksheet 2a'!$D$41,INDIRECT(VLOOKUP('Crash Summary Worksheet'!$D78,'Crash Types &amp; Calculations'!$M$5:$N$9,2,FALSE)),VLOOKUP("Night",'Crash Types &amp; Calculations'!$D$5:$K$26,8,FALSE),FALSE))</f>
        <v>1</v>
      </c>
      <c r="AN78" s="288">
        <f t="shared" si="12"/>
        <v>0</v>
      </c>
      <c r="AO78" s="284">
        <f ca="1">IF(OR(ISBLANK('Worksheet 2b'!$D$13),ISBLANK($D78),ISBLANK($E78),ISERROR(VLOOKUP('Worksheet 2b'!$D$13,INDIRECT(VLOOKUP('Crash Summary Worksheet'!$D78,'Crash Types &amp; Calculations'!$M$5:$N$9,2,FALSE)),VLOOKUP('Crash Summary Worksheet'!$E78,'Crash Types &amp; Calculations'!$D$5:$K$26,8,FALSE),FALSE))),1,VLOOKUP('Worksheet 2b'!$D$13,INDIRECT(VLOOKUP('Crash Summary Worksheet'!$D78,'Crash Types &amp; Calculations'!$M$5:$N$9,2,FALSE)),VLOOKUP('Crash Summary Worksheet'!$E78,'Crash Types &amp; Calculations'!$D$5:$K$26,8,FALSE),FALSE))</f>
        <v>1</v>
      </c>
      <c r="AP78" s="285">
        <f ca="1">IF(OR(ISBLANK('Worksheet 2b'!$D$13),ISBLANK($D78),ISBLANK($E78),$H78="N",ISBLANK($H78)),1,VLOOKUP('Worksheet 2b'!$D$13,INDIRECT(VLOOKUP('Crash Summary Worksheet'!$D78,'Crash Types &amp; Calculations'!$M$5:$N$9,2,FALSE)),VLOOKUP("Wet Pavement",'Crash Types &amp; Calculations'!$D$5:$K$26,8,FALSE),FALSE))</f>
        <v>1</v>
      </c>
      <c r="AQ78" s="286">
        <f ca="1">IF(OR(ISBLANK('Worksheet 2b'!$D$13),ISBLANK($D78),ISBLANK($E78),$G78="N",ISBLANK($G78)),1,VLOOKUP('Worksheet 2b'!$D$13,INDIRECT(VLOOKUP('Crash Summary Worksheet'!$D78,'Crash Types &amp; Calculations'!$M$5:$N$9,2,FALSE)),VLOOKUP("Night",'Crash Types &amp; Calculations'!$D$5:$K$26,8,FALSE),FALSE))</f>
        <v>1</v>
      </c>
      <c r="AR78" s="288">
        <f t="shared" si="13"/>
        <v>0</v>
      </c>
      <c r="AS78" s="284">
        <f ca="1">IF(OR(ISBLANK('Worksheet 2b'!$D$27),ISBLANK($D78),ISBLANK($E78),ISERROR(VLOOKUP('Worksheet 2b'!$D$27,INDIRECT(VLOOKUP('Crash Summary Worksheet'!$D78,'Crash Types &amp; Calculations'!$M$5:$N$9,2,FALSE)),VLOOKUP('Crash Summary Worksheet'!$E78,'Crash Types &amp; Calculations'!$D$5:$K$26,8,FALSE),FALSE))),1,VLOOKUP('Worksheet 2b'!$D$27,INDIRECT(VLOOKUP('Crash Summary Worksheet'!$D78,'Crash Types &amp; Calculations'!$M$5:$N$9,2,FALSE)),VLOOKUP('Crash Summary Worksheet'!$E78,'Crash Types &amp; Calculations'!$D$5:$K$26,8,FALSE),FALSE))</f>
        <v>1</v>
      </c>
      <c r="AT78" s="285">
        <f ca="1">IF(OR(ISBLANK('Worksheet 2b'!$D$27),ISBLANK($D78),ISBLANK($E78),$H78="N",ISBLANK($H78)),1,VLOOKUP('Worksheet 2b'!$D$27,INDIRECT(VLOOKUP('Crash Summary Worksheet'!$D78,'Crash Types &amp; Calculations'!$M$5:$N$9,2,FALSE)),VLOOKUP("Wet Pavement",'Crash Types &amp; Calculations'!$D$5:$K$26,8,FALSE),FALSE))</f>
        <v>1</v>
      </c>
      <c r="AU78" s="286">
        <f ca="1">IF(OR(ISBLANK('Worksheet 2b'!$D$27),ISBLANK($D78),ISBLANK($E78),$G78="N",ISBLANK($G78)),1,VLOOKUP('Worksheet 2b'!$D$27,INDIRECT(VLOOKUP('Crash Summary Worksheet'!$D78,'Crash Types &amp; Calculations'!$M$5:$N$9,2,FALSE)),VLOOKUP("Night",'Crash Types &amp; Calculations'!$D$5:$K$26,8,FALSE),FALSE))</f>
        <v>1</v>
      </c>
      <c r="AV78" s="288">
        <f t="shared" si="14"/>
        <v>0</v>
      </c>
      <c r="AW78" s="284">
        <f ca="1">IF(OR(ISBLANK('Worksheet 2b'!$D$41),ISBLANK($D78),ISBLANK($E78),ISERROR(VLOOKUP('Worksheet 2b'!$D$41,INDIRECT(VLOOKUP('Crash Summary Worksheet'!$D78,'Crash Types &amp; Calculations'!$M$5:$N$9,2,FALSE)),VLOOKUP('Crash Summary Worksheet'!$E78,'Crash Types &amp; Calculations'!$D$5:$K$26,8,FALSE),FALSE))),1,VLOOKUP('Worksheet 2b'!$D$41,INDIRECT(VLOOKUP('Crash Summary Worksheet'!$D78,'Crash Types &amp; Calculations'!$M$5:$N$9,2,FALSE)),VLOOKUP('Crash Summary Worksheet'!$E78,'Crash Types &amp; Calculations'!$D$5:$K$26,8,FALSE),FALSE))</f>
        <v>1</v>
      </c>
      <c r="AX78" s="285">
        <f ca="1">IF(OR(ISBLANK('Worksheet 2b'!$D$41),ISBLANK($D78),ISBLANK($E78),$H78="N",ISBLANK($H78)),1,VLOOKUP('Worksheet 2b'!$D$41,INDIRECT(VLOOKUP('Crash Summary Worksheet'!$D78,'Crash Types &amp; Calculations'!$M$5:$N$9,2,FALSE)),VLOOKUP("Wet Pavement",'Crash Types &amp; Calculations'!$D$5:$K$26,8,FALSE),FALSE))</f>
        <v>1</v>
      </c>
      <c r="AY78" s="287">
        <f ca="1">IF(OR(ISBLANK('Worksheet 2b'!$D$41),ISBLANK($D78),ISBLANK($E78),$G78="N",ISBLANK($G78)),1,VLOOKUP('Worksheet 2b'!$D$41,INDIRECT(VLOOKUP('Crash Summary Worksheet'!$D78,'Crash Types &amp; Calculations'!$M$5:$N$9,2,FALSE)),VLOOKUP("Night",'Crash Types &amp; Calculations'!$D$5:$K$26,8,FALSE),FALSE))</f>
        <v>1</v>
      </c>
      <c r="AZ78" s="288">
        <f t="shared" si="15"/>
        <v>0</v>
      </c>
    </row>
    <row r="79" spans="1:52" ht="12.75" customHeight="1" x14ac:dyDescent="0.2">
      <c r="A79" s="618">
        <v>74</v>
      </c>
      <c r="B79" s="118"/>
      <c r="C79" s="119"/>
      <c r="D79" s="117"/>
      <c r="E79" s="117"/>
      <c r="F79" s="117"/>
      <c r="G79" s="118"/>
      <c r="H79" s="118"/>
      <c r="I79" s="118"/>
      <c r="J79" s="118"/>
      <c r="K79" s="117"/>
      <c r="L79" s="120"/>
      <c r="M79" s="289">
        <f t="shared" si="16"/>
        <v>0</v>
      </c>
      <c r="N79" s="290">
        <f t="shared" si="17"/>
        <v>1</v>
      </c>
      <c r="O79" s="283">
        <f>IF(ISBLANK('Worksheet 2a'!$D$13),1,
IF(AND(MAX(AC79:AE79)&gt;1,MIN(AC79:AE79)&lt;=1),MAX(AC79:AE79)*MIN(AC79:AE79),
IF(MIN(AC79:AE79)&gt;=1,MAX(AC79:AE79),MIN(AC79:AE79))))</f>
        <v>1</v>
      </c>
      <c r="P79" s="283">
        <f>IF(ISBLANK('Worksheet 2a'!$D$27),1,
IF(AND(MAX(AG79:AI79)&gt;1,MIN(AG79:AI79)&lt;=1),MAX(AG79:AI79)*MIN(AG79:AI79),
IF(MIN(AG79:AI79)&gt;=1,MAX(AG79:AI79),MIN(AG79:AI79))))</f>
        <v>1</v>
      </c>
      <c r="Q79" s="283">
        <f>IF(ISBLANK('Worksheet 2a'!$D$41),1,
IF(AND(MAX(AK79:AM79)&gt;1,MIN(AK79:AM79)&lt;=1),MAX(AK79:AM79)*MIN(AK79:AM79),
IF(MIN(AK79:AM79)&gt;=1,MAX(AK79:AM79),MIN(AK79:AM79))))</f>
        <v>1</v>
      </c>
      <c r="R79" s="283">
        <f>IF(ISBLANK('Worksheet 2b'!$D$13),1,
IF(AND(MAX(AO79:AQ79)&gt;1,MIN(AO79:AQ79)&lt;=1),MAX(AO79:AQ79)*MIN(AO79:AQ79),
IF(MIN(AO79:AQ79)&gt;=1,MAX(AO79:AQ79),MIN(AO79:AQ79))))</f>
        <v>1</v>
      </c>
      <c r="S79" s="283">
        <f>IF(ISBLANK('Worksheet 2b'!$D$27),1,
IF(AND(MAX(AS79:AU79)&gt;1,MIN(AS79:AU79)&lt;=1),MAX(AS79:AU79)*MIN(AS79:AU79),
IF(MIN(AS79:AU79)&gt;=1,MAX(AS79:AU79),MIN(AS79:AU79))))</f>
        <v>1</v>
      </c>
      <c r="T79" s="283">
        <f>IF(ISBLANK('Worksheet 2b'!$D$41),1,
IF(AND(MAX(AW79:AY79)&gt;1,MIN(AW79:AY79)&lt;=1),MAX(AW79:AY79)*MIN(AW79:AY79),
IF(MIN(AW79:AY79)&gt;=1,MAX(AW79:AY79),MIN(AW79:AY79))))</f>
        <v>1</v>
      </c>
      <c r="U79" s="669" cm="1">
        <f t="array" ref="U79">IF(MAX(O79:T79)&lt;=1,1,PRODUCT(IF(O79:T79&gt;=1,O79:T79)))</f>
        <v>1</v>
      </c>
      <c r="V79" s="669">
        <f t="shared" si="18"/>
        <v>1</v>
      </c>
      <c r="W79" s="683" t="str">
        <f t="shared" si="19"/>
        <v>X</v>
      </c>
      <c r="X79" s="683">
        <f>IF(P79=MIN($O79:$T79),IF(COUNTIF($W79:W79,"X")&gt;0,P79,"X"),P79)</f>
        <v>1</v>
      </c>
      <c r="Y79" s="683">
        <f>IF(Q79=MIN($O79:$T79),IF(COUNTIF($W79:X79,"X")&gt;0,Q79,"X"),Q79)</f>
        <v>1</v>
      </c>
      <c r="Z79" s="683">
        <f>IF(R79=MIN($O79:$T79),IF(COUNTIF($W79:Y79,"X")&gt;0,R79,"X"),R79)</f>
        <v>1</v>
      </c>
      <c r="AA79" s="683">
        <f>IF(S79=MIN($O79:$T79),IF(COUNTIF($W79:Z79,"X")&gt;0,S79,"X"),S79)</f>
        <v>1</v>
      </c>
      <c r="AB79" s="684">
        <f>IF(T79=MIN($O79:$T79),IF(COUNTIF($W79:AA79,"X")&gt;0,T79,"X"),T79)</f>
        <v>1</v>
      </c>
      <c r="AC79" s="284">
        <f ca="1">IF(OR(ISBLANK('Worksheet 2a'!$D$13),ISBLANK($D79),ISBLANK($E79),ISERROR(VLOOKUP('Worksheet 2a'!$D$13,INDIRECT(VLOOKUP('Crash Summary Worksheet'!$D79,'Crash Types &amp; Calculations'!$M$5:$N$9,2,FALSE)),VLOOKUP('Crash Summary Worksheet'!$E79,'Crash Types &amp; Calculations'!$D$5:$K$26,8,FALSE),FALSE))),1,VLOOKUP('Worksheet 2a'!$D$13,INDIRECT(VLOOKUP('Crash Summary Worksheet'!$D79,'Crash Types &amp; Calculations'!$M$5:$N$9,2,FALSE)),VLOOKUP('Crash Summary Worksheet'!$E79,'Crash Types &amp; Calculations'!$D$5:$K$26,8,FALSE),FALSE))</f>
        <v>1</v>
      </c>
      <c r="AD79" s="285">
        <f ca="1">IF(OR(ISBLANK('Worksheet 2a'!$D$13),ISBLANK($D79),ISBLANK($E79),$H79="N",ISBLANK($H79)),1,VLOOKUP('Worksheet 2a'!$D$13,INDIRECT(VLOOKUP('Crash Summary Worksheet'!$D79,'Crash Types &amp; Calculations'!$M$5:$N$9,2,FALSE)),VLOOKUP("Wet Pavement",'Crash Types &amp; Calculations'!$D$5:$K$26,8,FALSE),FALSE))</f>
        <v>1</v>
      </c>
      <c r="AE79" s="286">
        <f ca="1">IF(OR(ISBLANK('Worksheet 2a'!$D$13),ISBLANK($D79),ISBLANK($E79),$G79="N",ISBLANK($G79)),1,VLOOKUP('Worksheet 2a'!$D$13,INDIRECT(VLOOKUP('Crash Summary Worksheet'!$D79,'Crash Types &amp; Calculations'!$M$5:$N$9,2,FALSE)),VLOOKUP("Night",'Crash Types &amp; Calculations'!$D$5:$K$26,8,FALSE),FALSE))</f>
        <v>1</v>
      </c>
      <c r="AF79" s="288">
        <f t="shared" si="10"/>
        <v>0</v>
      </c>
      <c r="AG79" s="284">
        <f ca="1">IF(OR(ISBLANK('Worksheet 2a'!$D$27),ISBLANK($D79),ISBLANK($E79),ISERROR(VLOOKUP('Worksheet 2a'!$D$27,INDIRECT(VLOOKUP('Crash Summary Worksheet'!$D79,'Crash Types &amp; Calculations'!$M$5:$N$9,2,FALSE)),VLOOKUP('Crash Summary Worksheet'!$E79,'Crash Types &amp; Calculations'!$D$5:$K$26,8,FALSE),FALSE))),1,VLOOKUP('Worksheet 2a'!$D$27,INDIRECT(VLOOKUP('Crash Summary Worksheet'!$D79,'Crash Types &amp; Calculations'!$M$5:$N$9,2,FALSE)),VLOOKUP('Crash Summary Worksheet'!$E79,'Crash Types &amp; Calculations'!$D$5:$K$26,8,FALSE),FALSE))</f>
        <v>1</v>
      </c>
      <c r="AH79" s="285">
        <f ca="1">IF(OR(ISBLANK('Worksheet 2a'!$D$27),ISBLANK($D79),ISBLANK($E79),$H79="N",ISBLANK($H79)),1,VLOOKUP('Worksheet 2a'!$D$27,INDIRECT(VLOOKUP('Crash Summary Worksheet'!$D79,'Crash Types &amp; Calculations'!$M$5:$N$9,2,FALSE)),VLOOKUP("Wet Pavement",'Crash Types &amp; Calculations'!$D$5:$K$26,8,FALSE),FALSE))</f>
        <v>1</v>
      </c>
      <c r="AI79" s="286">
        <f ca="1">IF(OR(ISBLANK('Worksheet 2a'!$D$27),ISBLANK($D79),ISBLANK($E79),$G79="N",ISBLANK($G79)),1,VLOOKUP('Worksheet 2a'!$D$27,INDIRECT(VLOOKUP('Crash Summary Worksheet'!$D79,'Crash Types &amp; Calculations'!$M$5:$N$9,2,FALSE)),VLOOKUP("Night",'Crash Types &amp; Calculations'!$D$5:$K$26,8,FALSE),FALSE))</f>
        <v>1</v>
      </c>
      <c r="AJ79" s="288">
        <f t="shared" si="11"/>
        <v>0</v>
      </c>
      <c r="AK79" s="284">
        <f ca="1">IF(OR(ISBLANK('Worksheet 2a'!$D$41),ISBLANK($D79),ISBLANK($E79),ISERROR(VLOOKUP('Worksheet 2a'!$D$41,INDIRECT(VLOOKUP('Crash Summary Worksheet'!$D79,'Crash Types &amp; Calculations'!$M$5:$N$9,2,FALSE)),VLOOKUP('Crash Summary Worksheet'!$E79,'Crash Types &amp; Calculations'!$D$5:$K$26,8,FALSE),FALSE))),1,VLOOKUP('Worksheet 2a'!$D$41,INDIRECT(VLOOKUP('Crash Summary Worksheet'!$D79,'Crash Types &amp; Calculations'!$M$5:$N$9,2,FALSE)),VLOOKUP('Crash Summary Worksheet'!$E79,'Crash Types &amp; Calculations'!$D$5:$K$26,8,FALSE),FALSE))</f>
        <v>1</v>
      </c>
      <c r="AL79" s="285">
        <f ca="1">IF(OR(ISBLANK('Worksheet 2a'!$D$41),ISBLANK($D79),ISBLANK($E79),$H79="N",ISBLANK($H79)),1,VLOOKUP('Worksheet 2a'!$D$41,INDIRECT(VLOOKUP('Crash Summary Worksheet'!$D79,'Crash Types &amp; Calculations'!$M$5:$N$9,2,FALSE)),VLOOKUP("Wet Pavement",'Crash Types &amp; Calculations'!$D$5:$K$26,8,FALSE),FALSE))</f>
        <v>1</v>
      </c>
      <c r="AM79" s="287">
        <f ca="1">IF(OR(ISBLANK('Worksheet 2a'!$D$41),ISBLANK($D79),ISBLANK($E79),$G79="N",ISBLANK($G79)),1,VLOOKUP('Worksheet 2a'!$D$41,INDIRECT(VLOOKUP('Crash Summary Worksheet'!$D79,'Crash Types &amp; Calculations'!$M$5:$N$9,2,FALSE)),VLOOKUP("Night",'Crash Types &amp; Calculations'!$D$5:$K$26,8,FALSE),FALSE))</f>
        <v>1</v>
      </c>
      <c r="AN79" s="288">
        <f t="shared" si="12"/>
        <v>0</v>
      </c>
      <c r="AO79" s="284">
        <f ca="1">IF(OR(ISBLANK('Worksheet 2b'!$D$13),ISBLANK($D79),ISBLANK($E79),ISERROR(VLOOKUP('Worksheet 2b'!$D$13,INDIRECT(VLOOKUP('Crash Summary Worksheet'!$D79,'Crash Types &amp; Calculations'!$M$5:$N$9,2,FALSE)),VLOOKUP('Crash Summary Worksheet'!$E79,'Crash Types &amp; Calculations'!$D$5:$K$26,8,FALSE),FALSE))),1,VLOOKUP('Worksheet 2b'!$D$13,INDIRECT(VLOOKUP('Crash Summary Worksheet'!$D79,'Crash Types &amp; Calculations'!$M$5:$N$9,2,FALSE)),VLOOKUP('Crash Summary Worksheet'!$E79,'Crash Types &amp; Calculations'!$D$5:$K$26,8,FALSE),FALSE))</f>
        <v>1</v>
      </c>
      <c r="AP79" s="285">
        <f ca="1">IF(OR(ISBLANK('Worksheet 2b'!$D$13),ISBLANK($D79),ISBLANK($E79),$H79="N",ISBLANK($H79)),1,VLOOKUP('Worksheet 2b'!$D$13,INDIRECT(VLOOKUP('Crash Summary Worksheet'!$D79,'Crash Types &amp; Calculations'!$M$5:$N$9,2,FALSE)),VLOOKUP("Wet Pavement",'Crash Types &amp; Calculations'!$D$5:$K$26,8,FALSE),FALSE))</f>
        <v>1</v>
      </c>
      <c r="AQ79" s="286">
        <f ca="1">IF(OR(ISBLANK('Worksheet 2b'!$D$13),ISBLANK($D79),ISBLANK($E79),$G79="N",ISBLANK($G79)),1,VLOOKUP('Worksheet 2b'!$D$13,INDIRECT(VLOOKUP('Crash Summary Worksheet'!$D79,'Crash Types &amp; Calculations'!$M$5:$N$9,2,FALSE)),VLOOKUP("Night",'Crash Types &amp; Calculations'!$D$5:$K$26,8,FALSE),FALSE))</f>
        <v>1</v>
      </c>
      <c r="AR79" s="288">
        <f t="shared" si="13"/>
        <v>0</v>
      </c>
      <c r="AS79" s="284">
        <f ca="1">IF(OR(ISBLANK('Worksheet 2b'!$D$27),ISBLANK($D79),ISBLANK($E79),ISERROR(VLOOKUP('Worksheet 2b'!$D$27,INDIRECT(VLOOKUP('Crash Summary Worksheet'!$D79,'Crash Types &amp; Calculations'!$M$5:$N$9,2,FALSE)),VLOOKUP('Crash Summary Worksheet'!$E79,'Crash Types &amp; Calculations'!$D$5:$K$26,8,FALSE),FALSE))),1,VLOOKUP('Worksheet 2b'!$D$27,INDIRECT(VLOOKUP('Crash Summary Worksheet'!$D79,'Crash Types &amp; Calculations'!$M$5:$N$9,2,FALSE)),VLOOKUP('Crash Summary Worksheet'!$E79,'Crash Types &amp; Calculations'!$D$5:$K$26,8,FALSE),FALSE))</f>
        <v>1</v>
      </c>
      <c r="AT79" s="285">
        <f ca="1">IF(OR(ISBLANK('Worksheet 2b'!$D$27),ISBLANK($D79),ISBLANK($E79),$H79="N",ISBLANK($H79)),1,VLOOKUP('Worksheet 2b'!$D$27,INDIRECT(VLOOKUP('Crash Summary Worksheet'!$D79,'Crash Types &amp; Calculations'!$M$5:$N$9,2,FALSE)),VLOOKUP("Wet Pavement",'Crash Types &amp; Calculations'!$D$5:$K$26,8,FALSE),FALSE))</f>
        <v>1</v>
      </c>
      <c r="AU79" s="286">
        <f ca="1">IF(OR(ISBLANK('Worksheet 2b'!$D$27),ISBLANK($D79),ISBLANK($E79),$G79="N",ISBLANK($G79)),1,VLOOKUP('Worksheet 2b'!$D$27,INDIRECT(VLOOKUP('Crash Summary Worksheet'!$D79,'Crash Types &amp; Calculations'!$M$5:$N$9,2,FALSE)),VLOOKUP("Night",'Crash Types &amp; Calculations'!$D$5:$K$26,8,FALSE),FALSE))</f>
        <v>1</v>
      </c>
      <c r="AV79" s="288">
        <f t="shared" si="14"/>
        <v>0</v>
      </c>
      <c r="AW79" s="284">
        <f ca="1">IF(OR(ISBLANK('Worksheet 2b'!$D$41),ISBLANK($D79),ISBLANK($E79),ISERROR(VLOOKUP('Worksheet 2b'!$D$41,INDIRECT(VLOOKUP('Crash Summary Worksheet'!$D79,'Crash Types &amp; Calculations'!$M$5:$N$9,2,FALSE)),VLOOKUP('Crash Summary Worksheet'!$E79,'Crash Types &amp; Calculations'!$D$5:$K$26,8,FALSE),FALSE))),1,VLOOKUP('Worksheet 2b'!$D$41,INDIRECT(VLOOKUP('Crash Summary Worksheet'!$D79,'Crash Types &amp; Calculations'!$M$5:$N$9,2,FALSE)),VLOOKUP('Crash Summary Worksheet'!$E79,'Crash Types &amp; Calculations'!$D$5:$K$26,8,FALSE),FALSE))</f>
        <v>1</v>
      </c>
      <c r="AX79" s="285">
        <f ca="1">IF(OR(ISBLANK('Worksheet 2b'!$D$41),ISBLANK($D79),ISBLANK($E79),$H79="N",ISBLANK($H79)),1,VLOOKUP('Worksheet 2b'!$D$41,INDIRECT(VLOOKUP('Crash Summary Worksheet'!$D79,'Crash Types &amp; Calculations'!$M$5:$N$9,2,FALSE)),VLOOKUP("Wet Pavement",'Crash Types &amp; Calculations'!$D$5:$K$26,8,FALSE),FALSE))</f>
        <v>1</v>
      </c>
      <c r="AY79" s="287">
        <f ca="1">IF(OR(ISBLANK('Worksheet 2b'!$D$41),ISBLANK($D79),ISBLANK($E79),$G79="N",ISBLANK($G79)),1,VLOOKUP('Worksheet 2b'!$D$41,INDIRECT(VLOOKUP('Crash Summary Worksheet'!$D79,'Crash Types &amp; Calculations'!$M$5:$N$9,2,FALSE)),VLOOKUP("Night",'Crash Types &amp; Calculations'!$D$5:$K$26,8,FALSE),FALSE))</f>
        <v>1</v>
      </c>
      <c r="AZ79" s="288">
        <f t="shared" si="15"/>
        <v>0</v>
      </c>
    </row>
    <row r="80" spans="1:52" ht="12.75" customHeight="1" x14ac:dyDescent="0.2">
      <c r="A80" s="618">
        <v>75</v>
      </c>
      <c r="B80" s="118"/>
      <c r="C80" s="119"/>
      <c r="D80" s="117"/>
      <c r="E80" s="117"/>
      <c r="F80" s="117"/>
      <c r="G80" s="118"/>
      <c r="H80" s="118"/>
      <c r="I80" s="118"/>
      <c r="J80" s="118"/>
      <c r="K80" s="117"/>
      <c r="L80" s="120"/>
      <c r="M80" s="289">
        <f t="shared" si="16"/>
        <v>0</v>
      </c>
      <c r="N80" s="290">
        <f t="shared" si="17"/>
        <v>1</v>
      </c>
      <c r="O80" s="283">
        <f>IF(ISBLANK('Worksheet 2a'!$D$13),1,
IF(AND(MAX(AC80:AE80)&gt;1,MIN(AC80:AE80)&lt;=1),MAX(AC80:AE80)*MIN(AC80:AE80),
IF(MIN(AC80:AE80)&gt;=1,MAX(AC80:AE80),MIN(AC80:AE80))))</f>
        <v>1</v>
      </c>
      <c r="P80" s="283">
        <f>IF(ISBLANK('Worksheet 2a'!$D$27),1,
IF(AND(MAX(AG80:AI80)&gt;1,MIN(AG80:AI80)&lt;=1),MAX(AG80:AI80)*MIN(AG80:AI80),
IF(MIN(AG80:AI80)&gt;=1,MAX(AG80:AI80),MIN(AG80:AI80))))</f>
        <v>1</v>
      </c>
      <c r="Q80" s="283">
        <f>IF(ISBLANK('Worksheet 2a'!$D$41),1,
IF(AND(MAX(AK80:AM80)&gt;1,MIN(AK80:AM80)&lt;=1),MAX(AK80:AM80)*MIN(AK80:AM80),
IF(MIN(AK80:AM80)&gt;=1,MAX(AK80:AM80),MIN(AK80:AM80))))</f>
        <v>1</v>
      </c>
      <c r="R80" s="283">
        <f>IF(ISBLANK('Worksheet 2b'!$D$13),1,
IF(AND(MAX(AO80:AQ80)&gt;1,MIN(AO80:AQ80)&lt;=1),MAX(AO80:AQ80)*MIN(AO80:AQ80),
IF(MIN(AO80:AQ80)&gt;=1,MAX(AO80:AQ80),MIN(AO80:AQ80))))</f>
        <v>1</v>
      </c>
      <c r="S80" s="283">
        <f>IF(ISBLANK('Worksheet 2b'!$D$27),1,
IF(AND(MAX(AS80:AU80)&gt;1,MIN(AS80:AU80)&lt;=1),MAX(AS80:AU80)*MIN(AS80:AU80),
IF(MIN(AS80:AU80)&gt;=1,MAX(AS80:AU80),MIN(AS80:AU80))))</f>
        <v>1</v>
      </c>
      <c r="T80" s="283">
        <f>IF(ISBLANK('Worksheet 2b'!$D$41),1,
IF(AND(MAX(AW80:AY80)&gt;1,MIN(AW80:AY80)&lt;=1),MAX(AW80:AY80)*MIN(AW80:AY80),
IF(MIN(AW80:AY80)&gt;=1,MAX(AW80:AY80),MIN(AW80:AY80))))</f>
        <v>1</v>
      </c>
      <c r="U80" s="669" cm="1">
        <f t="array" ref="U80">IF(MAX(O80:T80)&lt;=1,1,PRODUCT(IF(O80:T80&gt;=1,O80:T80)))</f>
        <v>1</v>
      </c>
      <c r="V80" s="669">
        <f t="shared" si="18"/>
        <v>1</v>
      </c>
      <c r="W80" s="683" t="str">
        <f t="shared" si="19"/>
        <v>X</v>
      </c>
      <c r="X80" s="683">
        <f>IF(P80=MIN($O80:$T80),IF(COUNTIF($W80:W80,"X")&gt;0,P80,"X"),P80)</f>
        <v>1</v>
      </c>
      <c r="Y80" s="683">
        <f>IF(Q80=MIN($O80:$T80),IF(COUNTIF($W80:X80,"X")&gt;0,Q80,"X"),Q80)</f>
        <v>1</v>
      </c>
      <c r="Z80" s="683">
        <f>IF(R80=MIN($O80:$T80),IF(COUNTIF($W80:Y80,"X")&gt;0,R80,"X"),R80)</f>
        <v>1</v>
      </c>
      <c r="AA80" s="683">
        <f>IF(S80=MIN($O80:$T80),IF(COUNTIF($W80:Z80,"X")&gt;0,S80,"X"),S80)</f>
        <v>1</v>
      </c>
      <c r="AB80" s="684">
        <f>IF(T80=MIN($O80:$T80),IF(COUNTIF($W80:AA80,"X")&gt;0,T80,"X"),T80)</f>
        <v>1</v>
      </c>
      <c r="AC80" s="284">
        <f ca="1">IF(OR(ISBLANK('Worksheet 2a'!$D$13),ISBLANK($D80),ISBLANK($E80),ISERROR(VLOOKUP('Worksheet 2a'!$D$13,INDIRECT(VLOOKUP('Crash Summary Worksheet'!$D80,'Crash Types &amp; Calculations'!$M$5:$N$9,2,FALSE)),VLOOKUP('Crash Summary Worksheet'!$E80,'Crash Types &amp; Calculations'!$D$5:$K$26,8,FALSE),FALSE))),1,VLOOKUP('Worksheet 2a'!$D$13,INDIRECT(VLOOKUP('Crash Summary Worksheet'!$D80,'Crash Types &amp; Calculations'!$M$5:$N$9,2,FALSE)),VLOOKUP('Crash Summary Worksheet'!$E80,'Crash Types &amp; Calculations'!$D$5:$K$26,8,FALSE),FALSE))</f>
        <v>1</v>
      </c>
      <c r="AD80" s="285">
        <f ca="1">IF(OR(ISBLANK('Worksheet 2a'!$D$13),ISBLANK($D80),ISBLANK($E80),$H80="N",ISBLANK($H80)),1,VLOOKUP('Worksheet 2a'!$D$13,INDIRECT(VLOOKUP('Crash Summary Worksheet'!$D80,'Crash Types &amp; Calculations'!$M$5:$N$9,2,FALSE)),VLOOKUP("Wet Pavement",'Crash Types &amp; Calculations'!$D$5:$K$26,8,FALSE),FALSE))</f>
        <v>1</v>
      </c>
      <c r="AE80" s="286">
        <f ca="1">IF(OR(ISBLANK('Worksheet 2a'!$D$13),ISBLANK($D80),ISBLANK($E80),$G80="N",ISBLANK($G80)),1,VLOOKUP('Worksheet 2a'!$D$13,INDIRECT(VLOOKUP('Crash Summary Worksheet'!$D80,'Crash Types &amp; Calculations'!$M$5:$N$9,2,FALSE)),VLOOKUP("Night",'Crash Types &amp; Calculations'!$D$5:$K$26,8,FALSE),FALSE))</f>
        <v>1</v>
      </c>
      <c r="AF80" s="288">
        <f t="shared" si="10"/>
        <v>0</v>
      </c>
      <c r="AG80" s="284">
        <f ca="1">IF(OR(ISBLANK('Worksheet 2a'!$D$27),ISBLANK($D80),ISBLANK($E80),ISERROR(VLOOKUP('Worksheet 2a'!$D$27,INDIRECT(VLOOKUP('Crash Summary Worksheet'!$D80,'Crash Types &amp; Calculations'!$M$5:$N$9,2,FALSE)),VLOOKUP('Crash Summary Worksheet'!$E80,'Crash Types &amp; Calculations'!$D$5:$K$26,8,FALSE),FALSE))),1,VLOOKUP('Worksheet 2a'!$D$27,INDIRECT(VLOOKUP('Crash Summary Worksheet'!$D80,'Crash Types &amp; Calculations'!$M$5:$N$9,2,FALSE)),VLOOKUP('Crash Summary Worksheet'!$E80,'Crash Types &amp; Calculations'!$D$5:$K$26,8,FALSE),FALSE))</f>
        <v>1</v>
      </c>
      <c r="AH80" s="285">
        <f ca="1">IF(OR(ISBLANK('Worksheet 2a'!$D$27),ISBLANK($D80),ISBLANK($E80),$H80="N",ISBLANK($H80)),1,VLOOKUP('Worksheet 2a'!$D$27,INDIRECT(VLOOKUP('Crash Summary Worksheet'!$D80,'Crash Types &amp; Calculations'!$M$5:$N$9,2,FALSE)),VLOOKUP("Wet Pavement",'Crash Types &amp; Calculations'!$D$5:$K$26,8,FALSE),FALSE))</f>
        <v>1</v>
      </c>
      <c r="AI80" s="286">
        <f ca="1">IF(OR(ISBLANK('Worksheet 2a'!$D$27),ISBLANK($D80),ISBLANK($E80),$G80="N",ISBLANK($G80)),1,VLOOKUP('Worksheet 2a'!$D$27,INDIRECT(VLOOKUP('Crash Summary Worksheet'!$D80,'Crash Types &amp; Calculations'!$M$5:$N$9,2,FALSE)),VLOOKUP("Night",'Crash Types &amp; Calculations'!$D$5:$K$26,8,FALSE),FALSE))</f>
        <v>1</v>
      </c>
      <c r="AJ80" s="288">
        <f t="shared" si="11"/>
        <v>0</v>
      </c>
      <c r="AK80" s="284">
        <f ca="1">IF(OR(ISBLANK('Worksheet 2a'!$D$41),ISBLANK($D80),ISBLANK($E80),ISERROR(VLOOKUP('Worksheet 2a'!$D$41,INDIRECT(VLOOKUP('Crash Summary Worksheet'!$D80,'Crash Types &amp; Calculations'!$M$5:$N$9,2,FALSE)),VLOOKUP('Crash Summary Worksheet'!$E80,'Crash Types &amp; Calculations'!$D$5:$K$26,8,FALSE),FALSE))),1,VLOOKUP('Worksheet 2a'!$D$41,INDIRECT(VLOOKUP('Crash Summary Worksheet'!$D80,'Crash Types &amp; Calculations'!$M$5:$N$9,2,FALSE)),VLOOKUP('Crash Summary Worksheet'!$E80,'Crash Types &amp; Calculations'!$D$5:$K$26,8,FALSE),FALSE))</f>
        <v>1</v>
      </c>
      <c r="AL80" s="285">
        <f ca="1">IF(OR(ISBLANK('Worksheet 2a'!$D$41),ISBLANK($D80),ISBLANK($E80),$H80="N",ISBLANK($H80)),1,VLOOKUP('Worksheet 2a'!$D$41,INDIRECT(VLOOKUP('Crash Summary Worksheet'!$D80,'Crash Types &amp; Calculations'!$M$5:$N$9,2,FALSE)),VLOOKUP("Wet Pavement",'Crash Types &amp; Calculations'!$D$5:$K$26,8,FALSE),FALSE))</f>
        <v>1</v>
      </c>
      <c r="AM80" s="287">
        <f ca="1">IF(OR(ISBLANK('Worksheet 2a'!$D$41),ISBLANK($D80),ISBLANK($E80),$G80="N",ISBLANK($G80)),1,VLOOKUP('Worksheet 2a'!$D$41,INDIRECT(VLOOKUP('Crash Summary Worksheet'!$D80,'Crash Types &amp; Calculations'!$M$5:$N$9,2,FALSE)),VLOOKUP("Night",'Crash Types &amp; Calculations'!$D$5:$K$26,8,FALSE),FALSE))</f>
        <v>1</v>
      </c>
      <c r="AN80" s="288">
        <f t="shared" si="12"/>
        <v>0</v>
      </c>
      <c r="AO80" s="284">
        <f ca="1">IF(OR(ISBLANK('Worksheet 2b'!$D$13),ISBLANK($D80),ISBLANK($E80),ISERROR(VLOOKUP('Worksheet 2b'!$D$13,INDIRECT(VLOOKUP('Crash Summary Worksheet'!$D80,'Crash Types &amp; Calculations'!$M$5:$N$9,2,FALSE)),VLOOKUP('Crash Summary Worksheet'!$E80,'Crash Types &amp; Calculations'!$D$5:$K$26,8,FALSE),FALSE))),1,VLOOKUP('Worksheet 2b'!$D$13,INDIRECT(VLOOKUP('Crash Summary Worksheet'!$D80,'Crash Types &amp; Calculations'!$M$5:$N$9,2,FALSE)),VLOOKUP('Crash Summary Worksheet'!$E80,'Crash Types &amp; Calculations'!$D$5:$K$26,8,FALSE),FALSE))</f>
        <v>1</v>
      </c>
      <c r="AP80" s="285">
        <f ca="1">IF(OR(ISBLANK('Worksheet 2b'!$D$13),ISBLANK($D80),ISBLANK($E80),$H80="N",ISBLANK($H80)),1,VLOOKUP('Worksheet 2b'!$D$13,INDIRECT(VLOOKUP('Crash Summary Worksheet'!$D80,'Crash Types &amp; Calculations'!$M$5:$N$9,2,FALSE)),VLOOKUP("Wet Pavement",'Crash Types &amp; Calculations'!$D$5:$K$26,8,FALSE),FALSE))</f>
        <v>1</v>
      </c>
      <c r="AQ80" s="286">
        <f ca="1">IF(OR(ISBLANK('Worksheet 2b'!$D$13),ISBLANK($D80),ISBLANK($E80),$G80="N",ISBLANK($G80)),1,VLOOKUP('Worksheet 2b'!$D$13,INDIRECT(VLOOKUP('Crash Summary Worksheet'!$D80,'Crash Types &amp; Calculations'!$M$5:$N$9,2,FALSE)),VLOOKUP("Night",'Crash Types &amp; Calculations'!$D$5:$K$26,8,FALSE),FALSE))</f>
        <v>1</v>
      </c>
      <c r="AR80" s="288">
        <f t="shared" si="13"/>
        <v>0</v>
      </c>
      <c r="AS80" s="284">
        <f ca="1">IF(OR(ISBLANK('Worksheet 2b'!$D$27),ISBLANK($D80),ISBLANK($E80),ISERROR(VLOOKUP('Worksheet 2b'!$D$27,INDIRECT(VLOOKUP('Crash Summary Worksheet'!$D80,'Crash Types &amp; Calculations'!$M$5:$N$9,2,FALSE)),VLOOKUP('Crash Summary Worksheet'!$E80,'Crash Types &amp; Calculations'!$D$5:$K$26,8,FALSE),FALSE))),1,VLOOKUP('Worksheet 2b'!$D$27,INDIRECT(VLOOKUP('Crash Summary Worksheet'!$D80,'Crash Types &amp; Calculations'!$M$5:$N$9,2,FALSE)),VLOOKUP('Crash Summary Worksheet'!$E80,'Crash Types &amp; Calculations'!$D$5:$K$26,8,FALSE),FALSE))</f>
        <v>1</v>
      </c>
      <c r="AT80" s="285">
        <f ca="1">IF(OR(ISBLANK('Worksheet 2b'!$D$27),ISBLANK($D80),ISBLANK($E80),$H80="N",ISBLANK($H80)),1,VLOOKUP('Worksheet 2b'!$D$27,INDIRECT(VLOOKUP('Crash Summary Worksheet'!$D80,'Crash Types &amp; Calculations'!$M$5:$N$9,2,FALSE)),VLOOKUP("Wet Pavement",'Crash Types &amp; Calculations'!$D$5:$K$26,8,FALSE),FALSE))</f>
        <v>1</v>
      </c>
      <c r="AU80" s="286">
        <f ca="1">IF(OR(ISBLANK('Worksheet 2b'!$D$27),ISBLANK($D80),ISBLANK($E80),$G80="N",ISBLANK($G80)),1,VLOOKUP('Worksheet 2b'!$D$27,INDIRECT(VLOOKUP('Crash Summary Worksheet'!$D80,'Crash Types &amp; Calculations'!$M$5:$N$9,2,FALSE)),VLOOKUP("Night",'Crash Types &amp; Calculations'!$D$5:$K$26,8,FALSE),FALSE))</f>
        <v>1</v>
      </c>
      <c r="AV80" s="288">
        <f t="shared" si="14"/>
        <v>0</v>
      </c>
      <c r="AW80" s="284">
        <f ca="1">IF(OR(ISBLANK('Worksheet 2b'!$D$41),ISBLANK($D80),ISBLANK($E80),ISERROR(VLOOKUP('Worksheet 2b'!$D$41,INDIRECT(VLOOKUP('Crash Summary Worksheet'!$D80,'Crash Types &amp; Calculations'!$M$5:$N$9,2,FALSE)),VLOOKUP('Crash Summary Worksheet'!$E80,'Crash Types &amp; Calculations'!$D$5:$K$26,8,FALSE),FALSE))),1,VLOOKUP('Worksheet 2b'!$D$41,INDIRECT(VLOOKUP('Crash Summary Worksheet'!$D80,'Crash Types &amp; Calculations'!$M$5:$N$9,2,FALSE)),VLOOKUP('Crash Summary Worksheet'!$E80,'Crash Types &amp; Calculations'!$D$5:$K$26,8,FALSE),FALSE))</f>
        <v>1</v>
      </c>
      <c r="AX80" s="285">
        <f ca="1">IF(OR(ISBLANK('Worksheet 2b'!$D$41),ISBLANK($D80),ISBLANK($E80),$H80="N",ISBLANK($H80)),1,VLOOKUP('Worksheet 2b'!$D$41,INDIRECT(VLOOKUP('Crash Summary Worksheet'!$D80,'Crash Types &amp; Calculations'!$M$5:$N$9,2,FALSE)),VLOOKUP("Wet Pavement",'Crash Types &amp; Calculations'!$D$5:$K$26,8,FALSE),FALSE))</f>
        <v>1</v>
      </c>
      <c r="AY80" s="287">
        <f ca="1">IF(OR(ISBLANK('Worksheet 2b'!$D$41),ISBLANK($D80),ISBLANK($E80),$G80="N",ISBLANK($G80)),1,VLOOKUP('Worksheet 2b'!$D$41,INDIRECT(VLOOKUP('Crash Summary Worksheet'!$D80,'Crash Types &amp; Calculations'!$M$5:$N$9,2,FALSE)),VLOOKUP("Night",'Crash Types &amp; Calculations'!$D$5:$K$26,8,FALSE),FALSE))</f>
        <v>1</v>
      </c>
      <c r="AZ80" s="288">
        <f t="shared" si="15"/>
        <v>0</v>
      </c>
    </row>
    <row r="81" spans="1:52" ht="12.75" customHeight="1" x14ac:dyDescent="0.2">
      <c r="A81" s="618">
        <v>76</v>
      </c>
      <c r="B81" s="118"/>
      <c r="C81" s="119"/>
      <c r="D81" s="117"/>
      <c r="E81" s="117"/>
      <c r="F81" s="117"/>
      <c r="G81" s="118"/>
      <c r="H81" s="118"/>
      <c r="I81" s="118"/>
      <c r="J81" s="118"/>
      <c r="K81" s="117"/>
      <c r="L81" s="120"/>
      <c r="M81" s="289">
        <f t="shared" si="16"/>
        <v>0</v>
      </c>
      <c r="N81" s="290">
        <f t="shared" si="17"/>
        <v>1</v>
      </c>
      <c r="O81" s="283">
        <f>IF(ISBLANK('Worksheet 2a'!$D$13),1,
IF(AND(MAX(AC81:AE81)&gt;1,MIN(AC81:AE81)&lt;=1),MAX(AC81:AE81)*MIN(AC81:AE81),
IF(MIN(AC81:AE81)&gt;=1,MAX(AC81:AE81),MIN(AC81:AE81))))</f>
        <v>1</v>
      </c>
      <c r="P81" s="283">
        <f>IF(ISBLANK('Worksheet 2a'!$D$27),1,
IF(AND(MAX(AG81:AI81)&gt;1,MIN(AG81:AI81)&lt;=1),MAX(AG81:AI81)*MIN(AG81:AI81),
IF(MIN(AG81:AI81)&gt;=1,MAX(AG81:AI81),MIN(AG81:AI81))))</f>
        <v>1</v>
      </c>
      <c r="Q81" s="283">
        <f>IF(ISBLANK('Worksheet 2a'!$D$41),1,
IF(AND(MAX(AK81:AM81)&gt;1,MIN(AK81:AM81)&lt;=1),MAX(AK81:AM81)*MIN(AK81:AM81),
IF(MIN(AK81:AM81)&gt;=1,MAX(AK81:AM81),MIN(AK81:AM81))))</f>
        <v>1</v>
      </c>
      <c r="R81" s="283">
        <f>IF(ISBLANK('Worksheet 2b'!$D$13),1,
IF(AND(MAX(AO81:AQ81)&gt;1,MIN(AO81:AQ81)&lt;=1),MAX(AO81:AQ81)*MIN(AO81:AQ81),
IF(MIN(AO81:AQ81)&gt;=1,MAX(AO81:AQ81),MIN(AO81:AQ81))))</f>
        <v>1</v>
      </c>
      <c r="S81" s="283">
        <f>IF(ISBLANK('Worksheet 2b'!$D$27),1,
IF(AND(MAX(AS81:AU81)&gt;1,MIN(AS81:AU81)&lt;=1),MAX(AS81:AU81)*MIN(AS81:AU81),
IF(MIN(AS81:AU81)&gt;=1,MAX(AS81:AU81),MIN(AS81:AU81))))</f>
        <v>1</v>
      </c>
      <c r="T81" s="283">
        <f>IF(ISBLANK('Worksheet 2b'!$D$41),1,
IF(AND(MAX(AW81:AY81)&gt;1,MIN(AW81:AY81)&lt;=1),MAX(AW81:AY81)*MIN(AW81:AY81),
IF(MIN(AW81:AY81)&gt;=1,MAX(AW81:AY81),MIN(AW81:AY81))))</f>
        <v>1</v>
      </c>
      <c r="U81" s="669" cm="1">
        <f t="array" ref="U81">IF(MAX(O81:T81)&lt;=1,1,PRODUCT(IF(O81:T81&gt;=1,O81:T81)))</f>
        <v>1</v>
      </c>
      <c r="V81" s="669">
        <f t="shared" si="18"/>
        <v>1</v>
      </c>
      <c r="W81" s="683" t="str">
        <f t="shared" si="19"/>
        <v>X</v>
      </c>
      <c r="X81" s="683">
        <f>IF(P81=MIN($O81:$T81),IF(COUNTIF($W81:W81,"X")&gt;0,P81,"X"),P81)</f>
        <v>1</v>
      </c>
      <c r="Y81" s="683">
        <f>IF(Q81=MIN($O81:$T81),IF(COUNTIF($W81:X81,"X")&gt;0,Q81,"X"),Q81)</f>
        <v>1</v>
      </c>
      <c r="Z81" s="683">
        <f>IF(R81=MIN($O81:$T81),IF(COUNTIF($W81:Y81,"X")&gt;0,R81,"X"),R81)</f>
        <v>1</v>
      </c>
      <c r="AA81" s="683">
        <f>IF(S81=MIN($O81:$T81),IF(COUNTIF($W81:Z81,"X")&gt;0,S81,"X"),S81)</f>
        <v>1</v>
      </c>
      <c r="AB81" s="684">
        <f>IF(T81=MIN($O81:$T81),IF(COUNTIF($W81:AA81,"X")&gt;0,T81,"X"),T81)</f>
        <v>1</v>
      </c>
      <c r="AC81" s="284">
        <f ca="1">IF(OR(ISBLANK('Worksheet 2a'!$D$13),ISBLANK($D81),ISBLANK($E81),ISERROR(VLOOKUP('Worksheet 2a'!$D$13,INDIRECT(VLOOKUP('Crash Summary Worksheet'!$D81,'Crash Types &amp; Calculations'!$M$5:$N$9,2,FALSE)),VLOOKUP('Crash Summary Worksheet'!$E81,'Crash Types &amp; Calculations'!$D$5:$K$26,8,FALSE),FALSE))),1,VLOOKUP('Worksheet 2a'!$D$13,INDIRECT(VLOOKUP('Crash Summary Worksheet'!$D81,'Crash Types &amp; Calculations'!$M$5:$N$9,2,FALSE)),VLOOKUP('Crash Summary Worksheet'!$E81,'Crash Types &amp; Calculations'!$D$5:$K$26,8,FALSE),FALSE))</f>
        <v>1</v>
      </c>
      <c r="AD81" s="285">
        <f ca="1">IF(OR(ISBLANK('Worksheet 2a'!$D$13),ISBLANK($D81),ISBLANK($E81),$H81="N",ISBLANK($H81)),1,VLOOKUP('Worksheet 2a'!$D$13,INDIRECT(VLOOKUP('Crash Summary Worksheet'!$D81,'Crash Types &amp; Calculations'!$M$5:$N$9,2,FALSE)),VLOOKUP("Wet Pavement",'Crash Types &amp; Calculations'!$D$5:$K$26,8,FALSE),FALSE))</f>
        <v>1</v>
      </c>
      <c r="AE81" s="286">
        <f ca="1">IF(OR(ISBLANK('Worksheet 2a'!$D$13),ISBLANK($D81),ISBLANK($E81),$G81="N",ISBLANK($G81)),1,VLOOKUP('Worksheet 2a'!$D$13,INDIRECT(VLOOKUP('Crash Summary Worksheet'!$D81,'Crash Types &amp; Calculations'!$M$5:$N$9,2,FALSE)),VLOOKUP("Night",'Crash Types &amp; Calculations'!$D$5:$K$26,8,FALSE),FALSE))</f>
        <v>1</v>
      </c>
      <c r="AF81" s="288">
        <f t="shared" si="10"/>
        <v>0</v>
      </c>
      <c r="AG81" s="284">
        <f ca="1">IF(OR(ISBLANK('Worksheet 2a'!$D$27),ISBLANK($D81),ISBLANK($E81),ISERROR(VLOOKUP('Worksheet 2a'!$D$27,INDIRECT(VLOOKUP('Crash Summary Worksheet'!$D81,'Crash Types &amp; Calculations'!$M$5:$N$9,2,FALSE)),VLOOKUP('Crash Summary Worksheet'!$E81,'Crash Types &amp; Calculations'!$D$5:$K$26,8,FALSE),FALSE))),1,VLOOKUP('Worksheet 2a'!$D$27,INDIRECT(VLOOKUP('Crash Summary Worksheet'!$D81,'Crash Types &amp; Calculations'!$M$5:$N$9,2,FALSE)),VLOOKUP('Crash Summary Worksheet'!$E81,'Crash Types &amp; Calculations'!$D$5:$K$26,8,FALSE),FALSE))</f>
        <v>1</v>
      </c>
      <c r="AH81" s="285">
        <f ca="1">IF(OR(ISBLANK('Worksheet 2a'!$D$27),ISBLANK($D81),ISBLANK($E81),$H81="N",ISBLANK($H81)),1,VLOOKUP('Worksheet 2a'!$D$27,INDIRECT(VLOOKUP('Crash Summary Worksheet'!$D81,'Crash Types &amp; Calculations'!$M$5:$N$9,2,FALSE)),VLOOKUP("Wet Pavement",'Crash Types &amp; Calculations'!$D$5:$K$26,8,FALSE),FALSE))</f>
        <v>1</v>
      </c>
      <c r="AI81" s="286">
        <f ca="1">IF(OR(ISBLANK('Worksheet 2a'!$D$27),ISBLANK($D81),ISBLANK($E81),$G81="N",ISBLANK($G81)),1,VLOOKUP('Worksheet 2a'!$D$27,INDIRECT(VLOOKUP('Crash Summary Worksheet'!$D81,'Crash Types &amp; Calculations'!$M$5:$N$9,2,FALSE)),VLOOKUP("Night",'Crash Types &amp; Calculations'!$D$5:$K$26,8,FALSE),FALSE))</f>
        <v>1</v>
      </c>
      <c r="AJ81" s="288">
        <f t="shared" si="11"/>
        <v>0</v>
      </c>
      <c r="AK81" s="284">
        <f ca="1">IF(OR(ISBLANK('Worksheet 2a'!$D$41),ISBLANK($D81),ISBLANK($E81),ISERROR(VLOOKUP('Worksheet 2a'!$D$41,INDIRECT(VLOOKUP('Crash Summary Worksheet'!$D81,'Crash Types &amp; Calculations'!$M$5:$N$9,2,FALSE)),VLOOKUP('Crash Summary Worksheet'!$E81,'Crash Types &amp; Calculations'!$D$5:$K$26,8,FALSE),FALSE))),1,VLOOKUP('Worksheet 2a'!$D$41,INDIRECT(VLOOKUP('Crash Summary Worksheet'!$D81,'Crash Types &amp; Calculations'!$M$5:$N$9,2,FALSE)),VLOOKUP('Crash Summary Worksheet'!$E81,'Crash Types &amp; Calculations'!$D$5:$K$26,8,FALSE),FALSE))</f>
        <v>1</v>
      </c>
      <c r="AL81" s="285">
        <f ca="1">IF(OR(ISBLANK('Worksheet 2a'!$D$41),ISBLANK($D81),ISBLANK($E81),$H81="N",ISBLANK($H81)),1,VLOOKUP('Worksheet 2a'!$D$41,INDIRECT(VLOOKUP('Crash Summary Worksheet'!$D81,'Crash Types &amp; Calculations'!$M$5:$N$9,2,FALSE)),VLOOKUP("Wet Pavement",'Crash Types &amp; Calculations'!$D$5:$K$26,8,FALSE),FALSE))</f>
        <v>1</v>
      </c>
      <c r="AM81" s="287">
        <f ca="1">IF(OR(ISBLANK('Worksheet 2a'!$D$41),ISBLANK($D81),ISBLANK($E81),$G81="N",ISBLANK($G81)),1,VLOOKUP('Worksheet 2a'!$D$41,INDIRECT(VLOOKUP('Crash Summary Worksheet'!$D81,'Crash Types &amp; Calculations'!$M$5:$N$9,2,FALSE)),VLOOKUP("Night",'Crash Types &amp; Calculations'!$D$5:$K$26,8,FALSE),FALSE))</f>
        <v>1</v>
      </c>
      <c r="AN81" s="288">
        <f t="shared" si="12"/>
        <v>0</v>
      </c>
      <c r="AO81" s="284">
        <f ca="1">IF(OR(ISBLANK('Worksheet 2b'!$D$13),ISBLANK($D81),ISBLANK($E81),ISERROR(VLOOKUP('Worksheet 2b'!$D$13,INDIRECT(VLOOKUP('Crash Summary Worksheet'!$D81,'Crash Types &amp; Calculations'!$M$5:$N$9,2,FALSE)),VLOOKUP('Crash Summary Worksheet'!$E81,'Crash Types &amp; Calculations'!$D$5:$K$26,8,FALSE),FALSE))),1,VLOOKUP('Worksheet 2b'!$D$13,INDIRECT(VLOOKUP('Crash Summary Worksheet'!$D81,'Crash Types &amp; Calculations'!$M$5:$N$9,2,FALSE)),VLOOKUP('Crash Summary Worksheet'!$E81,'Crash Types &amp; Calculations'!$D$5:$K$26,8,FALSE),FALSE))</f>
        <v>1</v>
      </c>
      <c r="AP81" s="285">
        <f ca="1">IF(OR(ISBLANK('Worksheet 2b'!$D$13),ISBLANK($D81),ISBLANK($E81),$H81="N",ISBLANK($H81)),1,VLOOKUP('Worksheet 2b'!$D$13,INDIRECT(VLOOKUP('Crash Summary Worksheet'!$D81,'Crash Types &amp; Calculations'!$M$5:$N$9,2,FALSE)),VLOOKUP("Wet Pavement",'Crash Types &amp; Calculations'!$D$5:$K$26,8,FALSE),FALSE))</f>
        <v>1</v>
      </c>
      <c r="AQ81" s="286">
        <f ca="1">IF(OR(ISBLANK('Worksheet 2b'!$D$13),ISBLANK($D81),ISBLANK($E81),$G81="N",ISBLANK($G81)),1,VLOOKUP('Worksheet 2b'!$D$13,INDIRECT(VLOOKUP('Crash Summary Worksheet'!$D81,'Crash Types &amp; Calculations'!$M$5:$N$9,2,FALSE)),VLOOKUP("Night",'Crash Types &amp; Calculations'!$D$5:$K$26,8,FALSE),FALSE))</f>
        <v>1</v>
      </c>
      <c r="AR81" s="288">
        <f t="shared" si="13"/>
        <v>0</v>
      </c>
      <c r="AS81" s="284">
        <f ca="1">IF(OR(ISBLANK('Worksheet 2b'!$D$27),ISBLANK($D81),ISBLANK($E81),ISERROR(VLOOKUP('Worksheet 2b'!$D$27,INDIRECT(VLOOKUP('Crash Summary Worksheet'!$D81,'Crash Types &amp; Calculations'!$M$5:$N$9,2,FALSE)),VLOOKUP('Crash Summary Worksheet'!$E81,'Crash Types &amp; Calculations'!$D$5:$K$26,8,FALSE),FALSE))),1,VLOOKUP('Worksheet 2b'!$D$27,INDIRECT(VLOOKUP('Crash Summary Worksheet'!$D81,'Crash Types &amp; Calculations'!$M$5:$N$9,2,FALSE)),VLOOKUP('Crash Summary Worksheet'!$E81,'Crash Types &amp; Calculations'!$D$5:$K$26,8,FALSE),FALSE))</f>
        <v>1</v>
      </c>
      <c r="AT81" s="285">
        <f ca="1">IF(OR(ISBLANK('Worksheet 2b'!$D$27),ISBLANK($D81),ISBLANK($E81),$H81="N",ISBLANK($H81)),1,VLOOKUP('Worksheet 2b'!$D$27,INDIRECT(VLOOKUP('Crash Summary Worksheet'!$D81,'Crash Types &amp; Calculations'!$M$5:$N$9,2,FALSE)),VLOOKUP("Wet Pavement",'Crash Types &amp; Calculations'!$D$5:$K$26,8,FALSE),FALSE))</f>
        <v>1</v>
      </c>
      <c r="AU81" s="286">
        <f ca="1">IF(OR(ISBLANK('Worksheet 2b'!$D$27),ISBLANK($D81),ISBLANK($E81),$G81="N",ISBLANK($G81)),1,VLOOKUP('Worksheet 2b'!$D$27,INDIRECT(VLOOKUP('Crash Summary Worksheet'!$D81,'Crash Types &amp; Calculations'!$M$5:$N$9,2,FALSE)),VLOOKUP("Night",'Crash Types &amp; Calculations'!$D$5:$K$26,8,FALSE),FALSE))</f>
        <v>1</v>
      </c>
      <c r="AV81" s="288">
        <f t="shared" si="14"/>
        <v>0</v>
      </c>
      <c r="AW81" s="284">
        <f ca="1">IF(OR(ISBLANK('Worksheet 2b'!$D$41),ISBLANK($D81),ISBLANK($E81),ISERROR(VLOOKUP('Worksheet 2b'!$D$41,INDIRECT(VLOOKUP('Crash Summary Worksheet'!$D81,'Crash Types &amp; Calculations'!$M$5:$N$9,2,FALSE)),VLOOKUP('Crash Summary Worksheet'!$E81,'Crash Types &amp; Calculations'!$D$5:$K$26,8,FALSE),FALSE))),1,VLOOKUP('Worksheet 2b'!$D$41,INDIRECT(VLOOKUP('Crash Summary Worksheet'!$D81,'Crash Types &amp; Calculations'!$M$5:$N$9,2,FALSE)),VLOOKUP('Crash Summary Worksheet'!$E81,'Crash Types &amp; Calculations'!$D$5:$K$26,8,FALSE),FALSE))</f>
        <v>1</v>
      </c>
      <c r="AX81" s="285">
        <f ca="1">IF(OR(ISBLANK('Worksheet 2b'!$D$41),ISBLANK($D81),ISBLANK($E81),$H81="N",ISBLANK($H81)),1,VLOOKUP('Worksheet 2b'!$D$41,INDIRECT(VLOOKUP('Crash Summary Worksheet'!$D81,'Crash Types &amp; Calculations'!$M$5:$N$9,2,FALSE)),VLOOKUP("Wet Pavement",'Crash Types &amp; Calculations'!$D$5:$K$26,8,FALSE),FALSE))</f>
        <v>1</v>
      </c>
      <c r="AY81" s="287">
        <f ca="1">IF(OR(ISBLANK('Worksheet 2b'!$D$41),ISBLANK($D81),ISBLANK($E81),$G81="N",ISBLANK($G81)),1,VLOOKUP('Worksheet 2b'!$D$41,INDIRECT(VLOOKUP('Crash Summary Worksheet'!$D81,'Crash Types &amp; Calculations'!$M$5:$N$9,2,FALSE)),VLOOKUP("Night",'Crash Types &amp; Calculations'!$D$5:$K$26,8,FALSE),FALSE))</f>
        <v>1</v>
      </c>
      <c r="AZ81" s="288">
        <f t="shared" si="15"/>
        <v>0</v>
      </c>
    </row>
    <row r="82" spans="1:52" ht="12.75" customHeight="1" x14ac:dyDescent="0.2">
      <c r="A82" s="618">
        <v>77</v>
      </c>
      <c r="B82" s="118"/>
      <c r="C82" s="119"/>
      <c r="D82" s="117"/>
      <c r="E82" s="117"/>
      <c r="F82" s="117"/>
      <c r="G82" s="118"/>
      <c r="H82" s="118"/>
      <c r="I82" s="118"/>
      <c r="J82" s="118"/>
      <c r="K82" s="117"/>
      <c r="L82" s="120"/>
      <c r="M82" s="289">
        <f t="shared" si="16"/>
        <v>0</v>
      </c>
      <c r="N82" s="290">
        <f t="shared" si="17"/>
        <v>1</v>
      </c>
      <c r="O82" s="283">
        <f>IF(ISBLANK('Worksheet 2a'!$D$13),1,
IF(AND(MAX(AC82:AE82)&gt;1,MIN(AC82:AE82)&lt;=1),MAX(AC82:AE82)*MIN(AC82:AE82),
IF(MIN(AC82:AE82)&gt;=1,MAX(AC82:AE82),MIN(AC82:AE82))))</f>
        <v>1</v>
      </c>
      <c r="P82" s="283">
        <f>IF(ISBLANK('Worksheet 2a'!$D$27),1,
IF(AND(MAX(AG82:AI82)&gt;1,MIN(AG82:AI82)&lt;=1),MAX(AG82:AI82)*MIN(AG82:AI82),
IF(MIN(AG82:AI82)&gt;=1,MAX(AG82:AI82),MIN(AG82:AI82))))</f>
        <v>1</v>
      </c>
      <c r="Q82" s="283">
        <f>IF(ISBLANK('Worksheet 2a'!$D$41),1,
IF(AND(MAX(AK82:AM82)&gt;1,MIN(AK82:AM82)&lt;=1),MAX(AK82:AM82)*MIN(AK82:AM82),
IF(MIN(AK82:AM82)&gt;=1,MAX(AK82:AM82),MIN(AK82:AM82))))</f>
        <v>1</v>
      </c>
      <c r="R82" s="283">
        <f>IF(ISBLANK('Worksheet 2b'!$D$13),1,
IF(AND(MAX(AO82:AQ82)&gt;1,MIN(AO82:AQ82)&lt;=1),MAX(AO82:AQ82)*MIN(AO82:AQ82),
IF(MIN(AO82:AQ82)&gt;=1,MAX(AO82:AQ82),MIN(AO82:AQ82))))</f>
        <v>1</v>
      </c>
      <c r="S82" s="283">
        <f>IF(ISBLANK('Worksheet 2b'!$D$27),1,
IF(AND(MAX(AS82:AU82)&gt;1,MIN(AS82:AU82)&lt;=1),MAX(AS82:AU82)*MIN(AS82:AU82),
IF(MIN(AS82:AU82)&gt;=1,MAX(AS82:AU82),MIN(AS82:AU82))))</f>
        <v>1</v>
      </c>
      <c r="T82" s="283">
        <f>IF(ISBLANK('Worksheet 2b'!$D$41),1,
IF(AND(MAX(AW82:AY82)&gt;1,MIN(AW82:AY82)&lt;=1),MAX(AW82:AY82)*MIN(AW82:AY82),
IF(MIN(AW82:AY82)&gt;=1,MAX(AW82:AY82),MIN(AW82:AY82))))</f>
        <v>1</v>
      </c>
      <c r="U82" s="669" cm="1">
        <f t="array" ref="U82">IF(MAX(O82:T82)&lt;=1,1,PRODUCT(IF(O82:T82&gt;=1,O82:T82)))</f>
        <v>1</v>
      </c>
      <c r="V82" s="669">
        <f t="shared" si="18"/>
        <v>1</v>
      </c>
      <c r="W82" s="683" t="str">
        <f t="shared" si="19"/>
        <v>X</v>
      </c>
      <c r="X82" s="683">
        <f>IF(P82=MIN($O82:$T82),IF(COUNTIF($W82:W82,"X")&gt;0,P82,"X"),P82)</f>
        <v>1</v>
      </c>
      <c r="Y82" s="683">
        <f>IF(Q82=MIN($O82:$T82),IF(COUNTIF($W82:X82,"X")&gt;0,Q82,"X"),Q82)</f>
        <v>1</v>
      </c>
      <c r="Z82" s="683">
        <f>IF(R82=MIN($O82:$T82),IF(COUNTIF($W82:Y82,"X")&gt;0,R82,"X"),R82)</f>
        <v>1</v>
      </c>
      <c r="AA82" s="683">
        <f>IF(S82=MIN($O82:$T82),IF(COUNTIF($W82:Z82,"X")&gt;0,S82,"X"),S82)</f>
        <v>1</v>
      </c>
      <c r="AB82" s="684">
        <f>IF(T82=MIN($O82:$T82),IF(COUNTIF($W82:AA82,"X")&gt;0,T82,"X"),T82)</f>
        <v>1</v>
      </c>
      <c r="AC82" s="284">
        <f ca="1">IF(OR(ISBLANK('Worksheet 2a'!$D$13),ISBLANK($D82),ISBLANK($E82),ISERROR(VLOOKUP('Worksheet 2a'!$D$13,INDIRECT(VLOOKUP('Crash Summary Worksheet'!$D82,'Crash Types &amp; Calculations'!$M$5:$N$9,2,FALSE)),VLOOKUP('Crash Summary Worksheet'!$E82,'Crash Types &amp; Calculations'!$D$5:$K$26,8,FALSE),FALSE))),1,VLOOKUP('Worksheet 2a'!$D$13,INDIRECT(VLOOKUP('Crash Summary Worksheet'!$D82,'Crash Types &amp; Calculations'!$M$5:$N$9,2,FALSE)),VLOOKUP('Crash Summary Worksheet'!$E82,'Crash Types &amp; Calculations'!$D$5:$K$26,8,FALSE),FALSE))</f>
        <v>1</v>
      </c>
      <c r="AD82" s="285">
        <f ca="1">IF(OR(ISBLANK('Worksheet 2a'!$D$13),ISBLANK($D82),ISBLANK($E82),$H82="N",ISBLANK($H82)),1,VLOOKUP('Worksheet 2a'!$D$13,INDIRECT(VLOOKUP('Crash Summary Worksheet'!$D82,'Crash Types &amp; Calculations'!$M$5:$N$9,2,FALSE)),VLOOKUP("Wet Pavement",'Crash Types &amp; Calculations'!$D$5:$K$26,8,FALSE),FALSE))</f>
        <v>1</v>
      </c>
      <c r="AE82" s="286">
        <f ca="1">IF(OR(ISBLANK('Worksheet 2a'!$D$13),ISBLANK($D82),ISBLANK($E82),$G82="N",ISBLANK($G82)),1,VLOOKUP('Worksheet 2a'!$D$13,INDIRECT(VLOOKUP('Crash Summary Worksheet'!$D82,'Crash Types &amp; Calculations'!$M$5:$N$9,2,FALSE)),VLOOKUP("Night",'Crash Types &amp; Calculations'!$D$5:$K$26,8,FALSE),FALSE))</f>
        <v>1</v>
      </c>
      <c r="AF82" s="288">
        <f t="shared" si="10"/>
        <v>0</v>
      </c>
      <c r="AG82" s="284">
        <f ca="1">IF(OR(ISBLANK('Worksheet 2a'!$D$27),ISBLANK($D82),ISBLANK($E82),ISERROR(VLOOKUP('Worksheet 2a'!$D$27,INDIRECT(VLOOKUP('Crash Summary Worksheet'!$D82,'Crash Types &amp; Calculations'!$M$5:$N$9,2,FALSE)),VLOOKUP('Crash Summary Worksheet'!$E82,'Crash Types &amp; Calculations'!$D$5:$K$26,8,FALSE),FALSE))),1,VLOOKUP('Worksheet 2a'!$D$27,INDIRECT(VLOOKUP('Crash Summary Worksheet'!$D82,'Crash Types &amp; Calculations'!$M$5:$N$9,2,FALSE)),VLOOKUP('Crash Summary Worksheet'!$E82,'Crash Types &amp; Calculations'!$D$5:$K$26,8,FALSE),FALSE))</f>
        <v>1</v>
      </c>
      <c r="AH82" s="285">
        <f ca="1">IF(OR(ISBLANK('Worksheet 2a'!$D$27),ISBLANK($D82),ISBLANK($E82),$H82="N",ISBLANK($H82)),1,VLOOKUP('Worksheet 2a'!$D$27,INDIRECT(VLOOKUP('Crash Summary Worksheet'!$D82,'Crash Types &amp; Calculations'!$M$5:$N$9,2,FALSE)),VLOOKUP("Wet Pavement",'Crash Types &amp; Calculations'!$D$5:$K$26,8,FALSE),FALSE))</f>
        <v>1</v>
      </c>
      <c r="AI82" s="286">
        <f ca="1">IF(OR(ISBLANK('Worksheet 2a'!$D$27),ISBLANK($D82),ISBLANK($E82),$G82="N",ISBLANK($G82)),1,VLOOKUP('Worksheet 2a'!$D$27,INDIRECT(VLOOKUP('Crash Summary Worksheet'!$D82,'Crash Types &amp; Calculations'!$M$5:$N$9,2,FALSE)),VLOOKUP("Night",'Crash Types &amp; Calculations'!$D$5:$K$26,8,FALSE),FALSE))</f>
        <v>1</v>
      </c>
      <c r="AJ82" s="288">
        <f t="shared" si="11"/>
        <v>0</v>
      </c>
      <c r="AK82" s="284">
        <f ca="1">IF(OR(ISBLANK('Worksheet 2a'!$D$41),ISBLANK($D82),ISBLANK($E82),ISERROR(VLOOKUP('Worksheet 2a'!$D$41,INDIRECT(VLOOKUP('Crash Summary Worksheet'!$D82,'Crash Types &amp; Calculations'!$M$5:$N$9,2,FALSE)),VLOOKUP('Crash Summary Worksheet'!$E82,'Crash Types &amp; Calculations'!$D$5:$K$26,8,FALSE),FALSE))),1,VLOOKUP('Worksheet 2a'!$D$41,INDIRECT(VLOOKUP('Crash Summary Worksheet'!$D82,'Crash Types &amp; Calculations'!$M$5:$N$9,2,FALSE)),VLOOKUP('Crash Summary Worksheet'!$E82,'Crash Types &amp; Calculations'!$D$5:$K$26,8,FALSE),FALSE))</f>
        <v>1</v>
      </c>
      <c r="AL82" s="285">
        <f ca="1">IF(OR(ISBLANK('Worksheet 2a'!$D$41),ISBLANK($D82),ISBLANK($E82),$H82="N",ISBLANK($H82)),1,VLOOKUP('Worksheet 2a'!$D$41,INDIRECT(VLOOKUP('Crash Summary Worksheet'!$D82,'Crash Types &amp; Calculations'!$M$5:$N$9,2,FALSE)),VLOOKUP("Wet Pavement",'Crash Types &amp; Calculations'!$D$5:$K$26,8,FALSE),FALSE))</f>
        <v>1</v>
      </c>
      <c r="AM82" s="287">
        <f ca="1">IF(OR(ISBLANK('Worksheet 2a'!$D$41),ISBLANK($D82),ISBLANK($E82),$G82="N",ISBLANK($G82)),1,VLOOKUP('Worksheet 2a'!$D$41,INDIRECT(VLOOKUP('Crash Summary Worksheet'!$D82,'Crash Types &amp; Calculations'!$M$5:$N$9,2,FALSE)),VLOOKUP("Night",'Crash Types &amp; Calculations'!$D$5:$K$26,8,FALSE),FALSE))</f>
        <v>1</v>
      </c>
      <c r="AN82" s="288">
        <f t="shared" si="12"/>
        <v>0</v>
      </c>
      <c r="AO82" s="284">
        <f ca="1">IF(OR(ISBLANK('Worksheet 2b'!$D$13),ISBLANK($D82),ISBLANK($E82),ISERROR(VLOOKUP('Worksheet 2b'!$D$13,INDIRECT(VLOOKUP('Crash Summary Worksheet'!$D82,'Crash Types &amp; Calculations'!$M$5:$N$9,2,FALSE)),VLOOKUP('Crash Summary Worksheet'!$E82,'Crash Types &amp; Calculations'!$D$5:$K$26,8,FALSE),FALSE))),1,VLOOKUP('Worksheet 2b'!$D$13,INDIRECT(VLOOKUP('Crash Summary Worksheet'!$D82,'Crash Types &amp; Calculations'!$M$5:$N$9,2,FALSE)),VLOOKUP('Crash Summary Worksheet'!$E82,'Crash Types &amp; Calculations'!$D$5:$K$26,8,FALSE),FALSE))</f>
        <v>1</v>
      </c>
      <c r="AP82" s="285">
        <f ca="1">IF(OR(ISBLANK('Worksheet 2b'!$D$13),ISBLANK($D82),ISBLANK($E82),$H82="N",ISBLANK($H82)),1,VLOOKUP('Worksheet 2b'!$D$13,INDIRECT(VLOOKUP('Crash Summary Worksheet'!$D82,'Crash Types &amp; Calculations'!$M$5:$N$9,2,FALSE)),VLOOKUP("Wet Pavement",'Crash Types &amp; Calculations'!$D$5:$K$26,8,FALSE),FALSE))</f>
        <v>1</v>
      </c>
      <c r="AQ82" s="286">
        <f ca="1">IF(OR(ISBLANK('Worksheet 2b'!$D$13),ISBLANK($D82),ISBLANK($E82),$G82="N",ISBLANK($G82)),1,VLOOKUP('Worksheet 2b'!$D$13,INDIRECT(VLOOKUP('Crash Summary Worksheet'!$D82,'Crash Types &amp; Calculations'!$M$5:$N$9,2,FALSE)),VLOOKUP("Night",'Crash Types &amp; Calculations'!$D$5:$K$26,8,FALSE),FALSE))</f>
        <v>1</v>
      </c>
      <c r="AR82" s="288">
        <f t="shared" si="13"/>
        <v>0</v>
      </c>
      <c r="AS82" s="284">
        <f ca="1">IF(OR(ISBLANK('Worksheet 2b'!$D$27),ISBLANK($D82),ISBLANK($E82),ISERROR(VLOOKUP('Worksheet 2b'!$D$27,INDIRECT(VLOOKUP('Crash Summary Worksheet'!$D82,'Crash Types &amp; Calculations'!$M$5:$N$9,2,FALSE)),VLOOKUP('Crash Summary Worksheet'!$E82,'Crash Types &amp; Calculations'!$D$5:$K$26,8,FALSE),FALSE))),1,VLOOKUP('Worksheet 2b'!$D$27,INDIRECT(VLOOKUP('Crash Summary Worksheet'!$D82,'Crash Types &amp; Calculations'!$M$5:$N$9,2,FALSE)),VLOOKUP('Crash Summary Worksheet'!$E82,'Crash Types &amp; Calculations'!$D$5:$K$26,8,FALSE),FALSE))</f>
        <v>1</v>
      </c>
      <c r="AT82" s="285">
        <f ca="1">IF(OR(ISBLANK('Worksheet 2b'!$D$27),ISBLANK($D82),ISBLANK($E82),$H82="N",ISBLANK($H82)),1,VLOOKUP('Worksheet 2b'!$D$27,INDIRECT(VLOOKUP('Crash Summary Worksheet'!$D82,'Crash Types &amp; Calculations'!$M$5:$N$9,2,FALSE)),VLOOKUP("Wet Pavement",'Crash Types &amp; Calculations'!$D$5:$K$26,8,FALSE),FALSE))</f>
        <v>1</v>
      </c>
      <c r="AU82" s="286">
        <f ca="1">IF(OR(ISBLANK('Worksheet 2b'!$D$27),ISBLANK($D82),ISBLANK($E82),$G82="N",ISBLANK($G82)),1,VLOOKUP('Worksheet 2b'!$D$27,INDIRECT(VLOOKUP('Crash Summary Worksheet'!$D82,'Crash Types &amp; Calculations'!$M$5:$N$9,2,FALSE)),VLOOKUP("Night",'Crash Types &amp; Calculations'!$D$5:$K$26,8,FALSE),FALSE))</f>
        <v>1</v>
      </c>
      <c r="AV82" s="288">
        <f t="shared" si="14"/>
        <v>0</v>
      </c>
      <c r="AW82" s="284">
        <f ca="1">IF(OR(ISBLANK('Worksheet 2b'!$D$41),ISBLANK($D82),ISBLANK($E82),ISERROR(VLOOKUP('Worksheet 2b'!$D$41,INDIRECT(VLOOKUP('Crash Summary Worksheet'!$D82,'Crash Types &amp; Calculations'!$M$5:$N$9,2,FALSE)),VLOOKUP('Crash Summary Worksheet'!$E82,'Crash Types &amp; Calculations'!$D$5:$K$26,8,FALSE),FALSE))),1,VLOOKUP('Worksheet 2b'!$D$41,INDIRECT(VLOOKUP('Crash Summary Worksheet'!$D82,'Crash Types &amp; Calculations'!$M$5:$N$9,2,FALSE)),VLOOKUP('Crash Summary Worksheet'!$E82,'Crash Types &amp; Calculations'!$D$5:$K$26,8,FALSE),FALSE))</f>
        <v>1</v>
      </c>
      <c r="AX82" s="285">
        <f ca="1">IF(OR(ISBLANK('Worksheet 2b'!$D$41),ISBLANK($D82),ISBLANK($E82),$H82="N",ISBLANK($H82)),1,VLOOKUP('Worksheet 2b'!$D$41,INDIRECT(VLOOKUP('Crash Summary Worksheet'!$D82,'Crash Types &amp; Calculations'!$M$5:$N$9,2,FALSE)),VLOOKUP("Wet Pavement",'Crash Types &amp; Calculations'!$D$5:$K$26,8,FALSE),FALSE))</f>
        <v>1</v>
      </c>
      <c r="AY82" s="287">
        <f ca="1">IF(OR(ISBLANK('Worksheet 2b'!$D$41),ISBLANK($D82),ISBLANK($E82),$G82="N",ISBLANK($G82)),1,VLOOKUP('Worksheet 2b'!$D$41,INDIRECT(VLOOKUP('Crash Summary Worksheet'!$D82,'Crash Types &amp; Calculations'!$M$5:$N$9,2,FALSE)),VLOOKUP("Night",'Crash Types &amp; Calculations'!$D$5:$K$26,8,FALSE),FALSE))</f>
        <v>1</v>
      </c>
      <c r="AZ82" s="288">
        <f t="shared" si="15"/>
        <v>0</v>
      </c>
    </row>
    <row r="83" spans="1:52" ht="12.75" customHeight="1" x14ac:dyDescent="0.2">
      <c r="A83" s="618">
        <v>78</v>
      </c>
      <c r="B83" s="118"/>
      <c r="C83" s="119"/>
      <c r="D83" s="117"/>
      <c r="E83" s="117"/>
      <c r="F83" s="117"/>
      <c r="G83" s="118"/>
      <c r="H83" s="118"/>
      <c r="I83" s="118"/>
      <c r="J83" s="118"/>
      <c r="K83" s="117"/>
      <c r="L83" s="120"/>
      <c r="M83" s="289">
        <f t="shared" si="16"/>
        <v>0</v>
      </c>
      <c r="N83" s="290">
        <f t="shared" si="17"/>
        <v>1</v>
      </c>
      <c r="O83" s="283">
        <f>IF(ISBLANK('Worksheet 2a'!$D$13),1,
IF(AND(MAX(AC83:AE83)&gt;1,MIN(AC83:AE83)&lt;=1),MAX(AC83:AE83)*MIN(AC83:AE83),
IF(MIN(AC83:AE83)&gt;=1,MAX(AC83:AE83),MIN(AC83:AE83))))</f>
        <v>1</v>
      </c>
      <c r="P83" s="283">
        <f>IF(ISBLANK('Worksheet 2a'!$D$27),1,
IF(AND(MAX(AG83:AI83)&gt;1,MIN(AG83:AI83)&lt;=1),MAX(AG83:AI83)*MIN(AG83:AI83),
IF(MIN(AG83:AI83)&gt;=1,MAX(AG83:AI83),MIN(AG83:AI83))))</f>
        <v>1</v>
      </c>
      <c r="Q83" s="283">
        <f>IF(ISBLANK('Worksheet 2a'!$D$41),1,
IF(AND(MAX(AK83:AM83)&gt;1,MIN(AK83:AM83)&lt;=1),MAX(AK83:AM83)*MIN(AK83:AM83),
IF(MIN(AK83:AM83)&gt;=1,MAX(AK83:AM83),MIN(AK83:AM83))))</f>
        <v>1</v>
      </c>
      <c r="R83" s="283">
        <f>IF(ISBLANK('Worksheet 2b'!$D$13),1,
IF(AND(MAX(AO83:AQ83)&gt;1,MIN(AO83:AQ83)&lt;=1),MAX(AO83:AQ83)*MIN(AO83:AQ83),
IF(MIN(AO83:AQ83)&gt;=1,MAX(AO83:AQ83),MIN(AO83:AQ83))))</f>
        <v>1</v>
      </c>
      <c r="S83" s="283">
        <f>IF(ISBLANK('Worksheet 2b'!$D$27),1,
IF(AND(MAX(AS83:AU83)&gt;1,MIN(AS83:AU83)&lt;=1),MAX(AS83:AU83)*MIN(AS83:AU83),
IF(MIN(AS83:AU83)&gt;=1,MAX(AS83:AU83),MIN(AS83:AU83))))</f>
        <v>1</v>
      </c>
      <c r="T83" s="283">
        <f>IF(ISBLANK('Worksheet 2b'!$D$41),1,
IF(AND(MAX(AW83:AY83)&gt;1,MIN(AW83:AY83)&lt;=1),MAX(AW83:AY83)*MIN(AW83:AY83),
IF(MIN(AW83:AY83)&gt;=1,MAX(AW83:AY83),MIN(AW83:AY83))))</f>
        <v>1</v>
      </c>
      <c r="U83" s="669" cm="1">
        <f t="array" ref="U83">IF(MAX(O83:T83)&lt;=1,1,PRODUCT(IF(O83:T83&gt;=1,O83:T83)))</f>
        <v>1</v>
      </c>
      <c r="V83" s="669">
        <f t="shared" si="18"/>
        <v>1</v>
      </c>
      <c r="W83" s="683" t="str">
        <f t="shared" si="19"/>
        <v>X</v>
      </c>
      <c r="X83" s="683">
        <f>IF(P83=MIN($O83:$T83),IF(COUNTIF($W83:W83,"X")&gt;0,P83,"X"),P83)</f>
        <v>1</v>
      </c>
      <c r="Y83" s="683">
        <f>IF(Q83=MIN($O83:$T83),IF(COUNTIF($W83:X83,"X")&gt;0,Q83,"X"),Q83)</f>
        <v>1</v>
      </c>
      <c r="Z83" s="683">
        <f>IF(R83=MIN($O83:$T83),IF(COUNTIF($W83:Y83,"X")&gt;0,R83,"X"),R83)</f>
        <v>1</v>
      </c>
      <c r="AA83" s="683">
        <f>IF(S83=MIN($O83:$T83),IF(COUNTIF($W83:Z83,"X")&gt;0,S83,"X"),S83)</f>
        <v>1</v>
      </c>
      <c r="AB83" s="684">
        <f>IF(T83=MIN($O83:$T83),IF(COUNTIF($W83:AA83,"X")&gt;0,T83,"X"),T83)</f>
        <v>1</v>
      </c>
      <c r="AC83" s="284">
        <f ca="1">IF(OR(ISBLANK('Worksheet 2a'!$D$13),ISBLANK($D83),ISBLANK($E83),ISERROR(VLOOKUP('Worksheet 2a'!$D$13,INDIRECT(VLOOKUP('Crash Summary Worksheet'!$D83,'Crash Types &amp; Calculations'!$M$5:$N$9,2,FALSE)),VLOOKUP('Crash Summary Worksheet'!$E83,'Crash Types &amp; Calculations'!$D$5:$K$26,8,FALSE),FALSE))),1,VLOOKUP('Worksheet 2a'!$D$13,INDIRECT(VLOOKUP('Crash Summary Worksheet'!$D83,'Crash Types &amp; Calculations'!$M$5:$N$9,2,FALSE)),VLOOKUP('Crash Summary Worksheet'!$E83,'Crash Types &amp; Calculations'!$D$5:$K$26,8,FALSE),FALSE))</f>
        <v>1</v>
      </c>
      <c r="AD83" s="285">
        <f ca="1">IF(OR(ISBLANK('Worksheet 2a'!$D$13),ISBLANK($D83),ISBLANK($E83),$H83="N",ISBLANK($H83)),1,VLOOKUP('Worksheet 2a'!$D$13,INDIRECT(VLOOKUP('Crash Summary Worksheet'!$D83,'Crash Types &amp; Calculations'!$M$5:$N$9,2,FALSE)),VLOOKUP("Wet Pavement",'Crash Types &amp; Calculations'!$D$5:$K$26,8,FALSE),FALSE))</f>
        <v>1</v>
      </c>
      <c r="AE83" s="286">
        <f ca="1">IF(OR(ISBLANK('Worksheet 2a'!$D$13),ISBLANK($D83),ISBLANK($E83),$G83="N",ISBLANK($G83)),1,VLOOKUP('Worksheet 2a'!$D$13,INDIRECT(VLOOKUP('Crash Summary Worksheet'!$D83,'Crash Types &amp; Calculations'!$M$5:$N$9,2,FALSE)),VLOOKUP("Night",'Crash Types &amp; Calculations'!$D$5:$K$26,8,FALSE),FALSE))</f>
        <v>1</v>
      </c>
      <c r="AF83" s="288">
        <f t="shared" si="10"/>
        <v>0</v>
      </c>
      <c r="AG83" s="284">
        <f ca="1">IF(OR(ISBLANK('Worksheet 2a'!$D$27),ISBLANK($D83),ISBLANK($E83),ISERROR(VLOOKUP('Worksheet 2a'!$D$27,INDIRECT(VLOOKUP('Crash Summary Worksheet'!$D83,'Crash Types &amp; Calculations'!$M$5:$N$9,2,FALSE)),VLOOKUP('Crash Summary Worksheet'!$E83,'Crash Types &amp; Calculations'!$D$5:$K$26,8,FALSE),FALSE))),1,VLOOKUP('Worksheet 2a'!$D$27,INDIRECT(VLOOKUP('Crash Summary Worksheet'!$D83,'Crash Types &amp; Calculations'!$M$5:$N$9,2,FALSE)),VLOOKUP('Crash Summary Worksheet'!$E83,'Crash Types &amp; Calculations'!$D$5:$K$26,8,FALSE),FALSE))</f>
        <v>1</v>
      </c>
      <c r="AH83" s="285">
        <f ca="1">IF(OR(ISBLANK('Worksheet 2a'!$D$27),ISBLANK($D83),ISBLANK($E83),$H83="N",ISBLANK($H83)),1,VLOOKUP('Worksheet 2a'!$D$27,INDIRECT(VLOOKUP('Crash Summary Worksheet'!$D83,'Crash Types &amp; Calculations'!$M$5:$N$9,2,FALSE)),VLOOKUP("Wet Pavement",'Crash Types &amp; Calculations'!$D$5:$K$26,8,FALSE),FALSE))</f>
        <v>1</v>
      </c>
      <c r="AI83" s="286">
        <f ca="1">IF(OR(ISBLANK('Worksheet 2a'!$D$27),ISBLANK($D83),ISBLANK($E83),$G83="N",ISBLANK($G83)),1,VLOOKUP('Worksheet 2a'!$D$27,INDIRECT(VLOOKUP('Crash Summary Worksheet'!$D83,'Crash Types &amp; Calculations'!$M$5:$N$9,2,FALSE)),VLOOKUP("Night",'Crash Types &amp; Calculations'!$D$5:$K$26,8,FALSE),FALSE))</f>
        <v>1</v>
      </c>
      <c r="AJ83" s="288">
        <f t="shared" si="11"/>
        <v>0</v>
      </c>
      <c r="AK83" s="284">
        <f ca="1">IF(OR(ISBLANK('Worksheet 2a'!$D$41),ISBLANK($D83),ISBLANK($E83),ISERROR(VLOOKUP('Worksheet 2a'!$D$41,INDIRECT(VLOOKUP('Crash Summary Worksheet'!$D83,'Crash Types &amp; Calculations'!$M$5:$N$9,2,FALSE)),VLOOKUP('Crash Summary Worksheet'!$E83,'Crash Types &amp; Calculations'!$D$5:$K$26,8,FALSE),FALSE))),1,VLOOKUP('Worksheet 2a'!$D$41,INDIRECT(VLOOKUP('Crash Summary Worksheet'!$D83,'Crash Types &amp; Calculations'!$M$5:$N$9,2,FALSE)),VLOOKUP('Crash Summary Worksheet'!$E83,'Crash Types &amp; Calculations'!$D$5:$K$26,8,FALSE),FALSE))</f>
        <v>1</v>
      </c>
      <c r="AL83" s="285">
        <f ca="1">IF(OR(ISBLANK('Worksheet 2a'!$D$41),ISBLANK($D83),ISBLANK($E83),$H83="N",ISBLANK($H83)),1,VLOOKUP('Worksheet 2a'!$D$41,INDIRECT(VLOOKUP('Crash Summary Worksheet'!$D83,'Crash Types &amp; Calculations'!$M$5:$N$9,2,FALSE)),VLOOKUP("Wet Pavement",'Crash Types &amp; Calculations'!$D$5:$K$26,8,FALSE),FALSE))</f>
        <v>1</v>
      </c>
      <c r="AM83" s="287">
        <f ca="1">IF(OR(ISBLANK('Worksheet 2a'!$D$41),ISBLANK($D83),ISBLANK($E83),$G83="N",ISBLANK($G83)),1,VLOOKUP('Worksheet 2a'!$D$41,INDIRECT(VLOOKUP('Crash Summary Worksheet'!$D83,'Crash Types &amp; Calculations'!$M$5:$N$9,2,FALSE)),VLOOKUP("Night",'Crash Types &amp; Calculations'!$D$5:$K$26,8,FALSE),FALSE))</f>
        <v>1</v>
      </c>
      <c r="AN83" s="288">
        <f t="shared" si="12"/>
        <v>0</v>
      </c>
      <c r="AO83" s="284">
        <f ca="1">IF(OR(ISBLANK('Worksheet 2b'!$D$13),ISBLANK($D83),ISBLANK($E83),ISERROR(VLOOKUP('Worksheet 2b'!$D$13,INDIRECT(VLOOKUP('Crash Summary Worksheet'!$D83,'Crash Types &amp; Calculations'!$M$5:$N$9,2,FALSE)),VLOOKUP('Crash Summary Worksheet'!$E83,'Crash Types &amp; Calculations'!$D$5:$K$26,8,FALSE),FALSE))),1,VLOOKUP('Worksheet 2b'!$D$13,INDIRECT(VLOOKUP('Crash Summary Worksheet'!$D83,'Crash Types &amp; Calculations'!$M$5:$N$9,2,FALSE)),VLOOKUP('Crash Summary Worksheet'!$E83,'Crash Types &amp; Calculations'!$D$5:$K$26,8,FALSE),FALSE))</f>
        <v>1</v>
      </c>
      <c r="AP83" s="285">
        <f ca="1">IF(OR(ISBLANK('Worksheet 2b'!$D$13),ISBLANK($D83),ISBLANK($E83),$H83="N",ISBLANK($H83)),1,VLOOKUP('Worksheet 2b'!$D$13,INDIRECT(VLOOKUP('Crash Summary Worksheet'!$D83,'Crash Types &amp; Calculations'!$M$5:$N$9,2,FALSE)),VLOOKUP("Wet Pavement",'Crash Types &amp; Calculations'!$D$5:$K$26,8,FALSE),FALSE))</f>
        <v>1</v>
      </c>
      <c r="AQ83" s="286">
        <f ca="1">IF(OR(ISBLANK('Worksheet 2b'!$D$13),ISBLANK($D83),ISBLANK($E83),$G83="N",ISBLANK($G83)),1,VLOOKUP('Worksheet 2b'!$D$13,INDIRECT(VLOOKUP('Crash Summary Worksheet'!$D83,'Crash Types &amp; Calculations'!$M$5:$N$9,2,FALSE)),VLOOKUP("Night",'Crash Types &amp; Calculations'!$D$5:$K$26,8,FALSE),FALSE))</f>
        <v>1</v>
      </c>
      <c r="AR83" s="288">
        <f t="shared" si="13"/>
        <v>0</v>
      </c>
      <c r="AS83" s="284">
        <f ca="1">IF(OR(ISBLANK('Worksheet 2b'!$D$27),ISBLANK($D83),ISBLANK($E83),ISERROR(VLOOKUP('Worksheet 2b'!$D$27,INDIRECT(VLOOKUP('Crash Summary Worksheet'!$D83,'Crash Types &amp; Calculations'!$M$5:$N$9,2,FALSE)),VLOOKUP('Crash Summary Worksheet'!$E83,'Crash Types &amp; Calculations'!$D$5:$K$26,8,FALSE),FALSE))),1,VLOOKUP('Worksheet 2b'!$D$27,INDIRECT(VLOOKUP('Crash Summary Worksheet'!$D83,'Crash Types &amp; Calculations'!$M$5:$N$9,2,FALSE)),VLOOKUP('Crash Summary Worksheet'!$E83,'Crash Types &amp; Calculations'!$D$5:$K$26,8,FALSE),FALSE))</f>
        <v>1</v>
      </c>
      <c r="AT83" s="285">
        <f ca="1">IF(OR(ISBLANK('Worksheet 2b'!$D$27),ISBLANK($D83),ISBLANK($E83),$H83="N",ISBLANK($H83)),1,VLOOKUP('Worksheet 2b'!$D$27,INDIRECT(VLOOKUP('Crash Summary Worksheet'!$D83,'Crash Types &amp; Calculations'!$M$5:$N$9,2,FALSE)),VLOOKUP("Wet Pavement",'Crash Types &amp; Calculations'!$D$5:$K$26,8,FALSE),FALSE))</f>
        <v>1</v>
      </c>
      <c r="AU83" s="286">
        <f ca="1">IF(OR(ISBLANK('Worksheet 2b'!$D$27),ISBLANK($D83),ISBLANK($E83),$G83="N",ISBLANK($G83)),1,VLOOKUP('Worksheet 2b'!$D$27,INDIRECT(VLOOKUP('Crash Summary Worksheet'!$D83,'Crash Types &amp; Calculations'!$M$5:$N$9,2,FALSE)),VLOOKUP("Night",'Crash Types &amp; Calculations'!$D$5:$K$26,8,FALSE),FALSE))</f>
        <v>1</v>
      </c>
      <c r="AV83" s="288">
        <f t="shared" si="14"/>
        <v>0</v>
      </c>
      <c r="AW83" s="284">
        <f ca="1">IF(OR(ISBLANK('Worksheet 2b'!$D$41),ISBLANK($D83),ISBLANK($E83),ISERROR(VLOOKUP('Worksheet 2b'!$D$41,INDIRECT(VLOOKUP('Crash Summary Worksheet'!$D83,'Crash Types &amp; Calculations'!$M$5:$N$9,2,FALSE)),VLOOKUP('Crash Summary Worksheet'!$E83,'Crash Types &amp; Calculations'!$D$5:$K$26,8,FALSE),FALSE))),1,VLOOKUP('Worksheet 2b'!$D$41,INDIRECT(VLOOKUP('Crash Summary Worksheet'!$D83,'Crash Types &amp; Calculations'!$M$5:$N$9,2,FALSE)),VLOOKUP('Crash Summary Worksheet'!$E83,'Crash Types &amp; Calculations'!$D$5:$K$26,8,FALSE),FALSE))</f>
        <v>1</v>
      </c>
      <c r="AX83" s="285">
        <f ca="1">IF(OR(ISBLANK('Worksheet 2b'!$D$41),ISBLANK($D83),ISBLANK($E83),$H83="N",ISBLANK($H83)),1,VLOOKUP('Worksheet 2b'!$D$41,INDIRECT(VLOOKUP('Crash Summary Worksheet'!$D83,'Crash Types &amp; Calculations'!$M$5:$N$9,2,FALSE)),VLOOKUP("Wet Pavement",'Crash Types &amp; Calculations'!$D$5:$K$26,8,FALSE),FALSE))</f>
        <v>1</v>
      </c>
      <c r="AY83" s="287">
        <f ca="1">IF(OR(ISBLANK('Worksheet 2b'!$D$41),ISBLANK($D83),ISBLANK($E83),$G83="N",ISBLANK($G83)),1,VLOOKUP('Worksheet 2b'!$D$41,INDIRECT(VLOOKUP('Crash Summary Worksheet'!$D83,'Crash Types &amp; Calculations'!$M$5:$N$9,2,FALSE)),VLOOKUP("Night",'Crash Types &amp; Calculations'!$D$5:$K$26,8,FALSE),FALSE))</f>
        <v>1</v>
      </c>
      <c r="AZ83" s="288">
        <f t="shared" si="15"/>
        <v>0</v>
      </c>
    </row>
    <row r="84" spans="1:52" ht="12.75" customHeight="1" x14ac:dyDescent="0.2">
      <c r="A84" s="618">
        <v>79</v>
      </c>
      <c r="B84" s="118"/>
      <c r="C84" s="119"/>
      <c r="D84" s="117"/>
      <c r="E84" s="117"/>
      <c r="F84" s="117"/>
      <c r="G84" s="118"/>
      <c r="H84" s="118"/>
      <c r="I84" s="118"/>
      <c r="J84" s="118"/>
      <c r="K84" s="117"/>
      <c r="L84" s="120"/>
      <c r="M84" s="289">
        <f t="shared" si="16"/>
        <v>0</v>
      </c>
      <c r="N84" s="290">
        <f t="shared" si="17"/>
        <v>1</v>
      </c>
      <c r="O84" s="283">
        <f>IF(ISBLANK('Worksheet 2a'!$D$13),1,
IF(AND(MAX(AC84:AE84)&gt;1,MIN(AC84:AE84)&lt;=1),MAX(AC84:AE84)*MIN(AC84:AE84),
IF(MIN(AC84:AE84)&gt;=1,MAX(AC84:AE84),MIN(AC84:AE84))))</f>
        <v>1</v>
      </c>
      <c r="P84" s="283">
        <f>IF(ISBLANK('Worksheet 2a'!$D$27),1,
IF(AND(MAX(AG84:AI84)&gt;1,MIN(AG84:AI84)&lt;=1),MAX(AG84:AI84)*MIN(AG84:AI84),
IF(MIN(AG84:AI84)&gt;=1,MAX(AG84:AI84),MIN(AG84:AI84))))</f>
        <v>1</v>
      </c>
      <c r="Q84" s="283">
        <f>IF(ISBLANK('Worksheet 2a'!$D$41),1,
IF(AND(MAX(AK84:AM84)&gt;1,MIN(AK84:AM84)&lt;=1),MAX(AK84:AM84)*MIN(AK84:AM84),
IF(MIN(AK84:AM84)&gt;=1,MAX(AK84:AM84),MIN(AK84:AM84))))</f>
        <v>1</v>
      </c>
      <c r="R84" s="283">
        <f>IF(ISBLANK('Worksheet 2b'!$D$13),1,
IF(AND(MAX(AO84:AQ84)&gt;1,MIN(AO84:AQ84)&lt;=1),MAX(AO84:AQ84)*MIN(AO84:AQ84),
IF(MIN(AO84:AQ84)&gt;=1,MAX(AO84:AQ84),MIN(AO84:AQ84))))</f>
        <v>1</v>
      </c>
      <c r="S84" s="283">
        <f>IF(ISBLANK('Worksheet 2b'!$D$27),1,
IF(AND(MAX(AS84:AU84)&gt;1,MIN(AS84:AU84)&lt;=1),MAX(AS84:AU84)*MIN(AS84:AU84),
IF(MIN(AS84:AU84)&gt;=1,MAX(AS84:AU84),MIN(AS84:AU84))))</f>
        <v>1</v>
      </c>
      <c r="T84" s="283">
        <f>IF(ISBLANK('Worksheet 2b'!$D$41),1,
IF(AND(MAX(AW84:AY84)&gt;1,MIN(AW84:AY84)&lt;=1),MAX(AW84:AY84)*MIN(AW84:AY84),
IF(MIN(AW84:AY84)&gt;=1,MAX(AW84:AY84),MIN(AW84:AY84))))</f>
        <v>1</v>
      </c>
      <c r="U84" s="669" cm="1">
        <f t="array" ref="U84">IF(MAX(O84:T84)&lt;=1,1,PRODUCT(IF(O84:T84&gt;=1,O84:T84)))</f>
        <v>1</v>
      </c>
      <c r="V84" s="669">
        <f t="shared" si="18"/>
        <v>1</v>
      </c>
      <c r="W84" s="683" t="str">
        <f t="shared" si="19"/>
        <v>X</v>
      </c>
      <c r="X84" s="683">
        <f>IF(P84=MIN($O84:$T84),IF(COUNTIF($W84:W84,"X")&gt;0,P84,"X"),P84)</f>
        <v>1</v>
      </c>
      <c r="Y84" s="683">
        <f>IF(Q84=MIN($O84:$T84),IF(COUNTIF($W84:X84,"X")&gt;0,Q84,"X"),Q84)</f>
        <v>1</v>
      </c>
      <c r="Z84" s="683">
        <f>IF(R84=MIN($O84:$T84),IF(COUNTIF($W84:Y84,"X")&gt;0,R84,"X"),R84)</f>
        <v>1</v>
      </c>
      <c r="AA84" s="683">
        <f>IF(S84=MIN($O84:$T84),IF(COUNTIF($W84:Z84,"X")&gt;0,S84,"X"),S84)</f>
        <v>1</v>
      </c>
      <c r="AB84" s="684">
        <f>IF(T84=MIN($O84:$T84),IF(COUNTIF($W84:AA84,"X")&gt;0,T84,"X"),T84)</f>
        <v>1</v>
      </c>
      <c r="AC84" s="284">
        <f ca="1">IF(OR(ISBLANK('Worksheet 2a'!$D$13),ISBLANK($D84),ISBLANK($E84),ISERROR(VLOOKUP('Worksheet 2a'!$D$13,INDIRECT(VLOOKUP('Crash Summary Worksheet'!$D84,'Crash Types &amp; Calculations'!$M$5:$N$9,2,FALSE)),VLOOKUP('Crash Summary Worksheet'!$E84,'Crash Types &amp; Calculations'!$D$5:$K$26,8,FALSE),FALSE))),1,VLOOKUP('Worksheet 2a'!$D$13,INDIRECT(VLOOKUP('Crash Summary Worksheet'!$D84,'Crash Types &amp; Calculations'!$M$5:$N$9,2,FALSE)),VLOOKUP('Crash Summary Worksheet'!$E84,'Crash Types &amp; Calculations'!$D$5:$K$26,8,FALSE),FALSE))</f>
        <v>1</v>
      </c>
      <c r="AD84" s="285">
        <f ca="1">IF(OR(ISBLANK('Worksheet 2a'!$D$13),ISBLANK($D84),ISBLANK($E84),$H84="N",ISBLANK($H84)),1,VLOOKUP('Worksheet 2a'!$D$13,INDIRECT(VLOOKUP('Crash Summary Worksheet'!$D84,'Crash Types &amp; Calculations'!$M$5:$N$9,2,FALSE)),VLOOKUP("Wet Pavement",'Crash Types &amp; Calculations'!$D$5:$K$26,8,FALSE),FALSE))</f>
        <v>1</v>
      </c>
      <c r="AE84" s="286">
        <f ca="1">IF(OR(ISBLANK('Worksheet 2a'!$D$13),ISBLANK($D84),ISBLANK($E84),$G84="N",ISBLANK($G84)),1,VLOOKUP('Worksheet 2a'!$D$13,INDIRECT(VLOOKUP('Crash Summary Worksheet'!$D84,'Crash Types &amp; Calculations'!$M$5:$N$9,2,FALSE)),VLOOKUP("Night",'Crash Types &amp; Calculations'!$D$5:$K$26,8,FALSE),FALSE))</f>
        <v>1</v>
      </c>
      <c r="AF84" s="288">
        <f t="shared" si="10"/>
        <v>0</v>
      </c>
      <c r="AG84" s="284">
        <f ca="1">IF(OR(ISBLANK('Worksheet 2a'!$D$27),ISBLANK($D84),ISBLANK($E84),ISERROR(VLOOKUP('Worksheet 2a'!$D$27,INDIRECT(VLOOKUP('Crash Summary Worksheet'!$D84,'Crash Types &amp; Calculations'!$M$5:$N$9,2,FALSE)),VLOOKUP('Crash Summary Worksheet'!$E84,'Crash Types &amp; Calculations'!$D$5:$K$26,8,FALSE),FALSE))),1,VLOOKUP('Worksheet 2a'!$D$27,INDIRECT(VLOOKUP('Crash Summary Worksheet'!$D84,'Crash Types &amp; Calculations'!$M$5:$N$9,2,FALSE)),VLOOKUP('Crash Summary Worksheet'!$E84,'Crash Types &amp; Calculations'!$D$5:$K$26,8,FALSE),FALSE))</f>
        <v>1</v>
      </c>
      <c r="AH84" s="285">
        <f ca="1">IF(OR(ISBLANK('Worksheet 2a'!$D$27),ISBLANK($D84),ISBLANK($E84),$H84="N",ISBLANK($H84)),1,VLOOKUP('Worksheet 2a'!$D$27,INDIRECT(VLOOKUP('Crash Summary Worksheet'!$D84,'Crash Types &amp; Calculations'!$M$5:$N$9,2,FALSE)),VLOOKUP("Wet Pavement",'Crash Types &amp; Calculations'!$D$5:$K$26,8,FALSE),FALSE))</f>
        <v>1</v>
      </c>
      <c r="AI84" s="286">
        <f ca="1">IF(OR(ISBLANK('Worksheet 2a'!$D$27),ISBLANK($D84),ISBLANK($E84),$G84="N",ISBLANK($G84)),1,VLOOKUP('Worksheet 2a'!$D$27,INDIRECT(VLOOKUP('Crash Summary Worksheet'!$D84,'Crash Types &amp; Calculations'!$M$5:$N$9,2,FALSE)),VLOOKUP("Night",'Crash Types &amp; Calculations'!$D$5:$K$26,8,FALSE),FALSE))</f>
        <v>1</v>
      </c>
      <c r="AJ84" s="288">
        <f t="shared" si="11"/>
        <v>0</v>
      </c>
      <c r="AK84" s="284">
        <f ca="1">IF(OR(ISBLANK('Worksheet 2a'!$D$41),ISBLANK($D84),ISBLANK($E84),ISERROR(VLOOKUP('Worksheet 2a'!$D$41,INDIRECT(VLOOKUP('Crash Summary Worksheet'!$D84,'Crash Types &amp; Calculations'!$M$5:$N$9,2,FALSE)),VLOOKUP('Crash Summary Worksheet'!$E84,'Crash Types &amp; Calculations'!$D$5:$K$26,8,FALSE),FALSE))),1,VLOOKUP('Worksheet 2a'!$D$41,INDIRECT(VLOOKUP('Crash Summary Worksheet'!$D84,'Crash Types &amp; Calculations'!$M$5:$N$9,2,FALSE)),VLOOKUP('Crash Summary Worksheet'!$E84,'Crash Types &amp; Calculations'!$D$5:$K$26,8,FALSE),FALSE))</f>
        <v>1</v>
      </c>
      <c r="AL84" s="285">
        <f ca="1">IF(OR(ISBLANK('Worksheet 2a'!$D$41),ISBLANK($D84),ISBLANK($E84),$H84="N",ISBLANK($H84)),1,VLOOKUP('Worksheet 2a'!$D$41,INDIRECT(VLOOKUP('Crash Summary Worksheet'!$D84,'Crash Types &amp; Calculations'!$M$5:$N$9,2,FALSE)),VLOOKUP("Wet Pavement",'Crash Types &amp; Calculations'!$D$5:$K$26,8,FALSE),FALSE))</f>
        <v>1</v>
      </c>
      <c r="AM84" s="287">
        <f ca="1">IF(OR(ISBLANK('Worksheet 2a'!$D$41),ISBLANK($D84),ISBLANK($E84),$G84="N",ISBLANK($G84)),1,VLOOKUP('Worksheet 2a'!$D$41,INDIRECT(VLOOKUP('Crash Summary Worksheet'!$D84,'Crash Types &amp; Calculations'!$M$5:$N$9,2,FALSE)),VLOOKUP("Night",'Crash Types &amp; Calculations'!$D$5:$K$26,8,FALSE),FALSE))</f>
        <v>1</v>
      </c>
      <c r="AN84" s="288">
        <f t="shared" si="12"/>
        <v>0</v>
      </c>
      <c r="AO84" s="284">
        <f ca="1">IF(OR(ISBLANK('Worksheet 2b'!$D$13),ISBLANK($D84),ISBLANK($E84),ISERROR(VLOOKUP('Worksheet 2b'!$D$13,INDIRECT(VLOOKUP('Crash Summary Worksheet'!$D84,'Crash Types &amp; Calculations'!$M$5:$N$9,2,FALSE)),VLOOKUP('Crash Summary Worksheet'!$E84,'Crash Types &amp; Calculations'!$D$5:$K$26,8,FALSE),FALSE))),1,VLOOKUP('Worksheet 2b'!$D$13,INDIRECT(VLOOKUP('Crash Summary Worksheet'!$D84,'Crash Types &amp; Calculations'!$M$5:$N$9,2,FALSE)),VLOOKUP('Crash Summary Worksheet'!$E84,'Crash Types &amp; Calculations'!$D$5:$K$26,8,FALSE),FALSE))</f>
        <v>1</v>
      </c>
      <c r="AP84" s="285">
        <f ca="1">IF(OR(ISBLANK('Worksheet 2b'!$D$13),ISBLANK($D84),ISBLANK($E84),$H84="N",ISBLANK($H84)),1,VLOOKUP('Worksheet 2b'!$D$13,INDIRECT(VLOOKUP('Crash Summary Worksheet'!$D84,'Crash Types &amp; Calculations'!$M$5:$N$9,2,FALSE)),VLOOKUP("Wet Pavement",'Crash Types &amp; Calculations'!$D$5:$K$26,8,FALSE),FALSE))</f>
        <v>1</v>
      </c>
      <c r="AQ84" s="286">
        <f ca="1">IF(OR(ISBLANK('Worksheet 2b'!$D$13),ISBLANK($D84),ISBLANK($E84),$G84="N",ISBLANK($G84)),1,VLOOKUP('Worksheet 2b'!$D$13,INDIRECT(VLOOKUP('Crash Summary Worksheet'!$D84,'Crash Types &amp; Calculations'!$M$5:$N$9,2,FALSE)),VLOOKUP("Night",'Crash Types &amp; Calculations'!$D$5:$K$26,8,FALSE),FALSE))</f>
        <v>1</v>
      </c>
      <c r="AR84" s="288">
        <f t="shared" si="13"/>
        <v>0</v>
      </c>
      <c r="AS84" s="284">
        <f ca="1">IF(OR(ISBLANK('Worksheet 2b'!$D$27),ISBLANK($D84),ISBLANK($E84),ISERROR(VLOOKUP('Worksheet 2b'!$D$27,INDIRECT(VLOOKUP('Crash Summary Worksheet'!$D84,'Crash Types &amp; Calculations'!$M$5:$N$9,2,FALSE)),VLOOKUP('Crash Summary Worksheet'!$E84,'Crash Types &amp; Calculations'!$D$5:$K$26,8,FALSE),FALSE))),1,VLOOKUP('Worksheet 2b'!$D$27,INDIRECT(VLOOKUP('Crash Summary Worksheet'!$D84,'Crash Types &amp; Calculations'!$M$5:$N$9,2,FALSE)),VLOOKUP('Crash Summary Worksheet'!$E84,'Crash Types &amp; Calculations'!$D$5:$K$26,8,FALSE),FALSE))</f>
        <v>1</v>
      </c>
      <c r="AT84" s="285">
        <f ca="1">IF(OR(ISBLANK('Worksheet 2b'!$D$27),ISBLANK($D84),ISBLANK($E84),$H84="N",ISBLANK($H84)),1,VLOOKUP('Worksheet 2b'!$D$27,INDIRECT(VLOOKUP('Crash Summary Worksheet'!$D84,'Crash Types &amp; Calculations'!$M$5:$N$9,2,FALSE)),VLOOKUP("Wet Pavement",'Crash Types &amp; Calculations'!$D$5:$K$26,8,FALSE),FALSE))</f>
        <v>1</v>
      </c>
      <c r="AU84" s="286">
        <f ca="1">IF(OR(ISBLANK('Worksheet 2b'!$D$27),ISBLANK($D84),ISBLANK($E84),$G84="N",ISBLANK($G84)),1,VLOOKUP('Worksheet 2b'!$D$27,INDIRECT(VLOOKUP('Crash Summary Worksheet'!$D84,'Crash Types &amp; Calculations'!$M$5:$N$9,2,FALSE)),VLOOKUP("Night",'Crash Types &amp; Calculations'!$D$5:$K$26,8,FALSE),FALSE))</f>
        <v>1</v>
      </c>
      <c r="AV84" s="288">
        <f t="shared" si="14"/>
        <v>0</v>
      </c>
      <c r="AW84" s="284">
        <f ca="1">IF(OR(ISBLANK('Worksheet 2b'!$D$41),ISBLANK($D84),ISBLANK($E84),ISERROR(VLOOKUP('Worksheet 2b'!$D$41,INDIRECT(VLOOKUP('Crash Summary Worksheet'!$D84,'Crash Types &amp; Calculations'!$M$5:$N$9,2,FALSE)),VLOOKUP('Crash Summary Worksheet'!$E84,'Crash Types &amp; Calculations'!$D$5:$K$26,8,FALSE),FALSE))),1,VLOOKUP('Worksheet 2b'!$D$41,INDIRECT(VLOOKUP('Crash Summary Worksheet'!$D84,'Crash Types &amp; Calculations'!$M$5:$N$9,2,FALSE)),VLOOKUP('Crash Summary Worksheet'!$E84,'Crash Types &amp; Calculations'!$D$5:$K$26,8,FALSE),FALSE))</f>
        <v>1</v>
      </c>
      <c r="AX84" s="285">
        <f ca="1">IF(OR(ISBLANK('Worksheet 2b'!$D$41),ISBLANK($D84),ISBLANK($E84),$H84="N",ISBLANK($H84)),1,VLOOKUP('Worksheet 2b'!$D$41,INDIRECT(VLOOKUP('Crash Summary Worksheet'!$D84,'Crash Types &amp; Calculations'!$M$5:$N$9,2,FALSE)),VLOOKUP("Wet Pavement",'Crash Types &amp; Calculations'!$D$5:$K$26,8,FALSE),FALSE))</f>
        <v>1</v>
      </c>
      <c r="AY84" s="287">
        <f ca="1">IF(OR(ISBLANK('Worksheet 2b'!$D$41),ISBLANK($D84),ISBLANK($E84),$G84="N",ISBLANK($G84)),1,VLOOKUP('Worksheet 2b'!$D$41,INDIRECT(VLOOKUP('Crash Summary Worksheet'!$D84,'Crash Types &amp; Calculations'!$M$5:$N$9,2,FALSE)),VLOOKUP("Night",'Crash Types &amp; Calculations'!$D$5:$K$26,8,FALSE),FALSE))</f>
        <v>1</v>
      </c>
      <c r="AZ84" s="288">
        <f t="shared" si="15"/>
        <v>0</v>
      </c>
    </row>
    <row r="85" spans="1:52" ht="12.75" customHeight="1" x14ac:dyDescent="0.2">
      <c r="A85" s="618">
        <v>80</v>
      </c>
      <c r="B85" s="118"/>
      <c r="C85" s="119"/>
      <c r="D85" s="117"/>
      <c r="E85" s="117"/>
      <c r="F85" s="117"/>
      <c r="G85" s="118"/>
      <c r="H85" s="118"/>
      <c r="I85" s="118"/>
      <c r="J85" s="118"/>
      <c r="K85" s="117"/>
      <c r="L85" s="120"/>
      <c r="M85" s="289">
        <f t="shared" si="16"/>
        <v>0</v>
      </c>
      <c r="N85" s="290">
        <f t="shared" si="17"/>
        <v>1</v>
      </c>
      <c r="O85" s="283">
        <f>IF(ISBLANK('Worksheet 2a'!$D$13),1,
IF(AND(MAX(AC85:AE85)&gt;1,MIN(AC85:AE85)&lt;=1),MAX(AC85:AE85)*MIN(AC85:AE85),
IF(MIN(AC85:AE85)&gt;=1,MAX(AC85:AE85),MIN(AC85:AE85))))</f>
        <v>1</v>
      </c>
      <c r="P85" s="283">
        <f>IF(ISBLANK('Worksheet 2a'!$D$27),1,
IF(AND(MAX(AG85:AI85)&gt;1,MIN(AG85:AI85)&lt;=1),MAX(AG85:AI85)*MIN(AG85:AI85),
IF(MIN(AG85:AI85)&gt;=1,MAX(AG85:AI85),MIN(AG85:AI85))))</f>
        <v>1</v>
      </c>
      <c r="Q85" s="283">
        <f>IF(ISBLANK('Worksheet 2a'!$D$41),1,
IF(AND(MAX(AK85:AM85)&gt;1,MIN(AK85:AM85)&lt;=1),MAX(AK85:AM85)*MIN(AK85:AM85),
IF(MIN(AK85:AM85)&gt;=1,MAX(AK85:AM85),MIN(AK85:AM85))))</f>
        <v>1</v>
      </c>
      <c r="R85" s="283">
        <f>IF(ISBLANK('Worksheet 2b'!$D$13),1,
IF(AND(MAX(AO85:AQ85)&gt;1,MIN(AO85:AQ85)&lt;=1),MAX(AO85:AQ85)*MIN(AO85:AQ85),
IF(MIN(AO85:AQ85)&gt;=1,MAX(AO85:AQ85),MIN(AO85:AQ85))))</f>
        <v>1</v>
      </c>
      <c r="S85" s="283">
        <f>IF(ISBLANK('Worksheet 2b'!$D$27),1,
IF(AND(MAX(AS85:AU85)&gt;1,MIN(AS85:AU85)&lt;=1),MAX(AS85:AU85)*MIN(AS85:AU85),
IF(MIN(AS85:AU85)&gt;=1,MAX(AS85:AU85),MIN(AS85:AU85))))</f>
        <v>1</v>
      </c>
      <c r="T85" s="283">
        <f>IF(ISBLANK('Worksheet 2b'!$D$41),1,
IF(AND(MAX(AW85:AY85)&gt;1,MIN(AW85:AY85)&lt;=1),MAX(AW85:AY85)*MIN(AW85:AY85),
IF(MIN(AW85:AY85)&gt;=1,MAX(AW85:AY85),MIN(AW85:AY85))))</f>
        <v>1</v>
      </c>
      <c r="U85" s="669" cm="1">
        <f t="array" ref="U85">IF(MAX(O85:T85)&lt;=1,1,PRODUCT(IF(O85:T85&gt;=1,O85:T85)))</f>
        <v>1</v>
      </c>
      <c r="V85" s="669">
        <f t="shared" si="18"/>
        <v>1</v>
      </c>
      <c r="W85" s="683" t="str">
        <f t="shared" si="19"/>
        <v>X</v>
      </c>
      <c r="X85" s="683">
        <f>IF(P85=MIN($O85:$T85),IF(COUNTIF($W85:W85,"X")&gt;0,P85,"X"),P85)</f>
        <v>1</v>
      </c>
      <c r="Y85" s="683">
        <f>IF(Q85=MIN($O85:$T85),IF(COUNTIF($W85:X85,"X")&gt;0,Q85,"X"),Q85)</f>
        <v>1</v>
      </c>
      <c r="Z85" s="683">
        <f>IF(R85=MIN($O85:$T85),IF(COUNTIF($W85:Y85,"X")&gt;0,R85,"X"),R85)</f>
        <v>1</v>
      </c>
      <c r="AA85" s="683">
        <f>IF(S85=MIN($O85:$T85),IF(COUNTIF($W85:Z85,"X")&gt;0,S85,"X"),S85)</f>
        <v>1</v>
      </c>
      <c r="AB85" s="684">
        <f>IF(T85=MIN($O85:$T85),IF(COUNTIF($W85:AA85,"X")&gt;0,T85,"X"),T85)</f>
        <v>1</v>
      </c>
      <c r="AC85" s="284">
        <f ca="1">IF(OR(ISBLANK('Worksheet 2a'!$D$13),ISBLANK($D85),ISBLANK($E85),ISERROR(VLOOKUP('Worksheet 2a'!$D$13,INDIRECT(VLOOKUP('Crash Summary Worksheet'!$D85,'Crash Types &amp; Calculations'!$M$5:$N$9,2,FALSE)),VLOOKUP('Crash Summary Worksheet'!$E85,'Crash Types &amp; Calculations'!$D$5:$K$26,8,FALSE),FALSE))),1,VLOOKUP('Worksheet 2a'!$D$13,INDIRECT(VLOOKUP('Crash Summary Worksheet'!$D85,'Crash Types &amp; Calculations'!$M$5:$N$9,2,FALSE)),VLOOKUP('Crash Summary Worksheet'!$E85,'Crash Types &amp; Calculations'!$D$5:$K$26,8,FALSE),FALSE))</f>
        <v>1</v>
      </c>
      <c r="AD85" s="285">
        <f ca="1">IF(OR(ISBLANK('Worksheet 2a'!$D$13),ISBLANK($D85),ISBLANK($E85),$H85="N",ISBLANK($H85)),1,VLOOKUP('Worksheet 2a'!$D$13,INDIRECT(VLOOKUP('Crash Summary Worksheet'!$D85,'Crash Types &amp; Calculations'!$M$5:$N$9,2,FALSE)),VLOOKUP("Wet Pavement",'Crash Types &amp; Calculations'!$D$5:$K$26,8,FALSE),FALSE))</f>
        <v>1</v>
      </c>
      <c r="AE85" s="286">
        <f ca="1">IF(OR(ISBLANK('Worksheet 2a'!$D$13),ISBLANK($D85),ISBLANK($E85),$G85="N",ISBLANK($G85)),1,VLOOKUP('Worksheet 2a'!$D$13,INDIRECT(VLOOKUP('Crash Summary Worksheet'!$D85,'Crash Types &amp; Calculations'!$M$5:$N$9,2,FALSE)),VLOOKUP("Night",'Crash Types &amp; Calculations'!$D$5:$K$26,8,FALSE),FALSE))</f>
        <v>1</v>
      </c>
      <c r="AF85" s="288">
        <f t="shared" si="10"/>
        <v>0</v>
      </c>
      <c r="AG85" s="284">
        <f ca="1">IF(OR(ISBLANK('Worksheet 2a'!$D$27),ISBLANK($D85),ISBLANK($E85),ISERROR(VLOOKUP('Worksheet 2a'!$D$27,INDIRECT(VLOOKUP('Crash Summary Worksheet'!$D85,'Crash Types &amp; Calculations'!$M$5:$N$9,2,FALSE)),VLOOKUP('Crash Summary Worksheet'!$E85,'Crash Types &amp; Calculations'!$D$5:$K$26,8,FALSE),FALSE))),1,VLOOKUP('Worksheet 2a'!$D$27,INDIRECT(VLOOKUP('Crash Summary Worksheet'!$D85,'Crash Types &amp; Calculations'!$M$5:$N$9,2,FALSE)),VLOOKUP('Crash Summary Worksheet'!$E85,'Crash Types &amp; Calculations'!$D$5:$K$26,8,FALSE),FALSE))</f>
        <v>1</v>
      </c>
      <c r="AH85" s="285">
        <f ca="1">IF(OR(ISBLANK('Worksheet 2a'!$D$27),ISBLANK($D85),ISBLANK($E85),$H85="N",ISBLANK($H85)),1,VLOOKUP('Worksheet 2a'!$D$27,INDIRECT(VLOOKUP('Crash Summary Worksheet'!$D85,'Crash Types &amp; Calculations'!$M$5:$N$9,2,FALSE)),VLOOKUP("Wet Pavement",'Crash Types &amp; Calculations'!$D$5:$K$26,8,FALSE),FALSE))</f>
        <v>1</v>
      </c>
      <c r="AI85" s="286">
        <f ca="1">IF(OR(ISBLANK('Worksheet 2a'!$D$27),ISBLANK($D85),ISBLANK($E85),$G85="N",ISBLANK($G85)),1,VLOOKUP('Worksheet 2a'!$D$27,INDIRECT(VLOOKUP('Crash Summary Worksheet'!$D85,'Crash Types &amp; Calculations'!$M$5:$N$9,2,FALSE)),VLOOKUP("Night",'Crash Types &amp; Calculations'!$D$5:$K$26,8,FALSE),FALSE))</f>
        <v>1</v>
      </c>
      <c r="AJ85" s="288">
        <f t="shared" si="11"/>
        <v>0</v>
      </c>
      <c r="AK85" s="284">
        <f ca="1">IF(OR(ISBLANK('Worksheet 2a'!$D$41),ISBLANK($D85),ISBLANK($E85),ISERROR(VLOOKUP('Worksheet 2a'!$D$41,INDIRECT(VLOOKUP('Crash Summary Worksheet'!$D85,'Crash Types &amp; Calculations'!$M$5:$N$9,2,FALSE)),VLOOKUP('Crash Summary Worksheet'!$E85,'Crash Types &amp; Calculations'!$D$5:$K$26,8,FALSE),FALSE))),1,VLOOKUP('Worksheet 2a'!$D$41,INDIRECT(VLOOKUP('Crash Summary Worksheet'!$D85,'Crash Types &amp; Calculations'!$M$5:$N$9,2,FALSE)),VLOOKUP('Crash Summary Worksheet'!$E85,'Crash Types &amp; Calculations'!$D$5:$K$26,8,FALSE),FALSE))</f>
        <v>1</v>
      </c>
      <c r="AL85" s="285">
        <f ca="1">IF(OR(ISBLANK('Worksheet 2a'!$D$41),ISBLANK($D85),ISBLANK($E85),$H85="N",ISBLANK($H85)),1,VLOOKUP('Worksheet 2a'!$D$41,INDIRECT(VLOOKUP('Crash Summary Worksheet'!$D85,'Crash Types &amp; Calculations'!$M$5:$N$9,2,FALSE)),VLOOKUP("Wet Pavement",'Crash Types &amp; Calculations'!$D$5:$K$26,8,FALSE),FALSE))</f>
        <v>1</v>
      </c>
      <c r="AM85" s="287">
        <f ca="1">IF(OR(ISBLANK('Worksheet 2a'!$D$41),ISBLANK($D85),ISBLANK($E85),$G85="N",ISBLANK($G85)),1,VLOOKUP('Worksheet 2a'!$D$41,INDIRECT(VLOOKUP('Crash Summary Worksheet'!$D85,'Crash Types &amp; Calculations'!$M$5:$N$9,2,FALSE)),VLOOKUP("Night",'Crash Types &amp; Calculations'!$D$5:$K$26,8,FALSE),FALSE))</f>
        <v>1</v>
      </c>
      <c r="AN85" s="288">
        <f t="shared" si="12"/>
        <v>0</v>
      </c>
      <c r="AO85" s="284">
        <f ca="1">IF(OR(ISBLANK('Worksheet 2b'!$D$13),ISBLANK($D85),ISBLANK($E85),ISERROR(VLOOKUP('Worksheet 2b'!$D$13,INDIRECT(VLOOKUP('Crash Summary Worksheet'!$D85,'Crash Types &amp; Calculations'!$M$5:$N$9,2,FALSE)),VLOOKUP('Crash Summary Worksheet'!$E85,'Crash Types &amp; Calculations'!$D$5:$K$26,8,FALSE),FALSE))),1,VLOOKUP('Worksheet 2b'!$D$13,INDIRECT(VLOOKUP('Crash Summary Worksheet'!$D85,'Crash Types &amp; Calculations'!$M$5:$N$9,2,FALSE)),VLOOKUP('Crash Summary Worksheet'!$E85,'Crash Types &amp; Calculations'!$D$5:$K$26,8,FALSE),FALSE))</f>
        <v>1</v>
      </c>
      <c r="AP85" s="285">
        <f ca="1">IF(OR(ISBLANK('Worksheet 2b'!$D$13),ISBLANK($D85),ISBLANK($E85),$H85="N",ISBLANK($H85)),1,VLOOKUP('Worksheet 2b'!$D$13,INDIRECT(VLOOKUP('Crash Summary Worksheet'!$D85,'Crash Types &amp; Calculations'!$M$5:$N$9,2,FALSE)),VLOOKUP("Wet Pavement",'Crash Types &amp; Calculations'!$D$5:$K$26,8,FALSE),FALSE))</f>
        <v>1</v>
      </c>
      <c r="AQ85" s="286">
        <f ca="1">IF(OR(ISBLANK('Worksheet 2b'!$D$13),ISBLANK($D85),ISBLANK($E85),$G85="N",ISBLANK($G85)),1,VLOOKUP('Worksheet 2b'!$D$13,INDIRECT(VLOOKUP('Crash Summary Worksheet'!$D85,'Crash Types &amp; Calculations'!$M$5:$N$9,2,FALSE)),VLOOKUP("Night",'Crash Types &amp; Calculations'!$D$5:$K$26,8,FALSE),FALSE))</f>
        <v>1</v>
      </c>
      <c r="AR85" s="288">
        <f t="shared" si="13"/>
        <v>0</v>
      </c>
      <c r="AS85" s="284">
        <f ca="1">IF(OR(ISBLANK('Worksheet 2b'!$D$27),ISBLANK($D85),ISBLANK($E85),ISERROR(VLOOKUP('Worksheet 2b'!$D$27,INDIRECT(VLOOKUP('Crash Summary Worksheet'!$D85,'Crash Types &amp; Calculations'!$M$5:$N$9,2,FALSE)),VLOOKUP('Crash Summary Worksheet'!$E85,'Crash Types &amp; Calculations'!$D$5:$K$26,8,FALSE),FALSE))),1,VLOOKUP('Worksheet 2b'!$D$27,INDIRECT(VLOOKUP('Crash Summary Worksheet'!$D85,'Crash Types &amp; Calculations'!$M$5:$N$9,2,FALSE)),VLOOKUP('Crash Summary Worksheet'!$E85,'Crash Types &amp; Calculations'!$D$5:$K$26,8,FALSE),FALSE))</f>
        <v>1</v>
      </c>
      <c r="AT85" s="285">
        <f ca="1">IF(OR(ISBLANK('Worksheet 2b'!$D$27),ISBLANK($D85),ISBLANK($E85),$H85="N",ISBLANK($H85)),1,VLOOKUP('Worksheet 2b'!$D$27,INDIRECT(VLOOKUP('Crash Summary Worksheet'!$D85,'Crash Types &amp; Calculations'!$M$5:$N$9,2,FALSE)),VLOOKUP("Wet Pavement",'Crash Types &amp; Calculations'!$D$5:$K$26,8,FALSE),FALSE))</f>
        <v>1</v>
      </c>
      <c r="AU85" s="286">
        <f ca="1">IF(OR(ISBLANK('Worksheet 2b'!$D$27),ISBLANK($D85),ISBLANK($E85),$G85="N",ISBLANK($G85)),1,VLOOKUP('Worksheet 2b'!$D$27,INDIRECT(VLOOKUP('Crash Summary Worksheet'!$D85,'Crash Types &amp; Calculations'!$M$5:$N$9,2,FALSE)),VLOOKUP("Night",'Crash Types &amp; Calculations'!$D$5:$K$26,8,FALSE),FALSE))</f>
        <v>1</v>
      </c>
      <c r="AV85" s="288">
        <f t="shared" si="14"/>
        <v>0</v>
      </c>
      <c r="AW85" s="284">
        <f ca="1">IF(OR(ISBLANK('Worksheet 2b'!$D$41),ISBLANK($D85),ISBLANK($E85),ISERROR(VLOOKUP('Worksheet 2b'!$D$41,INDIRECT(VLOOKUP('Crash Summary Worksheet'!$D85,'Crash Types &amp; Calculations'!$M$5:$N$9,2,FALSE)),VLOOKUP('Crash Summary Worksheet'!$E85,'Crash Types &amp; Calculations'!$D$5:$K$26,8,FALSE),FALSE))),1,VLOOKUP('Worksheet 2b'!$D$41,INDIRECT(VLOOKUP('Crash Summary Worksheet'!$D85,'Crash Types &amp; Calculations'!$M$5:$N$9,2,FALSE)),VLOOKUP('Crash Summary Worksheet'!$E85,'Crash Types &amp; Calculations'!$D$5:$K$26,8,FALSE),FALSE))</f>
        <v>1</v>
      </c>
      <c r="AX85" s="285">
        <f ca="1">IF(OR(ISBLANK('Worksheet 2b'!$D$41),ISBLANK($D85),ISBLANK($E85),$H85="N",ISBLANK($H85)),1,VLOOKUP('Worksheet 2b'!$D$41,INDIRECT(VLOOKUP('Crash Summary Worksheet'!$D85,'Crash Types &amp; Calculations'!$M$5:$N$9,2,FALSE)),VLOOKUP("Wet Pavement",'Crash Types &amp; Calculations'!$D$5:$K$26,8,FALSE),FALSE))</f>
        <v>1</v>
      </c>
      <c r="AY85" s="287">
        <f ca="1">IF(OR(ISBLANK('Worksheet 2b'!$D$41),ISBLANK($D85),ISBLANK($E85),$G85="N",ISBLANK($G85)),1,VLOOKUP('Worksheet 2b'!$D$41,INDIRECT(VLOOKUP('Crash Summary Worksheet'!$D85,'Crash Types &amp; Calculations'!$M$5:$N$9,2,FALSE)),VLOOKUP("Night",'Crash Types &amp; Calculations'!$D$5:$K$26,8,FALSE),FALSE))</f>
        <v>1</v>
      </c>
      <c r="AZ85" s="288">
        <f t="shared" si="15"/>
        <v>0</v>
      </c>
    </row>
    <row r="86" spans="1:52" ht="12.75" customHeight="1" x14ac:dyDescent="0.2">
      <c r="A86" s="618">
        <v>81</v>
      </c>
      <c r="B86" s="118"/>
      <c r="C86" s="119"/>
      <c r="D86" s="117"/>
      <c r="E86" s="117"/>
      <c r="F86" s="117"/>
      <c r="G86" s="118"/>
      <c r="H86" s="118"/>
      <c r="I86" s="118"/>
      <c r="J86" s="118"/>
      <c r="K86" s="117"/>
      <c r="L86" s="120"/>
      <c r="M86" s="289">
        <f t="shared" si="16"/>
        <v>0</v>
      </c>
      <c r="N86" s="290">
        <f t="shared" si="17"/>
        <v>1</v>
      </c>
      <c r="O86" s="283">
        <f>IF(ISBLANK('Worksheet 2a'!$D$13),1,
IF(AND(MAX(AC86:AE86)&gt;1,MIN(AC86:AE86)&lt;=1),MAX(AC86:AE86)*MIN(AC86:AE86),
IF(MIN(AC86:AE86)&gt;=1,MAX(AC86:AE86),MIN(AC86:AE86))))</f>
        <v>1</v>
      </c>
      <c r="P86" s="283">
        <f>IF(ISBLANK('Worksheet 2a'!$D$27),1,
IF(AND(MAX(AG86:AI86)&gt;1,MIN(AG86:AI86)&lt;=1),MAX(AG86:AI86)*MIN(AG86:AI86),
IF(MIN(AG86:AI86)&gt;=1,MAX(AG86:AI86),MIN(AG86:AI86))))</f>
        <v>1</v>
      </c>
      <c r="Q86" s="283">
        <f>IF(ISBLANK('Worksheet 2a'!$D$41),1,
IF(AND(MAX(AK86:AM86)&gt;1,MIN(AK86:AM86)&lt;=1),MAX(AK86:AM86)*MIN(AK86:AM86),
IF(MIN(AK86:AM86)&gt;=1,MAX(AK86:AM86),MIN(AK86:AM86))))</f>
        <v>1</v>
      </c>
      <c r="R86" s="283">
        <f>IF(ISBLANK('Worksheet 2b'!$D$13),1,
IF(AND(MAX(AO86:AQ86)&gt;1,MIN(AO86:AQ86)&lt;=1),MAX(AO86:AQ86)*MIN(AO86:AQ86),
IF(MIN(AO86:AQ86)&gt;=1,MAX(AO86:AQ86),MIN(AO86:AQ86))))</f>
        <v>1</v>
      </c>
      <c r="S86" s="283">
        <f>IF(ISBLANK('Worksheet 2b'!$D$27),1,
IF(AND(MAX(AS86:AU86)&gt;1,MIN(AS86:AU86)&lt;=1),MAX(AS86:AU86)*MIN(AS86:AU86),
IF(MIN(AS86:AU86)&gt;=1,MAX(AS86:AU86),MIN(AS86:AU86))))</f>
        <v>1</v>
      </c>
      <c r="T86" s="283">
        <f>IF(ISBLANK('Worksheet 2b'!$D$41),1,
IF(AND(MAX(AW86:AY86)&gt;1,MIN(AW86:AY86)&lt;=1),MAX(AW86:AY86)*MIN(AW86:AY86),
IF(MIN(AW86:AY86)&gt;=1,MAX(AW86:AY86),MIN(AW86:AY86))))</f>
        <v>1</v>
      </c>
      <c r="U86" s="669" cm="1">
        <f t="array" ref="U86">IF(MAX(O86:T86)&lt;=1,1,PRODUCT(IF(O86:T86&gt;=1,O86:T86)))</f>
        <v>1</v>
      </c>
      <c r="V86" s="669">
        <f t="shared" si="18"/>
        <v>1</v>
      </c>
      <c r="W86" s="683" t="str">
        <f t="shared" si="19"/>
        <v>X</v>
      </c>
      <c r="X86" s="683">
        <f>IF(P86=MIN($O86:$T86),IF(COUNTIF($W86:W86,"X")&gt;0,P86,"X"),P86)</f>
        <v>1</v>
      </c>
      <c r="Y86" s="683">
        <f>IF(Q86=MIN($O86:$T86),IF(COUNTIF($W86:X86,"X")&gt;0,Q86,"X"),Q86)</f>
        <v>1</v>
      </c>
      <c r="Z86" s="683">
        <f>IF(R86=MIN($O86:$T86),IF(COUNTIF($W86:Y86,"X")&gt;0,R86,"X"),R86)</f>
        <v>1</v>
      </c>
      <c r="AA86" s="683">
        <f>IF(S86=MIN($O86:$T86),IF(COUNTIF($W86:Z86,"X")&gt;0,S86,"X"),S86)</f>
        <v>1</v>
      </c>
      <c r="AB86" s="684">
        <f>IF(T86=MIN($O86:$T86),IF(COUNTIF($W86:AA86,"X")&gt;0,T86,"X"),T86)</f>
        <v>1</v>
      </c>
      <c r="AC86" s="284">
        <f ca="1">IF(OR(ISBLANK('Worksheet 2a'!$D$13),ISBLANK($D86),ISBLANK($E86),ISERROR(VLOOKUP('Worksheet 2a'!$D$13,INDIRECT(VLOOKUP('Crash Summary Worksheet'!$D86,'Crash Types &amp; Calculations'!$M$5:$N$9,2,FALSE)),VLOOKUP('Crash Summary Worksheet'!$E86,'Crash Types &amp; Calculations'!$D$5:$K$26,8,FALSE),FALSE))),1,VLOOKUP('Worksheet 2a'!$D$13,INDIRECT(VLOOKUP('Crash Summary Worksheet'!$D86,'Crash Types &amp; Calculations'!$M$5:$N$9,2,FALSE)),VLOOKUP('Crash Summary Worksheet'!$E86,'Crash Types &amp; Calculations'!$D$5:$K$26,8,FALSE),FALSE))</f>
        <v>1</v>
      </c>
      <c r="AD86" s="285">
        <f ca="1">IF(OR(ISBLANK('Worksheet 2a'!$D$13),ISBLANK($D86),ISBLANK($E86),$H86="N",ISBLANK($H86)),1,VLOOKUP('Worksheet 2a'!$D$13,INDIRECT(VLOOKUP('Crash Summary Worksheet'!$D86,'Crash Types &amp; Calculations'!$M$5:$N$9,2,FALSE)),VLOOKUP("Wet Pavement",'Crash Types &amp; Calculations'!$D$5:$K$26,8,FALSE),FALSE))</f>
        <v>1</v>
      </c>
      <c r="AE86" s="286">
        <f ca="1">IF(OR(ISBLANK('Worksheet 2a'!$D$13),ISBLANK($D86),ISBLANK($E86),$G86="N",ISBLANK($G86)),1,VLOOKUP('Worksheet 2a'!$D$13,INDIRECT(VLOOKUP('Crash Summary Worksheet'!$D86,'Crash Types &amp; Calculations'!$M$5:$N$9,2,FALSE)),VLOOKUP("Night",'Crash Types &amp; Calculations'!$D$5:$K$26,8,FALSE),FALSE))</f>
        <v>1</v>
      </c>
      <c r="AF86" s="288">
        <f t="shared" si="10"/>
        <v>0</v>
      </c>
      <c r="AG86" s="284">
        <f ca="1">IF(OR(ISBLANK('Worksheet 2a'!$D$27),ISBLANK($D86),ISBLANK($E86),ISERROR(VLOOKUP('Worksheet 2a'!$D$27,INDIRECT(VLOOKUP('Crash Summary Worksheet'!$D86,'Crash Types &amp; Calculations'!$M$5:$N$9,2,FALSE)),VLOOKUP('Crash Summary Worksheet'!$E86,'Crash Types &amp; Calculations'!$D$5:$K$26,8,FALSE),FALSE))),1,VLOOKUP('Worksheet 2a'!$D$27,INDIRECT(VLOOKUP('Crash Summary Worksheet'!$D86,'Crash Types &amp; Calculations'!$M$5:$N$9,2,FALSE)),VLOOKUP('Crash Summary Worksheet'!$E86,'Crash Types &amp; Calculations'!$D$5:$K$26,8,FALSE),FALSE))</f>
        <v>1</v>
      </c>
      <c r="AH86" s="285">
        <f ca="1">IF(OR(ISBLANK('Worksheet 2a'!$D$27),ISBLANK($D86),ISBLANK($E86),$H86="N",ISBLANK($H86)),1,VLOOKUP('Worksheet 2a'!$D$27,INDIRECT(VLOOKUP('Crash Summary Worksheet'!$D86,'Crash Types &amp; Calculations'!$M$5:$N$9,2,FALSE)),VLOOKUP("Wet Pavement",'Crash Types &amp; Calculations'!$D$5:$K$26,8,FALSE),FALSE))</f>
        <v>1</v>
      </c>
      <c r="AI86" s="286">
        <f ca="1">IF(OR(ISBLANK('Worksheet 2a'!$D$27),ISBLANK($D86),ISBLANK($E86),$G86="N",ISBLANK($G86)),1,VLOOKUP('Worksheet 2a'!$D$27,INDIRECT(VLOOKUP('Crash Summary Worksheet'!$D86,'Crash Types &amp; Calculations'!$M$5:$N$9,2,FALSE)),VLOOKUP("Night",'Crash Types &amp; Calculations'!$D$5:$K$26,8,FALSE),FALSE))</f>
        <v>1</v>
      </c>
      <c r="AJ86" s="288">
        <f t="shared" si="11"/>
        <v>0</v>
      </c>
      <c r="AK86" s="284">
        <f ca="1">IF(OR(ISBLANK('Worksheet 2a'!$D$41),ISBLANK($D86),ISBLANK($E86),ISERROR(VLOOKUP('Worksheet 2a'!$D$41,INDIRECT(VLOOKUP('Crash Summary Worksheet'!$D86,'Crash Types &amp; Calculations'!$M$5:$N$9,2,FALSE)),VLOOKUP('Crash Summary Worksheet'!$E86,'Crash Types &amp; Calculations'!$D$5:$K$26,8,FALSE),FALSE))),1,VLOOKUP('Worksheet 2a'!$D$41,INDIRECT(VLOOKUP('Crash Summary Worksheet'!$D86,'Crash Types &amp; Calculations'!$M$5:$N$9,2,FALSE)),VLOOKUP('Crash Summary Worksheet'!$E86,'Crash Types &amp; Calculations'!$D$5:$K$26,8,FALSE),FALSE))</f>
        <v>1</v>
      </c>
      <c r="AL86" s="285">
        <f ca="1">IF(OR(ISBLANK('Worksheet 2a'!$D$41),ISBLANK($D86),ISBLANK($E86),$H86="N",ISBLANK($H86)),1,VLOOKUP('Worksheet 2a'!$D$41,INDIRECT(VLOOKUP('Crash Summary Worksheet'!$D86,'Crash Types &amp; Calculations'!$M$5:$N$9,2,FALSE)),VLOOKUP("Wet Pavement",'Crash Types &amp; Calculations'!$D$5:$K$26,8,FALSE),FALSE))</f>
        <v>1</v>
      </c>
      <c r="AM86" s="287">
        <f ca="1">IF(OR(ISBLANK('Worksheet 2a'!$D$41),ISBLANK($D86),ISBLANK($E86),$G86="N",ISBLANK($G86)),1,VLOOKUP('Worksheet 2a'!$D$41,INDIRECT(VLOOKUP('Crash Summary Worksheet'!$D86,'Crash Types &amp; Calculations'!$M$5:$N$9,2,FALSE)),VLOOKUP("Night",'Crash Types &amp; Calculations'!$D$5:$K$26,8,FALSE),FALSE))</f>
        <v>1</v>
      </c>
      <c r="AN86" s="288">
        <f t="shared" si="12"/>
        <v>0</v>
      </c>
      <c r="AO86" s="284">
        <f ca="1">IF(OR(ISBLANK('Worksheet 2b'!$D$13),ISBLANK($D86),ISBLANK($E86),ISERROR(VLOOKUP('Worksheet 2b'!$D$13,INDIRECT(VLOOKUP('Crash Summary Worksheet'!$D86,'Crash Types &amp; Calculations'!$M$5:$N$9,2,FALSE)),VLOOKUP('Crash Summary Worksheet'!$E86,'Crash Types &amp; Calculations'!$D$5:$K$26,8,FALSE),FALSE))),1,VLOOKUP('Worksheet 2b'!$D$13,INDIRECT(VLOOKUP('Crash Summary Worksheet'!$D86,'Crash Types &amp; Calculations'!$M$5:$N$9,2,FALSE)),VLOOKUP('Crash Summary Worksheet'!$E86,'Crash Types &amp; Calculations'!$D$5:$K$26,8,FALSE),FALSE))</f>
        <v>1</v>
      </c>
      <c r="AP86" s="285">
        <f ca="1">IF(OR(ISBLANK('Worksheet 2b'!$D$13),ISBLANK($D86),ISBLANK($E86),$H86="N",ISBLANK($H86)),1,VLOOKUP('Worksheet 2b'!$D$13,INDIRECT(VLOOKUP('Crash Summary Worksheet'!$D86,'Crash Types &amp; Calculations'!$M$5:$N$9,2,FALSE)),VLOOKUP("Wet Pavement",'Crash Types &amp; Calculations'!$D$5:$K$26,8,FALSE),FALSE))</f>
        <v>1</v>
      </c>
      <c r="AQ86" s="286">
        <f ca="1">IF(OR(ISBLANK('Worksheet 2b'!$D$13),ISBLANK($D86),ISBLANK($E86),$G86="N",ISBLANK($G86)),1,VLOOKUP('Worksheet 2b'!$D$13,INDIRECT(VLOOKUP('Crash Summary Worksheet'!$D86,'Crash Types &amp; Calculations'!$M$5:$N$9,2,FALSE)),VLOOKUP("Night",'Crash Types &amp; Calculations'!$D$5:$K$26,8,FALSE),FALSE))</f>
        <v>1</v>
      </c>
      <c r="AR86" s="288">
        <f t="shared" si="13"/>
        <v>0</v>
      </c>
      <c r="AS86" s="284">
        <f ca="1">IF(OR(ISBLANK('Worksheet 2b'!$D$27),ISBLANK($D86),ISBLANK($E86),ISERROR(VLOOKUP('Worksheet 2b'!$D$27,INDIRECT(VLOOKUP('Crash Summary Worksheet'!$D86,'Crash Types &amp; Calculations'!$M$5:$N$9,2,FALSE)),VLOOKUP('Crash Summary Worksheet'!$E86,'Crash Types &amp; Calculations'!$D$5:$K$26,8,FALSE),FALSE))),1,VLOOKUP('Worksheet 2b'!$D$27,INDIRECT(VLOOKUP('Crash Summary Worksheet'!$D86,'Crash Types &amp; Calculations'!$M$5:$N$9,2,FALSE)),VLOOKUP('Crash Summary Worksheet'!$E86,'Crash Types &amp; Calculations'!$D$5:$K$26,8,FALSE),FALSE))</f>
        <v>1</v>
      </c>
      <c r="AT86" s="285">
        <f ca="1">IF(OR(ISBLANK('Worksheet 2b'!$D$27),ISBLANK($D86),ISBLANK($E86),$H86="N",ISBLANK($H86)),1,VLOOKUP('Worksheet 2b'!$D$27,INDIRECT(VLOOKUP('Crash Summary Worksheet'!$D86,'Crash Types &amp; Calculations'!$M$5:$N$9,2,FALSE)),VLOOKUP("Wet Pavement",'Crash Types &amp; Calculations'!$D$5:$K$26,8,FALSE),FALSE))</f>
        <v>1</v>
      </c>
      <c r="AU86" s="286">
        <f ca="1">IF(OR(ISBLANK('Worksheet 2b'!$D$27),ISBLANK($D86),ISBLANK($E86),$G86="N",ISBLANK($G86)),1,VLOOKUP('Worksheet 2b'!$D$27,INDIRECT(VLOOKUP('Crash Summary Worksheet'!$D86,'Crash Types &amp; Calculations'!$M$5:$N$9,2,FALSE)),VLOOKUP("Night",'Crash Types &amp; Calculations'!$D$5:$K$26,8,FALSE),FALSE))</f>
        <v>1</v>
      </c>
      <c r="AV86" s="288">
        <f t="shared" si="14"/>
        <v>0</v>
      </c>
      <c r="AW86" s="284">
        <f ca="1">IF(OR(ISBLANK('Worksheet 2b'!$D$41),ISBLANK($D86),ISBLANK($E86),ISERROR(VLOOKUP('Worksheet 2b'!$D$41,INDIRECT(VLOOKUP('Crash Summary Worksheet'!$D86,'Crash Types &amp; Calculations'!$M$5:$N$9,2,FALSE)),VLOOKUP('Crash Summary Worksheet'!$E86,'Crash Types &amp; Calculations'!$D$5:$K$26,8,FALSE),FALSE))),1,VLOOKUP('Worksheet 2b'!$D$41,INDIRECT(VLOOKUP('Crash Summary Worksheet'!$D86,'Crash Types &amp; Calculations'!$M$5:$N$9,2,FALSE)),VLOOKUP('Crash Summary Worksheet'!$E86,'Crash Types &amp; Calculations'!$D$5:$K$26,8,FALSE),FALSE))</f>
        <v>1</v>
      </c>
      <c r="AX86" s="285">
        <f ca="1">IF(OR(ISBLANK('Worksheet 2b'!$D$41),ISBLANK($D86),ISBLANK($E86),$H86="N",ISBLANK($H86)),1,VLOOKUP('Worksheet 2b'!$D$41,INDIRECT(VLOOKUP('Crash Summary Worksheet'!$D86,'Crash Types &amp; Calculations'!$M$5:$N$9,2,FALSE)),VLOOKUP("Wet Pavement",'Crash Types &amp; Calculations'!$D$5:$K$26,8,FALSE),FALSE))</f>
        <v>1</v>
      </c>
      <c r="AY86" s="287">
        <f ca="1">IF(OR(ISBLANK('Worksheet 2b'!$D$41),ISBLANK($D86),ISBLANK($E86),$G86="N",ISBLANK($G86)),1,VLOOKUP('Worksheet 2b'!$D$41,INDIRECT(VLOOKUP('Crash Summary Worksheet'!$D86,'Crash Types &amp; Calculations'!$M$5:$N$9,2,FALSE)),VLOOKUP("Night",'Crash Types &amp; Calculations'!$D$5:$K$26,8,FALSE),FALSE))</f>
        <v>1</v>
      </c>
      <c r="AZ86" s="288">
        <f t="shared" si="15"/>
        <v>0</v>
      </c>
    </row>
    <row r="87" spans="1:52" ht="12.75" customHeight="1" x14ac:dyDescent="0.2">
      <c r="A87" s="618">
        <v>82</v>
      </c>
      <c r="B87" s="118"/>
      <c r="C87" s="119"/>
      <c r="D87" s="117"/>
      <c r="E87" s="117"/>
      <c r="F87" s="117"/>
      <c r="G87" s="118"/>
      <c r="H87" s="118"/>
      <c r="I87" s="118"/>
      <c r="J87" s="118"/>
      <c r="K87" s="117"/>
      <c r="L87" s="120"/>
      <c r="M87" s="289">
        <f t="shared" si="16"/>
        <v>0</v>
      </c>
      <c r="N87" s="290">
        <f t="shared" si="17"/>
        <v>1</v>
      </c>
      <c r="O87" s="283">
        <f>IF(ISBLANK('Worksheet 2a'!$D$13),1,
IF(AND(MAX(AC87:AE87)&gt;1,MIN(AC87:AE87)&lt;=1),MAX(AC87:AE87)*MIN(AC87:AE87),
IF(MIN(AC87:AE87)&gt;=1,MAX(AC87:AE87),MIN(AC87:AE87))))</f>
        <v>1</v>
      </c>
      <c r="P87" s="283">
        <f>IF(ISBLANK('Worksheet 2a'!$D$27),1,
IF(AND(MAX(AG87:AI87)&gt;1,MIN(AG87:AI87)&lt;=1),MAX(AG87:AI87)*MIN(AG87:AI87),
IF(MIN(AG87:AI87)&gt;=1,MAX(AG87:AI87),MIN(AG87:AI87))))</f>
        <v>1</v>
      </c>
      <c r="Q87" s="283">
        <f>IF(ISBLANK('Worksheet 2a'!$D$41),1,
IF(AND(MAX(AK87:AM87)&gt;1,MIN(AK87:AM87)&lt;=1),MAX(AK87:AM87)*MIN(AK87:AM87),
IF(MIN(AK87:AM87)&gt;=1,MAX(AK87:AM87),MIN(AK87:AM87))))</f>
        <v>1</v>
      </c>
      <c r="R87" s="283">
        <f>IF(ISBLANK('Worksheet 2b'!$D$13),1,
IF(AND(MAX(AO87:AQ87)&gt;1,MIN(AO87:AQ87)&lt;=1),MAX(AO87:AQ87)*MIN(AO87:AQ87),
IF(MIN(AO87:AQ87)&gt;=1,MAX(AO87:AQ87),MIN(AO87:AQ87))))</f>
        <v>1</v>
      </c>
      <c r="S87" s="283">
        <f>IF(ISBLANK('Worksheet 2b'!$D$27),1,
IF(AND(MAX(AS87:AU87)&gt;1,MIN(AS87:AU87)&lt;=1),MAX(AS87:AU87)*MIN(AS87:AU87),
IF(MIN(AS87:AU87)&gt;=1,MAX(AS87:AU87),MIN(AS87:AU87))))</f>
        <v>1</v>
      </c>
      <c r="T87" s="283">
        <f>IF(ISBLANK('Worksheet 2b'!$D$41),1,
IF(AND(MAX(AW87:AY87)&gt;1,MIN(AW87:AY87)&lt;=1),MAX(AW87:AY87)*MIN(AW87:AY87),
IF(MIN(AW87:AY87)&gt;=1,MAX(AW87:AY87),MIN(AW87:AY87))))</f>
        <v>1</v>
      </c>
      <c r="U87" s="669" cm="1">
        <f t="array" ref="U87">IF(MAX(O87:T87)&lt;=1,1,PRODUCT(IF(O87:T87&gt;=1,O87:T87)))</f>
        <v>1</v>
      </c>
      <c r="V87" s="669">
        <f t="shared" si="18"/>
        <v>1</v>
      </c>
      <c r="W87" s="683" t="str">
        <f t="shared" si="19"/>
        <v>X</v>
      </c>
      <c r="X87" s="683">
        <f>IF(P87=MIN($O87:$T87),IF(COUNTIF($W87:W87,"X")&gt;0,P87,"X"),P87)</f>
        <v>1</v>
      </c>
      <c r="Y87" s="683">
        <f>IF(Q87=MIN($O87:$T87),IF(COUNTIF($W87:X87,"X")&gt;0,Q87,"X"),Q87)</f>
        <v>1</v>
      </c>
      <c r="Z87" s="683">
        <f>IF(R87=MIN($O87:$T87),IF(COUNTIF($W87:Y87,"X")&gt;0,R87,"X"),R87)</f>
        <v>1</v>
      </c>
      <c r="AA87" s="683">
        <f>IF(S87=MIN($O87:$T87),IF(COUNTIF($W87:Z87,"X")&gt;0,S87,"X"),S87)</f>
        <v>1</v>
      </c>
      <c r="AB87" s="684">
        <f>IF(T87=MIN($O87:$T87),IF(COUNTIF($W87:AA87,"X")&gt;0,T87,"X"),T87)</f>
        <v>1</v>
      </c>
      <c r="AC87" s="284">
        <f ca="1">IF(OR(ISBLANK('Worksheet 2a'!$D$13),ISBLANK($D87),ISBLANK($E87),ISERROR(VLOOKUP('Worksheet 2a'!$D$13,INDIRECT(VLOOKUP('Crash Summary Worksheet'!$D87,'Crash Types &amp; Calculations'!$M$5:$N$9,2,FALSE)),VLOOKUP('Crash Summary Worksheet'!$E87,'Crash Types &amp; Calculations'!$D$5:$K$26,8,FALSE),FALSE))),1,VLOOKUP('Worksheet 2a'!$D$13,INDIRECT(VLOOKUP('Crash Summary Worksheet'!$D87,'Crash Types &amp; Calculations'!$M$5:$N$9,2,FALSE)),VLOOKUP('Crash Summary Worksheet'!$E87,'Crash Types &amp; Calculations'!$D$5:$K$26,8,FALSE),FALSE))</f>
        <v>1</v>
      </c>
      <c r="AD87" s="285">
        <f ca="1">IF(OR(ISBLANK('Worksheet 2a'!$D$13),ISBLANK($D87),ISBLANK($E87),$H87="N",ISBLANK($H87)),1,VLOOKUP('Worksheet 2a'!$D$13,INDIRECT(VLOOKUP('Crash Summary Worksheet'!$D87,'Crash Types &amp; Calculations'!$M$5:$N$9,2,FALSE)),VLOOKUP("Wet Pavement",'Crash Types &amp; Calculations'!$D$5:$K$26,8,FALSE),FALSE))</f>
        <v>1</v>
      </c>
      <c r="AE87" s="286">
        <f ca="1">IF(OR(ISBLANK('Worksheet 2a'!$D$13),ISBLANK($D87),ISBLANK($E87),$G87="N",ISBLANK($G87)),1,VLOOKUP('Worksheet 2a'!$D$13,INDIRECT(VLOOKUP('Crash Summary Worksheet'!$D87,'Crash Types &amp; Calculations'!$M$5:$N$9,2,FALSE)),VLOOKUP("Night",'Crash Types &amp; Calculations'!$D$5:$K$26,8,FALSE),FALSE))</f>
        <v>1</v>
      </c>
      <c r="AF87" s="288">
        <f t="shared" si="10"/>
        <v>0</v>
      </c>
      <c r="AG87" s="284">
        <f ca="1">IF(OR(ISBLANK('Worksheet 2a'!$D$27),ISBLANK($D87),ISBLANK($E87),ISERROR(VLOOKUP('Worksheet 2a'!$D$27,INDIRECT(VLOOKUP('Crash Summary Worksheet'!$D87,'Crash Types &amp; Calculations'!$M$5:$N$9,2,FALSE)),VLOOKUP('Crash Summary Worksheet'!$E87,'Crash Types &amp; Calculations'!$D$5:$K$26,8,FALSE),FALSE))),1,VLOOKUP('Worksheet 2a'!$D$27,INDIRECT(VLOOKUP('Crash Summary Worksheet'!$D87,'Crash Types &amp; Calculations'!$M$5:$N$9,2,FALSE)),VLOOKUP('Crash Summary Worksheet'!$E87,'Crash Types &amp; Calculations'!$D$5:$K$26,8,FALSE),FALSE))</f>
        <v>1</v>
      </c>
      <c r="AH87" s="285">
        <f ca="1">IF(OR(ISBLANK('Worksheet 2a'!$D$27),ISBLANK($D87),ISBLANK($E87),$H87="N",ISBLANK($H87)),1,VLOOKUP('Worksheet 2a'!$D$27,INDIRECT(VLOOKUP('Crash Summary Worksheet'!$D87,'Crash Types &amp; Calculations'!$M$5:$N$9,2,FALSE)),VLOOKUP("Wet Pavement",'Crash Types &amp; Calculations'!$D$5:$K$26,8,FALSE),FALSE))</f>
        <v>1</v>
      </c>
      <c r="AI87" s="286">
        <f ca="1">IF(OR(ISBLANK('Worksheet 2a'!$D$27),ISBLANK($D87),ISBLANK($E87),$G87="N",ISBLANK($G87)),1,VLOOKUP('Worksheet 2a'!$D$27,INDIRECT(VLOOKUP('Crash Summary Worksheet'!$D87,'Crash Types &amp; Calculations'!$M$5:$N$9,2,FALSE)),VLOOKUP("Night",'Crash Types &amp; Calculations'!$D$5:$K$26,8,FALSE),FALSE))</f>
        <v>1</v>
      </c>
      <c r="AJ87" s="288">
        <f t="shared" si="11"/>
        <v>0</v>
      </c>
      <c r="AK87" s="284">
        <f ca="1">IF(OR(ISBLANK('Worksheet 2a'!$D$41),ISBLANK($D87),ISBLANK($E87),ISERROR(VLOOKUP('Worksheet 2a'!$D$41,INDIRECT(VLOOKUP('Crash Summary Worksheet'!$D87,'Crash Types &amp; Calculations'!$M$5:$N$9,2,FALSE)),VLOOKUP('Crash Summary Worksheet'!$E87,'Crash Types &amp; Calculations'!$D$5:$K$26,8,FALSE),FALSE))),1,VLOOKUP('Worksheet 2a'!$D$41,INDIRECT(VLOOKUP('Crash Summary Worksheet'!$D87,'Crash Types &amp; Calculations'!$M$5:$N$9,2,FALSE)),VLOOKUP('Crash Summary Worksheet'!$E87,'Crash Types &amp; Calculations'!$D$5:$K$26,8,FALSE),FALSE))</f>
        <v>1</v>
      </c>
      <c r="AL87" s="285">
        <f ca="1">IF(OR(ISBLANK('Worksheet 2a'!$D$41),ISBLANK($D87),ISBLANK($E87),$H87="N",ISBLANK($H87)),1,VLOOKUP('Worksheet 2a'!$D$41,INDIRECT(VLOOKUP('Crash Summary Worksheet'!$D87,'Crash Types &amp; Calculations'!$M$5:$N$9,2,FALSE)),VLOOKUP("Wet Pavement",'Crash Types &amp; Calculations'!$D$5:$K$26,8,FALSE),FALSE))</f>
        <v>1</v>
      </c>
      <c r="AM87" s="287">
        <f ca="1">IF(OR(ISBLANK('Worksheet 2a'!$D$41),ISBLANK($D87),ISBLANK($E87),$G87="N",ISBLANK($G87)),1,VLOOKUP('Worksheet 2a'!$D$41,INDIRECT(VLOOKUP('Crash Summary Worksheet'!$D87,'Crash Types &amp; Calculations'!$M$5:$N$9,2,FALSE)),VLOOKUP("Night",'Crash Types &amp; Calculations'!$D$5:$K$26,8,FALSE),FALSE))</f>
        <v>1</v>
      </c>
      <c r="AN87" s="288">
        <f t="shared" si="12"/>
        <v>0</v>
      </c>
      <c r="AO87" s="284">
        <f ca="1">IF(OR(ISBLANK('Worksheet 2b'!$D$13),ISBLANK($D87),ISBLANK($E87),ISERROR(VLOOKUP('Worksheet 2b'!$D$13,INDIRECT(VLOOKUP('Crash Summary Worksheet'!$D87,'Crash Types &amp; Calculations'!$M$5:$N$9,2,FALSE)),VLOOKUP('Crash Summary Worksheet'!$E87,'Crash Types &amp; Calculations'!$D$5:$K$26,8,FALSE),FALSE))),1,VLOOKUP('Worksheet 2b'!$D$13,INDIRECT(VLOOKUP('Crash Summary Worksheet'!$D87,'Crash Types &amp; Calculations'!$M$5:$N$9,2,FALSE)),VLOOKUP('Crash Summary Worksheet'!$E87,'Crash Types &amp; Calculations'!$D$5:$K$26,8,FALSE),FALSE))</f>
        <v>1</v>
      </c>
      <c r="AP87" s="285">
        <f ca="1">IF(OR(ISBLANK('Worksheet 2b'!$D$13),ISBLANK($D87),ISBLANK($E87),$H87="N",ISBLANK($H87)),1,VLOOKUP('Worksheet 2b'!$D$13,INDIRECT(VLOOKUP('Crash Summary Worksheet'!$D87,'Crash Types &amp; Calculations'!$M$5:$N$9,2,FALSE)),VLOOKUP("Wet Pavement",'Crash Types &amp; Calculations'!$D$5:$K$26,8,FALSE),FALSE))</f>
        <v>1</v>
      </c>
      <c r="AQ87" s="286">
        <f ca="1">IF(OR(ISBLANK('Worksheet 2b'!$D$13),ISBLANK($D87),ISBLANK($E87),$G87="N",ISBLANK($G87)),1,VLOOKUP('Worksheet 2b'!$D$13,INDIRECT(VLOOKUP('Crash Summary Worksheet'!$D87,'Crash Types &amp; Calculations'!$M$5:$N$9,2,FALSE)),VLOOKUP("Night",'Crash Types &amp; Calculations'!$D$5:$K$26,8,FALSE),FALSE))</f>
        <v>1</v>
      </c>
      <c r="AR87" s="288">
        <f t="shared" si="13"/>
        <v>0</v>
      </c>
      <c r="AS87" s="284">
        <f ca="1">IF(OR(ISBLANK('Worksheet 2b'!$D$27),ISBLANK($D87),ISBLANK($E87),ISERROR(VLOOKUP('Worksheet 2b'!$D$27,INDIRECT(VLOOKUP('Crash Summary Worksheet'!$D87,'Crash Types &amp; Calculations'!$M$5:$N$9,2,FALSE)),VLOOKUP('Crash Summary Worksheet'!$E87,'Crash Types &amp; Calculations'!$D$5:$K$26,8,FALSE),FALSE))),1,VLOOKUP('Worksheet 2b'!$D$27,INDIRECT(VLOOKUP('Crash Summary Worksheet'!$D87,'Crash Types &amp; Calculations'!$M$5:$N$9,2,FALSE)),VLOOKUP('Crash Summary Worksheet'!$E87,'Crash Types &amp; Calculations'!$D$5:$K$26,8,FALSE),FALSE))</f>
        <v>1</v>
      </c>
      <c r="AT87" s="285">
        <f ca="1">IF(OR(ISBLANK('Worksheet 2b'!$D$27),ISBLANK($D87),ISBLANK($E87),$H87="N",ISBLANK($H87)),1,VLOOKUP('Worksheet 2b'!$D$27,INDIRECT(VLOOKUP('Crash Summary Worksheet'!$D87,'Crash Types &amp; Calculations'!$M$5:$N$9,2,FALSE)),VLOOKUP("Wet Pavement",'Crash Types &amp; Calculations'!$D$5:$K$26,8,FALSE),FALSE))</f>
        <v>1</v>
      </c>
      <c r="AU87" s="286">
        <f ca="1">IF(OR(ISBLANK('Worksheet 2b'!$D$27),ISBLANK($D87),ISBLANK($E87),$G87="N",ISBLANK($G87)),1,VLOOKUP('Worksheet 2b'!$D$27,INDIRECT(VLOOKUP('Crash Summary Worksheet'!$D87,'Crash Types &amp; Calculations'!$M$5:$N$9,2,FALSE)),VLOOKUP("Night",'Crash Types &amp; Calculations'!$D$5:$K$26,8,FALSE),FALSE))</f>
        <v>1</v>
      </c>
      <c r="AV87" s="288">
        <f t="shared" si="14"/>
        <v>0</v>
      </c>
      <c r="AW87" s="284">
        <f ca="1">IF(OR(ISBLANK('Worksheet 2b'!$D$41),ISBLANK($D87),ISBLANK($E87),ISERROR(VLOOKUP('Worksheet 2b'!$D$41,INDIRECT(VLOOKUP('Crash Summary Worksheet'!$D87,'Crash Types &amp; Calculations'!$M$5:$N$9,2,FALSE)),VLOOKUP('Crash Summary Worksheet'!$E87,'Crash Types &amp; Calculations'!$D$5:$K$26,8,FALSE),FALSE))),1,VLOOKUP('Worksheet 2b'!$D$41,INDIRECT(VLOOKUP('Crash Summary Worksheet'!$D87,'Crash Types &amp; Calculations'!$M$5:$N$9,2,FALSE)),VLOOKUP('Crash Summary Worksheet'!$E87,'Crash Types &amp; Calculations'!$D$5:$K$26,8,FALSE),FALSE))</f>
        <v>1</v>
      </c>
      <c r="AX87" s="285">
        <f ca="1">IF(OR(ISBLANK('Worksheet 2b'!$D$41),ISBLANK($D87),ISBLANK($E87),$H87="N",ISBLANK($H87)),1,VLOOKUP('Worksheet 2b'!$D$41,INDIRECT(VLOOKUP('Crash Summary Worksheet'!$D87,'Crash Types &amp; Calculations'!$M$5:$N$9,2,FALSE)),VLOOKUP("Wet Pavement",'Crash Types &amp; Calculations'!$D$5:$K$26,8,FALSE),FALSE))</f>
        <v>1</v>
      </c>
      <c r="AY87" s="287">
        <f ca="1">IF(OR(ISBLANK('Worksheet 2b'!$D$41),ISBLANK($D87),ISBLANK($E87),$G87="N",ISBLANK($G87)),1,VLOOKUP('Worksheet 2b'!$D$41,INDIRECT(VLOOKUP('Crash Summary Worksheet'!$D87,'Crash Types &amp; Calculations'!$M$5:$N$9,2,FALSE)),VLOOKUP("Night",'Crash Types &amp; Calculations'!$D$5:$K$26,8,FALSE),FALSE))</f>
        <v>1</v>
      </c>
      <c r="AZ87" s="288">
        <f t="shared" si="15"/>
        <v>0</v>
      </c>
    </row>
    <row r="88" spans="1:52" ht="12.75" customHeight="1" x14ac:dyDescent="0.2">
      <c r="A88" s="618">
        <v>83</v>
      </c>
      <c r="B88" s="118"/>
      <c r="C88" s="119"/>
      <c r="D88" s="117"/>
      <c r="E88" s="117"/>
      <c r="F88" s="117"/>
      <c r="G88" s="118"/>
      <c r="H88" s="118"/>
      <c r="I88" s="118"/>
      <c r="J88" s="118"/>
      <c r="K88" s="117"/>
      <c r="L88" s="120"/>
      <c r="M88" s="289">
        <f t="shared" si="16"/>
        <v>0</v>
      </c>
      <c r="N88" s="290">
        <f t="shared" si="17"/>
        <v>1</v>
      </c>
      <c r="O88" s="283">
        <f>IF(ISBLANK('Worksheet 2a'!$D$13),1,
IF(AND(MAX(AC88:AE88)&gt;1,MIN(AC88:AE88)&lt;=1),MAX(AC88:AE88)*MIN(AC88:AE88),
IF(MIN(AC88:AE88)&gt;=1,MAX(AC88:AE88),MIN(AC88:AE88))))</f>
        <v>1</v>
      </c>
      <c r="P88" s="283">
        <f>IF(ISBLANK('Worksheet 2a'!$D$27),1,
IF(AND(MAX(AG88:AI88)&gt;1,MIN(AG88:AI88)&lt;=1),MAX(AG88:AI88)*MIN(AG88:AI88),
IF(MIN(AG88:AI88)&gt;=1,MAX(AG88:AI88),MIN(AG88:AI88))))</f>
        <v>1</v>
      </c>
      <c r="Q88" s="283">
        <f>IF(ISBLANK('Worksheet 2a'!$D$41),1,
IF(AND(MAX(AK88:AM88)&gt;1,MIN(AK88:AM88)&lt;=1),MAX(AK88:AM88)*MIN(AK88:AM88),
IF(MIN(AK88:AM88)&gt;=1,MAX(AK88:AM88),MIN(AK88:AM88))))</f>
        <v>1</v>
      </c>
      <c r="R88" s="283">
        <f>IF(ISBLANK('Worksheet 2b'!$D$13),1,
IF(AND(MAX(AO88:AQ88)&gt;1,MIN(AO88:AQ88)&lt;=1),MAX(AO88:AQ88)*MIN(AO88:AQ88),
IF(MIN(AO88:AQ88)&gt;=1,MAX(AO88:AQ88),MIN(AO88:AQ88))))</f>
        <v>1</v>
      </c>
      <c r="S88" s="283">
        <f>IF(ISBLANK('Worksheet 2b'!$D$27),1,
IF(AND(MAX(AS88:AU88)&gt;1,MIN(AS88:AU88)&lt;=1),MAX(AS88:AU88)*MIN(AS88:AU88),
IF(MIN(AS88:AU88)&gt;=1,MAX(AS88:AU88),MIN(AS88:AU88))))</f>
        <v>1</v>
      </c>
      <c r="T88" s="283">
        <f>IF(ISBLANK('Worksheet 2b'!$D$41),1,
IF(AND(MAX(AW88:AY88)&gt;1,MIN(AW88:AY88)&lt;=1),MAX(AW88:AY88)*MIN(AW88:AY88),
IF(MIN(AW88:AY88)&gt;=1,MAX(AW88:AY88),MIN(AW88:AY88))))</f>
        <v>1</v>
      </c>
      <c r="U88" s="669" cm="1">
        <f t="array" ref="U88">IF(MAX(O88:T88)&lt;=1,1,PRODUCT(IF(O88:T88&gt;=1,O88:T88)))</f>
        <v>1</v>
      </c>
      <c r="V88" s="669">
        <f t="shared" si="18"/>
        <v>1</v>
      </c>
      <c r="W88" s="683" t="str">
        <f t="shared" si="19"/>
        <v>X</v>
      </c>
      <c r="X88" s="683">
        <f>IF(P88=MIN($O88:$T88),IF(COUNTIF($W88:W88,"X")&gt;0,P88,"X"),P88)</f>
        <v>1</v>
      </c>
      <c r="Y88" s="683">
        <f>IF(Q88=MIN($O88:$T88),IF(COUNTIF($W88:X88,"X")&gt;0,Q88,"X"),Q88)</f>
        <v>1</v>
      </c>
      <c r="Z88" s="683">
        <f>IF(R88=MIN($O88:$T88),IF(COUNTIF($W88:Y88,"X")&gt;0,R88,"X"),R88)</f>
        <v>1</v>
      </c>
      <c r="AA88" s="683">
        <f>IF(S88=MIN($O88:$T88),IF(COUNTIF($W88:Z88,"X")&gt;0,S88,"X"),S88)</f>
        <v>1</v>
      </c>
      <c r="AB88" s="684">
        <f>IF(T88=MIN($O88:$T88),IF(COUNTIF($W88:AA88,"X")&gt;0,T88,"X"),T88)</f>
        <v>1</v>
      </c>
      <c r="AC88" s="284">
        <f ca="1">IF(OR(ISBLANK('Worksheet 2a'!$D$13),ISBLANK($D88),ISBLANK($E88),ISERROR(VLOOKUP('Worksheet 2a'!$D$13,INDIRECT(VLOOKUP('Crash Summary Worksheet'!$D88,'Crash Types &amp; Calculations'!$M$5:$N$9,2,FALSE)),VLOOKUP('Crash Summary Worksheet'!$E88,'Crash Types &amp; Calculations'!$D$5:$K$26,8,FALSE),FALSE))),1,VLOOKUP('Worksheet 2a'!$D$13,INDIRECT(VLOOKUP('Crash Summary Worksheet'!$D88,'Crash Types &amp; Calculations'!$M$5:$N$9,2,FALSE)),VLOOKUP('Crash Summary Worksheet'!$E88,'Crash Types &amp; Calculations'!$D$5:$K$26,8,FALSE),FALSE))</f>
        <v>1</v>
      </c>
      <c r="AD88" s="285">
        <f ca="1">IF(OR(ISBLANK('Worksheet 2a'!$D$13),ISBLANK($D88),ISBLANK($E88),$H88="N",ISBLANK($H88)),1,VLOOKUP('Worksheet 2a'!$D$13,INDIRECT(VLOOKUP('Crash Summary Worksheet'!$D88,'Crash Types &amp; Calculations'!$M$5:$N$9,2,FALSE)),VLOOKUP("Wet Pavement",'Crash Types &amp; Calculations'!$D$5:$K$26,8,FALSE),FALSE))</f>
        <v>1</v>
      </c>
      <c r="AE88" s="286">
        <f ca="1">IF(OR(ISBLANK('Worksheet 2a'!$D$13),ISBLANK($D88),ISBLANK($E88),$G88="N",ISBLANK($G88)),1,VLOOKUP('Worksheet 2a'!$D$13,INDIRECT(VLOOKUP('Crash Summary Worksheet'!$D88,'Crash Types &amp; Calculations'!$M$5:$N$9,2,FALSE)),VLOOKUP("Night",'Crash Types &amp; Calculations'!$D$5:$K$26,8,FALSE),FALSE))</f>
        <v>1</v>
      </c>
      <c r="AF88" s="288">
        <f t="shared" si="10"/>
        <v>0</v>
      </c>
      <c r="AG88" s="284">
        <f ca="1">IF(OR(ISBLANK('Worksheet 2a'!$D$27),ISBLANK($D88),ISBLANK($E88),ISERROR(VLOOKUP('Worksheet 2a'!$D$27,INDIRECT(VLOOKUP('Crash Summary Worksheet'!$D88,'Crash Types &amp; Calculations'!$M$5:$N$9,2,FALSE)),VLOOKUP('Crash Summary Worksheet'!$E88,'Crash Types &amp; Calculations'!$D$5:$K$26,8,FALSE),FALSE))),1,VLOOKUP('Worksheet 2a'!$D$27,INDIRECT(VLOOKUP('Crash Summary Worksheet'!$D88,'Crash Types &amp; Calculations'!$M$5:$N$9,2,FALSE)),VLOOKUP('Crash Summary Worksheet'!$E88,'Crash Types &amp; Calculations'!$D$5:$K$26,8,FALSE),FALSE))</f>
        <v>1</v>
      </c>
      <c r="AH88" s="285">
        <f ca="1">IF(OR(ISBLANK('Worksheet 2a'!$D$27),ISBLANK($D88),ISBLANK($E88),$H88="N",ISBLANK($H88)),1,VLOOKUP('Worksheet 2a'!$D$27,INDIRECT(VLOOKUP('Crash Summary Worksheet'!$D88,'Crash Types &amp; Calculations'!$M$5:$N$9,2,FALSE)),VLOOKUP("Wet Pavement",'Crash Types &amp; Calculations'!$D$5:$K$26,8,FALSE),FALSE))</f>
        <v>1</v>
      </c>
      <c r="AI88" s="286">
        <f ca="1">IF(OR(ISBLANK('Worksheet 2a'!$D$27),ISBLANK($D88),ISBLANK($E88),$G88="N",ISBLANK($G88)),1,VLOOKUP('Worksheet 2a'!$D$27,INDIRECT(VLOOKUP('Crash Summary Worksheet'!$D88,'Crash Types &amp; Calculations'!$M$5:$N$9,2,FALSE)),VLOOKUP("Night",'Crash Types &amp; Calculations'!$D$5:$K$26,8,FALSE),FALSE))</f>
        <v>1</v>
      </c>
      <c r="AJ88" s="288">
        <f t="shared" si="11"/>
        <v>0</v>
      </c>
      <c r="AK88" s="284">
        <f ca="1">IF(OR(ISBLANK('Worksheet 2a'!$D$41),ISBLANK($D88),ISBLANK($E88),ISERROR(VLOOKUP('Worksheet 2a'!$D$41,INDIRECT(VLOOKUP('Crash Summary Worksheet'!$D88,'Crash Types &amp; Calculations'!$M$5:$N$9,2,FALSE)),VLOOKUP('Crash Summary Worksheet'!$E88,'Crash Types &amp; Calculations'!$D$5:$K$26,8,FALSE),FALSE))),1,VLOOKUP('Worksheet 2a'!$D$41,INDIRECT(VLOOKUP('Crash Summary Worksheet'!$D88,'Crash Types &amp; Calculations'!$M$5:$N$9,2,FALSE)),VLOOKUP('Crash Summary Worksheet'!$E88,'Crash Types &amp; Calculations'!$D$5:$K$26,8,FALSE),FALSE))</f>
        <v>1</v>
      </c>
      <c r="AL88" s="285">
        <f ca="1">IF(OR(ISBLANK('Worksheet 2a'!$D$41),ISBLANK($D88),ISBLANK($E88),$H88="N",ISBLANK($H88)),1,VLOOKUP('Worksheet 2a'!$D$41,INDIRECT(VLOOKUP('Crash Summary Worksheet'!$D88,'Crash Types &amp; Calculations'!$M$5:$N$9,2,FALSE)),VLOOKUP("Wet Pavement",'Crash Types &amp; Calculations'!$D$5:$K$26,8,FALSE),FALSE))</f>
        <v>1</v>
      </c>
      <c r="AM88" s="287">
        <f ca="1">IF(OR(ISBLANK('Worksheet 2a'!$D$41),ISBLANK($D88),ISBLANK($E88),$G88="N",ISBLANK($G88)),1,VLOOKUP('Worksheet 2a'!$D$41,INDIRECT(VLOOKUP('Crash Summary Worksheet'!$D88,'Crash Types &amp; Calculations'!$M$5:$N$9,2,FALSE)),VLOOKUP("Night",'Crash Types &amp; Calculations'!$D$5:$K$26,8,FALSE),FALSE))</f>
        <v>1</v>
      </c>
      <c r="AN88" s="288">
        <f t="shared" si="12"/>
        <v>0</v>
      </c>
      <c r="AO88" s="284">
        <f ca="1">IF(OR(ISBLANK('Worksheet 2b'!$D$13),ISBLANK($D88),ISBLANK($E88),ISERROR(VLOOKUP('Worksheet 2b'!$D$13,INDIRECT(VLOOKUP('Crash Summary Worksheet'!$D88,'Crash Types &amp; Calculations'!$M$5:$N$9,2,FALSE)),VLOOKUP('Crash Summary Worksheet'!$E88,'Crash Types &amp; Calculations'!$D$5:$K$26,8,FALSE),FALSE))),1,VLOOKUP('Worksheet 2b'!$D$13,INDIRECT(VLOOKUP('Crash Summary Worksheet'!$D88,'Crash Types &amp; Calculations'!$M$5:$N$9,2,FALSE)),VLOOKUP('Crash Summary Worksheet'!$E88,'Crash Types &amp; Calculations'!$D$5:$K$26,8,FALSE),FALSE))</f>
        <v>1</v>
      </c>
      <c r="AP88" s="285">
        <f ca="1">IF(OR(ISBLANK('Worksheet 2b'!$D$13),ISBLANK($D88),ISBLANK($E88),$H88="N",ISBLANK($H88)),1,VLOOKUP('Worksheet 2b'!$D$13,INDIRECT(VLOOKUP('Crash Summary Worksheet'!$D88,'Crash Types &amp; Calculations'!$M$5:$N$9,2,FALSE)),VLOOKUP("Wet Pavement",'Crash Types &amp; Calculations'!$D$5:$K$26,8,FALSE),FALSE))</f>
        <v>1</v>
      </c>
      <c r="AQ88" s="286">
        <f ca="1">IF(OR(ISBLANK('Worksheet 2b'!$D$13),ISBLANK($D88),ISBLANK($E88),$G88="N",ISBLANK($G88)),1,VLOOKUP('Worksheet 2b'!$D$13,INDIRECT(VLOOKUP('Crash Summary Worksheet'!$D88,'Crash Types &amp; Calculations'!$M$5:$N$9,2,FALSE)),VLOOKUP("Night",'Crash Types &amp; Calculations'!$D$5:$K$26,8,FALSE),FALSE))</f>
        <v>1</v>
      </c>
      <c r="AR88" s="288">
        <f t="shared" si="13"/>
        <v>0</v>
      </c>
      <c r="AS88" s="284">
        <f ca="1">IF(OR(ISBLANK('Worksheet 2b'!$D$27),ISBLANK($D88),ISBLANK($E88),ISERROR(VLOOKUP('Worksheet 2b'!$D$27,INDIRECT(VLOOKUP('Crash Summary Worksheet'!$D88,'Crash Types &amp; Calculations'!$M$5:$N$9,2,FALSE)),VLOOKUP('Crash Summary Worksheet'!$E88,'Crash Types &amp; Calculations'!$D$5:$K$26,8,FALSE),FALSE))),1,VLOOKUP('Worksheet 2b'!$D$27,INDIRECT(VLOOKUP('Crash Summary Worksheet'!$D88,'Crash Types &amp; Calculations'!$M$5:$N$9,2,FALSE)),VLOOKUP('Crash Summary Worksheet'!$E88,'Crash Types &amp; Calculations'!$D$5:$K$26,8,FALSE),FALSE))</f>
        <v>1</v>
      </c>
      <c r="AT88" s="285">
        <f ca="1">IF(OR(ISBLANK('Worksheet 2b'!$D$27),ISBLANK($D88),ISBLANK($E88),$H88="N",ISBLANK($H88)),1,VLOOKUP('Worksheet 2b'!$D$27,INDIRECT(VLOOKUP('Crash Summary Worksheet'!$D88,'Crash Types &amp; Calculations'!$M$5:$N$9,2,FALSE)),VLOOKUP("Wet Pavement",'Crash Types &amp; Calculations'!$D$5:$K$26,8,FALSE),FALSE))</f>
        <v>1</v>
      </c>
      <c r="AU88" s="286">
        <f ca="1">IF(OR(ISBLANK('Worksheet 2b'!$D$27),ISBLANK($D88),ISBLANK($E88),$G88="N",ISBLANK($G88)),1,VLOOKUP('Worksheet 2b'!$D$27,INDIRECT(VLOOKUP('Crash Summary Worksheet'!$D88,'Crash Types &amp; Calculations'!$M$5:$N$9,2,FALSE)),VLOOKUP("Night",'Crash Types &amp; Calculations'!$D$5:$K$26,8,FALSE),FALSE))</f>
        <v>1</v>
      </c>
      <c r="AV88" s="288">
        <f t="shared" si="14"/>
        <v>0</v>
      </c>
      <c r="AW88" s="284">
        <f ca="1">IF(OR(ISBLANK('Worksheet 2b'!$D$41),ISBLANK($D88),ISBLANK($E88),ISERROR(VLOOKUP('Worksheet 2b'!$D$41,INDIRECT(VLOOKUP('Crash Summary Worksheet'!$D88,'Crash Types &amp; Calculations'!$M$5:$N$9,2,FALSE)),VLOOKUP('Crash Summary Worksheet'!$E88,'Crash Types &amp; Calculations'!$D$5:$K$26,8,FALSE),FALSE))),1,VLOOKUP('Worksheet 2b'!$D$41,INDIRECT(VLOOKUP('Crash Summary Worksheet'!$D88,'Crash Types &amp; Calculations'!$M$5:$N$9,2,FALSE)),VLOOKUP('Crash Summary Worksheet'!$E88,'Crash Types &amp; Calculations'!$D$5:$K$26,8,FALSE),FALSE))</f>
        <v>1</v>
      </c>
      <c r="AX88" s="285">
        <f ca="1">IF(OR(ISBLANK('Worksheet 2b'!$D$41),ISBLANK($D88),ISBLANK($E88),$H88="N",ISBLANK($H88)),1,VLOOKUP('Worksheet 2b'!$D$41,INDIRECT(VLOOKUP('Crash Summary Worksheet'!$D88,'Crash Types &amp; Calculations'!$M$5:$N$9,2,FALSE)),VLOOKUP("Wet Pavement",'Crash Types &amp; Calculations'!$D$5:$K$26,8,FALSE),FALSE))</f>
        <v>1</v>
      </c>
      <c r="AY88" s="287">
        <f ca="1">IF(OR(ISBLANK('Worksheet 2b'!$D$41),ISBLANK($D88),ISBLANK($E88),$G88="N",ISBLANK($G88)),1,VLOOKUP('Worksheet 2b'!$D$41,INDIRECT(VLOOKUP('Crash Summary Worksheet'!$D88,'Crash Types &amp; Calculations'!$M$5:$N$9,2,FALSE)),VLOOKUP("Night",'Crash Types &amp; Calculations'!$D$5:$K$26,8,FALSE),FALSE))</f>
        <v>1</v>
      </c>
      <c r="AZ88" s="288">
        <f t="shared" si="15"/>
        <v>0</v>
      </c>
    </row>
    <row r="89" spans="1:52" ht="12.75" customHeight="1" x14ac:dyDescent="0.2">
      <c r="A89" s="618">
        <v>84</v>
      </c>
      <c r="B89" s="118"/>
      <c r="C89" s="119"/>
      <c r="D89" s="117"/>
      <c r="E89" s="117"/>
      <c r="F89" s="117"/>
      <c r="G89" s="118"/>
      <c r="H89" s="118"/>
      <c r="I89" s="118"/>
      <c r="J89" s="118"/>
      <c r="K89" s="117"/>
      <c r="L89" s="120"/>
      <c r="M89" s="289">
        <f t="shared" si="16"/>
        <v>0</v>
      </c>
      <c r="N89" s="290">
        <f t="shared" si="17"/>
        <v>1</v>
      </c>
      <c r="O89" s="283">
        <f>IF(ISBLANK('Worksheet 2a'!$D$13),1,
IF(AND(MAX(AC89:AE89)&gt;1,MIN(AC89:AE89)&lt;=1),MAX(AC89:AE89)*MIN(AC89:AE89),
IF(MIN(AC89:AE89)&gt;=1,MAX(AC89:AE89),MIN(AC89:AE89))))</f>
        <v>1</v>
      </c>
      <c r="P89" s="283">
        <f>IF(ISBLANK('Worksheet 2a'!$D$27),1,
IF(AND(MAX(AG89:AI89)&gt;1,MIN(AG89:AI89)&lt;=1),MAX(AG89:AI89)*MIN(AG89:AI89),
IF(MIN(AG89:AI89)&gt;=1,MAX(AG89:AI89),MIN(AG89:AI89))))</f>
        <v>1</v>
      </c>
      <c r="Q89" s="283">
        <f>IF(ISBLANK('Worksheet 2a'!$D$41),1,
IF(AND(MAX(AK89:AM89)&gt;1,MIN(AK89:AM89)&lt;=1),MAX(AK89:AM89)*MIN(AK89:AM89),
IF(MIN(AK89:AM89)&gt;=1,MAX(AK89:AM89),MIN(AK89:AM89))))</f>
        <v>1</v>
      </c>
      <c r="R89" s="283">
        <f>IF(ISBLANK('Worksheet 2b'!$D$13),1,
IF(AND(MAX(AO89:AQ89)&gt;1,MIN(AO89:AQ89)&lt;=1),MAX(AO89:AQ89)*MIN(AO89:AQ89),
IF(MIN(AO89:AQ89)&gt;=1,MAX(AO89:AQ89),MIN(AO89:AQ89))))</f>
        <v>1</v>
      </c>
      <c r="S89" s="283">
        <f>IF(ISBLANK('Worksheet 2b'!$D$27),1,
IF(AND(MAX(AS89:AU89)&gt;1,MIN(AS89:AU89)&lt;=1),MAX(AS89:AU89)*MIN(AS89:AU89),
IF(MIN(AS89:AU89)&gt;=1,MAX(AS89:AU89),MIN(AS89:AU89))))</f>
        <v>1</v>
      </c>
      <c r="T89" s="283">
        <f>IF(ISBLANK('Worksheet 2b'!$D$41),1,
IF(AND(MAX(AW89:AY89)&gt;1,MIN(AW89:AY89)&lt;=1),MAX(AW89:AY89)*MIN(AW89:AY89),
IF(MIN(AW89:AY89)&gt;=1,MAX(AW89:AY89),MIN(AW89:AY89))))</f>
        <v>1</v>
      </c>
      <c r="U89" s="669" cm="1">
        <f t="array" ref="U89">IF(MAX(O89:T89)&lt;=1,1,PRODUCT(IF(O89:T89&gt;=1,O89:T89)))</f>
        <v>1</v>
      </c>
      <c r="V89" s="669">
        <f t="shared" si="18"/>
        <v>1</v>
      </c>
      <c r="W89" s="683" t="str">
        <f t="shared" si="19"/>
        <v>X</v>
      </c>
      <c r="X89" s="683">
        <f>IF(P89=MIN($O89:$T89),IF(COUNTIF($W89:W89,"X")&gt;0,P89,"X"),P89)</f>
        <v>1</v>
      </c>
      <c r="Y89" s="683">
        <f>IF(Q89=MIN($O89:$T89),IF(COUNTIF($W89:X89,"X")&gt;0,Q89,"X"),Q89)</f>
        <v>1</v>
      </c>
      <c r="Z89" s="683">
        <f>IF(R89=MIN($O89:$T89),IF(COUNTIF($W89:Y89,"X")&gt;0,R89,"X"),R89)</f>
        <v>1</v>
      </c>
      <c r="AA89" s="683">
        <f>IF(S89=MIN($O89:$T89),IF(COUNTIF($W89:Z89,"X")&gt;0,S89,"X"),S89)</f>
        <v>1</v>
      </c>
      <c r="AB89" s="684">
        <f>IF(T89=MIN($O89:$T89),IF(COUNTIF($W89:AA89,"X")&gt;0,T89,"X"),T89)</f>
        <v>1</v>
      </c>
      <c r="AC89" s="284">
        <f ca="1">IF(OR(ISBLANK('Worksheet 2a'!$D$13),ISBLANK($D89),ISBLANK($E89),ISERROR(VLOOKUP('Worksheet 2a'!$D$13,INDIRECT(VLOOKUP('Crash Summary Worksheet'!$D89,'Crash Types &amp; Calculations'!$M$5:$N$9,2,FALSE)),VLOOKUP('Crash Summary Worksheet'!$E89,'Crash Types &amp; Calculations'!$D$5:$K$26,8,FALSE),FALSE))),1,VLOOKUP('Worksheet 2a'!$D$13,INDIRECT(VLOOKUP('Crash Summary Worksheet'!$D89,'Crash Types &amp; Calculations'!$M$5:$N$9,2,FALSE)),VLOOKUP('Crash Summary Worksheet'!$E89,'Crash Types &amp; Calculations'!$D$5:$K$26,8,FALSE),FALSE))</f>
        <v>1</v>
      </c>
      <c r="AD89" s="285">
        <f ca="1">IF(OR(ISBLANK('Worksheet 2a'!$D$13),ISBLANK($D89),ISBLANK($E89),$H89="N",ISBLANK($H89)),1,VLOOKUP('Worksheet 2a'!$D$13,INDIRECT(VLOOKUP('Crash Summary Worksheet'!$D89,'Crash Types &amp; Calculations'!$M$5:$N$9,2,FALSE)),VLOOKUP("Wet Pavement",'Crash Types &amp; Calculations'!$D$5:$K$26,8,FALSE),FALSE))</f>
        <v>1</v>
      </c>
      <c r="AE89" s="286">
        <f ca="1">IF(OR(ISBLANK('Worksheet 2a'!$D$13),ISBLANK($D89),ISBLANK($E89),$G89="N",ISBLANK($G89)),1,VLOOKUP('Worksheet 2a'!$D$13,INDIRECT(VLOOKUP('Crash Summary Worksheet'!$D89,'Crash Types &amp; Calculations'!$M$5:$N$9,2,FALSE)),VLOOKUP("Night",'Crash Types &amp; Calculations'!$D$5:$K$26,8,FALSE),FALSE))</f>
        <v>1</v>
      </c>
      <c r="AF89" s="288">
        <f t="shared" si="10"/>
        <v>0</v>
      </c>
      <c r="AG89" s="284">
        <f ca="1">IF(OR(ISBLANK('Worksheet 2a'!$D$27),ISBLANK($D89),ISBLANK($E89),ISERROR(VLOOKUP('Worksheet 2a'!$D$27,INDIRECT(VLOOKUP('Crash Summary Worksheet'!$D89,'Crash Types &amp; Calculations'!$M$5:$N$9,2,FALSE)),VLOOKUP('Crash Summary Worksheet'!$E89,'Crash Types &amp; Calculations'!$D$5:$K$26,8,FALSE),FALSE))),1,VLOOKUP('Worksheet 2a'!$D$27,INDIRECT(VLOOKUP('Crash Summary Worksheet'!$D89,'Crash Types &amp; Calculations'!$M$5:$N$9,2,FALSE)),VLOOKUP('Crash Summary Worksheet'!$E89,'Crash Types &amp; Calculations'!$D$5:$K$26,8,FALSE),FALSE))</f>
        <v>1</v>
      </c>
      <c r="AH89" s="285">
        <f ca="1">IF(OR(ISBLANK('Worksheet 2a'!$D$27),ISBLANK($D89),ISBLANK($E89),$H89="N",ISBLANK($H89)),1,VLOOKUP('Worksheet 2a'!$D$27,INDIRECT(VLOOKUP('Crash Summary Worksheet'!$D89,'Crash Types &amp; Calculations'!$M$5:$N$9,2,FALSE)),VLOOKUP("Wet Pavement",'Crash Types &amp; Calculations'!$D$5:$K$26,8,FALSE),FALSE))</f>
        <v>1</v>
      </c>
      <c r="AI89" s="286">
        <f ca="1">IF(OR(ISBLANK('Worksheet 2a'!$D$27),ISBLANK($D89),ISBLANK($E89),$G89="N",ISBLANK($G89)),1,VLOOKUP('Worksheet 2a'!$D$27,INDIRECT(VLOOKUP('Crash Summary Worksheet'!$D89,'Crash Types &amp; Calculations'!$M$5:$N$9,2,FALSE)),VLOOKUP("Night",'Crash Types &amp; Calculations'!$D$5:$K$26,8,FALSE),FALSE))</f>
        <v>1</v>
      </c>
      <c r="AJ89" s="288">
        <f t="shared" si="11"/>
        <v>0</v>
      </c>
      <c r="AK89" s="284">
        <f ca="1">IF(OR(ISBLANK('Worksheet 2a'!$D$41),ISBLANK($D89),ISBLANK($E89),ISERROR(VLOOKUP('Worksheet 2a'!$D$41,INDIRECT(VLOOKUP('Crash Summary Worksheet'!$D89,'Crash Types &amp; Calculations'!$M$5:$N$9,2,FALSE)),VLOOKUP('Crash Summary Worksheet'!$E89,'Crash Types &amp; Calculations'!$D$5:$K$26,8,FALSE),FALSE))),1,VLOOKUP('Worksheet 2a'!$D$41,INDIRECT(VLOOKUP('Crash Summary Worksheet'!$D89,'Crash Types &amp; Calculations'!$M$5:$N$9,2,FALSE)),VLOOKUP('Crash Summary Worksheet'!$E89,'Crash Types &amp; Calculations'!$D$5:$K$26,8,FALSE),FALSE))</f>
        <v>1</v>
      </c>
      <c r="AL89" s="285">
        <f ca="1">IF(OR(ISBLANK('Worksheet 2a'!$D$41),ISBLANK($D89),ISBLANK($E89),$H89="N",ISBLANK($H89)),1,VLOOKUP('Worksheet 2a'!$D$41,INDIRECT(VLOOKUP('Crash Summary Worksheet'!$D89,'Crash Types &amp; Calculations'!$M$5:$N$9,2,FALSE)),VLOOKUP("Wet Pavement",'Crash Types &amp; Calculations'!$D$5:$K$26,8,FALSE),FALSE))</f>
        <v>1</v>
      </c>
      <c r="AM89" s="287">
        <f ca="1">IF(OR(ISBLANK('Worksheet 2a'!$D$41),ISBLANK($D89),ISBLANK($E89),$G89="N",ISBLANK($G89)),1,VLOOKUP('Worksheet 2a'!$D$41,INDIRECT(VLOOKUP('Crash Summary Worksheet'!$D89,'Crash Types &amp; Calculations'!$M$5:$N$9,2,FALSE)),VLOOKUP("Night",'Crash Types &amp; Calculations'!$D$5:$K$26,8,FALSE),FALSE))</f>
        <v>1</v>
      </c>
      <c r="AN89" s="288">
        <f t="shared" si="12"/>
        <v>0</v>
      </c>
      <c r="AO89" s="284">
        <f ca="1">IF(OR(ISBLANK('Worksheet 2b'!$D$13),ISBLANK($D89),ISBLANK($E89),ISERROR(VLOOKUP('Worksheet 2b'!$D$13,INDIRECT(VLOOKUP('Crash Summary Worksheet'!$D89,'Crash Types &amp; Calculations'!$M$5:$N$9,2,FALSE)),VLOOKUP('Crash Summary Worksheet'!$E89,'Crash Types &amp; Calculations'!$D$5:$K$26,8,FALSE),FALSE))),1,VLOOKUP('Worksheet 2b'!$D$13,INDIRECT(VLOOKUP('Crash Summary Worksheet'!$D89,'Crash Types &amp; Calculations'!$M$5:$N$9,2,FALSE)),VLOOKUP('Crash Summary Worksheet'!$E89,'Crash Types &amp; Calculations'!$D$5:$K$26,8,FALSE),FALSE))</f>
        <v>1</v>
      </c>
      <c r="AP89" s="285">
        <f ca="1">IF(OR(ISBLANK('Worksheet 2b'!$D$13),ISBLANK($D89),ISBLANK($E89),$H89="N",ISBLANK($H89)),1,VLOOKUP('Worksheet 2b'!$D$13,INDIRECT(VLOOKUP('Crash Summary Worksheet'!$D89,'Crash Types &amp; Calculations'!$M$5:$N$9,2,FALSE)),VLOOKUP("Wet Pavement",'Crash Types &amp; Calculations'!$D$5:$K$26,8,FALSE),FALSE))</f>
        <v>1</v>
      </c>
      <c r="AQ89" s="286">
        <f ca="1">IF(OR(ISBLANK('Worksheet 2b'!$D$13),ISBLANK($D89),ISBLANK($E89),$G89="N",ISBLANK($G89)),1,VLOOKUP('Worksheet 2b'!$D$13,INDIRECT(VLOOKUP('Crash Summary Worksheet'!$D89,'Crash Types &amp; Calculations'!$M$5:$N$9,2,FALSE)),VLOOKUP("Night",'Crash Types &amp; Calculations'!$D$5:$K$26,8,FALSE),FALSE))</f>
        <v>1</v>
      </c>
      <c r="AR89" s="288">
        <f t="shared" si="13"/>
        <v>0</v>
      </c>
      <c r="AS89" s="284">
        <f ca="1">IF(OR(ISBLANK('Worksheet 2b'!$D$27),ISBLANK($D89),ISBLANK($E89),ISERROR(VLOOKUP('Worksheet 2b'!$D$27,INDIRECT(VLOOKUP('Crash Summary Worksheet'!$D89,'Crash Types &amp; Calculations'!$M$5:$N$9,2,FALSE)),VLOOKUP('Crash Summary Worksheet'!$E89,'Crash Types &amp; Calculations'!$D$5:$K$26,8,FALSE),FALSE))),1,VLOOKUP('Worksheet 2b'!$D$27,INDIRECT(VLOOKUP('Crash Summary Worksheet'!$D89,'Crash Types &amp; Calculations'!$M$5:$N$9,2,FALSE)),VLOOKUP('Crash Summary Worksheet'!$E89,'Crash Types &amp; Calculations'!$D$5:$K$26,8,FALSE),FALSE))</f>
        <v>1</v>
      </c>
      <c r="AT89" s="285">
        <f ca="1">IF(OR(ISBLANK('Worksheet 2b'!$D$27),ISBLANK($D89),ISBLANK($E89),$H89="N",ISBLANK($H89)),1,VLOOKUP('Worksheet 2b'!$D$27,INDIRECT(VLOOKUP('Crash Summary Worksheet'!$D89,'Crash Types &amp; Calculations'!$M$5:$N$9,2,FALSE)),VLOOKUP("Wet Pavement",'Crash Types &amp; Calculations'!$D$5:$K$26,8,FALSE),FALSE))</f>
        <v>1</v>
      </c>
      <c r="AU89" s="286">
        <f ca="1">IF(OR(ISBLANK('Worksheet 2b'!$D$27),ISBLANK($D89),ISBLANK($E89),$G89="N",ISBLANK($G89)),1,VLOOKUP('Worksheet 2b'!$D$27,INDIRECT(VLOOKUP('Crash Summary Worksheet'!$D89,'Crash Types &amp; Calculations'!$M$5:$N$9,2,FALSE)),VLOOKUP("Night",'Crash Types &amp; Calculations'!$D$5:$K$26,8,FALSE),FALSE))</f>
        <v>1</v>
      </c>
      <c r="AV89" s="288">
        <f t="shared" si="14"/>
        <v>0</v>
      </c>
      <c r="AW89" s="284">
        <f ca="1">IF(OR(ISBLANK('Worksheet 2b'!$D$41),ISBLANK($D89),ISBLANK($E89),ISERROR(VLOOKUP('Worksheet 2b'!$D$41,INDIRECT(VLOOKUP('Crash Summary Worksheet'!$D89,'Crash Types &amp; Calculations'!$M$5:$N$9,2,FALSE)),VLOOKUP('Crash Summary Worksheet'!$E89,'Crash Types &amp; Calculations'!$D$5:$K$26,8,FALSE),FALSE))),1,VLOOKUP('Worksheet 2b'!$D$41,INDIRECT(VLOOKUP('Crash Summary Worksheet'!$D89,'Crash Types &amp; Calculations'!$M$5:$N$9,2,FALSE)),VLOOKUP('Crash Summary Worksheet'!$E89,'Crash Types &amp; Calculations'!$D$5:$K$26,8,FALSE),FALSE))</f>
        <v>1</v>
      </c>
      <c r="AX89" s="285">
        <f ca="1">IF(OR(ISBLANK('Worksheet 2b'!$D$41),ISBLANK($D89),ISBLANK($E89),$H89="N",ISBLANK($H89)),1,VLOOKUP('Worksheet 2b'!$D$41,INDIRECT(VLOOKUP('Crash Summary Worksheet'!$D89,'Crash Types &amp; Calculations'!$M$5:$N$9,2,FALSE)),VLOOKUP("Wet Pavement",'Crash Types &amp; Calculations'!$D$5:$K$26,8,FALSE),FALSE))</f>
        <v>1</v>
      </c>
      <c r="AY89" s="287">
        <f ca="1">IF(OR(ISBLANK('Worksheet 2b'!$D$41),ISBLANK($D89),ISBLANK($E89),$G89="N",ISBLANK($G89)),1,VLOOKUP('Worksheet 2b'!$D$41,INDIRECT(VLOOKUP('Crash Summary Worksheet'!$D89,'Crash Types &amp; Calculations'!$M$5:$N$9,2,FALSE)),VLOOKUP("Night",'Crash Types &amp; Calculations'!$D$5:$K$26,8,FALSE),FALSE))</f>
        <v>1</v>
      </c>
      <c r="AZ89" s="288">
        <f t="shared" si="15"/>
        <v>0</v>
      </c>
    </row>
    <row r="90" spans="1:52" ht="12.75" customHeight="1" x14ac:dyDescent="0.2">
      <c r="A90" s="618">
        <v>85</v>
      </c>
      <c r="B90" s="118"/>
      <c r="C90" s="119"/>
      <c r="D90" s="117"/>
      <c r="E90" s="117"/>
      <c r="F90" s="117"/>
      <c r="G90" s="118"/>
      <c r="H90" s="118"/>
      <c r="I90" s="118"/>
      <c r="J90" s="118"/>
      <c r="K90" s="117"/>
      <c r="L90" s="120"/>
      <c r="M90" s="289">
        <f t="shared" si="16"/>
        <v>0</v>
      </c>
      <c r="N90" s="290">
        <f t="shared" si="17"/>
        <v>1</v>
      </c>
      <c r="O90" s="283">
        <f>IF(ISBLANK('Worksheet 2a'!$D$13),1,
IF(AND(MAX(AC90:AE90)&gt;1,MIN(AC90:AE90)&lt;=1),MAX(AC90:AE90)*MIN(AC90:AE90),
IF(MIN(AC90:AE90)&gt;=1,MAX(AC90:AE90),MIN(AC90:AE90))))</f>
        <v>1</v>
      </c>
      <c r="P90" s="283">
        <f>IF(ISBLANK('Worksheet 2a'!$D$27),1,
IF(AND(MAX(AG90:AI90)&gt;1,MIN(AG90:AI90)&lt;=1),MAX(AG90:AI90)*MIN(AG90:AI90),
IF(MIN(AG90:AI90)&gt;=1,MAX(AG90:AI90),MIN(AG90:AI90))))</f>
        <v>1</v>
      </c>
      <c r="Q90" s="283">
        <f>IF(ISBLANK('Worksheet 2a'!$D$41),1,
IF(AND(MAX(AK90:AM90)&gt;1,MIN(AK90:AM90)&lt;=1),MAX(AK90:AM90)*MIN(AK90:AM90),
IF(MIN(AK90:AM90)&gt;=1,MAX(AK90:AM90),MIN(AK90:AM90))))</f>
        <v>1</v>
      </c>
      <c r="R90" s="283">
        <f>IF(ISBLANK('Worksheet 2b'!$D$13),1,
IF(AND(MAX(AO90:AQ90)&gt;1,MIN(AO90:AQ90)&lt;=1),MAX(AO90:AQ90)*MIN(AO90:AQ90),
IF(MIN(AO90:AQ90)&gt;=1,MAX(AO90:AQ90),MIN(AO90:AQ90))))</f>
        <v>1</v>
      </c>
      <c r="S90" s="283">
        <f>IF(ISBLANK('Worksheet 2b'!$D$27),1,
IF(AND(MAX(AS90:AU90)&gt;1,MIN(AS90:AU90)&lt;=1),MAX(AS90:AU90)*MIN(AS90:AU90),
IF(MIN(AS90:AU90)&gt;=1,MAX(AS90:AU90),MIN(AS90:AU90))))</f>
        <v>1</v>
      </c>
      <c r="T90" s="283">
        <f>IF(ISBLANK('Worksheet 2b'!$D$41),1,
IF(AND(MAX(AW90:AY90)&gt;1,MIN(AW90:AY90)&lt;=1),MAX(AW90:AY90)*MIN(AW90:AY90),
IF(MIN(AW90:AY90)&gt;=1,MAX(AW90:AY90),MIN(AW90:AY90))))</f>
        <v>1</v>
      </c>
      <c r="U90" s="669" cm="1">
        <f t="array" ref="U90">IF(MAX(O90:T90)&lt;=1,1,PRODUCT(IF(O90:T90&gt;=1,O90:T90)))</f>
        <v>1</v>
      </c>
      <c r="V90" s="669">
        <f t="shared" si="18"/>
        <v>1</v>
      </c>
      <c r="W90" s="683" t="str">
        <f t="shared" si="19"/>
        <v>X</v>
      </c>
      <c r="X90" s="683">
        <f>IF(P90=MIN($O90:$T90),IF(COUNTIF($W90:W90,"X")&gt;0,P90,"X"),P90)</f>
        <v>1</v>
      </c>
      <c r="Y90" s="683">
        <f>IF(Q90=MIN($O90:$T90),IF(COUNTIF($W90:X90,"X")&gt;0,Q90,"X"),Q90)</f>
        <v>1</v>
      </c>
      <c r="Z90" s="683">
        <f>IF(R90=MIN($O90:$T90),IF(COUNTIF($W90:Y90,"X")&gt;0,R90,"X"),R90)</f>
        <v>1</v>
      </c>
      <c r="AA90" s="683">
        <f>IF(S90=MIN($O90:$T90),IF(COUNTIF($W90:Z90,"X")&gt;0,S90,"X"),S90)</f>
        <v>1</v>
      </c>
      <c r="AB90" s="684">
        <f>IF(T90=MIN($O90:$T90),IF(COUNTIF($W90:AA90,"X")&gt;0,T90,"X"),T90)</f>
        <v>1</v>
      </c>
      <c r="AC90" s="284">
        <f ca="1">IF(OR(ISBLANK('Worksheet 2a'!$D$13),ISBLANK($D90),ISBLANK($E90),ISERROR(VLOOKUP('Worksheet 2a'!$D$13,INDIRECT(VLOOKUP('Crash Summary Worksheet'!$D90,'Crash Types &amp; Calculations'!$M$5:$N$9,2,FALSE)),VLOOKUP('Crash Summary Worksheet'!$E90,'Crash Types &amp; Calculations'!$D$5:$K$26,8,FALSE),FALSE))),1,VLOOKUP('Worksheet 2a'!$D$13,INDIRECT(VLOOKUP('Crash Summary Worksheet'!$D90,'Crash Types &amp; Calculations'!$M$5:$N$9,2,FALSE)),VLOOKUP('Crash Summary Worksheet'!$E90,'Crash Types &amp; Calculations'!$D$5:$K$26,8,FALSE),FALSE))</f>
        <v>1</v>
      </c>
      <c r="AD90" s="285">
        <f ca="1">IF(OR(ISBLANK('Worksheet 2a'!$D$13),ISBLANK($D90),ISBLANK($E90),$H90="N",ISBLANK($H90)),1,VLOOKUP('Worksheet 2a'!$D$13,INDIRECT(VLOOKUP('Crash Summary Worksheet'!$D90,'Crash Types &amp; Calculations'!$M$5:$N$9,2,FALSE)),VLOOKUP("Wet Pavement",'Crash Types &amp; Calculations'!$D$5:$K$26,8,FALSE),FALSE))</f>
        <v>1</v>
      </c>
      <c r="AE90" s="286">
        <f ca="1">IF(OR(ISBLANK('Worksheet 2a'!$D$13),ISBLANK($D90),ISBLANK($E90),$G90="N",ISBLANK($G90)),1,VLOOKUP('Worksheet 2a'!$D$13,INDIRECT(VLOOKUP('Crash Summary Worksheet'!$D90,'Crash Types &amp; Calculations'!$M$5:$N$9,2,FALSE)),VLOOKUP("Night",'Crash Types &amp; Calculations'!$D$5:$K$26,8,FALSE),FALSE))</f>
        <v>1</v>
      </c>
      <c r="AF90" s="288">
        <f t="shared" si="10"/>
        <v>0</v>
      </c>
      <c r="AG90" s="284">
        <f ca="1">IF(OR(ISBLANK('Worksheet 2a'!$D$27),ISBLANK($D90),ISBLANK($E90),ISERROR(VLOOKUP('Worksheet 2a'!$D$27,INDIRECT(VLOOKUP('Crash Summary Worksheet'!$D90,'Crash Types &amp; Calculations'!$M$5:$N$9,2,FALSE)),VLOOKUP('Crash Summary Worksheet'!$E90,'Crash Types &amp; Calculations'!$D$5:$K$26,8,FALSE),FALSE))),1,VLOOKUP('Worksheet 2a'!$D$27,INDIRECT(VLOOKUP('Crash Summary Worksheet'!$D90,'Crash Types &amp; Calculations'!$M$5:$N$9,2,FALSE)),VLOOKUP('Crash Summary Worksheet'!$E90,'Crash Types &amp; Calculations'!$D$5:$K$26,8,FALSE),FALSE))</f>
        <v>1</v>
      </c>
      <c r="AH90" s="285">
        <f ca="1">IF(OR(ISBLANK('Worksheet 2a'!$D$27),ISBLANK($D90),ISBLANK($E90),$H90="N",ISBLANK($H90)),1,VLOOKUP('Worksheet 2a'!$D$27,INDIRECT(VLOOKUP('Crash Summary Worksheet'!$D90,'Crash Types &amp; Calculations'!$M$5:$N$9,2,FALSE)),VLOOKUP("Wet Pavement",'Crash Types &amp; Calculations'!$D$5:$K$26,8,FALSE),FALSE))</f>
        <v>1</v>
      </c>
      <c r="AI90" s="286">
        <f ca="1">IF(OR(ISBLANK('Worksheet 2a'!$D$27),ISBLANK($D90),ISBLANK($E90),$G90="N",ISBLANK($G90)),1,VLOOKUP('Worksheet 2a'!$D$27,INDIRECT(VLOOKUP('Crash Summary Worksheet'!$D90,'Crash Types &amp; Calculations'!$M$5:$N$9,2,FALSE)),VLOOKUP("Night",'Crash Types &amp; Calculations'!$D$5:$K$26,8,FALSE),FALSE))</f>
        <v>1</v>
      </c>
      <c r="AJ90" s="288">
        <f t="shared" si="11"/>
        <v>0</v>
      </c>
      <c r="AK90" s="284">
        <f ca="1">IF(OR(ISBLANK('Worksheet 2a'!$D$41),ISBLANK($D90),ISBLANK($E90),ISERROR(VLOOKUP('Worksheet 2a'!$D$41,INDIRECT(VLOOKUP('Crash Summary Worksheet'!$D90,'Crash Types &amp; Calculations'!$M$5:$N$9,2,FALSE)),VLOOKUP('Crash Summary Worksheet'!$E90,'Crash Types &amp; Calculations'!$D$5:$K$26,8,FALSE),FALSE))),1,VLOOKUP('Worksheet 2a'!$D$41,INDIRECT(VLOOKUP('Crash Summary Worksheet'!$D90,'Crash Types &amp; Calculations'!$M$5:$N$9,2,FALSE)),VLOOKUP('Crash Summary Worksheet'!$E90,'Crash Types &amp; Calculations'!$D$5:$K$26,8,FALSE),FALSE))</f>
        <v>1</v>
      </c>
      <c r="AL90" s="285">
        <f ca="1">IF(OR(ISBLANK('Worksheet 2a'!$D$41),ISBLANK($D90),ISBLANK($E90),$H90="N",ISBLANK($H90)),1,VLOOKUP('Worksheet 2a'!$D$41,INDIRECT(VLOOKUP('Crash Summary Worksheet'!$D90,'Crash Types &amp; Calculations'!$M$5:$N$9,2,FALSE)),VLOOKUP("Wet Pavement",'Crash Types &amp; Calculations'!$D$5:$K$26,8,FALSE),FALSE))</f>
        <v>1</v>
      </c>
      <c r="AM90" s="287">
        <f ca="1">IF(OR(ISBLANK('Worksheet 2a'!$D$41),ISBLANK($D90),ISBLANK($E90),$G90="N",ISBLANK($G90)),1,VLOOKUP('Worksheet 2a'!$D$41,INDIRECT(VLOOKUP('Crash Summary Worksheet'!$D90,'Crash Types &amp; Calculations'!$M$5:$N$9,2,FALSE)),VLOOKUP("Night",'Crash Types &amp; Calculations'!$D$5:$K$26,8,FALSE),FALSE))</f>
        <v>1</v>
      </c>
      <c r="AN90" s="288">
        <f t="shared" si="12"/>
        <v>0</v>
      </c>
      <c r="AO90" s="284">
        <f ca="1">IF(OR(ISBLANK('Worksheet 2b'!$D$13),ISBLANK($D90),ISBLANK($E90),ISERROR(VLOOKUP('Worksheet 2b'!$D$13,INDIRECT(VLOOKUP('Crash Summary Worksheet'!$D90,'Crash Types &amp; Calculations'!$M$5:$N$9,2,FALSE)),VLOOKUP('Crash Summary Worksheet'!$E90,'Crash Types &amp; Calculations'!$D$5:$K$26,8,FALSE),FALSE))),1,VLOOKUP('Worksheet 2b'!$D$13,INDIRECT(VLOOKUP('Crash Summary Worksheet'!$D90,'Crash Types &amp; Calculations'!$M$5:$N$9,2,FALSE)),VLOOKUP('Crash Summary Worksheet'!$E90,'Crash Types &amp; Calculations'!$D$5:$K$26,8,FALSE),FALSE))</f>
        <v>1</v>
      </c>
      <c r="AP90" s="285">
        <f ca="1">IF(OR(ISBLANK('Worksheet 2b'!$D$13),ISBLANK($D90),ISBLANK($E90),$H90="N",ISBLANK($H90)),1,VLOOKUP('Worksheet 2b'!$D$13,INDIRECT(VLOOKUP('Crash Summary Worksheet'!$D90,'Crash Types &amp; Calculations'!$M$5:$N$9,2,FALSE)),VLOOKUP("Wet Pavement",'Crash Types &amp; Calculations'!$D$5:$K$26,8,FALSE),FALSE))</f>
        <v>1</v>
      </c>
      <c r="AQ90" s="286">
        <f ca="1">IF(OR(ISBLANK('Worksheet 2b'!$D$13),ISBLANK($D90),ISBLANK($E90),$G90="N",ISBLANK($G90)),1,VLOOKUP('Worksheet 2b'!$D$13,INDIRECT(VLOOKUP('Crash Summary Worksheet'!$D90,'Crash Types &amp; Calculations'!$M$5:$N$9,2,FALSE)),VLOOKUP("Night",'Crash Types &amp; Calculations'!$D$5:$K$26,8,FALSE),FALSE))</f>
        <v>1</v>
      </c>
      <c r="AR90" s="288">
        <f t="shared" si="13"/>
        <v>0</v>
      </c>
      <c r="AS90" s="284">
        <f ca="1">IF(OR(ISBLANK('Worksheet 2b'!$D$27),ISBLANK($D90),ISBLANK($E90),ISERROR(VLOOKUP('Worksheet 2b'!$D$27,INDIRECT(VLOOKUP('Crash Summary Worksheet'!$D90,'Crash Types &amp; Calculations'!$M$5:$N$9,2,FALSE)),VLOOKUP('Crash Summary Worksheet'!$E90,'Crash Types &amp; Calculations'!$D$5:$K$26,8,FALSE),FALSE))),1,VLOOKUP('Worksheet 2b'!$D$27,INDIRECT(VLOOKUP('Crash Summary Worksheet'!$D90,'Crash Types &amp; Calculations'!$M$5:$N$9,2,FALSE)),VLOOKUP('Crash Summary Worksheet'!$E90,'Crash Types &amp; Calculations'!$D$5:$K$26,8,FALSE),FALSE))</f>
        <v>1</v>
      </c>
      <c r="AT90" s="285">
        <f ca="1">IF(OR(ISBLANK('Worksheet 2b'!$D$27),ISBLANK($D90),ISBLANK($E90),$H90="N",ISBLANK($H90)),1,VLOOKUP('Worksheet 2b'!$D$27,INDIRECT(VLOOKUP('Crash Summary Worksheet'!$D90,'Crash Types &amp; Calculations'!$M$5:$N$9,2,FALSE)),VLOOKUP("Wet Pavement",'Crash Types &amp; Calculations'!$D$5:$K$26,8,FALSE),FALSE))</f>
        <v>1</v>
      </c>
      <c r="AU90" s="286">
        <f ca="1">IF(OR(ISBLANK('Worksheet 2b'!$D$27),ISBLANK($D90),ISBLANK($E90),$G90="N",ISBLANK($G90)),1,VLOOKUP('Worksheet 2b'!$D$27,INDIRECT(VLOOKUP('Crash Summary Worksheet'!$D90,'Crash Types &amp; Calculations'!$M$5:$N$9,2,FALSE)),VLOOKUP("Night",'Crash Types &amp; Calculations'!$D$5:$K$26,8,FALSE),FALSE))</f>
        <v>1</v>
      </c>
      <c r="AV90" s="288">
        <f t="shared" si="14"/>
        <v>0</v>
      </c>
      <c r="AW90" s="284">
        <f ca="1">IF(OR(ISBLANK('Worksheet 2b'!$D$41),ISBLANK($D90),ISBLANK($E90),ISERROR(VLOOKUP('Worksheet 2b'!$D$41,INDIRECT(VLOOKUP('Crash Summary Worksheet'!$D90,'Crash Types &amp; Calculations'!$M$5:$N$9,2,FALSE)),VLOOKUP('Crash Summary Worksheet'!$E90,'Crash Types &amp; Calculations'!$D$5:$K$26,8,FALSE),FALSE))),1,VLOOKUP('Worksheet 2b'!$D$41,INDIRECT(VLOOKUP('Crash Summary Worksheet'!$D90,'Crash Types &amp; Calculations'!$M$5:$N$9,2,FALSE)),VLOOKUP('Crash Summary Worksheet'!$E90,'Crash Types &amp; Calculations'!$D$5:$K$26,8,FALSE),FALSE))</f>
        <v>1</v>
      </c>
      <c r="AX90" s="285">
        <f ca="1">IF(OR(ISBLANK('Worksheet 2b'!$D$41),ISBLANK($D90),ISBLANK($E90),$H90="N",ISBLANK($H90)),1,VLOOKUP('Worksheet 2b'!$D$41,INDIRECT(VLOOKUP('Crash Summary Worksheet'!$D90,'Crash Types &amp; Calculations'!$M$5:$N$9,2,FALSE)),VLOOKUP("Wet Pavement",'Crash Types &amp; Calculations'!$D$5:$K$26,8,FALSE),FALSE))</f>
        <v>1</v>
      </c>
      <c r="AY90" s="287">
        <f ca="1">IF(OR(ISBLANK('Worksheet 2b'!$D$41),ISBLANK($D90),ISBLANK($E90),$G90="N",ISBLANK($G90)),1,VLOOKUP('Worksheet 2b'!$D$41,INDIRECT(VLOOKUP('Crash Summary Worksheet'!$D90,'Crash Types &amp; Calculations'!$M$5:$N$9,2,FALSE)),VLOOKUP("Night",'Crash Types &amp; Calculations'!$D$5:$K$26,8,FALSE),FALSE))</f>
        <v>1</v>
      </c>
      <c r="AZ90" s="288">
        <f t="shared" si="15"/>
        <v>0</v>
      </c>
    </row>
    <row r="91" spans="1:52" ht="12.75" customHeight="1" x14ac:dyDescent="0.2">
      <c r="A91" s="618">
        <v>86</v>
      </c>
      <c r="B91" s="118"/>
      <c r="C91" s="119"/>
      <c r="D91" s="117"/>
      <c r="E91" s="117"/>
      <c r="F91" s="117"/>
      <c r="G91" s="118"/>
      <c r="H91" s="118"/>
      <c r="I91" s="118"/>
      <c r="J91" s="118"/>
      <c r="K91" s="117"/>
      <c r="L91" s="120"/>
      <c r="M91" s="289">
        <f t="shared" si="16"/>
        <v>0</v>
      </c>
      <c r="N91" s="290">
        <f t="shared" si="17"/>
        <v>1</v>
      </c>
      <c r="O91" s="283">
        <f>IF(ISBLANK('Worksheet 2a'!$D$13),1,
IF(AND(MAX(AC91:AE91)&gt;1,MIN(AC91:AE91)&lt;=1),MAX(AC91:AE91)*MIN(AC91:AE91),
IF(MIN(AC91:AE91)&gt;=1,MAX(AC91:AE91),MIN(AC91:AE91))))</f>
        <v>1</v>
      </c>
      <c r="P91" s="283">
        <f>IF(ISBLANK('Worksheet 2a'!$D$27),1,
IF(AND(MAX(AG91:AI91)&gt;1,MIN(AG91:AI91)&lt;=1),MAX(AG91:AI91)*MIN(AG91:AI91),
IF(MIN(AG91:AI91)&gt;=1,MAX(AG91:AI91),MIN(AG91:AI91))))</f>
        <v>1</v>
      </c>
      <c r="Q91" s="283">
        <f>IF(ISBLANK('Worksheet 2a'!$D$41),1,
IF(AND(MAX(AK91:AM91)&gt;1,MIN(AK91:AM91)&lt;=1),MAX(AK91:AM91)*MIN(AK91:AM91),
IF(MIN(AK91:AM91)&gt;=1,MAX(AK91:AM91),MIN(AK91:AM91))))</f>
        <v>1</v>
      </c>
      <c r="R91" s="283">
        <f>IF(ISBLANK('Worksheet 2b'!$D$13),1,
IF(AND(MAX(AO91:AQ91)&gt;1,MIN(AO91:AQ91)&lt;=1),MAX(AO91:AQ91)*MIN(AO91:AQ91),
IF(MIN(AO91:AQ91)&gt;=1,MAX(AO91:AQ91),MIN(AO91:AQ91))))</f>
        <v>1</v>
      </c>
      <c r="S91" s="283">
        <f>IF(ISBLANK('Worksheet 2b'!$D$27),1,
IF(AND(MAX(AS91:AU91)&gt;1,MIN(AS91:AU91)&lt;=1),MAX(AS91:AU91)*MIN(AS91:AU91),
IF(MIN(AS91:AU91)&gt;=1,MAX(AS91:AU91),MIN(AS91:AU91))))</f>
        <v>1</v>
      </c>
      <c r="T91" s="283">
        <f>IF(ISBLANK('Worksheet 2b'!$D$41),1,
IF(AND(MAX(AW91:AY91)&gt;1,MIN(AW91:AY91)&lt;=1),MAX(AW91:AY91)*MIN(AW91:AY91),
IF(MIN(AW91:AY91)&gt;=1,MAX(AW91:AY91),MIN(AW91:AY91))))</f>
        <v>1</v>
      </c>
      <c r="U91" s="669" cm="1">
        <f t="array" ref="U91">IF(MAX(O91:T91)&lt;=1,1,PRODUCT(IF(O91:T91&gt;=1,O91:T91)))</f>
        <v>1</v>
      </c>
      <c r="V91" s="669">
        <f t="shared" si="18"/>
        <v>1</v>
      </c>
      <c r="W91" s="683" t="str">
        <f t="shared" si="19"/>
        <v>X</v>
      </c>
      <c r="X91" s="683">
        <f>IF(P91=MIN($O91:$T91),IF(COUNTIF($W91:W91,"X")&gt;0,P91,"X"),P91)</f>
        <v>1</v>
      </c>
      <c r="Y91" s="683">
        <f>IF(Q91=MIN($O91:$T91),IF(COUNTIF($W91:X91,"X")&gt;0,Q91,"X"),Q91)</f>
        <v>1</v>
      </c>
      <c r="Z91" s="683">
        <f>IF(R91=MIN($O91:$T91),IF(COUNTIF($W91:Y91,"X")&gt;0,R91,"X"),R91)</f>
        <v>1</v>
      </c>
      <c r="AA91" s="683">
        <f>IF(S91=MIN($O91:$T91),IF(COUNTIF($W91:Z91,"X")&gt;0,S91,"X"),S91)</f>
        <v>1</v>
      </c>
      <c r="AB91" s="684">
        <f>IF(T91=MIN($O91:$T91),IF(COUNTIF($W91:AA91,"X")&gt;0,T91,"X"),T91)</f>
        <v>1</v>
      </c>
      <c r="AC91" s="284">
        <f ca="1">IF(OR(ISBLANK('Worksheet 2a'!$D$13),ISBLANK($D91),ISBLANK($E91),ISERROR(VLOOKUP('Worksheet 2a'!$D$13,INDIRECT(VLOOKUP('Crash Summary Worksheet'!$D91,'Crash Types &amp; Calculations'!$M$5:$N$9,2,FALSE)),VLOOKUP('Crash Summary Worksheet'!$E91,'Crash Types &amp; Calculations'!$D$5:$K$26,8,FALSE),FALSE))),1,VLOOKUP('Worksheet 2a'!$D$13,INDIRECT(VLOOKUP('Crash Summary Worksheet'!$D91,'Crash Types &amp; Calculations'!$M$5:$N$9,2,FALSE)),VLOOKUP('Crash Summary Worksheet'!$E91,'Crash Types &amp; Calculations'!$D$5:$K$26,8,FALSE),FALSE))</f>
        <v>1</v>
      </c>
      <c r="AD91" s="285">
        <f ca="1">IF(OR(ISBLANK('Worksheet 2a'!$D$13),ISBLANK($D91),ISBLANK($E91),$H91="N",ISBLANK($H91)),1,VLOOKUP('Worksheet 2a'!$D$13,INDIRECT(VLOOKUP('Crash Summary Worksheet'!$D91,'Crash Types &amp; Calculations'!$M$5:$N$9,2,FALSE)),VLOOKUP("Wet Pavement",'Crash Types &amp; Calculations'!$D$5:$K$26,8,FALSE),FALSE))</f>
        <v>1</v>
      </c>
      <c r="AE91" s="286">
        <f ca="1">IF(OR(ISBLANK('Worksheet 2a'!$D$13),ISBLANK($D91),ISBLANK($E91),$G91="N",ISBLANK($G91)),1,VLOOKUP('Worksheet 2a'!$D$13,INDIRECT(VLOOKUP('Crash Summary Worksheet'!$D91,'Crash Types &amp; Calculations'!$M$5:$N$9,2,FALSE)),VLOOKUP("Night",'Crash Types &amp; Calculations'!$D$5:$K$26,8,FALSE),FALSE))</f>
        <v>1</v>
      </c>
      <c r="AF91" s="288">
        <f t="shared" si="10"/>
        <v>0</v>
      </c>
      <c r="AG91" s="284">
        <f ca="1">IF(OR(ISBLANK('Worksheet 2a'!$D$27),ISBLANK($D91),ISBLANK($E91),ISERROR(VLOOKUP('Worksheet 2a'!$D$27,INDIRECT(VLOOKUP('Crash Summary Worksheet'!$D91,'Crash Types &amp; Calculations'!$M$5:$N$9,2,FALSE)),VLOOKUP('Crash Summary Worksheet'!$E91,'Crash Types &amp; Calculations'!$D$5:$K$26,8,FALSE),FALSE))),1,VLOOKUP('Worksheet 2a'!$D$27,INDIRECT(VLOOKUP('Crash Summary Worksheet'!$D91,'Crash Types &amp; Calculations'!$M$5:$N$9,2,FALSE)),VLOOKUP('Crash Summary Worksheet'!$E91,'Crash Types &amp; Calculations'!$D$5:$K$26,8,FALSE),FALSE))</f>
        <v>1</v>
      </c>
      <c r="AH91" s="285">
        <f ca="1">IF(OR(ISBLANK('Worksheet 2a'!$D$27),ISBLANK($D91),ISBLANK($E91),$H91="N",ISBLANK($H91)),1,VLOOKUP('Worksheet 2a'!$D$27,INDIRECT(VLOOKUP('Crash Summary Worksheet'!$D91,'Crash Types &amp; Calculations'!$M$5:$N$9,2,FALSE)),VLOOKUP("Wet Pavement",'Crash Types &amp; Calculations'!$D$5:$K$26,8,FALSE),FALSE))</f>
        <v>1</v>
      </c>
      <c r="AI91" s="286">
        <f ca="1">IF(OR(ISBLANK('Worksheet 2a'!$D$27),ISBLANK($D91),ISBLANK($E91),$G91="N",ISBLANK($G91)),1,VLOOKUP('Worksheet 2a'!$D$27,INDIRECT(VLOOKUP('Crash Summary Worksheet'!$D91,'Crash Types &amp; Calculations'!$M$5:$N$9,2,FALSE)),VLOOKUP("Night",'Crash Types &amp; Calculations'!$D$5:$K$26,8,FALSE),FALSE))</f>
        <v>1</v>
      </c>
      <c r="AJ91" s="288">
        <f t="shared" si="11"/>
        <v>0</v>
      </c>
      <c r="AK91" s="284">
        <f ca="1">IF(OR(ISBLANK('Worksheet 2a'!$D$41),ISBLANK($D91),ISBLANK($E91),ISERROR(VLOOKUP('Worksheet 2a'!$D$41,INDIRECT(VLOOKUP('Crash Summary Worksheet'!$D91,'Crash Types &amp; Calculations'!$M$5:$N$9,2,FALSE)),VLOOKUP('Crash Summary Worksheet'!$E91,'Crash Types &amp; Calculations'!$D$5:$K$26,8,FALSE),FALSE))),1,VLOOKUP('Worksheet 2a'!$D$41,INDIRECT(VLOOKUP('Crash Summary Worksheet'!$D91,'Crash Types &amp; Calculations'!$M$5:$N$9,2,FALSE)),VLOOKUP('Crash Summary Worksheet'!$E91,'Crash Types &amp; Calculations'!$D$5:$K$26,8,FALSE),FALSE))</f>
        <v>1</v>
      </c>
      <c r="AL91" s="285">
        <f ca="1">IF(OR(ISBLANK('Worksheet 2a'!$D$41),ISBLANK($D91),ISBLANK($E91),$H91="N",ISBLANK($H91)),1,VLOOKUP('Worksheet 2a'!$D$41,INDIRECT(VLOOKUP('Crash Summary Worksheet'!$D91,'Crash Types &amp; Calculations'!$M$5:$N$9,2,FALSE)),VLOOKUP("Wet Pavement",'Crash Types &amp; Calculations'!$D$5:$K$26,8,FALSE),FALSE))</f>
        <v>1</v>
      </c>
      <c r="AM91" s="287">
        <f ca="1">IF(OR(ISBLANK('Worksheet 2a'!$D$41),ISBLANK($D91),ISBLANK($E91),$G91="N",ISBLANK($G91)),1,VLOOKUP('Worksheet 2a'!$D$41,INDIRECT(VLOOKUP('Crash Summary Worksheet'!$D91,'Crash Types &amp; Calculations'!$M$5:$N$9,2,FALSE)),VLOOKUP("Night",'Crash Types &amp; Calculations'!$D$5:$K$26,8,FALSE),FALSE))</f>
        <v>1</v>
      </c>
      <c r="AN91" s="288">
        <f t="shared" si="12"/>
        <v>0</v>
      </c>
      <c r="AO91" s="284">
        <f ca="1">IF(OR(ISBLANK('Worksheet 2b'!$D$13),ISBLANK($D91),ISBLANK($E91),ISERROR(VLOOKUP('Worksheet 2b'!$D$13,INDIRECT(VLOOKUP('Crash Summary Worksheet'!$D91,'Crash Types &amp; Calculations'!$M$5:$N$9,2,FALSE)),VLOOKUP('Crash Summary Worksheet'!$E91,'Crash Types &amp; Calculations'!$D$5:$K$26,8,FALSE),FALSE))),1,VLOOKUP('Worksheet 2b'!$D$13,INDIRECT(VLOOKUP('Crash Summary Worksheet'!$D91,'Crash Types &amp; Calculations'!$M$5:$N$9,2,FALSE)),VLOOKUP('Crash Summary Worksheet'!$E91,'Crash Types &amp; Calculations'!$D$5:$K$26,8,FALSE),FALSE))</f>
        <v>1</v>
      </c>
      <c r="AP91" s="285">
        <f ca="1">IF(OR(ISBLANK('Worksheet 2b'!$D$13),ISBLANK($D91),ISBLANK($E91),$H91="N",ISBLANK($H91)),1,VLOOKUP('Worksheet 2b'!$D$13,INDIRECT(VLOOKUP('Crash Summary Worksheet'!$D91,'Crash Types &amp; Calculations'!$M$5:$N$9,2,FALSE)),VLOOKUP("Wet Pavement",'Crash Types &amp; Calculations'!$D$5:$K$26,8,FALSE),FALSE))</f>
        <v>1</v>
      </c>
      <c r="AQ91" s="286">
        <f ca="1">IF(OR(ISBLANK('Worksheet 2b'!$D$13),ISBLANK($D91),ISBLANK($E91),$G91="N",ISBLANK($G91)),1,VLOOKUP('Worksheet 2b'!$D$13,INDIRECT(VLOOKUP('Crash Summary Worksheet'!$D91,'Crash Types &amp; Calculations'!$M$5:$N$9,2,FALSE)),VLOOKUP("Night",'Crash Types &amp; Calculations'!$D$5:$K$26,8,FALSE),FALSE))</f>
        <v>1</v>
      </c>
      <c r="AR91" s="288">
        <f t="shared" si="13"/>
        <v>0</v>
      </c>
      <c r="AS91" s="284">
        <f ca="1">IF(OR(ISBLANK('Worksheet 2b'!$D$27),ISBLANK($D91),ISBLANK($E91),ISERROR(VLOOKUP('Worksheet 2b'!$D$27,INDIRECT(VLOOKUP('Crash Summary Worksheet'!$D91,'Crash Types &amp; Calculations'!$M$5:$N$9,2,FALSE)),VLOOKUP('Crash Summary Worksheet'!$E91,'Crash Types &amp; Calculations'!$D$5:$K$26,8,FALSE),FALSE))),1,VLOOKUP('Worksheet 2b'!$D$27,INDIRECT(VLOOKUP('Crash Summary Worksheet'!$D91,'Crash Types &amp; Calculations'!$M$5:$N$9,2,FALSE)),VLOOKUP('Crash Summary Worksheet'!$E91,'Crash Types &amp; Calculations'!$D$5:$K$26,8,FALSE),FALSE))</f>
        <v>1</v>
      </c>
      <c r="AT91" s="285">
        <f ca="1">IF(OR(ISBLANK('Worksheet 2b'!$D$27),ISBLANK($D91),ISBLANK($E91),$H91="N",ISBLANK($H91)),1,VLOOKUP('Worksheet 2b'!$D$27,INDIRECT(VLOOKUP('Crash Summary Worksheet'!$D91,'Crash Types &amp; Calculations'!$M$5:$N$9,2,FALSE)),VLOOKUP("Wet Pavement",'Crash Types &amp; Calculations'!$D$5:$K$26,8,FALSE),FALSE))</f>
        <v>1</v>
      </c>
      <c r="AU91" s="286">
        <f ca="1">IF(OR(ISBLANK('Worksheet 2b'!$D$27),ISBLANK($D91),ISBLANK($E91),$G91="N",ISBLANK($G91)),1,VLOOKUP('Worksheet 2b'!$D$27,INDIRECT(VLOOKUP('Crash Summary Worksheet'!$D91,'Crash Types &amp; Calculations'!$M$5:$N$9,2,FALSE)),VLOOKUP("Night",'Crash Types &amp; Calculations'!$D$5:$K$26,8,FALSE),FALSE))</f>
        <v>1</v>
      </c>
      <c r="AV91" s="288">
        <f t="shared" si="14"/>
        <v>0</v>
      </c>
      <c r="AW91" s="284">
        <f ca="1">IF(OR(ISBLANK('Worksheet 2b'!$D$41),ISBLANK($D91),ISBLANK($E91),ISERROR(VLOOKUP('Worksheet 2b'!$D$41,INDIRECT(VLOOKUP('Crash Summary Worksheet'!$D91,'Crash Types &amp; Calculations'!$M$5:$N$9,2,FALSE)),VLOOKUP('Crash Summary Worksheet'!$E91,'Crash Types &amp; Calculations'!$D$5:$K$26,8,FALSE),FALSE))),1,VLOOKUP('Worksheet 2b'!$D$41,INDIRECT(VLOOKUP('Crash Summary Worksheet'!$D91,'Crash Types &amp; Calculations'!$M$5:$N$9,2,FALSE)),VLOOKUP('Crash Summary Worksheet'!$E91,'Crash Types &amp; Calculations'!$D$5:$K$26,8,FALSE),FALSE))</f>
        <v>1</v>
      </c>
      <c r="AX91" s="285">
        <f ca="1">IF(OR(ISBLANK('Worksheet 2b'!$D$41),ISBLANK($D91),ISBLANK($E91),$H91="N",ISBLANK($H91)),1,VLOOKUP('Worksheet 2b'!$D$41,INDIRECT(VLOOKUP('Crash Summary Worksheet'!$D91,'Crash Types &amp; Calculations'!$M$5:$N$9,2,FALSE)),VLOOKUP("Wet Pavement",'Crash Types &amp; Calculations'!$D$5:$K$26,8,FALSE),FALSE))</f>
        <v>1</v>
      </c>
      <c r="AY91" s="287">
        <f ca="1">IF(OR(ISBLANK('Worksheet 2b'!$D$41),ISBLANK($D91),ISBLANK($E91),$G91="N",ISBLANK($G91)),1,VLOOKUP('Worksheet 2b'!$D$41,INDIRECT(VLOOKUP('Crash Summary Worksheet'!$D91,'Crash Types &amp; Calculations'!$M$5:$N$9,2,FALSE)),VLOOKUP("Night",'Crash Types &amp; Calculations'!$D$5:$K$26,8,FALSE),FALSE))</f>
        <v>1</v>
      </c>
      <c r="AZ91" s="288">
        <f t="shared" si="15"/>
        <v>0</v>
      </c>
    </row>
    <row r="92" spans="1:52" ht="12.75" customHeight="1" x14ac:dyDescent="0.2">
      <c r="A92" s="618">
        <v>87</v>
      </c>
      <c r="B92" s="118"/>
      <c r="C92" s="119"/>
      <c r="D92" s="117"/>
      <c r="E92" s="117"/>
      <c r="F92" s="117"/>
      <c r="G92" s="118"/>
      <c r="H92" s="118"/>
      <c r="I92" s="118"/>
      <c r="J92" s="118"/>
      <c r="K92" s="117"/>
      <c r="L92" s="120"/>
      <c r="M92" s="289">
        <f t="shared" si="16"/>
        <v>0</v>
      </c>
      <c r="N92" s="290">
        <f t="shared" si="17"/>
        <v>1</v>
      </c>
      <c r="O92" s="283">
        <f>IF(ISBLANK('Worksheet 2a'!$D$13),1,
IF(AND(MAX(AC92:AE92)&gt;1,MIN(AC92:AE92)&lt;=1),MAX(AC92:AE92)*MIN(AC92:AE92),
IF(MIN(AC92:AE92)&gt;=1,MAX(AC92:AE92),MIN(AC92:AE92))))</f>
        <v>1</v>
      </c>
      <c r="P92" s="283">
        <f>IF(ISBLANK('Worksheet 2a'!$D$27),1,
IF(AND(MAX(AG92:AI92)&gt;1,MIN(AG92:AI92)&lt;=1),MAX(AG92:AI92)*MIN(AG92:AI92),
IF(MIN(AG92:AI92)&gt;=1,MAX(AG92:AI92),MIN(AG92:AI92))))</f>
        <v>1</v>
      </c>
      <c r="Q92" s="283">
        <f>IF(ISBLANK('Worksheet 2a'!$D$41),1,
IF(AND(MAX(AK92:AM92)&gt;1,MIN(AK92:AM92)&lt;=1),MAX(AK92:AM92)*MIN(AK92:AM92),
IF(MIN(AK92:AM92)&gt;=1,MAX(AK92:AM92),MIN(AK92:AM92))))</f>
        <v>1</v>
      </c>
      <c r="R92" s="283">
        <f>IF(ISBLANK('Worksheet 2b'!$D$13),1,
IF(AND(MAX(AO92:AQ92)&gt;1,MIN(AO92:AQ92)&lt;=1),MAX(AO92:AQ92)*MIN(AO92:AQ92),
IF(MIN(AO92:AQ92)&gt;=1,MAX(AO92:AQ92),MIN(AO92:AQ92))))</f>
        <v>1</v>
      </c>
      <c r="S92" s="283">
        <f>IF(ISBLANK('Worksheet 2b'!$D$27),1,
IF(AND(MAX(AS92:AU92)&gt;1,MIN(AS92:AU92)&lt;=1),MAX(AS92:AU92)*MIN(AS92:AU92),
IF(MIN(AS92:AU92)&gt;=1,MAX(AS92:AU92),MIN(AS92:AU92))))</f>
        <v>1</v>
      </c>
      <c r="T92" s="283">
        <f>IF(ISBLANK('Worksheet 2b'!$D$41),1,
IF(AND(MAX(AW92:AY92)&gt;1,MIN(AW92:AY92)&lt;=1),MAX(AW92:AY92)*MIN(AW92:AY92),
IF(MIN(AW92:AY92)&gt;=1,MAX(AW92:AY92),MIN(AW92:AY92))))</f>
        <v>1</v>
      </c>
      <c r="U92" s="669" cm="1">
        <f t="array" ref="U92">IF(MAX(O92:T92)&lt;=1,1,PRODUCT(IF(O92:T92&gt;=1,O92:T92)))</f>
        <v>1</v>
      </c>
      <c r="V92" s="669">
        <f t="shared" si="18"/>
        <v>1</v>
      </c>
      <c r="W92" s="683" t="str">
        <f t="shared" si="19"/>
        <v>X</v>
      </c>
      <c r="X92" s="683">
        <f>IF(P92=MIN($O92:$T92),IF(COUNTIF($W92:W92,"X")&gt;0,P92,"X"),P92)</f>
        <v>1</v>
      </c>
      <c r="Y92" s="683">
        <f>IF(Q92=MIN($O92:$T92),IF(COUNTIF($W92:X92,"X")&gt;0,Q92,"X"),Q92)</f>
        <v>1</v>
      </c>
      <c r="Z92" s="683">
        <f>IF(R92=MIN($O92:$T92),IF(COUNTIF($W92:Y92,"X")&gt;0,R92,"X"),R92)</f>
        <v>1</v>
      </c>
      <c r="AA92" s="683">
        <f>IF(S92=MIN($O92:$T92),IF(COUNTIF($W92:Z92,"X")&gt;0,S92,"X"),S92)</f>
        <v>1</v>
      </c>
      <c r="AB92" s="684">
        <f>IF(T92=MIN($O92:$T92),IF(COUNTIF($W92:AA92,"X")&gt;0,T92,"X"),T92)</f>
        <v>1</v>
      </c>
      <c r="AC92" s="284">
        <f ca="1">IF(OR(ISBLANK('Worksheet 2a'!$D$13),ISBLANK($D92),ISBLANK($E92),ISERROR(VLOOKUP('Worksheet 2a'!$D$13,INDIRECT(VLOOKUP('Crash Summary Worksheet'!$D92,'Crash Types &amp; Calculations'!$M$5:$N$9,2,FALSE)),VLOOKUP('Crash Summary Worksheet'!$E92,'Crash Types &amp; Calculations'!$D$5:$K$26,8,FALSE),FALSE))),1,VLOOKUP('Worksheet 2a'!$D$13,INDIRECT(VLOOKUP('Crash Summary Worksheet'!$D92,'Crash Types &amp; Calculations'!$M$5:$N$9,2,FALSE)),VLOOKUP('Crash Summary Worksheet'!$E92,'Crash Types &amp; Calculations'!$D$5:$K$26,8,FALSE),FALSE))</f>
        <v>1</v>
      </c>
      <c r="AD92" s="285">
        <f ca="1">IF(OR(ISBLANK('Worksheet 2a'!$D$13),ISBLANK($D92),ISBLANK($E92),$H92="N",ISBLANK($H92)),1,VLOOKUP('Worksheet 2a'!$D$13,INDIRECT(VLOOKUP('Crash Summary Worksheet'!$D92,'Crash Types &amp; Calculations'!$M$5:$N$9,2,FALSE)),VLOOKUP("Wet Pavement",'Crash Types &amp; Calculations'!$D$5:$K$26,8,FALSE),FALSE))</f>
        <v>1</v>
      </c>
      <c r="AE92" s="286">
        <f ca="1">IF(OR(ISBLANK('Worksheet 2a'!$D$13),ISBLANK($D92),ISBLANK($E92),$G92="N",ISBLANK($G92)),1,VLOOKUP('Worksheet 2a'!$D$13,INDIRECT(VLOOKUP('Crash Summary Worksheet'!$D92,'Crash Types &amp; Calculations'!$M$5:$N$9,2,FALSE)),VLOOKUP("Night",'Crash Types &amp; Calculations'!$D$5:$K$26,8,FALSE),FALSE))</f>
        <v>1</v>
      </c>
      <c r="AF92" s="288">
        <f t="shared" si="10"/>
        <v>0</v>
      </c>
      <c r="AG92" s="284">
        <f ca="1">IF(OR(ISBLANK('Worksheet 2a'!$D$27),ISBLANK($D92),ISBLANK($E92),ISERROR(VLOOKUP('Worksheet 2a'!$D$27,INDIRECT(VLOOKUP('Crash Summary Worksheet'!$D92,'Crash Types &amp; Calculations'!$M$5:$N$9,2,FALSE)),VLOOKUP('Crash Summary Worksheet'!$E92,'Crash Types &amp; Calculations'!$D$5:$K$26,8,FALSE),FALSE))),1,VLOOKUP('Worksheet 2a'!$D$27,INDIRECT(VLOOKUP('Crash Summary Worksheet'!$D92,'Crash Types &amp; Calculations'!$M$5:$N$9,2,FALSE)),VLOOKUP('Crash Summary Worksheet'!$E92,'Crash Types &amp; Calculations'!$D$5:$K$26,8,FALSE),FALSE))</f>
        <v>1</v>
      </c>
      <c r="AH92" s="285">
        <f ca="1">IF(OR(ISBLANK('Worksheet 2a'!$D$27),ISBLANK($D92),ISBLANK($E92),$H92="N",ISBLANK($H92)),1,VLOOKUP('Worksheet 2a'!$D$27,INDIRECT(VLOOKUP('Crash Summary Worksheet'!$D92,'Crash Types &amp; Calculations'!$M$5:$N$9,2,FALSE)),VLOOKUP("Wet Pavement",'Crash Types &amp; Calculations'!$D$5:$K$26,8,FALSE),FALSE))</f>
        <v>1</v>
      </c>
      <c r="AI92" s="286">
        <f ca="1">IF(OR(ISBLANK('Worksheet 2a'!$D$27),ISBLANK($D92),ISBLANK($E92),$G92="N",ISBLANK($G92)),1,VLOOKUP('Worksheet 2a'!$D$27,INDIRECT(VLOOKUP('Crash Summary Worksheet'!$D92,'Crash Types &amp; Calculations'!$M$5:$N$9,2,FALSE)),VLOOKUP("Night",'Crash Types &amp; Calculations'!$D$5:$K$26,8,FALSE),FALSE))</f>
        <v>1</v>
      </c>
      <c r="AJ92" s="288">
        <f t="shared" si="11"/>
        <v>0</v>
      </c>
      <c r="AK92" s="284">
        <f ca="1">IF(OR(ISBLANK('Worksheet 2a'!$D$41),ISBLANK($D92),ISBLANK($E92),ISERROR(VLOOKUP('Worksheet 2a'!$D$41,INDIRECT(VLOOKUP('Crash Summary Worksheet'!$D92,'Crash Types &amp; Calculations'!$M$5:$N$9,2,FALSE)),VLOOKUP('Crash Summary Worksheet'!$E92,'Crash Types &amp; Calculations'!$D$5:$K$26,8,FALSE),FALSE))),1,VLOOKUP('Worksheet 2a'!$D$41,INDIRECT(VLOOKUP('Crash Summary Worksheet'!$D92,'Crash Types &amp; Calculations'!$M$5:$N$9,2,FALSE)),VLOOKUP('Crash Summary Worksheet'!$E92,'Crash Types &amp; Calculations'!$D$5:$K$26,8,FALSE),FALSE))</f>
        <v>1</v>
      </c>
      <c r="AL92" s="285">
        <f ca="1">IF(OR(ISBLANK('Worksheet 2a'!$D$41),ISBLANK($D92),ISBLANK($E92),$H92="N",ISBLANK($H92)),1,VLOOKUP('Worksheet 2a'!$D$41,INDIRECT(VLOOKUP('Crash Summary Worksheet'!$D92,'Crash Types &amp; Calculations'!$M$5:$N$9,2,FALSE)),VLOOKUP("Wet Pavement",'Crash Types &amp; Calculations'!$D$5:$K$26,8,FALSE),FALSE))</f>
        <v>1</v>
      </c>
      <c r="AM92" s="287">
        <f ca="1">IF(OR(ISBLANK('Worksheet 2a'!$D$41),ISBLANK($D92),ISBLANK($E92),$G92="N",ISBLANK($G92)),1,VLOOKUP('Worksheet 2a'!$D$41,INDIRECT(VLOOKUP('Crash Summary Worksheet'!$D92,'Crash Types &amp; Calculations'!$M$5:$N$9,2,FALSE)),VLOOKUP("Night",'Crash Types &amp; Calculations'!$D$5:$K$26,8,FALSE),FALSE))</f>
        <v>1</v>
      </c>
      <c r="AN92" s="288">
        <f t="shared" si="12"/>
        <v>0</v>
      </c>
      <c r="AO92" s="284">
        <f ca="1">IF(OR(ISBLANK('Worksheet 2b'!$D$13),ISBLANK($D92),ISBLANK($E92),ISERROR(VLOOKUP('Worksheet 2b'!$D$13,INDIRECT(VLOOKUP('Crash Summary Worksheet'!$D92,'Crash Types &amp; Calculations'!$M$5:$N$9,2,FALSE)),VLOOKUP('Crash Summary Worksheet'!$E92,'Crash Types &amp; Calculations'!$D$5:$K$26,8,FALSE),FALSE))),1,VLOOKUP('Worksheet 2b'!$D$13,INDIRECT(VLOOKUP('Crash Summary Worksheet'!$D92,'Crash Types &amp; Calculations'!$M$5:$N$9,2,FALSE)),VLOOKUP('Crash Summary Worksheet'!$E92,'Crash Types &amp; Calculations'!$D$5:$K$26,8,FALSE),FALSE))</f>
        <v>1</v>
      </c>
      <c r="AP92" s="285">
        <f ca="1">IF(OR(ISBLANK('Worksheet 2b'!$D$13),ISBLANK($D92),ISBLANK($E92),$H92="N",ISBLANK($H92)),1,VLOOKUP('Worksheet 2b'!$D$13,INDIRECT(VLOOKUP('Crash Summary Worksheet'!$D92,'Crash Types &amp; Calculations'!$M$5:$N$9,2,FALSE)),VLOOKUP("Wet Pavement",'Crash Types &amp; Calculations'!$D$5:$K$26,8,FALSE),FALSE))</f>
        <v>1</v>
      </c>
      <c r="AQ92" s="286">
        <f ca="1">IF(OR(ISBLANK('Worksheet 2b'!$D$13),ISBLANK($D92),ISBLANK($E92),$G92="N",ISBLANK($G92)),1,VLOOKUP('Worksheet 2b'!$D$13,INDIRECT(VLOOKUP('Crash Summary Worksheet'!$D92,'Crash Types &amp; Calculations'!$M$5:$N$9,2,FALSE)),VLOOKUP("Night",'Crash Types &amp; Calculations'!$D$5:$K$26,8,FALSE),FALSE))</f>
        <v>1</v>
      </c>
      <c r="AR92" s="288">
        <f t="shared" si="13"/>
        <v>0</v>
      </c>
      <c r="AS92" s="284">
        <f ca="1">IF(OR(ISBLANK('Worksheet 2b'!$D$27),ISBLANK($D92),ISBLANK($E92),ISERROR(VLOOKUP('Worksheet 2b'!$D$27,INDIRECT(VLOOKUP('Crash Summary Worksheet'!$D92,'Crash Types &amp; Calculations'!$M$5:$N$9,2,FALSE)),VLOOKUP('Crash Summary Worksheet'!$E92,'Crash Types &amp; Calculations'!$D$5:$K$26,8,FALSE),FALSE))),1,VLOOKUP('Worksheet 2b'!$D$27,INDIRECT(VLOOKUP('Crash Summary Worksheet'!$D92,'Crash Types &amp; Calculations'!$M$5:$N$9,2,FALSE)),VLOOKUP('Crash Summary Worksheet'!$E92,'Crash Types &amp; Calculations'!$D$5:$K$26,8,FALSE),FALSE))</f>
        <v>1</v>
      </c>
      <c r="AT92" s="285">
        <f ca="1">IF(OR(ISBLANK('Worksheet 2b'!$D$27),ISBLANK($D92),ISBLANK($E92),$H92="N",ISBLANK($H92)),1,VLOOKUP('Worksheet 2b'!$D$27,INDIRECT(VLOOKUP('Crash Summary Worksheet'!$D92,'Crash Types &amp; Calculations'!$M$5:$N$9,2,FALSE)),VLOOKUP("Wet Pavement",'Crash Types &amp; Calculations'!$D$5:$K$26,8,FALSE),FALSE))</f>
        <v>1</v>
      </c>
      <c r="AU92" s="286">
        <f ca="1">IF(OR(ISBLANK('Worksheet 2b'!$D$27),ISBLANK($D92),ISBLANK($E92),$G92="N",ISBLANK($G92)),1,VLOOKUP('Worksheet 2b'!$D$27,INDIRECT(VLOOKUP('Crash Summary Worksheet'!$D92,'Crash Types &amp; Calculations'!$M$5:$N$9,2,FALSE)),VLOOKUP("Night",'Crash Types &amp; Calculations'!$D$5:$K$26,8,FALSE),FALSE))</f>
        <v>1</v>
      </c>
      <c r="AV92" s="288">
        <f t="shared" si="14"/>
        <v>0</v>
      </c>
      <c r="AW92" s="284">
        <f ca="1">IF(OR(ISBLANK('Worksheet 2b'!$D$41),ISBLANK($D92),ISBLANK($E92),ISERROR(VLOOKUP('Worksheet 2b'!$D$41,INDIRECT(VLOOKUP('Crash Summary Worksheet'!$D92,'Crash Types &amp; Calculations'!$M$5:$N$9,2,FALSE)),VLOOKUP('Crash Summary Worksheet'!$E92,'Crash Types &amp; Calculations'!$D$5:$K$26,8,FALSE),FALSE))),1,VLOOKUP('Worksheet 2b'!$D$41,INDIRECT(VLOOKUP('Crash Summary Worksheet'!$D92,'Crash Types &amp; Calculations'!$M$5:$N$9,2,FALSE)),VLOOKUP('Crash Summary Worksheet'!$E92,'Crash Types &amp; Calculations'!$D$5:$K$26,8,FALSE),FALSE))</f>
        <v>1</v>
      </c>
      <c r="AX92" s="285">
        <f ca="1">IF(OR(ISBLANK('Worksheet 2b'!$D$41),ISBLANK($D92),ISBLANK($E92),$H92="N",ISBLANK($H92)),1,VLOOKUP('Worksheet 2b'!$D$41,INDIRECT(VLOOKUP('Crash Summary Worksheet'!$D92,'Crash Types &amp; Calculations'!$M$5:$N$9,2,FALSE)),VLOOKUP("Wet Pavement",'Crash Types &amp; Calculations'!$D$5:$K$26,8,FALSE),FALSE))</f>
        <v>1</v>
      </c>
      <c r="AY92" s="287">
        <f ca="1">IF(OR(ISBLANK('Worksheet 2b'!$D$41),ISBLANK($D92),ISBLANK($E92),$G92="N",ISBLANK($G92)),1,VLOOKUP('Worksheet 2b'!$D$41,INDIRECT(VLOOKUP('Crash Summary Worksheet'!$D92,'Crash Types &amp; Calculations'!$M$5:$N$9,2,FALSE)),VLOOKUP("Night",'Crash Types &amp; Calculations'!$D$5:$K$26,8,FALSE),FALSE))</f>
        <v>1</v>
      </c>
      <c r="AZ92" s="288">
        <f t="shared" si="15"/>
        <v>0</v>
      </c>
    </row>
    <row r="93" spans="1:52" ht="12.75" customHeight="1" x14ac:dyDescent="0.2">
      <c r="A93" s="618">
        <v>88</v>
      </c>
      <c r="B93" s="118"/>
      <c r="C93" s="119"/>
      <c r="D93" s="117"/>
      <c r="E93" s="117"/>
      <c r="F93" s="117"/>
      <c r="G93" s="118"/>
      <c r="H93" s="118"/>
      <c r="I93" s="118"/>
      <c r="J93" s="118"/>
      <c r="K93" s="117"/>
      <c r="L93" s="120"/>
      <c r="M93" s="289">
        <f t="shared" si="16"/>
        <v>0</v>
      </c>
      <c r="N93" s="290">
        <f t="shared" si="17"/>
        <v>1</v>
      </c>
      <c r="O93" s="283">
        <f>IF(ISBLANK('Worksheet 2a'!$D$13),1,
IF(AND(MAX(AC93:AE93)&gt;1,MIN(AC93:AE93)&lt;=1),MAX(AC93:AE93)*MIN(AC93:AE93),
IF(MIN(AC93:AE93)&gt;=1,MAX(AC93:AE93),MIN(AC93:AE93))))</f>
        <v>1</v>
      </c>
      <c r="P93" s="283">
        <f>IF(ISBLANK('Worksheet 2a'!$D$27),1,
IF(AND(MAX(AG93:AI93)&gt;1,MIN(AG93:AI93)&lt;=1),MAX(AG93:AI93)*MIN(AG93:AI93),
IF(MIN(AG93:AI93)&gt;=1,MAX(AG93:AI93),MIN(AG93:AI93))))</f>
        <v>1</v>
      </c>
      <c r="Q93" s="283">
        <f>IF(ISBLANK('Worksheet 2a'!$D$41),1,
IF(AND(MAX(AK93:AM93)&gt;1,MIN(AK93:AM93)&lt;=1),MAX(AK93:AM93)*MIN(AK93:AM93),
IF(MIN(AK93:AM93)&gt;=1,MAX(AK93:AM93),MIN(AK93:AM93))))</f>
        <v>1</v>
      </c>
      <c r="R93" s="283">
        <f>IF(ISBLANK('Worksheet 2b'!$D$13),1,
IF(AND(MAX(AO93:AQ93)&gt;1,MIN(AO93:AQ93)&lt;=1),MAX(AO93:AQ93)*MIN(AO93:AQ93),
IF(MIN(AO93:AQ93)&gt;=1,MAX(AO93:AQ93),MIN(AO93:AQ93))))</f>
        <v>1</v>
      </c>
      <c r="S93" s="283">
        <f>IF(ISBLANK('Worksheet 2b'!$D$27),1,
IF(AND(MAX(AS93:AU93)&gt;1,MIN(AS93:AU93)&lt;=1),MAX(AS93:AU93)*MIN(AS93:AU93),
IF(MIN(AS93:AU93)&gt;=1,MAX(AS93:AU93),MIN(AS93:AU93))))</f>
        <v>1</v>
      </c>
      <c r="T93" s="283">
        <f>IF(ISBLANK('Worksheet 2b'!$D$41),1,
IF(AND(MAX(AW93:AY93)&gt;1,MIN(AW93:AY93)&lt;=1),MAX(AW93:AY93)*MIN(AW93:AY93),
IF(MIN(AW93:AY93)&gt;=1,MAX(AW93:AY93),MIN(AW93:AY93))))</f>
        <v>1</v>
      </c>
      <c r="U93" s="669" cm="1">
        <f t="array" ref="U93">IF(MAX(O93:T93)&lt;=1,1,PRODUCT(IF(O93:T93&gt;=1,O93:T93)))</f>
        <v>1</v>
      </c>
      <c r="V93" s="669">
        <f t="shared" si="18"/>
        <v>1</v>
      </c>
      <c r="W93" s="683" t="str">
        <f t="shared" si="19"/>
        <v>X</v>
      </c>
      <c r="X93" s="683">
        <f>IF(P93=MIN($O93:$T93),IF(COUNTIF($W93:W93,"X")&gt;0,P93,"X"),P93)</f>
        <v>1</v>
      </c>
      <c r="Y93" s="683">
        <f>IF(Q93=MIN($O93:$T93),IF(COUNTIF($W93:X93,"X")&gt;0,Q93,"X"),Q93)</f>
        <v>1</v>
      </c>
      <c r="Z93" s="683">
        <f>IF(R93=MIN($O93:$T93),IF(COUNTIF($W93:Y93,"X")&gt;0,R93,"X"),R93)</f>
        <v>1</v>
      </c>
      <c r="AA93" s="683">
        <f>IF(S93=MIN($O93:$T93),IF(COUNTIF($W93:Z93,"X")&gt;0,S93,"X"),S93)</f>
        <v>1</v>
      </c>
      <c r="AB93" s="684">
        <f>IF(T93=MIN($O93:$T93),IF(COUNTIF($W93:AA93,"X")&gt;0,T93,"X"),T93)</f>
        <v>1</v>
      </c>
      <c r="AC93" s="284">
        <f ca="1">IF(OR(ISBLANK('Worksheet 2a'!$D$13),ISBLANK($D93),ISBLANK($E93),ISERROR(VLOOKUP('Worksheet 2a'!$D$13,INDIRECT(VLOOKUP('Crash Summary Worksheet'!$D93,'Crash Types &amp; Calculations'!$M$5:$N$9,2,FALSE)),VLOOKUP('Crash Summary Worksheet'!$E93,'Crash Types &amp; Calculations'!$D$5:$K$26,8,FALSE),FALSE))),1,VLOOKUP('Worksheet 2a'!$D$13,INDIRECT(VLOOKUP('Crash Summary Worksheet'!$D93,'Crash Types &amp; Calculations'!$M$5:$N$9,2,FALSE)),VLOOKUP('Crash Summary Worksheet'!$E93,'Crash Types &amp; Calculations'!$D$5:$K$26,8,FALSE),FALSE))</f>
        <v>1</v>
      </c>
      <c r="AD93" s="285">
        <f ca="1">IF(OR(ISBLANK('Worksheet 2a'!$D$13),ISBLANK($D93),ISBLANK($E93),$H93="N",ISBLANK($H93)),1,VLOOKUP('Worksheet 2a'!$D$13,INDIRECT(VLOOKUP('Crash Summary Worksheet'!$D93,'Crash Types &amp; Calculations'!$M$5:$N$9,2,FALSE)),VLOOKUP("Wet Pavement",'Crash Types &amp; Calculations'!$D$5:$K$26,8,FALSE),FALSE))</f>
        <v>1</v>
      </c>
      <c r="AE93" s="286">
        <f ca="1">IF(OR(ISBLANK('Worksheet 2a'!$D$13),ISBLANK($D93),ISBLANK($E93),$G93="N",ISBLANK($G93)),1,VLOOKUP('Worksheet 2a'!$D$13,INDIRECT(VLOOKUP('Crash Summary Worksheet'!$D93,'Crash Types &amp; Calculations'!$M$5:$N$9,2,FALSE)),VLOOKUP("Night",'Crash Types &amp; Calculations'!$D$5:$K$26,8,FALSE),FALSE))</f>
        <v>1</v>
      </c>
      <c r="AF93" s="288">
        <f t="shared" si="10"/>
        <v>0</v>
      </c>
      <c r="AG93" s="284">
        <f ca="1">IF(OR(ISBLANK('Worksheet 2a'!$D$27),ISBLANK($D93),ISBLANK($E93),ISERROR(VLOOKUP('Worksheet 2a'!$D$27,INDIRECT(VLOOKUP('Crash Summary Worksheet'!$D93,'Crash Types &amp; Calculations'!$M$5:$N$9,2,FALSE)),VLOOKUP('Crash Summary Worksheet'!$E93,'Crash Types &amp; Calculations'!$D$5:$K$26,8,FALSE),FALSE))),1,VLOOKUP('Worksheet 2a'!$D$27,INDIRECT(VLOOKUP('Crash Summary Worksheet'!$D93,'Crash Types &amp; Calculations'!$M$5:$N$9,2,FALSE)),VLOOKUP('Crash Summary Worksheet'!$E93,'Crash Types &amp; Calculations'!$D$5:$K$26,8,FALSE),FALSE))</f>
        <v>1</v>
      </c>
      <c r="AH93" s="285">
        <f ca="1">IF(OR(ISBLANK('Worksheet 2a'!$D$27),ISBLANK($D93),ISBLANK($E93),$H93="N",ISBLANK($H93)),1,VLOOKUP('Worksheet 2a'!$D$27,INDIRECT(VLOOKUP('Crash Summary Worksheet'!$D93,'Crash Types &amp; Calculations'!$M$5:$N$9,2,FALSE)),VLOOKUP("Wet Pavement",'Crash Types &amp; Calculations'!$D$5:$K$26,8,FALSE),FALSE))</f>
        <v>1</v>
      </c>
      <c r="AI93" s="286">
        <f ca="1">IF(OR(ISBLANK('Worksheet 2a'!$D$27),ISBLANK($D93),ISBLANK($E93),$G93="N",ISBLANK($G93)),1,VLOOKUP('Worksheet 2a'!$D$27,INDIRECT(VLOOKUP('Crash Summary Worksheet'!$D93,'Crash Types &amp; Calculations'!$M$5:$N$9,2,FALSE)),VLOOKUP("Night",'Crash Types &amp; Calculations'!$D$5:$K$26,8,FALSE),FALSE))</f>
        <v>1</v>
      </c>
      <c r="AJ93" s="288">
        <f t="shared" si="11"/>
        <v>0</v>
      </c>
      <c r="AK93" s="284">
        <f ca="1">IF(OR(ISBLANK('Worksheet 2a'!$D$41),ISBLANK($D93),ISBLANK($E93),ISERROR(VLOOKUP('Worksheet 2a'!$D$41,INDIRECT(VLOOKUP('Crash Summary Worksheet'!$D93,'Crash Types &amp; Calculations'!$M$5:$N$9,2,FALSE)),VLOOKUP('Crash Summary Worksheet'!$E93,'Crash Types &amp; Calculations'!$D$5:$K$26,8,FALSE),FALSE))),1,VLOOKUP('Worksheet 2a'!$D$41,INDIRECT(VLOOKUP('Crash Summary Worksheet'!$D93,'Crash Types &amp; Calculations'!$M$5:$N$9,2,FALSE)),VLOOKUP('Crash Summary Worksheet'!$E93,'Crash Types &amp; Calculations'!$D$5:$K$26,8,FALSE),FALSE))</f>
        <v>1</v>
      </c>
      <c r="AL93" s="285">
        <f ca="1">IF(OR(ISBLANK('Worksheet 2a'!$D$41),ISBLANK($D93),ISBLANK($E93),$H93="N",ISBLANK($H93)),1,VLOOKUP('Worksheet 2a'!$D$41,INDIRECT(VLOOKUP('Crash Summary Worksheet'!$D93,'Crash Types &amp; Calculations'!$M$5:$N$9,2,FALSE)),VLOOKUP("Wet Pavement",'Crash Types &amp; Calculations'!$D$5:$K$26,8,FALSE),FALSE))</f>
        <v>1</v>
      </c>
      <c r="AM93" s="287">
        <f ca="1">IF(OR(ISBLANK('Worksheet 2a'!$D$41),ISBLANK($D93),ISBLANK($E93),$G93="N",ISBLANK($G93)),1,VLOOKUP('Worksheet 2a'!$D$41,INDIRECT(VLOOKUP('Crash Summary Worksheet'!$D93,'Crash Types &amp; Calculations'!$M$5:$N$9,2,FALSE)),VLOOKUP("Night",'Crash Types &amp; Calculations'!$D$5:$K$26,8,FALSE),FALSE))</f>
        <v>1</v>
      </c>
      <c r="AN93" s="288">
        <f t="shared" si="12"/>
        <v>0</v>
      </c>
      <c r="AO93" s="284">
        <f ca="1">IF(OR(ISBLANK('Worksheet 2b'!$D$13),ISBLANK($D93),ISBLANK($E93),ISERROR(VLOOKUP('Worksheet 2b'!$D$13,INDIRECT(VLOOKUP('Crash Summary Worksheet'!$D93,'Crash Types &amp; Calculations'!$M$5:$N$9,2,FALSE)),VLOOKUP('Crash Summary Worksheet'!$E93,'Crash Types &amp; Calculations'!$D$5:$K$26,8,FALSE),FALSE))),1,VLOOKUP('Worksheet 2b'!$D$13,INDIRECT(VLOOKUP('Crash Summary Worksheet'!$D93,'Crash Types &amp; Calculations'!$M$5:$N$9,2,FALSE)),VLOOKUP('Crash Summary Worksheet'!$E93,'Crash Types &amp; Calculations'!$D$5:$K$26,8,FALSE),FALSE))</f>
        <v>1</v>
      </c>
      <c r="AP93" s="285">
        <f ca="1">IF(OR(ISBLANK('Worksheet 2b'!$D$13),ISBLANK($D93),ISBLANK($E93),$H93="N",ISBLANK($H93)),1,VLOOKUP('Worksheet 2b'!$D$13,INDIRECT(VLOOKUP('Crash Summary Worksheet'!$D93,'Crash Types &amp; Calculations'!$M$5:$N$9,2,FALSE)),VLOOKUP("Wet Pavement",'Crash Types &amp; Calculations'!$D$5:$K$26,8,FALSE),FALSE))</f>
        <v>1</v>
      </c>
      <c r="AQ93" s="286">
        <f ca="1">IF(OR(ISBLANK('Worksheet 2b'!$D$13),ISBLANK($D93),ISBLANK($E93),$G93="N",ISBLANK($G93)),1,VLOOKUP('Worksheet 2b'!$D$13,INDIRECT(VLOOKUP('Crash Summary Worksheet'!$D93,'Crash Types &amp; Calculations'!$M$5:$N$9,2,FALSE)),VLOOKUP("Night",'Crash Types &amp; Calculations'!$D$5:$K$26,8,FALSE),FALSE))</f>
        <v>1</v>
      </c>
      <c r="AR93" s="288">
        <f t="shared" si="13"/>
        <v>0</v>
      </c>
      <c r="AS93" s="284">
        <f ca="1">IF(OR(ISBLANK('Worksheet 2b'!$D$27),ISBLANK($D93),ISBLANK($E93),ISERROR(VLOOKUP('Worksheet 2b'!$D$27,INDIRECT(VLOOKUP('Crash Summary Worksheet'!$D93,'Crash Types &amp; Calculations'!$M$5:$N$9,2,FALSE)),VLOOKUP('Crash Summary Worksheet'!$E93,'Crash Types &amp; Calculations'!$D$5:$K$26,8,FALSE),FALSE))),1,VLOOKUP('Worksheet 2b'!$D$27,INDIRECT(VLOOKUP('Crash Summary Worksheet'!$D93,'Crash Types &amp; Calculations'!$M$5:$N$9,2,FALSE)),VLOOKUP('Crash Summary Worksheet'!$E93,'Crash Types &amp; Calculations'!$D$5:$K$26,8,FALSE),FALSE))</f>
        <v>1</v>
      </c>
      <c r="AT93" s="285">
        <f ca="1">IF(OR(ISBLANK('Worksheet 2b'!$D$27),ISBLANK($D93),ISBLANK($E93),$H93="N",ISBLANK($H93)),1,VLOOKUP('Worksheet 2b'!$D$27,INDIRECT(VLOOKUP('Crash Summary Worksheet'!$D93,'Crash Types &amp; Calculations'!$M$5:$N$9,2,FALSE)),VLOOKUP("Wet Pavement",'Crash Types &amp; Calculations'!$D$5:$K$26,8,FALSE),FALSE))</f>
        <v>1</v>
      </c>
      <c r="AU93" s="286">
        <f ca="1">IF(OR(ISBLANK('Worksheet 2b'!$D$27),ISBLANK($D93),ISBLANK($E93),$G93="N",ISBLANK($G93)),1,VLOOKUP('Worksheet 2b'!$D$27,INDIRECT(VLOOKUP('Crash Summary Worksheet'!$D93,'Crash Types &amp; Calculations'!$M$5:$N$9,2,FALSE)),VLOOKUP("Night",'Crash Types &amp; Calculations'!$D$5:$K$26,8,FALSE),FALSE))</f>
        <v>1</v>
      </c>
      <c r="AV93" s="288">
        <f t="shared" si="14"/>
        <v>0</v>
      </c>
      <c r="AW93" s="284">
        <f ca="1">IF(OR(ISBLANK('Worksheet 2b'!$D$41),ISBLANK($D93),ISBLANK($E93),ISERROR(VLOOKUP('Worksheet 2b'!$D$41,INDIRECT(VLOOKUP('Crash Summary Worksheet'!$D93,'Crash Types &amp; Calculations'!$M$5:$N$9,2,FALSE)),VLOOKUP('Crash Summary Worksheet'!$E93,'Crash Types &amp; Calculations'!$D$5:$K$26,8,FALSE),FALSE))),1,VLOOKUP('Worksheet 2b'!$D$41,INDIRECT(VLOOKUP('Crash Summary Worksheet'!$D93,'Crash Types &amp; Calculations'!$M$5:$N$9,2,FALSE)),VLOOKUP('Crash Summary Worksheet'!$E93,'Crash Types &amp; Calculations'!$D$5:$K$26,8,FALSE),FALSE))</f>
        <v>1</v>
      </c>
      <c r="AX93" s="285">
        <f ca="1">IF(OR(ISBLANK('Worksheet 2b'!$D$41),ISBLANK($D93),ISBLANK($E93),$H93="N",ISBLANK($H93)),1,VLOOKUP('Worksheet 2b'!$D$41,INDIRECT(VLOOKUP('Crash Summary Worksheet'!$D93,'Crash Types &amp; Calculations'!$M$5:$N$9,2,FALSE)),VLOOKUP("Wet Pavement",'Crash Types &amp; Calculations'!$D$5:$K$26,8,FALSE),FALSE))</f>
        <v>1</v>
      </c>
      <c r="AY93" s="287">
        <f ca="1">IF(OR(ISBLANK('Worksheet 2b'!$D$41),ISBLANK($D93),ISBLANK($E93),$G93="N",ISBLANK($G93)),1,VLOOKUP('Worksheet 2b'!$D$41,INDIRECT(VLOOKUP('Crash Summary Worksheet'!$D93,'Crash Types &amp; Calculations'!$M$5:$N$9,2,FALSE)),VLOOKUP("Night",'Crash Types &amp; Calculations'!$D$5:$K$26,8,FALSE),FALSE))</f>
        <v>1</v>
      </c>
      <c r="AZ93" s="288">
        <f t="shared" si="15"/>
        <v>0</v>
      </c>
    </row>
    <row r="94" spans="1:52" ht="12.75" customHeight="1" x14ac:dyDescent="0.2">
      <c r="A94" s="618">
        <v>89</v>
      </c>
      <c r="B94" s="118"/>
      <c r="C94" s="119"/>
      <c r="D94" s="117"/>
      <c r="E94" s="117"/>
      <c r="F94" s="117"/>
      <c r="G94" s="118"/>
      <c r="H94" s="118"/>
      <c r="I94" s="118"/>
      <c r="J94" s="118"/>
      <c r="K94" s="117"/>
      <c r="L94" s="120"/>
      <c r="M94" s="289">
        <f t="shared" si="16"/>
        <v>0</v>
      </c>
      <c r="N94" s="290">
        <f t="shared" si="17"/>
        <v>1</v>
      </c>
      <c r="O94" s="283">
        <f>IF(ISBLANK('Worksheet 2a'!$D$13),1,
IF(AND(MAX(AC94:AE94)&gt;1,MIN(AC94:AE94)&lt;=1),MAX(AC94:AE94)*MIN(AC94:AE94),
IF(MIN(AC94:AE94)&gt;=1,MAX(AC94:AE94),MIN(AC94:AE94))))</f>
        <v>1</v>
      </c>
      <c r="P94" s="283">
        <f>IF(ISBLANK('Worksheet 2a'!$D$27),1,
IF(AND(MAX(AG94:AI94)&gt;1,MIN(AG94:AI94)&lt;=1),MAX(AG94:AI94)*MIN(AG94:AI94),
IF(MIN(AG94:AI94)&gt;=1,MAX(AG94:AI94),MIN(AG94:AI94))))</f>
        <v>1</v>
      </c>
      <c r="Q94" s="283">
        <f>IF(ISBLANK('Worksheet 2a'!$D$41),1,
IF(AND(MAX(AK94:AM94)&gt;1,MIN(AK94:AM94)&lt;=1),MAX(AK94:AM94)*MIN(AK94:AM94),
IF(MIN(AK94:AM94)&gt;=1,MAX(AK94:AM94),MIN(AK94:AM94))))</f>
        <v>1</v>
      </c>
      <c r="R94" s="283">
        <f>IF(ISBLANK('Worksheet 2b'!$D$13),1,
IF(AND(MAX(AO94:AQ94)&gt;1,MIN(AO94:AQ94)&lt;=1),MAX(AO94:AQ94)*MIN(AO94:AQ94),
IF(MIN(AO94:AQ94)&gt;=1,MAX(AO94:AQ94),MIN(AO94:AQ94))))</f>
        <v>1</v>
      </c>
      <c r="S94" s="283">
        <f>IF(ISBLANK('Worksheet 2b'!$D$27),1,
IF(AND(MAX(AS94:AU94)&gt;1,MIN(AS94:AU94)&lt;=1),MAX(AS94:AU94)*MIN(AS94:AU94),
IF(MIN(AS94:AU94)&gt;=1,MAX(AS94:AU94),MIN(AS94:AU94))))</f>
        <v>1</v>
      </c>
      <c r="T94" s="283">
        <f>IF(ISBLANK('Worksheet 2b'!$D$41),1,
IF(AND(MAX(AW94:AY94)&gt;1,MIN(AW94:AY94)&lt;=1),MAX(AW94:AY94)*MIN(AW94:AY94),
IF(MIN(AW94:AY94)&gt;=1,MAX(AW94:AY94),MIN(AW94:AY94))))</f>
        <v>1</v>
      </c>
      <c r="U94" s="669" cm="1">
        <f t="array" ref="U94">IF(MAX(O94:T94)&lt;=1,1,PRODUCT(IF(O94:T94&gt;=1,O94:T94)))</f>
        <v>1</v>
      </c>
      <c r="V94" s="669">
        <f t="shared" si="18"/>
        <v>1</v>
      </c>
      <c r="W94" s="683" t="str">
        <f t="shared" si="19"/>
        <v>X</v>
      </c>
      <c r="X94" s="683">
        <f>IF(P94=MIN($O94:$T94),IF(COUNTIF($W94:W94,"X")&gt;0,P94,"X"),P94)</f>
        <v>1</v>
      </c>
      <c r="Y94" s="683">
        <f>IF(Q94=MIN($O94:$T94),IF(COUNTIF($W94:X94,"X")&gt;0,Q94,"X"),Q94)</f>
        <v>1</v>
      </c>
      <c r="Z94" s="683">
        <f>IF(R94=MIN($O94:$T94),IF(COUNTIF($W94:Y94,"X")&gt;0,R94,"X"),R94)</f>
        <v>1</v>
      </c>
      <c r="AA94" s="683">
        <f>IF(S94=MIN($O94:$T94),IF(COUNTIF($W94:Z94,"X")&gt;0,S94,"X"),S94)</f>
        <v>1</v>
      </c>
      <c r="AB94" s="684">
        <f>IF(T94=MIN($O94:$T94),IF(COUNTIF($W94:AA94,"X")&gt;0,T94,"X"),T94)</f>
        <v>1</v>
      </c>
      <c r="AC94" s="284">
        <f ca="1">IF(OR(ISBLANK('Worksheet 2a'!$D$13),ISBLANK($D94),ISBLANK($E94),ISERROR(VLOOKUP('Worksheet 2a'!$D$13,INDIRECT(VLOOKUP('Crash Summary Worksheet'!$D94,'Crash Types &amp; Calculations'!$M$5:$N$9,2,FALSE)),VLOOKUP('Crash Summary Worksheet'!$E94,'Crash Types &amp; Calculations'!$D$5:$K$26,8,FALSE),FALSE))),1,VLOOKUP('Worksheet 2a'!$D$13,INDIRECT(VLOOKUP('Crash Summary Worksheet'!$D94,'Crash Types &amp; Calculations'!$M$5:$N$9,2,FALSE)),VLOOKUP('Crash Summary Worksheet'!$E94,'Crash Types &amp; Calculations'!$D$5:$K$26,8,FALSE),FALSE))</f>
        <v>1</v>
      </c>
      <c r="AD94" s="285">
        <f ca="1">IF(OR(ISBLANK('Worksheet 2a'!$D$13),ISBLANK($D94),ISBLANK($E94),$H94="N",ISBLANK($H94)),1,VLOOKUP('Worksheet 2a'!$D$13,INDIRECT(VLOOKUP('Crash Summary Worksheet'!$D94,'Crash Types &amp; Calculations'!$M$5:$N$9,2,FALSE)),VLOOKUP("Wet Pavement",'Crash Types &amp; Calculations'!$D$5:$K$26,8,FALSE),FALSE))</f>
        <v>1</v>
      </c>
      <c r="AE94" s="286">
        <f ca="1">IF(OR(ISBLANK('Worksheet 2a'!$D$13),ISBLANK($D94),ISBLANK($E94),$G94="N",ISBLANK($G94)),1,VLOOKUP('Worksheet 2a'!$D$13,INDIRECT(VLOOKUP('Crash Summary Worksheet'!$D94,'Crash Types &amp; Calculations'!$M$5:$N$9,2,FALSE)),VLOOKUP("Night",'Crash Types &amp; Calculations'!$D$5:$K$26,8,FALSE),FALSE))</f>
        <v>1</v>
      </c>
      <c r="AF94" s="288">
        <f t="shared" si="10"/>
        <v>0</v>
      </c>
      <c r="AG94" s="284">
        <f ca="1">IF(OR(ISBLANK('Worksheet 2a'!$D$27),ISBLANK($D94),ISBLANK($E94),ISERROR(VLOOKUP('Worksheet 2a'!$D$27,INDIRECT(VLOOKUP('Crash Summary Worksheet'!$D94,'Crash Types &amp; Calculations'!$M$5:$N$9,2,FALSE)),VLOOKUP('Crash Summary Worksheet'!$E94,'Crash Types &amp; Calculations'!$D$5:$K$26,8,FALSE),FALSE))),1,VLOOKUP('Worksheet 2a'!$D$27,INDIRECT(VLOOKUP('Crash Summary Worksheet'!$D94,'Crash Types &amp; Calculations'!$M$5:$N$9,2,FALSE)),VLOOKUP('Crash Summary Worksheet'!$E94,'Crash Types &amp; Calculations'!$D$5:$K$26,8,FALSE),FALSE))</f>
        <v>1</v>
      </c>
      <c r="AH94" s="285">
        <f ca="1">IF(OR(ISBLANK('Worksheet 2a'!$D$27),ISBLANK($D94),ISBLANK($E94),$H94="N",ISBLANK($H94)),1,VLOOKUP('Worksheet 2a'!$D$27,INDIRECT(VLOOKUP('Crash Summary Worksheet'!$D94,'Crash Types &amp; Calculations'!$M$5:$N$9,2,FALSE)),VLOOKUP("Wet Pavement",'Crash Types &amp; Calculations'!$D$5:$K$26,8,FALSE),FALSE))</f>
        <v>1</v>
      </c>
      <c r="AI94" s="286">
        <f ca="1">IF(OR(ISBLANK('Worksheet 2a'!$D$27),ISBLANK($D94),ISBLANK($E94),$G94="N",ISBLANK($G94)),1,VLOOKUP('Worksheet 2a'!$D$27,INDIRECT(VLOOKUP('Crash Summary Worksheet'!$D94,'Crash Types &amp; Calculations'!$M$5:$N$9,2,FALSE)),VLOOKUP("Night",'Crash Types &amp; Calculations'!$D$5:$K$26,8,FALSE),FALSE))</f>
        <v>1</v>
      </c>
      <c r="AJ94" s="288">
        <f t="shared" si="11"/>
        <v>0</v>
      </c>
      <c r="AK94" s="284">
        <f ca="1">IF(OR(ISBLANK('Worksheet 2a'!$D$41),ISBLANK($D94),ISBLANK($E94),ISERROR(VLOOKUP('Worksheet 2a'!$D$41,INDIRECT(VLOOKUP('Crash Summary Worksheet'!$D94,'Crash Types &amp; Calculations'!$M$5:$N$9,2,FALSE)),VLOOKUP('Crash Summary Worksheet'!$E94,'Crash Types &amp; Calculations'!$D$5:$K$26,8,FALSE),FALSE))),1,VLOOKUP('Worksheet 2a'!$D$41,INDIRECT(VLOOKUP('Crash Summary Worksheet'!$D94,'Crash Types &amp; Calculations'!$M$5:$N$9,2,FALSE)),VLOOKUP('Crash Summary Worksheet'!$E94,'Crash Types &amp; Calculations'!$D$5:$K$26,8,FALSE),FALSE))</f>
        <v>1</v>
      </c>
      <c r="AL94" s="285">
        <f ca="1">IF(OR(ISBLANK('Worksheet 2a'!$D$41),ISBLANK($D94),ISBLANK($E94),$H94="N",ISBLANK($H94)),1,VLOOKUP('Worksheet 2a'!$D$41,INDIRECT(VLOOKUP('Crash Summary Worksheet'!$D94,'Crash Types &amp; Calculations'!$M$5:$N$9,2,FALSE)),VLOOKUP("Wet Pavement",'Crash Types &amp; Calculations'!$D$5:$K$26,8,FALSE),FALSE))</f>
        <v>1</v>
      </c>
      <c r="AM94" s="287">
        <f ca="1">IF(OR(ISBLANK('Worksheet 2a'!$D$41),ISBLANK($D94),ISBLANK($E94),$G94="N",ISBLANK($G94)),1,VLOOKUP('Worksheet 2a'!$D$41,INDIRECT(VLOOKUP('Crash Summary Worksheet'!$D94,'Crash Types &amp; Calculations'!$M$5:$N$9,2,FALSE)),VLOOKUP("Night",'Crash Types &amp; Calculations'!$D$5:$K$26,8,FALSE),FALSE))</f>
        <v>1</v>
      </c>
      <c r="AN94" s="288">
        <f t="shared" si="12"/>
        <v>0</v>
      </c>
      <c r="AO94" s="284">
        <f ca="1">IF(OR(ISBLANK('Worksheet 2b'!$D$13),ISBLANK($D94),ISBLANK($E94),ISERROR(VLOOKUP('Worksheet 2b'!$D$13,INDIRECT(VLOOKUP('Crash Summary Worksheet'!$D94,'Crash Types &amp; Calculations'!$M$5:$N$9,2,FALSE)),VLOOKUP('Crash Summary Worksheet'!$E94,'Crash Types &amp; Calculations'!$D$5:$K$26,8,FALSE),FALSE))),1,VLOOKUP('Worksheet 2b'!$D$13,INDIRECT(VLOOKUP('Crash Summary Worksheet'!$D94,'Crash Types &amp; Calculations'!$M$5:$N$9,2,FALSE)),VLOOKUP('Crash Summary Worksheet'!$E94,'Crash Types &amp; Calculations'!$D$5:$K$26,8,FALSE),FALSE))</f>
        <v>1</v>
      </c>
      <c r="AP94" s="285">
        <f ca="1">IF(OR(ISBLANK('Worksheet 2b'!$D$13),ISBLANK($D94),ISBLANK($E94),$H94="N",ISBLANK($H94)),1,VLOOKUP('Worksheet 2b'!$D$13,INDIRECT(VLOOKUP('Crash Summary Worksheet'!$D94,'Crash Types &amp; Calculations'!$M$5:$N$9,2,FALSE)),VLOOKUP("Wet Pavement",'Crash Types &amp; Calculations'!$D$5:$K$26,8,FALSE),FALSE))</f>
        <v>1</v>
      </c>
      <c r="AQ94" s="286">
        <f ca="1">IF(OR(ISBLANK('Worksheet 2b'!$D$13),ISBLANK($D94),ISBLANK($E94),$G94="N",ISBLANK($G94)),1,VLOOKUP('Worksheet 2b'!$D$13,INDIRECT(VLOOKUP('Crash Summary Worksheet'!$D94,'Crash Types &amp; Calculations'!$M$5:$N$9,2,FALSE)),VLOOKUP("Night",'Crash Types &amp; Calculations'!$D$5:$K$26,8,FALSE),FALSE))</f>
        <v>1</v>
      </c>
      <c r="AR94" s="288">
        <f t="shared" si="13"/>
        <v>0</v>
      </c>
      <c r="AS94" s="284">
        <f ca="1">IF(OR(ISBLANK('Worksheet 2b'!$D$27),ISBLANK($D94),ISBLANK($E94),ISERROR(VLOOKUP('Worksheet 2b'!$D$27,INDIRECT(VLOOKUP('Crash Summary Worksheet'!$D94,'Crash Types &amp; Calculations'!$M$5:$N$9,2,FALSE)),VLOOKUP('Crash Summary Worksheet'!$E94,'Crash Types &amp; Calculations'!$D$5:$K$26,8,FALSE),FALSE))),1,VLOOKUP('Worksheet 2b'!$D$27,INDIRECT(VLOOKUP('Crash Summary Worksheet'!$D94,'Crash Types &amp; Calculations'!$M$5:$N$9,2,FALSE)),VLOOKUP('Crash Summary Worksheet'!$E94,'Crash Types &amp; Calculations'!$D$5:$K$26,8,FALSE),FALSE))</f>
        <v>1</v>
      </c>
      <c r="AT94" s="285">
        <f ca="1">IF(OR(ISBLANK('Worksheet 2b'!$D$27),ISBLANK($D94),ISBLANK($E94),$H94="N",ISBLANK($H94)),1,VLOOKUP('Worksheet 2b'!$D$27,INDIRECT(VLOOKUP('Crash Summary Worksheet'!$D94,'Crash Types &amp; Calculations'!$M$5:$N$9,2,FALSE)),VLOOKUP("Wet Pavement",'Crash Types &amp; Calculations'!$D$5:$K$26,8,FALSE),FALSE))</f>
        <v>1</v>
      </c>
      <c r="AU94" s="286">
        <f ca="1">IF(OR(ISBLANK('Worksheet 2b'!$D$27),ISBLANK($D94),ISBLANK($E94),$G94="N",ISBLANK($G94)),1,VLOOKUP('Worksheet 2b'!$D$27,INDIRECT(VLOOKUP('Crash Summary Worksheet'!$D94,'Crash Types &amp; Calculations'!$M$5:$N$9,2,FALSE)),VLOOKUP("Night",'Crash Types &amp; Calculations'!$D$5:$K$26,8,FALSE),FALSE))</f>
        <v>1</v>
      </c>
      <c r="AV94" s="288">
        <f t="shared" si="14"/>
        <v>0</v>
      </c>
      <c r="AW94" s="284">
        <f ca="1">IF(OR(ISBLANK('Worksheet 2b'!$D$41),ISBLANK($D94),ISBLANK($E94),ISERROR(VLOOKUP('Worksheet 2b'!$D$41,INDIRECT(VLOOKUP('Crash Summary Worksheet'!$D94,'Crash Types &amp; Calculations'!$M$5:$N$9,2,FALSE)),VLOOKUP('Crash Summary Worksheet'!$E94,'Crash Types &amp; Calculations'!$D$5:$K$26,8,FALSE),FALSE))),1,VLOOKUP('Worksheet 2b'!$D$41,INDIRECT(VLOOKUP('Crash Summary Worksheet'!$D94,'Crash Types &amp; Calculations'!$M$5:$N$9,2,FALSE)),VLOOKUP('Crash Summary Worksheet'!$E94,'Crash Types &amp; Calculations'!$D$5:$K$26,8,FALSE),FALSE))</f>
        <v>1</v>
      </c>
      <c r="AX94" s="285">
        <f ca="1">IF(OR(ISBLANK('Worksheet 2b'!$D$41),ISBLANK($D94),ISBLANK($E94),$H94="N",ISBLANK($H94)),1,VLOOKUP('Worksheet 2b'!$D$41,INDIRECT(VLOOKUP('Crash Summary Worksheet'!$D94,'Crash Types &amp; Calculations'!$M$5:$N$9,2,FALSE)),VLOOKUP("Wet Pavement",'Crash Types &amp; Calculations'!$D$5:$K$26,8,FALSE),FALSE))</f>
        <v>1</v>
      </c>
      <c r="AY94" s="287">
        <f ca="1">IF(OR(ISBLANK('Worksheet 2b'!$D$41),ISBLANK($D94),ISBLANK($E94),$G94="N",ISBLANK($G94)),1,VLOOKUP('Worksheet 2b'!$D$41,INDIRECT(VLOOKUP('Crash Summary Worksheet'!$D94,'Crash Types &amp; Calculations'!$M$5:$N$9,2,FALSE)),VLOOKUP("Night",'Crash Types &amp; Calculations'!$D$5:$K$26,8,FALSE),FALSE))</f>
        <v>1</v>
      </c>
      <c r="AZ94" s="288">
        <f t="shared" si="15"/>
        <v>0</v>
      </c>
    </row>
    <row r="95" spans="1:52" ht="12.75" customHeight="1" x14ac:dyDescent="0.2">
      <c r="A95" s="618">
        <v>90</v>
      </c>
      <c r="B95" s="118"/>
      <c r="C95" s="119"/>
      <c r="D95" s="117"/>
      <c r="E95" s="117"/>
      <c r="F95" s="117"/>
      <c r="G95" s="118"/>
      <c r="H95" s="118"/>
      <c r="I95" s="118"/>
      <c r="J95" s="118"/>
      <c r="K95" s="117"/>
      <c r="L95" s="120"/>
      <c r="M95" s="289">
        <f t="shared" si="16"/>
        <v>0</v>
      </c>
      <c r="N95" s="290">
        <f t="shared" si="17"/>
        <v>1</v>
      </c>
      <c r="O95" s="283">
        <f>IF(ISBLANK('Worksheet 2a'!$D$13),1,
IF(AND(MAX(AC95:AE95)&gt;1,MIN(AC95:AE95)&lt;=1),MAX(AC95:AE95)*MIN(AC95:AE95),
IF(MIN(AC95:AE95)&gt;=1,MAX(AC95:AE95),MIN(AC95:AE95))))</f>
        <v>1</v>
      </c>
      <c r="P95" s="283">
        <f>IF(ISBLANK('Worksheet 2a'!$D$27),1,
IF(AND(MAX(AG95:AI95)&gt;1,MIN(AG95:AI95)&lt;=1),MAX(AG95:AI95)*MIN(AG95:AI95),
IF(MIN(AG95:AI95)&gt;=1,MAX(AG95:AI95),MIN(AG95:AI95))))</f>
        <v>1</v>
      </c>
      <c r="Q95" s="283">
        <f>IF(ISBLANK('Worksheet 2a'!$D$41),1,
IF(AND(MAX(AK95:AM95)&gt;1,MIN(AK95:AM95)&lt;=1),MAX(AK95:AM95)*MIN(AK95:AM95),
IF(MIN(AK95:AM95)&gt;=1,MAX(AK95:AM95),MIN(AK95:AM95))))</f>
        <v>1</v>
      </c>
      <c r="R95" s="283">
        <f>IF(ISBLANK('Worksheet 2b'!$D$13),1,
IF(AND(MAX(AO95:AQ95)&gt;1,MIN(AO95:AQ95)&lt;=1),MAX(AO95:AQ95)*MIN(AO95:AQ95),
IF(MIN(AO95:AQ95)&gt;=1,MAX(AO95:AQ95),MIN(AO95:AQ95))))</f>
        <v>1</v>
      </c>
      <c r="S95" s="283">
        <f>IF(ISBLANK('Worksheet 2b'!$D$27),1,
IF(AND(MAX(AS95:AU95)&gt;1,MIN(AS95:AU95)&lt;=1),MAX(AS95:AU95)*MIN(AS95:AU95),
IF(MIN(AS95:AU95)&gt;=1,MAX(AS95:AU95),MIN(AS95:AU95))))</f>
        <v>1</v>
      </c>
      <c r="T95" s="283">
        <f>IF(ISBLANK('Worksheet 2b'!$D$41),1,
IF(AND(MAX(AW95:AY95)&gt;1,MIN(AW95:AY95)&lt;=1),MAX(AW95:AY95)*MIN(AW95:AY95),
IF(MIN(AW95:AY95)&gt;=1,MAX(AW95:AY95),MIN(AW95:AY95))))</f>
        <v>1</v>
      </c>
      <c r="U95" s="669" cm="1">
        <f t="array" ref="U95">IF(MAX(O95:T95)&lt;=1,1,PRODUCT(IF(O95:T95&gt;=1,O95:T95)))</f>
        <v>1</v>
      </c>
      <c r="V95" s="669">
        <f t="shared" si="18"/>
        <v>1</v>
      </c>
      <c r="W95" s="683" t="str">
        <f t="shared" si="19"/>
        <v>X</v>
      </c>
      <c r="X95" s="683">
        <f>IF(P95=MIN($O95:$T95),IF(COUNTIF($W95:W95,"X")&gt;0,P95,"X"),P95)</f>
        <v>1</v>
      </c>
      <c r="Y95" s="683">
        <f>IF(Q95=MIN($O95:$T95),IF(COUNTIF($W95:X95,"X")&gt;0,Q95,"X"),Q95)</f>
        <v>1</v>
      </c>
      <c r="Z95" s="683">
        <f>IF(R95=MIN($O95:$T95),IF(COUNTIF($W95:Y95,"X")&gt;0,R95,"X"),R95)</f>
        <v>1</v>
      </c>
      <c r="AA95" s="683">
        <f>IF(S95=MIN($O95:$T95),IF(COUNTIF($W95:Z95,"X")&gt;0,S95,"X"),S95)</f>
        <v>1</v>
      </c>
      <c r="AB95" s="684">
        <f>IF(T95=MIN($O95:$T95),IF(COUNTIF($W95:AA95,"X")&gt;0,T95,"X"),T95)</f>
        <v>1</v>
      </c>
      <c r="AC95" s="284">
        <f ca="1">IF(OR(ISBLANK('Worksheet 2a'!$D$13),ISBLANK($D95),ISBLANK($E95),ISERROR(VLOOKUP('Worksheet 2a'!$D$13,INDIRECT(VLOOKUP('Crash Summary Worksheet'!$D95,'Crash Types &amp; Calculations'!$M$5:$N$9,2,FALSE)),VLOOKUP('Crash Summary Worksheet'!$E95,'Crash Types &amp; Calculations'!$D$5:$K$26,8,FALSE),FALSE))),1,VLOOKUP('Worksheet 2a'!$D$13,INDIRECT(VLOOKUP('Crash Summary Worksheet'!$D95,'Crash Types &amp; Calculations'!$M$5:$N$9,2,FALSE)),VLOOKUP('Crash Summary Worksheet'!$E95,'Crash Types &amp; Calculations'!$D$5:$K$26,8,FALSE),FALSE))</f>
        <v>1</v>
      </c>
      <c r="AD95" s="285">
        <f ca="1">IF(OR(ISBLANK('Worksheet 2a'!$D$13),ISBLANK($D95),ISBLANK($E95),$H95="N",ISBLANK($H95)),1,VLOOKUP('Worksheet 2a'!$D$13,INDIRECT(VLOOKUP('Crash Summary Worksheet'!$D95,'Crash Types &amp; Calculations'!$M$5:$N$9,2,FALSE)),VLOOKUP("Wet Pavement",'Crash Types &amp; Calculations'!$D$5:$K$26,8,FALSE),FALSE))</f>
        <v>1</v>
      </c>
      <c r="AE95" s="286">
        <f ca="1">IF(OR(ISBLANK('Worksheet 2a'!$D$13),ISBLANK($D95),ISBLANK($E95),$G95="N",ISBLANK($G95)),1,VLOOKUP('Worksheet 2a'!$D$13,INDIRECT(VLOOKUP('Crash Summary Worksheet'!$D95,'Crash Types &amp; Calculations'!$M$5:$N$9,2,FALSE)),VLOOKUP("Night",'Crash Types &amp; Calculations'!$D$5:$K$26,8,FALSE),FALSE))</f>
        <v>1</v>
      </c>
      <c r="AF95" s="288">
        <f t="shared" si="10"/>
        <v>0</v>
      </c>
      <c r="AG95" s="284">
        <f ca="1">IF(OR(ISBLANK('Worksheet 2a'!$D$27),ISBLANK($D95),ISBLANK($E95),ISERROR(VLOOKUP('Worksheet 2a'!$D$27,INDIRECT(VLOOKUP('Crash Summary Worksheet'!$D95,'Crash Types &amp; Calculations'!$M$5:$N$9,2,FALSE)),VLOOKUP('Crash Summary Worksheet'!$E95,'Crash Types &amp; Calculations'!$D$5:$K$26,8,FALSE),FALSE))),1,VLOOKUP('Worksheet 2a'!$D$27,INDIRECT(VLOOKUP('Crash Summary Worksheet'!$D95,'Crash Types &amp; Calculations'!$M$5:$N$9,2,FALSE)),VLOOKUP('Crash Summary Worksheet'!$E95,'Crash Types &amp; Calculations'!$D$5:$K$26,8,FALSE),FALSE))</f>
        <v>1</v>
      </c>
      <c r="AH95" s="285">
        <f ca="1">IF(OR(ISBLANK('Worksheet 2a'!$D$27),ISBLANK($D95),ISBLANK($E95),$H95="N",ISBLANK($H95)),1,VLOOKUP('Worksheet 2a'!$D$27,INDIRECT(VLOOKUP('Crash Summary Worksheet'!$D95,'Crash Types &amp; Calculations'!$M$5:$N$9,2,FALSE)),VLOOKUP("Wet Pavement",'Crash Types &amp; Calculations'!$D$5:$K$26,8,FALSE),FALSE))</f>
        <v>1</v>
      </c>
      <c r="AI95" s="286">
        <f ca="1">IF(OR(ISBLANK('Worksheet 2a'!$D$27),ISBLANK($D95),ISBLANK($E95),$G95="N",ISBLANK($G95)),1,VLOOKUP('Worksheet 2a'!$D$27,INDIRECT(VLOOKUP('Crash Summary Worksheet'!$D95,'Crash Types &amp; Calculations'!$M$5:$N$9,2,FALSE)),VLOOKUP("Night",'Crash Types &amp; Calculations'!$D$5:$K$26,8,FALSE),FALSE))</f>
        <v>1</v>
      </c>
      <c r="AJ95" s="288">
        <f t="shared" si="11"/>
        <v>0</v>
      </c>
      <c r="AK95" s="284">
        <f ca="1">IF(OR(ISBLANK('Worksheet 2a'!$D$41),ISBLANK($D95),ISBLANK($E95),ISERROR(VLOOKUP('Worksheet 2a'!$D$41,INDIRECT(VLOOKUP('Crash Summary Worksheet'!$D95,'Crash Types &amp; Calculations'!$M$5:$N$9,2,FALSE)),VLOOKUP('Crash Summary Worksheet'!$E95,'Crash Types &amp; Calculations'!$D$5:$K$26,8,FALSE),FALSE))),1,VLOOKUP('Worksheet 2a'!$D$41,INDIRECT(VLOOKUP('Crash Summary Worksheet'!$D95,'Crash Types &amp; Calculations'!$M$5:$N$9,2,FALSE)),VLOOKUP('Crash Summary Worksheet'!$E95,'Crash Types &amp; Calculations'!$D$5:$K$26,8,FALSE),FALSE))</f>
        <v>1</v>
      </c>
      <c r="AL95" s="285">
        <f ca="1">IF(OR(ISBLANK('Worksheet 2a'!$D$41),ISBLANK($D95),ISBLANK($E95),$H95="N",ISBLANK($H95)),1,VLOOKUP('Worksheet 2a'!$D$41,INDIRECT(VLOOKUP('Crash Summary Worksheet'!$D95,'Crash Types &amp; Calculations'!$M$5:$N$9,2,FALSE)),VLOOKUP("Wet Pavement",'Crash Types &amp; Calculations'!$D$5:$K$26,8,FALSE),FALSE))</f>
        <v>1</v>
      </c>
      <c r="AM95" s="287">
        <f ca="1">IF(OR(ISBLANK('Worksheet 2a'!$D$41),ISBLANK($D95),ISBLANK($E95),$G95="N",ISBLANK($G95)),1,VLOOKUP('Worksheet 2a'!$D$41,INDIRECT(VLOOKUP('Crash Summary Worksheet'!$D95,'Crash Types &amp; Calculations'!$M$5:$N$9,2,FALSE)),VLOOKUP("Night",'Crash Types &amp; Calculations'!$D$5:$K$26,8,FALSE),FALSE))</f>
        <v>1</v>
      </c>
      <c r="AN95" s="288">
        <f t="shared" si="12"/>
        <v>0</v>
      </c>
      <c r="AO95" s="284">
        <f ca="1">IF(OR(ISBLANK('Worksheet 2b'!$D$13),ISBLANK($D95),ISBLANK($E95),ISERROR(VLOOKUP('Worksheet 2b'!$D$13,INDIRECT(VLOOKUP('Crash Summary Worksheet'!$D95,'Crash Types &amp; Calculations'!$M$5:$N$9,2,FALSE)),VLOOKUP('Crash Summary Worksheet'!$E95,'Crash Types &amp; Calculations'!$D$5:$K$26,8,FALSE),FALSE))),1,VLOOKUP('Worksheet 2b'!$D$13,INDIRECT(VLOOKUP('Crash Summary Worksheet'!$D95,'Crash Types &amp; Calculations'!$M$5:$N$9,2,FALSE)),VLOOKUP('Crash Summary Worksheet'!$E95,'Crash Types &amp; Calculations'!$D$5:$K$26,8,FALSE),FALSE))</f>
        <v>1</v>
      </c>
      <c r="AP95" s="285">
        <f ca="1">IF(OR(ISBLANK('Worksheet 2b'!$D$13),ISBLANK($D95),ISBLANK($E95),$H95="N",ISBLANK($H95)),1,VLOOKUP('Worksheet 2b'!$D$13,INDIRECT(VLOOKUP('Crash Summary Worksheet'!$D95,'Crash Types &amp; Calculations'!$M$5:$N$9,2,FALSE)),VLOOKUP("Wet Pavement",'Crash Types &amp; Calculations'!$D$5:$K$26,8,FALSE),FALSE))</f>
        <v>1</v>
      </c>
      <c r="AQ95" s="286">
        <f ca="1">IF(OR(ISBLANK('Worksheet 2b'!$D$13),ISBLANK($D95),ISBLANK($E95),$G95="N",ISBLANK($G95)),1,VLOOKUP('Worksheet 2b'!$D$13,INDIRECT(VLOOKUP('Crash Summary Worksheet'!$D95,'Crash Types &amp; Calculations'!$M$5:$N$9,2,FALSE)),VLOOKUP("Night",'Crash Types &amp; Calculations'!$D$5:$K$26,8,FALSE),FALSE))</f>
        <v>1</v>
      </c>
      <c r="AR95" s="288">
        <f t="shared" si="13"/>
        <v>0</v>
      </c>
      <c r="AS95" s="284">
        <f ca="1">IF(OR(ISBLANK('Worksheet 2b'!$D$27),ISBLANK($D95),ISBLANK($E95),ISERROR(VLOOKUP('Worksheet 2b'!$D$27,INDIRECT(VLOOKUP('Crash Summary Worksheet'!$D95,'Crash Types &amp; Calculations'!$M$5:$N$9,2,FALSE)),VLOOKUP('Crash Summary Worksheet'!$E95,'Crash Types &amp; Calculations'!$D$5:$K$26,8,FALSE),FALSE))),1,VLOOKUP('Worksheet 2b'!$D$27,INDIRECT(VLOOKUP('Crash Summary Worksheet'!$D95,'Crash Types &amp; Calculations'!$M$5:$N$9,2,FALSE)),VLOOKUP('Crash Summary Worksheet'!$E95,'Crash Types &amp; Calculations'!$D$5:$K$26,8,FALSE),FALSE))</f>
        <v>1</v>
      </c>
      <c r="AT95" s="285">
        <f ca="1">IF(OR(ISBLANK('Worksheet 2b'!$D$27),ISBLANK($D95),ISBLANK($E95),$H95="N",ISBLANK($H95)),1,VLOOKUP('Worksheet 2b'!$D$27,INDIRECT(VLOOKUP('Crash Summary Worksheet'!$D95,'Crash Types &amp; Calculations'!$M$5:$N$9,2,FALSE)),VLOOKUP("Wet Pavement",'Crash Types &amp; Calculations'!$D$5:$K$26,8,FALSE),FALSE))</f>
        <v>1</v>
      </c>
      <c r="AU95" s="286">
        <f ca="1">IF(OR(ISBLANK('Worksheet 2b'!$D$27),ISBLANK($D95),ISBLANK($E95),$G95="N",ISBLANK($G95)),1,VLOOKUP('Worksheet 2b'!$D$27,INDIRECT(VLOOKUP('Crash Summary Worksheet'!$D95,'Crash Types &amp; Calculations'!$M$5:$N$9,2,FALSE)),VLOOKUP("Night",'Crash Types &amp; Calculations'!$D$5:$K$26,8,FALSE),FALSE))</f>
        <v>1</v>
      </c>
      <c r="AV95" s="288">
        <f t="shared" si="14"/>
        <v>0</v>
      </c>
      <c r="AW95" s="284">
        <f ca="1">IF(OR(ISBLANK('Worksheet 2b'!$D$41),ISBLANK($D95),ISBLANK($E95),ISERROR(VLOOKUP('Worksheet 2b'!$D$41,INDIRECT(VLOOKUP('Crash Summary Worksheet'!$D95,'Crash Types &amp; Calculations'!$M$5:$N$9,2,FALSE)),VLOOKUP('Crash Summary Worksheet'!$E95,'Crash Types &amp; Calculations'!$D$5:$K$26,8,FALSE),FALSE))),1,VLOOKUP('Worksheet 2b'!$D$41,INDIRECT(VLOOKUP('Crash Summary Worksheet'!$D95,'Crash Types &amp; Calculations'!$M$5:$N$9,2,FALSE)),VLOOKUP('Crash Summary Worksheet'!$E95,'Crash Types &amp; Calculations'!$D$5:$K$26,8,FALSE),FALSE))</f>
        <v>1</v>
      </c>
      <c r="AX95" s="285">
        <f ca="1">IF(OR(ISBLANK('Worksheet 2b'!$D$41),ISBLANK($D95),ISBLANK($E95),$H95="N",ISBLANK($H95)),1,VLOOKUP('Worksheet 2b'!$D$41,INDIRECT(VLOOKUP('Crash Summary Worksheet'!$D95,'Crash Types &amp; Calculations'!$M$5:$N$9,2,FALSE)),VLOOKUP("Wet Pavement",'Crash Types &amp; Calculations'!$D$5:$K$26,8,FALSE),FALSE))</f>
        <v>1</v>
      </c>
      <c r="AY95" s="287">
        <f ca="1">IF(OR(ISBLANK('Worksheet 2b'!$D$41),ISBLANK($D95),ISBLANK($E95),$G95="N",ISBLANK($G95)),1,VLOOKUP('Worksheet 2b'!$D$41,INDIRECT(VLOOKUP('Crash Summary Worksheet'!$D95,'Crash Types &amp; Calculations'!$M$5:$N$9,2,FALSE)),VLOOKUP("Night",'Crash Types &amp; Calculations'!$D$5:$K$26,8,FALSE),FALSE))</f>
        <v>1</v>
      </c>
      <c r="AZ95" s="288">
        <f t="shared" si="15"/>
        <v>0</v>
      </c>
    </row>
    <row r="96" spans="1:52" ht="12.75" customHeight="1" x14ac:dyDescent="0.2">
      <c r="A96" s="618">
        <v>91</v>
      </c>
      <c r="B96" s="118"/>
      <c r="C96" s="119"/>
      <c r="D96" s="117"/>
      <c r="E96" s="117"/>
      <c r="F96" s="117"/>
      <c r="G96" s="118"/>
      <c r="H96" s="118"/>
      <c r="I96" s="118"/>
      <c r="J96" s="118"/>
      <c r="K96" s="117"/>
      <c r="L96" s="120"/>
      <c r="M96" s="289">
        <f t="shared" si="16"/>
        <v>0</v>
      </c>
      <c r="N96" s="290">
        <f t="shared" si="17"/>
        <v>1</v>
      </c>
      <c r="O96" s="283">
        <f>IF(ISBLANK('Worksheet 2a'!$D$13),1,
IF(AND(MAX(AC96:AE96)&gt;1,MIN(AC96:AE96)&lt;=1),MAX(AC96:AE96)*MIN(AC96:AE96),
IF(MIN(AC96:AE96)&gt;=1,MAX(AC96:AE96),MIN(AC96:AE96))))</f>
        <v>1</v>
      </c>
      <c r="P96" s="283">
        <f>IF(ISBLANK('Worksheet 2a'!$D$27),1,
IF(AND(MAX(AG96:AI96)&gt;1,MIN(AG96:AI96)&lt;=1),MAX(AG96:AI96)*MIN(AG96:AI96),
IF(MIN(AG96:AI96)&gt;=1,MAX(AG96:AI96),MIN(AG96:AI96))))</f>
        <v>1</v>
      </c>
      <c r="Q96" s="283">
        <f>IF(ISBLANK('Worksheet 2a'!$D$41),1,
IF(AND(MAX(AK96:AM96)&gt;1,MIN(AK96:AM96)&lt;=1),MAX(AK96:AM96)*MIN(AK96:AM96),
IF(MIN(AK96:AM96)&gt;=1,MAX(AK96:AM96),MIN(AK96:AM96))))</f>
        <v>1</v>
      </c>
      <c r="R96" s="283">
        <f>IF(ISBLANK('Worksheet 2b'!$D$13),1,
IF(AND(MAX(AO96:AQ96)&gt;1,MIN(AO96:AQ96)&lt;=1),MAX(AO96:AQ96)*MIN(AO96:AQ96),
IF(MIN(AO96:AQ96)&gt;=1,MAX(AO96:AQ96),MIN(AO96:AQ96))))</f>
        <v>1</v>
      </c>
      <c r="S96" s="283">
        <f>IF(ISBLANK('Worksheet 2b'!$D$27),1,
IF(AND(MAX(AS96:AU96)&gt;1,MIN(AS96:AU96)&lt;=1),MAX(AS96:AU96)*MIN(AS96:AU96),
IF(MIN(AS96:AU96)&gt;=1,MAX(AS96:AU96),MIN(AS96:AU96))))</f>
        <v>1</v>
      </c>
      <c r="T96" s="283">
        <f>IF(ISBLANK('Worksheet 2b'!$D$41),1,
IF(AND(MAX(AW96:AY96)&gt;1,MIN(AW96:AY96)&lt;=1),MAX(AW96:AY96)*MIN(AW96:AY96),
IF(MIN(AW96:AY96)&gt;=1,MAX(AW96:AY96),MIN(AW96:AY96))))</f>
        <v>1</v>
      </c>
      <c r="U96" s="669" cm="1">
        <f t="array" ref="U96">IF(MAX(O96:T96)&lt;=1,1,PRODUCT(IF(O96:T96&gt;=1,O96:T96)))</f>
        <v>1</v>
      </c>
      <c r="V96" s="669">
        <f t="shared" si="18"/>
        <v>1</v>
      </c>
      <c r="W96" s="683" t="str">
        <f t="shared" si="19"/>
        <v>X</v>
      </c>
      <c r="X96" s="683">
        <f>IF(P96=MIN($O96:$T96),IF(COUNTIF($W96:W96,"X")&gt;0,P96,"X"),P96)</f>
        <v>1</v>
      </c>
      <c r="Y96" s="683">
        <f>IF(Q96=MIN($O96:$T96),IF(COUNTIF($W96:X96,"X")&gt;0,Q96,"X"),Q96)</f>
        <v>1</v>
      </c>
      <c r="Z96" s="683">
        <f>IF(R96=MIN($O96:$T96),IF(COUNTIF($W96:Y96,"X")&gt;0,R96,"X"),R96)</f>
        <v>1</v>
      </c>
      <c r="AA96" s="683">
        <f>IF(S96=MIN($O96:$T96),IF(COUNTIF($W96:Z96,"X")&gt;0,S96,"X"),S96)</f>
        <v>1</v>
      </c>
      <c r="AB96" s="684">
        <f>IF(T96=MIN($O96:$T96),IF(COUNTIF($W96:AA96,"X")&gt;0,T96,"X"),T96)</f>
        <v>1</v>
      </c>
      <c r="AC96" s="284">
        <f ca="1">IF(OR(ISBLANK('Worksheet 2a'!$D$13),ISBLANK($D96),ISBLANK($E96),ISERROR(VLOOKUP('Worksheet 2a'!$D$13,INDIRECT(VLOOKUP('Crash Summary Worksheet'!$D96,'Crash Types &amp; Calculations'!$M$5:$N$9,2,FALSE)),VLOOKUP('Crash Summary Worksheet'!$E96,'Crash Types &amp; Calculations'!$D$5:$K$26,8,FALSE),FALSE))),1,VLOOKUP('Worksheet 2a'!$D$13,INDIRECT(VLOOKUP('Crash Summary Worksheet'!$D96,'Crash Types &amp; Calculations'!$M$5:$N$9,2,FALSE)),VLOOKUP('Crash Summary Worksheet'!$E96,'Crash Types &amp; Calculations'!$D$5:$K$26,8,FALSE),FALSE))</f>
        <v>1</v>
      </c>
      <c r="AD96" s="285">
        <f ca="1">IF(OR(ISBLANK('Worksheet 2a'!$D$13),ISBLANK($D96),ISBLANK($E96),$H96="N",ISBLANK($H96)),1,VLOOKUP('Worksheet 2a'!$D$13,INDIRECT(VLOOKUP('Crash Summary Worksheet'!$D96,'Crash Types &amp; Calculations'!$M$5:$N$9,2,FALSE)),VLOOKUP("Wet Pavement",'Crash Types &amp; Calculations'!$D$5:$K$26,8,FALSE),FALSE))</f>
        <v>1</v>
      </c>
      <c r="AE96" s="286">
        <f ca="1">IF(OR(ISBLANK('Worksheet 2a'!$D$13),ISBLANK($D96),ISBLANK($E96),$G96="N",ISBLANK($G96)),1,VLOOKUP('Worksheet 2a'!$D$13,INDIRECT(VLOOKUP('Crash Summary Worksheet'!$D96,'Crash Types &amp; Calculations'!$M$5:$N$9,2,FALSE)),VLOOKUP("Night",'Crash Types &amp; Calculations'!$D$5:$K$26,8,FALSE),FALSE))</f>
        <v>1</v>
      </c>
      <c r="AF96" s="288">
        <f t="shared" si="10"/>
        <v>0</v>
      </c>
      <c r="AG96" s="284">
        <f ca="1">IF(OR(ISBLANK('Worksheet 2a'!$D$27),ISBLANK($D96),ISBLANK($E96),ISERROR(VLOOKUP('Worksheet 2a'!$D$27,INDIRECT(VLOOKUP('Crash Summary Worksheet'!$D96,'Crash Types &amp; Calculations'!$M$5:$N$9,2,FALSE)),VLOOKUP('Crash Summary Worksheet'!$E96,'Crash Types &amp; Calculations'!$D$5:$K$26,8,FALSE),FALSE))),1,VLOOKUP('Worksheet 2a'!$D$27,INDIRECT(VLOOKUP('Crash Summary Worksheet'!$D96,'Crash Types &amp; Calculations'!$M$5:$N$9,2,FALSE)),VLOOKUP('Crash Summary Worksheet'!$E96,'Crash Types &amp; Calculations'!$D$5:$K$26,8,FALSE),FALSE))</f>
        <v>1</v>
      </c>
      <c r="AH96" s="285">
        <f ca="1">IF(OR(ISBLANK('Worksheet 2a'!$D$27),ISBLANK($D96),ISBLANK($E96),$H96="N",ISBLANK($H96)),1,VLOOKUP('Worksheet 2a'!$D$27,INDIRECT(VLOOKUP('Crash Summary Worksheet'!$D96,'Crash Types &amp; Calculations'!$M$5:$N$9,2,FALSE)),VLOOKUP("Wet Pavement",'Crash Types &amp; Calculations'!$D$5:$K$26,8,FALSE),FALSE))</f>
        <v>1</v>
      </c>
      <c r="AI96" s="286">
        <f ca="1">IF(OR(ISBLANK('Worksheet 2a'!$D$27),ISBLANK($D96),ISBLANK($E96),$G96="N",ISBLANK($G96)),1,VLOOKUP('Worksheet 2a'!$D$27,INDIRECT(VLOOKUP('Crash Summary Worksheet'!$D96,'Crash Types &amp; Calculations'!$M$5:$N$9,2,FALSE)),VLOOKUP("Night",'Crash Types &amp; Calculations'!$D$5:$K$26,8,FALSE),FALSE))</f>
        <v>1</v>
      </c>
      <c r="AJ96" s="288">
        <f t="shared" si="11"/>
        <v>0</v>
      </c>
      <c r="AK96" s="284">
        <f ca="1">IF(OR(ISBLANK('Worksheet 2a'!$D$41),ISBLANK($D96),ISBLANK($E96),ISERROR(VLOOKUP('Worksheet 2a'!$D$41,INDIRECT(VLOOKUP('Crash Summary Worksheet'!$D96,'Crash Types &amp; Calculations'!$M$5:$N$9,2,FALSE)),VLOOKUP('Crash Summary Worksheet'!$E96,'Crash Types &amp; Calculations'!$D$5:$K$26,8,FALSE),FALSE))),1,VLOOKUP('Worksheet 2a'!$D$41,INDIRECT(VLOOKUP('Crash Summary Worksheet'!$D96,'Crash Types &amp; Calculations'!$M$5:$N$9,2,FALSE)),VLOOKUP('Crash Summary Worksheet'!$E96,'Crash Types &amp; Calculations'!$D$5:$K$26,8,FALSE),FALSE))</f>
        <v>1</v>
      </c>
      <c r="AL96" s="285">
        <f ca="1">IF(OR(ISBLANK('Worksheet 2a'!$D$41),ISBLANK($D96),ISBLANK($E96),$H96="N",ISBLANK($H96)),1,VLOOKUP('Worksheet 2a'!$D$41,INDIRECT(VLOOKUP('Crash Summary Worksheet'!$D96,'Crash Types &amp; Calculations'!$M$5:$N$9,2,FALSE)),VLOOKUP("Wet Pavement",'Crash Types &amp; Calculations'!$D$5:$K$26,8,FALSE),FALSE))</f>
        <v>1</v>
      </c>
      <c r="AM96" s="287">
        <f ca="1">IF(OR(ISBLANK('Worksheet 2a'!$D$41),ISBLANK($D96),ISBLANK($E96),$G96="N",ISBLANK($G96)),1,VLOOKUP('Worksheet 2a'!$D$41,INDIRECT(VLOOKUP('Crash Summary Worksheet'!$D96,'Crash Types &amp; Calculations'!$M$5:$N$9,2,FALSE)),VLOOKUP("Night",'Crash Types &amp; Calculations'!$D$5:$K$26,8,FALSE),FALSE))</f>
        <v>1</v>
      </c>
      <c r="AN96" s="288">
        <f t="shared" si="12"/>
        <v>0</v>
      </c>
      <c r="AO96" s="284">
        <f ca="1">IF(OR(ISBLANK('Worksheet 2b'!$D$13),ISBLANK($D96),ISBLANK($E96),ISERROR(VLOOKUP('Worksheet 2b'!$D$13,INDIRECT(VLOOKUP('Crash Summary Worksheet'!$D96,'Crash Types &amp; Calculations'!$M$5:$N$9,2,FALSE)),VLOOKUP('Crash Summary Worksheet'!$E96,'Crash Types &amp; Calculations'!$D$5:$K$26,8,FALSE),FALSE))),1,VLOOKUP('Worksheet 2b'!$D$13,INDIRECT(VLOOKUP('Crash Summary Worksheet'!$D96,'Crash Types &amp; Calculations'!$M$5:$N$9,2,FALSE)),VLOOKUP('Crash Summary Worksheet'!$E96,'Crash Types &amp; Calculations'!$D$5:$K$26,8,FALSE),FALSE))</f>
        <v>1</v>
      </c>
      <c r="AP96" s="285">
        <f ca="1">IF(OR(ISBLANK('Worksheet 2b'!$D$13),ISBLANK($D96),ISBLANK($E96),$H96="N",ISBLANK($H96)),1,VLOOKUP('Worksheet 2b'!$D$13,INDIRECT(VLOOKUP('Crash Summary Worksheet'!$D96,'Crash Types &amp; Calculations'!$M$5:$N$9,2,FALSE)),VLOOKUP("Wet Pavement",'Crash Types &amp; Calculations'!$D$5:$K$26,8,FALSE),FALSE))</f>
        <v>1</v>
      </c>
      <c r="AQ96" s="286">
        <f ca="1">IF(OR(ISBLANK('Worksheet 2b'!$D$13),ISBLANK($D96),ISBLANK($E96),$G96="N",ISBLANK($G96)),1,VLOOKUP('Worksheet 2b'!$D$13,INDIRECT(VLOOKUP('Crash Summary Worksheet'!$D96,'Crash Types &amp; Calculations'!$M$5:$N$9,2,FALSE)),VLOOKUP("Night",'Crash Types &amp; Calculations'!$D$5:$K$26,8,FALSE),FALSE))</f>
        <v>1</v>
      </c>
      <c r="AR96" s="288">
        <f t="shared" si="13"/>
        <v>0</v>
      </c>
      <c r="AS96" s="284">
        <f ca="1">IF(OR(ISBLANK('Worksheet 2b'!$D$27),ISBLANK($D96),ISBLANK($E96),ISERROR(VLOOKUP('Worksheet 2b'!$D$27,INDIRECT(VLOOKUP('Crash Summary Worksheet'!$D96,'Crash Types &amp; Calculations'!$M$5:$N$9,2,FALSE)),VLOOKUP('Crash Summary Worksheet'!$E96,'Crash Types &amp; Calculations'!$D$5:$K$26,8,FALSE),FALSE))),1,VLOOKUP('Worksheet 2b'!$D$27,INDIRECT(VLOOKUP('Crash Summary Worksheet'!$D96,'Crash Types &amp; Calculations'!$M$5:$N$9,2,FALSE)),VLOOKUP('Crash Summary Worksheet'!$E96,'Crash Types &amp; Calculations'!$D$5:$K$26,8,FALSE),FALSE))</f>
        <v>1</v>
      </c>
      <c r="AT96" s="285">
        <f ca="1">IF(OR(ISBLANK('Worksheet 2b'!$D$27),ISBLANK($D96),ISBLANK($E96),$H96="N",ISBLANK($H96)),1,VLOOKUP('Worksheet 2b'!$D$27,INDIRECT(VLOOKUP('Crash Summary Worksheet'!$D96,'Crash Types &amp; Calculations'!$M$5:$N$9,2,FALSE)),VLOOKUP("Wet Pavement",'Crash Types &amp; Calculations'!$D$5:$K$26,8,FALSE),FALSE))</f>
        <v>1</v>
      </c>
      <c r="AU96" s="286">
        <f ca="1">IF(OR(ISBLANK('Worksheet 2b'!$D$27),ISBLANK($D96),ISBLANK($E96),$G96="N",ISBLANK($G96)),1,VLOOKUP('Worksheet 2b'!$D$27,INDIRECT(VLOOKUP('Crash Summary Worksheet'!$D96,'Crash Types &amp; Calculations'!$M$5:$N$9,2,FALSE)),VLOOKUP("Night",'Crash Types &amp; Calculations'!$D$5:$K$26,8,FALSE),FALSE))</f>
        <v>1</v>
      </c>
      <c r="AV96" s="288">
        <f t="shared" si="14"/>
        <v>0</v>
      </c>
      <c r="AW96" s="284">
        <f ca="1">IF(OR(ISBLANK('Worksheet 2b'!$D$41),ISBLANK($D96),ISBLANK($E96),ISERROR(VLOOKUP('Worksheet 2b'!$D$41,INDIRECT(VLOOKUP('Crash Summary Worksheet'!$D96,'Crash Types &amp; Calculations'!$M$5:$N$9,2,FALSE)),VLOOKUP('Crash Summary Worksheet'!$E96,'Crash Types &amp; Calculations'!$D$5:$K$26,8,FALSE),FALSE))),1,VLOOKUP('Worksheet 2b'!$D$41,INDIRECT(VLOOKUP('Crash Summary Worksheet'!$D96,'Crash Types &amp; Calculations'!$M$5:$N$9,2,FALSE)),VLOOKUP('Crash Summary Worksheet'!$E96,'Crash Types &amp; Calculations'!$D$5:$K$26,8,FALSE),FALSE))</f>
        <v>1</v>
      </c>
      <c r="AX96" s="285">
        <f ca="1">IF(OR(ISBLANK('Worksheet 2b'!$D$41),ISBLANK($D96),ISBLANK($E96),$H96="N",ISBLANK($H96)),1,VLOOKUP('Worksheet 2b'!$D$41,INDIRECT(VLOOKUP('Crash Summary Worksheet'!$D96,'Crash Types &amp; Calculations'!$M$5:$N$9,2,FALSE)),VLOOKUP("Wet Pavement",'Crash Types &amp; Calculations'!$D$5:$K$26,8,FALSE),FALSE))</f>
        <v>1</v>
      </c>
      <c r="AY96" s="287">
        <f ca="1">IF(OR(ISBLANK('Worksheet 2b'!$D$41),ISBLANK($D96),ISBLANK($E96),$G96="N",ISBLANK($G96)),1,VLOOKUP('Worksheet 2b'!$D$41,INDIRECT(VLOOKUP('Crash Summary Worksheet'!$D96,'Crash Types &amp; Calculations'!$M$5:$N$9,2,FALSE)),VLOOKUP("Night",'Crash Types &amp; Calculations'!$D$5:$K$26,8,FALSE),FALSE))</f>
        <v>1</v>
      </c>
      <c r="AZ96" s="288">
        <f t="shared" si="15"/>
        <v>0</v>
      </c>
    </row>
    <row r="97" spans="1:52" ht="12.75" customHeight="1" x14ac:dyDescent="0.2">
      <c r="A97" s="618">
        <v>92</v>
      </c>
      <c r="B97" s="118"/>
      <c r="C97" s="119"/>
      <c r="D97" s="117"/>
      <c r="E97" s="117"/>
      <c r="F97" s="117"/>
      <c r="G97" s="118"/>
      <c r="H97" s="118"/>
      <c r="I97" s="118"/>
      <c r="J97" s="118"/>
      <c r="K97" s="117"/>
      <c r="L97" s="120"/>
      <c r="M97" s="289">
        <f t="shared" si="16"/>
        <v>0</v>
      </c>
      <c r="N97" s="290">
        <f t="shared" si="17"/>
        <v>1</v>
      </c>
      <c r="O97" s="283">
        <f>IF(ISBLANK('Worksheet 2a'!$D$13),1,
IF(AND(MAX(AC97:AE97)&gt;1,MIN(AC97:AE97)&lt;=1),MAX(AC97:AE97)*MIN(AC97:AE97),
IF(MIN(AC97:AE97)&gt;=1,MAX(AC97:AE97),MIN(AC97:AE97))))</f>
        <v>1</v>
      </c>
      <c r="P97" s="283">
        <f>IF(ISBLANK('Worksheet 2a'!$D$27),1,
IF(AND(MAX(AG97:AI97)&gt;1,MIN(AG97:AI97)&lt;=1),MAX(AG97:AI97)*MIN(AG97:AI97),
IF(MIN(AG97:AI97)&gt;=1,MAX(AG97:AI97),MIN(AG97:AI97))))</f>
        <v>1</v>
      </c>
      <c r="Q97" s="283">
        <f>IF(ISBLANK('Worksheet 2a'!$D$41),1,
IF(AND(MAX(AK97:AM97)&gt;1,MIN(AK97:AM97)&lt;=1),MAX(AK97:AM97)*MIN(AK97:AM97),
IF(MIN(AK97:AM97)&gt;=1,MAX(AK97:AM97),MIN(AK97:AM97))))</f>
        <v>1</v>
      </c>
      <c r="R97" s="283">
        <f>IF(ISBLANK('Worksheet 2b'!$D$13),1,
IF(AND(MAX(AO97:AQ97)&gt;1,MIN(AO97:AQ97)&lt;=1),MAX(AO97:AQ97)*MIN(AO97:AQ97),
IF(MIN(AO97:AQ97)&gt;=1,MAX(AO97:AQ97),MIN(AO97:AQ97))))</f>
        <v>1</v>
      </c>
      <c r="S97" s="283">
        <f>IF(ISBLANK('Worksheet 2b'!$D$27),1,
IF(AND(MAX(AS97:AU97)&gt;1,MIN(AS97:AU97)&lt;=1),MAX(AS97:AU97)*MIN(AS97:AU97),
IF(MIN(AS97:AU97)&gt;=1,MAX(AS97:AU97),MIN(AS97:AU97))))</f>
        <v>1</v>
      </c>
      <c r="T97" s="283">
        <f>IF(ISBLANK('Worksheet 2b'!$D$41),1,
IF(AND(MAX(AW97:AY97)&gt;1,MIN(AW97:AY97)&lt;=1),MAX(AW97:AY97)*MIN(AW97:AY97),
IF(MIN(AW97:AY97)&gt;=1,MAX(AW97:AY97),MIN(AW97:AY97))))</f>
        <v>1</v>
      </c>
      <c r="U97" s="669" cm="1">
        <f t="array" ref="U97">IF(MAX(O97:T97)&lt;=1,1,PRODUCT(IF(O97:T97&gt;=1,O97:T97)))</f>
        <v>1</v>
      </c>
      <c r="V97" s="669">
        <f t="shared" si="18"/>
        <v>1</v>
      </c>
      <c r="W97" s="683" t="str">
        <f t="shared" si="19"/>
        <v>X</v>
      </c>
      <c r="X97" s="683">
        <f>IF(P97=MIN($O97:$T97),IF(COUNTIF($W97:W97,"X")&gt;0,P97,"X"),P97)</f>
        <v>1</v>
      </c>
      <c r="Y97" s="683">
        <f>IF(Q97=MIN($O97:$T97),IF(COUNTIF($W97:X97,"X")&gt;0,Q97,"X"),Q97)</f>
        <v>1</v>
      </c>
      <c r="Z97" s="683">
        <f>IF(R97=MIN($O97:$T97),IF(COUNTIF($W97:Y97,"X")&gt;0,R97,"X"),R97)</f>
        <v>1</v>
      </c>
      <c r="AA97" s="683">
        <f>IF(S97=MIN($O97:$T97),IF(COUNTIF($W97:Z97,"X")&gt;0,S97,"X"),S97)</f>
        <v>1</v>
      </c>
      <c r="AB97" s="684">
        <f>IF(T97=MIN($O97:$T97),IF(COUNTIF($W97:AA97,"X")&gt;0,T97,"X"),T97)</f>
        <v>1</v>
      </c>
      <c r="AC97" s="284">
        <f ca="1">IF(OR(ISBLANK('Worksheet 2a'!$D$13),ISBLANK($D97),ISBLANK($E97),ISERROR(VLOOKUP('Worksheet 2a'!$D$13,INDIRECT(VLOOKUP('Crash Summary Worksheet'!$D97,'Crash Types &amp; Calculations'!$M$5:$N$9,2,FALSE)),VLOOKUP('Crash Summary Worksheet'!$E97,'Crash Types &amp; Calculations'!$D$5:$K$26,8,FALSE),FALSE))),1,VLOOKUP('Worksheet 2a'!$D$13,INDIRECT(VLOOKUP('Crash Summary Worksheet'!$D97,'Crash Types &amp; Calculations'!$M$5:$N$9,2,FALSE)),VLOOKUP('Crash Summary Worksheet'!$E97,'Crash Types &amp; Calculations'!$D$5:$K$26,8,FALSE),FALSE))</f>
        <v>1</v>
      </c>
      <c r="AD97" s="285">
        <f ca="1">IF(OR(ISBLANK('Worksheet 2a'!$D$13),ISBLANK($D97),ISBLANK($E97),$H97="N",ISBLANK($H97)),1,VLOOKUP('Worksheet 2a'!$D$13,INDIRECT(VLOOKUP('Crash Summary Worksheet'!$D97,'Crash Types &amp; Calculations'!$M$5:$N$9,2,FALSE)),VLOOKUP("Wet Pavement",'Crash Types &amp; Calculations'!$D$5:$K$26,8,FALSE),FALSE))</f>
        <v>1</v>
      </c>
      <c r="AE97" s="286">
        <f ca="1">IF(OR(ISBLANK('Worksheet 2a'!$D$13),ISBLANK($D97),ISBLANK($E97),$G97="N",ISBLANK($G97)),1,VLOOKUP('Worksheet 2a'!$D$13,INDIRECT(VLOOKUP('Crash Summary Worksheet'!$D97,'Crash Types &amp; Calculations'!$M$5:$N$9,2,FALSE)),VLOOKUP("Night",'Crash Types &amp; Calculations'!$D$5:$K$26,8,FALSE),FALSE))</f>
        <v>1</v>
      </c>
      <c r="AF97" s="288">
        <f t="shared" si="10"/>
        <v>0</v>
      </c>
      <c r="AG97" s="284">
        <f ca="1">IF(OR(ISBLANK('Worksheet 2a'!$D$27),ISBLANK($D97),ISBLANK($E97),ISERROR(VLOOKUP('Worksheet 2a'!$D$27,INDIRECT(VLOOKUP('Crash Summary Worksheet'!$D97,'Crash Types &amp; Calculations'!$M$5:$N$9,2,FALSE)),VLOOKUP('Crash Summary Worksheet'!$E97,'Crash Types &amp; Calculations'!$D$5:$K$26,8,FALSE),FALSE))),1,VLOOKUP('Worksheet 2a'!$D$27,INDIRECT(VLOOKUP('Crash Summary Worksheet'!$D97,'Crash Types &amp; Calculations'!$M$5:$N$9,2,FALSE)),VLOOKUP('Crash Summary Worksheet'!$E97,'Crash Types &amp; Calculations'!$D$5:$K$26,8,FALSE),FALSE))</f>
        <v>1</v>
      </c>
      <c r="AH97" s="285">
        <f ca="1">IF(OR(ISBLANK('Worksheet 2a'!$D$27),ISBLANK($D97),ISBLANK($E97),$H97="N",ISBLANK($H97)),1,VLOOKUP('Worksheet 2a'!$D$27,INDIRECT(VLOOKUP('Crash Summary Worksheet'!$D97,'Crash Types &amp; Calculations'!$M$5:$N$9,2,FALSE)),VLOOKUP("Wet Pavement",'Crash Types &amp; Calculations'!$D$5:$K$26,8,FALSE),FALSE))</f>
        <v>1</v>
      </c>
      <c r="AI97" s="286">
        <f ca="1">IF(OR(ISBLANK('Worksheet 2a'!$D$27),ISBLANK($D97),ISBLANK($E97),$G97="N",ISBLANK($G97)),1,VLOOKUP('Worksheet 2a'!$D$27,INDIRECT(VLOOKUP('Crash Summary Worksheet'!$D97,'Crash Types &amp; Calculations'!$M$5:$N$9,2,FALSE)),VLOOKUP("Night",'Crash Types &amp; Calculations'!$D$5:$K$26,8,FALSE),FALSE))</f>
        <v>1</v>
      </c>
      <c r="AJ97" s="288">
        <f t="shared" si="11"/>
        <v>0</v>
      </c>
      <c r="AK97" s="284">
        <f ca="1">IF(OR(ISBLANK('Worksheet 2a'!$D$41),ISBLANK($D97),ISBLANK($E97),ISERROR(VLOOKUP('Worksheet 2a'!$D$41,INDIRECT(VLOOKUP('Crash Summary Worksheet'!$D97,'Crash Types &amp; Calculations'!$M$5:$N$9,2,FALSE)),VLOOKUP('Crash Summary Worksheet'!$E97,'Crash Types &amp; Calculations'!$D$5:$K$26,8,FALSE),FALSE))),1,VLOOKUP('Worksheet 2a'!$D$41,INDIRECT(VLOOKUP('Crash Summary Worksheet'!$D97,'Crash Types &amp; Calculations'!$M$5:$N$9,2,FALSE)),VLOOKUP('Crash Summary Worksheet'!$E97,'Crash Types &amp; Calculations'!$D$5:$K$26,8,FALSE),FALSE))</f>
        <v>1</v>
      </c>
      <c r="AL97" s="285">
        <f ca="1">IF(OR(ISBLANK('Worksheet 2a'!$D$41),ISBLANK($D97),ISBLANK($E97),$H97="N",ISBLANK($H97)),1,VLOOKUP('Worksheet 2a'!$D$41,INDIRECT(VLOOKUP('Crash Summary Worksheet'!$D97,'Crash Types &amp; Calculations'!$M$5:$N$9,2,FALSE)),VLOOKUP("Wet Pavement",'Crash Types &amp; Calculations'!$D$5:$K$26,8,FALSE),FALSE))</f>
        <v>1</v>
      </c>
      <c r="AM97" s="287">
        <f ca="1">IF(OR(ISBLANK('Worksheet 2a'!$D$41),ISBLANK($D97),ISBLANK($E97),$G97="N",ISBLANK($G97)),1,VLOOKUP('Worksheet 2a'!$D$41,INDIRECT(VLOOKUP('Crash Summary Worksheet'!$D97,'Crash Types &amp; Calculations'!$M$5:$N$9,2,FALSE)),VLOOKUP("Night",'Crash Types &amp; Calculations'!$D$5:$K$26,8,FALSE),FALSE))</f>
        <v>1</v>
      </c>
      <c r="AN97" s="288">
        <f t="shared" si="12"/>
        <v>0</v>
      </c>
      <c r="AO97" s="284">
        <f ca="1">IF(OR(ISBLANK('Worksheet 2b'!$D$13),ISBLANK($D97),ISBLANK($E97),ISERROR(VLOOKUP('Worksheet 2b'!$D$13,INDIRECT(VLOOKUP('Crash Summary Worksheet'!$D97,'Crash Types &amp; Calculations'!$M$5:$N$9,2,FALSE)),VLOOKUP('Crash Summary Worksheet'!$E97,'Crash Types &amp; Calculations'!$D$5:$K$26,8,FALSE),FALSE))),1,VLOOKUP('Worksheet 2b'!$D$13,INDIRECT(VLOOKUP('Crash Summary Worksheet'!$D97,'Crash Types &amp; Calculations'!$M$5:$N$9,2,FALSE)),VLOOKUP('Crash Summary Worksheet'!$E97,'Crash Types &amp; Calculations'!$D$5:$K$26,8,FALSE),FALSE))</f>
        <v>1</v>
      </c>
      <c r="AP97" s="285">
        <f ca="1">IF(OR(ISBLANK('Worksheet 2b'!$D$13),ISBLANK($D97),ISBLANK($E97),$H97="N",ISBLANK($H97)),1,VLOOKUP('Worksheet 2b'!$D$13,INDIRECT(VLOOKUP('Crash Summary Worksheet'!$D97,'Crash Types &amp; Calculations'!$M$5:$N$9,2,FALSE)),VLOOKUP("Wet Pavement",'Crash Types &amp; Calculations'!$D$5:$K$26,8,FALSE),FALSE))</f>
        <v>1</v>
      </c>
      <c r="AQ97" s="286">
        <f ca="1">IF(OR(ISBLANK('Worksheet 2b'!$D$13),ISBLANK($D97),ISBLANK($E97),$G97="N",ISBLANK($G97)),1,VLOOKUP('Worksheet 2b'!$D$13,INDIRECT(VLOOKUP('Crash Summary Worksheet'!$D97,'Crash Types &amp; Calculations'!$M$5:$N$9,2,FALSE)),VLOOKUP("Night",'Crash Types &amp; Calculations'!$D$5:$K$26,8,FALSE),FALSE))</f>
        <v>1</v>
      </c>
      <c r="AR97" s="288">
        <f t="shared" si="13"/>
        <v>0</v>
      </c>
      <c r="AS97" s="284">
        <f ca="1">IF(OR(ISBLANK('Worksheet 2b'!$D$27),ISBLANK($D97),ISBLANK($E97),ISERROR(VLOOKUP('Worksheet 2b'!$D$27,INDIRECT(VLOOKUP('Crash Summary Worksheet'!$D97,'Crash Types &amp; Calculations'!$M$5:$N$9,2,FALSE)),VLOOKUP('Crash Summary Worksheet'!$E97,'Crash Types &amp; Calculations'!$D$5:$K$26,8,FALSE),FALSE))),1,VLOOKUP('Worksheet 2b'!$D$27,INDIRECT(VLOOKUP('Crash Summary Worksheet'!$D97,'Crash Types &amp; Calculations'!$M$5:$N$9,2,FALSE)),VLOOKUP('Crash Summary Worksheet'!$E97,'Crash Types &amp; Calculations'!$D$5:$K$26,8,FALSE),FALSE))</f>
        <v>1</v>
      </c>
      <c r="AT97" s="285">
        <f ca="1">IF(OR(ISBLANK('Worksheet 2b'!$D$27),ISBLANK($D97),ISBLANK($E97),$H97="N",ISBLANK($H97)),1,VLOOKUP('Worksheet 2b'!$D$27,INDIRECT(VLOOKUP('Crash Summary Worksheet'!$D97,'Crash Types &amp; Calculations'!$M$5:$N$9,2,FALSE)),VLOOKUP("Wet Pavement",'Crash Types &amp; Calculations'!$D$5:$K$26,8,FALSE),FALSE))</f>
        <v>1</v>
      </c>
      <c r="AU97" s="286">
        <f ca="1">IF(OR(ISBLANK('Worksheet 2b'!$D$27),ISBLANK($D97),ISBLANK($E97),$G97="N",ISBLANK($G97)),1,VLOOKUP('Worksheet 2b'!$D$27,INDIRECT(VLOOKUP('Crash Summary Worksheet'!$D97,'Crash Types &amp; Calculations'!$M$5:$N$9,2,FALSE)),VLOOKUP("Night",'Crash Types &amp; Calculations'!$D$5:$K$26,8,FALSE),FALSE))</f>
        <v>1</v>
      </c>
      <c r="AV97" s="288">
        <f t="shared" si="14"/>
        <v>0</v>
      </c>
      <c r="AW97" s="284">
        <f ca="1">IF(OR(ISBLANK('Worksheet 2b'!$D$41),ISBLANK($D97),ISBLANK($E97),ISERROR(VLOOKUP('Worksheet 2b'!$D$41,INDIRECT(VLOOKUP('Crash Summary Worksheet'!$D97,'Crash Types &amp; Calculations'!$M$5:$N$9,2,FALSE)),VLOOKUP('Crash Summary Worksheet'!$E97,'Crash Types &amp; Calculations'!$D$5:$K$26,8,FALSE),FALSE))),1,VLOOKUP('Worksheet 2b'!$D$41,INDIRECT(VLOOKUP('Crash Summary Worksheet'!$D97,'Crash Types &amp; Calculations'!$M$5:$N$9,2,FALSE)),VLOOKUP('Crash Summary Worksheet'!$E97,'Crash Types &amp; Calculations'!$D$5:$K$26,8,FALSE),FALSE))</f>
        <v>1</v>
      </c>
      <c r="AX97" s="285">
        <f ca="1">IF(OR(ISBLANK('Worksheet 2b'!$D$41),ISBLANK($D97),ISBLANK($E97),$H97="N",ISBLANK($H97)),1,VLOOKUP('Worksheet 2b'!$D$41,INDIRECT(VLOOKUP('Crash Summary Worksheet'!$D97,'Crash Types &amp; Calculations'!$M$5:$N$9,2,FALSE)),VLOOKUP("Wet Pavement",'Crash Types &amp; Calculations'!$D$5:$K$26,8,FALSE),FALSE))</f>
        <v>1</v>
      </c>
      <c r="AY97" s="287">
        <f ca="1">IF(OR(ISBLANK('Worksheet 2b'!$D$41),ISBLANK($D97),ISBLANK($E97),$G97="N",ISBLANK($G97)),1,VLOOKUP('Worksheet 2b'!$D$41,INDIRECT(VLOOKUP('Crash Summary Worksheet'!$D97,'Crash Types &amp; Calculations'!$M$5:$N$9,2,FALSE)),VLOOKUP("Night",'Crash Types &amp; Calculations'!$D$5:$K$26,8,FALSE),FALSE))</f>
        <v>1</v>
      </c>
      <c r="AZ97" s="288">
        <f t="shared" si="15"/>
        <v>0</v>
      </c>
    </row>
    <row r="98" spans="1:52" ht="12.75" customHeight="1" x14ac:dyDescent="0.2">
      <c r="A98" s="618">
        <v>93</v>
      </c>
      <c r="B98" s="118"/>
      <c r="C98" s="119"/>
      <c r="D98" s="117"/>
      <c r="E98" s="117"/>
      <c r="F98" s="117"/>
      <c r="G98" s="118"/>
      <c r="H98" s="118"/>
      <c r="I98" s="118"/>
      <c r="J98" s="118"/>
      <c r="K98" s="117"/>
      <c r="L98" s="120"/>
      <c r="M98" s="289">
        <f t="shared" si="16"/>
        <v>0</v>
      </c>
      <c r="N98" s="290">
        <f t="shared" si="17"/>
        <v>1</v>
      </c>
      <c r="O98" s="283">
        <f>IF(ISBLANK('Worksheet 2a'!$D$13),1,
IF(AND(MAX(AC98:AE98)&gt;1,MIN(AC98:AE98)&lt;=1),MAX(AC98:AE98)*MIN(AC98:AE98),
IF(MIN(AC98:AE98)&gt;=1,MAX(AC98:AE98),MIN(AC98:AE98))))</f>
        <v>1</v>
      </c>
      <c r="P98" s="283">
        <f>IF(ISBLANK('Worksheet 2a'!$D$27),1,
IF(AND(MAX(AG98:AI98)&gt;1,MIN(AG98:AI98)&lt;=1),MAX(AG98:AI98)*MIN(AG98:AI98),
IF(MIN(AG98:AI98)&gt;=1,MAX(AG98:AI98),MIN(AG98:AI98))))</f>
        <v>1</v>
      </c>
      <c r="Q98" s="283">
        <f>IF(ISBLANK('Worksheet 2a'!$D$41),1,
IF(AND(MAX(AK98:AM98)&gt;1,MIN(AK98:AM98)&lt;=1),MAX(AK98:AM98)*MIN(AK98:AM98),
IF(MIN(AK98:AM98)&gt;=1,MAX(AK98:AM98),MIN(AK98:AM98))))</f>
        <v>1</v>
      </c>
      <c r="R98" s="283">
        <f>IF(ISBLANK('Worksheet 2b'!$D$13),1,
IF(AND(MAX(AO98:AQ98)&gt;1,MIN(AO98:AQ98)&lt;=1),MAX(AO98:AQ98)*MIN(AO98:AQ98),
IF(MIN(AO98:AQ98)&gt;=1,MAX(AO98:AQ98),MIN(AO98:AQ98))))</f>
        <v>1</v>
      </c>
      <c r="S98" s="283">
        <f>IF(ISBLANK('Worksheet 2b'!$D$27),1,
IF(AND(MAX(AS98:AU98)&gt;1,MIN(AS98:AU98)&lt;=1),MAX(AS98:AU98)*MIN(AS98:AU98),
IF(MIN(AS98:AU98)&gt;=1,MAX(AS98:AU98),MIN(AS98:AU98))))</f>
        <v>1</v>
      </c>
      <c r="T98" s="283">
        <f>IF(ISBLANK('Worksheet 2b'!$D$41),1,
IF(AND(MAX(AW98:AY98)&gt;1,MIN(AW98:AY98)&lt;=1),MAX(AW98:AY98)*MIN(AW98:AY98),
IF(MIN(AW98:AY98)&gt;=1,MAX(AW98:AY98),MIN(AW98:AY98))))</f>
        <v>1</v>
      </c>
      <c r="U98" s="669" cm="1">
        <f t="array" ref="U98">IF(MAX(O98:T98)&lt;=1,1,PRODUCT(IF(O98:T98&gt;=1,O98:T98)))</f>
        <v>1</v>
      </c>
      <c r="V98" s="669">
        <f t="shared" si="18"/>
        <v>1</v>
      </c>
      <c r="W98" s="683" t="str">
        <f t="shared" si="19"/>
        <v>X</v>
      </c>
      <c r="X98" s="683">
        <f>IF(P98=MIN($O98:$T98),IF(COUNTIF($W98:W98,"X")&gt;0,P98,"X"),P98)</f>
        <v>1</v>
      </c>
      <c r="Y98" s="683">
        <f>IF(Q98=MIN($O98:$T98),IF(COUNTIF($W98:X98,"X")&gt;0,Q98,"X"),Q98)</f>
        <v>1</v>
      </c>
      <c r="Z98" s="683">
        <f>IF(R98=MIN($O98:$T98),IF(COUNTIF($W98:Y98,"X")&gt;0,R98,"X"),R98)</f>
        <v>1</v>
      </c>
      <c r="AA98" s="683">
        <f>IF(S98=MIN($O98:$T98),IF(COUNTIF($W98:Z98,"X")&gt;0,S98,"X"),S98)</f>
        <v>1</v>
      </c>
      <c r="AB98" s="684">
        <f>IF(T98=MIN($O98:$T98),IF(COUNTIF($W98:AA98,"X")&gt;0,T98,"X"),T98)</f>
        <v>1</v>
      </c>
      <c r="AC98" s="284">
        <f ca="1">IF(OR(ISBLANK('Worksheet 2a'!$D$13),ISBLANK($D98),ISBLANK($E98),ISERROR(VLOOKUP('Worksheet 2a'!$D$13,INDIRECT(VLOOKUP('Crash Summary Worksheet'!$D98,'Crash Types &amp; Calculations'!$M$5:$N$9,2,FALSE)),VLOOKUP('Crash Summary Worksheet'!$E98,'Crash Types &amp; Calculations'!$D$5:$K$26,8,FALSE),FALSE))),1,VLOOKUP('Worksheet 2a'!$D$13,INDIRECT(VLOOKUP('Crash Summary Worksheet'!$D98,'Crash Types &amp; Calculations'!$M$5:$N$9,2,FALSE)),VLOOKUP('Crash Summary Worksheet'!$E98,'Crash Types &amp; Calculations'!$D$5:$K$26,8,FALSE),FALSE))</f>
        <v>1</v>
      </c>
      <c r="AD98" s="285">
        <f ca="1">IF(OR(ISBLANK('Worksheet 2a'!$D$13),ISBLANK($D98),ISBLANK($E98),$H98="N",ISBLANK($H98)),1,VLOOKUP('Worksheet 2a'!$D$13,INDIRECT(VLOOKUP('Crash Summary Worksheet'!$D98,'Crash Types &amp; Calculations'!$M$5:$N$9,2,FALSE)),VLOOKUP("Wet Pavement",'Crash Types &amp; Calculations'!$D$5:$K$26,8,FALSE),FALSE))</f>
        <v>1</v>
      </c>
      <c r="AE98" s="286">
        <f ca="1">IF(OR(ISBLANK('Worksheet 2a'!$D$13),ISBLANK($D98),ISBLANK($E98),$G98="N",ISBLANK($G98)),1,VLOOKUP('Worksheet 2a'!$D$13,INDIRECT(VLOOKUP('Crash Summary Worksheet'!$D98,'Crash Types &amp; Calculations'!$M$5:$N$9,2,FALSE)),VLOOKUP("Night",'Crash Types &amp; Calculations'!$D$5:$K$26,8,FALSE),FALSE))</f>
        <v>1</v>
      </c>
      <c r="AF98" s="288">
        <f t="shared" si="10"/>
        <v>0</v>
      </c>
      <c r="AG98" s="284">
        <f ca="1">IF(OR(ISBLANK('Worksheet 2a'!$D$27),ISBLANK($D98),ISBLANK($E98),ISERROR(VLOOKUP('Worksheet 2a'!$D$27,INDIRECT(VLOOKUP('Crash Summary Worksheet'!$D98,'Crash Types &amp; Calculations'!$M$5:$N$9,2,FALSE)),VLOOKUP('Crash Summary Worksheet'!$E98,'Crash Types &amp; Calculations'!$D$5:$K$26,8,FALSE),FALSE))),1,VLOOKUP('Worksheet 2a'!$D$27,INDIRECT(VLOOKUP('Crash Summary Worksheet'!$D98,'Crash Types &amp; Calculations'!$M$5:$N$9,2,FALSE)),VLOOKUP('Crash Summary Worksheet'!$E98,'Crash Types &amp; Calculations'!$D$5:$K$26,8,FALSE),FALSE))</f>
        <v>1</v>
      </c>
      <c r="AH98" s="285">
        <f ca="1">IF(OR(ISBLANK('Worksheet 2a'!$D$27),ISBLANK($D98),ISBLANK($E98),$H98="N",ISBLANK($H98)),1,VLOOKUP('Worksheet 2a'!$D$27,INDIRECT(VLOOKUP('Crash Summary Worksheet'!$D98,'Crash Types &amp; Calculations'!$M$5:$N$9,2,FALSE)),VLOOKUP("Wet Pavement",'Crash Types &amp; Calculations'!$D$5:$K$26,8,FALSE),FALSE))</f>
        <v>1</v>
      </c>
      <c r="AI98" s="286">
        <f ca="1">IF(OR(ISBLANK('Worksheet 2a'!$D$27),ISBLANK($D98),ISBLANK($E98),$G98="N",ISBLANK($G98)),1,VLOOKUP('Worksheet 2a'!$D$27,INDIRECT(VLOOKUP('Crash Summary Worksheet'!$D98,'Crash Types &amp; Calculations'!$M$5:$N$9,2,FALSE)),VLOOKUP("Night",'Crash Types &amp; Calculations'!$D$5:$K$26,8,FALSE),FALSE))</f>
        <v>1</v>
      </c>
      <c r="AJ98" s="288">
        <f t="shared" si="11"/>
        <v>0</v>
      </c>
      <c r="AK98" s="284">
        <f ca="1">IF(OR(ISBLANK('Worksheet 2a'!$D$41),ISBLANK($D98),ISBLANK($E98),ISERROR(VLOOKUP('Worksheet 2a'!$D$41,INDIRECT(VLOOKUP('Crash Summary Worksheet'!$D98,'Crash Types &amp; Calculations'!$M$5:$N$9,2,FALSE)),VLOOKUP('Crash Summary Worksheet'!$E98,'Crash Types &amp; Calculations'!$D$5:$K$26,8,FALSE),FALSE))),1,VLOOKUP('Worksheet 2a'!$D$41,INDIRECT(VLOOKUP('Crash Summary Worksheet'!$D98,'Crash Types &amp; Calculations'!$M$5:$N$9,2,FALSE)),VLOOKUP('Crash Summary Worksheet'!$E98,'Crash Types &amp; Calculations'!$D$5:$K$26,8,FALSE),FALSE))</f>
        <v>1</v>
      </c>
      <c r="AL98" s="285">
        <f ca="1">IF(OR(ISBLANK('Worksheet 2a'!$D$41),ISBLANK($D98),ISBLANK($E98),$H98="N",ISBLANK($H98)),1,VLOOKUP('Worksheet 2a'!$D$41,INDIRECT(VLOOKUP('Crash Summary Worksheet'!$D98,'Crash Types &amp; Calculations'!$M$5:$N$9,2,FALSE)),VLOOKUP("Wet Pavement",'Crash Types &amp; Calculations'!$D$5:$K$26,8,FALSE),FALSE))</f>
        <v>1</v>
      </c>
      <c r="AM98" s="287">
        <f ca="1">IF(OR(ISBLANK('Worksheet 2a'!$D$41),ISBLANK($D98),ISBLANK($E98),$G98="N",ISBLANK($G98)),1,VLOOKUP('Worksheet 2a'!$D$41,INDIRECT(VLOOKUP('Crash Summary Worksheet'!$D98,'Crash Types &amp; Calculations'!$M$5:$N$9,2,FALSE)),VLOOKUP("Night",'Crash Types &amp; Calculations'!$D$5:$K$26,8,FALSE),FALSE))</f>
        <v>1</v>
      </c>
      <c r="AN98" s="288">
        <f t="shared" si="12"/>
        <v>0</v>
      </c>
      <c r="AO98" s="284">
        <f ca="1">IF(OR(ISBLANK('Worksheet 2b'!$D$13),ISBLANK($D98),ISBLANK($E98),ISERROR(VLOOKUP('Worksheet 2b'!$D$13,INDIRECT(VLOOKUP('Crash Summary Worksheet'!$D98,'Crash Types &amp; Calculations'!$M$5:$N$9,2,FALSE)),VLOOKUP('Crash Summary Worksheet'!$E98,'Crash Types &amp; Calculations'!$D$5:$K$26,8,FALSE),FALSE))),1,VLOOKUP('Worksheet 2b'!$D$13,INDIRECT(VLOOKUP('Crash Summary Worksheet'!$D98,'Crash Types &amp; Calculations'!$M$5:$N$9,2,FALSE)),VLOOKUP('Crash Summary Worksheet'!$E98,'Crash Types &amp; Calculations'!$D$5:$K$26,8,FALSE),FALSE))</f>
        <v>1</v>
      </c>
      <c r="AP98" s="285">
        <f ca="1">IF(OR(ISBLANK('Worksheet 2b'!$D$13),ISBLANK($D98),ISBLANK($E98),$H98="N",ISBLANK($H98)),1,VLOOKUP('Worksheet 2b'!$D$13,INDIRECT(VLOOKUP('Crash Summary Worksheet'!$D98,'Crash Types &amp; Calculations'!$M$5:$N$9,2,FALSE)),VLOOKUP("Wet Pavement",'Crash Types &amp; Calculations'!$D$5:$K$26,8,FALSE),FALSE))</f>
        <v>1</v>
      </c>
      <c r="AQ98" s="286">
        <f ca="1">IF(OR(ISBLANK('Worksheet 2b'!$D$13),ISBLANK($D98),ISBLANK($E98),$G98="N",ISBLANK($G98)),1,VLOOKUP('Worksheet 2b'!$D$13,INDIRECT(VLOOKUP('Crash Summary Worksheet'!$D98,'Crash Types &amp; Calculations'!$M$5:$N$9,2,FALSE)),VLOOKUP("Night",'Crash Types &amp; Calculations'!$D$5:$K$26,8,FALSE),FALSE))</f>
        <v>1</v>
      </c>
      <c r="AR98" s="288">
        <f t="shared" si="13"/>
        <v>0</v>
      </c>
      <c r="AS98" s="284">
        <f ca="1">IF(OR(ISBLANK('Worksheet 2b'!$D$27),ISBLANK($D98),ISBLANK($E98),ISERROR(VLOOKUP('Worksheet 2b'!$D$27,INDIRECT(VLOOKUP('Crash Summary Worksheet'!$D98,'Crash Types &amp; Calculations'!$M$5:$N$9,2,FALSE)),VLOOKUP('Crash Summary Worksheet'!$E98,'Crash Types &amp; Calculations'!$D$5:$K$26,8,FALSE),FALSE))),1,VLOOKUP('Worksheet 2b'!$D$27,INDIRECT(VLOOKUP('Crash Summary Worksheet'!$D98,'Crash Types &amp; Calculations'!$M$5:$N$9,2,FALSE)),VLOOKUP('Crash Summary Worksheet'!$E98,'Crash Types &amp; Calculations'!$D$5:$K$26,8,FALSE),FALSE))</f>
        <v>1</v>
      </c>
      <c r="AT98" s="285">
        <f ca="1">IF(OR(ISBLANK('Worksheet 2b'!$D$27),ISBLANK($D98),ISBLANK($E98),$H98="N",ISBLANK($H98)),1,VLOOKUP('Worksheet 2b'!$D$27,INDIRECT(VLOOKUP('Crash Summary Worksheet'!$D98,'Crash Types &amp; Calculations'!$M$5:$N$9,2,FALSE)),VLOOKUP("Wet Pavement",'Crash Types &amp; Calculations'!$D$5:$K$26,8,FALSE),FALSE))</f>
        <v>1</v>
      </c>
      <c r="AU98" s="286">
        <f ca="1">IF(OR(ISBLANK('Worksheet 2b'!$D$27),ISBLANK($D98),ISBLANK($E98),$G98="N",ISBLANK($G98)),1,VLOOKUP('Worksheet 2b'!$D$27,INDIRECT(VLOOKUP('Crash Summary Worksheet'!$D98,'Crash Types &amp; Calculations'!$M$5:$N$9,2,FALSE)),VLOOKUP("Night",'Crash Types &amp; Calculations'!$D$5:$K$26,8,FALSE),FALSE))</f>
        <v>1</v>
      </c>
      <c r="AV98" s="288">
        <f t="shared" si="14"/>
        <v>0</v>
      </c>
      <c r="AW98" s="284">
        <f ca="1">IF(OR(ISBLANK('Worksheet 2b'!$D$41),ISBLANK($D98),ISBLANK($E98),ISERROR(VLOOKUP('Worksheet 2b'!$D$41,INDIRECT(VLOOKUP('Crash Summary Worksheet'!$D98,'Crash Types &amp; Calculations'!$M$5:$N$9,2,FALSE)),VLOOKUP('Crash Summary Worksheet'!$E98,'Crash Types &amp; Calculations'!$D$5:$K$26,8,FALSE),FALSE))),1,VLOOKUP('Worksheet 2b'!$D$41,INDIRECT(VLOOKUP('Crash Summary Worksheet'!$D98,'Crash Types &amp; Calculations'!$M$5:$N$9,2,FALSE)),VLOOKUP('Crash Summary Worksheet'!$E98,'Crash Types &amp; Calculations'!$D$5:$K$26,8,FALSE),FALSE))</f>
        <v>1</v>
      </c>
      <c r="AX98" s="285">
        <f ca="1">IF(OR(ISBLANK('Worksheet 2b'!$D$41),ISBLANK($D98),ISBLANK($E98),$H98="N",ISBLANK($H98)),1,VLOOKUP('Worksheet 2b'!$D$41,INDIRECT(VLOOKUP('Crash Summary Worksheet'!$D98,'Crash Types &amp; Calculations'!$M$5:$N$9,2,FALSE)),VLOOKUP("Wet Pavement",'Crash Types &amp; Calculations'!$D$5:$K$26,8,FALSE),FALSE))</f>
        <v>1</v>
      </c>
      <c r="AY98" s="287">
        <f ca="1">IF(OR(ISBLANK('Worksheet 2b'!$D$41),ISBLANK($D98),ISBLANK($E98),$G98="N",ISBLANK($G98)),1,VLOOKUP('Worksheet 2b'!$D$41,INDIRECT(VLOOKUP('Crash Summary Worksheet'!$D98,'Crash Types &amp; Calculations'!$M$5:$N$9,2,FALSE)),VLOOKUP("Night",'Crash Types &amp; Calculations'!$D$5:$K$26,8,FALSE),FALSE))</f>
        <v>1</v>
      </c>
      <c r="AZ98" s="288">
        <f t="shared" si="15"/>
        <v>0</v>
      </c>
    </row>
    <row r="99" spans="1:52" ht="12.75" customHeight="1" x14ac:dyDescent="0.2">
      <c r="A99" s="618">
        <v>94</v>
      </c>
      <c r="B99" s="118"/>
      <c r="C99" s="119"/>
      <c r="D99" s="117"/>
      <c r="E99" s="117"/>
      <c r="F99" s="117"/>
      <c r="G99" s="118"/>
      <c r="H99" s="118"/>
      <c r="I99" s="118"/>
      <c r="J99" s="118"/>
      <c r="K99" s="117"/>
      <c r="L99" s="120"/>
      <c r="M99" s="289">
        <f t="shared" si="16"/>
        <v>0</v>
      </c>
      <c r="N99" s="290">
        <f t="shared" si="17"/>
        <v>1</v>
      </c>
      <c r="O99" s="283">
        <f>IF(ISBLANK('Worksheet 2a'!$D$13),1,
IF(AND(MAX(AC99:AE99)&gt;1,MIN(AC99:AE99)&lt;=1),MAX(AC99:AE99)*MIN(AC99:AE99),
IF(MIN(AC99:AE99)&gt;=1,MAX(AC99:AE99),MIN(AC99:AE99))))</f>
        <v>1</v>
      </c>
      <c r="P99" s="283">
        <f>IF(ISBLANK('Worksheet 2a'!$D$27),1,
IF(AND(MAX(AG99:AI99)&gt;1,MIN(AG99:AI99)&lt;=1),MAX(AG99:AI99)*MIN(AG99:AI99),
IF(MIN(AG99:AI99)&gt;=1,MAX(AG99:AI99),MIN(AG99:AI99))))</f>
        <v>1</v>
      </c>
      <c r="Q99" s="283">
        <f>IF(ISBLANK('Worksheet 2a'!$D$41),1,
IF(AND(MAX(AK99:AM99)&gt;1,MIN(AK99:AM99)&lt;=1),MAX(AK99:AM99)*MIN(AK99:AM99),
IF(MIN(AK99:AM99)&gt;=1,MAX(AK99:AM99),MIN(AK99:AM99))))</f>
        <v>1</v>
      </c>
      <c r="R99" s="283">
        <f>IF(ISBLANK('Worksheet 2b'!$D$13),1,
IF(AND(MAX(AO99:AQ99)&gt;1,MIN(AO99:AQ99)&lt;=1),MAX(AO99:AQ99)*MIN(AO99:AQ99),
IF(MIN(AO99:AQ99)&gt;=1,MAX(AO99:AQ99),MIN(AO99:AQ99))))</f>
        <v>1</v>
      </c>
      <c r="S99" s="283">
        <f>IF(ISBLANK('Worksheet 2b'!$D$27),1,
IF(AND(MAX(AS99:AU99)&gt;1,MIN(AS99:AU99)&lt;=1),MAX(AS99:AU99)*MIN(AS99:AU99),
IF(MIN(AS99:AU99)&gt;=1,MAX(AS99:AU99),MIN(AS99:AU99))))</f>
        <v>1</v>
      </c>
      <c r="T99" s="283">
        <f>IF(ISBLANK('Worksheet 2b'!$D$41),1,
IF(AND(MAX(AW99:AY99)&gt;1,MIN(AW99:AY99)&lt;=1),MAX(AW99:AY99)*MIN(AW99:AY99),
IF(MIN(AW99:AY99)&gt;=1,MAX(AW99:AY99),MIN(AW99:AY99))))</f>
        <v>1</v>
      </c>
      <c r="U99" s="669" cm="1">
        <f t="array" ref="U99">IF(MAX(O99:T99)&lt;=1,1,PRODUCT(IF(O99:T99&gt;=1,O99:T99)))</f>
        <v>1</v>
      </c>
      <c r="V99" s="669">
        <f t="shared" si="18"/>
        <v>1</v>
      </c>
      <c r="W99" s="683" t="str">
        <f t="shared" si="19"/>
        <v>X</v>
      </c>
      <c r="X99" s="683">
        <f>IF(P99=MIN($O99:$T99),IF(COUNTIF($W99:W99,"X")&gt;0,P99,"X"),P99)</f>
        <v>1</v>
      </c>
      <c r="Y99" s="683">
        <f>IF(Q99=MIN($O99:$T99),IF(COUNTIF($W99:X99,"X")&gt;0,Q99,"X"),Q99)</f>
        <v>1</v>
      </c>
      <c r="Z99" s="683">
        <f>IF(R99=MIN($O99:$T99),IF(COUNTIF($W99:Y99,"X")&gt;0,R99,"X"),R99)</f>
        <v>1</v>
      </c>
      <c r="AA99" s="683">
        <f>IF(S99=MIN($O99:$T99),IF(COUNTIF($W99:Z99,"X")&gt;0,S99,"X"),S99)</f>
        <v>1</v>
      </c>
      <c r="AB99" s="684">
        <f>IF(T99=MIN($O99:$T99),IF(COUNTIF($W99:AA99,"X")&gt;0,T99,"X"),T99)</f>
        <v>1</v>
      </c>
      <c r="AC99" s="284">
        <f ca="1">IF(OR(ISBLANK('Worksheet 2a'!$D$13),ISBLANK($D99),ISBLANK($E99),ISERROR(VLOOKUP('Worksheet 2a'!$D$13,INDIRECT(VLOOKUP('Crash Summary Worksheet'!$D99,'Crash Types &amp; Calculations'!$M$5:$N$9,2,FALSE)),VLOOKUP('Crash Summary Worksheet'!$E99,'Crash Types &amp; Calculations'!$D$5:$K$26,8,FALSE),FALSE))),1,VLOOKUP('Worksheet 2a'!$D$13,INDIRECT(VLOOKUP('Crash Summary Worksheet'!$D99,'Crash Types &amp; Calculations'!$M$5:$N$9,2,FALSE)),VLOOKUP('Crash Summary Worksheet'!$E99,'Crash Types &amp; Calculations'!$D$5:$K$26,8,FALSE),FALSE))</f>
        <v>1</v>
      </c>
      <c r="AD99" s="285">
        <f ca="1">IF(OR(ISBLANK('Worksheet 2a'!$D$13),ISBLANK($D99),ISBLANK($E99),$H99="N",ISBLANK($H99)),1,VLOOKUP('Worksheet 2a'!$D$13,INDIRECT(VLOOKUP('Crash Summary Worksheet'!$D99,'Crash Types &amp; Calculations'!$M$5:$N$9,2,FALSE)),VLOOKUP("Wet Pavement",'Crash Types &amp; Calculations'!$D$5:$K$26,8,FALSE),FALSE))</f>
        <v>1</v>
      </c>
      <c r="AE99" s="286">
        <f ca="1">IF(OR(ISBLANK('Worksheet 2a'!$D$13),ISBLANK($D99),ISBLANK($E99),$G99="N",ISBLANK($G99)),1,VLOOKUP('Worksheet 2a'!$D$13,INDIRECT(VLOOKUP('Crash Summary Worksheet'!$D99,'Crash Types &amp; Calculations'!$M$5:$N$9,2,FALSE)),VLOOKUP("Night",'Crash Types &amp; Calculations'!$D$5:$K$26,8,FALSE),FALSE))</f>
        <v>1</v>
      </c>
      <c r="AF99" s="288">
        <f t="shared" si="10"/>
        <v>0</v>
      </c>
      <c r="AG99" s="284">
        <f ca="1">IF(OR(ISBLANK('Worksheet 2a'!$D$27),ISBLANK($D99),ISBLANK($E99),ISERROR(VLOOKUP('Worksheet 2a'!$D$27,INDIRECT(VLOOKUP('Crash Summary Worksheet'!$D99,'Crash Types &amp; Calculations'!$M$5:$N$9,2,FALSE)),VLOOKUP('Crash Summary Worksheet'!$E99,'Crash Types &amp; Calculations'!$D$5:$K$26,8,FALSE),FALSE))),1,VLOOKUP('Worksheet 2a'!$D$27,INDIRECT(VLOOKUP('Crash Summary Worksheet'!$D99,'Crash Types &amp; Calculations'!$M$5:$N$9,2,FALSE)),VLOOKUP('Crash Summary Worksheet'!$E99,'Crash Types &amp; Calculations'!$D$5:$K$26,8,FALSE),FALSE))</f>
        <v>1</v>
      </c>
      <c r="AH99" s="285">
        <f ca="1">IF(OR(ISBLANK('Worksheet 2a'!$D$27),ISBLANK($D99),ISBLANK($E99),$H99="N",ISBLANK($H99)),1,VLOOKUP('Worksheet 2a'!$D$27,INDIRECT(VLOOKUP('Crash Summary Worksheet'!$D99,'Crash Types &amp; Calculations'!$M$5:$N$9,2,FALSE)),VLOOKUP("Wet Pavement",'Crash Types &amp; Calculations'!$D$5:$K$26,8,FALSE),FALSE))</f>
        <v>1</v>
      </c>
      <c r="AI99" s="286">
        <f ca="1">IF(OR(ISBLANK('Worksheet 2a'!$D$27),ISBLANK($D99),ISBLANK($E99),$G99="N",ISBLANK($G99)),1,VLOOKUP('Worksheet 2a'!$D$27,INDIRECT(VLOOKUP('Crash Summary Worksheet'!$D99,'Crash Types &amp; Calculations'!$M$5:$N$9,2,FALSE)),VLOOKUP("Night",'Crash Types &amp; Calculations'!$D$5:$K$26,8,FALSE),FALSE))</f>
        <v>1</v>
      </c>
      <c r="AJ99" s="288">
        <f t="shared" si="11"/>
        <v>0</v>
      </c>
      <c r="AK99" s="284">
        <f ca="1">IF(OR(ISBLANK('Worksheet 2a'!$D$41),ISBLANK($D99),ISBLANK($E99),ISERROR(VLOOKUP('Worksheet 2a'!$D$41,INDIRECT(VLOOKUP('Crash Summary Worksheet'!$D99,'Crash Types &amp; Calculations'!$M$5:$N$9,2,FALSE)),VLOOKUP('Crash Summary Worksheet'!$E99,'Crash Types &amp; Calculations'!$D$5:$K$26,8,FALSE),FALSE))),1,VLOOKUP('Worksheet 2a'!$D$41,INDIRECT(VLOOKUP('Crash Summary Worksheet'!$D99,'Crash Types &amp; Calculations'!$M$5:$N$9,2,FALSE)),VLOOKUP('Crash Summary Worksheet'!$E99,'Crash Types &amp; Calculations'!$D$5:$K$26,8,FALSE),FALSE))</f>
        <v>1</v>
      </c>
      <c r="AL99" s="285">
        <f ca="1">IF(OR(ISBLANK('Worksheet 2a'!$D$41),ISBLANK($D99),ISBLANK($E99),$H99="N",ISBLANK($H99)),1,VLOOKUP('Worksheet 2a'!$D$41,INDIRECT(VLOOKUP('Crash Summary Worksheet'!$D99,'Crash Types &amp; Calculations'!$M$5:$N$9,2,FALSE)),VLOOKUP("Wet Pavement",'Crash Types &amp; Calculations'!$D$5:$K$26,8,FALSE),FALSE))</f>
        <v>1</v>
      </c>
      <c r="AM99" s="287">
        <f ca="1">IF(OR(ISBLANK('Worksheet 2a'!$D$41),ISBLANK($D99),ISBLANK($E99),$G99="N",ISBLANK($G99)),1,VLOOKUP('Worksheet 2a'!$D$41,INDIRECT(VLOOKUP('Crash Summary Worksheet'!$D99,'Crash Types &amp; Calculations'!$M$5:$N$9,2,FALSE)),VLOOKUP("Night",'Crash Types &amp; Calculations'!$D$5:$K$26,8,FALSE),FALSE))</f>
        <v>1</v>
      </c>
      <c r="AN99" s="288">
        <f t="shared" si="12"/>
        <v>0</v>
      </c>
      <c r="AO99" s="284">
        <f ca="1">IF(OR(ISBLANK('Worksheet 2b'!$D$13),ISBLANK($D99),ISBLANK($E99),ISERROR(VLOOKUP('Worksheet 2b'!$D$13,INDIRECT(VLOOKUP('Crash Summary Worksheet'!$D99,'Crash Types &amp; Calculations'!$M$5:$N$9,2,FALSE)),VLOOKUP('Crash Summary Worksheet'!$E99,'Crash Types &amp; Calculations'!$D$5:$K$26,8,FALSE),FALSE))),1,VLOOKUP('Worksheet 2b'!$D$13,INDIRECT(VLOOKUP('Crash Summary Worksheet'!$D99,'Crash Types &amp; Calculations'!$M$5:$N$9,2,FALSE)),VLOOKUP('Crash Summary Worksheet'!$E99,'Crash Types &amp; Calculations'!$D$5:$K$26,8,FALSE),FALSE))</f>
        <v>1</v>
      </c>
      <c r="AP99" s="285">
        <f ca="1">IF(OR(ISBLANK('Worksheet 2b'!$D$13),ISBLANK($D99),ISBLANK($E99),$H99="N",ISBLANK($H99)),1,VLOOKUP('Worksheet 2b'!$D$13,INDIRECT(VLOOKUP('Crash Summary Worksheet'!$D99,'Crash Types &amp; Calculations'!$M$5:$N$9,2,FALSE)),VLOOKUP("Wet Pavement",'Crash Types &amp; Calculations'!$D$5:$K$26,8,FALSE),FALSE))</f>
        <v>1</v>
      </c>
      <c r="AQ99" s="286">
        <f ca="1">IF(OR(ISBLANK('Worksheet 2b'!$D$13),ISBLANK($D99),ISBLANK($E99),$G99="N",ISBLANK($G99)),1,VLOOKUP('Worksheet 2b'!$D$13,INDIRECT(VLOOKUP('Crash Summary Worksheet'!$D99,'Crash Types &amp; Calculations'!$M$5:$N$9,2,FALSE)),VLOOKUP("Night",'Crash Types &amp; Calculations'!$D$5:$K$26,8,FALSE),FALSE))</f>
        <v>1</v>
      </c>
      <c r="AR99" s="288">
        <f t="shared" si="13"/>
        <v>0</v>
      </c>
      <c r="AS99" s="284">
        <f ca="1">IF(OR(ISBLANK('Worksheet 2b'!$D$27),ISBLANK($D99),ISBLANK($E99),ISERROR(VLOOKUP('Worksheet 2b'!$D$27,INDIRECT(VLOOKUP('Crash Summary Worksheet'!$D99,'Crash Types &amp; Calculations'!$M$5:$N$9,2,FALSE)),VLOOKUP('Crash Summary Worksheet'!$E99,'Crash Types &amp; Calculations'!$D$5:$K$26,8,FALSE),FALSE))),1,VLOOKUP('Worksheet 2b'!$D$27,INDIRECT(VLOOKUP('Crash Summary Worksheet'!$D99,'Crash Types &amp; Calculations'!$M$5:$N$9,2,FALSE)),VLOOKUP('Crash Summary Worksheet'!$E99,'Crash Types &amp; Calculations'!$D$5:$K$26,8,FALSE),FALSE))</f>
        <v>1</v>
      </c>
      <c r="AT99" s="285">
        <f ca="1">IF(OR(ISBLANK('Worksheet 2b'!$D$27),ISBLANK($D99),ISBLANK($E99),$H99="N",ISBLANK($H99)),1,VLOOKUP('Worksheet 2b'!$D$27,INDIRECT(VLOOKUP('Crash Summary Worksheet'!$D99,'Crash Types &amp; Calculations'!$M$5:$N$9,2,FALSE)),VLOOKUP("Wet Pavement",'Crash Types &amp; Calculations'!$D$5:$K$26,8,FALSE),FALSE))</f>
        <v>1</v>
      </c>
      <c r="AU99" s="286">
        <f ca="1">IF(OR(ISBLANK('Worksheet 2b'!$D$27),ISBLANK($D99),ISBLANK($E99),$G99="N",ISBLANK($G99)),1,VLOOKUP('Worksheet 2b'!$D$27,INDIRECT(VLOOKUP('Crash Summary Worksheet'!$D99,'Crash Types &amp; Calculations'!$M$5:$N$9,2,FALSE)),VLOOKUP("Night",'Crash Types &amp; Calculations'!$D$5:$K$26,8,FALSE),FALSE))</f>
        <v>1</v>
      </c>
      <c r="AV99" s="288">
        <f t="shared" si="14"/>
        <v>0</v>
      </c>
      <c r="AW99" s="284">
        <f ca="1">IF(OR(ISBLANK('Worksheet 2b'!$D$41),ISBLANK($D99),ISBLANK($E99),ISERROR(VLOOKUP('Worksheet 2b'!$D$41,INDIRECT(VLOOKUP('Crash Summary Worksheet'!$D99,'Crash Types &amp; Calculations'!$M$5:$N$9,2,FALSE)),VLOOKUP('Crash Summary Worksheet'!$E99,'Crash Types &amp; Calculations'!$D$5:$K$26,8,FALSE),FALSE))),1,VLOOKUP('Worksheet 2b'!$D$41,INDIRECT(VLOOKUP('Crash Summary Worksheet'!$D99,'Crash Types &amp; Calculations'!$M$5:$N$9,2,FALSE)),VLOOKUP('Crash Summary Worksheet'!$E99,'Crash Types &amp; Calculations'!$D$5:$K$26,8,FALSE),FALSE))</f>
        <v>1</v>
      </c>
      <c r="AX99" s="285">
        <f ca="1">IF(OR(ISBLANK('Worksheet 2b'!$D$41),ISBLANK($D99),ISBLANK($E99),$H99="N",ISBLANK($H99)),1,VLOOKUP('Worksheet 2b'!$D$41,INDIRECT(VLOOKUP('Crash Summary Worksheet'!$D99,'Crash Types &amp; Calculations'!$M$5:$N$9,2,FALSE)),VLOOKUP("Wet Pavement",'Crash Types &amp; Calculations'!$D$5:$K$26,8,FALSE),FALSE))</f>
        <v>1</v>
      </c>
      <c r="AY99" s="287">
        <f ca="1">IF(OR(ISBLANK('Worksheet 2b'!$D$41),ISBLANK($D99),ISBLANK($E99),$G99="N",ISBLANK($G99)),1,VLOOKUP('Worksheet 2b'!$D$41,INDIRECT(VLOOKUP('Crash Summary Worksheet'!$D99,'Crash Types &amp; Calculations'!$M$5:$N$9,2,FALSE)),VLOOKUP("Night",'Crash Types &amp; Calculations'!$D$5:$K$26,8,FALSE),FALSE))</f>
        <v>1</v>
      </c>
      <c r="AZ99" s="288">
        <f t="shared" si="15"/>
        <v>0</v>
      </c>
    </row>
    <row r="100" spans="1:52" ht="12.75" customHeight="1" x14ac:dyDescent="0.2">
      <c r="A100" s="618">
        <v>95</v>
      </c>
      <c r="B100" s="118"/>
      <c r="C100" s="119"/>
      <c r="D100" s="117"/>
      <c r="E100" s="117"/>
      <c r="F100" s="117"/>
      <c r="G100" s="118"/>
      <c r="H100" s="118"/>
      <c r="I100" s="118"/>
      <c r="J100" s="118"/>
      <c r="K100" s="117"/>
      <c r="L100" s="120"/>
      <c r="M100" s="289">
        <f t="shared" si="16"/>
        <v>0</v>
      </c>
      <c r="N100" s="290">
        <f t="shared" si="17"/>
        <v>1</v>
      </c>
      <c r="O100" s="283">
        <f>IF(ISBLANK('Worksheet 2a'!$D$13),1,
IF(AND(MAX(AC100:AE100)&gt;1,MIN(AC100:AE100)&lt;=1),MAX(AC100:AE100)*MIN(AC100:AE100),
IF(MIN(AC100:AE100)&gt;=1,MAX(AC100:AE100),MIN(AC100:AE100))))</f>
        <v>1</v>
      </c>
      <c r="P100" s="283">
        <f>IF(ISBLANK('Worksheet 2a'!$D$27),1,
IF(AND(MAX(AG100:AI100)&gt;1,MIN(AG100:AI100)&lt;=1),MAX(AG100:AI100)*MIN(AG100:AI100),
IF(MIN(AG100:AI100)&gt;=1,MAX(AG100:AI100),MIN(AG100:AI100))))</f>
        <v>1</v>
      </c>
      <c r="Q100" s="283">
        <f>IF(ISBLANK('Worksheet 2a'!$D$41),1,
IF(AND(MAX(AK100:AM100)&gt;1,MIN(AK100:AM100)&lt;=1),MAX(AK100:AM100)*MIN(AK100:AM100),
IF(MIN(AK100:AM100)&gt;=1,MAX(AK100:AM100),MIN(AK100:AM100))))</f>
        <v>1</v>
      </c>
      <c r="R100" s="283">
        <f>IF(ISBLANK('Worksheet 2b'!$D$13),1,
IF(AND(MAX(AO100:AQ100)&gt;1,MIN(AO100:AQ100)&lt;=1),MAX(AO100:AQ100)*MIN(AO100:AQ100),
IF(MIN(AO100:AQ100)&gt;=1,MAX(AO100:AQ100),MIN(AO100:AQ100))))</f>
        <v>1</v>
      </c>
      <c r="S100" s="283">
        <f>IF(ISBLANK('Worksheet 2b'!$D$27),1,
IF(AND(MAX(AS100:AU100)&gt;1,MIN(AS100:AU100)&lt;=1),MAX(AS100:AU100)*MIN(AS100:AU100),
IF(MIN(AS100:AU100)&gt;=1,MAX(AS100:AU100),MIN(AS100:AU100))))</f>
        <v>1</v>
      </c>
      <c r="T100" s="283">
        <f>IF(ISBLANK('Worksheet 2b'!$D$41),1,
IF(AND(MAX(AW100:AY100)&gt;1,MIN(AW100:AY100)&lt;=1),MAX(AW100:AY100)*MIN(AW100:AY100),
IF(MIN(AW100:AY100)&gt;=1,MAX(AW100:AY100),MIN(AW100:AY100))))</f>
        <v>1</v>
      </c>
      <c r="U100" s="669" cm="1">
        <f t="array" ref="U100">IF(MAX(O100:T100)&lt;=1,1,PRODUCT(IF(O100:T100&gt;=1,O100:T100)))</f>
        <v>1</v>
      </c>
      <c r="V100" s="669">
        <f t="shared" si="18"/>
        <v>1</v>
      </c>
      <c r="W100" s="683" t="str">
        <f t="shared" si="19"/>
        <v>X</v>
      </c>
      <c r="X100" s="683">
        <f>IF(P100=MIN($O100:$T100),IF(COUNTIF($W100:W100,"X")&gt;0,P100,"X"),P100)</f>
        <v>1</v>
      </c>
      <c r="Y100" s="683">
        <f>IF(Q100=MIN($O100:$T100),IF(COUNTIF($W100:X100,"X")&gt;0,Q100,"X"),Q100)</f>
        <v>1</v>
      </c>
      <c r="Z100" s="683">
        <f>IF(R100=MIN($O100:$T100),IF(COUNTIF($W100:Y100,"X")&gt;0,R100,"X"),R100)</f>
        <v>1</v>
      </c>
      <c r="AA100" s="683">
        <f>IF(S100=MIN($O100:$T100),IF(COUNTIF($W100:Z100,"X")&gt;0,S100,"X"),S100)</f>
        <v>1</v>
      </c>
      <c r="AB100" s="684">
        <f>IF(T100=MIN($O100:$T100),IF(COUNTIF($W100:AA100,"X")&gt;0,T100,"X"),T100)</f>
        <v>1</v>
      </c>
      <c r="AC100" s="284">
        <f ca="1">IF(OR(ISBLANK('Worksheet 2a'!$D$13),ISBLANK($D100),ISBLANK($E100),ISERROR(VLOOKUP('Worksheet 2a'!$D$13,INDIRECT(VLOOKUP('Crash Summary Worksheet'!$D100,'Crash Types &amp; Calculations'!$M$5:$N$9,2,FALSE)),VLOOKUP('Crash Summary Worksheet'!$E100,'Crash Types &amp; Calculations'!$D$5:$K$26,8,FALSE),FALSE))),1,VLOOKUP('Worksheet 2a'!$D$13,INDIRECT(VLOOKUP('Crash Summary Worksheet'!$D100,'Crash Types &amp; Calculations'!$M$5:$N$9,2,FALSE)),VLOOKUP('Crash Summary Worksheet'!$E100,'Crash Types &amp; Calculations'!$D$5:$K$26,8,FALSE),FALSE))</f>
        <v>1</v>
      </c>
      <c r="AD100" s="285">
        <f ca="1">IF(OR(ISBLANK('Worksheet 2a'!$D$13),ISBLANK($D100),ISBLANK($E100),$H100="N",ISBLANK($H100)),1,VLOOKUP('Worksheet 2a'!$D$13,INDIRECT(VLOOKUP('Crash Summary Worksheet'!$D100,'Crash Types &amp; Calculations'!$M$5:$N$9,2,FALSE)),VLOOKUP("Wet Pavement",'Crash Types &amp; Calculations'!$D$5:$K$26,8,FALSE),FALSE))</f>
        <v>1</v>
      </c>
      <c r="AE100" s="286">
        <f ca="1">IF(OR(ISBLANK('Worksheet 2a'!$D$13),ISBLANK($D100),ISBLANK($E100),$G100="N",ISBLANK($G100)),1,VLOOKUP('Worksheet 2a'!$D$13,INDIRECT(VLOOKUP('Crash Summary Worksheet'!$D100,'Crash Types &amp; Calculations'!$M$5:$N$9,2,FALSE)),VLOOKUP("Night",'Crash Types &amp; Calculations'!$D$5:$K$26,8,FALSE),FALSE))</f>
        <v>1</v>
      </c>
      <c r="AF100" s="288">
        <f t="shared" si="10"/>
        <v>0</v>
      </c>
      <c r="AG100" s="284">
        <f ca="1">IF(OR(ISBLANK('Worksheet 2a'!$D$27),ISBLANK($D100),ISBLANK($E100),ISERROR(VLOOKUP('Worksheet 2a'!$D$27,INDIRECT(VLOOKUP('Crash Summary Worksheet'!$D100,'Crash Types &amp; Calculations'!$M$5:$N$9,2,FALSE)),VLOOKUP('Crash Summary Worksheet'!$E100,'Crash Types &amp; Calculations'!$D$5:$K$26,8,FALSE),FALSE))),1,VLOOKUP('Worksheet 2a'!$D$27,INDIRECT(VLOOKUP('Crash Summary Worksheet'!$D100,'Crash Types &amp; Calculations'!$M$5:$N$9,2,FALSE)),VLOOKUP('Crash Summary Worksheet'!$E100,'Crash Types &amp; Calculations'!$D$5:$K$26,8,FALSE),FALSE))</f>
        <v>1</v>
      </c>
      <c r="AH100" s="285">
        <f ca="1">IF(OR(ISBLANK('Worksheet 2a'!$D$27),ISBLANK($D100),ISBLANK($E100),$H100="N",ISBLANK($H100)),1,VLOOKUP('Worksheet 2a'!$D$27,INDIRECT(VLOOKUP('Crash Summary Worksheet'!$D100,'Crash Types &amp; Calculations'!$M$5:$N$9,2,FALSE)),VLOOKUP("Wet Pavement",'Crash Types &amp; Calculations'!$D$5:$K$26,8,FALSE),FALSE))</f>
        <v>1</v>
      </c>
      <c r="AI100" s="286">
        <f ca="1">IF(OR(ISBLANK('Worksheet 2a'!$D$27),ISBLANK($D100),ISBLANK($E100),$G100="N",ISBLANK($G100)),1,VLOOKUP('Worksheet 2a'!$D$27,INDIRECT(VLOOKUP('Crash Summary Worksheet'!$D100,'Crash Types &amp; Calculations'!$M$5:$N$9,2,FALSE)),VLOOKUP("Night",'Crash Types &amp; Calculations'!$D$5:$K$26,8,FALSE),FALSE))</f>
        <v>1</v>
      </c>
      <c r="AJ100" s="288">
        <f t="shared" si="11"/>
        <v>0</v>
      </c>
      <c r="AK100" s="284">
        <f ca="1">IF(OR(ISBLANK('Worksheet 2a'!$D$41),ISBLANK($D100),ISBLANK($E100),ISERROR(VLOOKUP('Worksheet 2a'!$D$41,INDIRECT(VLOOKUP('Crash Summary Worksheet'!$D100,'Crash Types &amp; Calculations'!$M$5:$N$9,2,FALSE)),VLOOKUP('Crash Summary Worksheet'!$E100,'Crash Types &amp; Calculations'!$D$5:$K$26,8,FALSE),FALSE))),1,VLOOKUP('Worksheet 2a'!$D$41,INDIRECT(VLOOKUP('Crash Summary Worksheet'!$D100,'Crash Types &amp; Calculations'!$M$5:$N$9,2,FALSE)),VLOOKUP('Crash Summary Worksheet'!$E100,'Crash Types &amp; Calculations'!$D$5:$K$26,8,FALSE),FALSE))</f>
        <v>1</v>
      </c>
      <c r="AL100" s="285">
        <f ca="1">IF(OR(ISBLANK('Worksheet 2a'!$D$41),ISBLANK($D100),ISBLANK($E100),$H100="N",ISBLANK($H100)),1,VLOOKUP('Worksheet 2a'!$D$41,INDIRECT(VLOOKUP('Crash Summary Worksheet'!$D100,'Crash Types &amp; Calculations'!$M$5:$N$9,2,FALSE)),VLOOKUP("Wet Pavement",'Crash Types &amp; Calculations'!$D$5:$K$26,8,FALSE),FALSE))</f>
        <v>1</v>
      </c>
      <c r="AM100" s="287">
        <f ca="1">IF(OR(ISBLANK('Worksheet 2a'!$D$41),ISBLANK($D100),ISBLANK($E100),$G100="N",ISBLANK($G100)),1,VLOOKUP('Worksheet 2a'!$D$41,INDIRECT(VLOOKUP('Crash Summary Worksheet'!$D100,'Crash Types &amp; Calculations'!$M$5:$N$9,2,FALSE)),VLOOKUP("Night",'Crash Types &amp; Calculations'!$D$5:$K$26,8,FALSE),FALSE))</f>
        <v>1</v>
      </c>
      <c r="AN100" s="288">
        <f t="shared" si="12"/>
        <v>0</v>
      </c>
      <c r="AO100" s="284">
        <f ca="1">IF(OR(ISBLANK('Worksheet 2b'!$D$13),ISBLANK($D100),ISBLANK($E100),ISERROR(VLOOKUP('Worksheet 2b'!$D$13,INDIRECT(VLOOKUP('Crash Summary Worksheet'!$D100,'Crash Types &amp; Calculations'!$M$5:$N$9,2,FALSE)),VLOOKUP('Crash Summary Worksheet'!$E100,'Crash Types &amp; Calculations'!$D$5:$K$26,8,FALSE),FALSE))),1,VLOOKUP('Worksheet 2b'!$D$13,INDIRECT(VLOOKUP('Crash Summary Worksheet'!$D100,'Crash Types &amp; Calculations'!$M$5:$N$9,2,FALSE)),VLOOKUP('Crash Summary Worksheet'!$E100,'Crash Types &amp; Calculations'!$D$5:$K$26,8,FALSE),FALSE))</f>
        <v>1</v>
      </c>
      <c r="AP100" s="285">
        <f ca="1">IF(OR(ISBLANK('Worksheet 2b'!$D$13),ISBLANK($D100),ISBLANK($E100),$H100="N",ISBLANK($H100)),1,VLOOKUP('Worksheet 2b'!$D$13,INDIRECT(VLOOKUP('Crash Summary Worksheet'!$D100,'Crash Types &amp; Calculations'!$M$5:$N$9,2,FALSE)),VLOOKUP("Wet Pavement",'Crash Types &amp; Calculations'!$D$5:$K$26,8,FALSE),FALSE))</f>
        <v>1</v>
      </c>
      <c r="AQ100" s="286">
        <f ca="1">IF(OR(ISBLANK('Worksheet 2b'!$D$13),ISBLANK($D100),ISBLANK($E100),$G100="N",ISBLANK($G100)),1,VLOOKUP('Worksheet 2b'!$D$13,INDIRECT(VLOOKUP('Crash Summary Worksheet'!$D100,'Crash Types &amp; Calculations'!$M$5:$N$9,2,FALSE)),VLOOKUP("Night",'Crash Types &amp; Calculations'!$D$5:$K$26,8,FALSE),FALSE))</f>
        <v>1</v>
      </c>
      <c r="AR100" s="288">
        <f t="shared" si="13"/>
        <v>0</v>
      </c>
      <c r="AS100" s="284">
        <f ca="1">IF(OR(ISBLANK('Worksheet 2b'!$D$27),ISBLANK($D100),ISBLANK($E100),ISERROR(VLOOKUP('Worksheet 2b'!$D$27,INDIRECT(VLOOKUP('Crash Summary Worksheet'!$D100,'Crash Types &amp; Calculations'!$M$5:$N$9,2,FALSE)),VLOOKUP('Crash Summary Worksheet'!$E100,'Crash Types &amp; Calculations'!$D$5:$K$26,8,FALSE),FALSE))),1,VLOOKUP('Worksheet 2b'!$D$27,INDIRECT(VLOOKUP('Crash Summary Worksheet'!$D100,'Crash Types &amp; Calculations'!$M$5:$N$9,2,FALSE)),VLOOKUP('Crash Summary Worksheet'!$E100,'Crash Types &amp; Calculations'!$D$5:$K$26,8,FALSE),FALSE))</f>
        <v>1</v>
      </c>
      <c r="AT100" s="285">
        <f ca="1">IF(OR(ISBLANK('Worksheet 2b'!$D$27),ISBLANK($D100),ISBLANK($E100),$H100="N",ISBLANK($H100)),1,VLOOKUP('Worksheet 2b'!$D$27,INDIRECT(VLOOKUP('Crash Summary Worksheet'!$D100,'Crash Types &amp; Calculations'!$M$5:$N$9,2,FALSE)),VLOOKUP("Wet Pavement",'Crash Types &amp; Calculations'!$D$5:$K$26,8,FALSE),FALSE))</f>
        <v>1</v>
      </c>
      <c r="AU100" s="286">
        <f ca="1">IF(OR(ISBLANK('Worksheet 2b'!$D$27),ISBLANK($D100),ISBLANK($E100),$G100="N",ISBLANK($G100)),1,VLOOKUP('Worksheet 2b'!$D$27,INDIRECT(VLOOKUP('Crash Summary Worksheet'!$D100,'Crash Types &amp; Calculations'!$M$5:$N$9,2,FALSE)),VLOOKUP("Night",'Crash Types &amp; Calculations'!$D$5:$K$26,8,FALSE),FALSE))</f>
        <v>1</v>
      </c>
      <c r="AV100" s="288">
        <f t="shared" si="14"/>
        <v>0</v>
      </c>
      <c r="AW100" s="284">
        <f ca="1">IF(OR(ISBLANK('Worksheet 2b'!$D$41),ISBLANK($D100),ISBLANK($E100),ISERROR(VLOOKUP('Worksheet 2b'!$D$41,INDIRECT(VLOOKUP('Crash Summary Worksheet'!$D100,'Crash Types &amp; Calculations'!$M$5:$N$9,2,FALSE)),VLOOKUP('Crash Summary Worksheet'!$E100,'Crash Types &amp; Calculations'!$D$5:$K$26,8,FALSE),FALSE))),1,VLOOKUP('Worksheet 2b'!$D$41,INDIRECT(VLOOKUP('Crash Summary Worksheet'!$D100,'Crash Types &amp; Calculations'!$M$5:$N$9,2,FALSE)),VLOOKUP('Crash Summary Worksheet'!$E100,'Crash Types &amp; Calculations'!$D$5:$K$26,8,FALSE),FALSE))</f>
        <v>1</v>
      </c>
      <c r="AX100" s="285">
        <f ca="1">IF(OR(ISBLANK('Worksheet 2b'!$D$41),ISBLANK($D100),ISBLANK($E100),$H100="N",ISBLANK($H100)),1,VLOOKUP('Worksheet 2b'!$D$41,INDIRECT(VLOOKUP('Crash Summary Worksheet'!$D100,'Crash Types &amp; Calculations'!$M$5:$N$9,2,FALSE)),VLOOKUP("Wet Pavement",'Crash Types &amp; Calculations'!$D$5:$K$26,8,FALSE),FALSE))</f>
        <v>1</v>
      </c>
      <c r="AY100" s="287">
        <f ca="1">IF(OR(ISBLANK('Worksheet 2b'!$D$41),ISBLANK($D100),ISBLANK($E100),$G100="N",ISBLANK($G100)),1,VLOOKUP('Worksheet 2b'!$D$41,INDIRECT(VLOOKUP('Crash Summary Worksheet'!$D100,'Crash Types &amp; Calculations'!$M$5:$N$9,2,FALSE)),VLOOKUP("Night",'Crash Types &amp; Calculations'!$D$5:$K$26,8,FALSE),FALSE))</f>
        <v>1</v>
      </c>
      <c r="AZ100" s="288">
        <f t="shared" si="15"/>
        <v>0</v>
      </c>
    </row>
    <row r="101" spans="1:52" ht="12.75" customHeight="1" x14ac:dyDescent="0.2">
      <c r="A101" s="618">
        <v>96</v>
      </c>
      <c r="B101" s="118"/>
      <c r="C101" s="119"/>
      <c r="D101" s="117"/>
      <c r="E101" s="117"/>
      <c r="F101" s="117"/>
      <c r="G101" s="118"/>
      <c r="H101" s="118"/>
      <c r="I101" s="118"/>
      <c r="J101" s="118"/>
      <c r="K101" s="117"/>
      <c r="L101" s="120"/>
      <c r="M101" s="289">
        <f t="shared" si="16"/>
        <v>0</v>
      </c>
      <c r="N101" s="290">
        <f t="shared" si="17"/>
        <v>1</v>
      </c>
      <c r="O101" s="283">
        <f>IF(ISBLANK('Worksheet 2a'!$D$13),1,
IF(AND(MAX(AC101:AE101)&gt;1,MIN(AC101:AE101)&lt;=1),MAX(AC101:AE101)*MIN(AC101:AE101),
IF(MIN(AC101:AE101)&gt;=1,MAX(AC101:AE101),MIN(AC101:AE101))))</f>
        <v>1</v>
      </c>
      <c r="P101" s="283">
        <f>IF(ISBLANK('Worksheet 2a'!$D$27),1,
IF(AND(MAX(AG101:AI101)&gt;1,MIN(AG101:AI101)&lt;=1),MAX(AG101:AI101)*MIN(AG101:AI101),
IF(MIN(AG101:AI101)&gt;=1,MAX(AG101:AI101),MIN(AG101:AI101))))</f>
        <v>1</v>
      </c>
      <c r="Q101" s="283">
        <f>IF(ISBLANK('Worksheet 2a'!$D$41),1,
IF(AND(MAX(AK101:AM101)&gt;1,MIN(AK101:AM101)&lt;=1),MAX(AK101:AM101)*MIN(AK101:AM101),
IF(MIN(AK101:AM101)&gt;=1,MAX(AK101:AM101),MIN(AK101:AM101))))</f>
        <v>1</v>
      </c>
      <c r="R101" s="283">
        <f>IF(ISBLANK('Worksheet 2b'!$D$13),1,
IF(AND(MAX(AO101:AQ101)&gt;1,MIN(AO101:AQ101)&lt;=1),MAX(AO101:AQ101)*MIN(AO101:AQ101),
IF(MIN(AO101:AQ101)&gt;=1,MAX(AO101:AQ101),MIN(AO101:AQ101))))</f>
        <v>1</v>
      </c>
      <c r="S101" s="283">
        <f>IF(ISBLANK('Worksheet 2b'!$D$27),1,
IF(AND(MAX(AS101:AU101)&gt;1,MIN(AS101:AU101)&lt;=1),MAX(AS101:AU101)*MIN(AS101:AU101),
IF(MIN(AS101:AU101)&gt;=1,MAX(AS101:AU101),MIN(AS101:AU101))))</f>
        <v>1</v>
      </c>
      <c r="T101" s="283">
        <f>IF(ISBLANK('Worksheet 2b'!$D$41),1,
IF(AND(MAX(AW101:AY101)&gt;1,MIN(AW101:AY101)&lt;=1),MAX(AW101:AY101)*MIN(AW101:AY101),
IF(MIN(AW101:AY101)&gt;=1,MAX(AW101:AY101),MIN(AW101:AY101))))</f>
        <v>1</v>
      </c>
      <c r="U101" s="669" cm="1">
        <f t="array" ref="U101">IF(MAX(O101:T101)&lt;=1,1,PRODUCT(IF(O101:T101&gt;=1,O101:T101)))</f>
        <v>1</v>
      </c>
      <c r="V101" s="669">
        <f t="shared" si="18"/>
        <v>1</v>
      </c>
      <c r="W101" s="683" t="str">
        <f t="shared" si="19"/>
        <v>X</v>
      </c>
      <c r="X101" s="683">
        <f>IF(P101=MIN($O101:$T101),IF(COUNTIF($W101:W101,"X")&gt;0,P101,"X"),P101)</f>
        <v>1</v>
      </c>
      <c r="Y101" s="683">
        <f>IF(Q101=MIN($O101:$T101),IF(COUNTIF($W101:X101,"X")&gt;0,Q101,"X"),Q101)</f>
        <v>1</v>
      </c>
      <c r="Z101" s="683">
        <f>IF(R101=MIN($O101:$T101),IF(COUNTIF($W101:Y101,"X")&gt;0,R101,"X"),R101)</f>
        <v>1</v>
      </c>
      <c r="AA101" s="683">
        <f>IF(S101=MIN($O101:$T101),IF(COUNTIF($W101:Z101,"X")&gt;0,S101,"X"),S101)</f>
        <v>1</v>
      </c>
      <c r="AB101" s="684">
        <f>IF(T101=MIN($O101:$T101),IF(COUNTIF($W101:AA101,"X")&gt;0,T101,"X"),T101)</f>
        <v>1</v>
      </c>
      <c r="AC101" s="284">
        <f ca="1">IF(OR(ISBLANK('Worksheet 2a'!$D$13),ISBLANK($D101),ISBLANK($E101),ISERROR(VLOOKUP('Worksheet 2a'!$D$13,INDIRECT(VLOOKUP('Crash Summary Worksheet'!$D101,'Crash Types &amp; Calculations'!$M$5:$N$9,2,FALSE)),VLOOKUP('Crash Summary Worksheet'!$E101,'Crash Types &amp; Calculations'!$D$5:$K$26,8,FALSE),FALSE))),1,VLOOKUP('Worksheet 2a'!$D$13,INDIRECT(VLOOKUP('Crash Summary Worksheet'!$D101,'Crash Types &amp; Calculations'!$M$5:$N$9,2,FALSE)),VLOOKUP('Crash Summary Worksheet'!$E101,'Crash Types &amp; Calculations'!$D$5:$K$26,8,FALSE),FALSE))</f>
        <v>1</v>
      </c>
      <c r="AD101" s="285">
        <f ca="1">IF(OR(ISBLANK('Worksheet 2a'!$D$13),ISBLANK($D101),ISBLANK($E101),$H101="N",ISBLANK($H101)),1,VLOOKUP('Worksheet 2a'!$D$13,INDIRECT(VLOOKUP('Crash Summary Worksheet'!$D101,'Crash Types &amp; Calculations'!$M$5:$N$9,2,FALSE)),VLOOKUP("Wet Pavement",'Crash Types &amp; Calculations'!$D$5:$K$26,8,FALSE),FALSE))</f>
        <v>1</v>
      </c>
      <c r="AE101" s="286">
        <f ca="1">IF(OR(ISBLANK('Worksheet 2a'!$D$13),ISBLANK($D101),ISBLANK($E101),$G101="N",ISBLANK($G101)),1,VLOOKUP('Worksheet 2a'!$D$13,INDIRECT(VLOOKUP('Crash Summary Worksheet'!$D101,'Crash Types &amp; Calculations'!$M$5:$N$9,2,FALSE)),VLOOKUP("Night",'Crash Types &amp; Calculations'!$D$5:$K$26,8,FALSE),FALSE))</f>
        <v>1</v>
      </c>
      <c r="AF101" s="288">
        <f t="shared" si="10"/>
        <v>0</v>
      </c>
      <c r="AG101" s="284">
        <f ca="1">IF(OR(ISBLANK('Worksheet 2a'!$D$27),ISBLANK($D101),ISBLANK($E101),ISERROR(VLOOKUP('Worksheet 2a'!$D$27,INDIRECT(VLOOKUP('Crash Summary Worksheet'!$D101,'Crash Types &amp; Calculations'!$M$5:$N$9,2,FALSE)),VLOOKUP('Crash Summary Worksheet'!$E101,'Crash Types &amp; Calculations'!$D$5:$K$26,8,FALSE),FALSE))),1,VLOOKUP('Worksheet 2a'!$D$27,INDIRECT(VLOOKUP('Crash Summary Worksheet'!$D101,'Crash Types &amp; Calculations'!$M$5:$N$9,2,FALSE)),VLOOKUP('Crash Summary Worksheet'!$E101,'Crash Types &amp; Calculations'!$D$5:$K$26,8,FALSE),FALSE))</f>
        <v>1</v>
      </c>
      <c r="AH101" s="285">
        <f ca="1">IF(OR(ISBLANK('Worksheet 2a'!$D$27),ISBLANK($D101),ISBLANK($E101),$H101="N",ISBLANK($H101)),1,VLOOKUP('Worksheet 2a'!$D$27,INDIRECT(VLOOKUP('Crash Summary Worksheet'!$D101,'Crash Types &amp; Calculations'!$M$5:$N$9,2,FALSE)),VLOOKUP("Wet Pavement",'Crash Types &amp; Calculations'!$D$5:$K$26,8,FALSE),FALSE))</f>
        <v>1</v>
      </c>
      <c r="AI101" s="286">
        <f ca="1">IF(OR(ISBLANK('Worksheet 2a'!$D$27),ISBLANK($D101),ISBLANK($E101),$G101="N",ISBLANK($G101)),1,VLOOKUP('Worksheet 2a'!$D$27,INDIRECT(VLOOKUP('Crash Summary Worksheet'!$D101,'Crash Types &amp; Calculations'!$M$5:$N$9,2,FALSE)),VLOOKUP("Night",'Crash Types &amp; Calculations'!$D$5:$K$26,8,FALSE),FALSE))</f>
        <v>1</v>
      </c>
      <c r="AJ101" s="288">
        <f t="shared" si="11"/>
        <v>0</v>
      </c>
      <c r="AK101" s="284">
        <f ca="1">IF(OR(ISBLANK('Worksheet 2a'!$D$41),ISBLANK($D101),ISBLANK($E101),ISERROR(VLOOKUP('Worksheet 2a'!$D$41,INDIRECT(VLOOKUP('Crash Summary Worksheet'!$D101,'Crash Types &amp; Calculations'!$M$5:$N$9,2,FALSE)),VLOOKUP('Crash Summary Worksheet'!$E101,'Crash Types &amp; Calculations'!$D$5:$K$26,8,FALSE),FALSE))),1,VLOOKUP('Worksheet 2a'!$D$41,INDIRECT(VLOOKUP('Crash Summary Worksheet'!$D101,'Crash Types &amp; Calculations'!$M$5:$N$9,2,FALSE)),VLOOKUP('Crash Summary Worksheet'!$E101,'Crash Types &amp; Calculations'!$D$5:$K$26,8,FALSE),FALSE))</f>
        <v>1</v>
      </c>
      <c r="AL101" s="285">
        <f ca="1">IF(OR(ISBLANK('Worksheet 2a'!$D$41),ISBLANK($D101),ISBLANK($E101),$H101="N",ISBLANK($H101)),1,VLOOKUP('Worksheet 2a'!$D$41,INDIRECT(VLOOKUP('Crash Summary Worksheet'!$D101,'Crash Types &amp; Calculations'!$M$5:$N$9,2,FALSE)),VLOOKUP("Wet Pavement",'Crash Types &amp; Calculations'!$D$5:$K$26,8,FALSE),FALSE))</f>
        <v>1</v>
      </c>
      <c r="AM101" s="287">
        <f ca="1">IF(OR(ISBLANK('Worksheet 2a'!$D$41),ISBLANK($D101),ISBLANK($E101),$G101="N",ISBLANK($G101)),1,VLOOKUP('Worksheet 2a'!$D$41,INDIRECT(VLOOKUP('Crash Summary Worksheet'!$D101,'Crash Types &amp; Calculations'!$M$5:$N$9,2,FALSE)),VLOOKUP("Night",'Crash Types &amp; Calculations'!$D$5:$K$26,8,FALSE),FALSE))</f>
        <v>1</v>
      </c>
      <c r="AN101" s="288">
        <f t="shared" si="12"/>
        <v>0</v>
      </c>
      <c r="AO101" s="284">
        <f ca="1">IF(OR(ISBLANK('Worksheet 2b'!$D$13),ISBLANK($D101),ISBLANK($E101),ISERROR(VLOOKUP('Worksheet 2b'!$D$13,INDIRECT(VLOOKUP('Crash Summary Worksheet'!$D101,'Crash Types &amp; Calculations'!$M$5:$N$9,2,FALSE)),VLOOKUP('Crash Summary Worksheet'!$E101,'Crash Types &amp; Calculations'!$D$5:$K$26,8,FALSE),FALSE))),1,VLOOKUP('Worksheet 2b'!$D$13,INDIRECT(VLOOKUP('Crash Summary Worksheet'!$D101,'Crash Types &amp; Calculations'!$M$5:$N$9,2,FALSE)),VLOOKUP('Crash Summary Worksheet'!$E101,'Crash Types &amp; Calculations'!$D$5:$K$26,8,FALSE),FALSE))</f>
        <v>1</v>
      </c>
      <c r="AP101" s="285">
        <f ca="1">IF(OR(ISBLANK('Worksheet 2b'!$D$13),ISBLANK($D101),ISBLANK($E101),$H101="N",ISBLANK($H101)),1,VLOOKUP('Worksheet 2b'!$D$13,INDIRECT(VLOOKUP('Crash Summary Worksheet'!$D101,'Crash Types &amp; Calculations'!$M$5:$N$9,2,FALSE)),VLOOKUP("Wet Pavement",'Crash Types &amp; Calculations'!$D$5:$K$26,8,FALSE),FALSE))</f>
        <v>1</v>
      </c>
      <c r="AQ101" s="286">
        <f ca="1">IF(OR(ISBLANK('Worksheet 2b'!$D$13),ISBLANK($D101),ISBLANK($E101),$G101="N",ISBLANK($G101)),1,VLOOKUP('Worksheet 2b'!$D$13,INDIRECT(VLOOKUP('Crash Summary Worksheet'!$D101,'Crash Types &amp; Calculations'!$M$5:$N$9,2,FALSE)),VLOOKUP("Night",'Crash Types &amp; Calculations'!$D$5:$K$26,8,FALSE),FALSE))</f>
        <v>1</v>
      </c>
      <c r="AR101" s="288">
        <f t="shared" si="13"/>
        <v>0</v>
      </c>
      <c r="AS101" s="284">
        <f ca="1">IF(OR(ISBLANK('Worksheet 2b'!$D$27),ISBLANK($D101),ISBLANK($E101),ISERROR(VLOOKUP('Worksheet 2b'!$D$27,INDIRECT(VLOOKUP('Crash Summary Worksheet'!$D101,'Crash Types &amp; Calculations'!$M$5:$N$9,2,FALSE)),VLOOKUP('Crash Summary Worksheet'!$E101,'Crash Types &amp; Calculations'!$D$5:$K$26,8,FALSE),FALSE))),1,VLOOKUP('Worksheet 2b'!$D$27,INDIRECT(VLOOKUP('Crash Summary Worksheet'!$D101,'Crash Types &amp; Calculations'!$M$5:$N$9,2,FALSE)),VLOOKUP('Crash Summary Worksheet'!$E101,'Crash Types &amp; Calculations'!$D$5:$K$26,8,FALSE),FALSE))</f>
        <v>1</v>
      </c>
      <c r="AT101" s="285">
        <f ca="1">IF(OR(ISBLANK('Worksheet 2b'!$D$27),ISBLANK($D101),ISBLANK($E101),$H101="N",ISBLANK($H101)),1,VLOOKUP('Worksheet 2b'!$D$27,INDIRECT(VLOOKUP('Crash Summary Worksheet'!$D101,'Crash Types &amp; Calculations'!$M$5:$N$9,2,FALSE)),VLOOKUP("Wet Pavement",'Crash Types &amp; Calculations'!$D$5:$K$26,8,FALSE),FALSE))</f>
        <v>1</v>
      </c>
      <c r="AU101" s="286">
        <f ca="1">IF(OR(ISBLANK('Worksheet 2b'!$D$27),ISBLANK($D101),ISBLANK($E101),$G101="N",ISBLANK($G101)),1,VLOOKUP('Worksheet 2b'!$D$27,INDIRECT(VLOOKUP('Crash Summary Worksheet'!$D101,'Crash Types &amp; Calculations'!$M$5:$N$9,2,FALSE)),VLOOKUP("Night",'Crash Types &amp; Calculations'!$D$5:$K$26,8,FALSE),FALSE))</f>
        <v>1</v>
      </c>
      <c r="AV101" s="288">
        <f t="shared" si="14"/>
        <v>0</v>
      </c>
      <c r="AW101" s="284">
        <f ca="1">IF(OR(ISBLANK('Worksheet 2b'!$D$41),ISBLANK($D101),ISBLANK($E101),ISERROR(VLOOKUP('Worksheet 2b'!$D$41,INDIRECT(VLOOKUP('Crash Summary Worksheet'!$D101,'Crash Types &amp; Calculations'!$M$5:$N$9,2,FALSE)),VLOOKUP('Crash Summary Worksheet'!$E101,'Crash Types &amp; Calculations'!$D$5:$K$26,8,FALSE),FALSE))),1,VLOOKUP('Worksheet 2b'!$D$41,INDIRECT(VLOOKUP('Crash Summary Worksheet'!$D101,'Crash Types &amp; Calculations'!$M$5:$N$9,2,FALSE)),VLOOKUP('Crash Summary Worksheet'!$E101,'Crash Types &amp; Calculations'!$D$5:$K$26,8,FALSE),FALSE))</f>
        <v>1</v>
      </c>
      <c r="AX101" s="285">
        <f ca="1">IF(OR(ISBLANK('Worksheet 2b'!$D$41),ISBLANK($D101),ISBLANK($E101),$H101="N",ISBLANK($H101)),1,VLOOKUP('Worksheet 2b'!$D$41,INDIRECT(VLOOKUP('Crash Summary Worksheet'!$D101,'Crash Types &amp; Calculations'!$M$5:$N$9,2,FALSE)),VLOOKUP("Wet Pavement",'Crash Types &amp; Calculations'!$D$5:$K$26,8,FALSE),FALSE))</f>
        <v>1</v>
      </c>
      <c r="AY101" s="287">
        <f ca="1">IF(OR(ISBLANK('Worksheet 2b'!$D$41),ISBLANK($D101),ISBLANK($E101),$G101="N",ISBLANK($G101)),1,VLOOKUP('Worksheet 2b'!$D$41,INDIRECT(VLOOKUP('Crash Summary Worksheet'!$D101,'Crash Types &amp; Calculations'!$M$5:$N$9,2,FALSE)),VLOOKUP("Night",'Crash Types &amp; Calculations'!$D$5:$K$26,8,FALSE),FALSE))</f>
        <v>1</v>
      </c>
      <c r="AZ101" s="288">
        <f t="shared" si="15"/>
        <v>0</v>
      </c>
    </row>
    <row r="102" spans="1:52" ht="12.75" customHeight="1" x14ac:dyDescent="0.2">
      <c r="A102" s="618">
        <v>97</v>
      </c>
      <c r="B102" s="118"/>
      <c r="C102" s="119"/>
      <c r="D102" s="117"/>
      <c r="E102" s="117"/>
      <c r="F102" s="117"/>
      <c r="G102" s="118"/>
      <c r="H102" s="118"/>
      <c r="I102" s="118"/>
      <c r="J102" s="118"/>
      <c r="K102" s="117"/>
      <c r="L102" s="120"/>
      <c r="M102" s="289">
        <f t="shared" si="16"/>
        <v>0</v>
      </c>
      <c r="N102" s="290">
        <f t="shared" si="17"/>
        <v>1</v>
      </c>
      <c r="O102" s="283">
        <f>IF(ISBLANK('Worksheet 2a'!$D$13),1,
IF(AND(MAX(AC102:AE102)&gt;1,MIN(AC102:AE102)&lt;=1),MAX(AC102:AE102)*MIN(AC102:AE102),
IF(MIN(AC102:AE102)&gt;=1,MAX(AC102:AE102),MIN(AC102:AE102))))</f>
        <v>1</v>
      </c>
      <c r="P102" s="283">
        <f>IF(ISBLANK('Worksheet 2a'!$D$27),1,
IF(AND(MAX(AG102:AI102)&gt;1,MIN(AG102:AI102)&lt;=1),MAX(AG102:AI102)*MIN(AG102:AI102),
IF(MIN(AG102:AI102)&gt;=1,MAX(AG102:AI102),MIN(AG102:AI102))))</f>
        <v>1</v>
      </c>
      <c r="Q102" s="283">
        <f>IF(ISBLANK('Worksheet 2a'!$D$41),1,
IF(AND(MAX(AK102:AM102)&gt;1,MIN(AK102:AM102)&lt;=1),MAX(AK102:AM102)*MIN(AK102:AM102),
IF(MIN(AK102:AM102)&gt;=1,MAX(AK102:AM102),MIN(AK102:AM102))))</f>
        <v>1</v>
      </c>
      <c r="R102" s="283">
        <f>IF(ISBLANK('Worksheet 2b'!$D$13),1,
IF(AND(MAX(AO102:AQ102)&gt;1,MIN(AO102:AQ102)&lt;=1),MAX(AO102:AQ102)*MIN(AO102:AQ102),
IF(MIN(AO102:AQ102)&gt;=1,MAX(AO102:AQ102),MIN(AO102:AQ102))))</f>
        <v>1</v>
      </c>
      <c r="S102" s="283">
        <f>IF(ISBLANK('Worksheet 2b'!$D$27),1,
IF(AND(MAX(AS102:AU102)&gt;1,MIN(AS102:AU102)&lt;=1),MAX(AS102:AU102)*MIN(AS102:AU102),
IF(MIN(AS102:AU102)&gt;=1,MAX(AS102:AU102),MIN(AS102:AU102))))</f>
        <v>1</v>
      </c>
      <c r="T102" s="283">
        <f>IF(ISBLANK('Worksheet 2b'!$D$41),1,
IF(AND(MAX(AW102:AY102)&gt;1,MIN(AW102:AY102)&lt;=1),MAX(AW102:AY102)*MIN(AW102:AY102),
IF(MIN(AW102:AY102)&gt;=1,MAX(AW102:AY102),MIN(AW102:AY102))))</f>
        <v>1</v>
      </c>
      <c r="U102" s="669" cm="1">
        <f t="array" ref="U102">IF(MAX(O102:T102)&lt;=1,1,PRODUCT(IF(O102:T102&gt;=1,O102:T102)))</f>
        <v>1</v>
      </c>
      <c r="V102" s="669">
        <f t="shared" si="18"/>
        <v>1</v>
      </c>
      <c r="W102" s="683" t="str">
        <f t="shared" si="19"/>
        <v>X</v>
      </c>
      <c r="X102" s="683">
        <f>IF(P102=MIN($O102:$T102),IF(COUNTIF($W102:W102,"X")&gt;0,P102,"X"),P102)</f>
        <v>1</v>
      </c>
      <c r="Y102" s="683">
        <f>IF(Q102=MIN($O102:$T102),IF(COUNTIF($W102:X102,"X")&gt;0,Q102,"X"),Q102)</f>
        <v>1</v>
      </c>
      <c r="Z102" s="683">
        <f>IF(R102=MIN($O102:$T102),IF(COUNTIF($W102:Y102,"X")&gt;0,R102,"X"),R102)</f>
        <v>1</v>
      </c>
      <c r="AA102" s="683">
        <f>IF(S102=MIN($O102:$T102),IF(COUNTIF($W102:Z102,"X")&gt;0,S102,"X"),S102)</f>
        <v>1</v>
      </c>
      <c r="AB102" s="684">
        <f>IF(T102=MIN($O102:$T102),IF(COUNTIF($W102:AA102,"X")&gt;0,T102,"X"),T102)</f>
        <v>1</v>
      </c>
      <c r="AC102" s="284">
        <f ca="1">IF(OR(ISBLANK('Worksheet 2a'!$D$13),ISBLANK($D102),ISBLANK($E102),ISERROR(VLOOKUP('Worksheet 2a'!$D$13,INDIRECT(VLOOKUP('Crash Summary Worksheet'!$D102,'Crash Types &amp; Calculations'!$M$5:$N$9,2,FALSE)),VLOOKUP('Crash Summary Worksheet'!$E102,'Crash Types &amp; Calculations'!$D$5:$K$26,8,FALSE),FALSE))),1,VLOOKUP('Worksheet 2a'!$D$13,INDIRECT(VLOOKUP('Crash Summary Worksheet'!$D102,'Crash Types &amp; Calculations'!$M$5:$N$9,2,FALSE)),VLOOKUP('Crash Summary Worksheet'!$E102,'Crash Types &amp; Calculations'!$D$5:$K$26,8,FALSE),FALSE))</f>
        <v>1</v>
      </c>
      <c r="AD102" s="285">
        <f ca="1">IF(OR(ISBLANK('Worksheet 2a'!$D$13),ISBLANK($D102),ISBLANK($E102),$H102="N",ISBLANK($H102)),1,VLOOKUP('Worksheet 2a'!$D$13,INDIRECT(VLOOKUP('Crash Summary Worksheet'!$D102,'Crash Types &amp; Calculations'!$M$5:$N$9,2,FALSE)),VLOOKUP("Wet Pavement",'Crash Types &amp; Calculations'!$D$5:$K$26,8,FALSE),FALSE))</f>
        <v>1</v>
      </c>
      <c r="AE102" s="286">
        <f ca="1">IF(OR(ISBLANK('Worksheet 2a'!$D$13),ISBLANK($D102),ISBLANK($E102),$G102="N",ISBLANK($G102)),1,VLOOKUP('Worksheet 2a'!$D$13,INDIRECT(VLOOKUP('Crash Summary Worksheet'!$D102,'Crash Types &amp; Calculations'!$M$5:$N$9,2,FALSE)),VLOOKUP("Night",'Crash Types &amp; Calculations'!$D$5:$K$26,8,FALSE),FALSE))</f>
        <v>1</v>
      </c>
      <c r="AF102" s="288">
        <f t="shared" si="10"/>
        <v>0</v>
      </c>
      <c r="AG102" s="284">
        <f ca="1">IF(OR(ISBLANK('Worksheet 2a'!$D$27),ISBLANK($D102),ISBLANK($E102),ISERROR(VLOOKUP('Worksheet 2a'!$D$27,INDIRECT(VLOOKUP('Crash Summary Worksheet'!$D102,'Crash Types &amp; Calculations'!$M$5:$N$9,2,FALSE)),VLOOKUP('Crash Summary Worksheet'!$E102,'Crash Types &amp; Calculations'!$D$5:$K$26,8,FALSE),FALSE))),1,VLOOKUP('Worksheet 2a'!$D$27,INDIRECT(VLOOKUP('Crash Summary Worksheet'!$D102,'Crash Types &amp; Calculations'!$M$5:$N$9,2,FALSE)),VLOOKUP('Crash Summary Worksheet'!$E102,'Crash Types &amp; Calculations'!$D$5:$K$26,8,FALSE),FALSE))</f>
        <v>1</v>
      </c>
      <c r="AH102" s="285">
        <f ca="1">IF(OR(ISBLANK('Worksheet 2a'!$D$27),ISBLANK($D102),ISBLANK($E102),$H102="N",ISBLANK($H102)),1,VLOOKUP('Worksheet 2a'!$D$27,INDIRECT(VLOOKUP('Crash Summary Worksheet'!$D102,'Crash Types &amp; Calculations'!$M$5:$N$9,2,FALSE)),VLOOKUP("Wet Pavement",'Crash Types &amp; Calculations'!$D$5:$K$26,8,FALSE),FALSE))</f>
        <v>1</v>
      </c>
      <c r="AI102" s="286">
        <f ca="1">IF(OR(ISBLANK('Worksheet 2a'!$D$27),ISBLANK($D102),ISBLANK($E102),$G102="N",ISBLANK($G102)),1,VLOOKUP('Worksheet 2a'!$D$27,INDIRECT(VLOOKUP('Crash Summary Worksheet'!$D102,'Crash Types &amp; Calculations'!$M$5:$N$9,2,FALSE)),VLOOKUP("Night",'Crash Types &amp; Calculations'!$D$5:$K$26,8,FALSE),FALSE))</f>
        <v>1</v>
      </c>
      <c r="AJ102" s="288">
        <f t="shared" si="11"/>
        <v>0</v>
      </c>
      <c r="AK102" s="284">
        <f ca="1">IF(OR(ISBLANK('Worksheet 2a'!$D$41),ISBLANK($D102),ISBLANK($E102),ISERROR(VLOOKUP('Worksheet 2a'!$D$41,INDIRECT(VLOOKUP('Crash Summary Worksheet'!$D102,'Crash Types &amp; Calculations'!$M$5:$N$9,2,FALSE)),VLOOKUP('Crash Summary Worksheet'!$E102,'Crash Types &amp; Calculations'!$D$5:$K$26,8,FALSE),FALSE))),1,VLOOKUP('Worksheet 2a'!$D$41,INDIRECT(VLOOKUP('Crash Summary Worksheet'!$D102,'Crash Types &amp; Calculations'!$M$5:$N$9,2,FALSE)),VLOOKUP('Crash Summary Worksheet'!$E102,'Crash Types &amp; Calculations'!$D$5:$K$26,8,FALSE),FALSE))</f>
        <v>1</v>
      </c>
      <c r="AL102" s="285">
        <f ca="1">IF(OR(ISBLANK('Worksheet 2a'!$D$41),ISBLANK($D102),ISBLANK($E102),$H102="N",ISBLANK($H102)),1,VLOOKUP('Worksheet 2a'!$D$41,INDIRECT(VLOOKUP('Crash Summary Worksheet'!$D102,'Crash Types &amp; Calculations'!$M$5:$N$9,2,FALSE)),VLOOKUP("Wet Pavement",'Crash Types &amp; Calculations'!$D$5:$K$26,8,FALSE),FALSE))</f>
        <v>1</v>
      </c>
      <c r="AM102" s="287">
        <f ca="1">IF(OR(ISBLANK('Worksheet 2a'!$D$41),ISBLANK($D102),ISBLANK($E102),$G102="N",ISBLANK($G102)),1,VLOOKUP('Worksheet 2a'!$D$41,INDIRECT(VLOOKUP('Crash Summary Worksheet'!$D102,'Crash Types &amp; Calculations'!$M$5:$N$9,2,FALSE)),VLOOKUP("Night",'Crash Types &amp; Calculations'!$D$5:$K$26,8,FALSE),FALSE))</f>
        <v>1</v>
      </c>
      <c r="AN102" s="288">
        <f t="shared" si="12"/>
        <v>0</v>
      </c>
      <c r="AO102" s="284">
        <f ca="1">IF(OR(ISBLANK('Worksheet 2b'!$D$13),ISBLANK($D102),ISBLANK($E102),ISERROR(VLOOKUP('Worksheet 2b'!$D$13,INDIRECT(VLOOKUP('Crash Summary Worksheet'!$D102,'Crash Types &amp; Calculations'!$M$5:$N$9,2,FALSE)),VLOOKUP('Crash Summary Worksheet'!$E102,'Crash Types &amp; Calculations'!$D$5:$K$26,8,FALSE),FALSE))),1,VLOOKUP('Worksheet 2b'!$D$13,INDIRECT(VLOOKUP('Crash Summary Worksheet'!$D102,'Crash Types &amp; Calculations'!$M$5:$N$9,2,FALSE)),VLOOKUP('Crash Summary Worksheet'!$E102,'Crash Types &amp; Calculations'!$D$5:$K$26,8,FALSE),FALSE))</f>
        <v>1</v>
      </c>
      <c r="AP102" s="285">
        <f ca="1">IF(OR(ISBLANK('Worksheet 2b'!$D$13),ISBLANK($D102),ISBLANK($E102),$H102="N",ISBLANK($H102)),1,VLOOKUP('Worksheet 2b'!$D$13,INDIRECT(VLOOKUP('Crash Summary Worksheet'!$D102,'Crash Types &amp; Calculations'!$M$5:$N$9,2,FALSE)),VLOOKUP("Wet Pavement",'Crash Types &amp; Calculations'!$D$5:$K$26,8,FALSE),FALSE))</f>
        <v>1</v>
      </c>
      <c r="AQ102" s="286">
        <f ca="1">IF(OR(ISBLANK('Worksheet 2b'!$D$13),ISBLANK($D102),ISBLANK($E102),$G102="N",ISBLANK($G102)),1,VLOOKUP('Worksheet 2b'!$D$13,INDIRECT(VLOOKUP('Crash Summary Worksheet'!$D102,'Crash Types &amp; Calculations'!$M$5:$N$9,2,FALSE)),VLOOKUP("Night",'Crash Types &amp; Calculations'!$D$5:$K$26,8,FALSE),FALSE))</f>
        <v>1</v>
      </c>
      <c r="AR102" s="288">
        <f t="shared" si="13"/>
        <v>0</v>
      </c>
      <c r="AS102" s="284">
        <f ca="1">IF(OR(ISBLANK('Worksheet 2b'!$D$27),ISBLANK($D102),ISBLANK($E102),ISERROR(VLOOKUP('Worksheet 2b'!$D$27,INDIRECT(VLOOKUP('Crash Summary Worksheet'!$D102,'Crash Types &amp; Calculations'!$M$5:$N$9,2,FALSE)),VLOOKUP('Crash Summary Worksheet'!$E102,'Crash Types &amp; Calculations'!$D$5:$K$26,8,FALSE),FALSE))),1,VLOOKUP('Worksheet 2b'!$D$27,INDIRECT(VLOOKUP('Crash Summary Worksheet'!$D102,'Crash Types &amp; Calculations'!$M$5:$N$9,2,FALSE)),VLOOKUP('Crash Summary Worksheet'!$E102,'Crash Types &amp; Calculations'!$D$5:$K$26,8,FALSE),FALSE))</f>
        <v>1</v>
      </c>
      <c r="AT102" s="285">
        <f ca="1">IF(OR(ISBLANK('Worksheet 2b'!$D$27),ISBLANK($D102),ISBLANK($E102),$H102="N",ISBLANK($H102)),1,VLOOKUP('Worksheet 2b'!$D$27,INDIRECT(VLOOKUP('Crash Summary Worksheet'!$D102,'Crash Types &amp; Calculations'!$M$5:$N$9,2,FALSE)),VLOOKUP("Wet Pavement",'Crash Types &amp; Calculations'!$D$5:$K$26,8,FALSE),FALSE))</f>
        <v>1</v>
      </c>
      <c r="AU102" s="286">
        <f ca="1">IF(OR(ISBLANK('Worksheet 2b'!$D$27),ISBLANK($D102),ISBLANK($E102),$G102="N",ISBLANK($G102)),1,VLOOKUP('Worksheet 2b'!$D$27,INDIRECT(VLOOKUP('Crash Summary Worksheet'!$D102,'Crash Types &amp; Calculations'!$M$5:$N$9,2,FALSE)),VLOOKUP("Night",'Crash Types &amp; Calculations'!$D$5:$K$26,8,FALSE),FALSE))</f>
        <v>1</v>
      </c>
      <c r="AV102" s="288">
        <f t="shared" si="14"/>
        <v>0</v>
      </c>
      <c r="AW102" s="284">
        <f ca="1">IF(OR(ISBLANK('Worksheet 2b'!$D$41),ISBLANK($D102),ISBLANK($E102),ISERROR(VLOOKUP('Worksheet 2b'!$D$41,INDIRECT(VLOOKUP('Crash Summary Worksheet'!$D102,'Crash Types &amp; Calculations'!$M$5:$N$9,2,FALSE)),VLOOKUP('Crash Summary Worksheet'!$E102,'Crash Types &amp; Calculations'!$D$5:$K$26,8,FALSE),FALSE))),1,VLOOKUP('Worksheet 2b'!$D$41,INDIRECT(VLOOKUP('Crash Summary Worksheet'!$D102,'Crash Types &amp; Calculations'!$M$5:$N$9,2,FALSE)),VLOOKUP('Crash Summary Worksheet'!$E102,'Crash Types &amp; Calculations'!$D$5:$K$26,8,FALSE),FALSE))</f>
        <v>1</v>
      </c>
      <c r="AX102" s="285">
        <f ca="1">IF(OR(ISBLANK('Worksheet 2b'!$D$41),ISBLANK($D102),ISBLANK($E102),$H102="N",ISBLANK($H102)),1,VLOOKUP('Worksheet 2b'!$D$41,INDIRECT(VLOOKUP('Crash Summary Worksheet'!$D102,'Crash Types &amp; Calculations'!$M$5:$N$9,2,FALSE)),VLOOKUP("Wet Pavement",'Crash Types &amp; Calculations'!$D$5:$K$26,8,FALSE),FALSE))</f>
        <v>1</v>
      </c>
      <c r="AY102" s="287">
        <f ca="1">IF(OR(ISBLANK('Worksheet 2b'!$D$41),ISBLANK($D102),ISBLANK($E102),$G102="N",ISBLANK($G102)),1,VLOOKUP('Worksheet 2b'!$D$41,INDIRECT(VLOOKUP('Crash Summary Worksheet'!$D102,'Crash Types &amp; Calculations'!$M$5:$N$9,2,FALSE)),VLOOKUP("Night",'Crash Types &amp; Calculations'!$D$5:$K$26,8,FALSE),FALSE))</f>
        <v>1</v>
      </c>
      <c r="AZ102" s="288">
        <f t="shared" si="15"/>
        <v>0</v>
      </c>
    </row>
    <row r="103" spans="1:52" ht="12.75" customHeight="1" x14ac:dyDescent="0.2">
      <c r="A103" s="618">
        <v>98</v>
      </c>
      <c r="B103" s="118"/>
      <c r="C103" s="119"/>
      <c r="D103" s="117"/>
      <c r="E103" s="117"/>
      <c r="F103" s="117"/>
      <c r="G103" s="118"/>
      <c r="H103" s="118"/>
      <c r="I103" s="118"/>
      <c r="J103" s="118"/>
      <c r="K103" s="117"/>
      <c r="L103" s="120"/>
      <c r="M103" s="289">
        <f t="shared" si="16"/>
        <v>0</v>
      </c>
      <c r="N103" s="290">
        <f t="shared" si="17"/>
        <v>1</v>
      </c>
      <c r="O103" s="283">
        <f>IF(ISBLANK('Worksheet 2a'!$D$13),1,
IF(AND(MAX(AC103:AE103)&gt;1,MIN(AC103:AE103)&lt;=1),MAX(AC103:AE103)*MIN(AC103:AE103),
IF(MIN(AC103:AE103)&gt;=1,MAX(AC103:AE103),MIN(AC103:AE103))))</f>
        <v>1</v>
      </c>
      <c r="P103" s="283">
        <f>IF(ISBLANK('Worksheet 2a'!$D$27),1,
IF(AND(MAX(AG103:AI103)&gt;1,MIN(AG103:AI103)&lt;=1),MAX(AG103:AI103)*MIN(AG103:AI103),
IF(MIN(AG103:AI103)&gt;=1,MAX(AG103:AI103),MIN(AG103:AI103))))</f>
        <v>1</v>
      </c>
      <c r="Q103" s="283">
        <f>IF(ISBLANK('Worksheet 2a'!$D$41),1,
IF(AND(MAX(AK103:AM103)&gt;1,MIN(AK103:AM103)&lt;=1),MAX(AK103:AM103)*MIN(AK103:AM103),
IF(MIN(AK103:AM103)&gt;=1,MAX(AK103:AM103),MIN(AK103:AM103))))</f>
        <v>1</v>
      </c>
      <c r="R103" s="283">
        <f>IF(ISBLANK('Worksheet 2b'!$D$13),1,
IF(AND(MAX(AO103:AQ103)&gt;1,MIN(AO103:AQ103)&lt;=1),MAX(AO103:AQ103)*MIN(AO103:AQ103),
IF(MIN(AO103:AQ103)&gt;=1,MAX(AO103:AQ103),MIN(AO103:AQ103))))</f>
        <v>1</v>
      </c>
      <c r="S103" s="283">
        <f>IF(ISBLANK('Worksheet 2b'!$D$27),1,
IF(AND(MAX(AS103:AU103)&gt;1,MIN(AS103:AU103)&lt;=1),MAX(AS103:AU103)*MIN(AS103:AU103),
IF(MIN(AS103:AU103)&gt;=1,MAX(AS103:AU103),MIN(AS103:AU103))))</f>
        <v>1</v>
      </c>
      <c r="T103" s="283">
        <f>IF(ISBLANK('Worksheet 2b'!$D$41),1,
IF(AND(MAX(AW103:AY103)&gt;1,MIN(AW103:AY103)&lt;=1),MAX(AW103:AY103)*MIN(AW103:AY103),
IF(MIN(AW103:AY103)&gt;=1,MAX(AW103:AY103),MIN(AW103:AY103))))</f>
        <v>1</v>
      </c>
      <c r="U103" s="669" cm="1">
        <f t="array" ref="U103">IF(MAX(O103:T103)&lt;=1,1,PRODUCT(IF(O103:T103&gt;=1,O103:T103)))</f>
        <v>1</v>
      </c>
      <c r="V103" s="669">
        <f t="shared" si="18"/>
        <v>1</v>
      </c>
      <c r="W103" s="683" t="str">
        <f t="shared" si="19"/>
        <v>X</v>
      </c>
      <c r="X103" s="683">
        <f>IF(P103=MIN($O103:$T103),IF(COUNTIF($W103:W103,"X")&gt;0,P103,"X"),P103)</f>
        <v>1</v>
      </c>
      <c r="Y103" s="683">
        <f>IF(Q103=MIN($O103:$T103),IF(COUNTIF($W103:X103,"X")&gt;0,Q103,"X"),Q103)</f>
        <v>1</v>
      </c>
      <c r="Z103" s="683">
        <f>IF(R103=MIN($O103:$T103),IF(COUNTIF($W103:Y103,"X")&gt;0,R103,"X"),R103)</f>
        <v>1</v>
      </c>
      <c r="AA103" s="683">
        <f>IF(S103=MIN($O103:$T103),IF(COUNTIF($W103:Z103,"X")&gt;0,S103,"X"),S103)</f>
        <v>1</v>
      </c>
      <c r="AB103" s="684">
        <f>IF(T103=MIN($O103:$T103),IF(COUNTIF($W103:AA103,"X")&gt;0,T103,"X"),T103)</f>
        <v>1</v>
      </c>
      <c r="AC103" s="284">
        <f ca="1">IF(OR(ISBLANK('Worksheet 2a'!$D$13),ISBLANK($D103),ISBLANK($E103),ISERROR(VLOOKUP('Worksheet 2a'!$D$13,INDIRECT(VLOOKUP('Crash Summary Worksheet'!$D103,'Crash Types &amp; Calculations'!$M$5:$N$9,2,FALSE)),VLOOKUP('Crash Summary Worksheet'!$E103,'Crash Types &amp; Calculations'!$D$5:$K$26,8,FALSE),FALSE))),1,VLOOKUP('Worksheet 2a'!$D$13,INDIRECT(VLOOKUP('Crash Summary Worksheet'!$D103,'Crash Types &amp; Calculations'!$M$5:$N$9,2,FALSE)),VLOOKUP('Crash Summary Worksheet'!$E103,'Crash Types &amp; Calculations'!$D$5:$K$26,8,FALSE),FALSE))</f>
        <v>1</v>
      </c>
      <c r="AD103" s="285">
        <f ca="1">IF(OR(ISBLANK('Worksheet 2a'!$D$13),ISBLANK($D103),ISBLANK($E103),$H103="N",ISBLANK($H103)),1,VLOOKUP('Worksheet 2a'!$D$13,INDIRECT(VLOOKUP('Crash Summary Worksheet'!$D103,'Crash Types &amp; Calculations'!$M$5:$N$9,2,FALSE)),VLOOKUP("Wet Pavement",'Crash Types &amp; Calculations'!$D$5:$K$26,8,FALSE),FALSE))</f>
        <v>1</v>
      </c>
      <c r="AE103" s="286">
        <f ca="1">IF(OR(ISBLANK('Worksheet 2a'!$D$13),ISBLANK($D103),ISBLANK($E103),$G103="N",ISBLANK($G103)),1,VLOOKUP('Worksheet 2a'!$D$13,INDIRECT(VLOOKUP('Crash Summary Worksheet'!$D103,'Crash Types &amp; Calculations'!$M$5:$N$9,2,FALSE)),VLOOKUP("Night",'Crash Types &amp; Calculations'!$D$5:$K$26,8,FALSE),FALSE))</f>
        <v>1</v>
      </c>
      <c r="AF103" s="288">
        <f t="shared" si="10"/>
        <v>0</v>
      </c>
      <c r="AG103" s="284">
        <f ca="1">IF(OR(ISBLANK('Worksheet 2a'!$D$27),ISBLANK($D103),ISBLANK($E103),ISERROR(VLOOKUP('Worksheet 2a'!$D$27,INDIRECT(VLOOKUP('Crash Summary Worksheet'!$D103,'Crash Types &amp; Calculations'!$M$5:$N$9,2,FALSE)),VLOOKUP('Crash Summary Worksheet'!$E103,'Crash Types &amp; Calculations'!$D$5:$K$26,8,FALSE),FALSE))),1,VLOOKUP('Worksheet 2a'!$D$27,INDIRECT(VLOOKUP('Crash Summary Worksheet'!$D103,'Crash Types &amp; Calculations'!$M$5:$N$9,2,FALSE)),VLOOKUP('Crash Summary Worksheet'!$E103,'Crash Types &amp; Calculations'!$D$5:$K$26,8,FALSE),FALSE))</f>
        <v>1</v>
      </c>
      <c r="AH103" s="285">
        <f ca="1">IF(OR(ISBLANK('Worksheet 2a'!$D$27),ISBLANK($D103),ISBLANK($E103),$H103="N",ISBLANK($H103)),1,VLOOKUP('Worksheet 2a'!$D$27,INDIRECT(VLOOKUP('Crash Summary Worksheet'!$D103,'Crash Types &amp; Calculations'!$M$5:$N$9,2,FALSE)),VLOOKUP("Wet Pavement",'Crash Types &amp; Calculations'!$D$5:$K$26,8,FALSE),FALSE))</f>
        <v>1</v>
      </c>
      <c r="AI103" s="286">
        <f ca="1">IF(OR(ISBLANK('Worksheet 2a'!$D$27),ISBLANK($D103),ISBLANK($E103),$G103="N",ISBLANK($G103)),1,VLOOKUP('Worksheet 2a'!$D$27,INDIRECT(VLOOKUP('Crash Summary Worksheet'!$D103,'Crash Types &amp; Calculations'!$M$5:$N$9,2,FALSE)),VLOOKUP("Night",'Crash Types &amp; Calculations'!$D$5:$K$26,8,FALSE),FALSE))</f>
        <v>1</v>
      </c>
      <c r="AJ103" s="288">
        <f t="shared" si="11"/>
        <v>0</v>
      </c>
      <c r="AK103" s="284">
        <f ca="1">IF(OR(ISBLANK('Worksheet 2a'!$D$41),ISBLANK($D103),ISBLANK($E103),ISERROR(VLOOKUP('Worksheet 2a'!$D$41,INDIRECT(VLOOKUP('Crash Summary Worksheet'!$D103,'Crash Types &amp; Calculations'!$M$5:$N$9,2,FALSE)),VLOOKUP('Crash Summary Worksheet'!$E103,'Crash Types &amp; Calculations'!$D$5:$K$26,8,FALSE),FALSE))),1,VLOOKUP('Worksheet 2a'!$D$41,INDIRECT(VLOOKUP('Crash Summary Worksheet'!$D103,'Crash Types &amp; Calculations'!$M$5:$N$9,2,FALSE)),VLOOKUP('Crash Summary Worksheet'!$E103,'Crash Types &amp; Calculations'!$D$5:$K$26,8,FALSE),FALSE))</f>
        <v>1</v>
      </c>
      <c r="AL103" s="285">
        <f ca="1">IF(OR(ISBLANK('Worksheet 2a'!$D$41),ISBLANK($D103),ISBLANK($E103),$H103="N",ISBLANK($H103)),1,VLOOKUP('Worksheet 2a'!$D$41,INDIRECT(VLOOKUP('Crash Summary Worksheet'!$D103,'Crash Types &amp; Calculations'!$M$5:$N$9,2,FALSE)),VLOOKUP("Wet Pavement",'Crash Types &amp; Calculations'!$D$5:$K$26,8,FALSE),FALSE))</f>
        <v>1</v>
      </c>
      <c r="AM103" s="287">
        <f ca="1">IF(OR(ISBLANK('Worksheet 2a'!$D$41),ISBLANK($D103),ISBLANK($E103),$G103="N",ISBLANK($G103)),1,VLOOKUP('Worksheet 2a'!$D$41,INDIRECT(VLOOKUP('Crash Summary Worksheet'!$D103,'Crash Types &amp; Calculations'!$M$5:$N$9,2,FALSE)),VLOOKUP("Night",'Crash Types &amp; Calculations'!$D$5:$K$26,8,FALSE),FALSE))</f>
        <v>1</v>
      </c>
      <c r="AN103" s="288">
        <f t="shared" si="12"/>
        <v>0</v>
      </c>
      <c r="AO103" s="284">
        <f ca="1">IF(OR(ISBLANK('Worksheet 2b'!$D$13),ISBLANK($D103),ISBLANK($E103),ISERROR(VLOOKUP('Worksheet 2b'!$D$13,INDIRECT(VLOOKUP('Crash Summary Worksheet'!$D103,'Crash Types &amp; Calculations'!$M$5:$N$9,2,FALSE)),VLOOKUP('Crash Summary Worksheet'!$E103,'Crash Types &amp; Calculations'!$D$5:$K$26,8,FALSE),FALSE))),1,VLOOKUP('Worksheet 2b'!$D$13,INDIRECT(VLOOKUP('Crash Summary Worksheet'!$D103,'Crash Types &amp; Calculations'!$M$5:$N$9,2,FALSE)),VLOOKUP('Crash Summary Worksheet'!$E103,'Crash Types &amp; Calculations'!$D$5:$K$26,8,FALSE),FALSE))</f>
        <v>1</v>
      </c>
      <c r="AP103" s="285">
        <f ca="1">IF(OR(ISBLANK('Worksheet 2b'!$D$13),ISBLANK($D103),ISBLANK($E103),$H103="N",ISBLANK($H103)),1,VLOOKUP('Worksheet 2b'!$D$13,INDIRECT(VLOOKUP('Crash Summary Worksheet'!$D103,'Crash Types &amp; Calculations'!$M$5:$N$9,2,FALSE)),VLOOKUP("Wet Pavement",'Crash Types &amp; Calculations'!$D$5:$K$26,8,FALSE),FALSE))</f>
        <v>1</v>
      </c>
      <c r="AQ103" s="286">
        <f ca="1">IF(OR(ISBLANK('Worksheet 2b'!$D$13),ISBLANK($D103),ISBLANK($E103),$G103="N",ISBLANK($G103)),1,VLOOKUP('Worksheet 2b'!$D$13,INDIRECT(VLOOKUP('Crash Summary Worksheet'!$D103,'Crash Types &amp; Calculations'!$M$5:$N$9,2,FALSE)),VLOOKUP("Night",'Crash Types &amp; Calculations'!$D$5:$K$26,8,FALSE),FALSE))</f>
        <v>1</v>
      </c>
      <c r="AR103" s="288">
        <f t="shared" si="13"/>
        <v>0</v>
      </c>
      <c r="AS103" s="284">
        <f ca="1">IF(OR(ISBLANK('Worksheet 2b'!$D$27),ISBLANK($D103),ISBLANK($E103),ISERROR(VLOOKUP('Worksheet 2b'!$D$27,INDIRECT(VLOOKUP('Crash Summary Worksheet'!$D103,'Crash Types &amp; Calculations'!$M$5:$N$9,2,FALSE)),VLOOKUP('Crash Summary Worksheet'!$E103,'Crash Types &amp; Calculations'!$D$5:$K$26,8,FALSE),FALSE))),1,VLOOKUP('Worksheet 2b'!$D$27,INDIRECT(VLOOKUP('Crash Summary Worksheet'!$D103,'Crash Types &amp; Calculations'!$M$5:$N$9,2,FALSE)),VLOOKUP('Crash Summary Worksheet'!$E103,'Crash Types &amp; Calculations'!$D$5:$K$26,8,FALSE),FALSE))</f>
        <v>1</v>
      </c>
      <c r="AT103" s="285">
        <f ca="1">IF(OR(ISBLANK('Worksheet 2b'!$D$27),ISBLANK($D103),ISBLANK($E103),$H103="N",ISBLANK($H103)),1,VLOOKUP('Worksheet 2b'!$D$27,INDIRECT(VLOOKUP('Crash Summary Worksheet'!$D103,'Crash Types &amp; Calculations'!$M$5:$N$9,2,FALSE)),VLOOKUP("Wet Pavement",'Crash Types &amp; Calculations'!$D$5:$K$26,8,FALSE),FALSE))</f>
        <v>1</v>
      </c>
      <c r="AU103" s="286">
        <f ca="1">IF(OR(ISBLANK('Worksheet 2b'!$D$27),ISBLANK($D103),ISBLANK($E103),$G103="N",ISBLANK($G103)),1,VLOOKUP('Worksheet 2b'!$D$27,INDIRECT(VLOOKUP('Crash Summary Worksheet'!$D103,'Crash Types &amp; Calculations'!$M$5:$N$9,2,FALSE)),VLOOKUP("Night",'Crash Types &amp; Calculations'!$D$5:$K$26,8,FALSE),FALSE))</f>
        <v>1</v>
      </c>
      <c r="AV103" s="288">
        <f t="shared" si="14"/>
        <v>0</v>
      </c>
      <c r="AW103" s="284">
        <f ca="1">IF(OR(ISBLANK('Worksheet 2b'!$D$41),ISBLANK($D103),ISBLANK($E103),ISERROR(VLOOKUP('Worksheet 2b'!$D$41,INDIRECT(VLOOKUP('Crash Summary Worksheet'!$D103,'Crash Types &amp; Calculations'!$M$5:$N$9,2,FALSE)),VLOOKUP('Crash Summary Worksheet'!$E103,'Crash Types &amp; Calculations'!$D$5:$K$26,8,FALSE),FALSE))),1,VLOOKUP('Worksheet 2b'!$D$41,INDIRECT(VLOOKUP('Crash Summary Worksheet'!$D103,'Crash Types &amp; Calculations'!$M$5:$N$9,2,FALSE)),VLOOKUP('Crash Summary Worksheet'!$E103,'Crash Types &amp; Calculations'!$D$5:$K$26,8,FALSE),FALSE))</f>
        <v>1</v>
      </c>
      <c r="AX103" s="285">
        <f ca="1">IF(OR(ISBLANK('Worksheet 2b'!$D$41),ISBLANK($D103),ISBLANK($E103),$H103="N",ISBLANK($H103)),1,VLOOKUP('Worksheet 2b'!$D$41,INDIRECT(VLOOKUP('Crash Summary Worksheet'!$D103,'Crash Types &amp; Calculations'!$M$5:$N$9,2,FALSE)),VLOOKUP("Wet Pavement",'Crash Types &amp; Calculations'!$D$5:$K$26,8,FALSE),FALSE))</f>
        <v>1</v>
      </c>
      <c r="AY103" s="287">
        <f ca="1">IF(OR(ISBLANK('Worksheet 2b'!$D$41),ISBLANK($D103),ISBLANK($E103),$G103="N",ISBLANK($G103)),1,VLOOKUP('Worksheet 2b'!$D$41,INDIRECT(VLOOKUP('Crash Summary Worksheet'!$D103,'Crash Types &amp; Calculations'!$M$5:$N$9,2,FALSE)),VLOOKUP("Night",'Crash Types &amp; Calculations'!$D$5:$K$26,8,FALSE),FALSE))</f>
        <v>1</v>
      </c>
      <c r="AZ103" s="288">
        <f t="shared" si="15"/>
        <v>0</v>
      </c>
    </row>
    <row r="104" spans="1:52" ht="12.75" customHeight="1" x14ac:dyDescent="0.2">
      <c r="A104" s="618">
        <v>99</v>
      </c>
      <c r="B104" s="118"/>
      <c r="C104" s="119"/>
      <c r="D104" s="117"/>
      <c r="E104" s="117"/>
      <c r="F104" s="117"/>
      <c r="G104" s="118"/>
      <c r="H104" s="118"/>
      <c r="I104" s="118"/>
      <c r="J104" s="118"/>
      <c r="K104" s="117"/>
      <c r="L104" s="120"/>
      <c r="M104" s="289">
        <f t="shared" si="16"/>
        <v>0</v>
      </c>
      <c r="N104" s="290">
        <f t="shared" si="17"/>
        <v>1</v>
      </c>
      <c r="O104" s="283">
        <f>IF(ISBLANK('Worksheet 2a'!$D$13),1,
IF(AND(MAX(AC104:AE104)&gt;1,MIN(AC104:AE104)&lt;=1),MAX(AC104:AE104)*MIN(AC104:AE104),
IF(MIN(AC104:AE104)&gt;=1,MAX(AC104:AE104),MIN(AC104:AE104))))</f>
        <v>1</v>
      </c>
      <c r="P104" s="283">
        <f>IF(ISBLANK('Worksheet 2a'!$D$27),1,
IF(AND(MAX(AG104:AI104)&gt;1,MIN(AG104:AI104)&lt;=1),MAX(AG104:AI104)*MIN(AG104:AI104),
IF(MIN(AG104:AI104)&gt;=1,MAX(AG104:AI104),MIN(AG104:AI104))))</f>
        <v>1</v>
      </c>
      <c r="Q104" s="283">
        <f>IF(ISBLANK('Worksheet 2a'!$D$41),1,
IF(AND(MAX(AK104:AM104)&gt;1,MIN(AK104:AM104)&lt;=1),MAX(AK104:AM104)*MIN(AK104:AM104),
IF(MIN(AK104:AM104)&gt;=1,MAX(AK104:AM104),MIN(AK104:AM104))))</f>
        <v>1</v>
      </c>
      <c r="R104" s="283">
        <f>IF(ISBLANK('Worksheet 2b'!$D$13),1,
IF(AND(MAX(AO104:AQ104)&gt;1,MIN(AO104:AQ104)&lt;=1),MAX(AO104:AQ104)*MIN(AO104:AQ104),
IF(MIN(AO104:AQ104)&gt;=1,MAX(AO104:AQ104),MIN(AO104:AQ104))))</f>
        <v>1</v>
      </c>
      <c r="S104" s="283">
        <f>IF(ISBLANK('Worksheet 2b'!$D$27),1,
IF(AND(MAX(AS104:AU104)&gt;1,MIN(AS104:AU104)&lt;=1),MAX(AS104:AU104)*MIN(AS104:AU104),
IF(MIN(AS104:AU104)&gt;=1,MAX(AS104:AU104),MIN(AS104:AU104))))</f>
        <v>1</v>
      </c>
      <c r="T104" s="283">
        <f>IF(ISBLANK('Worksheet 2b'!$D$41),1,
IF(AND(MAX(AW104:AY104)&gt;1,MIN(AW104:AY104)&lt;=1),MAX(AW104:AY104)*MIN(AW104:AY104),
IF(MIN(AW104:AY104)&gt;=1,MAX(AW104:AY104),MIN(AW104:AY104))))</f>
        <v>1</v>
      </c>
      <c r="U104" s="669" cm="1">
        <f t="array" ref="U104">IF(MAX(O104:T104)&lt;=1,1,PRODUCT(IF(O104:T104&gt;=1,O104:T104)))</f>
        <v>1</v>
      </c>
      <c r="V104" s="669">
        <f t="shared" si="18"/>
        <v>1</v>
      </c>
      <c r="W104" s="683" t="str">
        <f t="shared" si="19"/>
        <v>X</v>
      </c>
      <c r="X104" s="683">
        <f>IF(P104=MIN($O104:$T104),IF(COUNTIF($W104:W104,"X")&gt;0,P104,"X"),P104)</f>
        <v>1</v>
      </c>
      <c r="Y104" s="683">
        <f>IF(Q104=MIN($O104:$T104),IF(COUNTIF($W104:X104,"X")&gt;0,Q104,"X"),Q104)</f>
        <v>1</v>
      </c>
      <c r="Z104" s="683">
        <f>IF(R104=MIN($O104:$T104),IF(COUNTIF($W104:Y104,"X")&gt;0,R104,"X"),R104)</f>
        <v>1</v>
      </c>
      <c r="AA104" s="683">
        <f>IF(S104=MIN($O104:$T104),IF(COUNTIF($W104:Z104,"X")&gt;0,S104,"X"),S104)</f>
        <v>1</v>
      </c>
      <c r="AB104" s="684">
        <f>IF(T104=MIN($O104:$T104),IF(COUNTIF($W104:AA104,"X")&gt;0,T104,"X"),T104)</f>
        <v>1</v>
      </c>
      <c r="AC104" s="284">
        <f ca="1">IF(OR(ISBLANK('Worksheet 2a'!$D$13),ISBLANK($D104),ISBLANK($E104),ISERROR(VLOOKUP('Worksheet 2a'!$D$13,INDIRECT(VLOOKUP('Crash Summary Worksheet'!$D104,'Crash Types &amp; Calculations'!$M$5:$N$9,2,FALSE)),VLOOKUP('Crash Summary Worksheet'!$E104,'Crash Types &amp; Calculations'!$D$5:$K$26,8,FALSE),FALSE))),1,VLOOKUP('Worksheet 2a'!$D$13,INDIRECT(VLOOKUP('Crash Summary Worksheet'!$D104,'Crash Types &amp; Calculations'!$M$5:$N$9,2,FALSE)),VLOOKUP('Crash Summary Worksheet'!$E104,'Crash Types &amp; Calculations'!$D$5:$K$26,8,FALSE),FALSE))</f>
        <v>1</v>
      </c>
      <c r="AD104" s="285">
        <f ca="1">IF(OR(ISBLANK('Worksheet 2a'!$D$13),ISBLANK($D104),ISBLANK($E104),$H104="N",ISBLANK($H104)),1,VLOOKUP('Worksheet 2a'!$D$13,INDIRECT(VLOOKUP('Crash Summary Worksheet'!$D104,'Crash Types &amp; Calculations'!$M$5:$N$9,2,FALSE)),VLOOKUP("Wet Pavement",'Crash Types &amp; Calculations'!$D$5:$K$26,8,FALSE),FALSE))</f>
        <v>1</v>
      </c>
      <c r="AE104" s="286">
        <f ca="1">IF(OR(ISBLANK('Worksheet 2a'!$D$13),ISBLANK($D104),ISBLANK($E104),$G104="N",ISBLANK($G104)),1,VLOOKUP('Worksheet 2a'!$D$13,INDIRECT(VLOOKUP('Crash Summary Worksheet'!$D104,'Crash Types &amp; Calculations'!$M$5:$N$9,2,FALSE)),VLOOKUP("Night",'Crash Types &amp; Calculations'!$D$5:$K$26,8,FALSE),FALSE))</f>
        <v>1</v>
      </c>
      <c r="AF104" s="288">
        <f t="shared" si="10"/>
        <v>0</v>
      </c>
      <c r="AG104" s="284">
        <f ca="1">IF(OR(ISBLANK('Worksheet 2a'!$D$27),ISBLANK($D104),ISBLANK($E104),ISERROR(VLOOKUP('Worksheet 2a'!$D$27,INDIRECT(VLOOKUP('Crash Summary Worksheet'!$D104,'Crash Types &amp; Calculations'!$M$5:$N$9,2,FALSE)),VLOOKUP('Crash Summary Worksheet'!$E104,'Crash Types &amp; Calculations'!$D$5:$K$26,8,FALSE),FALSE))),1,VLOOKUP('Worksheet 2a'!$D$27,INDIRECT(VLOOKUP('Crash Summary Worksheet'!$D104,'Crash Types &amp; Calculations'!$M$5:$N$9,2,FALSE)),VLOOKUP('Crash Summary Worksheet'!$E104,'Crash Types &amp; Calculations'!$D$5:$K$26,8,FALSE),FALSE))</f>
        <v>1</v>
      </c>
      <c r="AH104" s="285">
        <f ca="1">IF(OR(ISBLANK('Worksheet 2a'!$D$27),ISBLANK($D104),ISBLANK($E104),$H104="N",ISBLANK($H104)),1,VLOOKUP('Worksheet 2a'!$D$27,INDIRECT(VLOOKUP('Crash Summary Worksheet'!$D104,'Crash Types &amp; Calculations'!$M$5:$N$9,2,FALSE)),VLOOKUP("Wet Pavement",'Crash Types &amp; Calculations'!$D$5:$K$26,8,FALSE),FALSE))</f>
        <v>1</v>
      </c>
      <c r="AI104" s="286">
        <f ca="1">IF(OR(ISBLANK('Worksheet 2a'!$D$27),ISBLANK($D104),ISBLANK($E104),$G104="N",ISBLANK($G104)),1,VLOOKUP('Worksheet 2a'!$D$27,INDIRECT(VLOOKUP('Crash Summary Worksheet'!$D104,'Crash Types &amp; Calculations'!$M$5:$N$9,2,FALSE)),VLOOKUP("Night",'Crash Types &amp; Calculations'!$D$5:$K$26,8,FALSE),FALSE))</f>
        <v>1</v>
      </c>
      <c r="AJ104" s="288">
        <f t="shared" si="11"/>
        <v>0</v>
      </c>
      <c r="AK104" s="284">
        <f ca="1">IF(OR(ISBLANK('Worksheet 2a'!$D$41),ISBLANK($D104),ISBLANK($E104),ISERROR(VLOOKUP('Worksheet 2a'!$D$41,INDIRECT(VLOOKUP('Crash Summary Worksheet'!$D104,'Crash Types &amp; Calculations'!$M$5:$N$9,2,FALSE)),VLOOKUP('Crash Summary Worksheet'!$E104,'Crash Types &amp; Calculations'!$D$5:$K$26,8,FALSE),FALSE))),1,VLOOKUP('Worksheet 2a'!$D$41,INDIRECT(VLOOKUP('Crash Summary Worksheet'!$D104,'Crash Types &amp; Calculations'!$M$5:$N$9,2,FALSE)),VLOOKUP('Crash Summary Worksheet'!$E104,'Crash Types &amp; Calculations'!$D$5:$K$26,8,FALSE),FALSE))</f>
        <v>1</v>
      </c>
      <c r="AL104" s="285">
        <f ca="1">IF(OR(ISBLANK('Worksheet 2a'!$D$41),ISBLANK($D104),ISBLANK($E104),$H104="N",ISBLANK($H104)),1,VLOOKUP('Worksheet 2a'!$D$41,INDIRECT(VLOOKUP('Crash Summary Worksheet'!$D104,'Crash Types &amp; Calculations'!$M$5:$N$9,2,FALSE)),VLOOKUP("Wet Pavement",'Crash Types &amp; Calculations'!$D$5:$K$26,8,FALSE),FALSE))</f>
        <v>1</v>
      </c>
      <c r="AM104" s="287">
        <f ca="1">IF(OR(ISBLANK('Worksheet 2a'!$D$41),ISBLANK($D104),ISBLANK($E104),$G104="N",ISBLANK($G104)),1,VLOOKUP('Worksheet 2a'!$D$41,INDIRECT(VLOOKUP('Crash Summary Worksheet'!$D104,'Crash Types &amp; Calculations'!$M$5:$N$9,2,FALSE)),VLOOKUP("Night",'Crash Types &amp; Calculations'!$D$5:$K$26,8,FALSE),FALSE))</f>
        <v>1</v>
      </c>
      <c r="AN104" s="288">
        <f t="shared" si="12"/>
        <v>0</v>
      </c>
      <c r="AO104" s="284">
        <f ca="1">IF(OR(ISBLANK('Worksheet 2b'!$D$13),ISBLANK($D104),ISBLANK($E104),ISERROR(VLOOKUP('Worksheet 2b'!$D$13,INDIRECT(VLOOKUP('Crash Summary Worksheet'!$D104,'Crash Types &amp; Calculations'!$M$5:$N$9,2,FALSE)),VLOOKUP('Crash Summary Worksheet'!$E104,'Crash Types &amp; Calculations'!$D$5:$K$26,8,FALSE),FALSE))),1,VLOOKUP('Worksheet 2b'!$D$13,INDIRECT(VLOOKUP('Crash Summary Worksheet'!$D104,'Crash Types &amp; Calculations'!$M$5:$N$9,2,FALSE)),VLOOKUP('Crash Summary Worksheet'!$E104,'Crash Types &amp; Calculations'!$D$5:$K$26,8,FALSE),FALSE))</f>
        <v>1</v>
      </c>
      <c r="AP104" s="285">
        <f ca="1">IF(OR(ISBLANK('Worksheet 2b'!$D$13),ISBLANK($D104),ISBLANK($E104),$H104="N",ISBLANK($H104)),1,VLOOKUP('Worksheet 2b'!$D$13,INDIRECT(VLOOKUP('Crash Summary Worksheet'!$D104,'Crash Types &amp; Calculations'!$M$5:$N$9,2,FALSE)),VLOOKUP("Wet Pavement",'Crash Types &amp; Calculations'!$D$5:$K$26,8,FALSE),FALSE))</f>
        <v>1</v>
      </c>
      <c r="AQ104" s="286">
        <f ca="1">IF(OR(ISBLANK('Worksheet 2b'!$D$13),ISBLANK($D104),ISBLANK($E104),$G104="N",ISBLANK($G104)),1,VLOOKUP('Worksheet 2b'!$D$13,INDIRECT(VLOOKUP('Crash Summary Worksheet'!$D104,'Crash Types &amp; Calculations'!$M$5:$N$9,2,FALSE)),VLOOKUP("Night",'Crash Types &amp; Calculations'!$D$5:$K$26,8,FALSE),FALSE))</f>
        <v>1</v>
      </c>
      <c r="AR104" s="288">
        <f t="shared" si="13"/>
        <v>0</v>
      </c>
      <c r="AS104" s="284">
        <f ca="1">IF(OR(ISBLANK('Worksheet 2b'!$D$27),ISBLANK($D104),ISBLANK($E104),ISERROR(VLOOKUP('Worksheet 2b'!$D$27,INDIRECT(VLOOKUP('Crash Summary Worksheet'!$D104,'Crash Types &amp; Calculations'!$M$5:$N$9,2,FALSE)),VLOOKUP('Crash Summary Worksheet'!$E104,'Crash Types &amp; Calculations'!$D$5:$K$26,8,FALSE),FALSE))),1,VLOOKUP('Worksheet 2b'!$D$27,INDIRECT(VLOOKUP('Crash Summary Worksheet'!$D104,'Crash Types &amp; Calculations'!$M$5:$N$9,2,FALSE)),VLOOKUP('Crash Summary Worksheet'!$E104,'Crash Types &amp; Calculations'!$D$5:$K$26,8,FALSE),FALSE))</f>
        <v>1</v>
      </c>
      <c r="AT104" s="285">
        <f ca="1">IF(OR(ISBLANK('Worksheet 2b'!$D$27),ISBLANK($D104),ISBLANK($E104),$H104="N",ISBLANK($H104)),1,VLOOKUP('Worksheet 2b'!$D$27,INDIRECT(VLOOKUP('Crash Summary Worksheet'!$D104,'Crash Types &amp; Calculations'!$M$5:$N$9,2,FALSE)),VLOOKUP("Wet Pavement",'Crash Types &amp; Calculations'!$D$5:$K$26,8,FALSE),FALSE))</f>
        <v>1</v>
      </c>
      <c r="AU104" s="286">
        <f ca="1">IF(OR(ISBLANK('Worksheet 2b'!$D$27),ISBLANK($D104),ISBLANK($E104),$G104="N",ISBLANK($G104)),1,VLOOKUP('Worksheet 2b'!$D$27,INDIRECT(VLOOKUP('Crash Summary Worksheet'!$D104,'Crash Types &amp; Calculations'!$M$5:$N$9,2,FALSE)),VLOOKUP("Night",'Crash Types &amp; Calculations'!$D$5:$K$26,8,FALSE),FALSE))</f>
        <v>1</v>
      </c>
      <c r="AV104" s="288">
        <f t="shared" si="14"/>
        <v>0</v>
      </c>
      <c r="AW104" s="284">
        <f ca="1">IF(OR(ISBLANK('Worksheet 2b'!$D$41),ISBLANK($D104),ISBLANK($E104),ISERROR(VLOOKUP('Worksheet 2b'!$D$41,INDIRECT(VLOOKUP('Crash Summary Worksheet'!$D104,'Crash Types &amp; Calculations'!$M$5:$N$9,2,FALSE)),VLOOKUP('Crash Summary Worksheet'!$E104,'Crash Types &amp; Calculations'!$D$5:$K$26,8,FALSE),FALSE))),1,VLOOKUP('Worksheet 2b'!$D$41,INDIRECT(VLOOKUP('Crash Summary Worksheet'!$D104,'Crash Types &amp; Calculations'!$M$5:$N$9,2,FALSE)),VLOOKUP('Crash Summary Worksheet'!$E104,'Crash Types &amp; Calculations'!$D$5:$K$26,8,FALSE),FALSE))</f>
        <v>1</v>
      </c>
      <c r="AX104" s="285">
        <f ca="1">IF(OR(ISBLANK('Worksheet 2b'!$D$41),ISBLANK($D104),ISBLANK($E104),$H104="N",ISBLANK($H104)),1,VLOOKUP('Worksheet 2b'!$D$41,INDIRECT(VLOOKUP('Crash Summary Worksheet'!$D104,'Crash Types &amp; Calculations'!$M$5:$N$9,2,FALSE)),VLOOKUP("Wet Pavement",'Crash Types &amp; Calculations'!$D$5:$K$26,8,FALSE),FALSE))</f>
        <v>1</v>
      </c>
      <c r="AY104" s="287">
        <f ca="1">IF(OR(ISBLANK('Worksheet 2b'!$D$41),ISBLANK($D104),ISBLANK($E104),$G104="N",ISBLANK($G104)),1,VLOOKUP('Worksheet 2b'!$D$41,INDIRECT(VLOOKUP('Crash Summary Worksheet'!$D104,'Crash Types &amp; Calculations'!$M$5:$N$9,2,FALSE)),VLOOKUP("Night",'Crash Types &amp; Calculations'!$D$5:$K$26,8,FALSE),FALSE))</f>
        <v>1</v>
      </c>
      <c r="AZ104" s="288">
        <f t="shared" si="15"/>
        <v>0</v>
      </c>
    </row>
    <row r="105" spans="1:52" ht="12.75" customHeight="1" x14ac:dyDescent="0.2">
      <c r="A105" s="618">
        <v>100</v>
      </c>
      <c r="B105" s="118"/>
      <c r="C105" s="119"/>
      <c r="D105" s="117"/>
      <c r="E105" s="117"/>
      <c r="F105" s="117"/>
      <c r="G105" s="118"/>
      <c r="H105" s="118"/>
      <c r="I105" s="118"/>
      <c r="J105" s="118"/>
      <c r="K105" s="117"/>
      <c r="L105" s="120"/>
      <c r="M105" s="289">
        <f t="shared" si="16"/>
        <v>0</v>
      </c>
      <c r="N105" s="290">
        <f t="shared" si="17"/>
        <v>1</v>
      </c>
      <c r="O105" s="283">
        <f>IF(ISBLANK('Worksheet 2a'!$D$13),1,
IF(AND(MAX(AC105:AE105)&gt;1,MIN(AC105:AE105)&lt;=1),MAX(AC105:AE105)*MIN(AC105:AE105),
IF(MIN(AC105:AE105)&gt;=1,MAX(AC105:AE105),MIN(AC105:AE105))))</f>
        <v>1</v>
      </c>
      <c r="P105" s="283">
        <f>IF(ISBLANK('Worksheet 2a'!$D$27),1,
IF(AND(MAX(AG105:AI105)&gt;1,MIN(AG105:AI105)&lt;=1),MAX(AG105:AI105)*MIN(AG105:AI105),
IF(MIN(AG105:AI105)&gt;=1,MAX(AG105:AI105),MIN(AG105:AI105))))</f>
        <v>1</v>
      </c>
      <c r="Q105" s="283">
        <f>IF(ISBLANK('Worksheet 2a'!$D$41),1,
IF(AND(MAX(AK105:AM105)&gt;1,MIN(AK105:AM105)&lt;=1),MAX(AK105:AM105)*MIN(AK105:AM105),
IF(MIN(AK105:AM105)&gt;=1,MAX(AK105:AM105),MIN(AK105:AM105))))</f>
        <v>1</v>
      </c>
      <c r="R105" s="283">
        <f>IF(ISBLANK('Worksheet 2b'!$D$13),1,
IF(AND(MAX(AO105:AQ105)&gt;1,MIN(AO105:AQ105)&lt;=1),MAX(AO105:AQ105)*MIN(AO105:AQ105),
IF(MIN(AO105:AQ105)&gt;=1,MAX(AO105:AQ105),MIN(AO105:AQ105))))</f>
        <v>1</v>
      </c>
      <c r="S105" s="283">
        <f>IF(ISBLANK('Worksheet 2b'!$D$27),1,
IF(AND(MAX(AS105:AU105)&gt;1,MIN(AS105:AU105)&lt;=1),MAX(AS105:AU105)*MIN(AS105:AU105),
IF(MIN(AS105:AU105)&gt;=1,MAX(AS105:AU105),MIN(AS105:AU105))))</f>
        <v>1</v>
      </c>
      <c r="T105" s="283">
        <f>IF(ISBLANK('Worksheet 2b'!$D$41),1,
IF(AND(MAX(AW105:AY105)&gt;1,MIN(AW105:AY105)&lt;=1),MAX(AW105:AY105)*MIN(AW105:AY105),
IF(MIN(AW105:AY105)&gt;=1,MAX(AW105:AY105),MIN(AW105:AY105))))</f>
        <v>1</v>
      </c>
      <c r="U105" s="669" cm="1">
        <f t="array" ref="U105">IF(MAX(O105:T105)&lt;=1,1,PRODUCT(IF(O105:T105&gt;=1,O105:T105)))</f>
        <v>1</v>
      </c>
      <c r="V105" s="669">
        <f t="shared" si="18"/>
        <v>1</v>
      </c>
      <c r="W105" s="683" t="str">
        <f t="shared" si="19"/>
        <v>X</v>
      </c>
      <c r="X105" s="683">
        <f>IF(P105=MIN($O105:$T105),IF(COUNTIF($W105:W105,"X")&gt;0,P105,"X"),P105)</f>
        <v>1</v>
      </c>
      <c r="Y105" s="683">
        <f>IF(Q105=MIN($O105:$T105),IF(COUNTIF($W105:X105,"X")&gt;0,Q105,"X"),Q105)</f>
        <v>1</v>
      </c>
      <c r="Z105" s="683">
        <f>IF(R105=MIN($O105:$T105),IF(COUNTIF($W105:Y105,"X")&gt;0,R105,"X"),R105)</f>
        <v>1</v>
      </c>
      <c r="AA105" s="683">
        <f>IF(S105=MIN($O105:$T105),IF(COUNTIF($W105:Z105,"X")&gt;0,S105,"X"),S105)</f>
        <v>1</v>
      </c>
      <c r="AB105" s="684">
        <f>IF(T105=MIN($O105:$T105),IF(COUNTIF($W105:AA105,"X")&gt;0,T105,"X"),T105)</f>
        <v>1</v>
      </c>
      <c r="AC105" s="284">
        <f ca="1">IF(OR(ISBLANK('Worksheet 2a'!$D$13),ISBLANK($D105),ISBLANK($E105),ISERROR(VLOOKUP('Worksheet 2a'!$D$13,INDIRECT(VLOOKUP('Crash Summary Worksheet'!$D105,'Crash Types &amp; Calculations'!$M$5:$N$9,2,FALSE)),VLOOKUP('Crash Summary Worksheet'!$E105,'Crash Types &amp; Calculations'!$D$5:$K$26,8,FALSE),FALSE))),1,VLOOKUP('Worksheet 2a'!$D$13,INDIRECT(VLOOKUP('Crash Summary Worksheet'!$D105,'Crash Types &amp; Calculations'!$M$5:$N$9,2,FALSE)),VLOOKUP('Crash Summary Worksheet'!$E105,'Crash Types &amp; Calculations'!$D$5:$K$26,8,FALSE),FALSE))</f>
        <v>1</v>
      </c>
      <c r="AD105" s="285">
        <f ca="1">IF(OR(ISBLANK('Worksheet 2a'!$D$13),ISBLANK($D105),ISBLANK($E105),$H105="N",ISBLANK($H105)),1,VLOOKUP('Worksheet 2a'!$D$13,INDIRECT(VLOOKUP('Crash Summary Worksheet'!$D105,'Crash Types &amp; Calculations'!$M$5:$N$9,2,FALSE)),VLOOKUP("Wet Pavement",'Crash Types &amp; Calculations'!$D$5:$K$26,8,FALSE),FALSE))</f>
        <v>1</v>
      </c>
      <c r="AE105" s="286">
        <f ca="1">IF(OR(ISBLANK('Worksheet 2a'!$D$13),ISBLANK($D105),ISBLANK($E105),$G105="N",ISBLANK($G105)),1,VLOOKUP('Worksheet 2a'!$D$13,INDIRECT(VLOOKUP('Crash Summary Worksheet'!$D105,'Crash Types &amp; Calculations'!$M$5:$N$9,2,FALSE)),VLOOKUP("Night",'Crash Types &amp; Calculations'!$D$5:$K$26,8,FALSE),FALSE))</f>
        <v>1</v>
      </c>
      <c r="AF105" s="288">
        <f t="shared" si="10"/>
        <v>0</v>
      </c>
      <c r="AG105" s="284">
        <f ca="1">IF(OR(ISBLANK('Worksheet 2a'!$D$27),ISBLANK($D105),ISBLANK($E105),ISERROR(VLOOKUP('Worksheet 2a'!$D$27,INDIRECT(VLOOKUP('Crash Summary Worksheet'!$D105,'Crash Types &amp; Calculations'!$M$5:$N$9,2,FALSE)),VLOOKUP('Crash Summary Worksheet'!$E105,'Crash Types &amp; Calculations'!$D$5:$K$26,8,FALSE),FALSE))),1,VLOOKUP('Worksheet 2a'!$D$27,INDIRECT(VLOOKUP('Crash Summary Worksheet'!$D105,'Crash Types &amp; Calculations'!$M$5:$N$9,2,FALSE)),VLOOKUP('Crash Summary Worksheet'!$E105,'Crash Types &amp; Calculations'!$D$5:$K$26,8,FALSE),FALSE))</f>
        <v>1</v>
      </c>
      <c r="AH105" s="285">
        <f ca="1">IF(OR(ISBLANK('Worksheet 2a'!$D$27),ISBLANK($D105),ISBLANK($E105),$H105="N",ISBLANK($H105)),1,VLOOKUP('Worksheet 2a'!$D$27,INDIRECT(VLOOKUP('Crash Summary Worksheet'!$D105,'Crash Types &amp; Calculations'!$M$5:$N$9,2,FALSE)),VLOOKUP("Wet Pavement",'Crash Types &amp; Calculations'!$D$5:$K$26,8,FALSE),FALSE))</f>
        <v>1</v>
      </c>
      <c r="AI105" s="286">
        <f ca="1">IF(OR(ISBLANK('Worksheet 2a'!$D$27),ISBLANK($D105),ISBLANK($E105),$G105="N",ISBLANK($G105)),1,VLOOKUP('Worksheet 2a'!$D$27,INDIRECT(VLOOKUP('Crash Summary Worksheet'!$D105,'Crash Types &amp; Calculations'!$M$5:$N$9,2,FALSE)),VLOOKUP("Night",'Crash Types &amp; Calculations'!$D$5:$K$26,8,FALSE),FALSE))</f>
        <v>1</v>
      </c>
      <c r="AJ105" s="288">
        <f t="shared" si="11"/>
        <v>0</v>
      </c>
      <c r="AK105" s="284">
        <f ca="1">IF(OR(ISBLANK('Worksheet 2a'!$D$41),ISBLANK($D105),ISBLANK($E105),ISERROR(VLOOKUP('Worksheet 2a'!$D$41,INDIRECT(VLOOKUP('Crash Summary Worksheet'!$D105,'Crash Types &amp; Calculations'!$M$5:$N$9,2,FALSE)),VLOOKUP('Crash Summary Worksheet'!$E105,'Crash Types &amp; Calculations'!$D$5:$K$26,8,FALSE),FALSE))),1,VLOOKUP('Worksheet 2a'!$D$41,INDIRECT(VLOOKUP('Crash Summary Worksheet'!$D105,'Crash Types &amp; Calculations'!$M$5:$N$9,2,FALSE)),VLOOKUP('Crash Summary Worksheet'!$E105,'Crash Types &amp; Calculations'!$D$5:$K$26,8,FALSE),FALSE))</f>
        <v>1</v>
      </c>
      <c r="AL105" s="285">
        <f ca="1">IF(OR(ISBLANK('Worksheet 2a'!$D$41),ISBLANK($D105),ISBLANK($E105),$H105="N",ISBLANK($H105)),1,VLOOKUP('Worksheet 2a'!$D$41,INDIRECT(VLOOKUP('Crash Summary Worksheet'!$D105,'Crash Types &amp; Calculations'!$M$5:$N$9,2,FALSE)),VLOOKUP("Wet Pavement",'Crash Types &amp; Calculations'!$D$5:$K$26,8,FALSE),FALSE))</f>
        <v>1</v>
      </c>
      <c r="AM105" s="287">
        <f ca="1">IF(OR(ISBLANK('Worksheet 2a'!$D$41),ISBLANK($D105),ISBLANK($E105),$G105="N",ISBLANK($G105)),1,VLOOKUP('Worksheet 2a'!$D$41,INDIRECT(VLOOKUP('Crash Summary Worksheet'!$D105,'Crash Types &amp; Calculations'!$M$5:$N$9,2,FALSE)),VLOOKUP("Night",'Crash Types &amp; Calculations'!$D$5:$K$26,8,FALSE),FALSE))</f>
        <v>1</v>
      </c>
      <c r="AN105" s="288">
        <f t="shared" si="12"/>
        <v>0</v>
      </c>
      <c r="AO105" s="284">
        <f ca="1">IF(OR(ISBLANK('Worksheet 2b'!$D$13),ISBLANK($D105),ISBLANK($E105),ISERROR(VLOOKUP('Worksheet 2b'!$D$13,INDIRECT(VLOOKUP('Crash Summary Worksheet'!$D105,'Crash Types &amp; Calculations'!$M$5:$N$9,2,FALSE)),VLOOKUP('Crash Summary Worksheet'!$E105,'Crash Types &amp; Calculations'!$D$5:$K$26,8,FALSE),FALSE))),1,VLOOKUP('Worksheet 2b'!$D$13,INDIRECT(VLOOKUP('Crash Summary Worksheet'!$D105,'Crash Types &amp; Calculations'!$M$5:$N$9,2,FALSE)),VLOOKUP('Crash Summary Worksheet'!$E105,'Crash Types &amp; Calculations'!$D$5:$K$26,8,FALSE),FALSE))</f>
        <v>1</v>
      </c>
      <c r="AP105" s="285">
        <f ca="1">IF(OR(ISBLANK('Worksheet 2b'!$D$13),ISBLANK($D105),ISBLANK($E105),$H105="N",ISBLANK($H105)),1,VLOOKUP('Worksheet 2b'!$D$13,INDIRECT(VLOOKUP('Crash Summary Worksheet'!$D105,'Crash Types &amp; Calculations'!$M$5:$N$9,2,FALSE)),VLOOKUP("Wet Pavement",'Crash Types &amp; Calculations'!$D$5:$K$26,8,FALSE),FALSE))</f>
        <v>1</v>
      </c>
      <c r="AQ105" s="286">
        <f ca="1">IF(OR(ISBLANK('Worksheet 2b'!$D$13),ISBLANK($D105),ISBLANK($E105),$G105="N",ISBLANK($G105)),1,VLOOKUP('Worksheet 2b'!$D$13,INDIRECT(VLOOKUP('Crash Summary Worksheet'!$D105,'Crash Types &amp; Calculations'!$M$5:$N$9,2,FALSE)),VLOOKUP("Night",'Crash Types &amp; Calculations'!$D$5:$K$26,8,FALSE),FALSE))</f>
        <v>1</v>
      </c>
      <c r="AR105" s="288">
        <f t="shared" si="13"/>
        <v>0</v>
      </c>
      <c r="AS105" s="284">
        <f ca="1">IF(OR(ISBLANK('Worksheet 2b'!$D$27),ISBLANK($D105),ISBLANK($E105),ISERROR(VLOOKUP('Worksheet 2b'!$D$27,INDIRECT(VLOOKUP('Crash Summary Worksheet'!$D105,'Crash Types &amp; Calculations'!$M$5:$N$9,2,FALSE)),VLOOKUP('Crash Summary Worksheet'!$E105,'Crash Types &amp; Calculations'!$D$5:$K$26,8,FALSE),FALSE))),1,VLOOKUP('Worksheet 2b'!$D$27,INDIRECT(VLOOKUP('Crash Summary Worksheet'!$D105,'Crash Types &amp; Calculations'!$M$5:$N$9,2,FALSE)),VLOOKUP('Crash Summary Worksheet'!$E105,'Crash Types &amp; Calculations'!$D$5:$K$26,8,FALSE),FALSE))</f>
        <v>1</v>
      </c>
      <c r="AT105" s="285">
        <f ca="1">IF(OR(ISBLANK('Worksheet 2b'!$D$27),ISBLANK($D105),ISBLANK($E105),$H105="N",ISBLANK($H105)),1,VLOOKUP('Worksheet 2b'!$D$27,INDIRECT(VLOOKUP('Crash Summary Worksheet'!$D105,'Crash Types &amp; Calculations'!$M$5:$N$9,2,FALSE)),VLOOKUP("Wet Pavement",'Crash Types &amp; Calculations'!$D$5:$K$26,8,FALSE),FALSE))</f>
        <v>1</v>
      </c>
      <c r="AU105" s="286">
        <f ca="1">IF(OR(ISBLANK('Worksheet 2b'!$D$27),ISBLANK($D105),ISBLANK($E105),$G105="N",ISBLANK($G105)),1,VLOOKUP('Worksheet 2b'!$D$27,INDIRECT(VLOOKUP('Crash Summary Worksheet'!$D105,'Crash Types &amp; Calculations'!$M$5:$N$9,2,FALSE)),VLOOKUP("Night",'Crash Types &amp; Calculations'!$D$5:$K$26,8,FALSE),FALSE))</f>
        <v>1</v>
      </c>
      <c r="AV105" s="288">
        <f t="shared" si="14"/>
        <v>0</v>
      </c>
      <c r="AW105" s="284">
        <f ca="1">IF(OR(ISBLANK('Worksheet 2b'!$D$41),ISBLANK($D105),ISBLANK($E105),ISERROR(VLOOKUP('Worksheet 2b'!$D$41,INDIRECT(VLOOKUP('Crash Summary Worksheet'!$D105,'Crash Types &amp; Calculations'!$M$5:$N$9,2,FALSE)),VLOOKUP('Crash Summary Worksheet'!$E105,'Crash Types &amp; Calculations'!$D$5:$K$26,8,FALSE),FALSE))),1,VLOOKUP('Worksheet 2b'!$D$41,INDIRECT(VLOOKUP('Crash Summary Worksheet'!$D105,'Crash Types &amp; Calculations'!$M$5:$N$9,2,FALSE)),VLOOKUP('Crash Summary Worksheet'!$E105,'Crash Types &amp; Calculations'!$D$5:$K$26,8,FALSE),FALSE))</f>
        <v>1</v>
      </c>
      <c r="AX105" s="285">
        <f ca="1">IF(OR(ISBLANK('Worksheet 2b'!$D$41),ISBLANK($D105),ISBLANK($E105),$H105="N",ISBLANK($H105)),1,VLOOKUP('Worksheet 2b'!$D$41,INDIRECT(VLOOKUP('Crash Summary Worksheet'!$D105,'Crash Types &amp; Calculations'!$M$5:$N$9,2,FALSE)),VLOOKUP("Wet Pavement",'Crash Types &amp; Calculations'!$D$5:$K$26,8,FALSE),FALSE))</f>
        <v>1</v>
      </c>
      <c r="AY105" s="287">
        <f ca="1">IF(OR(ISBLANK('Worksheet 2b'!$D$41),ISBLANK($D105),ISBLANK($E105),$G105="N",ISBLANK($G105)),1,VLOOKUP('Worksheet 2b'!$D$41,INDIRECT(VLOOKUP('Crash Summary Worksheet'!$D105,'Crash Types &amp; Calculations'!$M$5:$N$9,2,FALSE)),VLOOKUP("Night",'Crash Types &amp; Calculations'!$D$5:$K$26,8,FALSE),FALSE))</f>
        <v>1</v>
      </c>
      <c r="AZ105" s="288">
        <f t="shared" si="15"/>
        <v>0</v>
      </c>
    </row>
    <row r="106" spans="1:52" ht="12.75" customHeight="1" x14ac:dyDescent="0.2">
      <c r="A106" s="618">
        <v>101</v>
      </c>
      <c r="B106" s="118"/>
      <c r="C106" s="119"/>
      <c r="D106" s="117"/>
      <c r="E106" s="117"/>
      <c r="F106" s="117"/>
      <c r="G106" s="118"/>
      <c r="H106" s="118"/>
      <c r="I106" s="118"/>
      <c r="J106" s="118"/>
      <c r="K106" s="117"/>
      <c r="L106" s="120"/>
      <c r="M106" s="289">
        <f t="shared" si="16"/>
        <v>0</v>
      </c>
      <c r="N106" s="290">
        <f t="shared" si="17"/>
        <v>1</v>
      </c>
      <c r="O106" s="283">
        <f>IF(ISBLANK('Worksheet 2a'!$D$13),1,
IF(AND(MAX(AC106:AE106)&gt;1,MIN(AC106:AE106)&lt;=1),MAX(AC106:AE106)*MIN(AC106:AE106),
IF(MIN(AC106:AE106)&gt;=1,MAX(AC106:AE106),MIN(AC106:AE106))))</f>
        <v>1</v>
      </c>
      <c r="P106" s="283">
        <f>IF(ISBLANK('Worksheet 2a'!$D$27),1,
IF(AND(MAX(AG106:AI106)&gt;1,MIN(AG106:AI106)&lt;=1),MAX(AG106:AI106)*MIN(AG106:AI106),
IF(MIN(AG106:AI106)&gt;=1,MAX(AG106:AI106),MIN(AG106:AI106))))</f>
        <v>1</v>
      </c>
      <c r="Q106" s="283">
        <f>IF(ISBLANK('Worksheet 2a'!$D$41),1,
IF(AND(MAX(AK106:AM106)&gt;1,MIN(AK106:AM106)&lt;=1),MAX(AK106:AM106)*MIN(AK106:AM106),
IF(MIN(AK106:AM106)&gt;=1,MAX(AK106:AM106),MIN(AK106:AM106))))</f>
        <v>1</v>
      </c>
      <c r="R106" s="283">
        <f>IF(ISBLANK('Worksheet 2b'!$D$13),1,
IF(AND(MAX(AO106:AQ106)&gt;1,MIN(AO106:AQ106)&lt;=1),MAX(AO106:AQ106)*MIN(AO106:AQ106),
IF(MIN(AO106:AQ106)&gt;=1,MAX(AO106:AQ106),MIN(AO106:AQ106))))</f>
        <v>1</v>
      </c>
      <c r="S106" s="283">
        <f>IF(ISBLANK('Worksheet 2b'!$D$27),1,
IF(AND(MAX(AS106:AU106)&gt;1,MIN(AS106:AU106)&lt;=1),MAX(AS106:AU106)*MIN(AS106:AU106),
IF(MIN(AS106:AU106)&gt;=1,MAX(AS106:AU106),MIN(AS106:AU106))))</f>
        <v>1</v>
      </c>
      <c r="T106" s="283">
        <f>IF(ISBLANK('Worksheet 2b'!$D$41),1,
IF(AND(MAX(AW106:AY106)&gt;1,MIN(AW106:AY106)&lt;=1),MAX(AW106:AY106)*MIN(AW106:AY106),
IF(MIN(AW106:AY106)&gt;=1,MAX(AW106:AY106),MIN(AW106:AY106))))</f>
        <v>1</v>
      </c>
      <c r="U106" s="669" cm="1">
        <f t="array" ref="U106">IF(MAX(O106:T106)&lt;=1,1,PRODUCT(IF(O106:T106&gt;=1,O106:T106)))</f>
        <v>1</v>
      </c>
      <c r="V106" s="669">
        <f t="shared" si="18"/>
        <v>1</v>
      </c>
      <c r="W106" s="683" t="str">
        <f t="shared" si="19"/>
        <v>X</v>
      </c>
      <c r="X106" s="683">
        <f>IF(P106=MIN($O106:$T106),IF(COUNTIF($W106:W106,"X")&gt;0,P106,"X"),P106)</f>
        <v>1</v>
      </c>
      <c r="Y106" s="683">
        <f>IF(Q106=MIN($O106:$T106),IF(COUNTIF($W106:X106,"X")&gt;0,Q106,"X"),Q106)</f>
        <v>1</v>
      </c>
      <c r="Z106" s="683">
        <f>IF(R106=MIN($O106:$T106),IF(COUNTIF($W106:Y106,"X")&gt;0,R106,"X"),R106)</f>
        <v>1</v>
      </c>
      <c r="AA106" s="683">
        <f>IF(S106=MIN($O106:$T106),IF(COUNTIF($W106:Z106,"X")&gt;0,S106,"X"),S106)</f>
        <v>1</v>
      </c>
      <c r="AB106" s="684">
        <f>IF(T106=MIN($O106:$T106),IF(COUNTIF($W106:AA106,"X")&gt;0,T106,"X"),T106)</f>
        <v>1</v>
      </c>
      <c r="AC106" s="284">
        <f ca="1">IF(OR(ISBLANK('Worksheet 2a'!$D$13),ISBLANK($D106),ISBLANK($E106),ISERROR(VLOOKUP('Worksheet 2a'!$D$13,INDIRECT(VLOOKUP('Crash Summary Worksheet'!$D106,'Crash Types &amp; Calculations'!$M$5:$N$9,2,FALSE)),VLOOKUP('Crash Summary Worksheet'!$E106,'Crash Types &amp; Calculations'!$D$5:$K$26,8,FALSE),FALSE))),1,VLOOKUP('Worksheet 2a'!$D$13,INDIRECT(VLOOKUP('Crash Summary Worksheet'!$D106,'Crash Types &amp; Calculations'!$M$5:$N$9,2,FALSE)),VLOOKUP('Crash Summary Worksheet'!$E106,'Crash Types &amp; Calculations'!$D$5:$K$26,8,FALSE),FALSE))</f>
        <v>1</v>
      </c>
      <c r="AD106" s="285">
        <f ca="1">IF(OR(ISBLANK('Worksheet 2a'!$D$13),ISBLANK($D106),ISBLANK($E106),$H106="N",ISBLANK($H106)),1,VLOOKUP('Worksheet 2a'!$D$13,INDIRECT(VLOOKUP('Crash Summary Worksheet'!$D106,'Crash Types &amp; Calculations'!$M$5:$N$9,2,FALSE)),VLOOKUP("Wet Pavement",'Crash Types &amp; Calculations'!$D$5:$K$26,8,FALSE),FALSE))</f>
        <v>1</v>
      </c>
      <c r="AE106" s="286">
        <f ca="1">IF(OR(ISBLANK('Worksheet 2a'!$D$13),ISBLANK($D106),ISBLANK($E106),$G106="N",ISBLANK($G106)),1,VLOOKUP('Worksheet 2a'!$D$13,INDIRECT(VLOOKUP('Crash Summary Worksheet'!$D106,'Crash Types &amp; Calculations'!$M$5:$N$9,2,FALSE)),VLOOKUP("Night",'Crash Types &amp; Calculations'!$D$5:$K$26,8,FALSE),FALSE))</f>
        <v>1</v>
      </c>
      <c r="AF106" s="288">
        <f t="shared" si="10"/>
        <v>0</v>
      </c>
      <c r="AG106" s="284">
        <f ca="1">IF(OR(ISBLANK('Worksheet 2a'!$D$27),ISBLANK($D106),ISBLANK($E106),ISERROR(VLOOKUP('Worksheet 2a'!$D$27,INDIRECT(VLOOKUP('Crash Summary Worksheet'!$D106,'Crash Types &amp; Calculations'!$M$5:$N$9,2,FALSE)),VLOOKUP('Crash Summary Worksheet'!$E106,'Crash Types &amp; Calculations'!$D$5:$K$26,8,FALSE),FALSE))),1,VLOOKUP('Worksheet 2a'!$D$27,INDIRECT(VLOOKUP('Crash Summary Worksheet'!$D106,'Crash Types &amp; Calculations'!$M$5:$N$9,2,FALSE)),VLOOKUP('Crash Summary Worksheet'!$E106,'Crash Types &amp; Calculations'!$D$5:$K$26,8,FALSE),FALSE))</f>
        <v>1</v>
      </c>
      <c r="AH106" s="285">
        <f ca="1">IF(OR(ISBLANK('Worksheet 2a'!$D$27),ISBLANK($D106),ISBLANK($E106),$H106="N",ISBLANK($H106)),1,VLOOKUP('Worksheet 2a'!$D$27,INDIRECT(VLOOKUP('Crash Summary Worksheet'!$D106,'Crash Types &amp; Calculations'!$M$5:$N$9,2,FALSE)),VLOOKUP("Wet Pavement",'Crash Types &amp; Calculations'!$D$5:$K$26,8,FALSE),FALSE))</f>
        <v>1</v>
      </c>
      <c r="AI106" s="286">
        <f ca="1">IF(OR(ISBLANK('Worksheet 2a'!$D$27),ISBLANK($D106),ISBLANK($E106),$G106="N",ISBLANK($G106)),1,VLOOKUP('Worksheet 2a'!$D$27,INDIRECT(VLOOKUP('Crash Summary Worksheet'!$D106,'Crash Types &amp; Calculations'!$M$5:$N$9,2,FALSE)),VLOOKUP("Night",'Crash Types &amp; Calculations'!$D$5:$K$26,8,FALSE),FALSE))</f>
        <v>1</v>
      </c>
      <c r="AJ106" s="288">
        <f t="shared" si="11"/>
        <v>0</v>
      </c>
      <c r="AK106" s="284">
        <f ca="1">IF(OR(ISBLANK('Worksheet 2a'!$D$41),ISBLANK($D106),ISBLANK($E106),ISERROR(VLOOKUP('Worksheet 2a'!$D$41,INDIRECT(VLOOKUP('Crash Summary Worksheet'!$D106,'Crash Types &amp; Calculations'!$M$5:$N$9,2,FALSE)),VLOOKUP('Crash Summary Worksheet'!$E106,'Crash Types &amp; Calculations'!$D$5:$K$26,8,FALSE),FALSE))),1,VLOOKUP('Worksheet 2a'!$D$41,INDIRECT(VLOOKUP('Crash Summary Worksheet'!$D106,'Crash Types &amp; Calculations'!$M$5:$N$9,2,FALSE)),VLOOKUP('Crash Summary Worksheet'!$E106,'Crash Types &amp; Calculations'!$D$5:$K$26,8,FALSE),FALSE))</f>
        <v>1</v>
      </c>
      <c r="AL106" s="285">
        <f ca="1">IF(OR(ISBLANK('Worksheet 2a'!$D$41),ISBLANK($D106),ISBLANK($E106),$H106="N",ISBLANK($H106)),1,VLOOKUP('Worksheet 2a'!$D$41,INDIRECT(VLOOKUP('Crash Summary Worksheet'!$D106,'Crash Types &amp; Calculations'!$M$5:$N$9,2,FALSE)),VLOOKUP("Wet Pavement",'Crash Types &amp; Calculations'!$D$5:$K$26,8,FALSE),FALSE))</f>
        <v>1</v>
      </c>
      <c r="AM106" s="287">
        <f ca="1">IF(OR(ISBLANK('Worksheet 2a'!$D$41),ISBLANK($D106),ISBLANK($E106),$G106="N",ISBLANK($G106)),1,VLOOKUP('Worksheet 2a'!$D$41,INDIRECT(VLOOKUP('Crash Summary Worksheet'!$D106,'Crash Types &amp; Calculations'!$M$5:$N$9,2,FALSE)),VLOOKUP("Night",'Crash Types &amp; Calculations'!$D$5:$K$26,8,FALSE),FALSE))</f>
        <v>1</v>
      </c>
      <c r="AN106" s="288">
        <f t="shared" si="12"/>
        <v>0</v>
      </c>
      <c r="AO106" s="284">
        <f ca="1">IF(OR(ISBLANK('Worksheet 2b'!$D$13),ISBLANK($D106),ISBLANK($E106),ISERROR(VLOOKUP('Worksheet 2b'!$D$13,INDIRECT(VLOOKUP('Crash Summary Worksheet'!$D106,'Crash Types &amp; Calculations'!$M$5:$N$9,2,FALSE)),VLOOKUP('Crash Summary Worksheet'!$E106,'Crash Types &amp; Calculations'!$D$5:$K$26,8,FALSE),FALSE))),1,VLOOKUP('Worksheet 2b'!$D$13,INDIRECT(VLOOKUP('Crash Summary Worksheet'!$D106,'Crash Types &amp; Calculations'!$M$5:$N$9,2,FALSE)),VLOOKUP('Crash Summary Worksheet'!$E106,'Crash Types &amp; Calculations'!$D$5:$K$26,8,FALSE),FALSE))</f>
        <v>1</v>
      </c>
      <c r="AP106" s="285">
        <f ca="1">IF(OR(ISBLANK('Worksheet 2b'!$D$13),ISBLANK($D106),ISBLANK($E106),$H106="N",ISBLANK($H106)),1,VLOOKUP('Worksheet 2b'!$D$13,INDIRECT(VLOOKUP('Crash Summary Worksheet'!$D106,'Crash Types &amp; Calculations'!$M$5:$N$9,2,FALSE)),VLOOKUP("Wet Pavement",'Crash Types &amp; Calculations'!$D$5:$K$26,8,FALSE),FALSE))</f>
        <v>1</v>
      </c>
      <c r="AQ106" s="286">
        <f ca="1">IF(OR(ISBLANK('Worksheet 2b'!$D$13),ISBLANK($D106),ISBLANK($E106),$G106="N",ISBLANK($G106)),1,VLOOKUP('Worksheet 2b'!$D$13,INDIRECT(VLOOKUP('Crash Summary Worksheet'!$D106,'Crash Types &amp; Calculations'!$M$5:$N$9,2,FALSE)),VLOOKUP("Night",'Crash Types &amp; Calculations'!$D$5:$K$26,8,FALSE),FALSE))</f>
        <v>1</v>
      </c>
      <c r="AR106" s="288">
        <f t="shared" si="13"/>
        <v>0</v>
      </c>
      <c r="AS106" s="284">
        <f ca="1">IF(OR(ISBLANK('Worksheet 2b'!$D$27),ISBLANK($D106),ISBLANK($E106),ISERROR(VLOOKUP('Worksheet 2b'!$D$27,INDIRECT(VLOOKUP('Crash Summary Worksheet'!$D106,'Crash Types &amp; Calculations'!$M$5:$N$9,2,FALSE)),VLOOKUP('Crash Summary Worksheet'!$E106,'Crash Types &amp; Calculations'!$D$5:$K$26,8,FALSE),FALSE))),1,VLOOKUP('Worksheet 2b'!$D$27,INDIRECT(VLOOKUP('Crash Summary Worksheet'!$D106,'Crash Types &amp; Calculations'!$M$5:$N$9,2,FALSE)),VLOOKUP('Crash Summary Worksheet'!$E106,'Crash Types &amp; Calculations'!$D$5:$K$26,8,FALSE),FALSE))</f>
        <v>1</v>
      </c>
      <c r="AT106" s="285">
        <f ca="1">IF(OR(ISBLANK('Worksheet 2b'!$D$27),ISBLANK($D106),ISBLANK($E106),$H106="N",ISBLANK($H106)),1,VLOOKUP('Worksheet 2b'!$D$27,INDIRECT(VLOOKUP('Crash Summary Worksheet'!$D106,'Crash Types &amp; Calculations'!$M$5:$N$9,2,FALSE)),VLOOKUP("Wet Pavement",'Crash Types &amp; Calculations'!$D$5:$K$26,8,FALSE),FALSE))</f>
        <v>1</v>
      </c>
      <c r="AU106" s="286">
        <f ca="1">IF(OR(ISBLANK('Worksheet 2b'!$D$27),ISBLANK($D106),ISBLANK($E106),$G106="N",ISBLANK($G106)),1,VLOOKUP('Worksheet 2b'!$D$27,INDIRECT(VLOOKUP('Crash Summary Worksheet'!$D106,'Crash Types &amp; Calculations'!$M$5:$N$9,2,FALSE)),VLOOKUP("Night",'Crash Types &amp; Calculations'!$D$5:$K$26,8,FALSE),FALSE))</f>
        <v>1</v>
      </c>
      <c r="AV106" s="288">
        <f t="shared" si="14"/>
        <v>0</v>
      </c>
      <c r="AW106" s="284">
        <f ca="1">IF(OR(ISBLANK('Worksheet 2b'!$D$41),ISBLANK($D106),ISBLANK($E106),ISERROR(VLOOKUP('Worksheet 2b'!$D$41,INDIRECT(VLOOKUP('Crash Summary Worksheet'!$D106,'Crash Types &amp; Calculations'!$M$5:$N$9,2,FALSE)),VLOOKUP('Crash Summary Worksheet'!$E106,'Crash Types &amp; Calculations'!$D$5:$K$26,8,FALSE),FALSE))),1,VLOOKUP('Worksheet 2b'!$D$41,INDIRECT(VLOOKUP('Crash Summary Worksheet'!$D106,'Crash Types &amp; Calculations'!$M$5:$N$9,2,FALSE)),VLOOKUP('Crash Summary Worksheet'!$E106,'Crash Types &amp; Calculations'!$D$5:$K$26,8,FALSE),FALSE))</f>
        <v>1</v>
      </c>
      <c r="AX106" s="285">
        <f ca="1">IF(OR(ISBLANK('Worksheet 2b'!$D$41),ISBLANK($D106),ISBLANK($E106),$H106="N",ISBLANK($H106)),1,VLOOKUP('Worksheet 2b'!$D$41,INDIRECT(VLOOKUP('Crash Summary Worksheet'!$D106,'Crash Types &amp; Calculations'!$M$5:$N$9,2,FALSE)),VLOOKUP("Wet Pavement",'Crash Types &amp; Calculations'!$D$5:$K$26,8,FALSE),FALSE))</f>
        <v>1</v>
      </c>
      <c r="AY106" s="287">
        <f ca="1">IF(OR(ISBLANK('Worksheet 2b'!$D$41),ISBLANK($D106),ISBLANK($E106),$G106="N",ISBLANK($G106)),1,VLOOKUP('Worksheet 2b'!$D$41,INDIRECT(VLOOKUP('Crash Summary Worksheet'!$D106,'Crash Types &amp; Calculations'!$M$5:$N$9,2,FALSE)),VLOOKUP("Night",'Crash Types &amp; Calculations'!$D$5:$K$26,8,FALSE),FALSE))</f>
        <v>1</v>
      </c>
      <c r="AZ106" s="288">
        <f t="shared" si="15"/>
        <v>0</v>
      </c>
    </row>
    <row r="107" spans="1:52" ht="12.75" customHeight="1" x14ac:dyDescent="0.2">
      <c r="A107" s="618">
        <v>102</v>
      </c>
      <c r="B107" s="118"/>
      <c r="C107" s="119"/>
      <c r="D107" s="117"/>
      <c r="E107" s="117"/>
      <c r="F107" s="117"/>
      <c r="G107" s="118"/>
      <c r="H107" s="118"/>
      <c r="I107" s="118"/>
      <c r="J107" s="118"/>
      <c r="K107" s="117"/>
      <c r="L107" s="120"/>
      <c r="M107" s="289">
        <f t="shared" si="16"/>
        <v>0</v>
      </c>
      <c r="N107" s="290">
        <f t="shared" si="17"/>
        <v>1</v>
      </c>
      <c r="O107" s="283">
        <f>IF(ISBLANK('Worksheet 2a'!$D$13),1,
IF(AND(MAX(AC107:AE107)&gt;1,MIN(AC107:AE107)&lt;=1),MAX(AC107:AE107)*MIN(AC107:AE107),
IF(MIN(AC107:AE107)&gt;=1,MAX(AC107:AE107),MIN(AC107:AE107))))</f>
        <v>1</v>
      </c>
      <c r="P107" s="283">
        <f>IF(ISBLANK('Worksheet 2a'!$D$27),1,
IF(AND(MAX(AG107:AI107)&gt;1,MIN(AG107:AI107)&lt;=1),MAX(AG107:AI107)*MIN(AG107:AI107),
IF(MIN(AG107:AI107)&gt;=1,MAX(AG107:AI107),MIN(AG107:AI107))))</f>
        <v>1</v>
      </c>
      <c r="Q107" s="283">
        <f>IF(ISBLANK('Worksheet 2a'!$D$41),1,
IF(AND(MAX(AK107:AM107)&gt;1,MIN(AK107:AM107)&lt;=1),MAX(AK107:AM107)*MIN(AK107:AM107),
IF(MIN(AK107:AM107)&gt;=1,MAX(AK107:AM107),MIN(AK107:AM107))))</f>
        <v>1</v>
      </c>
      <c r="R107" s="283">
        <f>IF(ISBLANK('Worksheet 2b'!$D$13),1,
IF(AND(MAX(AO107:AQ107)&gt;1,MIN(AO107:AQ107)&lt;=1),MAX(AO107:AQ107)*MIN(AO107:AQ107),
IF(MIN(AO107:AQ107)&gt;=1,MAX(AO107:AQ107),MIN(AO107:AQ107))))</f>
        <v>1</v>
      </c>
      <c r="S107" s="283">
        <f>IF(ISBLANK('Worksheet 2b'!$D$27),1,
IF(AND(MAX(AS107:AU107)&gt;1,MIN(AS107:AU107)&lt;=1),MAX(AS107:AU107)*MIN(AS107:AU107),
IF(MIN(AS107:AU107)&gt;=1,MAX(AS107:AU107),MIN(AS107:AU107))))</f>
        <v>1</v>
      </c>
      <c r="T107" s="283">
        <f>IF(ISBLANK('Worksheet 2b'!$D$41),1,
IF(AND(MAX(AW107:AY107)&gt;1,MIN(AW107:AY107)&lt;=1),MAX(AW107:AY107)*MIN(AW107:AY107),
IF(MIN(AW107:AY107)&gt;=1,MAX(AW107:AY107),MIN(AW107:AY107))))</f>
        <v>1</v>
      </c>
      <c r="U107" s="669" cm="1">
        <f t="array" ref="U107">IF(MAX(O107:T107)&lt;=1,1,PRODUCT(IF(O107:T107&gt;=1,O107:T107)))</f>
        <v>1</v>
      </c>
      <c r="V107" s="669">
        <f t="shared" si="18"/>
        <v>1</v>
      </c>
      <c r="W107" s="683" t="str">
        <f t="shared" si="19"/>
        <v>X</v>
      </c>
      <c r="X107" s="683">
        <f>IF(P107=MIN($O107:$T107),IF(COUNTIF($W107:W107,"X")&gt;0,P107,"X"),P107)</f>
        <v>1</v>
      </c>
      <c r="Y107" s="683">
        <f>IF(Q107=MIN($O107:$T107),IF(COUNTIF($W107:X107,"X")&gt;0,Q107,"X"),Q107)</f>
        <v>1</v>
      </c>
      <c r="Z107" s="683">
        <f>IF(R107=MIN($O107:$T107),IF(COUNTIF($W107:Y107,"X")&gt;0,R107,"X"),R107)</f>
        <v>1</v>
      </c>
      <c r="AA107" s="683">
        <f>IF(S107=MIN($O107:$T107),IF(COUNTIF($W107:Z107,"X")&gt;0,S107,"X"),S107)</f>
        <v>1</v>
      </c>
      <c r="AB107" s="684">
        <f>IF(T107=MIN($O107:$T107),IF(COUNTIF($W107:AA107,"X")&gt;0,T107,"X"),T107)</f>
        <v>1</v>
      </c>
      <c r="AC107" s="284">
        <f ca="1">IF(OR(ISBLANK('Worksheet 2a'!$D$13),ISBLANK($D107),ISBLANK($E107),ISERROR(VLOOKUP('Worksheet 2a'!$D$13,INDIRECT(VLOOKUP('Crash Summary Worksheet'!$D107,'Crash Types &amp; Calculations'!$M$5:$N$9,2,FALSE)),VLOOKUP('Crash Summary Worksheet'!$E107,'Crash Types &amp; Calculations'!$D$5:$K$26,8,FALSE),FALSE))),1,VLOOKUP('Worksheet 2a'!$D$13,INDIRECT(VLOOKUP('Crash Summary Worksheet'!$D107,'Crash Types &amp; Calculations'!$M$5:$N$9,2,FALSE)),VLOOKUP('Crash Summary Worksheet'!$E107,'Crash Types &amp; Calculations'!$D$5:$K$26,8,FALSE),FALSE))</f>
        <v>1</v>
      </c>
      <c r="AD107" s="285">
        <f ca="1">IF(OR(ISBLANK('Worksheet 2a'!$D$13),ISBLANK($D107),ISBLANK($E107),$H107="N",ISBLANK($H107)),1,VLOOKUP('Worksheet 2a'!$D$13,INDIRECT(VLOOKUP('Crash Summary Worksheet'!$D107,'Crash Types &amp; Calculations'!$M$5:$N$9,2,FALSE)),VLOOKUP("Wet Pavement",'Crash Types &amp; Calculations'!$D$5:$K$26,8,FALSE),FALSE))</f>
        <v>1</v>
      </c>
      <c r="AE107" s="286">
        <f ca="1">IF(OR(ISBLANK('Worksheet 2a'!$D$13),ISBLANK($D107),ISBLANK($E107),$G107="N",ISBLANK($G107)),1,VLOOKUP('Worksheet 2a'!$D$13,INDIRECT(VLOOKUP('Crash Summary Worksheet'!$D107,'Crash Types &amp; Calculations'!$M$5:$N$9,2,FALSE)),VLOOKUP("Night",'Crash Types &amp; Calculations'!$D$5:$K$26,8,FALSE),FALSE))</f>
        <v>1</v>
      </c>
      <c r="AF107" s="288">
        <f t="shared" si="10"/>
        <v>0</v>
      </c>
      <c r="AG107" s="284">
        <f ca="1">IF(OR(ISBLANK('Worksheet 2a'!$D$27),ISBLANK($D107),ISBLANK($E107),ISERROR(VLOOKUP('Worksheet 2a'!$D$27,INDIRECT(VLOOKUP('Crash Summary Worksheet'!$D107,'Crash Types &amp; Calculations'!$M$5:$N$9,2,FALSE)),VLOOKUP('Crash Summary Worksheet'!$E107,'Crash Types &amp; Calculations'!$D$5:$K$26,8,FALSE),FALSE))),1,VLOOKUP('Worksheet 2a'!$D$27,INDIRECT(VLOOKUP('Crash Summary Worksheet'!$D107,'Crash Types &amp; Calculations'!$M$5:$N$9,2,FALSE)),VLOOKUP('Crash Summary Worksheet'!$E107,'Crash Types &amp; Calculations'!$D$5:$K$26,8,FALSE),FALSE))</f>
        <v>1</v>
      </c>
      <c r="AH107" s="285">
        <f ca="1">IF(OR(ISBLANK('Worksheet 2a'!$D$27),ISBLANK($D107),ISBLANK($E107),$H107="N",ISBLANK($H107)),1,VLOOKUP('Worksheet 2a'!$D$27,INDIRECT(VLOOKUP('Crash Summary Worksheet'!$D107,'Crash Types &amp; Calculations'!$M$5:$N$9,2,FALSE)),VLOOKUP("Wet Pavement",'Crash Types &amp; Calculations'!$D$5:$K$26,8,FALSE),FALSE))</f>
        <v>1</v>
      </c>
      <c r="AI107" s="286">
        <f ca="1">IF(OR(ISBLANK('Worksheet 2a'!$D$27),ISBLANK($D107),ISBLANK($E107),$G107="N",ISBLANK($G107)),1,VLOOKUP('Worksheet 2a'!$D$27,INDIRECT(VLOOKUP('Crash Summary Worksheet'!$D107,'Crash Types &amp; Calculations'!$M$5:$N$9,2,FALSE)),VLOOKUP("Night",'Crash Types &amp; Calculations'!$D$5:$K$26,8,FALSE),FALSE))</f>
        <v>1</v>
      </c>
      <c r="AJ107" s="288">
        <f t="shared" si="11"/>
        <v>0</v>
      </c>
      <c r="AK107" s="284">
        <f ca="1">IF(OR(ISBLANK('Worksheet 2a'!$D$41),ISBLANK($D107),ISBLANK($E107),ISERROR(VLOOKUP('Worksheet 2a'!$D$41,INDIRECT(VLOOKUP('Crash Summary Worksheet'!$D107,'Crash Types &amp; Calculations'!$M$5:$N$9,2,FALSE)),VLOOKUP('Crash Summary Worksheet'!$E107,'Crash Types &amp; Calculations'!$D$5:$K$26,8,FALSE),FALSE))),1,VLOOKUP('Worksheet 2a'!$D$41,INDIRECT(VLOOKUP('Crash Summary Worksheet'!$D107,'Crash Types &amp; Calculations'!$M$5:$N$9,2,FALSE)),VLOOKUP('Crash Summary Worksheet'!$E107,'Crash Types &amp; Calculations'!$D$5:$K$26,8,FALSE),FALSE))</f>
        <v>1</v>
      </c>
      <c r="AL107" s="285">
        <f ca="1">IF(OR(ISBLANK('Worksheet 2a'!$D$41),ISBLANK($D107),ISBLANK($E107),$H107="N",ISBLANK($H107)),1,VLOOKUP('Worksheet 2a'!$D$41,INDIRECT(VLOOKUP('Crash Summary Worksheet'!$D107,'Crash Types &amp; Calculations'!$M$5:$N$9,2,FALSE)),VLOOKUP("Wet Pavement",'Crash Types &amp; Calculations'!$D$5:$K$26,8,FALSE),FALSE))</f>
        <v>1</v>
      </c>
      <c r="AM107" s="287">
        <f ca="1">IF(OR(ISBLANK('Worksheet 2a'!$D$41),ISBLANK($D107),ISBLANK($E107),$G107="N",ISBLANK($G107)),1,VLOOKUP('Worksheet 2a'!$D$41,INDIRECT(VLOOKUP('Crash Summary Worksheet'!$D107,'Crash Types &amp; Calculations'!$M$5:$N$9,2,FALSE)),VLOOKUP("Night",'Crash Types &amp; Calculations'!$D$5:$K$26,8,FALSE),FALSE))</f>
        <v>1</v>
      </c>
      <c r="AN107" s="288">
        <f t="shared" si="12"/>
        <v>0</v>
      </c>
      <c r="AO107" s="284">
        <f ca="1">IF(OR(ISBLANK('Worksheet 2b'!$D$13),ISBLANK($D107),ISBLANK($E107),ISERROR(VLOOKUP('Worksheet 2b'!$D$13,INDIRECT(VLOOKUP('Crash Summary Worksheet'!$D107,'Crash Types &amp; Calculations'!$M$5:$N$9,2,FALSE)),VLOOKUP('Crash Summary Worksheet'!$E107,'Crash Types &amp; Calculations'!$D$5:$K$26,8,FALSE),FALSE))),1,VLOOKUP('Worksheet 2b'!$D$13,INDIRECT(VLOOKUP('Crash Summary Worksheet'!$D107,'Crash Types &amp; Calculations'!$M$5:$N$9,2,FALSE)),VLOOKUP('Crash Summary Worksheet'!$E107,'Crash Types &amp; Calculations'!$D$5:$K$26,8,FALSE),FALSE))</f>
        <v>1</v>
      </c>
      <c r="AP107" s="285">
        <f ca="1">IF(OR(ISBLANK('Worksheet 2b'!$D$13),ISBLANK($D107),ISBLANK($E107),$H107="N",ISBLANK($H107)),1,VLOOKUP('Worksheet 2b'!$D$13,INDIRECT(VLOOKUP('Crash Summary Worksheet'!$D107,'Crash Types &amp; Calculations'!$M$5:$N$9,2,FALSE)),VLOOKUP("Wet Pavement",'Crash Types &amp; Calculations'!$D$5:$K$26,8,FALSE),FALSE))</f>
        <v>1</v>
      </c>
      <c r="AQ107" s="286">
        <f ca="1">IF(OR(ISBLANK('Worksheet 2b'!$D$13),ISBLANK($D107),ISBLANK($E107),$G107="N",ISBLANK($G107)),1,VLOOKUP('Worksheet 2b'!$D$13,INDIRECT(VLOOKUP('Crash Summary Worksheet'!$D107,'Crash Types &amp; Calculations'!$M$5:$N$9,2,FALSE)),VLOOKUP("Night",'Crash Types &amp; Calculations'!$D$5:$K$26,8,FALSE),FALSE))</f>
        <v>1</v>
      </c>
      <c r="AR107" s="288">
        <f t="shared" si="13"/>
        <v>0</v>
      </c>
      <c r="AS107" s="284">
        <f ca="1">IF(OR(ISBLANK('Worksheet 2b'!$D$27),ISBLANK($D107),ISBLANK($E107),ISERROR(VLOOKUP('Worksheet 2b'!$D$27,INDIRECT(VLOOKUP('Crash Summary Worksheet'!$D107,'Crash Types &amp; Calculations'!$M$5:$N$9,2,FALSE)),VLOOKUP('Crash Summary Worksheet'!$E107,'Crash Types &amp; Calculations'!$D$5:$K$26,8,FALSE),FALSE))),1,VLOOKUP('Worksheet 2b'!$D$27,INDIRECT(VLOOKUP('Crash Summary Worksheet'!$D107,'Crash Types &amp; Calculations'!$M$5:$N$9,2,FALSE)),VLOOKUP('Crash Summary Worksheet'!$E107,'Crash Types &amp; Calculations'!$D$5:$K$26,8,FALSE),FALSE))</f>
        <v>1</v>
      </c>
      <c r="AT107" s="285">
        <f ca="1">IF(OR(ISBLANK('Worksheet 2b'!$D$27),ISBLANK($D107),ISBLANK($E107),$H107="N",ISBLANK($H107)),1,VLOOKUP('Worksheet 2b'!$D$27,INDIRECT(VLOOKUP('Crash Summary Worksheet'!$D107,'Crash Types &amp; Calculations'!$M$5:$N$9,2,FALSE)),VLOOKUP("Wet Pavement",'Crash Types &amp; Calculations'!$D$5:$K$26,8,FALSE),FALSE))</f>
        <v>1</v>
      </c>
      <c r="AU107" s="286">
        <f ca="1">IF(OR(ISBLANK('Worksheet 2b'!$D$27),ISBLANK($D107),ISBLANK($E107),$G107="N",ISBLANK($G107)),1,VLOOKUP('Worksheet 2b'!$D$27,INDIRECT(VLOOKUP('Crash Summary Worksheet'!$D107,'Crash Types &amp; Calculations'!$M$5:$N$9,2,FALSE)),VLOOKUP("Night",'Crash Types &amp; Calculations'!$D$5:$K$26,8,FALSE),FALSE))</f>
        <v>1</v>
      </c>
      <c r="AV107" s="288">
        <f t="shared" si="14"/>
        <v>0</v>
      </c>
      <c r="AW107" s="284">
        <f ca="1">IF(OR(ISBLANK('Worksheet 2b'!$D$41),ISBLANK($D107),ISBLANK($E107),ISERROR(VLOOKUP('Worksheet 2b'!$D$41,INDIRECT(VLOOKUP('Crash Summary Worksheet'!$D107,'Crash Types &amp; Calculations'!$M$5:$N$9,2,FALSE)),VLOOKUP('Crash Summary Worksheet'!$E107,'Crash Types &amp; Calculations'!$D$5:$K$26,8,FALSE),FALSE))),1,VLOOKUP('Worksheet 2b'!$D$41,INDIRECT(VLOOKUP('Crash Summary Worksheet'!$D107,'Crash Types &amp; Calculations'!$M$5:$N$9,2,FALSE)),VLOOKUP('Crash Summary Worksheet'!$E107,'Crash Types &amp; Calculations'!$D$5:$K$26,8,FALSE),FALSE))</f>
        <v>1</v>
      </c>
      <c r="AX107" s="285">
        <f ca="1">IF(OR(ISBLANK('Worksheet 2b'!$D$41),ISBLANK($D107),ISBLANK($E107),$H107="N",ISBLANK($H107)),1,VLOOKUP('Worksheet 2b'!$D$41,INDIRECT(VLOOKUP('Crash Summary Worksheet'!$D107,'Crash Types &amp; Calculations'!$M$5:$N$9,2,FALSE)),VLOOKUP("Wet Pavement",'Crash Types &amp; Calculations'!$D$5:$K$26,8,FALSE),FALSE))</f>
        <v>1</v>
      </c>
      <c r="AY107" s="287">
        <f ca="1">IF(OR(ISBLANK('Worksheet 2b'!$D$41),ISBLANK($D107),ISBLANK($E107),$G107="N",ISBLANK($G107)),1,VLOOKUP('Worksheet 2b'!$D$41,INDIRECT(VLOOKUP('Crash Summary Worksheet'!$D107,'Crash Types &amp; Calculations'!$M$5:$N$9,2,FALSE)),VLOOKUP("Night",'Crash Types &amp; Calculations'!$D$5:$K$26,8,FALSE),FALSE))</f>
        <v>1</v>
      </c>
      <c r="AZ107" s="288">
        <f t="shared" si="15"/>
        <v>0</v>
      </c>
    </row>
    <row r="108" spans="1:52" ht="12.75" customHeight="1" x14ac:dyDescent="0.2">
      <c r="A108" s="618">
        <v>103</v>
      </c>
      <c r="B108" s="118"/>
      <c r="C108" s="119"/>
      <c r="D108" s="117"/>
      <c r="E108" s="117"/>
      <c r="F108" s="117"/>
      <c r="G108" s="118"/>
      <c r="H108" s="118"/>
      <c r="I108" s="118"/>
      <c r="J108" s="118"/>
      <c r="K108" s="117"/>
      <c r="L108" s="120"/>
      <c r="M108" s="289">
        <f t="shared" si="16"/>
        <v>0</v>
      </c>
      <c r="N108" s="290">
        <f t="shared" si="17"/>
        <v>1</v>
      </c>
      <c r="O108" s="283">
        <f>IF(ISBLANK('Worksheet 2a'!$D$13),1,
IF(AND(MAX(AC108:AE108)&gt;1,MIN(AC108:AE108)&lt;=1),MAX(AC108:AE108)*MIN(AC108:AE108),
IF(MIN(AC108:AE108)&gt;=1,MAX(AC108:AE108),MIN(AC108:AE108))))</f>
        <v>1</v>
      </c>
      <c r="P108" s="283">
        <f>IF(ISBLANK('Worksheet 2a'!$D$27),1,
IF(AND(MAX(AG108:AI108)&gt;1,MIN(AG108:AI108)&lt;=1),MAX(AG108:AI108)*MIN(AG108:AI108),
IF(MIN(AG108:AI108)&gt;=1,MAX(AG108:AI108),MIN(AG108:AI108))))</f>
        <v>1</v>
      </c>
      <c r="Q108" s="283">
        <f>IF(ISBLANK('Worksheet 2a'!$D$41),1,
IF(AND(MAX(AK108:AM108)&gt;1,MIN(AK108:AM108)&lt;=1),MAX(AK108:AM108)*MIN(AK108:AM108),
IF(MIN(AK108:AM108)&gt;=1,MAX(AK108:AM108),MIN(AK108:AM108))))</f>
        <v>1</v>
      </c>
      <c r="R108" s="283">
        <f>IF(ISBLANK('Worksheet 2b'!$D$13),1,
IF(AND(MAX(AO108:AQ108)&gt;1,MIN(AO108:AQ108)&lt;=1),MAX(AO108:AQ108)*MIN(AO108:AQ108),
IF(MIN(AO108:AQ108)&gt;=1,MAX(AO108:AQ108),MIN(AO108:AQ108))))</f>
        <v>1</v>
      </c>
      <c r="S108" s="283">
        <f>IF(ISBLANK('Worksheet 2b'!$D$27),1,
IF(AND(MAX(AS108:AU108)&gt;1,MIN(AS108:AU108)&lt;=1),MAX(AS108:AU108)*MIN(AS108:AU108),
IF(MIN(AS108:AU108)&gt;=1,MAX(AS108:AU108),MIN(AS108:AU108))))</f>
        <v>1</v>
      </c>
      <c r="T108" s="283">
        <f>IF(ISBLANK('Worksheet 2b'!$D$41),1,
IF(AND(MAX(AW108:AY108)&gt;1,MIN(AW108:AY108)&lt;=1),MAX(AW108:AY108)*MIN(AW108:AY108),
IF(MIN(AW108:AY108)&gt;=1,MAX(AW108:AY108),MIN(AW108:AY108))))</f>
        <v>1</v>
      </c>
      <c r="U108" s="669" cm="1">
        <f t="array" ref="U108">IF(MAX(O108:T108)&lt;=1,1,PRODUCT(IF(O108:T108&gt;=1,O108:T108)))</f>
        <v>1</v>
      </c>
      <c r="V108" s="669">
        <f t="shared" si="18"/>
        <v>1</v>
      </c>
      <c r="W108" s="683" t="str">
        <f t="shared" si="19"/>
        <v>X</v>
      </c>
      <c r="X108" s="683">
        <f>IF(P108=MIN($O108:$T108),IF(COUNTIF($W108:W108,"X")&gt;0,P108,"X"),P108)</f>
        <v>1</v>
      </c>
      <c r="Y108" s="683">
        <f>IF(Q108=MIN($O108:$T108),IF(COUNTIF($W108:X108,"X")&gt;0,Q108,"X"),Q108)</f>
        <v>1</v>
      </c>
      <c r="Z108" s="683">
        <f>IF(R108=MIN($O108:$T108),IF(COUNTIF($W108:Y108,"X")&gt;0,R108,"X"),R108)</f>
        <v>1</v>
      </c>
      <c r="AA108" s="683">
        <f>IF(S108=MIN($O108:$T108),IF(COUNTIF($W108:Z108,"X")&gt;0,S108,"X"),S108)</f>
        <v>1</v>
      </c>
      <c r="AB108" s="684">
        <f>IF(T108=MIN($O108:$T108),IF(COUNTIF($W108:AA108,"X")&gt;0,T108,"X"),T108)</f>
        <v>1</v>
      </c>
      <c r="AC108" s="284">
        <f ca="1">IF(OR(ISBLANK('Worksheet 2a'!$D$13),ISBLANK($D108),ISBLANK($E108),ISERROR(VLOOKUP('Worksheet 2a'!$D$13,INDIRECT(VLOOKUP('Crash Summary Worksheet'!$D108,'Crash Types &amp; Calculations'!$M$5:$N$9,2,FALSE)),VLOOKUP('Crash Summary Worksheet'!$E108,'Crash Types &amp; Calculations'!$D$5:$K$26,8,FALSE),FALSE))),1,VLOOKUP('Worksheet 2a'!$D$13,INDIRECT(VLOOKUP('Crash Summary Worksheet'!$D108,'Crash Types &amp; Calculations'!$M$5:$N$9,2,FALSE)),VLOOKUP('Crash Summary Worksheet'!$E108,'Crash Types &amp; Calculations'!$D$5:$K$26,8,FALSE),FALSE))</f>
        <v>1</v>
      </c>
      <c r="AD108" s="285">
        <f ca="1">IF(OR(ISBLANK('Worksheet 2a'!$D$13),ISBLANK($D108),ISBLANK($E108),$H108="N",ISBLANK($H108)),1,VLOOKUP('Worksheet 2a'!$D$13,INDIRECT(VLOOKUP('Crash Summary Worksheet'!$D108,'Crash Types &amp; Calculations'!$M$5:$N$9,2,FALSE)),VLOOKUP("Wet Pavement",'Crash Types &amp; Calculations'!$D$5:$K$26,8,FALSE),FALSE))</f>
        <v>1</v>
      </c>
      <c r="AE108" s="286">
        <f ca="1">IF(OR(ISBLANK('Worksheet 2a'!$D$13),ISBLANK($D108),ISBLANK($E108),$G108="N",ISBLANK($G108)),1,VLOOKUP('Worksheet 2a'!$D$13,INDIRECT(VLOOKUP('Crash Summary Worksheet'!$D108,'Crash Types &amp; Calculations'!$M$5:$N$9,2,FALSE)),VLOOKUP("Night",'Crash Types &amp; Calculations'!$D$5:$K$26,8,FALSE),FALSE))</f>
        <v>1</v>
      </c>
      <c r="AF108" s="288">
        <f t="shared" si="10"/>
        <v>0</v>
      </c>
      <c r="AG108" s="284">
        <f ca="1">IF(OR(ISBLANK('Worksheet 2a'!$D$27),ISBLANK($D108),ISBLANK($E108),ISERROR(VLOOKUP('Worksheet 2a'!$D$27,INDIRECT(VLOOKUP('Crash Summary Worksheet'!$D108,'Crash Types &amp; Calculations'!$M$5:$N$9,2,FALSE)),VLOOKUP('Crash Summary Worksheet'!$E108,'Crash Types &amp; Calculations'!$D$5:$K$26,8,FALSE),FALSE))),1,VLOOKUP('Worksheet 2a'!$D$27,INDIRECT(VLOOKUP('Crash Summary Worksheet'!$D108,'Crash Types &amp; Calculations'!$M$5:$N$9,2,FALSE)),VLOOKUP('Crash Summary Worksheet'!$E108,'Crash Types &amp; Calculations'!$D$5:$K$26,8,FALSE),FALSE))</f>
        <v>1</v>
      </c>
      <c r="AH108" s="285">
        <f ca="1">IF(OR(ISBLANK('Worksheet 2a'!$D$27),ISBLANK($D108),ISBLANK($E108),$H108="N",ISBLANK($H108)),1,VLOOKUP('Worksheet 2a'!$D$27,INDIRECT(VLOOKUP('Crash Summary Worksheet'!$D108,'Crash Types &amp; Calculations'!$M$5:$N$9,2,FALSE)),VLOOKUP("Wet Pavement",'Crash Types &amp; Calculations'!$D$5:$K$26,8,FALSE),FALSE))</f>
        <v>1</v>
      </c>
      <c r="AI108" s="286">
        <f ca="1">IF(OR(ISBLANK('Worksheet 2a'!$D$27),ISBLANK($D108),ISBLANK($E108),$G108="N",ISBLANK($G108)),1,VLOOKUP('Worksheet 2a'!$D$27,INDIRECT(VLOOKUP('Crash Summary Worksheet'!$D108,'Crash Types &amp; Calculations'!$M$5:$N$9,2,FALSE)),VLOOKUP("Night",'Crash Types &amp; Calculations'!$D$5:$K$26,8,FALSE),FALSE))</f>
        <v>1</v>
      </c>
      <c r="AJ108" s="288">
        <f t="shared" si="11"/>
        <v>0</v>
      </c>
      <c r="AK108" s="284">
        <f ca="1">IF(OR(ISBLANK('Worksheet 2a'!$D$41),ISBLANK($D108),ISBLANK($E108),ISERROR(VLOOKUP('Worksheet 2a'!$D$41,INDIRECT(VLOOKUP('Crash Summary Worksheet'!$D108,'Crash Types &amp; Calculations'!$M$5:$N$9,2,FALSE)),VLOOKUP('Crash Summary Worksheet'!$E108,'Crash Types &amp; Calculations'!$D$5:$K$26,8,FALSE),FALSE))),1,VLOOKUP('Worksheet 2a'!$D$41,INDIRECT(VLOOKUP('Crash Summary Worksheet'!$D108,'Crash Types &amp; Calculations'!$M$5:$N$9,2,FALSE)),VLOOKUP('Crash Summary Worksheet'!$E108,'Crash Types &amp; Calculations'!$D$5:$K$26,8,FALSE),FALSE))</f>
        <v>1</v>
      </c>
      <c r="AL108" s="285">
        <f ca="1">IF(OR(ISBLANK('Worksheet 2a'!$D$41),ISBLANK($D108),ISBLANK($E108),$H108="N",ISBLANK($H108)),1,VLOOKUP('Worksheet 2a'!$D$41,INDIRECT(VLOOKUP('Crash Summary Worksheet'!$D108,'Crash Types &amp; Calculations'!$M$5:$N$9,2,FALSE)),VLOOKUP("Wet Pavement",'Crash Types &amp; Calculations'!$D$5:$K$26,8,FALSE),FALSE))</f>
        <v>1</v>
      </c>
      <c r="AM108" s="287">
        <f ca="1">IF(OR(ISBLANK('Worksheet 2a'!$D$41),ISBLANK($D108),ISBLANK($E108),$G108="N",ISBLANK($G108)),1,VLOOKUP('Worksheet 2a'!$D$41,INDIRECT(VLOOKUP('Crash Summary Worksheet'!$D108,'Crash Types &amp; Calculations'!$M$5:$N$9,2,FALSE)),VLOOKUP("Night",'Crash Types &amp; Calculations'!$D$5:$K$26,8,FALSE),FALSE))</f>
        <v>1</v>
      </c>
      <c r="AN108" s="288">
        <f t="shared" si="12"/>
        <v>0</v>
      </c>
      <c r="AO108" s="284">
        <f ca="1">IF(OR(ISBLANK('Worksheet 2b'!$D$13),ISBLANK($D108),ISBLANK($E108),ISERROR(VLOOKUP('Worksheet 2b'!$D$13,INDIRECT(VLOOKUP('Crash Summary Worksheet'!$D108,'Crash Types &amp; Calculations'!$M$5:$N$9,2,FALSE)),VLOOKUP('Crash Summary Worksheet'!$E108,'Crash Types &amp; Calculations'!$D$5:$K$26,8,FALSE),FALSE))),1,VLOOKUP('Worksheet 2b'!$D$13,INDIRECT(VLOOKUP('Crash Summary Worksheet'!$D108,'Crash Types &amp; Calculations'!$M$5:$N$9,2,FALSE)),VLOOKUP('Crash Summary Worksheet'!$E108,'Crash Types &amp; Calculations'!$D$5:$K$26,8,FALSE),FALSE))</f>
        <v>1</v>
      </c>
      <c r="AP108" s="285">
        <f ca="1">IF(OR(ISBLANK('Worksheet 2b'!$D$13),ISBLANK($D108),ISBLANK($E108),$H108="N",ISBLANK($H108)),1,VLOOKUP('Worksheet 2b'!$D$13,INDIRECT(VLOOKUP('Crash Summary Worksheet'!$D108,'Crash Types &amp; Calculations'!$M$5:$N$9,2,FALSE)),VLOOKUP("Wet Pavement",'Crash Types &amp; Calculations'!$D$5:$K$26,8,FALSE),FALSE))</f>
        <v>1</v>
      </c>
      <c r="AQ108" s="286">
        <f ca="1">IF(OR(ISBLANK('Worksheet 2b'!$D$13),ISBLANK($D108),ISBLANK($E108),$G108="N",ISBLANK($G108)),1,VLOOKUP('Worksheet 2b'!$D$13,INDIRECT(VLOOKUP('Crash Summary Worksheet'!$D108,'Crash Types &amp; Calculations'!$M$5:$N$9,2,FALSE)),VLOOKUP("Night",'Crash Types &amp; Calculations'!$D$5:$K$26,8,FALSE),FALSE))</f>
        <v>1</v>
      </c>
      <c r="AR108" s="288">
        <f t="shared" si="13"/>
        <v>0</v>
      </c>
      <c r="AS108" s="284">
        <f ca="1">IF(OR(ISBLANK('Worksheet 2b'!$D$27),ISBLANK($D108),ISBLANK($E108),ISERROR(VLOOKUP('Worksheet 2b'!$D$27,INDIRECT(VLOOKUP('Crash Summary Worksheet'!$D108,'Crash Types &amp; Calculations'!$M$5:$N$9,2,FALSE)),VLOOKUP('Crash Summary Worksheet'!$E108,'Crash Types &amp; Calculations'!$D$5:$K$26,8,FALSE),FALSE))),1,VLOOKUP('Worksheet 2b'!$D$27,INDIRECT(VLOOKUP('Crash Summary Worksheet'!$D108,'Crash Types &amp; Calculations'!$M$5:$N$9,2,FALSE)),VLOOKUP('Crash Summary Worksheet'!$E108,'Crash Types &amp; Calculations'!$D$5:$K$26,8,FALSE),FALSE))</f>
        <v>1</v>
      </c>
      <c r="AT108" s="285">
        <f ca="1">IF(OR(ISBLANK('Worksheet 2b'!$D$27),ISBLANK($D108),ISBLANK($E108),$H108="N",ISBLANK($H108)),1,VLOOKUP('Worksheet 2b'!$D$27,INDIRECT(VLOOKUP('Crash Summary Worksheet'!$D108,'Crash Types &amp; Calculations'!$M$5:$N$9,2,FALSE)),VLOOKUP("Wet Pavement",'Crash Types &amp; Calculations'!$D$5:$K$26,8,FALSE),FALSE))</f>
        <v>1</v>
      </c>
      <c r="AU108" s="286">
        <f ca="1">IF(OR(ISBLANK('Worksheet 2b'!$D$27),ISBLANK($D108),ISBLANK($E108),$G108="N",ISBLANK($G108)),1,VLOOKUP('Worksheet 2b'!$D$27,INDIRECT(VLOOKUP('Crash Summary Worksheet'!$D108,'Crash Types &amp; Calculations'!$M$5:$N$9,2,FALSE)),VLOOKUP("Night",'Crash Types &amp; Calculations'!$D$5:$K$26,8,FALSE),FALSE))</f>
        <v>1</v>
      </c>
      <c r="AV108" s="288">
        <f t="shared" si="14"/>
        <v>0</v>
      </c>
      <c r="AW108" s="284">
        <f ca="1">IF(OR(ISBLANK('Worksheet 2b'!$D$41),ISBLANK($D108),ISBLANK($E108),ISERROR(VLOOKUP('Worksheet 2b'!$D$41,INDIRECT(VLOOKUP('Crash Summary Worksheet'!$D108,'Crash Types &amp; Calculations'!$M$5:$N$9,2,FALSE)),VLOOKUP('Crash Summary Worksheet'!$E108,'Crash Types &amp; Calculations'!$D$5:$K$26,8,FALSE),FALSE))),1,VLOOKUP('Worksheet 2b'!$D$41,INDIRECT(VLOOKUP('Crash Summary Worksheet'!$D108,'Crash Types &amp; Calculations'!$M$5:$N$9,2,FALSE)),VLOOKUP('Crash Summary Worksheet'!$E108,'Crash Types &amp; Calculations'!$D$5:$K$26,8,FALSE),FALSE))</f>
        <v>1</v>
      </c>
      <c r="AX108" s="285">
        <f ca="1">IF(OR(ISBLANK('Worksheet 2b'!$D$41),ISBLANK($D108),ISBLANK($E108),$H108="N",ISBLANK($H108)),1,VLOOKUP('Worksheet 2b'!$D$41,INDIRECT(VLOOKUP('Crash Summary Worksheet'!$D108,'Crash Types &amp; Calculations'!$M$5:$N$9,2,FALSE)),VLOOKUP("Wet Pavement",'Crash Types &amp; Calculations'!$D$5:$K$26,8,FALSE),FALSE))</f>
        <v>1</v>
      </c>
      <c r="AY108" s="287">
        <f ca="1">IF(OR(ISBLANK('Worksheet 2b'!$D$41),ISBLANK($D108),ISBLANK($E108),$G108="N",ISBLANK($G108)),1,VLOOKUP('Worksheet 2b'!$D$41,INDIRECT(VLOOKUP('Crash Summary Worksheet'!$D108,'Crash Types &amp; Calculations'!$M$5:$N$9,2,FALSE)),VLOOKUP("Night",'Crash Types &amp; Calculations'!$D$5:$K$26,8,FALSE),FALSE))</f>
        <v>1</v>
      </c>
      <c r="AZ108" s="288">
        <f t="shared" si="15"/>
        <v>0</v>
      </c>
    </row>
    <row r="109" spans="1:52" ht="12.75" customHeight="1" x14ac:dyDescent="0.2">
      <c r="A109" s="618">
        <v>104</v>
      </c>
      <c r="B109" s="118"/>
      <c r="C109" s="119"/>
      <c r="D109" s="117"/>
      <c r="E109" s="117"/>
      <c r="F109" s="117"/>
      <c r="G109" s="118"/>
      <c r="H109" s="118"/>
      <c r="I109" s="118"/>
      <c r="J109" s="118"/>
      <c r="K109" s="117"/>
      <c r="L109" s="120"/>
      <c r="M109" s="289">
        <f t="shared" si="16"/>
        <v>0</v>
      </c>
      <c r="N109" s="290">
        <f t="shared" si="17"/>
        <v>1</v>
      </c>
      <c r="O109" s="283">
        <f>IF(ISBLANK('Worksheet 2a'!$D$13),1,
IF(AND(MAX(AC109:AE109)&gt;1,MIN(AC109:AE109)&lt;=1),MAX(AC109:AE109)*MIN(AC109:AE109),
IF(MIN(AC109:AE109)&gt;=1,MAX(AC109:AE109),MIN(AC109:AE109))))</f>
        <v>1</v>
      </c>
      <c r="P109" s="283">
        <f>IF(ISBLANK('Worksheet 2a'!$D$27),1,
IF(AND(MAX(AG109:AI109)&gt;1,MIN(AG109:AI109)&lt;=1),MAX(AG109:AI109)*MIN(AG109:AI109),
IF(MIN(AG109:AI109)&gt;=1,MAX(AG109:AI109),MIN(AG109:AI109))))</f>
        <v>1</v>
      </c>
      <c r="Q109" s="283">
        <f>IF(ISBLANK('Worksheet 2a'!$D$41),1,
IF(AND(MAX(AK109:AM109)&gt;1,MIN(AK109:AM109)&lt;=1),MAX(AK109:AM109)*MIN(AK109:AM109),
IF(MIN(AK109:AM109)&gt;=1,MAX(AK109:AM109),MIN(AK109:AM109))))</f>
        <v>1</v>
      </c>
      <c r="R109" s="283">
        <f>IF(ISBLANK('Worksheet 2b'!$D$13),1,
IF(AND(MAX(AO109:AQ109)&gt;1,MIN(AO109:AQ109)&lt;=1),MAX(AO109:AQ109)*MIN(AO109:AQ109),
IF(MIN(AO109:AQ109)&gt;=1,MAX(AO109:AQ109),MIN(AO109:AQ109))))</f>
        <v>1</v>
      </c>
      <c r="S109" s="283">
        <f>IF(ISBLANK('Worksheet 2b'!$D$27),1,
IF(AND(MAX(AS109:AU109)&gt;1,MIN(AS109:AU109)&lt;=1),MAX(AS109:AU109)*MIN(AS109:AU109),
IF(MIN(AS109:AU109)&gt;=1,MAX(AS109:AU109),MIN(AS109:AU109))))</f>
        <v>1</v>
      </c>
      <c r="T109" s="283">
        <f>IF(ISBLANK('Worksheet 2b'!$D$41),1,
IF(AND(MAX(AW109:AY109)&gt;1,MIN(AW109:AY109)&lt;=1),MAX(AW109:AY109)*MIN(AW109:AY109),
IF(MIN(AW109:AY109)&gt;=1,MAX(AW109:AY109),MIN(AW109:AY109))))</f>
        <v>1</v>
      </c>
      <c r="U109" s="669" cm="1">
        <f t="array" ref="U109">IF(MAX(O109:T109)&lt;=1,1,PRODUCT(IF(O109:T109&gt;=1,O109:T109)))</f>
        <v>1</v>
      </c>
      <c r="V109" s="669">
        <f t="shared" si="18"/>
        <v>1</v>
      </c>
      <c r="W109" s="683" t="str">
        <f t="shared" si="19"/>
        <v>X</v>
      </c>
      <c r="X109" s="683">
        <f>IF(P109=MIN($O109:$T109),IF(COUNTIF($W109:W109,"X")&gt;0,P109,"X"),P109)</f>
        <v>1</v>
      </c>
      <c r="Y109" s="683">
        <f>IF(Q109=MIN($O109:$T109),IF(COUNTIF($W109:X109,"X")&gt;0,Q109,"X"),Q109)</f>
        <v>1</v>
      </c>
      <c r="Z109" s="683">
        <f>IF(R109=MIN($O109:$T109),IF(COUNTIF($W109:Y109,"X")&gt;0,R109,"X"),R109)</f>
        <v>1</v>
      </c>
      <c r="AA109" s="683">
        <f>IF(S109=MIN($O109:$T109),IF(COUNTIF($W109:Z109,"X")&gt;0,S109,"X"),S109)</f>
        <v>1</v>
      </c>
      <c r="AB109" s="684">
        <f>IF(T109=MIN($O109:$T109),IF(COUNTIF($W109:AA109,"X")&gt;0,T109,"X"),T109)</f>
        <v>1</v>
      </c>
      <c r="AC109" s="284">
        <f ca="1">IF(OR(ISBLANK('Worksheet 2a'!$D$13),ISBLANK($D109),ISBLANK($E109),ISERROR(VLOOKUP('Worksheet 2a'!$D$13,INDIRECT(VLOOKUP('Crash Summary Worksheet'!$D109,'Crash Types &amp; Calculations'!$M$5:$N$9,2,FALSE)),VLOOKUP('Crash Summary Worksheet'!$E109,'Crash Types &amp; Calculations'!$D$5:$K$26,8,FALSE),FALSE))),1,VLOOKUP('Worksheet 2a'!$D$13,INDIRECT(VLOOKUP('Crash Summary Worksheet'!$D109,'Crash Types &amp; Calculations'!$M$5:$N$9,2,FALSE)),VLOOKUP('Crash Summary Worksheet'!$E109,'Crash Types &amp; Calculations'!$D$5:$K$26,8,FALSE),FALSE))</f>
        <v>1</v>
      </c>
      <c r="AD109" s="285">
        <f ca="1">IF(OR(ISBLANK('Worksheet 2a'!$D$13),ISBLANK($D109),ISBLANK($E109),$H109="N",ISBLANK($H109)),1,VLOOKUP('Worksheet 2a'!$D$13,INDIRECT(VLOOKUP('Crash Summary Worksheet'!$D109,'Crash Types &amp; Calculations'!$M$5:$N$9,2,FALSE)),VLOOKUP("Wet Pavement",'Crash Types &amp; Calculations'!$D$5:$K$26,8,FALSE),FALSE))</f>
        <v>1</v>
      </c>
      <c r="AE109" s="286">
        <f ca="1">IF(OR(ISBLANK('Worksheet 2a'!$D$13),ISBLANK($D109),ISBLANK($E109),$G109="N",ISBLANK($G109)),1,VLOOKUP('Worksheet 2a'!$D$13,INDIRECT(VLOOKUP('Crash Summary Worksheet'!$D109,'Crash Types &amp; Calculations'!$M$5:$N$9,2,FALSE)),VLOOKUP("Night",'Crash Types &amp; Calculations'!$D$5:$K$26,8,FALSE),FALSE))</f>
        <v>1</v>
      </c>
      <c r="AF109" s="288">
        <f t="shared" si="10"/>
        <v>0</v>
      </c>
      <c r="AG109" s="284">
        <f ca="1">IF(OR(ISBLANK('Worksheet 2a'!$D$27),ISBLANK($D109),ISBLANK($E109),ISERROR(VLOOKUP('Worksheet 2a'!$D$27,INDIRECT(VLOOKUP('Crash Summary Worksheet'!$D109,'Crash Types &amp; Calculations'!$M$5:$N$9,2,FALSE)),VLOOKUP('Crash Summary Worksheet'!$E109,'Crash Types &amp; Calculations'!$D$5:$K$26,8,FALSE),FALSE))),1,VLOOKUP('Worksheet 2a'!$D$27,INDIRECT(VLOOKUP('Crash Summary Worksheet'!$D109,'Crash Types &amp; Calculations'!$M$5:$N$9,2,FALSE)),VLOOKUP('Crash Summary Worksheet'!$E109,'Crash Types &amp; Calculations'!$D$5:$K$26,8,FALSE),FALSE))</f>
        <v>1</v>
      </c>
      <c r="AH109" s="285">
        <f ca="1">IF(OR(ISBLANK('Worksheet 2a'!$D$27),ISBLANK($D109),ISBLANK($E109),$H109="N",ISBLANK($H109)),1,VLOOKUP('Worksheet 2a'!$D$27,INDIRECT(VLOOKUP('Crash Summary Worksheet'!$D109,'Crash Types &amp; Calculations'!$M$5:$N$9,2,FALSE)),VLOOKUP("Wet Pavement",'Crash Types &amp; Calculations'!$D$5:$K$26,8,FALSE),FALSE))</f>
        <v>1</v>
      </c>
      <c r="AI109" s="286">
        <f ca="1">IF(OR(ISBLANK('Worksheet 2a'!$D$27),ISBLANK($D109),ISBLANK($E109),$G109="N",ISBLANK($G109)),1,VLOOKUP('Worksheet 2a'!$D$27,INDIRECT(VLOOKUP('Crash Summary Worksheet'!$D109,'Crash Types &amp; Calculations'!$M$5:$N$9,2,FALSE)),VLOOKUP("Night",'Crash Types &amp; Calculations'!$D$5:$K$26,8,FALSE),FALSE))</f>
        <v>1</v>
      </c>
      <c r="AJ109" s="288">
        <f t="shared" si="11"/>
        <v>0</v>
      </c>
      <c r="AK109" s="284">
        <f ca="1">IF(OR(ISBLANK('Worksheet 2a'!$D$41),ISBLANK($D109),ISBLANK($E109),ISERROR(VLOOKUP('Worksheet 2a'!$D$41,INDIRECT(VLOOKUP('Crash Summary Worksheet'!$D109,'Crash Types &amp; Calculations'!$M$5:$N$9,2,FALSE)),VLOOKUP('Crash Summary Worksheet'!$E109,'Crash Types &amp; Calculations'!$D$5:$K$26,8,FALSE),FALSE))),1,VLOOKUP('Worksheet 2a'!$D$41,INDIRECT(VLOOKUP('Crash Summary Worksheet'!$D109,'Crash Types &amp; Calculations'!$M$5:$N$9,2,FALSE)),VLOOKUP('Crash Summary Worksheet'!$E109,'Crash Types &amp; Calculations'!$D$5:$K$26,8,FALSE),FALSE))</f>
        <v>1</v>
      </c>
      <c r="AL109" s="285">
        <f ca="1">IF(OR(ISBLANK('Worksheet 2a'!$D$41),ISBLANK($D109),ISBLANK($E109),$H109="N",ISBLANK($H109)),1,VLOOKUP('Worksheet 2a'!$D$41,INDIRECT(VLOOKUP('Crash Summary Worksheet'!$D109,'Crash Types &amp; Calculations'!$M$5:$N$9,2,FALSE)),VLOOKUP("Wet Pavement",'Crash Types &amp; Calculations'!$D$5:$K$26,8,FALSE),FALSE))</f>
        <v>1</v>
      </c>
      <c r="AM109" s="287">
        <f ca="1">IF(OR(ISBLANK('Worksheet 2a'!$D$41),ISBLANK($D109),ISBLANK($E109),$G109="N",ISBLANK($G109)),1,VLOOKUP('Worksheet 2a'!$D$41,INDIRECT(VLOOKUP('Crash Summary Worksheet'!$D109,'Crash Types &amp; Calculations'!$M$5:$N$9,2,FALSE)),VLOOKUP("Night",'Crash Types &amp; Calculations'!$D$5:$K$26,8,FALSE),FALSE))</f>
        <v>1</v>
      </c>
      <c r="AN109" s="288">
        <f t="shared" si="12"/>
        <v>0</v>
      </c>
      <c r="AO109" s="284">
        <f ca="1">IF(OR(ISBLANK('Worksheet 2b'!$D$13),ISBLANK($D109),ISBLANK($E109),ISERROR(VLOOKUP('Worksheet 2b'!$D$13,INDIRECT(VLOOKUP('Crash Summary Worksheet'!$D109,'Crash Types &amp; Calculations'!$M$5:$N$9,2,FALSE)),VLOOKUP('Crash Summary Worksheet'!$E109,'Crash Types &amp; Calculations'!$D$5:$K$26,8,FALSE),FALSE))),1,VLOOKUP('Worksheet 2b'!$D$13,INDIRECT(VLOOKUP('Crash Summary Worksheet'!$D109,'Crash Types &amp; Calculations'!$M$5:$N$9,2,FALSE)),VLOOKUP('Crash Summary Worksheet'!$E109,'Crash Types &amp; Calculations'!$D$5:$K$26,8,FALSE),FALSE))</f>
        <v>1</v>
      </c>
      <c r="AP109" s="285">
        <f ca="1">IF(OR(ISBLANK('Worksheet 2b'!$D$13),ISBLANK($D109),ISBLANK($E109),$H109="N",ISBLANK($H109)),1,VLOOKUP('Worksheet 2b'!$D$13,INDIRECT(VLOOKUP('Crash Summary Worksheet'!$D109,'Crash Types &amp; Calculations'!$M$5:$N$9,2,FALSE)),VLOOKUP("Wet Pavement",'Crash Types &amp; Calculations'!$D$5:$K$26,8,FALSE),FALSE))</f>
        <v>1</v>
      </c>
      <c r="AQ109" s="286">
        <f ca="1">IF(OR(ISBLANK('Worksheet 2b'!$D$13),ISBLANK($D109),ISBLANK($E109),$G109="N",ISBLANK($G109)),1,VLOOKUP('Worksheet 2b'!$D$13,INDIRECT(VLOOKUP('Crash Summary Worksheet'!$D109,'Crash Types &amp; Calculations'!$M$5:$N$9,2,FALSE)),VLOOKUP("Night",'Crash Types &amp; Calculations'!$D$5:$K$26,8,FALSE),FALSE))</f>
        <v>1</v>
      </c>
      <c r="AR109" s="288">
        <f t="shared" si="13"/>
        <v>0</v>
      </c>
      <c r="AS109" s="284">
        <f ca="1">IF(OR(ISBLANK('Worksheet 2b'!$D$27),ISBLANK($D109),ISBLANK($E109),ISERROR(VLOOKUP('Worksheet 2b'!$D$27,INDIRECT(VLOOKUP('Crash Summary Worksheet'!$D109,'Crash Types &amp; Calculations'!$M$5:$N$9,2,FALSE)),VLOOKUP('Crash Summary Worksheet'!$E109,'Crash Types &amp; Calculations'!$D$5:$K$26,8,FALSE),FALSE))),1,VLOOKUP('Worksheet 2b'!$D$27,INDIRECT(VLOOKUP('Crash Summary Worksheet'!$D109,'Crash Types &amp; Calculations'!$M$5:$N$9,2,FALSE)),VLOOKUP('Crash Summary Worksheet'!$E109,'Crash Types &amp; Calculations'!$D$5:$K$26,8,FALSE),FALSE))</f>
        <v>1</v>
      </c>
      <c r="AT109" s="285">
        <f ca="1">IF(OR(ISBLANK('Worksheet 2b'!$D$27),ISBLANK($D109),ISBLANK($E109),$H109="N",ISBLANK($H109)),1,VLOOKUP('Worksheet 2b'!$D$27,INDIRECT(VLOOKUP('Crash Summary Worksheet'!$D109,'Crash Types &amp; Calculations'!$M$5:$N$9,2,FALSE)),VLOOKUP("Wet Pavement",'Crash Types &amp; Calculations'!$D$5:$K$26,8,FALSE),FALSE))</f>
        <v>1</v>
      </c>
      <c r="AU109" s="286">
        <f ca="1">IF(OR(ISBLANK('Worksheet 2b'!$D$27),ISBLANK($D109),ISBLANK($E109),$G109="N",ISBLANK($G109)),1,VLOOKUP('Worksheet 2b'!$D$27,INDIRECT(VLOOKUP('Crash Summary Worksheet'!$D109,'Crash Types &amp; Calculations'!$M$5:$N$9,2,FALSE)),VLOOKUP("Night",'Crash Types &amp; Calculations'!$D$5:$K$26,8,FALSE),FALSE))</f>
        <v>1</v>
      </c>
      <c r="AV109" s="288">
        <f t="shared" si="14"/>
        <v>0</v>
      </c>
      <c r="AW109" s="284">
        <f ca="1">IF(OR(ISBLANK('Worksheet 2b'!$D$41),ISBLANK($D109),ISBLANK($E109),ISERROR(VLOOKUP('Worksheet 2b'!$D$41,INDIRECT(VLOOKUP('Crash Summary Worksheet'!$D109,'Crash Types &amp; Calculations'!$M$5:$N$9,2,FALSE)),VLOOKUP('Crash Summary Worksheet'!$E109,'Crash Types &amp; Calculations'!$D$5:$K$26,8,FALSE),FALSE))),1,VLOOKUP('Worksheet 2b'!$D$41,INDIRECT(VLOOKUP('Crash Summary Worksheet'!$D109,'Crash Types &amp; Calculations'!$M$5:$N$9,2,FALSE)),VLOOKUP('Crash Summary Worksheet'!$E109,'Crash Types &amp; Calculations'!$D$5:$K$26,8,FALSE),FALSE))</f>
        <v>1</v>
      </c>
      <c r="AX109" s="285">
        <f ca="1">IF(OR(ISBLANK('Worksheet 2b'!$D$41),ISBLANK($D109),ISBLANK($E109),$H109="N",ISBLANK($H109)),1,VLOOKUP('Worksheet 2b'!$D$41,INDIRECT(VLOOKUP('Crash Summary Worksheet'!$D109,'Crash Types &amp; Calculations'!$M$5:$N$9,2,FALSE)),VLOOKUP("Wet Pavement",'Crash Types &amp; Calculations'!$D$5:$K$26,8,FALSE),FALSE))</f>
        <v>1</v>
      </c>
      <c r="AY109" s="287">
        <f ca="1">IF(OR(ISBLANK('Worksheet 2b'!$D$41),ISBLANK($D109),ISBLANK($E109),$G109="N",ISBLANK($G109)),1,VLOOKUP('Worksheet 2b'!$D$41,INDIRECT(VLOOKUP('Crash Summary Worksheet'!$D109,'Crash Types &amp; Calculations'!$M$5:$N$9,2,FALSE)),VLOOKUP("Night",'Crash Types &amp; Calculations'!$D$5:$K$26,8,FALSE),FALSE))</f>
        <v>1</v>
      </c>
      <c r="AZ109" s="288">
        <f t="shared" si="15"/>
        <v>0</v>
      </c>
    </row>
    <row r="110" spans="1:52" ht="12.75" customHeight="1" x14ac:dyDescent="0.2">
      <c r="A110" s="618">
        <v>105</v>
      </c>
      <c r="B110" s="118"/>
      <c r="C110" s="119"/>
      <c r="D110" s="117"/>
      <c r="E110" s="117"/>
      <c r="F110" s="117"/>
      <c r="G110" s="118"/>
      <c r="H110" s="118"/>
      <c r="I110" s="118"/>
      <c r="J110" s="118"/>
      <c r="K110" s="117"/>
      <c r="L110" s="120"/>
      <c r="M110" s="289">
        <f t="shared" si="16"/>
        <v>0</v>
      </c>
      <c r="N110" s="290">
        <f t="shared" si="17"/>
        <v>1</v>
      </c>
      <c r="O110" s="283">
        <f>IF(ISBLANK('Worksheet 2a'!$D$13),1,
IF(AND(MAX(AC110:AE110)&gt;1,MIN(AC110:AE110)&lt;=1),MAX(AC110:AE110)*MIN(AC110:AE110),
IF(MIN(AC110:AE110)&gt;=1,MAX(AC110:AE110),MIN(AC110:AE110))))</f>
        <v>1</v>
      </c>
      <c r="P110" s="283">
        <f>IF(ISBLANK('Worksheet 2a'!$D$27),1,
IF(AND(MAX(AG110:AI110)&gt;1,MIN(AG110:AI110)&lt;=1),MAX(AG110:AI110)*MIN(AG110:AI110),
IF(MIN(AG110:AI110)&gt;=1,MAX(AG110:AI110),MIN(AG110:AI110))))</f>
        <v>1</v>
      </c>
      <c r="Q110" s="283">
        <f>IF(ISBLANK('Worksheet 2a'!$D$41),1,
IF(AND(MAX(AK110:AM110)&gt;1,MIN(AK110:AM110)&lt;=1),MAX(AK110:AM110)*MIN(AK110:AM110),
IF(MIN(AK110:AM110)&gt;=1,MAX(AK110:AM110),MIN(AK110:AM110))))</f>
        <v>1</v>
      </c>
      <c r="R110" s="283">
        <f>IF(ISBLANK('Worksheet 2b'!$D$13),1,
IF(AND(MAX(AO110:AQ110)&gt;1,MIN(AO110:AQ110)&lt;=1),MAX(AO110:AQ110)*MIN(AO110:AQ110),
IF(MIN(AO110:AQ110)&gt;=1,MAX(AO110:AQ110),MIN(AO110:AQ110))))</f>
        <v>1</v>
      </c>
      <c r="S110" s="283">
        <f>IF(ISBLANK('Worksheet 2b'!$D$27),1,
IF(AND(MAX(AS110:AU110)&gt;1,MIN(AS110:AU110)&lt;=1),MAX(AS110:AU110)*MIN(AS110:AU110),
IF(MIN(AS110:AU110)&gt;=1,MAX(AS110:AU110),MIN(AS110:AU110))))</f>
        <v>1</v>
      </c>
      <c r="T110" s="283">
        <f>IF(ISBLANK('Worksheet 2b'!$D$41),1,
IF(AND(MAX(AW110:AY110)&gt;1,MIN(AW110:AY110)&lt;=1),MAX(AW110:AY110)*MIN(AW110:AY110),
IF(MIN(AW110:AY110)&gt;=1,MAX(AW110:AY110),MIN(AW110:AY110))))</f>
        <v>1</v>
      </c>
      <c r="U110" s="669" cm="1">
        <f t="array" ref="U110">IF(MAX(O110:T110)&lt;=1,1,PRODUCT(IF(O110:T110&gt;=1,O110:T110)))</f>
        <v>1</v>
      </c>
      <c r="V110" s="669">
        <f t="shared" si="18"/>
        <v>1</v>
      </c>
      <c r="W110" s="683" t="str">
        <f t="shared" si="19"/>
        <v>X</v>
      </c>
      <c r="X110" s="683">
        <f>IF(P110=MIN($O110:$T110),IF(COUNTIF($W110:W110,"X")&gt;0,P110,"X"),P110)</f>
        <v>1</v>
      </c>
      <c r="Y110" s="683">
        <f>IF(Q110=MIN($O110:$T110),IF(COUNTIF($W110:X110,"X")&gt;0,Q110,"X"),Q110)</f>
        <v>1</v>
      </c>
      <c r="Z110" s="683">
        <f>IF(R110=MIN($O110:$T110),IF(COUNTIF($W110:Y110,"X")&gt;0,R110,"X"),R110)</f>
        <v>1</v>
      </c>
      <c r="AA110" s="683">
        <f>IF(S110=MIN($O110:$T110),IF(COUNTIF($W110:Z110,"X")&gt;0,S110,"X"),S110)</f>
        <v>1</v>
      </c>
      <c r="AB110" s="684">
        <f>IF(T110=MIN($O110:$T110),IF(COUNTIF($W110:AA110,"X")&gt;0,T110,"X"),T110)</f>
        <v>1</v>
      </c>
      <c r="AC110" s="284">
        <f ca="1">IF(OR(ISBLANK('Worksheet 2a'!$D$13),ISBLANK($D110),ISBLANK($E110),ISERROR(VLOOKUP('Worksheet 2a'!$D$13,INDIRECT(VLOOKUP('Crash Summary Worksheet'!$D110,'Crash Types &amp; Calculations'!$M$5:$N$9,2,FALSE)),VLOOKUP('Crash Summary Worksheet'!$E110,'Crash Types &amp; Calculations'!$D$5:$K$26,8,FALSE),FALSE))),1,VLOOKUP('Worksheet 2a'!$D$13,INDIRECT(VLOOKUP('Crash Summary Worksheet'!$D110,'Crash Types &amp; Calculations'!$M$5:$N$9,2,FALSE)),VLOOKUP('Crash Summary Worksheet'!$E110,'Crash Types &amp; Calculations'!$D$5:$K$26,8,FALSE),FALSE))</f>
        <v>1</v>
      </c>
      <c r="AD110" s="285">
        <f ca="1">IF(OR(ISBLANK('Worksheet 2a'!$D$13),ISBLANK($D110),ISBLANK($E110),$H110="N",ISBLANK($H110)),1,VLOOKUP('Worksheet 2a'!$D$13,INDIRECT(VLOOKUP('Crash Summary Worksheet'!$D110,'Crash Types &amp; Calculations'!$M$5:$N$9,2,FALSE)),VLOOKUP("Wet Pavement",'Crash Types &amp; Calculations'!$D$5:$K$26,8,FALSE),FALSE))</f>
        <v>1</v>
      </c>
      <c r="AE110" s="286">
        <f ca="1">IF(OR(ISBLANK('Worksheet 2a'!$D$13),ISBLANK($D110),ISBLANK($E110),$G110="N",ISBLANK($G110)),1,VLOOKUP('Worksheet 2a'!$D$13,INDIRECT(VLOOKUP('Crash Summary Worksheet'!$D110,'Crash Types &amp; Calculations'!$M$5:$N$9,2,FALSE)),VLOOKUP("Night",'Crash Types &amp; Calculations'!$D$5:$K$26,8,FALSE),FALSE))</f>
        <v>1</v>
      </c>
      <c r="AF110" s="288">
        <f t="shared" si="10"/>
        <v>0</v>
      </c>
      <c r="AG110" s="284">
        <f ca="1">IF(OR(ISBLANK('Worksheet 2a'!$D$27),ISBLANK($D110),ISBLANK($E110),ISERROR(VLOOKUP('Worksheet 2a'!$D$27,INDIRECT(VLOOKUP('Crash Summary Worksheet'!$D110,'Crash Types &amp; Calculations'!$M$5:$N$9,2,FALSE)),VLOOKUP('Crash Summary Worksheet'!$E110,'Crash Types &amp; Calculations'!$D$5:$K$26,8,FALSE),FALSE))),1,VLOOKUP('Worksheet 2a'!$D$27,INDIRECT(VLOOKUP('Crash Summary Worksheet'!$D110,'Crash Types &amp; Calculations'!$M$5:$N$9,2,FALSE)),VLOOKUP('Crash Summary Worksheet'!$E110,'Crash Types &amp; Calculations'!$D$5:$K$26,8,FALSE),FALSE))</f>
        <v>1</v>
      </c>
      <c r="AH110" s="285">
        <f ca="1">IF(OR(ISBLANK('Worksheet 2a'!$D$27),ISBLANK($D110),ISBLANK($E110),$H110="N",ISBLANK($H110)),1,VLOOKUP('Worksheet 2a'!$D$27,INDIRECT(VLOOKUP('Crash Summary Worksheet'!$D110,'Crash Types &amp; Calculations'!$M$5:$N$9,2,FALSE)),VLOOKUP("Wet Pavement",'Crash Types &amp; Calculations'!$D$5:$K$26,8,FALSE),FALSE))</f>
        <v>1</v>
      </c>
      <c r="AI110" s="286">
        <f ca="1">IF(OR(ISBLANK('Worksheet 2a'!$D$27),ISBLANK($D110),ISBLANK($E110),$G110="N",ISBLANK($G110)),1,VLOOKUP('Worksheet 2a'!$D$27,INDIRECT(VLOOKUP('Crash Summary Worksheet'!$D110,'Crash Types &amp; Calculations'!$M$5:$N$9,2,FALSE)),VLOOKUP("Night",'Crash Types &amp; Calculations'!$D$5:$K$26,8,FALSE),FALSE))</f>
        <v>1</v>
      </c>
      <c r="AJ110" s="288">
        <f t="shared" si="11"/>
        <v>0</v>
      </c>
      <c r="AK110" s="284">
        <f ca="1">IF(OR(ISBLANK('Worksheet 2a'!$D$41),ISBLANK($D110),ISBLANK($E110),ISERROR(VLOOKUP('Worksheet 2a'!$D$41,INDIRECT(VLOOKUP('Crash Summary Worksheet'!$D110,'Crash Types &amp; Calculations'!$M$5:$N$9,2,FALSE)),VLOOKUP('Crash Summary Worksheet'!$E110,'Crash Types &amp; Calculations'!$D$5:$K$26,8,FALSE),FALSE))),1,VLOOKUP('Worksheet 2a'!$D$41,INDIRECT(VLOOKUP('Crash Summary Worksheet'!$D110,'Crash Types &amp; Calculations'!$M$5:$N$9,2,FALSE)),VLOOKUP('Crash Summary Worksheet'!$E110,'Crash Types &amp; Calculations'!$D$5:$K$26,8,FALSE),FALSE))</f>
        <v>1</v>
      </c>
      <c r="AL110" s="285">
        <f ca="1">IF(OR(ISBLANK('Worksheet 2a'!$D$41),ISBLANK($D110),ISBLANK($E110),$H110="N",ISBLANK($H110)),1,VLOOKUP('Worksheet 2a'!$D$41,INDIRECT(VLOOKUP('Crash Summary Worksheet'!$D110,'Crash Types &amp; Calculations'!$M$5:$N$9,2,FALSE)),VLOOKUP("Wet Pavement",'Crash Types &amp; Calculations'!$D$5:$K$26,8,FALSE),FALSE))</f>
        <v>1</v>
      </c>
      <c r="AM110" s="287">
        <f ca="1">IF(OR(ISBLANK('Worksheet 2a'!$D$41),ISBLANK($D110),ISBLANK($E110),$G110="N",ISBLANK($G110)),1,VLOOKUP('Worksheet 2a'!$D$41,INDIRECT(VLOOKUP('Crash Summary Worksheet'!$D110,'Crash Types &amp; Calculations'!$M$5:$N$9,2,FALSE)),VLOOKUP("Night",'Crash Types &amp; Calculations'!$D$5:$K$26,8,FALSE),FALSE))</f>
        <v>1</v>
      </c>
      <c r="AN110" s="288">
        <f t="shared" si="12"/>
        <v>0</v>
      </c>
      <c r="AO110" s="284">
        <f ca="1">IF(OR(ISBLANK('Worksheet 2b'!$D$13),ISBLANK($D110),ISBLANK($E110),ISERROR(VLOOKUP('Worksheet 2b'!$D$13,INDIRECT(VLOOKUP('Crash Summary Worksheet'!$D110,'Crash Types &amp; Calculations'!$M$5:$N$9,2,FALSE)),VLOOKUP('Crash Summary Worksheet'!$E110,'Crash Types &amp; Calculations'!$D$5:$K$26,8,FALSE),FALSE))),1,VLOOKUP('Worksheet 2b'!$D$13,INDIRECT(VLOOKUP('Crash Summary Worksheet'!$D110,'Crash Types &amp; Calculations'!$M$5:$N$9,2,FALSE)),VLOOKUP('Crash Summary Worksheet'!$E110,'Crash Types &amp; Calculations'!$D$5:$K$26,8,FALSE),FALSE))</f>
        <v>1</v>
      </c>
      <c r="AP110" s="285">
        <f ca="1">IF(OR(ISBLANK('Worksheet 2b'!$D$13),ISBLANK($D110),ISBLANK($E110),$H110="N",ISBLANK($H110)),1,VLOOKUP('Worksheet 2b'!$D$13,INDIRECT(VLOOKUP('Crash Summary Worksheet'!$D110,'Crash Types &amp; Calculations'!$M$5:$N$9,2,FALSE)),VLOOKUP("Wet Pavement",'Crash Types &amp; Calculations'!$D$5:$K$26,8,FALSE),FALSE))</f>
        <v>1</v>
      </c>
      <c r="AQ110" s="286">
        <f ca="1">IF(OR(ISBLANK('Worksheet 2b'!$D$13),ISBLANK($D110),ISBLANK($E110),$G110="N",ISBLANK($G110)),1,VLOOKUP('Worksheet 2b'!$D$13,INDIRECT(VLOOKUP('Crash Summary Worksheet'!$D110,'Crash Types &amp; Calculations'!$M$5:$N$9,2,FALSE)),VLOOKUP("Night",'Crash Types &amp; Calculations'!$D$5:$K$26,8,FALSE),FALSE))</f>
        <v>1</v>
      </c>
      <c r="AR110" s="288">
        <f t="shared" si="13"/>
        <v>0</v>
      </c>
      <c r="AS110" s="284">
        <f ca="1">IF(OR(ISBLANK('Worksheet 2b'!$D$27),ISBLANK($D110),ISBLANK($E110),ISERROR(VLOOKUP('Worksheet 2b'!$D$27,INDIRECT(VLOOKUP('Crash Summary Worksheet'!$D110,'Crash Types &amp; Calculations'!$M$5:$N$9,2,FALSE)),VLOOKUP('Crash Summary Worksheet'!$E110,'Crash Types &amp; Calculations'!$D$5:$K$26,8,FALSE),FALSE))),1,VLOOKUP('Worksheet 2b'!$D$27,INDIRECT(VLOOKUP('Crash Summary Worksheet'!$D110,'Crash Types &amp; Calculations'!$M$5:$N$9,2,FALSE)),VLOOKUP('Crash Summary Worksheet'!$E110,'Crash Types &amp; Calculations'!$D$5:$K$26,8,FALSE),FALSE))</f>
        <v>1</v>
      </c>
      <c r="AT110" s="285">
        <f ca="1">IF(OR(ISBLANK('Worksheet 2b'!$D$27),ISBLANK($D110),ISBLANK($E110),$H110="N",ISBLANK($H110)),1,VLOOKUP('Worksheet 2b'!$D$27,INDIRECT(VLOOKUP('Crash Summary Worksheet'!$D110,'Crash Types &amp; Calculations'!$M$5:$N$9,2,FALSE)),VLOOKUP("Wet Pavement",'Crash Types &amp; Calculations'!$D$5:$K$26,8,FALSE),FALSE))</f>
        <v>1</v>
      </c>
      <c r="AU110" s="286">
        <f ca="1">IF(OR(ISBLANK('Worksheet 2b'!$D$27),ISBLANK($D110),ISBLANK($E110),$G110="N",ISBLANK($G110)),1,VLOOKUP('Worksheet 2b'!$D$27,INDIRECT(VLOOKUP('Crash Summary Worksheet'!$D110,'Crash Types &amp; Calculations'!$M$5:$N$9,2,FALSE)),VLOOKUP("Night",'Crash Types &amp; Calculations'!$D$5:$K$26,8,FALSE),FALSE))</f>
        <v>1</v>
      </c>
      <c r="AV110" s="288">
        <f t="shared" si="14"/>
        <v>0</v>
      </c>
      <c r="AW110" s="284">
        <f ca="1">IF(OR(ISBLANK('Worksheet 2b'!$D$41),ISBLANK($D110),ISBLANK($E110),ISERROR(VLOOKUP('Worksheet 2b'!$D$41,INDIRECT(VLOOKUP('Crash Summary Worksheet'!$D110,'Crash Types &amp; Calculations'!$M$5:$N$9,2,FALSE)),VLOOKUP('Crash Summary Worksheet'!$E110,'Crash Types &amp; Calculations'!$D$5:$K$26,8,FALSE),FALSE))),1,VLOOKUP('Worksheet 2b'!$D$41,INDIRECT(VLOOKUP('Crash Summary Worksheet'!$D110,'Crash Types &amp; Calculations'!$M$5:$N$9,2,FALSE)),VLOOKUP('Crash Summary Worksheet'!$E110,'Crash Types &amp; Calculations'!$D$5:$K$26,8,FALSE),FALSE))</f>
        <v>1</v>
      </c>
      <c r="AX110" s="285">
        <f ca="1">IF(OR(ISBLANK('Worksheet 2b'!$D$41),ISBLANK($D110),ISBLANK($E110),$H110="N",ISBLANK($H110)),1,VLOOKUP('Worksheet 2b'!$D$41,INDIRECT(VLOOKUP('Crash Summary Worksheet'!$D110,'Crash Types &amp; Calculations'!$M$5:$N$9,2,FALSE)),VLOOKUP("Wet Pavement",'Crash Types &amp; Calculations'!$D$5:$K$26,8,FALSE),FALSE))</f>
        <v>1</v>
      </c>
      <c r="AY110" s="287">
        <f ca="1">IF(OR(ISBLANK('Worksheet 2b'!$D$41),ISBLANK($D110),ISBLANK($E110),$G110="N",ISBLANK($G110)),1,VLOOKUP('Worksheet 2b'!$D$41,INDIRECT(VLOOKUP('Crash Summary Worksheet'!$D110,'Crash Types &amp; Calculations'!$M$5:$N$9,2,FALSE)),VLOOKUP("Night",'Crash Types &amp; Calculations'!$D$5:$K$26,8,FALSE),FALSE))</f>
        <v>1</v>
      </c>
      <c r="AZ110" s="288">
        <f t="shared" si="15"/>
        <v>0</v>
      </c>
    </row>
    <row r="111" spans="1:52" ht="12.75" customHeight="1" x14ac:dyDescent="0.2">
      <c r="A111" s="618">
        <v>106</v>
      </c>
      <c r="B111" s="118"/>
      <c r="C111" s="119"/>
      <c r="D111" s="117"/>
      <c r="E111" s="117"/>
      <c r="F111" s="117"/>
      <c r="G111" s="118"/>
      <c r="H111" s="118"/>
      <c r="I111" s="118"/>
      <c r="J111" s="118"/>
      <c r="K111" s="117"/>
      <c r="L111" s="120"/>
      <c r="M111" s="289">
        <f t="shared" si="16"/>
        <v>0</v>
      </c>
      <c r="N111" s="290">
        <f t="shared" si="17"/>
        <v>1</v>
      </c>
      <c r="O111" s="283">
        <f>IF(ISBLANK('Worksheet 2a'!$D$13),1,
IF(AND(MAX(AC111:AE111)&gt;1,MIN(AC111:AE111)&lt;=1),MAX(AC111:AE111)*MIN(AC111:AE111),
IF(MIN(AC111:AE111)&gt;=1,MAX(AC111:AE111),MIN(AC111:AE111))))</f>
        <v>1</v>
      </c>
      <c r="P111" s="283">
        <f>IF(ISBLANK('Worksheet 2a'!$D$27),1,
IF(AND(MAX(AG111:AI111)&gt;1,MIN(AG111:AI111)&lt;=1),MAX(AG111:AI111)*MIN(AG111:AI111),
IF(MIN(AG111:AI111)&gt;=1,MAX(AG111:AI111),MIN(AG111:AI111))))</f>
        <v>1</v>
      </c>
      <c r="Q111" s="283">
        <f>IF(ISBLANK('Worksheet 2a'!$D$41),1,
IF(AND(MAX(AK111:AM111)&gt;1,MIN(AK111:AM111)&lt;=1),MAX(AK111:AM111)*MIN(AK111:AM111),
IF(MIN(AK111:AM111)&gt;=1,MAX(AK111:AM111),MIN(AK111:AM111))))</f>
        <v>1</v>
      </c>
      <c r="R111" s="283">
        <f>IF(ISBLANK('Worksheet 2b'!$D$13),1,
IF(AND(MAX(AO111:AQ111)&gt;1,MIN(AO111:AQ111)&lt;=1),MAX(AO111:AQ111)*MIN(AO111:AQ111),
IF(MIN(AO111:AQ111)&gt;=1,MAX(AO111:AQ111),MIN(AO111:AQ111))))</f>
        <v>1</v>
      </c>
      <c r="S111" s="283">
        <f>IF(ISBLANK('Worksheet 2b'!$D$27),1,
IF(AND(MAX(AS111:AU111)&gt;1,MIN(AS111:AU111)&lt;=1),MAX(AS111:AU111)*MIN(AS111:AU111),
IF(MIN(AS111:AU111)&gt;=1,MAX(AS111:AU111),MIN(AS111:AU111))))</f>
        <v>1</v>
      </c>
      <c r="T111" s="283">
        <f>IF(ISBLANK('Worksheet 2b'!$D$41),1,
IF(AND(MAX(AW111:AY111)&gt;1,MIN(AW111:AY111)&lt;=1),MAX(AW111:AY111)*MIN(AW111:AY111),
IF(MIN(AW111:AY111)&gt;=1,MAX(AW111:AY111),MIN(AW111:AY111))))</f>
        <v>1</v>
      </c>
      <c r="U111" s="669" cm="1">
        <f t="array" ref="U111">IF(MAX(O111:T111)&lt;=1,1,PRODUCT(IF(O111:T111&gt;=1,O111:T111)))</f>
        <v>1</v>
      </c>
      <c r="V111" s="669">
        <f t="shared" si="18"/>
        <v>1</v>
      </c>
      <c r="W111" s="683" t="str">
        <f t="shared" si="19"/>
        <v>X</v>
      </c>
      <c r="X111" s="683">
        <f>IF(P111=MIN($O111:$T111),IF(COUNTIF($W111:W111,"X")&gt;0,P111,"X"),P111)</f>
        <v>1</v>
      </c>
      <c r="Y111" s="683">
        <f>IF(Q111=MIN($O111:$T111),IF(COUNTIF($W111:X111,"X")&gt;0,Q111,"X"),Q111)</f>
        <v>1</v>
      </c>
      <c r="Z111" s="683">
        <f>IF(R111=MIN($O111:$T111),IF(COUNTIF($W111:Y111,"X")&gt;0,R111,"X"),R111)</f>
        <v>1</v>
      </c>
      <c r="AA111" s="683">
        <f>IF(S111=MIN($O111:$T111),IF(COUNTIF($W111:Z111,"X")&gt;0,S111,"X"),S111)</f>
        <v>1</v>
      </c>
      <c r="AB111" s="684">
        <f>IF(T111=MIN($O111:$T111),IF(COUNTIF($W111:AA111,"X")&gt;0,T111,"X"),T111)</f>
        <v>1</v>
      </c>
      <c r="AC111" s="284">
        <f ca="1">IF(OR(ISBLANK('Worksheet 2a'!$D$13),ISBLANK($D111),ISBLANK($E111),ISERROR(VLOOKUP('Worksheet 2a'!$D$13,INDIRECT(VLOOKUP('Crash Summary Worksheet'!$D111,'Crash Types &amp; Calculations'!$M$5:$N$9,2,FALSE)),VLOOKUP('Crash Summary Worksheet'!$E111,'Crash Types &amp; Calculations'!$D$5:$K$26,8,FALSE),FALSE))),1,VLOOKUP('Worksheet 2a'!$D$13,INDIRECT(VLOOKUP('Crash Summary Worksheet'!$D111,'Crash Types &amp; Calculations'!$M$5:$N$9,2,FALSE)),VLOOKUP('Crash Summary Worksheet'!$E111,'Crash Types &amp; Calculations'!$D$5:$K$26,8,FALSE),FALSE))</f>
        <v>1</v>
      </c>
      <c r="AD111" s="285">
        <f ca="1">IF(OR(ISBLANK('Worksheet 2a'!$D$13),ISBLANK($D111),ISBLANK($E111),$H111="N",ISBLANK($H111)),1,VLOOKUP('Worksheet 2a'!$D$13,INDIRECT(VLOOKUP('Crash Summary Worksheet'!$D111,'Crash Types &amp; Calculations'!$M$5:$N$9,2,FALSE)),VLOOKUP("Wet Pavement",'Crash Types &amp; Calculations'!$D$5:$K$26,8,FALSE),FALSE))</f>
        <v>1</v>
      </c>
      <c r="AE111" s="286">
        <f ca="1">IF(OR(ISBLANK('Worksheet 2a'!$D$13),ISBLANK($D111),ISBLANK($E111),$G111="N",ISBLANK($G111)),1,VLOOKUP('Worksheet 2a'!$D$13,INDIRECT(VLOOKUP('Crash Summary Worksheet'!$D111,'Crash Types &amp; Calculations'!$M$5:$N$9,2,FALSE)),VLOOKUP("Night",'Crash Types &amp; Calculations'!$D$5:$K$26,8,FALSE),FALSE))</f>
        <v>1</v>
      </c>
      <c r="AF111" s="288">
        <f t="shared" si="10"/>
        <v>0</v>
      </c>
      <c r="AG111" s="284">
        <f ca="1">IF(OR(ISBLANK('Worksheet 2a'!$D$27),ISBLANK($D111),ISBLANK($E111),ISERROR(VLOOKUP('Worksheet 2a'!$D$27,INDIRECT(VLOOKUP('Crash Summary Worksheet'!$D111,'Crash Types &amp; Calculations'!$M$5:$N$9,2,FALSE)),VLOOKUP('Crash Summary Worksheet'!$E111,'Crash Types &amp; Calculations'!$D$5:$K$26,8,FALSE),FALSE))),1,VLOOKUP('Worksheet 2a'!$D$27,INDIRECT(VLOOKUP('Crash Summary Worksheet'!$D111,'Crash Types &amp; Calculations'!$M$5:$N$9,2,FALSE)),VLOOKUP('Crash Summary Worksheet'!$E111,'Crash Types &amp; Calculations'!$D$5:$K$26,8,FALSE),FALSE))</f>
        <v>1</v>
      </c>
      <c r="AH111" s="285">
        <f ca="1">IF(OR(ISBLANK('Worksheet 2a'!$D$27),ISBLANK($D111),ISBLANK($E111),$H111="N",ISBLANK($H111)),1,VLOOKUP('Worksheet 2a'!$D$27,INDIRECT(VLOOKUP('Crash Summary Worksheet'!$D111,'Crash Types &amp; Calculations'!$M$5:$N$9,2,FALSE)),VLOOKUP("Wet Pavement",'Crash Types &amp; Calculations'!$D$5:$K$26,8,FALSE),FALSE))</f>
        <v>1</v>
      </c>
      <c r="AI111" s="286">
        <f ca="1">IF(OR(ISBLANK('Worksheet 2a'!$D$27),ISBLANK($D111),ISBLANK($E111),$G111="N",ISBLANK($G111)),1,VLOOKUP('Worksheet 2a'!$D$27,INDIRECT(VLOOKUP('Crash Summary Worksheet'!$D111,'Crash Types &amp; Calculations'!$M$5:$N$9,2,FALSE)),VLOOKUP("Night",'Crash Types &amp; Calculations'!$D$5:$K$26,8,FALSE),FALSE))</f>
        <v>1</v>
      </c>
      <c r="AJ111" s="288">
        <f t="shared" si="11"/>
        <v>0</v>
      </c>
      <c r="AK111" s="284">
        <f ca="1">IF(OR(ISBLANK('Worksheet 2a'!$D$41),ISBLANK($D111),ISBLANK($E111),ISERROR(VLOOKUP('Worksheet 2a'!$D$41,INDIRECT(VLOOKUP('Crash Summary Worksheet'!$D111,'Crash Types &amp; Calculations'!$M$5:$N$9,2,FALSE)),VLOOKUP('Crash Summary Worksheet'!$E111,'Crash Types &amp; Calculations'!$D$5:$K$26,8,FALSE),FALSE))),1,VLOOKUP('Worksheet 2a'!$D$41,INDIRECT(VLOOKUP('Crash Summary Worksheet'!$D111,'Crash Types &amp; Calculations'!$M$5:$N$9,2,FALSE)),VLOOKUP('Crash Summary Worksheet'!$E111,'Crash Types &amp; Calculations'!$D$5:$K$26,8,FALSE),FALSE))</f>
        <v>1</v>
      </c>
      <c r="AL111" s="285">
        <f ca="1">IF(OR(ISBLANK('Worksheet 2a'!$D$41),ISBLANK($D111),ISBLANK($E111),$H111="N",ISBLANK($H111)),1,VLOOKUP('Worksheet 2a'!$D$41,INDIRECT(VLOOKUP('Crash Summary Worksheet'!$D111,'Crash Types &amp; Calculations'!$M$5:$N$9,2,FALSE)),VLOOKUP("Wet Pavement",'Crash Types &amp; Calculations'!$D$5:$K$26,8,FALSE),FALSE))</f>
        <v>1</v>
      </c>
      <c r="AM111" s="287">
        <f ca="1">IF(OR(ISBLANK('Worksheet 2a'!$D$41),ISBLANK($D111),ISBLANK($E111),$G111="N",ISBLANK($G111)),1,VLOOKUP('Worksheet 2a'!$D$41,INDIRECT(VLOOKUP('Crash Summary Worksheet'!$D111,'Crash Types &amp; Calculations'!$M$5:$N$9,2,FALSE)),VLOOKUP("Night",'Crash Types &amp; Calculations'!$D$5:$K$26,8,FALSE),FALSE))</f>
        <v>1</v>
      </c>
      <c r="AN111" s="288">
        <f t="shared" si="12"/>
        <v>0</v>
      </c>
      <c r="AO111" s="284">
        <f ca="1">IF(OR(ISBLANK('Worksheet 2b'!$D$13),ISBLANK($D111),ISBLANK($E111),ISERROR(VLOOKUP('Worksheet 2b'!$D$13,INDIRECT(VLOOKUP('Crash Summary Worksheet'!$D111,'Crash Types &amp; Calculations'!$M$5:$N$9,2,FALSE)),VLOOKUP('Crash Summary Worksheet'!$E111,'Crash Types &amp; Calculations'!$D$5:$K$26,8,FALSE),FALSE))),1,VLOOKUP('Worksheet 2b'!$D$13,INDIRECT(VLOOKUP('Crash Summary Worksheet'!$D111,'Crash Types &amp; Calculations'!$M$5:$N$9,2,FALSE)),VLOOKUP('Crash Summary Worksheet'!$E111,'Crash Types &amp; Calculations'!$D$5:$K$26,8,FALSE),FALSE))</f>
        <v>1</v>
      </c>
      <c r="AP111" s="285">
        <f ca="1">IF(OR(ISBLANK('Worksheet 2b'!$D$13),ISBLANK($D111),ISBLANK($E111),$H111="N",ISBLANK($H111)),1,VLOOKUP('Worksheet 2b'!$D$13,INDIRECT(VLOOKUP('Crash Summary Worksheet'!$D111,'Crash Types &amp; Calculations'!$M$5:$N$9,2,FALSE)),VLOOKUP("Wet Pavement",'Crash Types &amp; Calculations'!$D$5:$K$26,8,FALSE),FALSE))</f>
        <v>1</v>
      </c>
      <c r="AQ111" s="286">
        <f ca="1">IF(OR(ISBLANK('Worksheet 2b'!$D$13),ISBLANK($D111),ISBLANK($E111),$G111="N",ISBLANK($G111)),1,VLOOKUP('Worksheet 2b'!$D$13,INDIRECT(VLOOKUP('Crash Summary Worksheet'!$D111,'Crash Types &amp; Calculations'!$M$5:$N$9,2,FALSE)),VLOOKUP("Night",'Crash Types &amp; Calculations'!$D$5:$K$26,8,FALSE),FALSE))</f>
        <v>1</v>
      </c>
      <c r="AR111" s="288">
        <f t="shared" si="13"/>
        <v>0</v>
      </c>
      <c r="AS111" s="284">
        <f ca="1">IF(OR(ISBLANK('Worksheet 2b'!$D$27),ISBLANK($D111),ISBLANK($E111),ISERROR(VLOOKUP('Worksheet 2b'!$D$27,INDIRECT(VLOOKUP('Crash Summary Worksheet'!$D111,'Crash Types &amp; Calculations'!$M$5:$N$9,2,FALSE)),VLOOKUP('Crash Summary Worksheet'!$E111,'Crash Types &amp; Calculations'!$D$5:$K$26,8,FALSE),FALSE))),1,VLOOKUP('Worksheet 2b'!$D$27,INDIRECT(VLOOKUP('Crash Summary Worksheet'!$D111,'Crash Types &amp; Calculations'!$M$5:$N$9,2,FALSE)),VLOOKUP('Crash Summary Worksheet'!$E111,'Crash Types &amp; Calculations'!$D$5:$K$26,8,FALSE),FALSE))</f>
        <v>1</v>
      </c>
      <c r="AT111" s="285">
        <f ca="1">IF(OR(ISBLANK('Worksheet 2b'!$D$27),ISBLANK($D111),ISBLANK($E111),$H111="N",ISBLANK($H111)),1,VLOOKUP('Worksheet 2b'!$D$27,INDIRECT(VLOOKUP('Crash Summary Worksheet'!$D111,'Crash Types &amp; Calculations'!$M$5:$N$9,2,FALSE)),VLOOKUP("Wet Pavement",'Crash Types &amp; Calculations'!$D$5:$K$26,8,FALSE),FALSE))</f>
        <v>1</v>
      </c>
      <c r="AU111" s="286">
        <f ca="1">IF(OR(ISBLANK('Worksheet 2b'!$D$27),ISBLANK($D111),ISBLANK($E111),$G111="N",ISBLANK($G111)),1,VLOOKUP('Worksheet 2b'!$D$27,INDIRECT(VLOOKUP('Crash Summary Worksheet'!$D111,'Crash Types &amp; Calculations'!$M$5:$N$9,2,FALSE)),VLOOKUP("Night",'Crash Types &amp; Calculations'!$D$5:$K$26,8,FALSE),FALSE))</f>
        <v>1</v>
      </c>
      <c r="AV111" s="288">
        <f t="shared" si="14"/>
        <v>0</v>
      </c>
      <c r="AW111" s="284">
        <f ca="1">IF(OR(ISBLANK('Worksheet 2b'!$D$41),ISBLANK($D111),ISBLANK($E111),ISERROR(VLOOKUP('Worksheet 2b'!$D$41,INDIRECT(VLOOKUP('Crash Summary Worksheet'!$D111,'Crash Types &amp; Calculations'!$M$5:$N$9,2,FALSE)),VLOOKUP('Crash Summary Worksheet'!$E111,'Crash Types &amp; Calculations'!$D$5:$K$26,8,FALSE),FALSE))),1,VLOOKUP('Worksheet 2b'!$D$41,INDIRECT(VLOOKUP('Crash Summary Worksheet'!$D111,'Crash Types &amp; Calculations'!$M$5:$N$9,2,FALSE)),VLOOKUP('Crash Summary Worksheet'!$E111,'Crash Types &amp; Calculations'!$D$5:$K$26,8,FALSE),FALSE))</f>
        <v>1</v>
      </c>
      <c r="AX111" s="285">
        <f ca="1">IF(OR(ISBLANK('Worksheet 2b'!$D$41),ISBLANK($D111),ISBLANK($E111),$H111="N",ISBLANK($H111)),1,VLOOKUP('Worksheet 2b'!$D$41,INDIRECT(VLOOKUP('Crash Summary Worksheet'!$D111,'Crash Types &amp; Calculations'!$M$5:$N$9,2,FALSE)),VLOOKUP("Wet Pavement",'Crash Types &amp; Calculations'!$D$5:$K$26,8,FALSE),FALSE))</f>
        <v>1</v>
      </c>
      <c r="AY111" s="287">
        <f ca="1">IF(OR(ISBLANK('Worksheet 2b'!$D$41),ISBLANK($D111),ISBLANK($E111),$G111="N",ISBLANK($G111)),1,VLOOKUP('Worksheet 2b'!$D$41,INDIRECT(VLOOKUP('Crash Summary Worksheet'!$D111,'Crash Types &amp; Calculations'!$M$5:$N$9,2,FALSE)),VLOOKUP("Night",'Crash Types &amp; Calculations'!$D$5:$K$26,8,FALSE),FALSE))</f>
        <v>1</v>
      </c>
      <c r="AZ111" s="288">
        <f t="shared" si="15"/>
        <v>0</v>
      </c>
    </row>
    <row r="112" spans="1:52" ht="12.75" customHeight="1" x14ac:dyDescent="0.2">
      <c r="A112" s="618">
        <v>107</v>
      </c>
      <c r="B112" s="118"/>
      <c r="C112" s="119"/>
      <c r="D112" s="117"/>
      <c r="E112" s="117"/>
      <c r="F112" s="117"/>
      <c r="G112" s="118"/>
      <c r="H112" s="118"/>
      <c r="I112" s="118"/>
      <c r="J112" s="118"/>
      <c r="K112" s="117"/>
      <c r="L112" s="120"/>
      <c r="M112" s="289">
        <f t="shared" si="16"/>
        <v>0</v>
      </c>
      <c r="N112" s="290">
        <f t="shared" si="17"/>
        <v>1</v>
      </c>
      <c r="O112" s="283">
        <f>IF(ISBLANK('Worksheet 2a'!$D$13),1,
IF(AND(MAX(AC112:AE112)&gt;1,MIN(AC112:AE112)&lt;=1),MAX(AC112:AE112)*MIN(AC112:AE112),
IF(MIN(AC112:AE112)&gt;=1,MAX(AC112:AE112),MIN(AC112:AE112))))</f>
        <v>1</v>
      </c>
      <c r="P112" s="283">
        <f>IF(ISBLANK('Worksheet 2a'!$D$27),1,
IF(AND(MAX(AG112:AI112)&gt;1,MIN(AG112:AI112)&lt;=1),MAX(AG112:AI112)*MIN(AG112:AI112),
IF(MIN(AG112:AI112)&gt;=1,MAX(AG112:AI112),MIN(AG112:AI112))))</f>
        <v>1</v>
      </c>
      <c r="Q112" s="283">
        <f>IF(ISBLANK('Worksheet 2a'!$D$41),1,
IF(AND(MAX(AK112:AM112)&gt;1,MIN(AK112:AM112)&lt;=1),MAX(AK112:AM112)*MIN(AK112:AM112),
IF(MIN(AK112:AM112)&gt;=1,MAX(AK112:AM112),MIN(AK112:AM112))))</f>
        <v>1</v>
      </c>
      <c r="R112" s="283">
        <f>IF(ISBLANK('Worksheet 2b'!$D$13),1,
IF(AND(MAX(AO112:AQ112)&gt;1,MIN(AO112:AQ112)&lt;=1),MAX(AO112:AQ112)*MIN(AO112:AQ112),
IF(MIN(AO112:AQ112)&gt;=1,MAX(AO112:AQ112),MIN(AO112:AQ112))))</f>
        <v>1</v>
      </c>
      <c r="S112" s="283">
        <f>IF(ISBLANK('Worksheet 2b'!$D$27),1,
IF(AND(MAX(AS112:AU112)&gt;1,MIN(AS112:AU112)&lt;=1),MAX(AS112:AU112)*MIN(AS112:AU112),
IF(MIN(AS112:AU112)&gt;=1,MAX(AS112:AU112),MIN(AS112:AU112))))</f>
        <v>1</v>
      </c>
      <c r="T112" s="283">
        <f>IF(ISBLANK('Worksheet 2b'!$D$41),1,
IF(AND(MAX(AW112:AY112)&gt;1,MIN(AW112:AY112)&lt;=1),MAX(AW112:AY112)*MIN(AW112:AY112),
IF(MIN(AW112:AY112)&gt;=1,MAX(AW112:AY112),MIN(AW112:AY112))))</f>
        <v>1</v>
      </c>
      <c r="U112" s="669" cm="1">
        <f t="array" ref="U112">IF(MAX(O112:T112)&lt;=1,1,PRODUCT(IF(O112:T112&gt;=1,O112:T112)))</f>
        <v>1</v>
      </c>
      <c r="V112" s="669">
        <f t="shared" si="18"/>
        <v>1</v>
      </c>
      <c r="W112" s="683" t="str">
        <f t="shared" si="19"/>
        <v>X</v>
      </c>
      <c r="X112" s="683">
        <f>IF(P112=MIN($O112:$T112),IF(COUNTIF($W112:W112,"X")&gt;0,P112,"X"),P112)</f>
        <v>1</v>
      </c>
      <c r="Y112" s="683">
        <f>IF(Q112=MIN($O112:$T112),IF(COUNTIF($W112:X112,"X")&gt;0,Q112,"X"),Q112)</f>
        <v>1</v>
      </c>
      <c r="Z112" s="683">
        <f>IF(R112=MIN($O112:$T112),IF(COUNTIF($W112:Y112,"X")&gt;0,R112,"X"),R112)</f>
        <v>1</v>
      </c>
      <c r="AA112" s="683">
        <f>IF(S112=MIN($O112:$T112),IF(COUNTIF($W112:Z112,"X")&gt;0,S112,"X"),S112)</f>
        <v>1</v>
      </c>
      <c r="AB112" s="684">
        <f>IF(T112=MIN($O112:$T112),IF(COUNTIF($W112:AA112,"X")&gt;0,T112,"X"),T112)</f>
        <v>1</v>
      </c>
      <c r="AC112" s="284">
        <f ca="1">IF(OR(ISBLANK('Worksheet 2a'!$D$13),ISBLANK($D112),ISBLANK($E112),ISERROR(VLOOKUP('Worksheet 2a'!$D$13,INDIRECT(VLOOKUP('Crash Summary Worksheet'!$D112,'Crash Types &amp; Calculations'!$M$5:$N$9,2,FALSE)),VLOOKUP('Crash Summary Worksheet'!$E112,'Crash Types &amp; Calculations'!$D$5:$K$26,8,FALSE),FALSE))),1,VLOOKUP('Worksheet 2a'!$D$13,INDIRECT(VLOOKUP('Crash Summary Worksheet'!$D112,'Crash Types &amp; Calculations'!$M$5:$N$9,2,FALSE)),VLOOKUP('Crash Summary Worksheet'!$E112,'Crash Types &amp; Calculations'!$D$5:$K$26,8,FALSE),FALSE))</f>
        <v>1</v>
      </c>
      <c r="AD112" s="285">
        <f ca="1">IF(OR(ISBLANK('Worksheet 2a'!$D$13),ISBLANK($D112),ISBLANK($E112),$H112="N",ISBLANK($H112)),1,VLOOKUP('Worksheet 2a'!$D$13,INDIRECT(VLOOKUP('Crash Summary Worksheet'!$D112,'Crash Types &amp; Calculations'!$M$5:$N$9,2,FALSE)),VLOOKUP("Wet Pavement",'Crash Types &amp; Calculations'!$D$5:$K$26,8,FALSE),FALSE))</f>
        <v>1</v>
      </c>
      <c r="AE112" s="286">
        <f ca="1">IF(OR(ISBLANK('Worksheet 2a'!$D$13),ISBLANK($D112),ISBLANK($E112),$G112="N",ISBLANK($G112)),1,VLOOKUP('Worksheet 2a'!$D$13,INDIRECT(VLOOKUP('Crash Summary Worksheet'!$D112,'Crash Types &amp; Calculations'!$M$5:$N$9,2,FALSE)),VLOOKUP("Night",'Crash Types &amp; Calculations'!$D$5:$K$26,8,FALSE),FALSE))</f>
        <v>1</v>
      </c>
      <c r="AF112" s="288">
        <f t="shared" si="10"/>
        <v>0</v>
      </c>
      <c r="AG112" s="284">
        <f ca="1">IF(OR(ISBLANK('Worksheet 2a'!$D$27),ISBLANK($D112),ISBLANK($E112),ISERROR(VLOOKUP('Worksheet 2a'!$D$27,INDIRECT(VLOOKUP('Crash Summary Worksheet'!$D112,'Crash Types &amp; Calculations'!$M$5:$N$9,2,FALSE)),VLOOKUP('Crash Summary Worksheet'!$E112,'Crash Types &amp; Calculations'!$D$5:$K$26,8,FALSE),FALSE))),1,VLOOKUP('Worksheet 2a'!$D$27,INDIRECT(VLOOKUP('Crash Summary Worksheet'!$D112,'Crash Types &amp; Calculations'!$M$5:$N$9,2,FALSE)),VLOOKUP('Crash Summary Worksheet'!$E112,'Crash Types &amp; Calculations'!$D$5:$K$26,8,FALSE),FALSE))</f>
        <v>1</v>
      </c>
      <c r="AH112" s="285">
        <f ca="1">IF(OR(ISBLANK('Worksheet 2a'!$D$27),ISBLANK($D112),ISBLANK($E112),$H112="N",ISBLANK($H112)),1,VLOOKUP('Worksheet 2a'!$D$27,INDIRECT(VLOOKUP('Crash Summary Worksheet'!$D112,'Crash Types &amp; Calculations'!$M$5:$N$9,2,FALSE)),VLOOKUP("Wet Pavement",'Crash Types &amp; Calculations'!$D$5:$K$26,8,FALSE),FALSE))</f>
        <v>1</v>
      </c>
      <c r="AI112" s="286">
        <f ca="1">IF(OR(ISBLANK('Worksheet 2a'!$D$27),ISBLANK($D112),ISBLANK($E112),$G112="N",ISBLANK($G112)),1,VLOOKUP('Worksheet 2a'!$D$27,INDIRECT(VLOOKUP('Crash Summary Worksheet'!$D112,'Crash Types &amp; Calculations'!$M$5:$N$9,2,FALSE)),VLOOKUP("Night",'Crash Types &amp; Calculations'!$D$5:$K$26,8,FALSE),FALSE))</f>
        <v>1</v>
      </c>
      <c r="AJ112" s="288">
        <f t="shared" si="11"/>
        <v>0</v>
      </c>
      <c r="AK112" s="284">
        <f ca="1">IF(OR(ISBLANK('Worksheet 2a'!$D$41),ISBLANK($D112),ISBLANK($E112),ISERROR(VLOOKUP('Worksheet 2a'!$D$41,INDIRECT(VLOOKUP('Crash Summary Worksheet'!$D112,'Crash Types &amp; Calculations'!$M$5:$N$9,2,FALSE)),VLOOKUP('Crash Summary Worksheet'!$E112,'Crash Types &amp; Calculations'!$D$5:$K$26,8,FALSE),FALSE))),1,VLOOKUP('Worksheet 2a'!$D$41,INDIRECT(VLOOKUP('Crash Summary Worksheet'!$D112,'Crash Types &amp; Calculations'!$M$5:$N$9,2,FALSE)),VLOOKUP('Crash Summary Worksheet'!$E112,'Crash Types &amp; Calculations'!$D$5:$K$26,8,FALSE),FALSE))</f>
        <v>1</v>
      </c>
      <c r="AL112" s="285">
        <f ca="1">IF(OR(ISBLANK('Worksheet 2a'!$D$41),ISBLANK($D112),ISBLANK($E112),$H112="N",ISBLANK($H112)),1,VLOOKUP('Worksheet 2a'!$D$41,INDIRECT(VLOOKUP('Crash Summary Worksheet'!$D112,'Crash Types &amp; Calculations'!$M$5:$N$9,2,FALSE)),VLOOKUP("Wet Pavement",'Crash Types &amp; Calculations'!$D$5:$K$26,8,FALSE),FALSE))</f>
        <v>1</v>
      </c>
      <c r="AM112" s="287">
        <f ca="1">IF(OR(ISBLANK('Worksheet 2a'!$D$41),ISBLANK($D112),ISBLANK($E112),$G112="N",ISBLANK($G112)),1,VLOOKUP('Worksheet 2a'!$D$41,INDIRECT(VLOOKUP('Crash Summary Worksheet'!$D112,'Crash Types &amp; Calculations'!$M$5:$N$9,2,FALSE)),VLOOKUP("Night",'Crash Types &amp; Calculations'!$D$5:$K$26,8,FALSE),FALSE))</f>
        <v>1</v>
      </c>
      <c r="AN112" s="288">
        <f t="shared" si="12"/>
        <v>0</v>
      </c>
      <c r="AO112" s="284">
        <f ca="1">IF(OR(ISBLANK('Worksheet 2b'!$D$13),ISBLANK($D112),ISBLANK($E112),ISERROR(VLOOKUP('Worksheet 2b'!$D$13,INDIRECT(VLOOKUP('Crash Summary Worksheet'!$D112,'Crash Types &amp; Calculations'!$M$5:$N$9,2,FALSE)),VLOOKUP('Crash Summary Worksheet'!$E112,'Crash Types &amp; Calculations'!$D$5:$K$26,8,FALSE),FALSE))),1,VLOOKUP('Worksheet 2b'!$D$13,INDIRECT(VLOOKUP('Crash Summary Worksheet'!$D112,'Crash Types &amp; Calculations'!$M$5:$N$9,2,FALSE)),VLOOKUP('Crash Summary Worksheet'!$E112,'Crash Types &amp; Calculations'!$D$5:$K$26,8,FALSE),FALSE))</f>
        <v>1</v>
      </c>
      <c r="AP112" s="285">
        <f ca="1">IF(OR(ISBLANK('Worksheet 2b'!$D$13),ISBLANK($D112),ISBLANK($E112),$H112="N",ISBLANK($H112)),1,VLOOKUP('Worksheet 2b'!$D$13,INDIRECT(VLOOKUP('Crash Summary Worksheet'!$D112,'Crash Types &amp; Calculations'!$M$5:$N$9,2,FALSE)),VLOOKUP("Wet Pavement",'Crash Types &amp; Calculations'!$D$5:$K$26,8,FALSE),FALSE))</f>
        <v>1</v>
      </c>
      <c r="AQ112" s="286">
        <f ca="1">IF(OR(ISBLANK('Worksheet 2b'!$D$13),ISBLANK($D112),ISBLANK($E112),$G112="N",ISBLANK($G112)),1,VLOOKUP('Worksheet 2b'!$D$13,INDIRECT(VLOOKUP('Crash Summary Worksheet'!$D112,'Crash Types &amp; Calculations'!$M$5:$N$9,2,FALSE)),VLOOKUP("Night",'Crash Types &amp; Calculations'!$D$5:$K$26,8,FALSE),FALSE))</f>
        <v>1</v>
      </c>
      <c r="AR112" s="288">
        <f t="shared" si="13"/>
        <v>0</v>
      </c>
      <c r="AS112" s="284">
        <f ca="1">IF(OR(ISBLANK('Worksheet 2b'!$D$27),ISBLANK($D112),ISBLANK($E112),ISERROR(VLOOKUP('Worksheet 2b'!$D$27,INDIRECT(VLOOKUP('Crash Summary Worksheet'!$D112,'Crash Types &amp; Calculations'!$M$5:$N$9,2,FALSE)),VLOOKUP('Crash Summary Worksheet'!$E112,'Crash Types &amp; Calculations'!$D$5:$K$26,8,FALSE),FALSE))),1,VLOOKUP('Worksheet 2b'!$D$27,INDIRECT(VLOOKUP('Crash Summary Worksheet'!$D112,'Crash Types &amp; Calculations'!$M$5:$N$9,2,FALSE)),VLOOKUP('Crash Summary Worksheet'!$E112,'Crash Types &amp; Calculations'!$D$5:$K$26,8,FALSE),FALSE))</f>
        <v>1</v>
      </c>
      <c r="AT112" s="285">
        <f ca="1">IF(OR(ISBLANK('Worksheet 2b'!$D$27),ISBLANK($D112),ISBLANK($E112),$H112="N",ISBLANK($H112)),1,VLOOKUP('Worksheet 2b'!$D$27,INDIRECT(VLOOKUP('Crash Summary Worksheet'!$D112,'Crash Types &amp; Calculations'!$M$5:$N$9,2,FALSE)),VLOOKUP("Wet Pavement",'Crash Types &amp; Calculations'!$D$5:$K$26,8,FALSE),FALSE))</f>
        <v>1</v>
      </c>
      <c r="AU112" s="286">
        <f ca="1">IF(OR(ISBLANK('Worksheet 2b'!$D$27),ISBLANK($D112),ISBLANK($E112),$G112="N",ISBLANK($G112)),1,VLOOKUP('Worksheet 2b'!$D$27,INDIRECT(VLOOKUP('Crash Summary Worksheet'!$D112,'Crash Types &amp; Calculations'!$M$5:$N$9,2,FALSE)),VLOOKUP("Night",'Crash Types &amp; Calculations'!$D$5:$K$26,8,FALSE),FALSE))</f>
        <v>1</v>
      </c>
      <c r="AV112" s="288">
        <f t="shared" si="14"/>
        <v>0</v>
      </c>
      <c r="AW112" s="284">
        <f ca="1">IF(OR(ISBLANK('Worksheet 2b'!$D$41),ISBLANK($D112),ISBLANK($E112),ISERROR(VLOOKUP('Worksheet 2b'!$D$41,INDIRECT(VLOOKUP('Crash Summary Worksheet'!$D112,'Crash Types &amp; Calculations'!$M$5:$N$9,2,FALSE)),VLOOKUP('Crash Summary Worksheet'!$E112,'Crash Types &amp; Calculations'!$D$5:$K$26,8,FALSE),FALSE))),1,VLOOKUP('Worksheet 2b'!$D$41,INDIRECT(VLOOKUP('Crash Summary Worksheet'!$D112,'Crash Types &amp; Calculations'!$M$5:$N$9,2,FALSE)),VLOOKUP('Crash Summary Worksheet'!$E112,'Crash Types &amp; Calculations'!$D$5:$K$26,8,FALSE),FALSE))</f>
        <v>1</v>
      </c>
      <c r="AX112" s="285">
        <f ca="1">IF(OR(ISBLANK('Worksheet 2b'!$D$41),ISBLANK($D112),ISBLANK($E112),$H112="N",ISBLANK($H112)),1,VLOOKUP('Worksheet 2b'!$D$41,INDIRECT(VLOOKUP('Crash Summary Worksheet'!$D112,'Crash Types &amp; Calculations'!$M$5:$N$9,2,FALSE)),VLOOKUP("Wet Pavement",'Crash Types &amp; Calculations'!$D$5:$K$26,8,FALSE),FALSE))</f>
        <v>1</v>
      </c>
      <c r="AY112" s="287">
        <f ca="1">IF(OR(ISBLANK('Worksheet 2b'!$D$41),ISBLANK($D112),ISBLANK($E112),$G112="N",ISBLANK($G112)),1,VLOOKUP('Worksheet 2b'!$D$41,INDIRECT(VLOOKUP('Crash Summary Worksheet'!$D112,'Crash Types &amp; Calculations'!$M$5:$N$9,2,FALSE)),VLOOKUP("Night",'Crash Types &amp; Calculations'!$D$5:$K$26,8,FALSE),FALSE))</f>
        <v>1</v>
      </c>
      <c r="AZ112" s="288">
        <f t="shared" si="15"/>
        <v>0</v>
      </c>
    </row>
    <row r="113" spans="1:52" ht="12.75" customHeight="1" x14ac:dyDescent="0.2">
      <c r="A113" s="618">
        <v>108</v>
      </c>
      <c r="B113" s="118"/>
      <c r="C113" s="119"/>
      <c r="D113" s="117"/>
      <c r="E113" s="117"/>
      <c r="F113" s="117"/>
      <c r="G113" s="118"/>
      <c r="H113" s="118"/>
      <c r="I113" s="118"/>
      <c r="J113" s="118"/>
      <c r="K113" s="117"/>
      <c r="L113" s="120"/>
      <c r="M113" s="289">
        <f t="shared" si="16"/>
        <v>0</v>
      </c>
      <c r="N113" s="290">
        <f t="shared" si="17"/>
        <v>1</v>
      </c>
      <c r="O113" s="283">
        <f>IF(ISBLANK('Worksheet 2a'!$D$13),1,
IF(AND(MAX(AC113:AE113)&gt;1,MIN(AC113:AE113)&lt;=1),MAX(AC113:AE113)*MIN(AC113:AE113),
IF(MIN(AC113:AE113)&gt;=1,MAX(AC113:AE113),MIN(AC113:AE113))))</f>
        <v>1</v>
      </c>
      <c r="P113" s="283">
        <f>IF(ISBLANK('Worksheet 2a'!$D$27),1,
IF(AND(MAX(AG113:AI113)&gt;1,MIN(AG113:AI113)&lt;=1),MAX(AG113:AI113)*MIN(AG113:AI113),
IF(MIN(AG113:AI113)&gt;=1,MAX(AG113:AI113),MIN(AG113:AI113))))</f>
        <v>1</v>
      </c>
      <c r="Q113" s="283">
        <f>IF(ISBLANK('Worksheet 2a'!$D$41),1,
IF(AND(MAX(AK113:AM113)&gt;1,MIN(AK113:AM113)&lt;=1),MAX(AK113:AM113)*MIN(AK113:AM113),
IF(MIN(AK113:AM113)&gt;=1,MAX(AK113:AM113),MIN(AK113:AM113))))</f>
        <v>1</v>
      </c>
      <c r="R113" s="283">
        <f>IF(ISBLANK('Worksheet 2b'!$D$13),1,
IF(AND(MAX(AO113:AQ113)&gt;1,MIN(AO113:AQ113)&lt;=1),MAX(AO113:AQ113)*MIN(AO113:AQ113),
IF(MIN(AO113:AQ113)&gt;=1,MAX(AO113:AQ113),MIN(AO113:AQ113))))</f>
        <v>1</v>
      </c>
      <c r="S113" s="283">
        <f>IF(ISBLANK('Worksheet 2b'!$D$27),1,
IF(AND(MAX(AS113:AU113)&gt;1,MIN(AS113:AU113)&lt;=1),MAX(AS113:AU113)*MIN(AS113:AU113),
IF(MIN(AS113:AU113)&gt;=1,MAX(AS113:AU113),MIN(AS113:AU113))))</f>
        <v>1</v>
      </c>
      <c r="T113" s="283">
        <f>IF(ISBLANK('Worksheet 2b'!$D$41),1,
IF(AND(MAX(AW113:AY113)&gt;1,MIN(AW113:AY113)&lt;=1),MAX(AW113:AY113)*MIN(AW113:AY113),
IF(MIN(AW113:AY113)&gt;=1,MAX(AW113:AY113),MIN(AW113:AY113))))</f>
        <v>1</v>
      </c>
      <c r="U113" s="669" cm="1">
        <f t="array" ref="U113">IF(MAX(O113:T113)&lt;=1,1,PRODUCT(IF(O113:T113&gt;=1,O113:T113)))</f>
        <v>1</v>
      </c>
      <c r="V113" s="669">
        <f t="shared" si="18"/>
        <v>1</v>
      </c>
      <c r="W113" s="683" t="str">
        <f t="shared" si="19"/>
        <v>X</v>
      </c>
      <c r="X113" s="683">
        <f>IF(P113=MIN($O113:$T113),IF(COUNTIF($W113:W113,"X")&gt;0,P113,"X"),P113)</f>
        <v>1</v>
      </c>
      <c r="Y113" s="683">
        <f>IF(Q113=MIN($O113:$T113),IF(COUNTIF($W113:X113,"X")&gt;0,Q113,"X"),Q113)</f>
        <v>1</v>
      </c>
      <c r="Z113" s="683">
        <f>IF(R113=MIN($O113:$T113),IF(COUNTIF($W113:Y113,"X")&gt;0,R113,"X"),R113)</f>
        <v>1</v>
      </c>
      <c r="AA113" s="683">
        <f>IF(S113=MIN($O113:$T113),IF(COUNTIF($W113:Z113,"X")&gt;0,S113,"X"),S113)</f>
        <v>1</v>
      </c>
      <c r="AB113" s="684">
        <f>IF(T113=MIN($O113:$T113),IF(COUNTIF($W113:AA113,"X")&gt;0,T113,"X"),T113)</f>
        <v>1</v>
      </c>
      <c r="AC113" s="284">
        <f ca="1">IF(OR(ISBLANK('Worksheet 2a'!$D$13),ISBLANK($D113),ISBLANK($E113),ISERROR(VLOOKUP('Worksheet 2a'!$D$13,INDIRECT(VLOOKUP('Crash Summary Worksheet'!$D113,'Crash Types &amp; Calculations'!$M$5:$N$9,2,FALSE)),VLOOKUP('Crash Summary Worksheet'!$E113,'Crash Types &amp; Calculations'!$D$5:$K$26,8,FALSE),FALSE))),1,VLOOKUP('Worksheet 2a'!$D$13,INDIRECT(VLOOKUP('Crash Summary Worksheet'!$D113,'Crash Types &amp; Calculations'!$M$5:$N$9,2,FALSE)),VLOOKUP('Crash Summary Worksheet'!$E113,'Crash Types &amp; Calculations'!$D$5:$K$26,8,FALSE),FALSE))</f>
        <v>1</v>
      </c>
      <c r="AD113" s="285">
        <f ca="1">IF(OR(ISBLANK('Worksheet 2a'!$D$13),ISBLANK($D113),ISBLANK($E113),$H113="N",ISBLANK($H113)),1,VLOOKUP('Worksheet 2a'!$D$13,INDIRECT(VLOOKUP('Crash Summary Worksheet'!$D113,'Crash Types &amp; Calculations'!$M$5:$N$9,2,FALSE)),VLOOKUP("Wet Pavement",'Crash Types &amp; Calculations'!$D$5:$K$26,8,FALSE),FALSE))</f>
        <v>1</v>
      </c>
      <c r="AE113" s="286">
        <f ca="1">IF(OR(ISBLANK('Worksheet 2a'!$D$13),ISBLANK($D113),ISBLANK($E113),$G113="N",ISBLANK($G113)),1,VLOOKUP('Worksheet 2a'!$D$13,INDIRECT(VLOOKUP('Crash Summary Worksheet'!$D113,'Crash Types &amp; Calculations'!$M$5:$N$9,2,FALSE)),VLOOKUP("Night",'Crash Types &amp; Calculations'!$D$5:$K$26,8,FALSE),FALSE))</f>
        <v>1</v>
      </c>
      <c r="AF113" s="288">
        <f t="shared" si="10"/>
        <v>0</v>
      </c>
      <c r="AG113" s="284">
        <f ca="1">IF(OR(ISBLANK('Worksheet 2a'!$D$27),ISBLANK($D113),ISBLANK($E113),ISERROR(VLOOKUP('Worksheet 2a'!$D$27,INDIRECT(VLOOKUP('Crash Summary Worksheet'!$D113,'Crash Types &amp; Calculations'!$M$5:$N$9,2,FALSE)),VLOOKUP('Crash Summary Worksheet'!$E113,'Crash Types &amp; Calculations'!$D$5:$K$26,8,FALSE),FALSE))),1,VLOOKUP('Worksheet 2a'!$D$27,INDIRECT(VLOOKUP('Crash Summary Worksheet'!$D113,'Crash Types &amp; Calculations'!$M$5:$N$9,2,FALSE)),VLOOKUP('Crash Summary Worksheet'!$E113,'Crash Types &amp; Calculations'!$D$5:$K$26,8,FALSE),FALSE))</f>
        <v>1</v>
      </c>
      <c r="AH113" s="285">
        <f ca="1">IF(OR(ISBLANK('Worksheet 2a'!$D$27),ISBLANK($D113),ISBLANK($E113),$H113="N",ISBLANK($H113)),1,VLOOKUP('Worksheet 2a'!$D$27,INDIRECT(VLOOKUP('Crash Summary Worksheet'!$D113,'Crash Types &amp; Calculations'!$M$5:$N$9,2,FALSE)),VLOOKUP("Wet Pavement",'Crash Types &amp; Calculations'!$D$5:$K$26,8,FALSE),FALSE))</f>
        <v>1</v>
      </c>
      <c r="AI113" s="286">
        <f ca="1">IF(OR(ISBLANK('Worksheet 2a'!$D$27),ISBLANK($D113),ISBLANK($E113),$G113="N",ISBLANK($G113)),1,VLOOKUP('Worksheet 2a'!$D$27,INDIRECT(VLOOKUP('Crash Summary Worksheet'!$D113,'Crash Types &amp; Calculations'!$M$5:$N$9,2,FALSE)),VLOOKUP("Night",'Crash Types &amp; Calculations'!$D$5:$K$26,8,FALSE),FALSE))</f>
        <v>1</v>
      </c>
      <c r="AJ113" s="288">
        <f t="shared" si="11"/>
        <v>0</v>
      </c>
      <c r="AK113" s="284">
        <f ca="1">IF(OR(ISBLANK('Worksheet 2a'!$D$41),ISBLANK($D113),ISBLANK($E113),ISERROR(VLOOKUP('Worksheet 2a'!$D$41,INDIRECT(VLOOKUP('Crash Summary Worksheet'!$D113,'Crash Types &amp; Calculations'!$M$5:$N$9,2,FALSE)),VLOOKUP('Crash Summary Worksheet'!$E113,'Crash Types &amp; Calculations'!$D$5:$K$26,8,FALSE),FALSE))),1,VLOOKUP('Worksheet 2a'!$D$41,INDIRECT(VLOOKUP('Crash Summary Worksheet'!$D113,'Crash Types &amp; Calculations'!$M$5:$N$9,2,FALSE)),VLOOKUP('Crash Summary Worksheet'!$E113,'Crash Types &amp; Calculations'!$D$5:$K$26,8,FALSE),FALSE))</f>
        <v>1</v>
      </c>
      <c r="AL113" s="285">
        <f ca="1">IF(OR(ISBLANK('Worksheet 2a'!$D$41),ISBLANK($D113),ISBLANK($E113),$H113="N",ISBLANK($H113)),1,VLOOKUP('Worksheet 2a'!$D$41,INDIRECT(VLOOKUP('Crash Summary Worksheet'!$D113,'Crash Types &amp; Calculations'!$M$5:$N$9,2,FALSE)),VLOOKUP("Wet Pavement",'Crash Types &amp; Calculations'!$D$5:$K$26,8,FALSE),FALSE))</f>
        <v>1</v>
      </c>
      <c r="AM113" s="287">
        <f ca="1">IF(OR(ISBLANK('Worksheet 2a'!$D$41),ISBLANK($D113),ISBLANK($E113),$G113="N",ISBLANK($G113)),1,VLOOKUP('Worksheet 2a'!$D$41,INDIRECT(VLOOKUP('Crash Summary Worksheet'!$D113,'Crash Types &amp; Calculations'!$M$5:$N$9,2,FALSE)),VLOOKUP("Night",'Crash Types &amp; Calculations'!$D$5:$K$26,8,FALSE),FALSE))</f>
        <v>1</v>
      </c>
      <c r="AN113" s="288">
        <f t="shared" si="12"/>
        <v>0</v>
      </c>
      <c r="AO113" s="284">
        <f ca="1">IF(OR(ISBLANK('Worksheet 2b'!$D$13),ISBLANK($D113),ISBLANK($E113),ISERROR(VLOOKUP('Worksheet 2b'!$D$13,INDIRECT(VLOOKUP('Crash Summary Worksheet'!$D113,'Crash Types &amp; Calculations'!$M$5:$N$9,2,FALSE)),VLOOKUP('Crash Summary Worksheet'!$E113,'Crash Types &amp; Calculations'!$D$5:$K$26,8,FALSE),FALSE))),1,VLOOKUP('Worksheet 2b'!$D$13,INDIRECT(VLOOKUP('Crash Summary Worksheet'!$D113,'Crash Types &amp; Calculations'!$M$5:$N$9,2,FALSE)),VLOOKUP('Crash Summary Worksheet'!$E113,'Crash Types &amp; Calculations'!$D$5:$K$26,8,FALSE),FALSE))</f>
        <v>1</v>
      </c>
      <c r="AP113" s="285">
        <f ca="1">IF(OR(ISBLANK('Worksheet 2b'!$D$13),ISBLANK($D113),ISBLANK($E113),$H113="N",ISBLANK($H113)),1,VLOOKUP('Worksheet 2b'!$D$13,INDIRECT(VLOOKUP('Crash Summary Worksheet'!$D113,'Crash Types &amp; Calculations'!$M$5:$N$9,2,FALSE)),VLOOKUP("Wet Pavement",'Crash Types &amp; Calculations'!$D$5:$K$26,8,FALSE),FALSE))</f>
        <v>1</v>
      </c>
      <c r="AQ113" s="286">
        <f ca="1">IF(OR(ISBLANK('Worksheet 2b'!$D$13),ISBLANK($D113),ISBLANK($E113),$G113="N",ISBLANK($G113)),1,VLOOKUP('Worksheet 2b'!$D$13,INDIRECT(VLOOKUP('Crash Summary Worksheet'!$D113,'Crash Types &amp; Calculations'!$M$5:$N$9,2,FALSE)),VLOOKUP("Night",'Crash Types &amp; Calculations'!$D$5:$K$26,8,FALSE),FALSE))</f>
        <v>1</v>
      </c>
      <c r="AR113" s="288">
        <f t="shared" si="13"/>
        <v>0</v>
      </c>
      <c r="AS113" s="284">
        <f ca="1">IF(OR(ISBLANK('Worksheet 2b'!$D$27),ISBLANK($D113),ISBLANK($E113),ISERROR(VLOOKUP('Worksheet 2b'!$D$27,INDIRECT(VLOOKUP('Crash Summary Worksheet'!$D113,'Crash Types &amp; Calculations'!$M$5:$N$9,2,FALSE)),VLOOKUP('Crash Summary Worksheet'!$E113,'Crash Types &amp; Calculations'!$D$5:$K$26,8,FALSE),FALSE))),1,VLOOKUP('Worksheet 2b'!$D$27,INDIRECT(VLOOKUP('Crash Summary Worksheet'!$D113,'Crash Types &amp; Calculations'!$M$5:$N$9,2,FALSE)),VLOOKUP('Crash Summary Worksheet'!$E113,'Crash Types &amp; Calculations'!$D$5:$K$26,8,FALSE),FALSE))</f>
        <v>1</v>
      </c>
      <c r="AT113" s="285">
        <f ca="1">IF(OR(ISBLANK('Worksheet 2b'!$D$27),ISBLANK($D113),ISBLANK($E113),$H113="N",ISBLANK($H113)),1,VLOOKUP('Worksheet 2b'!$D$27,INDIRECT(VLOOKUP('Crash Summary Worksheet'!$D113,'Crash Types &amp; Calculations'!$M$5:$N$9,2,FALSE)),VLOOKUP("Wet Pavement",'Crash Types &amp; Calculations'!$D$5:$K$26,8,FALSE),FALSE))</f>
        <v>1</v>
      </c>
      <c r="AU113" s="286">
        <f ca="1">IF(OR(ISBLANK('Worksheet 2b'!$D$27),ISBLANK($D113),ISBLANK($E113),$G113="N",ISBLANK($G113)),1,VLOOKUP('Worksheet 2b'!$D$27,INDIRECT(VLOOKUP('Crash Summary Worksheet'!$D113,'Crash Types &amp; Calculations'!$M$5:$N$9,2,FALSE)),VLOOKUP("Night",'Crash Types &amp; Calculations'!$D$5:$K$26,8,FALSE),FALSE))</f>
        <v>1</v>
      </c>
      <c r="AV113" s="288">
        <f t="shared" si="14"/>
        <v>0</v>
      </c>
      <c r="AW113" s="284">
        <f ca="1">IF(OR(ISBLANK('Worksheet 2b'!$D$41),ISBLANK($D113),ISBLANK($E113),ISERROR(VLOOKUP('Worksheet 2b'!$D$41,INDIRECT(VLOOKUP('Crash Summary Worksheet'!$D113,'Crash Types &amp; Calculations'!$M$5:$N$9,2,FALSE)),VLOOKUP('Crash Summary Worksheet'!$E113,'Crash Types &amp; Calculations'!$D$5:$K$26,8,FALSE),FALSE))),1,VLOOKUP('Worksheet 2b'!$D$41,INDIRECT(VLOOKUP('Crash Summary Worksheet'!$D113,'Crash Types &amp; Calculations'!$M$5:$N$9,2,FALSE)),VLOOKUP('Crash Summary Worksheet'!$E113,'Crash Types &amp; Calculations'!$D$5:$K$26,8,FALSE),FALSE))</f>
        <v>1</v>
      </c>
      <c r="AX113" s="285">
        <f ca="1">IF(OR(ISBLANK('Worksheet 2b'!$D$41),ISBLANK($D113),ISBLANK($E113),$H113="N",ISBLANK($H113)),1,VLOOKUP('Worksheet 2b'!$D$41,INDIRECT(VLOOKUP('Crash Summary Worksheet'!$D113,'Crash Types &amp; Calculations'!$M$5:$N$9,2,FALSE)),VLOOKUP("Wet Pavement",'Crash Types &amp; Calculations'!$D$5:$K$26,8,FALSE),FALSE))</f>
        <v>1</v>
      </c>
      <c r="AY113" s="287">
        <f ca="1">IF(OR(ISBLANK('Worksheet 2b'!$D$41),ISBLANK($D113),ISBLANK($E113),$G113="N",ISBLANK($G113)),1,VLOOKUP('Worksheet 2b'!$D$41,INDIRECT(VLOOKUP('Crash Summary Worksheet'!$D113,'Crash Types &amp; Calculations'!$M$5:$N$9,2,FALSE)),VLOOKUP("Night",'Crash Types &amp; Calculations'!$D$5:$K$26,8,FALSE),FALSE))</f>
        <v>1</v>
      </c>
      <c r="AZ113" s="288">
        <f t="shared" si="15"/>
        <v>0</v>
      </c>
    </row>
    <row r="114" spans="1:52" ht="12.75" customHeight="1" x14ac:dyDescent="0.2">
      <c r="A114" s="618">
        <v>109</v>
      </c>
      <c r="B114" s="118"/>
      <c r="C114" s="119"/>
      <c r="D114" s="117"/>
      <c r="E114" s="117"/>
      <c r="F114" s="117"/>
      <c r="G114" s="118"/>
      <c r="H114" s="118"/>
      <c r="I114" s="118"/>
      <c r="J114" s="118"/>
      <c r="K114" s="117"/>
      <c r="L114" s="120"/>
      <c r="M114" s="289">
        <f t="shared" si="16"/>
        <v>0</v>
      </c>
      <c r="N114" s="290">
        <f t="shared" si="17"/>
        <v>1</v>
      </c>
      <c r="O114" s="283">
        <f>IF(ISBLANK('Worksheet 2a'!$D$13),1,
IF(AND(MAX(AC114:AE114)&gt;1,MIN(AC114:AE114)&lt;=1),MAX(AC114:AE114)*MIN(AC114:AE114),
IF(MIN(AC114:AE114)&gt;=1,MAX(AC114:AE114),MIN(AC114:AE114))))</f>
        <v>1</v>
      </c>
      <c r="P114" s="283">
        <f>IF(ISBLANK('Worksheet 2a'!$D$27),1,
IF(AND(MAX(AG114:AI114)&gt;1,MIN(AG114:AI114)&lt;=1),MAX(AG114:AI114)*MIN(AG114:AI114),
IF(MIN(AG114:AI114)&gt;=1,MAX(AG114:AI114),MIN(AG114:AI114))))</f>
        <v>1</v>
      </c>
      <c r="Q114" s="283">
        <f>IF(ISBLANK('Worksheet 2a'!$D$41),1,
IF(AND(MAX(AK114:AM114)&gt;1,MIN(AK114:AM114)&lt;=1),MAX(AK114:AM114)*MIN(AK114:AM114),
IF(MIN(AK114:AM114)&gt;=1,MAX(AK114:AM114),MIN(AK114:AM114))))</f>
        <v>1</v>
      </c>
      <c r="R114" s="283">
        <f>IF(ISBLANK('Worksheet 2b'!$D$13),1,
IF(AND(MAX(AO114:AQ114)&gt;1,MIN(AO114:AQ114)&lt;=1),MAX(AO114:AQ114)*MIN(AO114:AQ114),
IF(MIN(AO114:AQ114)&gt;=1,MAX(AO114:AQ114),MIN(AO114:AQ114))))</f>
        <v>1</v>
      </c>
      <c r="S114" s="283">
        <f>IF(ISBLANK('Worksheet 2b'!$D$27),1,
IF(AND(MAX(AS114:AU114)&gt;1,MIN(AS114:AU114)&lt;=1),MAX(AS114:AU114)*MIN(AS114:AU114),
IF(MIN(AS114:AU114)&gt;=1,MAX(AS114:AU114),MIN(AS114:AU114))))</f>
        <v>1</v>
      </c>
      <c r="T114" s="283">
        <f>IF(ISBLANK('Worksheet 2b'!$D$41),1,
IF(AND(MAX(AW114:AY114)&gt;1,MIN(AW114:AY114)&lt;=1),MAX(AW114:AY114)*MIN(AW114:AY114),
IF(MIN(AW114:AY114)&gt;=1,MAX(AW114:AY114),MIN(AW114:AY114))))</f>
        <v>1</v>
      </c>
      <c r="U114" s="669" cm="1">
        <f t="array" ref="U114">IF(MAX(O114:T114)&lt;=1,1,PRODUCT(IF(O114:T114&gt;=1,O114:T114)))</f>
        <v>1</v>
      </c>
      <c r="V114" s="669">
        <f t="shared" si="18"/>
        <v>1</v>
      </c>
      <c r="W114" s="683" t="str">
        <f t="shared" si="19"/>
        <v>X</v>
      </c>
      <c r="X114" s="683">
        <f>IF(P114=MIN($O114:$T114),IF(COUNTIF($W114:W114,"X")&gt;0,P114,"X"),P114)</f>
        <v>1</v>
      </c>
      <c r="Y114" s="683">
        <f>IF(Q114=MIN($O114:$T114),IF(COUNTIF($W114:X114,"X")&gt;0,Q114,"X"),Q114)</f>
        <v>1</v>
      </c>
      <c r="Z114" s="683">
        <f>IF(R114=MIN($O114:$T114),IF(COUNTIF($W114:Y114,"X")&gt;0,R114,"X"),R114)</f>
        <v>1</v>
      </c>
      <c r="AA114" s="683">
        <f>IF(S114=MIN($O114:$T114),IF(COUNTIF($W114:Z114,"X")&gt;0,S114,"X"),S114)</f>
        <v>1</v>
      </c>
      <c r="AB114" s="684">
        <f>IF(T114=MIN($O114:$T114),IF(COUNTIF($W114:AA114,"X")&gt;0,T114,"X"),T114)</f>
        <v>1</v>
      </c>
      <c r="AC114" s="284">
        <f ca="1">IF(OR(ISBLANK('Worksheet 2a'!$D$13),ISBLANK($D114),ISBLANK($E114),ISERROR(VLOOKUP('Worksheet 2a'!$D$13,INDIRECT(VLOOKUP('Crash Summary Worksheet'!$D114,'Crash Types &amp; Calculations'!$M$5:$N$9,2,FALSE)),VLOOKUP('Crash Summary Worksheet'!$E114,'Crash Types &amp; Calculations'!$D$5:$K$26,8,FALSE),FALSE))),1,VLOOKUP('Worksheet 2a'!$D$13,INDIRECT(VLOOKUP('Crash Summary Worksheet'!$D114,'Crash Types &amp; Calculations'!$M$5:$N$9,2,FALSE)),VLOOKUP('Crash Summary Worksheet'!$E114,'Crash Types &amp; Calculations'!$D$5:$K$26,8,FALSE),FALSE))</f>
        <v>1</v>
      </c>
      <c r="AD114" s="285">
        <f ca="1">IF(OR(ISBLANK('Worksheet 2a'!$D$13),ISBLANK($D114),ISBLANK($E114),$H114="N",ISBLANK($H114)),1,VLOOKUP('Worksheet 2a'!$D$13,INDIRECT(VLOOKUP('Crash Summary Worksheet'!$D114,'Crash Types &amp; Calculations'!$M$5:$N$9,2,FALSE)),VLOOKUP("Wet Pavement",'Crash Types &amp; Calculations'!$D$5:$K$26,8,FALSE),FALSE))</f>
        <v>1</v>
      </c>
      <c r="AE114" s="286">
        <f ca="1">IF(OR(ISBLANK('Worksheet 2a'!$D$13),ISBLANK($D114),ISBLANK($E114),$G114="N",ISBLANK($G114)),1,VLOOKUP('Worksheet 2a'!$D$13,INDIRECT(VLOOKUP('Crash Summary Worksheet'!$D114,'Crash Types &amp; Calculations'!$M$5:$N$9,2,FALSE)),VLOOKUP("Night",'Crash Types &amp; Calculations'!$D$5:$K$26,8,FALSE),FALSE))</f>
        <v>1</v>
      </c>
      <c r="AF114" s="288">
        <f t="shared" si="10"/>
        <v>0</v>
      </c>
      <c r="AG114" s="284">
        <f ca="1">IF(OR(ISBLANK('Worksheet 2a'!$D$27),ISBLANK($D114),ISBLANK($E114),ISERROR(VLOOKUP('Worksheet 2a'!$D$27,INDIRECT(VLOOKUP('Crash Summary Worksheet'!$D114,'Crash Types &amp; Calculations'!$M$5:$N$9,2,FALSE)),VLOOKUP('Crash Summary Worksheet'!$E114,'Crash Types &amp; Calculations'!$D$5:$K$26,8,FALSE),FALSE))),1,VLOOKUP('Worksheet 2a'!$D$27,INDIRECT(VLOOKUP('Crash Summary Worksheet'!$D114,'Crash Types &amp; Calculations'!$M$5:$N$9,2,FALSE)),VLOOKUP('Crash Summary Worksheet'!$E114,'Crash Types &amp; Calculations'!$D$5:$K$26,8,FALSE),FALSE))</f>
        <v>1</v>
      </c>
      <c r="AH114" s="285">
        <f ca="1">IF(OR(ISBLANK('Worksheet 2a'!$D$27),ISBLANK($D114),ISBLANK($E114),$H114="N",ISBLANK($H114)),1,VLOOKUP('Worksheet 2a'!$D$27,INDIRECT(VLOOKUP('Crash Summary Worksheet'!$D114,'Crash Types &amp; Calculations'!$M$5:$N$9,2,FALSE)),VLOOKUP("Wet Pavement",'Crash Types &amp; Calculations'!$D$5:$K$26,8,FALSE),FALSE))</f>
        <v>1</v>
      </c>
      <c r="AI114" s="286">
        <f ca="1">IF(OR(ISBLANK('Worksheet 2a'!$D$27),ISBLANK($D114),ISBLANK($E114),$G114="N",ISBLANK($G114)),1,VLOOKUP('Worksheet 2a'!$D$27,INDIRECT(VLOOKUP('Crash Summary Worksheet'!$D114,'Crash Types &amp; Calculations'!$M$5:$N$9,2,FALSE)),VLOOKUP("Night",'Crash Types &amp; Calculations'!$D$5:$K$26,8,FALSE),FALSE))</f>
        <v>1</v>
      </c>
      <c r="AJ114" s="288">
        <f t="shared" si="11"/>
        <v>0</v>
      </c>
      <c r="AK114" s="284">
        <f ca="1">IF(OR(ISBLANK('Worksheet 2a'!$D$41),ISBLANK($D114),ISBLANK($E114),ISERROR(VLOOKUP('Worksheet 2a'!$D$41,INDIRECT(VLOOKUP('Crash Summary Worksheet'!$D114,'Crash Types &amp; Calculations'!$M$5:$N$9,2,FALSE)),VLOOKUP('Crash Summary Worksheet'!$E114,'Crash Types &amp; Calculations'!$D$5:$K$26,8,FALSE),FALSE))),1,VLOOKUP('Worksheet 2a'!$D$41,INDIRECT(VLOOKUP('Crash Summary Worksheet'!$D114,'Crash Types &amp; Calculations'!$M$5:$N$9,2,FALSE)),VLOOKUP('Crash Summary Worksheet'!$E114,'Crash Types &amp; Calculations'!$D$5:$K$26,8,FALSE),FALSE))</f>
        <v>1</v>
      </c>
      <c r="AL114" s="285">
        <f ca="1">IF(OR(ISBLANK('Worksheet 2a'!$D$41),ISBLANK($D114),ISBLANK($E114),$H114="N",ISBLANK($H114)),1,VLOOKUP('Worksheet 2a'!$D$41,INDIRECT(VLOOKUP('Crash Summary Worksheet'!$D114,'Crash Types &amp; Calculations'!$M$5:$N$9,2,FALSE)),VLOOKUP("Wet Pavement",'Crash Types &amp; Calculations'!$D$5:$K$26,8,FALSE),FALSE))</f>
        <v>1</v>
      </c>
      <c r="AM114" s="287">
        <f ca="1">IF(OR(ISBLANK('Worksheet 2a'!$D$41),ISBLANK($D114),ISBLANK($E114),$G114="N",ISBLANK($G114)),1,VLOOKUP('Worksheet 2a'!$D$41,INDIRECT(VLOOKUP('Crash Summary Worksheet'!$D114,'Crash Types &amp; Calculations'!$M$5:$N$9,2,FALSE)),VLOOKUP("Night",'Crash Types &amp; Calculations'!$D$5:$K$26,8,FALSE),FALSE))</f>
        <v>1</v>
      </c>
      <c r="AN114" s="288">
        <f t="shared" si="12"/>
        <v>0</v>
      </c>
      <c r="AO114" s="284">
        <f ca="1">IF(OR(ISBLANK('Worksheet 2b'!$D$13),ISBLANK($D114),ISBLANK($E114),ISERROR(VLOOKUP('Worksheet 2b'!$D$13,INDIRECT(VLOOKUP('Crash Summary Worksheet'!$D114,'Crash Types &amp; Calculations'!$M$5:$N$9,2,FALSE)),VLOOKUP('Crash Summary Worksheet'!$E114,'Crash Types &amp; Calculations'!$D$5:$K$26,8,FALSE),FALSE))),1,VLOOKUP('Worksheet 2b'!$D$13,INDIRECT(VLOOKUP('Crash Summary Worksheet'!$D114,'Crash Types &amp; Calculations'!$M$5:$N$9,2,FALSE)),VLOOKUP('Crash Summary Worksheet'!$E114,'Crash Types &amp; Calculations'!$D$5:$K$26,8,FALSE),FALSE))</f>
        <v>1</v>
      </c>
      <c r="AP114" s="285">
        <f ca="1">IF(OR(ISBLANK('Worksheet 2b'!$D$13),ISBLANK($D114),ISBLANK($E114),$H114="N",ISBLANK($H114)),1,VLOOKUP('Worksheet 2b'!$D$13,INDIRECT(VLOOKUP('Crash Summary Worksheet'!$D114,'Crash Types &amp; Calculations'!$M$5:$N$9,2,FALSE)),VLOOKUP("Wet Pavement",'Crash Types &amp; Calculations'!$D$5:$K$26,8,FALSE),FALSE))</f>
        <v>1</v>
      </c>
      <c r="AQ114" s="286">
        <f ca="1">IF(OR(ISBLANK('Worksheet 2b'!$D$13),ISBLANK($D114),ISBLANK($E114),$G114="N",ISBLANK($G114)),1,VLOOKUP('Worksheet 2b'!$D$13,INDIRECT(VLOOKUP('Crash Summary Worksheet'!$D114,'Crash Types &amp; Calculations'!$M$5:$N$9,2,FALSE)),VLOOKUP("Night",'Crash Types &amp; Calculations'!$D$5:$K$26,8,FALSE),FALSE))</f>
        <v>1</v>
      </c>
      <c r="AR114" s="288">
        <f t="shared" si="13"/>
        <v>0</v>
      </c>
      <c r="AS114" s="284">
        <f ca="1">IF(OR(ISBLANK('Worksheet 2b'!$D$27),ISBLANK($D114),ISBLANK($E114),ISERROR(VLOOKUP('Worksheet 2b'!$D$27,INDIRECT(VLOOKUP('Crash Summary Worksheet'!$D114,'Crash Types &amp; Calculations'!$M$5:$N$9,2,FALSE)),VLOOKUP('Crash Summary Worksheet'!$E114,'Crash Types &amp; Calculations'!$D$5:$K$26,8,FALSE),FALSE))),1,VLOOKUP('Worksheet 2b'!$D$27,INDIRECT(VLOOKUP('Crash Summary Worksheet'!$D114,'Crash Types &amp; Calculations'!$M$5:$N$9,2,FALSE)),VLOOKUP('Crash Summary Worksheet'!$E114,'Crash Types &amp; Calculations'!$D$5:$K$26,8,FALSE),FALSE))</f>
        <v>1</v>
      </c>
      <c r="AT114" s="285">
        <f ca="1">IF(OR(ISBLANK('Worksheet 2b'!$D$27),ISBLANK($D114),ISBLANK($E114),$H114="N",ISBLANK($H114)),1,VLOOKUP('Worksheet 2b'!$D$27,INDIRECT(VLOOKUP('Crash Summary Worksheet'!$D114,'Crash Types &amp; Calculations'!$M$5:$N$9,2,FALSE)),VLOOKUP("Wet Pavement",'Crash Types &amp; Calculations'!$D$5:$K$26,8,FALSE),FALSE))</f>
        <v>1</v>
      </c>
      <c r="AU114" s="286">
        <f ca="1">IF(OR(ISBLANK('Worksheet 2b'!$D$27),ISBLANK($D114),ISBLANK($E114),$G114="N",ISBLANK($G114)),1,VLOOKUP('Worksheet 2b'!$D$27,INDIRECT(VLOOKUP('Crash Summary Worksheet'!$D114,'Crash Types &amp; Calculations'!$M$5:$N$9,2,FALSE)),VLOOKUP("Night",'Crash Types &amp; Calculations'!$D$5:$K$26,8,FALSE),FALSE))</f>
        <v>1</v>
      </c>
      <c r="AV114" s="288">
        <f t="shared" si="14"/>
        <v>0</v>
      </c>
      <c r="AW114" s="284">
        <f ca="1">IF(OR(ISBLANK('Worksheet 2b'!$D$41),ISBLANK($D114),ISBLANK($E114),ISERROR(VLOOKUP('Worksheet 2b'!$D$41,INDIRECT(VLOOKUP('Crash Summary Worksheet'!$D114,'Crash Types &amp; Calculations'!$M$5:$N$9,2,FALSE)),VLOOKUP('Crash Summary Worksheet'!$E114,'Crash Types &amp; Calculations'!$D$5:$K$26,8,FALSE),FALSE))),1,VLOOKUP('Worksheet 2b'!$D$41,INDIRECT(VLOOKUP('Crash Summary Worksheet'!$D114,'Crash Types &amp; Calculations'!$M$5:$N$9,2,FALSE)),VLOOKUP('Crash Summary Worksheet'!$E114,'Crash Types &amp; Calculations'!$D$5:$K$26,8,FALSE),FALSE))</f>
        <v>1</v>
      </c>
      <c r="AX114" s="285">
        <f ca="1">IF(OR(ISBLANK('Worksheet 2b'!$D$41),ISBLANK($D114),ISBLANK($E114),$H114="N",ISBLANK($H114)),1,VLOOKUP('Worksheet 2b'!$D$41,INDIRECT(VLOOKUP('Crash Summary Worksheet'!$D114,'Crash Types &amp; Calculations'!$M$5:$N$9,2,FALSE)),VLOOKUP("Wet Pavement",'Crash Types &amp; Calculations'!$D$5:$K$26,8,FALSE),FALSE))</f>
        <v>1</v>
      </c>
      <c r="AY114" s="287">
        <f ca="1">IF(OR(ISBLANK('Worksheet 2b'!$D$41),ISBLANK($D114),ISBLANK($E114),$G114="N",ISBLANK($G114)),1,VLOOKUP('Worksheet 2b'!$D$41,INDIRECT(VLOOKUP('Crash Summary Worksheet'!$D114,'Crash Types &amp; Calculations'!$M$5:$N$9,2,FALSE)),VLOOKUP("Night",'Crash Types &amp; Calculations'!$D$5:$K$26,8,FALSE),FALSE))</f>
        <v>1</v>
      </c>
      <c r="AZ114" s="288">
        <f t="shared" si="15"/>
        <v>0</v>
      </c>
    </row>
    <row r="115" spans="1:52" ht="12.75" customHeight="1" x14ac:dyDescent="0.2">
      <c r="A115" s="618">
        <v>110</v>
      </c>
      <c r="B115" s="118"/>
      <c r="C115" s="119"/>
      <c r="D115" s="117"/>
      <c r="E115" s="117"/>
      <c r="F115" s="117"/>
      <c r="G115" s="118"/>
      <c r="H115" s="118"/>
      <c r="I115" s="118"/>
      <c r="J115" s="118"/>
      <c r="K115" s="117"/>
      <c r="L115" s="120"/>
      <c r="M115" s="289">
        <f t="shared" si="16"/>
        <v>0</v>
      </c>
      <c r="N115" s="290">
        <f t="shared" si="17"/>
        <v>1</v>
      </c>
      <c r="O115" s="283">
        <f>IF(ISBLANK('Worksheet 2a'!$D$13),1,
IF(AND(MAX(AC115:AE115)&gt;1,MIN(AC115:AE115)&lt;=1),MAX(AC115:AE115)*MIN(AC115:AE115),
IF(MIN(AC115:AE115)&gt;=1,MAX(AC115:AE115),MIN(AC115:AE115))))</f>
        <v>1</v>
      </c>
      <c r="P115" s="283">
        <f>IF(ISBLANK('Worksheet 2a'!$D$27),1,
IF(AND(MAX(AG115:AI115)&gt;1,MIN(AG115:AI115)&lt;=1),MAX(AG115:AI115)*MIN(AG115:AI115),
IF(MIN(AG115:AI115)&gt;=1,MAX(AG115:AI115),MIN(AG115:AI115))))</f>
        <v>1</v>
      </c>
      <c r="Q115" s="283">
        <f>IF(ISBLANK('Worksheet 2a'!$D$41),1,
IF(AND(MAX(AK115:AM115)&gt;1,MIN(AK115:AM115)&lt;=1),MAX(AK115:AM115)*MIN(AK115:AM115),
IF(MIN(AK115:AM115)&gt;=1,MAX(AK115:AM115),MIN(AK115:AM115))))</f>
        <v>1</v>
      </c>
      <c r="R115" s="283">
        <f>IF(ISBLANK('Worksheet 2b'!$D$13),1,
IF(AND(MAX(AO115:AQ115)&gt;1,MIN(AO115:AQ115)&lt;=1),MAX(AO115:AQ115)*MIN(AO115:AQ115),
IF(MIN(AO115:AQ115)&gt;=1,MAX(AO115:AQ115),MIN(AO115:AQ115))))</f>
        <v>1</v>
      </c>
      <c r="S115" s="283">
        <f>IF(ISBLANK('Worksheet 2b'!$D$27),1,
IF(AND(MAX(AS115:AU115)&gt;1,MIN(AS115:AU115)&lt;=1),MAX(AS115:AU115)*MIN(AS115:AU115),
IF(MIN(AS115:AU115)&gt;=1,MAX(AS115:AU115),MIN(AS115:AU115))))</f>
        <v>1</v>
      </c>
      <c r="T115" s="283">
        <f>IF(ISBLANK('Worksheet 2b'!$D$41),1,
IF(AND(MAX(AW115:AY115)&gt;1,MIN(AW115:AY115)&lt;=1),MAX(AW115:AY115)*MIN(AW115:AY115),
IF(MIN(AW115:AY115)&gt;=1,MAX(AW115:AY115),MIN(AW115:AY115))))</f>
        <v>1</v>
      </c>
      <c r="U115" s="669" cm="1">
        <f t="array" ref="U115">IF(MAX(O115:T115)&lt;=1,1,PRODUCT(IF(O115:T115&gt;=1,O115:T115)))</f>
        <v>1</v>
      </c>
      <c r="V115" s="669">
        <f t="shared" si="18"/>
        <v>1</v>
      </c>
      <c r="W115" s="683" t="str">
        <f t="shared" si="19"/>
        <v>X</v>
      </c>
      <c r="X115" s="683">
        <f>IF(P115=MIN($O115:$T115),IF(COUNTIF($W115:W115,"X")&gt;0,P115,"X"),P115)</f>
        <v>1</v>
      </c>
      <c r="Y115" s="683">
        <f>IF(Q115=MIN($O115:$T115),IF(COUNTIF($W115:X115,"X")&gt;0,Q115,"X"),Q115)</f>
        <v>1</v>
      </c>
      <c r="Z115" s="683">
        <f>IF(R115=MIN($O115:$T115),IF(COUNTIF($W115:Y115,"X")&gt;0,R115,"X"),R115)</f>
        <v>1</v>
      </c>
      <c r="AA115" s="683">
        <f>IF(S115=MIN($O115:$T115),IF(COUNTIF($W115:Z115,"X")&gt;0,S115,"X"),S115)</f>
        <v>1</v>
      </c>
      <c r="AB115" s="684">
        <f>IF(T115=MIN($O115:$T115),IF(COUNTIF($W115:AA115,"X")&gt;0,T115,"X"),T115)</f>
        <v>1</v>
      </c>
      <c r="AC115" s="284">
        <f ca="1">IF(OR(ISBLANK('Worksheet 2a'!$D$13),ISBLANK($D115),ISBLANK($E115),ISERROR(VLOOKUP('Worksheet 2a'!$D$13,INDIRECT(VLOOKUP('Crash Summary Worksheet'!$D115,'Crash Types &amp; Calculations'!$M$5:$N$9,2,FALSE)),VLOOKUP('Crash Summary Worksheet'!$E115,'Crash Types &amp; Calculations'!$D$5:$K$26,8,FALSE),FALSE))),1,VLOOKUP('Worksheet 2a'!$D$13,INDIRECT(VLOOKUP('Crash Summary Worksheet'!$D115,'Crash Types &amp; Calculations'!$M$5:$N$9,2,FALSE)),VLOOKUP('Crash Summary Worksheet'!$E115,'Crash Types &amp; Calculations'!$D$5:$K$26,8,FALSE),FALSE))</f>
        <v>1</v>
      </c>
      <c r="AD115" s="285">
        <f ca="1">IF(OR(ISBLANK('Worksheet 2a'!$D$13),ISBLANK($D115),ISBLANK($E115),$H115="N",ISBLANK($H115)),1,VLOOKUP('Worksheet 2a'!$D$13,INDIRECT(VLOOKUP('Crash Summary Worksheet'!$D115,'Crash Types &amp; Calculations'!$M$5:$N$9,2,FALSE)),VLOOKUP("Wet Pavement",'Crash Types &amp; Calculations'!$D$5:$K$26,8,FALSE),FALSE))</f>
        <v>1</v>
      </c>
      <c r="AE115" s="286">
        <f ca="1">IF(OR(ISBLANK('Worksheet 2a'!$D$13),ISBLANK($D115),ISBLANK($E115),$G115="N",ISBLANK($G115)),1,VLOOKUP('Worksheet 2a'!$D$13,INDIRECT(VLOOKUP('Crash Summary Worksheet'!$D115,'Crash Types &amp; Calculations'!$M$5:$N$9,2,FALSE)),VLOOKUP("Night",'Crash Types &amp; Calculations'!$D$5:$K$26,8,FALSE),FALSE))</f>
        <v>1</v>
      </c>
      <c r="AF115" s="288">
        <f t="shared" si="10"/>
        <v>0</v>
      </c>
      <c r="AG115" s="284">
        <f ca="1">IF(OR(ISBLANK('Worksheet 2a'!$D$27),ISBLANK($D115),ISBLANK($E115),ISERROR(VLOOKUP('Worksheet 2a'!$D$27,INDIRECT(VLOOKUP('Crash Summary Worksheet'!$D115,'Crash Types &amp; Calculations'!$M$5:$N$9,2,FALSE)),VLOOKUP('Crash Summary Worksheet'!$E115,'Crash Types &amp; Calculations'!$D$5:$K$26,8,FALSE),FALSE))),1,VLOOKUP('Worksheet 2a'!$D$27,INDIRECT(VLOOKUP('Crash Summary Worksheet'!$D115,'Crash Types &amp; Calculations'!$M$5:$N$9,2,FALSE)),VLOOKUP('Crash Summary Worksheet'!$E115,'Crash Types &amp; Calculations'!$D$5:$K$26,8,FALSE),FALSE))</f>
        <v>1</v>
      </c>
      <c r="AH115" s="285">
        <f ca="1">IF(OR(ISBLANK('Worksheet 2a'!$D$27),ISBLANK($D115),ISBLANK($E115),$H115="N",ISBLANK($H115)),1,VLOOKUP('Worksheet 2a'!$D$27,INDIRECT(VLOOKUP('Crash Summary Worksheet'!$D115,'Crash Types &amp; Calculations'!$M$5:$N$9,2,FALSE)),VLOOKUP("Wet Pavement",'Crash Types &amp; Calculations'!$D$5:$K$26,8,FALSE),FALSE))</f>
        <v>1</v>
      </c>
      <c r="AI115" s="286">
        <f ca="1">IF(OR(ISBLANK('Worksheet 2a'!$D$27),ISBLANK($D115),ISBLANK($E115),$G115="N",ISBLANK($G115)),1,VLOOKUP('Worksheet 2a'!$D$27,INDIRECT(VLOOKUP('Crash Summary Worksheet'!$D115,'Crash Types &amp; Calculations'!$M$5:$N$9,2,FALSE)),VLOOKUP("Night",'Crash Types &amp; Calculations'!$D$5:$K$26,8,FALSE),FALSE))</f>
        <v>1</v>
      </c>
      <c r="AJ115" s="288">
        <f t="shared" si="11"/>
        <v>0</v>
      </c>
      <c r="AK115" s="284">
        <f ca="1">IF(OR(ISBLANK('Worksheet 2a'!$D$41),ISBLANK($D115),ISBLANK($E115),ISERROR(VLOOKUP('Worksheet 2a'!$D$41,INDIRECT(VLOOKUP('Crash Summary Worksheet'!$D115,'Crash Types &amp; Calculations'!$M$5:$N$9,2,FALSE)),VLOOKUP('Crash Summary Worksheet'!$E115,'Crash Types &amp; Calculations'!$D$5:$K$26,8,FALSE),FALSE))),1,VLOOKUP('Worksheet 2a'!$D$41,INDIRECT(VLOOKUP('Crash Summary Worksheet'!$D115,'Crash Types &amp; Calculations'!$M$5:$N$9,2,FALSE)),VLOOKUP('Crash Summary Worksheet'!$E115,'Crash Types &amp; Calculations'!$D$5:$K$26,8,FALSE),FALSE))</f>
        <v>1</v>
      </c>
      <c r="AL115" s="285">
        <f ca="1">IF(OR(ISBLANK('Worksheet 2a'!$D$41),ISBLANK($D115),ISBLANK($E115),$H115="N",ISBLANK($H115)),1,VLOOKUP('Worksheet 2a'!$D$41,INDIRECT(VLOOKUP('Crash Summary Worksheet'!$D115,'Crash Types &amp; Calculations'!$M$5:$N$9,2,FALSE)),VLOOKUP("Wet Pavement",'Crash Types &amp; Calculations'!$D$5:$K$26,8,FALSE),FALSE))</f>
        <v>1</v>
      </c>
      <c r="AM115" s="287">
        <f ca="1">IF(OR(ISBLANK('Worksheet 2a'!$D$41),ISBLANK($D115),ISBLANK($E115),$G115="N",ISBLANK($G115)),1,VLOOKUP('Worksheet 2a'!$D$41,INDIRECT(VLOOKUP('Crash Summary Worksheet'!$D115,'Crash Types &amp; Calculations'!$M$5:$N$9,2,FALSE)),VLOOKUP("Night",'Crash Types &amp; Calculations'!$D$5:$K$26,8,FALSE),FALSE))</f>
        <v>1</v>
      </c>
      <c r="AN115" s="288">
        <f t="shared" si="12"/>
        <v>0</v>
      </c>
      <c r="AO115" s="284">
        <f ca="1">IF(OR(ISBLANK('Worksheet 2b'!$D$13),ISBLANK($D115),ISBLANK($E115),ISERROR(VLOOKUP('Worksheet 2b'!$D$13,INDIRECT(VLOOKUP('Crash Summary Worksheet'!$D115,'Crash Types &amp; Calculations'!$M$5:$N$9,2,FALSE)),VLOOKUP('Crash Summary Worksheet'!$E115,'Crash Types &amp; Calculations'!$D$5:$K$26,8,FALSE),FALSE))),1,VLOOKUP('Worksheet 2b'!$D$13,INDIRECT(VLOOKUP('Crash Summary Worksheet'!$D115,'Crash Types &amp; Calculations'!$M$5:$N$9,2,FALSE)),VLOOKUP('Crash Summary Worksheet'!$E115,'Crash Types &amp; Calculations'!$D$5:$K$26,8,FALSE),FALSE))</f>
        <v>1</v>
      </c>
      <c r="AP115" s="285">
        <f ca="1">IF(OR(ISBLANK('Worksheet 2b'!$D$13),ISBLANK($D115),ISBLANK($E115),$H115="N",ISBLANK($H115)),1,VLOOKUP('Worksheet 2b'!$D$13,INDIRECT(VLOOKUP('Crash Summary Worksheet'!$D115,'Crash Types &amp; Calculations'!$M$5:$N$9,2,FALSE)),VLOOKUP("Wet Pavement",'Crash Types &amp; Calculations'!$D$5:$K$26,8,FALSE),FALSE))</f>
        <v>1</v>
      </c>
      <c r="AQ115" s="286">
        <f ca="1">IF(OR(ISBLANK('Worksheet 2b'!$D$13),ISBLANK($D115),ISBLANK($E115),$G115="N",ISBLANK($G115)),1,VLOOKUP('Worksheet 2b'!$D$13,INDIRECT(VLOOKUP('Crash Summary Worksheet'!$D115,'Crash Types &amp; Calculations'!$M$5:$N$9,2,FALSE)),VLOOKUP("Night",'Crash Types &amp; Calculations'!$D$5:$K$26,8,FALSE),FALSE))</f>
        <v>1</v>
      </c>
      <c r="AR115" s="288">
        <f t="shared" si="13"/>
        <v>0</v>
      </c>
      <c r="AS115" s="284">
        <f ca="1">IF(OR(ISBLANK('Worksheet 2b'!$D$27),ISBLANK($D115),ISBLANK($E115),ISERROR(VLOOKUP('Worksheet 2b'!$D$27,INDIRECT(VLOOKUP('Crash Summary Worksheet'!$D115,'Crash Types &amp; Calculations'!$M$5:$N$9,2,FALSE)),VLOOKUP('Crash Summary Worksheet'!$E115,'Crash Types &amp; Calculations'!$D$5:$K$26,8,FALSE),FALSE))),1,VLOOKUP('Worksheet 2b'!$D$27,INDIRECT(VLOOKUP('Crash Summary Worksheet'!$D115,'Crash Types &amp; Calculations'!$M$5:$N$9,2,FALSE)),VLOOKUP('Crash Summary Worksheet'!$E115,'Crash Types &amp; Calculations'!$D$5:$K$26,8,FALSE),FALSE))</f>
        <v>1</v>
      </c>
      <c r="AT115" s="285">
        <f ca="1">IF(OR(ISBLANK('Worksheet 2b'!$D$27),ISBLANK($D115),ISBLANK($E115),$H115="N",ISBLANK($H115)),1,VLOOKUP('Worksheet 2b'!$D$27,INDIRECT(VLOOKUP('Crash Summary Worksheet'!$D115,'Crash Types &amp; Calculations'!$M$5:$N$9,2,FALSE)),VLOOKUP("Wet Pavement",'Crash Types &amp; Calculations'!$D$5:$K$26,8,FALSE),FALSE))</f>
        <v>1</v>
      </c>
      <c r="AU115" s="286">
        <f ca="1">IF(OR(ISBLANK('Worksheet 2b'!$D$27),ISBLANK($D115),ISBLANK($E115),$G115="N",ISBLANK($G115)),1,VLOOKUP('Worksheet 2b'!$D$27,INDIRECT(VLOOKUP('Crash Summary Worksheet'!$D115,'Crash Types &amp; Calculations'!$M$5:$N$9,2,FALSE)),VLOOKUP("Night",'Crash Types &amp; Calculations'!$D$5:$K$26,8,FALSE),FALSE))</f>
        <v>1</v>
      </c>
      <c r="AV115" s="288">
        <f t="shared" si="14"/>
        <v>0</v>
      </c>
      <c r="AW115" s="284">
        <f ca="1">IF(OR(ISBLANK('Worksheet 2b'!$D$41),ISBLANK($D115),ISBLANK($E115),ISERROR(VLOOKUP('Worksheet 2b'!$D$41,INDIRECT(VLOOKUP('Crash Summary Worksheet'!$D115,'Crash Types &amp; Calculations'!$M$5:$N$9,2,FALSE)),VLOOKUP('Crash Summary Worksheet'!$E115,'Crash Types &amp; Calculations'!$D$5:$K$26,8,FALSE),FALSE))),1,VLOOKUP('Worksheet 2b'!$D$41,INDIRECT(VLOOKUP('Crash Summary Worksheet'!$D115,'Crash Types &amp; Calculations'!$M$5:$N$9,2,FALSE)),VLOOKUP('Crash Summary Worksheet'!$E115,'Crash Types &amp; Calculations'!$D$5:$K$26,8,FALSE),FALSE))</f>
        <v>1</v>
      </c>
      <c r="AX115" s="285">
        <f ca="1">IF(OR(ISBLANK('Worksheet 2b'!$D$41),ISBLANK($D115),ISBLANK($E115),$H115="N",ISBLANK($H115)),1,VLOOKUP('Worksheet 2b'!$D$41,INDIRECT(VLOOKUP('Crash Summary Worksheet'!$D115,'Crash Types &amp; Calculations'!$M$5:$N$9,2,FALSE)),VLOOKUP("Wet Pavement",'Crash Types &amp; Calculations'!$D$5:$K$26,8,FALSE),FALSE))</f>
        <v>1</v>
      </c>
      <c r="AY115" s="287">
        <f ca="1">IF(OR(ISBLANK('Worksheet 2b'!$D$41),ISBLANK($D115),ISBLANK($E115),$G115="N",ISBLANK($G115)),1,VLOOKUP('Worksheet 2b'!$D$41,INDIRECT(VLOOKUP('Crash Summary Worksheet'!$D115,'Crash Types &amp; Calculations'!$M$5:$N$9,2,FALSE)),VLOOKUP("Night",'Crash Types &amp; Calculations'!$D$5:$K$26,8,FALSE),FALSE))</f>
        <v>1</v>
      </c>
      <c r="AZ115" s="288">
        <f t="shared" si="15"/>
        <v>0</v>
      </c>
    </row>
    <row r="116" spans="1:52" ht="12.75" customHeight="1" x14ac:dyDescent="0.2">
      <c r="A116" s="618">
        <v>111</v>
      </c>
      <c r="B116" s="118"/>
      <c r="C116" s="119"/>
      <c r="D116" s="117"/>
      <c r="E116" s="117"/>
      <c r="F116" s="117"/>
      <c r="G116" s="118"/>
      <c r="H116" s="118"/>
      <c r="I116" s="118"/>
      <c r="J116" s="118"/>
      <c r="K116" s="117"/>
      <c r="L116" s="120"/>
      <c r="M116" s="289">
        <f t="shared" si="16"/>
        <v>0</v>
      </c>
      <c r="N116" s="290">
        <f t="shared" si="17"/>
        <v>1</v>
      </c>
      <c r="O116" s="283">
        <f>IF(ISBLANK('Worksheet 2a'!$D$13),1,
IF(AND(MAX(AC116:AE116)&gt;1,MIN(AC116:AE116)&lt;=1),MAX(AC116:AE116)*MIN(AC116:AE116),
IF(MIN(AC116:AE116)&gt;=1,MAX(AC116:AE116),MIN(AC116:AE116))))</f>
        <v>1</v>
      </c>
      <c r="P116" s="283">
        <f>IF(ISBLANK('Worksheet 2a'!$D$27),1,
IF(AND(MAX(AG116:AI116)&gt;1,MIN(AG116:AI116)&lt;=1),MAX(AG116:AI116)*MIN(AG116:AI116),
IF(MIN(AG116:AI116)&gt;=1,MAX(AG116:AI116),MIN(AG116:AI116))))</f>
        <v>1</v>
      </c>
      <c r="Q116" s="283">
        <f>IF(ISBLANK('Worksheet 2a'!$D$41),1,
IF(AND(MAX(AK116:AM116)&gt;1,MIN(AK116:AM116)&lt;=1),MAX(AK116:AM116)*MIN(AK116:AM116),
IF(MIN(AK116:AM116)&gt;=1,MAX(AK116:AM116),MIN(AK116:AM116))))</f>
        <v>1</v>
      </c>
      <c r="R116" s="283">
        <f>IF(ISBLANK('Worksheet 2b'!$D$13),1,
IF(AND(MAX(AO116:AQ116)&gt;1,MIN(AO116:AQ116)&lt;=1),MAX(AO116:AQ116)*MIN(AO116:AQ116),
IF(MIN(AO116:AQ116)&gt;=1,MAX(AO116:AQ116),MIN(AO116:AQ116))))</f>
        <v>1</v>
      </c>
      <c r="S116" s="283">
        <f>IF(ISBLANK('Worksheet 2b'!$D$27),1,
IF(AND(MAX(AS116:AU116)&gt;1,MIN(AS116:AU116)&lt;=1),MAX(AS116:AU116)*MIN(AS116:AU116),
IF(MIN(AS116:AU116)&gt;=1,MAX(AS116:AU116),MIN(AS116:AU116))))</f>
        <v>1</v>
      </c>
      <c r="T116" s="283">
        <f>IF(ISBLANK('Worksheet 2b'!$D$41),1,
IF(AND(MAX(AW116:AY116)&gt;1,MIN(AW116:AY116)&lt;=1),MAX(AW116:AY116)*MIN(AW116:AY116),
IF(MIN(AW116:AY116)&gt;=1,MAX(AW116:AY116),MIN(AW116:AY116))))</f>
        <v>1</v>
      </c>
      <c r="U116" s="669" cm="1">
        <f t="array" ref="U116">IF(MAX(O116:T116)&lt;=1,1,PRODUCT(IF(O116:T116&gt;=1,O116:T116)))</f>
        <v>1</v>
      </c>
      <c r="V116" s="669">
        <f t="shared" si="18"/>
        <v>1</v>
      </c>
      <c r="W116" s="683" t="str">
        <f t="shared" si="19"/>
        <v>X</v>
      </c>
      <c r="X116" s="683">
        <f>IF(P116=MIN($O116:$T116),IF(COUNTIF($W116:W116,"X")&gt;0,P116,"X"),P116)</f>
        <v>1</v>
      </c>
      <c r="Y116" s="683">
        <f>IF(Q116=MIN($O116:$T116),IF(COUNTIF($W116:X116,"X")&gt;0,Q116,"X"),Q116)</f>
        <v>1</v>
      </c>
      <c r="Z116" s="683">
        <f>IF(R116=MIN($O116:$T116),IF(COUNTIF($W116:Y116,"X")&gt;0,R116,"X"),R116)</f>
        <v>1</v>
      </c>
      <c r="AA116" s="683">
        <f>IF(S116=MIN($O116:$T116),IF(COUNTIF($W116:Z116,"X")&gt;0,S116,"X"),S116)</f>
        <v>1</v>
      </c>
      <c r="AB116" s="684">
        <f>IF(T116=MIN($O116:$T116),IF(COUNTIF($W116:AA116,"X")&gt;0,T116,"X"),T116)</f>
        <v>1</v>
      </c>
      <c r="AC116" s="284">
        <f ca="1">IF(OR(ISBLANK('Worksheet 2a'!$D$13),ISBLANK($D116),ISBLANK($E116),ISERROR(VLOOKUP('Worksheet 2a'!$D$13,INDIRECT(VLOOKUP('Crash Summary Worksheet'!$D116,'Crash Types &amp; Calculations'!$M$5:$N$9,2,FALSE)),VLOOKUP('Crash Summary Worksheet'!$E116,'Crash Types &amp; Calculations'!$D$5:$K$26,8,FALSE),FALSE))),1,VLOOKUP('Worksheet 2a'!$D$13,INDIRECT(VLOOKUP('Crash Summary Worksheet'!$D116,'Crash Types &amp; Calculations'!$M$5:$N$9,2,FALSE)),VLOOKUP('Crash Summary Worksheet'!$E116,'Crash Types &amp; Calculations'!$D$5:$K$26,8,FALSE),FALSE))</f>
        <v>1</v>
      </c>
      <c r="AD116" s="285">
        <f ca="1">IF(OR(ISBLANK('Worksheet 2a'!$D$13),ISBLANK($D116),ISBLANK($E116),$H116="N",ISBLANK($H116)),1,VLOOKUP('Worksheet 2a'!$D$13,INDIRECT(VLOOKUP('Crash Summary Worksheet'!$D116,'Crash Types &amp; Calculations'!$M$5:$N$9,2,FALSE)),VLOOKUP("Wet Pavement",'Crash Types &amp; Calculations'!$D$5:$K$26,8,FALSE),FALSE))</f>
        <v>1</v>
      </c>
      <c r="AE116" s="286">
        <f ca="1">IF(OR(ISBLANK('Worksheet 2a'!$D$13),ISBLANK($D116),ISBLANK($E116),$G116="N",ISBLANK($G116)),1,VLOOKUP('Worksheet 2a'!$D$13,INDIRECT(VLOOKUP('Crash Summary Worksheet'!$D116,'Crash Types &amp; Calculations'!$M$5:$N$9,2,FALSE)),VLOOKUP("Night",'Crash Types &amp; Calculations'!$D$5:$K$26,8,FALSE),FALSE))</f>
        <v>1</v>
      </c>
      <c r="AF116" s="288">
        <f t="shared" si="10"/>
        <v>0</v>
      </c>
      <c r="AG116" s="284">
        <f ca="1">IF(OR(ISBLANK('Worksheet 2a'!$D$27),ISBLANK($D116),ISBLANK($E116),ISERROR(VLOOKUP('Worksheet 2a'!$D$27,INDIRECT(VLOOKUP('Crash Summary Worksheet'!$D116,'Crash Types &amp; Calculations'!$M$5:$N$9,2,FALSE)),VLOOKUP('Crash Summary Worksheet'!$E116,'Crash Types &amp; Calculations'!$D$5:$K$26,8,FALSE),FALSE))),1,VLOOKUP('Worksheet 2a'!$D$27,INDIRECT(VLOOKUP('Crash Summary Worksheet'!$D116,'Crash Types &amp; Calculations'!$M$5:$N$9,2,FALSE)),VLOOKUP('Crash Summary Worksheet'!$E116,'Crash Types &amp; Calculations'!$D$5:$K$26,8,FALSE),FALSE))</f>
        <v>1</v>
      </c>
      <c r="AH116" s="285">
        <f ca="1">IF(OR(ISBLANK('Worksheet 2a'!$D$27),ISBLANK($D116),ISBLANK($E116),$H116="N",ISBLANK($H116)),1,VLOOKUP('Worksheet 2a'!$D$27,INDIRECT(VLOOKUP('Crash Summary Worksheet'!$D116,'Crash Types &amp; Calculations'!$M$5:$N$9,2,FALSE)),VLOOKUP("Wet Pavement",'Crash Types &amp; Calculations'!$D$5:$K$26,8,FALSE),FALSE))</f>
        <v>1</v>
      </c>
      <c r="AI116" s="286">
        <f ca="1">IF(OR(ISBLANK('Worksheet 2a'!$D$27),ISBLANK($D116),ISBLANK($E116),$G116="N",ISBLANK($G116)),1,VLOOKUP('Worksheet 2a'!$D$27,INDIRECT(VLOOKUP('Crash Summary Worksheet'!$D116,'Crash Types &amp; Calculations'!$M$5:$N$9,2,FALSE)),VLOOKUP("Night",'Crash Types &amp; Calculations'!$D$5:$K$26,8,FALSE),FALSE))</f>
        <v>1</v>
      </c>
      <c r="AJ116" s="288">
        <f t="shared" si="11"/>
        <v>0</v>
      </c>
      <c r="AK116" s="284">
        <f ca="1">IF(OR(ISBLANK('Worksheet 2a'!$D$41),ISBLANK($D116),ISBLANK($E116),ISERROR(VLOOKUP('Worksheet 2a'!$D$41,INDIRECT(VLOOKUP('Crash Summary Worksheet'!$D116,'Crash Types &amp; Calculations'!$M$5:$N$9,2,FALSE)),VLOOKUP('Crash Summary Worksheet'!$E116,'Crash Types &amp; Calculations'!$D$5:$K$26,8,FALSE),FALSE))),1,VLOOKUP('Worksheet 2a'!$D$41,INDIRECT(VLOOKUP('Crash Summary Worksheet'!$D116,'Crash Types &amp; Calculations'!$M$5:$N$9,2,FALSE)),VLOOKUP('Crash Summary Worksheet'!$E116,'Crash Types &amp; Calculations'!$D$5:$K$26,8,FALSE),FALSE))</f>
        <v>1</v>
      </c>
      <c r="AL116" s="285">
        <f ca="1">IF(OR(ISBLANK('Worksheet 2a'!$D$41),ISBLANK($D116),ISBLANK($E116),$H116="N",ISBLANK($H116)),1,VLOOKUP('Worksheet 2a'!$D$41,INDIRECT(VLOOKUP('Crash Summary Worksheet'!$D116,'Crash Types &amp; Calculations'!$M$5:$N$9,2,FALSE)),VLOOKUP("Wet Pavement",'Crash Types &amp; Calculations'!$D$5:$K$26,8,FALSE),FALSE))</f>
        <v>1</v>
      </c>
      <c r="AM116" s="287">
        <f ca="1">IF(OR(ISBLANK('Worksheet 2a'!$D$41),ISBLANK($D116),ISBLANK($E116),$G116="N",ISBLANK($G116)),1,VLOOKUP('Worksheet 2a'!$D$41,INDIRECT(VLOOKUP('Crash Summary Worksheet'!$D116,'Crash Types &amp; Calculations'!$M$5:$N$9,2,FALSE)),VLOOKUP("Night",'Crash Types &amp; Calculations'!$D$5:$K$26,8,FALSE),FALSE))</f>
        <v>1</v>
      </c>
      <c r="AN116" s="288">
        <f t="shared" si="12"/>
        <v>0</v>
      </c>
      <c r="AO116" s="284">
        <f ca="1">IF(OR(ISBLANK('Worksheet 2b'!$D$13),ISBLANK($D116),ISBLANK($E116),ISERROR(VLOOKUP('Worksheet 2b'!$D$13,INDIRECT(VLOOKUP('Crash Summary Worksheet'!$D116,'Crash Types &amp; Calculations'!$M$5:$N$9,2,FALSE)),VLOOKUP('Crash Summary Worksheet'!$E116,'Crash Types &amp; Calculations'!$D$5:$K$26,8,FALSE),FALSE))),1,VLOOKUP('Worksheet 2b'!$D$13,INDIRECT(VLOOKUP('Crash Summary Worksheet'!$D116,'Crash Types &amp; Calculations'!$M$5:$N$9,2,FALSE)),VLOOKUP('Crash Summary Worksheet'!$E116,'Crash Types &amp; Calculations'!$D$5:$K$26,8,FALSE),FALSE))</f>
        <v>1</v>
      </c>
      <c r="AP116" s="285">
        <f ca="1">IF(OR(ISBLANK('Worksheet 2b'!$D$13),ISBLANK($D116),ISBLANK($E116),$H116="N",ISBLANK($H116)),1,VLOOKUP('Worksheet 2b'!$D$13,INDIRECT(VLOOKUP('Crash Summary Worksheet'!$D116,'Crash Types &amp; Calculations'!$M$5:$N$9,2,FALSE)),VLOOKUP("Wet Pavement",'Crash Types &amp; Calculations'!$D$5:$K$26,8,FALSE),FALSE))</f>
        <v>1</v>
      </c>
      <c r="AQ116" s="286">
        <f ca="1">IF(OR(ISBLANK('Worksheet 2b'!$D$13),ISBLANK($D116),ISBLANK($E116),$G116="N",ISBLANK($G116)),1,VLOOKUP('Worksheet 2b'!$D$13,INDIRECT(VLOOKUP('Crash Summary Worksheet'!$D116,'Crash Types &amp; Calculations'!$M$5:$N$9,2,FALSE)),VLOOKUP("Night",'Crash Types &amp; Calculations'!$D$5:$K$26,8,FALSE),FALSE))</f>
        <v>1</v>
      </c>
      <c r="AR116" s="288">
        <f t="shared" si="13"/>
        <v>0</v>
      </c>
      <c r="AS116" s="284">
        <f ca="1">IF(OR(ISBLANK('Worksheet 2b'!$D$27),ISBLANK($D116),ISBLANK($E116),ISERROR(VLOOKUP('Worksheet 2b'!$D$27,INDIRECT(VLOOKUP('Crash Summary Worksheet'!$D116,'Crash Types &amp; Calculations'!$M$5:$N$9,2,FALSE)),VLOOKUP('Crash Summary Worksheet'!$E116,'Crash Types &amp; Calculations'!$D$5:$K$26,8,FALSE),FALSE))),1,VLOOKUP('Worksheet 2b'!$D$27,INDIRECT(VLOOKUP('Crash Summary Worksheet'!$D116,'Crash Types &amp; Calculations'!$M$5:$N$9,2,FALSE)),VLOOKUP('Crash Summary Worksheet'!$E116,'Crash Types &amp; Calculations'!$D$5:$K$26,8,FALSE),FALSE))</f>
        <v>1</v>
      </c>
      <c r="AT116" s="285">
        <f ca="1">IF(OR(ISBLANK('Worksheet 2b'!$D$27),ISBLANK($D116),ISBLANK($E116),$H116="N",ISBLANK($H116)),1,VLOOKUP('Worksheet 2b'!$D$27,INDIRECT(VLOOKUP('Crash Summary Worksheet'!$D116,'Crash Types &amp; Calculations'!$M$5:$N$9,2,FALSE)),VLOOKUP("Wet Pavement",'Crash Types &amp; Calculations'!$D$5:$K$26,8,FALSE),FALSE))</f>
        <v>1</v>
      </c>
      <c r="AU116" s="286">
        <f ca="1">IF(OR(ISBLANK('Worksheet 2b'!$D$27),ISBLANK($D116),ISBLANK($E116),$G116="N",ISBLANK($G116)),1,VLOOKUP('Worksheet 2b'!$D$27,INDIRECT(VLOOKUP('Crash Summary Worksheet'!$D116,'Crash Types &amp; Calculations'!$M$5:$N$9,2,FALSE)),VLOOKUP("Night",'Crash Types &amp; Calculations'!$D$5:$K$26,8,FALSE),FALSE))</f>
        <v>1</v>
      </c>
      <c r="AV116" s="288">
        <f t="shared" si="14"/>
        <v>0</v>
      </c>
      <c r="AW116" s="284">
        <f ca="1">IF(OR(ISBLANK('Worksheet 2b'!$D$41),ISBLANK($D116),ISBLANK($E116),ISERROR(VLOOKUP('Worksheet 2b'!$D$41,INDIRECT(VLOOKUP('Crash Summary Worksheet'!$D116,'Crash Types &amp; Calculations'!$M$5:$N$9,2,FALSE)),VLOOKUP('Crash Summary Worksheet'!$E116,'Crash Types &amp; Calculations'!$D$5:$K$26,8,FALSE),FALSE))),1,VLOOKUP('Worksheet 2b'!$D$41,INDIRECT(VLOOKUP('Crash Summary Worksheet'!$D116,'Crash Types &amp; Calculations'!$M$5:$N$9,2,FALSE)),VLOOKUP('Crash Summary Worksheet'!$E116,'Crash Types &amp; Calculations'!$D$5:$K$26,8,FALSE),FALSE))</f>
        <v>1</v>
      </c>
      <c r="AX116" s="285">
        <f ca="1">IF(OR(ISBLANK('Worksheet 2b'!$D$41),ISBLANK($D116),ISBLANK($E116),$H116="N",ISBLANK($H116)),1,VLOOKUP('Worksheet 2b'!$D$41,INDIRECT(VLOOKUP('Crash Summary Worksheet'!$D116,'Crash Types &amp; Calculations'!$M$5:$N$9,2,FALSE)),VLOOKUP("Wet Pavement",'Crash Types &amp; Calculations'!$D$5:$K$26,8,FALSE),FALSE))</f>
        <v>1</v>
      </c>
      <c r="AY116" s="287">
        <f ca="1">IF(OR(ISBLANK('Worksheet 2b'!$D$41),ISBLANK($D116),ISBLANK($E116),$G116="N",ISBLANK($G116)),1,VLOOKUP('Worksheet 2b'!$D$41,INDIRECT(VLOOKUP('Crash Summary Worksheet'!$D116,'Crash Types &amp; Calculations'!$M$5:$N$9,2,FALSE)),VLOOKUP("Night",'Crash Types &amp; Calculations'!$D$5:$K$26,8,FALSE),FALSE))</f>
        <v>1</v>
      </c>
      <c r="AZ116" s="288">
        <f t="shared" si="15"/>
        <v>0</v>
      </c>
    </row>
    <row r="117" spans="1:52" ht="12.75" customHeight="1" x14ac:dyDescent="0.2">
      <c r="A117" s="618">
        <v>112</v>
      </c>
      <c r="B117" s="118"/>
      <c r="C117" s="119"/>
      <c r="D117" s="117"/>
      <c r="E117" s="117"/>
      <c r="F117" s="117"/>
      <c r="G117" s="118"/>
      <c r="H117" s="118"/>
      <c r="I117" s="118"/>
      <c r="J117" s="118"/>
      <c r="K117" s="117"/>
      <c r="L117" s="120"/>
      <c r="M117" s="289">
        <f t="shared" si="16"/>
        <v>0</v>
      </c>
      <c r="N117" s="290">
        <f t="shared" si="17"/>
        <v>1</v>
      </c>
      <c r="O117" s="283">
        <f>IF(ISBLANK('Worksheet 2a'!$D$13),1,
IF(AND(MAX(AC117:AE117)&gt;1,MIN(AC117:AE117)&lt;=1),MAX(AC117:AE117)*MIN(AC117:AE117),
IF(MIN(AC117:AE117)&gt;=1,MAX(AC117:AE117),MIN(AC117:AE117))))</f>
        <v>1</v>
      </c>
      <c r="P117" s="283">
        <f>IF(ISBLANK('Worksheet 2a'!$D$27),1,
IF(AND(MAX(AG117:AI117)&gt;1,MIN(AG117:AI117)&lt;=1),MAX(AG117:AI117)*MIN(AG117:AI117),
IF(MIN(AG117:AI117)&gt;=1,MAX(AG117:AI117),MIN(AG117:AI117))))</f>
        <v>1</v>
      </c>
      <c r="Q117" s="283">
        <f>IF(ISBLANK('Worksheet 2a'!$D$41),1,
IF(AND(MAX(AK117:AM117)&gt;1,MIN(AK117:AM117)&lt;=1),MAX(AK117:AM117)*MIN(AK117:AM117),
IF(MIN(AK117:AM117)&gt;=1,MAX(AK117:AM117),MIN(AK117:AM117))))</f>
        <v>1</v>
      </c>
      <c r="R117" s="283">
        <f>IF(ISBLANK('Worksheet 2b'!$D$13),1,
IF(AND(MAX(AO117:AQ117)&gt;1,MIN(AO117:AQ117)&lt;=1),MAX(AO117:AQ117)*MIN(AO117:AQ117),
IF(MIN(AO117:AQ117)&gt;=1,MAX(AO117:AQ117),MIN(AO117:AQ117))))</f>
        <v>1</v>
      </c>
      <c r="S117" s="283">
        <f>IF(ISBLANK('Worksheet 2b'!$D$27),1,
IF(AND(MAX(AS117:AU117)&gt;1,MIN(AS117:AU117)&lt;=1),MAX(AS117:AU117)*MIN(AS117:AU117),
IF(MIN(AS117:AU117)&gt;=1,MAX(AS117:AU117),MIN(AS117:AU117))))</f>
        <v>1</v>
      </c>
      <c r="T117" s="283">
        <f>IF(ISBLANK('Worksheet 2b'!$D$41),1,
IF(AND(MAX(AW117:AY117)&gt;1,MIN(AW117:AY117)&lt;=1),MAX(AW117:AY117)*MIN(AW117:AY117),
IF(MIN(AW117:AY117)&gt;=1,MAX(AW117:AY117),MIN(AW117:AY117))))</f>
        <v>1</v>
      </c>
      <c r="U117" s="669" cm="1">
        <f t="array" ref="U117">IF(MAX(O117:T117)&lt;=1,1,PRODUCT(IF(O117:T117&gt;=1,O117:T117)))</f>
        <v>1</v>
      </c>
      <c r="V117" s="669">
        <f t="shared" si="18"/>
        <v>1</v>
      </c>
      <c r="W117" s="683" t="str">
        <f t="shared" si="19"/>
        <v>X</v>
      </c>
      <c r="X117" s="683">
        <f>IF(P117=MIN($O117:$T117),IF(COUNTIF($W117:W117,"X")&gt;0,P117,"X"),P117)</f>
        <v>1</v>
      </c>
      <c r="Y117" s="683">
        <f>IF(Q117=MIN($O117:$T117),IF(COUNTIF($W117:X117,"X")&gt;0,Q117,"X"),Q117)</f>
        <v>1</v>
      </c>
      <c r="Z117" s="683">
        <f>IF(R117=MIN($O117:$T117),IF(COUNTIF($W117:Y117,"X")&gt;0,R117,"X"),R117)</f>
        <v>1</v>
      </c>
      <c r="AA117" s="683">
        <f>IF(S117=MIN($O117:$T117),IF(COUNTIF($W117:Z117,"X")&gt;0,S117,"X"),S117)</f>
        <v>1</v>
      </c>
      <c r="AB117" s="684">
        <f>IF(T117=MIN($O117:$T117),IF(COUNTIF($W117:AA117,"X")&gt;0,T117,"X"),T117)</f>
        <v>1</v>
      </c>
      <c r="AC117" s="284">
        <f ca="1">IF(OR(ISBLANK('Worksheet 2a'!$D$13),ISBLANK($D117),ISBLANK($E117),ISERROR(VLOOKUP('Worksheet 2a'!$D$13,INDIRECT(VLOOKUP('Crash Summary Worksheet'!$D117,'Crash Types &amp; Calculations'!$M$5:$N$9,2,FALSE)),VLOOKUP('Crash Summary Worksheet'!$E117,'Crash Types &amp; Calculations'!$D$5:$K$26,8,FALSE),FALSE))),1,VLOOKUP('Worksheet 2a'!$D$13,INDIRECT(VLOOKUP('Crash Summary Worksheet'!$D117,'Crash Types &amp; Calculations'!$M$5:$N$9,2,FALSE)),VLOOKUP('Crash Summary Worksheet'!$E117,'Crash Types &amp; Calculations'!$D$5:$K$26,8,FALSE),FALSE))</f>
        <v>1</v>
      </c>
      <c r="AD117" s="285">
        <f ca="1">IF(OR(ISBLANK('Worksheet 2a'!$D$13),ISBLANK($D117),ISBLANK($E117),$H117="N",ISBLANK($H117)),1,VLOOKUP('Worksheet 2a'!$D$13,INDIRECT(VLOOKUP('Crash Summary Worksheet'!$D117,'Crash Types &amp; Calculations'!$M$5:$N$9,2,FALSE)),VLOOKUP("Wet Pavement",'Crash Types &amp; Calculations'!$D$5:$K$26,8,FALSE),FALSE))</f>
        <v>1</v>
      </c>
      <c r="AE117" s="286">
        <f ca="1">IF(OR(ISBLANK('Worksheet 2a'!$D$13),ISBLANK($D117),ISBLANK($E117),$G117="N",ISBLANK($G117)),1,VLOOKUP('Worksheet 2a'!$D$13,INDIRECT(VLOOKUP('Crash Summary Worksheet'!$D117,'Crash Types &amp; Calculations'!$M$5:$N$9,2,FALSE)),VLOOKUP("Night",'Crash Types &amp; Calculations'!$D$5:$K$26,8,FALSE),FALSE))</f>
        <v>1</v>
      </c>
      <c r="AF117" s="288">
        <f t="shared" si="10"/>
        <v>0</v>
      </c>
      <c r="AG117" s="284">
        <f ca="1">IF(OR(ISBLANK('Worksheet 2a'!$D$27),ISBLANK($D117),ISBLANK($E117),ISERROR(VLOOKUP('Worksheet 2a'!$D$27,INDIRECT(VLOOKUP('Crash Summary Worksheet'!$D117,'Crash Types &amp; Calculations'!$M$5:$N$9,2,FALSE)),VLOOKUP('Crash Summary Worksheet'!$E117,'Crash Types &amp; Calculations'!$D$5:$K$26,8,FALSE),FALSE))),1,VLOOKUP('Worksheet 2a'!$D$27,INDIRECT(VLOOKUP('Crash Summary Worksheet'!$D117,'Crash Types &amp; Calculations'!$M$5:$N$9,2,FALSE)),VLOOKUP('Crash Summary Worksheet'!$E117,'Crash Types &amp; Calculations'!$D$5:$K$26,8,FALSE),FALSE))</f>
        <v>1</v>
      </c>
      <c r="AH117" s="285">
        <f ca="1">IF(OR(ISBLANK('Worksheet 2a'!$D$27),ISBLANK($D117),ISBLANK($E117),$H117="N",ISBLANK($H117)),1,VLOOKUP('Worksheet 2a'!$D$27,INDIRECT(VLOOKUP('Crash Summary Worksheet'!$D117,'Crash Types &amp; Calculations'!$M$5:$N$9,2,FALSE)),VLOOKUP("Wet Pavement",'Crash Types &amp; Calculations'!$D$5:$K$26,8,FALSE),FALSE))</f>
        <v>1</v>
      </c>
      <c r="AI117" s="286">
        <f ca="1">IF(OR(ISBLANK('Worksheet 2a'!$D$27),ISBLANK($D117),ISBLANK($E117),$G117="N",ISBLANK($G117)),1,VLOOKUP('Worksheet 2a'!$D$27,INDIRECT(VLOOKUP('Crash Summary Worksheet'!$D117,'Crash Types &amp; Calculations'!$M$5:$N$9,2,FALSE)),VLOOKUP("Night",'Crash Types &amp; Calculations'!$D$5:$K$26,8,FALSE),FALSE))</f>
        <v>1</v>
      </c>
      <c r="AJ117" s="288">
        <f t="shared" si="11"/>
        <v>0</v>
      </c>
      <c r="AK117" s="284">
        <f ca="1">IF(OR(ISBLANK('Worksheet 2a'!$D$41),ISBLANK($D117),ISBLANK($E117),ISERROR(VLOOKUP('Worksheet 2a'!$D$41,INDIRECT(VLOOKUP('Crash Summary Worksheet'!$D117,'Crash Types &amp; Calculations'!$M$5:$N$9,2,FALSE)),VLOOKUP('Crash Summary Worksheet'!$E117,'Crash Types &amp; Calculations'!$D$5:$K$26,8,FALSE),FALSE))),1,VLOOKUP('Worksheet 2a'!$D$41,INDIRECT(VLOOKUP('Crash Summary Worksheet'!$D117,'Crash Types &amp; Calculations'!$M$5:$N$9,2,FALSE)),VLOOKUP('Crash Summary Worksheet'!$E117,'Crash Types &amp; Calculations'!$D$5:$K$26,8,FALSE),FALSE))</f>
        <v>1</v>
      </c>
      <c r="AL117" s="285">
        <f ca="1">IF(OR(ISBLANK('Worksheet 2a'!$D$41),ISBLANK($D117),ISBLANK($E117),$H117="N",ISBLANK($H117)),1,VLOOKUP('Worksheet 2a'!$D$41,INDIRECT(VLOOKUP('Crash Summary Worksheet'!$D117,'Crash Types &amp; Calculations'!$M$5:$N$9,2,FALSE)),VLOOKUP("Wet Pavement",'Crash Types &amp; Calculations'!$D$5:$K$26,8,FALSE),FALSE))</f>
        <v>1</v>
      </c>
      <c r="AM117" s="287">
        <f ca="1">IF(OR(ISBLANK('Worksheet 2a'!$D$41),ISBLANK($D117),ISBLANK($E117),$G117="N",ISBLANK($G117)),1,VLOOKUP('Worksheet 2a'!$D$41,INDIRECT(VLOOKUP('Crash Summary Worksheet'!$D117,'Crash Types &amp; Calculations'!$M$5:$N$9,2,FALSE)),VLOOKUP("Night",'Crash Types &amp; Calculations'!$D$5:$K$26,8,FALSE),FALSE))</f>
        <v>1</v>
      </c>
      <c r="AN117" s="288">
        <f t="shared" si="12"/>
        <v>0</v>
      </c>
      <c r="AO117" s="284">
        <f ca="1">IF(OR(ISBLANK('Worksheet 2b'!$D$13),ISBLANK($D117),ISBLANK($E117),ISERROR(VLOOKUP('Worksheet 2b'!$D$13,INDIRECT(VLOOKUP('Crash Summary Worksheet'!$D117,'Crash Types &amp; Calculations'!$M$5:$N$9,2,FALSE)),VLOOKUP('Crash Summary Worksheet'!$E117,'Crash Types &amp; Calculations'!$D$5:$K$26,8,FALSE),FALSE))),1,VLOOKUP('Worksheet 2b'!$D$13,INDIRECT(VLOOKUP('Crash Summary Worksheet'!$D117,'Crash Types &amp; Calculations'!$M$5:$N$9,2,FALSE)),VLOOKUP('Crash Summary Worksheet'!$E117,'Crash Types &amp; Calculations'!$D$5:$K$26,8,FALSE),FALSE))</f>
        <v>1</v>
      </c>
      <c r="AP117" s="285">
        <f ca="1">IF(OR(ISBLANK('Worksheet 2b'!$D$13),ISBLANK($D117),ISBLANK($E117),$H117="N",ISBLANK($H117)),1,VLOOKUP('Worksheet 2b'!$D$13,INDIRECT(VLOOKUP('Crash Summary Worksheet'!$D117,'Crash Types &amp; Calculations'!$M$5:$N$9,2,FALSE)),VLOOKUP("Wet Pavement",'Crash Types &amp; Calculations'!$D$5:$K$26,8,FALSE),FALSE))</f>
        <v>1</v>
      </c>
      <c r="AQ117" s="286">
        <f ca="1">IF(OR(ISBLANK('Worksheet 2b'!$D$13),ISBLANK($D117),ISBLANK($E117),$G117="N",ISBLANK($G117)),1,VLOOKUP('Worksheet 2b'!$D$13,INDIRECT(VLOOKUP('Crash Summary Worksheet'!$D117,'Crash Types &amp; Calculations'!$M$5:$N$9,2,FALSE)),VLOOKUP("Night",'Crash Types &amp; Calculations'!$D$5:$K$26,8,FALSE),FALSE))</f>
        <v>1</v>
      </c>
      <c r="AR117" s="288">
        <f t="shared" si="13"/>
        <v>0</v>
      </c>
      <c r="AS117" s="284">
        <f ca="1">IF(OR(ISBLANK('Worksheet 2b'!$D$27),ISBLANK($D117),ISBLANK($E117),ISERROR(VLOOKUP('Worksheet 2b'!$D$27,INDIRECT(VLOOKUP('Crash Summary Worksheet'!$D117,'Crash Types &amp; Calculations'!$M$5:$N$9,2,FALSE)),VLOOKUP('Crash Summary Worksheet'!$E117,'Crash Types &amp; Calculations'!$D$5:$K$26,8,FALSE),FALSE))),1,VLOOKUP('Worksheet 2b'!$D$27,INDIRECT(VLOOKUP('Crash Summary Worksheet'!$D117,'Crash Types &amp; Calculations'!$M$5:$N$9,2,FALSE)),VLOOKUP('Crash Summary Worksheet'!$E117,'Crash Types &amp; Calculations'!$D$5:$K$26,8,FALSE),FALSE))</f>
        <v>1</v>
      </c>
      <c r="AT117" s="285">
        <f ca="1">IF(OR(ISBLANK('Worksheet 2b'!$D$27),ISBLANK($D117),ISBLANK($E117),$H117="N",ISBLANK($H117)),1,VLOOKUP('Worksheet 2b'!$D$27,INDIRECT(VLOOKUP('Crash Summary Worksheet'!$D117,'Crash Types &amp; Calculations'!$M$5:$N$9,2,FALSE)),VLOOKUP("Wet Pavement",'Crash Types &amp; Calculations'!$D$5:$K$26,8,FALSE),FALSE))</f>
        <v>1</v>
      </c>
      <c r="AU117" s="286">
        <f ca="1">IF(OR(ISBLANK('Worksheet 2b'!$D$27),ISBLANK($D117),ISBLANK($E117),$G117="N",ISBLANK($G117)),1,VLOOKUP('Worksheet 2b'!$D$27,INDIRECT(VLOOKUP('Crash Summary Worksheet'!$D117,'Crash Types &amp; Calculations'!$M$5:$N$9,2,FALSE)),VLOOKUP("Night",'Crash Types &amp; Calculations'!$D$5:$K$26,8,FALSE),FALSE))</f>
        <v>1</v>
      </c>
      <c r="AV117" s="288">
        <f t="shared" si="14"/>
        <v>0</v>
      </c>
      <c r="AW117" s="284">
        <f ca="1">IF(OR(ISBLANK('Worksheet 2b'!$D$41),ISBLANK($D117),ISBLANK($E117),ISERROR(VLOOKUP('Worksheet 2b'!$D$41,INDIRECT(VLOOKUP('Crash Summary Worksheet'!$D117,'Crash Types &amp; Calculations'!$M$5:$N$9,2,FALSE)),VLOOKUP('Crash Summary Worksheet'!$E117,'Crash Types &amp; Calculations'!$D$5:$K$26,8,FALSE),FALSE))),1,VLOOKUP('Worksheet 2b'!$D$41,INDIRECT(VLOOKUP('Crash Summary Worksheet'!$D117,'Crash Types &amp; Calculations'!$M$5:$N$9,2,FALSE)),VLOOKUP('Crash Summary Worksheet'!$E117,'Crash Types &amp; Calculations'!$D$5:$K$26,8,FALSE),FALSE))</f>
        <v>1</v>
      </c>
      <c r="AX117" s="285">
        <f ca="1">IF(OR(ISBLANK('Worksheet 2b'!$D$41),ISBLANK($D117),ISBLANK($E117),$H117="N",ISBLANK($H117)),1,VLOOKUP('Worksheet 2b'!$D$41,INDIRECT(VLOOKUP('Crash Summary Worksheet'!$D117,'Crash Types &amp; Calculations'!$M$5:$N$9,2,FALSE)),VLOOKUP("Wet Pavement",'Crash Types &amp; Calculations'!$D$5:$K$26,8,FALSE),FALSE))</f>
        <v>1</v>
      </c>
      <c r="AY117" s="287">
        <f ca="1">IF(OR(ISBLANK('Worksheet 2b'!$D$41),ISBLANK($D117),ISBLANK($E117),$G117="N",ISBLANK($G117)),1,VLOOKUP('Worksheet 2b'!$D$41,INDIRECT(VLOOKUP('Crash Summary Worksheet'!$D117,'Crash Types &amp; Calculations'!$M$5:$N$9,2,FALSE)),VLOOKUP("Night",'Crash Types &amp; Calculations'!$D$5:$K$26,8,FALSE),FALSE))</f>
        <v>1</v>
      </c>
      <c r="AZ117" s="288">
        <f t="shared" si="15"/>
        <v>0</v>
      </c>
    </row>
    <row r="118" spans="1:52" ht="12.75" customHeight="1" x14ac:dyDescent="0.2">
      <c r="A118" s="618">
        <v>113</v>
      </c>
      <c r="B118" s="118"/>
      <c r="C118" s="119"/>
      <c r="D118" s="117"/>
      <c r="E118" s="117"/>
      <c r="F118" s="117"/>
      <c r="G118" s="118"/>
      <c r="H118" s="118"/>
      <c r="I118" s="118"/>
      <c r="J118" s="118"/>
      <c r="K118" s="117"/>
      <c r="L118" s="120"/>
      <c r="M118" s="289">
        <f t="shared" si="16"/>
        <v>0</v>
      </c>
      <c r="N118" s="290">
        <f t="shared" si="17"/>
        <v>1</v>
      </c>
      <c r="O118" s="283">
        <f>IF(ISBLANK('Worksheet 2a'!$D$13),1,
IF(AND(MAX(AC118:AE118)&gt;1,MIN(AC118:AE118)&lt;=1),MAX(AC118:AE118)*MIN(AC118:AE118),
IF(MIN(AC118:AE118)&gt;=1,MAX(AC118:AE118),MIN(AC118:AE118))))</f>
        <v>1</v>
      </c>
      <c r="P118" s="283">
        <f>IF(ISBLANK('Worksheet 2a'!$D$27),1,
IF(AND(MAX(AG118:AI118)&gt;1,MIN(AG118:AI118)&lt;=1),MAX(AG118:AI118)*MIN(AG118:AI118),
IF(MIN(AG118:AI118)&gt;=1,MAX(AG118:AI118),MIN(AG118:AI118))))</f>
        <v>1</v>
      </c>
      <c r="Q118" s="283">
        <f>IF(ISBLANK('Worksheet 2a'!$D$41),1,
IF(AND(MAX(AK118:AM118)&gt;1,MIN(AK118:AM118)&lt;=1),MAX(AK118:AM118)*MIN(AK118:AM118),
IF(MIN(AK118:AM118)&gt;=1,MAX(AK118:AM118),MIN(AK118:AM118))))</f>
        <v>1</v>
      </c>
      <c r="R118" s="283">
        <f>IF(ISBLANK('Worksheet 2b'!$D$13),1,
IF(AND(MAX(AO118:AQ118)&gt;1,MIN(AO118:AQ118)&lt;=1),MAX(AO118:AQ118)*MIN(AO118:AQ118),
IF(MIN(AO118:AQ118)&gt;=1,MAX(AO118:AQ118),MIN(AO118:AQ118))))</f>
        <v>1</v>
      </c>
      <c r="S118" s="283">
        <f>IF(ISBLANK('Worksheet 2b'!$D$27),1,
IF(AND(MAX(AS118:AU118)&gt;1,MIN(AS118:AU118)&lt;=1),MAX(AS118:AU118)*MIN(AS118:AU118),
IF(MIN(AS118:AU118)&gt;=1,MAX(AS118:AU118),MIN(AS118:AU118))))</f>
        <v>1</v>
      </c>
      <c r="T118" s="283">
        <f>IF(ISBLANK('Worksheet 2b'!$D$41),1,
IF(AND(MAX(AW118:AY118)&gt;1,MIN(AW118:AY118)&lt;=1),MAX(AW118:AY118)*MIN(AW118:AY118),
IF(MIN(AW118:AY118)&gt;=1,MAX(AW118:AY118),MIN(AW118:AY118))))</f>
        <v>1</v>
      </c>
      <c r="U118" s="669" cm="1">
        <f t="array" ref="U118">IF(MAX(O118:T118)&lt;=1,1,PRODUCT(IF(O118:T118&gt;=1,O118:T118)))</f>
        <v>1</v>
      </c>
      <c r="V118" s="669">
        <f t="shared" si="18"/>
        <v>1</v>
      </c>
      <c r="W118" s="683" t="str">
        <f t="shared" si="19"/>
        <v>X</v>
      </c>
      <c r="X118" s="683">
        <f>IF(P118=MIN($O118:$T118),IF(COUNTIF($W118:W118,"X")&gt;0,P118,"X"),P118)</f>
        <v>1</v>
      </c>
      <c r="Y118" s="683">
        <f>IF(Q118=MIN($O118:$T118),IF(COUNTIF($W118:X118,"X")&gt;0,Q118,"X"),Q118)</f>
        <v>1</v>
      </c>
      <c r="Z118" s="683">
        <f>IF(R118=MIN($O118:$T118),IF(COUNTIF($W118:Y118,"X")&gt;0,R118,"X"),R118)</f>
        <v>1</v>
      </c>
      <c r="AA118" s="683">
        <f>IF(S118=MIN($O118:$T118),IF(COUNTIF($W118:Z118,"X")&gt;0,S118,"X"),S118)</f>
        <v>1</v>
      </c>
      <c r="AB118" s="684">
        <f>IF(T118=MIN($O118:$T118),IF(COUNTIF($W118:AA118,"X")&gt;0,T118,"X"),T118)</f>
        <v>1</v>
      </c>
      <c r="AC118" s="284">
        <f ca="1">IF(OR(ISBLANK('Worksheet 2a'!$D$13),ISBLANK($D118),ISBLANK($E118),ISERROR(VLOOKUP('Worksheet 2a'!$D$13,INDIRECT(VLOOKUP('Crash Summary Worksheet'!$D118,'Crash Types &amp; Calculations'!$M$5:$N$9,2,FALSE)),VLOOKUP('Crash Summary Worksheet'!$E118,'Crash Types &amp; Calculations'!$D$5:$K$26,8,FALSE),FALSE))),1,VLOOKUP('Worksheet 2a'!$D$13,INDIRECT(VLOOKUP('Crash Summary Worksheet'!$D118,'Crash Types &amp; Calculations'!$M$5:$N$9,2,FALSE)),VLOOKUP('Crash Summary Worksheet'!$E118,'Crash Types &amp; Calculations'!$D$5:$K$26,8,FALSE),FALSE))</f>
        <v>1</v>
      </c>
      <c r="AD118" s="285">
        <f ca="1">IF(OR(ISBLANK('Worksheet 2a'!$D$13),ISBLANK($D118),ISBLANK($E118),$H118="N",ISBLANK($H118)),1,VLOOKUP('Worksheet 2a'!$D$13,INDIRECT(VLOOKUP('Crash Summary Worksheet'!$D118,'Crash Types &amp; Calculations'!$M$5:$N$9,2,FALSE)),VLOOKUP("Wet Pavement",'Crash Types &amp; Calculations'!$D$5:$K$26,8,FALSE),FALSE))</f>
        <v>1</v>
      </c>
      <c r="AE118" s="286">
        <f ca="1">IF(OR(ISBLANK('Worksheet 2a'!$D$13),ISBLANK($D118),ISBLANK($E118),$G118="N",ISBLANK($G118)),1,VLOOKUP('Worksheet 2a'!$D$13,INDIRECT(VLOOKUP('Crash Summary Worksheet'!$D118,'Crash Types &amp; Calculations'!$M$5:$N$9,2,FALSE)),VLOOKUP("Night",'Crash Types &amp; Calculations'!$D$5:$K$26,8,FALSE),FALSE))</f>
        <v>1</v>
      </c>
      <c r="AF118" s="288">
        <f t="shared" si="10"/>
        <v>0</v>
      </c>
      <c r="AG118" s="284">
        <f ca="1">IF(OR(ISBLANK('Worksheet 2a'!$D$27),ISBLANK($D118),ISBLANK($E118),ISERROR(VLOOKUP('Worksheet 2a'!$D$27,INDIRECT(VLOOKUP('Crash Summary Worksheet'!$D118,'Crash Types &amp; Calculations'!$M$5:$N$9,2,FALSE)),VLOOKUP('Crash Summary Worksheet'!$E118,'Crash Types &amp; Calculations'!$D$5:$K$26,8,FALSE),FALSE))),1,VLOOKUP('Worksheet 2a'!$D$27,INDIRECT(VLOOKUP('Crash Summary Worksheet'!$D118,'Crash Types &amp; Calculations'!$M$5:$N$9,2,FALSE)),VLOOKUP('Crash Summary Worksheet'!$E118,'Crash Types &amp; Calculations'!$D$5:$K$26,8,FALSE),FALSE))</f>
        <v>1</v>
      </c>
      <c r="AH118" s="285">
        <f ca="1">IF(OR(ISBLANK('Worksheet 2a'!$D$27),ISBLANK($D118),ISBLANK($E118),$H118="N",ISBLANK($H118)),1,VLOOKUP('Worksheet 2a'!$D$27,INDIRECT(VLOOKUP('Crash Summary Worksheet'!$D118,'Crash Types &amp; Calculations'!$M$5:$N$9,2,FALSE)),VLOOKUP("Wet Pavement",'Crash Types &amp; Calculations'!$D$5:$K$26,8,FALSE),FALSE))</f>
        <v>1</v>
      </c>
      <c r="AI118" s="286">
        <f ca="1">IF(OR(ISBLANK('Worksheet 2a'!$D$27),ISBLANK($D118),ISBLANK($E118),$G118="N",ISBLANK($G118)),1,VLOOKUP('Worksheet 2a'!$D$27,INDIRECT(VLOOKUP('Crash Summary Worksheet'!$D118,'Crash Types &amp; Calculations'!$M$5:$N$9,2,FALSE)),VLOOKUP("Night",'Crash Types &amp; Calculations'!$D$5:$K$26,8,FALSE),FALSE))</f>
        <v>1</v>
      </c>
      <c r="AJ118" s="288">
        <f t="shared" si="11"/>
        <v>0</v>
      </c>
      <c r="AK118" s="284">
        <f ca="1">IF(OR(ISBLANK('Worksheet 2a'!$D$41),ISBLANK($D118),ISBLANK($E118),ISERROR(VLOOKUP('Worksheet 2a'!$D$41,INDIRECT(VLOOKUP('Crash Summary Worksheet'!$D118,'Crash Types &amp; Calculations'!$M$5:$N$9,2,FALSE)),VLOOKUP('Crash Summary Worksheet'!$E118,'Crash Types &amp; Calculations'!$D$5:$K$26,8,FALSE),FALSE))),1,VLOOKUP('Worksheet 2a'!$D$41,INDIRECT(VLOOKUP('Crash Summary Worksheet'!$D118,'Crash Types &amp; Calculations'!$M$5:$N$9,2,FALSE)),VLOOKUP('Crash Summary Worksheet'!$E118,'Crash Types &amp; Calculations'!$D$5:$K$26,8,FALSE),FALSE))</f>
        <v>1</v>
      </c>
      <c r="AL118" s="285">
        <f ca="1">IF(OR(ISBLANK('Worksheet 2a'!$D$41),ISBLANK($D118),ISBLANK($E118),$H118="N",ISBLANK($H118)),1,VLOOKUP('Worksheet 2a'!$D$41,INDIRECT(VLOOKUP('Crash Summary Worksheet'!$D118,'Crash Types &amp; Calculations'!$M$5:$N$9,2,FALSE)),VLOOKUP("Wet Pavement",'Crash Types &amp; Calculations'!$D$5:$K$26,8,FALSE),FALSE))</f>
        <v>1</v>
      </c>
      <c r="AM118" s="287">
        <f ca="1">IF(OR(ISBLANK('Worksheet 2a'!$D$41),ISBLANK($D118),ISBLANK($E118),$G118="N",ISBLANK($G118)),1,VLOOKUP('Worksheet 2a'!$D$41,INDIRECT(VLOOKUP('Crash Summary Worksheet'!$D118,'Crash Types &amp; Calculations'!$M$5:$N$9,2,FALSE)),VLOOKUP("Night",'Crash Types &amp; Calculations'!$D$5:$K$26,8,FALSE),FALSE))</f>
        <v>1</v>
      </c>
      <c r="AN118" s="288">
        <f t="shared" si="12"/>
        <v>0</v>
      </c>
      <c r="AO118" s="284">
        <f ca="1">IF(OR(ISBLANK('Worksheet 2b'!$D$13),ISBLANK($D118),ISBLANK($E118),ISERROR(VLOOKUP('Worksheet 2b'!$D$13,INDIRECT(VLOOKUP('Crash Summary Worksheet'!$D118,'Crash Types &amp; Calculations'!$M$5:$N$9,2,FALSE)),VLOOKUP('Crash Summary Worksheet'!$E118,'Crash Types &amp; Calculations'!$D$5:$K$26,8,FALSE),FALSE))),1,VLOOKUP('Worksheet 2b'!$D$13,INDIRECT(VLOOKUP('Crash Summary Worksheet'!$D118,'Crash Types &amp; Calculations'!$M$5:$N$9,2,FALSE)),VLOOKUP('Crash Summary Worksheet'!$E118,'Crash Types &amp; Calculations'!$D$5:$K$26,8,FALSE),FALSE))</f>
        <v>1</v>
      </c>
      <c r="AP118" s="285">
        <f ca="1">IF(OR(ISBLANK('Worksheet 2b'!$D$13),ISBLANK($D118),ISBLANK($E118),$H118="N",ISBLANK($H118)),1,VLOOKUP('Worksheet 2b'!$D$13,INDIRECT(VLOOKUP('Crash Summary Worksheet'!$D118,'Crash Types &amp; Calculations'!$M$5:$N$9,2,FALSE)),VLOOKUP("Wet Pavement",'Crash Types &amp; Calculations'!$D$5:$K$26,8,FALSE),FALSE))</f>
        <v>1</v>
      </c>
      <c r="AQ118" s="286">
        <f ca="1">IF(OR(ISBLANK('Worksheet 2b'!$D$13),ISBLANK($D118),ISBLANK($E118),$G118="N",ISBLANK($G118)),1,VLOOKUP('Worksheet 2b'!$D$13,INDIRECT(VLOOKUP('Crash Summary Worksheet'!$D118,'Crash Types &amp; Calculations'!$M$5:$N$9,2,FALSE)),VLOOKUP("Night",'Crash Types &amp; Calculations'!$D$5:$K$26,8,FALSE),FALSE))</f>
        <v>1</v>
      </c>
      <c r="AR118" s="288">
        <f t="shared" si="13"/>
        <v>0</v>
      </c>
      <c r="AS118" s="284">
        <f ca="1">IF(OR(ISBLANK('Worksheet 2b'!$D$27),ISBLANK($D118),ISBLANK($E118),ISERROR(VLOOKUP('Worksheet 2b'!$D$27,INDIRECT(VLOOKUP('Crash Summary Worksheet'!$D118,'Crash Types &amp; Calculations'!$M$5:$N$9,2,FALSE)),VLOOKUP('Crash Summary Worksheet'!$E118,'Crash Types &amp; Calculations'!$D$5:$K$26,8,FALSE),FALSE))),1,VLOOKUP('Worksheet 2b'!$D$27,INDIRECT(VLOOKUP('Crash Summary Worksheet'!$D118,'Crash Types &amp; Calculations'!$M$5:$N$9,2,FALSE)),VLOOKUP('Crash Summary Worksheet'!$E118,'Crash Types &amp; Calculations'!$D$5:$K$26,8,FALSE),FALSE))</f>
        <v>1</v>
      </c>
      <c r="AT118" s="285">
        <f ca="1">IF(OR(ISBLANK('Worksheet 2b'!$D$27),ISBLANK($D118),ISBLANK($E118),$H118="N",ISBLANK($H118)),1,VLOOKUP('Worksheet 2b'!$D$27,INDIRECT(VLOOKUP('Crash Summary Worksheet'!$D118,'Crash Types &amp; Calculations'!$M$5:$N$9,2,FALSE)),VLOOKUP("Wet Pavement",'Crash Types &amp; Calculations'!$D$5:$K$26,8,FALSE),FALSE))</f>
        <v>1</v>
      </c>
      <c r="AU118" s="286">
        <f ca="1">IF(OR(ISBLANK('Worksheet 2b'!$D$27),ISBLANK($D118),ISBLANK($E118),$G118="N",ISBLANK($G118)),1,VLOOKUP('Worksheet 2b'!$D$27,INDIRECT(VLOOKUP('Crash Summary Worksheet'!$D118,'Crash Types &amp; Calculations'!$M$5:$N$9,2,FALSE)),VLOOKUP("Night",'Crash Types &amp; Calculations'!$D$5:$K$26,8,FALSE),FALSE))</f>
        <v>1</v>
      </c>
      <c r="AV118" s="288">
        <f t="shared" si="14"/>
        <v>0</v>
      </c>
      <c r="AW118" s="284">
        <f ca="1">IF(OR(ISBLANK('Worksheet 2b'!$D$41),ISBLANK($D118),ISBLANK($E118),ISERROR(VLOOKUP('Worksheet 2b'!$D$41,INDIRECT(VLOOKUP('Crash Summary Worksheet'!$D118,'Crash Types &amp; Calculations'!$M$5:$N$9,2,FALSE)),VLOOKUP('Crash Summary Worksheet'!$E118,'Crash Types &amp; Calculations'!$D$5:$K$26,8,FALSE),FALSE))),1,VLOOKUP('Worksheet 2b'!$D$41,INDIRECT(VLOOKUP('Crash Summary Worksheet'!$D118,'Crash Types &amp; Calculations'!$M$5:$N$9,2,FALSE)),VLOOKUP('Crash Summary Worksheet'!$E118,'Crash Types &amp; Calculations'!$D$5:$K$26,8,FALSE),FALSE))</f>
        <v>1</v>
      </c>
      <c r="AX118" s="285">
        <f ca="1">IF(OR(ISBLANK('Worksheet 2b'!$D$41),ISBLANK($D118),ISBLANK($E118),$H118="N",ISBLANK($H118)),1,VLOOKUP('Worksheet 2b'!$D$41,INDIRECT(VLOOKUP('Crash Summary Worksheet'!$D118,'Crash Types &amp; Calculations'!$M$5:$N$9,2,FALSE)),VLOOKUP("Wet Pavement",'Crash Types &amp; Calculations'!$D$5:$K$26,8,FALSE),FALSE))</f>
        <v>1</v>
      </c>
      <c r="AY118" s="287">
        <f ca="1">IF(OR(ISBLANK('Worksheet 2b'!$D$41),ISBLANK($D118),ISBLANK($E118),$G118="N",ISBLANK($G118)),1,VLOOKUP('Worksheet 2b'!$D$41,INDIRECT(VLOOKUP('Crash Summary Worksheet'!$D118,'Crash Types &amp; Calculations'!$M$5:$N$9,2,FALSE)),VLOOKUP("Night",'Crash Types &amp; Calculations'!$D$5:$K$26,8,FALSE),FALSE))</f>
        <v>1</v>
      </c>
      <c r="AZ118" s="288">
        <f t="shared" si="15"/>
        <v>0</v>
      </c>
    </row>
    <row r="119" spans="1:52" ht="12.75" customHeight="1" x14ac:dyDescent="0.2">
      <c r="A119" s="618">
        <v>114</v>
      </c>
      <c r="B119" s="118"/>
      <c r="C119" s="119"/>
      <c r="D119" s="117"/>
      <c r="E119" s="117"/>
      <c r="F119" s="117"/>
      <c r="G119" s="118"/>
      <c r="H119" s="118"/>
      <c r="I119" s="118"/>
      <c r="J119" s="118"/>
      <c r="K119" s="117"/>
      <c r="L119" s="120"/>
      <c r="M119" s="289">
        <f t="shared" si="16"/>
        <v>0</v>
      </c>
      <c r="N119" s="290">
        <f t="shared" si="17"/>
        <v>1</v>
      </c>
      <c r="O119" s="283">
        <f>IF(ISBLANK('Worksheet 2a'!$D$13),1,
IF(AND(MAX(AC119:AE119)&gt;1,MIN(AC119:AE119)&lt;=1),MAX(AC119:AE119)*MIN(AC119:AE119),
IF(MIN(AC119:AE119)&gt;=1,MAX(AC119:AE119),MIN(AC119:AE119))))</f>
        <v>1</v>
      </c>
      <c r="P119" s="283">
        <f>IF(ISBLANK('Worksheet 2a'!$D$27),1,
IF(AND(MAX(AG119:AI119)&gt;1,MIN(AG119:AI119)&lt;=1),MAX(AG119:AI119)*MIN(AG119:AI119),
IF(MIN(AG119:AI119)&gt;=1,MAX(AG119:AI119),MIN(AG119:AI119))))</f>
        <v>1</v>
      </c>
      <c r="Q119" s="283">
        <f>IF(ISBLANK('Worksheet 2a'!$D$41),1,
IF(AND(MAX(AK119:AM119)&gt;1,MIN(AK119:AM119)&lt;=1),MAX(AK119:AM119)*MIN(AK119:AM119),
IF(MIN(AK119:AM119)&gt;=1,MAX(AK119:AM119),MIN(AK119:AM119))))</f>
        <v>1</v>
      </c>
      <c r="R119" s="283">
        <f>IF(ISBLANK('Worksheet 2b'!$D$13),1,
IF(AND(MAX(AO119:AQ119)&gt;1,MIN(AO119:AQ119)&lt;=1),MAX(AO119:AQ119)*MIN(AO119:AQ119),
IF(MIN(AO119:AQ119)&gt;=1,MAX(AO119:AQ119),MIN(AO119:AQ119))))</f>
        <v>1</v>
      </c>
      <c r="S119" s="283">
        <f>IF(ISBLANK('Worksheet 2b'!$D$27),1,
IF(AND(MAX(AS119:AU119)&gt;1,MIN(AS119:AU119)&lt;=1),MAX(AS119:AU119)*MIN(AS119:AU119),
IF(MIN(AS119:AU119)&gt;=1,MAX(AS119:AU119),MIN(AS119:AU119))))</f>
        <v>1</v>
      </c>
      <c r="T119" s="283">
        <f>IF(ISBLANK('Worksheet 2b'!$D$41),1,
IF(AND(MAX(AW119:AY119)&gt;1,MIN(AW119:AY119)&lt;=1),MAX(AW119:AY119)*MIN(AW119:AY119),
IF(MIN(AW119:AY119)&gt;=1,MAX(AW119:AY119),MIN(AW119:AY119))))</f>
        <v>1</v>
      </c>
      <c r="U119" s="669" cm="1">
        <f t="array" ref="U119">IF(MAX(O119:T119)&lt;=1,1,PRODUCT(IF(O119:T119&gt;=1,O119:T119)))</f>
        <v>1</v>
      </c>
      <c r="V119" s="669">
        <f t="shared" si="18"/>
        <v>1</v>
      </c>
      <c r="W119" s="683" t="str">
        <f t="shared" si="19"/>
        <v>X</v>
      </c>
      <c r="X119" s="683">
        <f>IF(P119=MIN($O119:$T119),IF(COUNTIF($W119:W119,"X")&gt;0,P119,"X"),P119)</f>
        <v>1</v>
      </c>
      <c r="Y119" s="683">
        <f>IF(Q119=MIN($O119:$T119),IF(COUNTIF($W119:X119,"X")&gt;0,Q119,"X"),Q119)</f>
        <v>1</v>
      </c>
      <c r="Z119" s="683">
        <f>IF(R119=MIN($O119:$T119),IF(COUNTIF($W119:Y119,"X")&gt;0,R119,"X"),R119)</f>
        <v>1</v>
      </c>
      <c r="AA119" s="683">
        <f>IF(S119=MIN($O119:$T119),IF(COUNTIF($W119:Z119,"X")&gt;0,S119,"X"),S119)</f>
        <v>1</v>
      </c>
      <c r="AB119" s="684">
        <f>IF(T119=MIN($O119:$T119),IF(COUNTIF($W119:AA119,"X")&gt;0,T119,"X"),T119)</f>
        <v>1</v>
      </c>
      <c r="AC119" s="284">
        <f ca="1">IF(OR(ISBLANK('Worksheet 2a'!$D$13),ISBLANK($D119),ISBLANK($E119),ISERROR(VLOOKUP('Worksheet 2a'!$D$13,INDIRECT(VLOOKUP('Crash Summary Worksheet'!$D119,'Crash Types &amp; Calculations'!$M$5:$N$9,2,FALSE)),VLOOKUP('Crash Summary Worksheet'!$E119,'Crash Types &amp; Calculations'!$D$5:$K$26,8,FALSE),FALSE))),1,VLOOKUP('Worksheet 2a'!$D$13,INDIRECT(VLOOKUP('Crash Summary Worksheet'!$D119,'Crash Types &amp; Calculations'!$M$5:$N$9,2,FALSE)),VLOOKUP('Crash Summary Worksheet'!$E119,'Crash Types &amp; Calculations'!$D$5:$K$26,8,FALSE),FALSE))</f>
        <v>1</v>
      </c>
      <c r="AD119" s="285">
        <f ca="1">IF(OR(ISBLANK('Worksheet 2a'!$D$13),ISBLANK($D119),ISBLANK($E119),$H119="N",ISBLANK($H119)),1,VLOOKUP('Worksheet 2a'!$D$13,INDIRECT(VLOOKUP('Crash Summary Worksheet'!$D119,'Crash Types &amp; Calculations'!$M$5:$N$9,2,FALSE)),VLOOKUP("Wet Pavement",'Crash Types &amp; Calculations'!$D$5:$K$26,8,FALSE),FALSE))</f>
        <v>1</v>
      </c>
      <c r="AE119" s="286">
        <f ca="1">IF(OR(ISBLANK('Worksheet 2a'!$D$13),ISBLANK($D119),ISBLANK($E119),$G119="N",ISBLANK($G119)),1,VLOOKUP('Worksheet 2a'!$D$13,INDIRECT(VLOOKUP('Crash Summary Worksheet'!$D119,'Crash Types &amp; Calculations'!$M$5:$N$9,2,FALSE)),VLOOKUP("Night",'Crash Types &amp; Calculations'!$D$5:$K$26,8,FALSE),FALSE))</f>
        <v>1</v>
      </c>
      <c r="AF119" s="288">
        <f t="shared" si="10"/>
        <v>0</v>
      </c>
      <c r="AG119" s="284">
        <f ca="1">IF(OR(ISBLANK('Worksheet 2a'!$D$27),ISBLANK($D119),ISBLANK($E119),ISERROR(VLOOKUP('Worksheet 2a'!$D$27,INDIRECT(VLOOKUP('Crash Summary Worksheet'!$D119,'Crash Types &amp; Calculations'!$M$5:$N$9,2,FALSE)),VLOOKUP('Crash Summary Worksheet'!$E119,'Crash Types &amp; Calculations'!$D$5:$K$26,8,FALSE),FALSE))),1,VLOOKUP('Worksheet 2a'!$D$27,INDIRECT(VLOOKUP('Crash Summary Worksheet'!$D119,'Crash Types &amp; Calculations'!$M$5:$N$9,2,FALSE)),VLOOKUP('Crash Summary Worksheet'!$E119,'Crash Types &amp; Calculations'!$D$5:$K$26,8,FALSE),FALSE))</f>
        <v>1</v>
      </c>
      <c r="AH119" s="285">
        <f ca="1">IF(OR(ISBLANK('Worksheet 2a'!$D$27),ISBLANK($D119),ISBLANK($E119),$H119="N",ISBLANK($H119)),1,VLOOKUP('Worksheet 2a'!$D$27,INDIRECT(VLOOKUP('Crash Summary Worksheet'!$D119,'Crash Types &amp; Calculations'!$M$5:$N$9,2,FALSE)),VLOOKUP("Wet Pavement",'Crash Types &amp; Calculations'!$D$5:$K$26,8,FALSE),FALSE))</f>
        <v>1</v>
      </c>
      <c r="AI119" s="286">
        <f ca="1">IF(OR(ISBLANK('Worksheet 2a'!$D$27),ISBLANK($D119),ISBLANK($E119),$G119="N",ISBLANK($G119)),1,VLOOKUP('Worksheet 2a'!$D$27,INDIRECT(VLOOKUP('Crash Summary Worksheet'!$D119,'Crash Types &amp; Calculations'!$M$5:$N$9,2,FALSE)),VLOOKUP("Night",'Crash Types &amp; Calculations'!$D$5:$K$26,8,FALSE),FALSE))</f>
        <v>1</v>
      </c>
      <c r="AJ119" s="288">
        <f t="shared" si="11"/>
        <v>0</v>
      </c>
      <c r="AK119" s="284">
        <f ca="1">IF(OR(ISBLANK('Worksheet 2a'!$D$41),ISBLANK($D119),ISBLANK($E119),ISERROR(VLOOKUP('Worksheet 2a'!$D$41,INDIRECT(VLOOKUP('Crash Summary Worksheet'!$D119,'Crash Types &amp; Calculations'!$M$5:$N$9,2,FALSE)),VLOOKUP('Crash Summary Worksheet'!$E119,'Crash Types &amp; Calculations'!$D$5:$K$26,8,FALSE),FALSE))),1,VLOOKUP('Worksheet 2a'!$D$41,INDIRECT(VLOOKUP('Crash Summary Worksheet'!$D119,'Crash Types &amp; Calculations'!$M$5:$N$9,2,FALSE)),VLOOKUP('Crash Summary Worksheet'!$E119,'Crash Types &amp; Calculations'!$D$5:$K$26,8,FALSE),FALSE))</f>
        <v>1</v>
      </c>
      <c r="AL119" s="285">
        <f ca="1">IF(OR(ISBLANK('Worksheet 2a'!$D$41),ISBLANK($D119),ISBLANK($E119),$H119="N",ISBLANK($H119)),1,VLOOKUP('Worksheet 2a'!$D$41,INDIRECT(VLOOKUP('Crash Summary Worksheet'!$D119,'Crash Types &amp; Calculations'!$M$5:$N$9,2,FALSE)),VLOOKUP("Wet Pavement",'Crash Types &amp; Calculations'!$D$5:$K$26,8,FALSE),FALSE))</f>
        <v>1</v>
      </c>
      <c r="AM119" s="287">
        <f ca="1">IF(OR(ISBLANK('Worksheet 2a'!$D$41),ISBLANK($D119),ISBLANK($E119),$G119="N",ISBLANK($G119)),1,VLOOKUP('Worksheet 2a'!$D$41,INDIRECT(VLOOKUP('Crash Summary Worksheet'!$D119,'Crash Types &amp; Calculations'!$M$5:$N$9,2,FALSE)),VLOOKUP("Night",'Crash Types &amp; Calculations'!$D$5:$K$26,8,FALSE),FALSE))</f>
        <v>1</v>
      </c>
      <c r="AN119" s="288">
        <f t="shared" si="12"/>
        <v>0</v>
      </c>
      <c r="AO119" s="284">
        <f ca="1">IF(OR(ISBLANK('Worksheet 2b'!$D$13),ISBLANK($D119),ISBLANK($E119),ISERROR(VLOOKUP('Worksheet 2b'!$D$13,INDIRECT(VLOOKUP('Crash Summary Worksheet'!$D119,'Crash Types &amp; Calculations'!$M$5:$N$9,2,FALSE)),VLOOKUP('Crash Summary Worksheet'!$E119,'Crash Types &amp; Calculations'!$D$5:$K$26,8,FALSE),FALSE))),1,VLOOKUP('Worksheet 2b'!$D$13,INDIRECT(VLOOKUP('Crash Summary Worksheet'!$D119,'Crash Types &amp; Calculations'!$M$5:$N$9,2,FALSE)),VLOOKUP('Crash Summary Worksheet'!$E119,'Crash Types &amp; Calculations'!$D$5:$K$26,8,FALSE),FALSE))</f>
        <v>1</v>
      </c>
      <c r="AP119" s="285">
        <f ca="1">IF(OR(ISBLANK('Worksheet 2b'!$D$13),ISBLANK($D119),ISBLANK($E119),$H119="N",ISBLANK($H119)),1,VLOOKUP('Worksheet 2b'!$D$13,INDIRECT(VLOOKUP('Crash Summary Worksheet'!$D119,'Crash Types &amp; Calculations'!$M$5:$N$9,2,FALSE)),VLOOKUP("Wet Pavement",'Crash Types &amp; Calculations'!$D$5:$K$26,8,FALSE),FALSE))</f>
        <v>1</v>
      </c>
      <c r="AQ119" s="286">
        <f ca="1">IF(OR(ISBLANK('Worksheet 2b'!$D$13),ISBLANK($D119),ISBLANK($E119),$G119="N",ISBLANK($G119)),1,VLOOKUP('Worksheet 2b'!$D$13,INDIRECT(VLOOKUP('Crash Summary Worksheet'!$D119,'Crash Types &amp; Calculations'!$M$5:$N$9,2,FALSE)),VLOOKUP("Night",'Crash Types &amp; Calculations'!$D$5:$K$26,8,FALSE),FALSE))</f>
        <v>1</v>
      </c>
      <c r="AR119" s="288">
        <f t="shared" si="13"/>
        <v>0</v>
      </c>
      <c r="AS119" s="284">
        <f ca="1">IF(OR(ISBLANK('Worksheet 2b'!$D$27),ISBLANK($D119),ISBLANK($E119),ISERROR(VLOOKUP('Worksheet 2b'!$D$27,INDIRECT(VLOOKUP('Crash Summary Worksheet'!$D119,'Crash Types &amp; Calculations'!$M$5:$N$9,2,FALSE)),VLOOKUP('Crash Summary Worksheet'!$E119,'Crash Types &amp; Calculations'!$D$5:$K$26,8,FALSE),FALSE))),1,VLOOKUP('Worksheet 2b'!$D$27,INDIRECT(VLOOKUP('Crash Summary Worksheet'!$D119,'Crash Types &amp; Calculations'!$M$5:$N$9,2,FALSE)),VLOOKUP('Crash Summary Worksheet'!$E119,'Crash Types &amp; Calculations'!$D$5:$K$26,8,FALSE),FALSE))</f>
        <v>1</v>
      </c>
      <c r="AT119" s="285">
        <f ca="1">IF(OR(ISBLANK('Worksheet 2b'!$D$27),ISBLANK($D119),ISBLANK($E119),$H119="N",ISBLANK($H119)),1,VLOOKUP('Worksheet 2b'!$D$27,INDIRECT(VLOOKUP('Crash Summary Worksheet'!$D119,'Crash Types &amp; Calculations'!$M$5:$N$9,2,FALSE)),VLOOKUP("Wet Pavement",'Crash Types &amp; Calculations'!$D$5:$K$26,8,FALSE),FALSE))</f>
        <v>1</v>
      </c>
      <c r="AU119" s="286">
        <f ca="1">IF(OR(ISBLANK('Worksheet 2b'!$D$27),ISBLANK($D119),ISBLANK($E119),$G119="N",ISBLANK($G119)),1,VLOOKUP('Worksheet 2b'!$D$27,INDIRECT(VLOOKUP('Crash Summary Worksheet'!$D119,'Crash Types &amp; Calculations'!$M$5:$N$9,2,FALSE)),VLOOKUP("Night",'Crash Types &amp; Calculations'!$D$5:$K$26,8,FALSE),FALSE))</f>
        <v>1</v>
      </c>
      <c r="AV119" s="288">
        <f t="shared" si="14"/>
        <v>0</v>
      </c>
      <c r="AW119" s="284">
        <f ca="1">IF(OR(ISBLANK('Worksheet 2b'!$D$41),ISBLANK($D119),ISBLANK($E119),ISERROR(VLOOKUP('Worksheet 2b'!$D$41,INDIRECT(VLOOKUP('Crash Summary Worksheet'!$D119,'Crash Types &amp; Calculations'!$M$5:$N$9,2,FALSE)),VLOOKUP('Crash Summary Worksheet'!$E119,'Crash Types &amp; Calculations'!$D$5:$K$26,8,FALSE),FALSE))),1,VLOOKUP('Worksheet 2b'!$D$41,INDIRECT(VLOOKUP('Crash Summary Worksheet'!$D119,'Crash Types &amp; Calculations'!$M$5:$N$9,2,FALSE)),VLOOKUP('Crash Summary Worksheet'!$E119,'Crash Types &amp; Calculations'!$D$5:$K$26,8,FALSE),FALSE))</f>
        <v>1</v>
      </c>
      <c r="AX119" s="285">
        <f ca="1">IF(OR(ISBLANK('Worksheet 2b'!$D$41),ISBLANK($D119),ISBLANK($E119),$H119="N",ISBLANK($H119)),1,VLOOKUP('Worksheet 2b'!$D$41,INDIRECT(VLOOKUP('Crash Summary Worksheet'!$D119,'Crash Types &amp; Calculations'!$M$5:$N$9,2,FALSE)),VLOOKUP("Wet Pavement",'Crash Types &amp; Calculations'!$D$5:$K$26,8,FALSE),FALSE))</f>
        <v>1</v>
      </c>
      <c r="AY119" s="287">
        <f ca="1">IF(OR(ISBLANK('Worksheet 2b'!$D$41),ISBLANK($D119),ISBLANK($E119),$G119="N",ISBLANK($G119)),1,VLOOKUP('Worksheet 2b'!$D$41,INDIRECT(VLOOKUP('Crash Summary Worksheet'!$D119,'Crash Types &amp; Calculations'!$M$5:$N$9,2,FALSE)),VLOOKUP("Night",'Crash Types &amp; Calculations'!$D$5:$K$26,8,FALSE),FALSE))</f>
        <v>1</v>
      </c>
      <c r="AZ119" s="288">
        <f t="shared" si="15"/>
        <v>0</v>
      </c>
    </row>
    <row r="120" spans="1:52" ht="12.75" customHeight="1" x14ac:dyDescent="0.2">
      <c r="A120" s="618">
        <v>115</v>
      </c>
      <c r="B120" s="118"/>
      <c r="C120" s="119"/>
      <c r="D120" s="117"/>
      <c r="E120" s="117"/>
      <c r="F120" s="117"/>
      <c r="G120" s="118"/>
      <c r="H120" s="118"/>
      <c r="I120" s="118"/>
      <c r="J120" s="118"/>
      <c r="K120" s="117"/>
      <c r="L120" s="120"/>
      <c r="M120" s="289">
        <f t="shared" si="16"/>
        <v>0</v>
      </c>
      <c r="N120" s="290">
        <f t="shared" si="17"/>
        <v>1</v>
      </c>
      <c r="O120" s="283">
        <f>IF(ISBLANK('Worksheet 2a'!$D$13),1,
IF(AND(MAX(AC120:AE120)&gt;1,MIN(AC120:AE120)&lt;=1),MAX(AC120:AE120)*MIN(AC120:AE120),
IF(MIN(AC120:AE120)&gt;=1,MAX(AC120:AE120),MIN(AC120:AE120))))</f>
        <v>1</v>
      </c>
      <c r="P120" s="283">
        <f>IF(ISBLANK('Worksheet 2a'!$D$27),1,
IF(AND(MAX(AG120:AI120)&gt;1,MIN(AG120:AI120)&lt;=1),MAX(AG120:AI120)*MIN(AG120:AI120),
IF(MIN(AG120:AI120)&gt;=1,MAX(AG120:AI120),MIN(AG120:AI120))))</f>
        <v>1</v>
      </c>
      <c r="Q120" s="283">
        <f>IF(ISBLANK('Worksheet 2a'!$D$41),1,
IF(AND(MAX(AK120:AM120)&gt;1,MIN(AK120:AM120)&lt;=1),MAX(AK120:AM120)*MIN(AK120:AM120),
IF(MIN(AK120:AM120)&gt;=1,MAX(AK120:AM120),MIN(AK120:AM120))))</f>
        <v>1</v>
      </c>
      <c r="R120" s="283">
        <f>IF(ISBLANK('Worksheet 2b'!$D$13),1,
IF(AND(MAX(AO120:AQ120)&gt;1,MIN(AO120:AQ120)&lt;=1),MAX(AO120:AQ120)*MIN(AO120:AQ120),
IF(MIN(AO120:AQ120)&gt;=1,MAX(AO120:AQ120),MIN(AO120:AQ120))))</f>
        <v>1</v>
      </c>
      <c r="S120" s="283">
        <f>IF(ISBLANK('Worksheet 2b'!$D$27),1,
IF(AND(MAX(AS120:AU120)&gt;1,MIN(AS120:AU120)&lt;=1),MAX(AS120:AU120)*MIN(AS120:AU120),
IF(MIN(AS120:AU120)&gt;=1,MAX(AS120:AU120),MIN(AS120:AU120))))</f>
        <v>1</v>
      </c>
      <c r="T120" s="283">
        <f>IF(ISBLANK('Worksheet 2b'!$D$41),1,
IF(AND(MAX(AW120:AY120)&gt;1,MIN(AW120:AY120)&lt;=1),MAX(AW120:AY120)*MIN(AW120:AY120),
IF(MIN(AW120:AY120)&gt;=1,MAX(AW120:AY120),MIN(AW120:AY120))))</f>
        <v>1</v>
      </c>
      <c r="U120" s="669" cm="1">
        <f t="array" ref="U120">IF(MAX(O120:T120)&lt;=1,1,PRODUCT(IF(O120:T120&gt;=1,O120:T120)))</f>
        <v>1</v>
      </c>
      <c r="V120" s="669">
        <f t="shared" si="18"/>
        <v>1</v>
      </c>
      <c r="W120" s="683" t="str">
        <f t="shared" si="19"/>
        <v>X</v>
      </c>
      <c r="X120" s="683">
        <f>IF(P120=MIN($O120:$T120),IF(COUNTIF($W120:W120,"X")&gt;0,P120,"X"),P120)</f>
        <v>1</v>
      </c>
      <c r="Y120" s="683">
        <f>IF(Q120=MIN($O120:$T120),IF(COUNTIF($W120:X120,"X")&gt;0,Q120,"X"),Q120)</f>
        <v>1</v>
      </c>
      <c r="Z120" s="683">
        <f>IF(R120=MIN($O120:$T120),IF(COUNTIF($W120:Y120,"X")&gt;0,R120,"X"),R120)</f>
        <v>1</v>
      </c>
      <c r="AA120" s="683">
        <f>IF(S120=MIN($O120:$T120),IF(COUNTIF($W120:Z120,"X")&gt;0,S120,"X"),S120)</f>
        <v>1</v>
      </c>
      <c r="AB120" s="684">
        <f>IF(T120=MIN($O120:$T120),IF(COUNTIF($W120:AA120,"X")&gt;0,T120,"X"),T120)</f>
        <v>1</v>
      </c>
      <c r="AC120" s="284">
        <f ca="1">IF(OR(ISBLANK('Worksheet 2a'!$D$13),ISBLANK($D120),ISBLANK($E120),ISERROR(VLOOKUP('Worksheet 2a'!$D$13,INDIRECT(VLOOKUP('Crash Summary Worksheet'!$D120,'Crash Types &amp; Calculations'!$M$5:$N$9,2,FALSE)),VLOOKUP('Crash Summary Worksheet'!$E120,'Crash Types &amp; Calculations'!$D$5:$K$26,8,FALSE),FALSE))),1,VLOOKUP('Worksheet 2a'!$D$13,INDIRECT(VLOOKUP('Crash Summary Worksheet'!$D120,'Crash Types &amp; Calculations'!$M$5:$N$9,2,FALSE)),VLOOKUP('Crash Summary Worksheet'!$E120,'Crash Types &amp; Calculations'!$D$5:$K$26,8,FALSE),FALSE))</f>
        <v>1</v>
      </c>
      <c r="AD120" s="285">
        <f ca="1">IF(OR(ISBLANK('Worksheet 2a'!$D$13),ISBLANK($D120),ISBLANK($E120),$H120="N",ISBLANK($H120)),1,VLOOKUP('Worksheet 2a'!$D$13,INDIRECT(VLOOKUP('Crash Summary Worksheet'!$D120,'Crash Types &amp; Calculations'!$M$5:$N$9,2,FALSE)),VLOOKUP("Wet Pavement",'Crash Types &amp; Calculations'!$D$5:$K$26,8,FALSE),FALSE))</f>
        <v>1</v>
      </c>
      <c r="AE120" s="286">
        <f ca="1">IF(OR(ISBLANK('Worksheet 2a'!$D$13),ISBLANK($D120),ISBLANK($E120),$G120="N",ISBLANK($G120)),1,VLOOKUP('Worksheet 2a'!$D$13,INDIRECT(VLOOKUP('Crash Summary Worksheet'!$D120,'Crash Types &amp; Calculations'!$M$5:$N$9,2,FALSE)),VLOOKUP("Night",'Crash Types &amp; Calculations'!$D$5:$K$26,8,FALSE),FALSE))</f>
        <v>1</v>
      </c>
      <c r="AF120" s="288">
        <f t="shared" si="10"/>
        <v>0</v>
      </c>
      <c r="AG120" s="284">
        <f ca="1">IF(OR(ISBLANK('Worksheet 2a'!$D$27),ISBLANK($D120),ISBLANK($E120),ISERROR(VLOOKUP('Worksheet 2a'!$D$27,INDIRECT(VLOOKUP('Crash Summary Worksheet'!$D120,'Crash Types &amp; Calculations'!$M$5:$N$9,2,FALSE)),VLOOKUP('Crash Summary Worksheet'!$E120,'Crash Types &amp; Calculations'!$D$5:$K$26,8,FALSE),FALSE))),1,VLOOKUP('Worksheet 2a'!$D$27,INDIRECT(VLOOKUP('Crash Summary Worksheet'!$D120,'Crash Types &amp; Calculations'!$M$5:$N$9,2,FALSE)),VLOOKUP('Crash Summary Worksheet'!$E120,'Crash Types &amp; Calculations'!$D$5:$K$26,8,FALSE),FALSE))</f>
        <v>1</v>
      </c>
      <c r="AH120" s="285">
        <f ca="1">IF(OR(ISBLANK('Worksheet 2a'!$D$27),ISBLANK($D120),ISBLANK($E120),$H120="N",ISBLANK($H120)),1,VLOOKUP('Worksheet 2a'!$D$27,INDIRECT(VLOOKUP('Crash Summary Worksheet'!$D120,'Crash Types &amp; Calculations'!$M$5:$N$9,2,FALSE)),VLOOKUP("Wet Pavement",'Crash Types &amp; Calculations'!$D$5:$K$26,8,FALSE),FALSE))</f>
        <v>1</v>
      </c>
      <c r="AI120" s="286">
        <f ca="1">IF(OR(ISBLANK('Worksheet 2a'!$D$27),ISBLANK($D120),ISBLANK($E120),$G120="N",ISBLANK($G120)),1,VLOOKUP('Worksheet 2a'!$D$27,INDIRECT(VLOOKUP('Crash Summary Worksheet'!$D120,'Crash Types &amp; Calculations'!$M$5:$N$9,2,FALSE)),VLOOKUP("Night",'Crash Types &amp; Calculations'!$D$5:$K$26,8,FALSE),FALSE))</f>
        <v>1</v>
      </c>
      <c r="AJ120" s="288">
        <f t="shared" si="11"/>
        <v>0</v>
      </c>
      <c r="AK120" s="284">
        <f ca="1">IF(OR(ISBLANK('Worksheet 2a'!$D$41),ISBLANK($D120),ISBLANK($E120),ISERROR(VLOOKUP('Worksheet 2a'!$D$41,INDIRECT(VLOOKUP('Crash Summary Worksheet'!$D120,'Crash Types &amp; Calculations'!$M$5:$N$9,2,FALSE)),VLOOKUP('Crash Summary Worksheet'!$E120,'Crash Types &amp; Calculations'!$D$5:$K$26,8,FALSE),FALSE))),1,VLOOKUP('Worksheet 2a'!$D$41,INDIRECT(VLOOKUP('Crash Summary Worksheet'!$D120,'Crash Types &amp; Calculations'!$M$5:$N$9,2,FALSE)),VLOOKUP('Crash Summary Worksheet'!$E120,'Crash Types &amp; Calculations'!$D$5:$K$26,8,FALSE),FALSE))</f>
        <v>1</v>
      </c>
      <c r="AL120" s="285">
        <f ca="1">IF(OR(ISBLANK('Worksheet 2a'!$D$41),ISBLANK($D120),ISBLANK($E120),$H120="N",ISBLANK($H120)),1,VLOOKUP('Worksheet 2a'!$D$41,INDIRECT(VLOOKUP('Crash Summary Worksheet'!$D120,'Crash Types &amp; Calculations'!$M$5:$N$9,2,FALSE)),VLOOKUP("Wet Pavement",'Crash Types &amp; Calculations'!$D$5:$K$26,8,FALSE),FALSE))</f>
        <v>1</v>
      </c>
      <c r="AM120" s="287">
        <f ca="1">IF(OR(ISBLANK('Worksheet 2a'!$D$41),ISBLANK($D120),ISBLANK($E120),$G120="N",ISBLANK($G120)),1,VLOOKUP('Worksheet 2a'!$D$41,INDIRECT(VLOOKUP('Crash Summary Worksheet'!$D120,'Crash Types &amp; Calculations'!$M$5:$N$9,2,FALSE)),VLOOKUP("Night",'Crash Types &amp; Calculations'!$D$5:$K$26,8,FALSE),FALSE))</f>
        <v>1</v>
      </c>
      <c r="AN120" s="288">
        <f t="shared" si="12"/>
        <v>0</v>
      </c>
      <c r="AO120" s="284">
        <f ca="1">IF(OR(ISBLANK('Worksheet 2b'!$D$13),ISBLANK($D120),ISBLANK($E120),ISERROR(VLOOKUP('Worksheet 2b'!$D$13,INDIRECT(VLOOKUP('Crash Summary Worksheet'!$D120,'Crash Types &amp; Calculations'!$M$5:$N$9,2,FALSE)),VLOOKUP('Crash Summary Worksheet'!$E120,'Crash Types &amp; Calculations'!$D$5:$K$26,8,FALSE),FALSE))),1,VLOOKUP('Worksheet 2b'!$D$13,INDIRECT(VLOOKUP('Crash Summary Worksheet'!$D120,'Crash Types &amp; Calculations'!$M$5:$N$9,2,FALSE)),VLOOKUP('Crash Summary Worksheet'!$E120,'Crash Types &amp; Calculations'!$D$5:$K$26,8,FALSE),FALSE))</f>
        <v>1</v>
      </c>
      <c r="AP120" s="285">
        <f ca="1">IF(OR(ISBLANK('Worksheet 2b'!$D$13),ISBLANK($D120),ISBLANK($E120),$H120="N",ISBLANK($H120)),1,VLOOKUP('Worksheet 2b'!$D$13,INDIRECT(VLOOKUP('Crash Summary Worksheet'!$D120,'Crash Types &amp; Calculations'!$M$5:$N$9,2,FALSE)),VLOOKUP("Wet Pavement",'Crash Types &amp; Calculations'!$D$5:$K$26,8,FALSE),FALSE))</f>
        <v>1</v>
      </c>
      <c r="AQ120" s="286">
        <f ca="1">IF(OR(ISBLANK('Worksheet 2b'!$D$13),ISBLANK($D120),ISBLANK($E120),$G120="N",ISBLANK($G120)),1,VLOOKUP('Worksheet 2b'!$D$13,INDIRECT(VLOOKUP('Crash Summary Worksheet'!$D120,'Crash Types &amp; Calculations'!$M$5:$N$9,2,FALSE)),VLOOKUP("Night",'Crash Types &amp; Calculations'!$D$5:$K$26,8,FALSE),FALSE))</f>
        <v>1</v>
      </c>
      <c r="AR120" s="288">
        <f t="shared" si="13"/>
        <v>0</v>
      </c>
      <c r="AS120" s="284">
        <f ca="1">IF(OR(ISBLANK('Worksheet 2b'!$D$27),ISBLANK($D120),ISBLANK($E120),ISERROR(VLOOKUP('Worksheet 2b'!$D$27,INDIRECT(VLOOKUP('Crash Summary Worksheet'!$D120,'Crash Types &amp; Calculations'!$M$5:$N$9,2,FALSE)),VLOOKUP('Crash Summary Worksheet'!$E120,'Crash Types &amp; Calculations'!$D$5:$K$26,8,FALSE),FALSE))),1,VLOOKUP('Worksheet 2b'!$D$27,INDIRECT(VLOOKUP('Crash Summary Worksheet'!$D120,'Crash Types &amp; Calculations'!$M$5:$N$9,2,FALSE)),VLOOKUP('Crash Summary Worksheet'!$E120,'Crash Types &amp; Calculations'!$D$5:$K$26,8,FALSE),FALSE))</f>
        <v>1</v>
      </c>
      <c r="AT120" s="285">
        <f ca="1">IF(OR(ISBLANK('Worksheet 2b'!$D$27),ISBLANK($D120),ISBLANK($E120),$H120="N",ISBLANK($H120)),1,VLOOKUP('Worksheet 2b'!$D$27,INDIRECT(VLOOKUP('Crash Summary Worksheet'!$D120,'Crash Types &amp; Calculations'!$M$5:$N$9,2,FALSE)),VLOOKUP("Wet Pavement",'Crash Types &amp; Calculations'!$D$5:$K$26,8,FALSE),FALSE))</f>
        <v>1</v>
      </c>
      <c r="AU120" s="286">
        <f ca="1">IF(OR(ISBLANK('Worksheet 2b'!$D$27),ISBLANK($D120),ISBLANK($E120),$G120="N",ISBLANK($G120)),1,VLOOKUP('Worksheet 2b'!$D$27,INDIRECT(VLOOKUP('Crash Summary Worksheet'!$D120,'Crash Types &amp; Calculations'!$M$5:$N$9,2,FALSE)),VLOOKUP("Night",'Crash Types &amp; Calculations'!$D$5:$K$26,8,FALSE),FALSE))</f>
        <v>1</v>
      </c>
      <c r="AV120" s="288">
        <f t="shared" si="14"/>
        <v>0</v>
      </c>
      <c r="AW120" s="284">
        <f ca="1">IF(OR(ISBLANK('Worksheet 2b'!$D$41),ISBLANK($D120),ISBLANK($E120),ISERROR(VLOOKUP('Worksheet 2b'!$D$41,INDIRECT(VLOOKUP('Crash Summary Worksheet'!$D120,'Crash Types &amp; Calculations'!$M$5:$N$9,2,FALSE)),VLOOKUP('Crash Summary Worksheet'!$E120,'Crash Types &amp; Calculations'!$D$5:$K$26,8,FALSE),FALSE))),1,VLOOKUP('Worksheet 2b'!$D$41,INDIRECT(VLOOKUP('Crash Summary Worksheet'!$D120,'Crash Types &amp; Calculations'!$M$5:$N$9,2,FALSE)),VLOOKUP('Crash Summary Worksheet'!$E120,'Crash Types &amp; Calculations'!$D$5:$K$26,8,FALSE),FALSE))</f>
        <v>1</v>
      </c>
      <c r="AX120" s="285">
        <f ca="1">IF(OR(ISBLANK('Worksheet 2b'!$D$41),ISBLANK($D120),ISBLANK($E120),$H120="N",ISBLANK($H120)),1,VLOOKUP('Worksheet 2b'!$D$41,INDIRECT(VLOOKUP('Crash Summary Worksheet'!$D120,'Crash Types &amp; Calculations'!$M$5:$N$9,2,FALSE)),VLOOKUP("Wet Pavement",'Crash Types &amp; Calculations'!$D$5:$K$26,8,FALSE),FALSE))</f>
        <v>1</v>
      </c>
      <c r="AY120" s="287">
        <f ca="1">IF(OR(ISBLANK('Worksheet 2b'!$D$41),ISBLANK($D120),ISBLANK($E120),$G120="N",ISBLANK($G120)),1,VLOOKUP('Worksheet 2b'!$D$41,INDIRECT(VLOOKUP('Crash Summary Worksheet'!$D120,'Crash Types &amp; Calculations'!$M$5:$N$9,2,FALSE)),VLOOKUP("Night",'Crash Types &amp; Calculations'!$D$5:$K$26,8,FALSE),FALSE))</f>
        <v>1</v>
      </c>
      <c r="AZ120" s="288">
        <f t="shared" si="15"/>
        <v>0</v>
      </c>
    </row>
    <row r="121" spans="1:52" ht="12.75" customHeight="1" x14ac:dyDescent="0.2">
      <c r="A121" s="618">
        <v>116</v>
      </c>
      <c r="B121" s="118"/>
      <c r="C121" s="119"/>
      <c r="D121" s="117"/>
      <c r="E121" s="117"/>
      <c r="F121" s="117"/>
      <c r="G121" s="118"/>
      <c r="H121" s="118"/>
      <c r="I121" s="118"/>
      <c r="J121" s="118"/>
      <c r="K121" s="117"/>
      <c r="L121" s="120"/>
      <c r="M121" s="289">
        <f t="shared" si="16"/>
        <v>0</v>
      </c>
      <c r="N121" s="290">
        <f t="shared" si="17"/>
        <v>1</v>
      </c>
      <c r="O121" s="283">
        <f>IF(ISBLANK('Worksheet 2a'!$D$13),1,
IF(AND(MAX(AC121:AE121)&gt;1,MIN(AC121:AE121)&lt;=1),MAX(AC121:AE121)*MIN(AC121:AE121),
IF(MIN(AC121:AE121)&gt;=1,MAX(AC121:AE121),MIN(AC121:AE121))))</f>
        <v>1</v>
      </c>
      <c r="P121" s="283">
        <f>IF(ISBLANK('Worksheet 2a'!$D$27),1,
IF(AND(MAX(AG121:AI121)&gt;1,MIN(AG121:AI121)&lt;=1),MAX(AG121:AI121)*MIN(AG121:AI121),
IF(MIN(AG121:AI121)&gt;=1,MAX(AG121:AI121),MIN(AG121:AI121))))</f>
        <v>1</v>
      </c>
      <c r="Q121" s="283">
        <f>IF(ISBLANK('Worksheet 2a'!$D$41),1,
IF(AND(MAX(AK121:AM121)&gt;1,MIN(AK121:AM121)&lt;=1),MAX(AK121:AM121)*MIN(AK121:AM121),
IF(MIN(AK121:AM121)&gt;=1,MAX(AK121:AM121),MIN(AK121:AM121))))</f>
        <v>1</v>
      </c>
      <c r="R121" s="283">
        <f>IF(ISBLANK('Worksheet 2b'!$D$13),1,
IF(AND(MAX(AO121:AQ121)&gt;1,MIN(AO121:AQ121)&lt;=1),MAX(AO121:AQ121)*MIN(AO121:AQ121),
IF(MIN(AO121:AQ121)&gt;=1,MAX(AO121:AQ121),MIN(AO121:AQ121))))</f>
        <v>1</v>
      </c>
      <c r="S121" s="283">
        <f>IF(ISBLANK('Worksheet 2b'!$D$27),1,
IF(AND(MAX(AS121:AU121)&gt;1,MIN(AS121:AU121)&lt;=1),MAX(AS121:AU121)*MIN(AS121:AU121),
IF(MIN(AS121:AU121)&gt;=1,MAX(AS121:AU121),MIN(AS121:AU121))))</f>
        <v>1</v>
      </c>
      <c r="T121" s="283">
        <f>IF(ISBLANK('Worksheet 2b'!$D$41),1,
IF(AND(MAX(AW121:AY121)&gt;1,MIN(AW121:AY121)&lt;=1),MAX(AW121:AY121)*MIN(AW121:AY121),
IF(MIN(AW121:AY121)&gt;=1,MAX(AW121:AY121),MIN(AW121:AY121))))</f>
        <v>1</v>
      </c>
      <c r="U121" s="669" cm="1">
        <f t="array" ref="U121">IF(MAX(O121:T121)&lt;=1,1,PRODUCT(IF(O121:T121&gt;=1,O121:T121)))</f>
        <v>1</v>
      </c>
      <c r="V121" s="669">
        <f t="shared" si="18"/>
        <v>1</v>
      </c>
      <c r="W121" s="683" t="str">
        <f t="shared" si="19"/>
        <v>X</v>
      </c>
      <c r="X121" s="683">
        <f>IF(P121=MIN($O121:$T121),IF(COUNTIF($W121:W121,"X")&gt;0,P121,"X"),P121)</f>
        <v>1</v>
      </c>
      <c r="Y121" s="683">
        <f>IF(Q121=MIN($O121:$T121),IF(COUNTIF($W121:X121,"X")&gt;0,Q121,"X"),Q121)</f>
        <v>1</v>
      </c>
      <c r="Z121" s="683">
        <f>IF(R121=MIN($O121:$T121),IF(COUNTIF($W121:Y121,"X")&gt;0,R121,"X"),R121)</f>
        <v>1</v>
      </c>
      <c r="AA121" s="683">
        <f>IF(S121=MIN($O121:$T121),IF(COUNTIF($W121:Z121,"X")&gt;0,S121,"X"),S121)</f>
        <v>1</v>
      </c>
      <c r="AB121" s="684">
        <f>IF(T121=MIN($O121:$T121),IF(COUNTIF($W121:AA121,"X")&gt;0,T121,"X"),T121)</f>
        <v>1</v>
      </c>
      <c r="AC121" s="284">
        <f ca="1">IF(OR(ISBLANK('Worksheet 2a'!$D$13),ISBLANK($D121),ISBLANK($E121),ISERROR(VLOOKUP('Worksheet 2a'!$D$13,INDIRECT(VLOOKUP('Crash Summary Worksheet'!$D121,'Crash Types &amp; Calculations'!$M$5:$N$9,2,FALSE)),VLOOKUP('Crash Summary Worksheet'!$E121,'Crash Types &amp; Calculations'!$D$5:$K$26,8,FALSE),FALSE))),1,VLOOKUP('Worksheet 2a'!$D$13,INDIRECT(VLOOKUP('Crash Summary Worksheet'!$D121,'Crash Types &amp; Calculations'!$M$5:$N$9,2,FALSE)),VLOOKUP('Crash Summary Worksheet'!$E121,'Crash Types &amp; Calculations'!$D$5:$K$26,8,FALSE),FALSE))</f>
        <v>1</v>
      </c>
      <c r="AD121" s="285">
        <f ca="1">IF(OR(ISBLANK('Worksheet 2a'!$D$13),ISBLANK($D121),ISBLANK($E121),$H121="N",ISBLANK($H121)),1,VLOOKUP('Worksheet 2a'!$D$13,INDIRECT(VLOOKUP('Crash Summary Worksheet'!$D121,'Crash Types &amp; Calculations'!$M$5:$N$9,2,FALSE)),VLOOKUP("Wet Pavement",'Crash Types &amp; Calculations'!$D$5:$K$26,8,FALSE),FALSE))</f>
        <v>1</v>
      </c>
      <c r="AE121" s="286">
        <f ca="1">IF(OR(ISBLANK('Worksheet 2a'!$D$13),ISBLANK($D121),ISBLANK($E121),$G121="N",ISBLANK($G121)),1,VLOOKUP('Worksheet 2a'!$D$13,INDIRECT(VLOOKUP('Crash Summary Worksheet'!$D121,'Crash Types &amp; Calculations'!$M$5:$N$9,2,FALSE)),VLOOKUP("Night",'Crash Types &amp; Calculations'!$D$5:$K$26,8,FALSE),FALSE))</f>
        <v>1</v>
      </c>
      <c r="AF121" s="288">
        <f t="shared" si="10"/>
        <v>0</v>
      </c>
      <c r="AG121" s="284">
        <f ca="1">IF(OR(ISBLANK('Worksheet 2a'!$D$27),ISBLANK($D121),ISBLANK($E121),ISERROR(VLOOKUP('Worksheet 2a'!$D$27,INDIRECT(VLOOKUP('Crash Summary Worksheet'!$D121,'Crash Types &amp; Calculations'!$M$5:$N$9,2,FALSE)),VLOOKUP('Crash Summary Worksheet'!$E121,'Crash Types &amp; Calculations'!$D$5:$K$26,8,FALSE),FALSE))),1,VLOOKUP('Worksheet 2a'!$D$27,INDIRECT(VLOOKUP('Crash Summary Worksheet'!$D121,'Crash Types &amp; Calculations'!$M$5:$N$9,2,FALSE)),VLOOKUP('Crash Summary Worksheet'!$E121,'Crash Types &amp; Calculations'!$D$5:$K$26,8,FALSE),FALSE))</f>
        <v>1</v>
      </c>
      <c r="AH121" s="285">
        <f ca="1">IF(OR(ISBLANK('Worksheet 2a'!$D$27),ISBLANK($D121),ISBLANK($E121),$H121="N",ISBLANK($H121)),1,VLOOKUP('Worksheet 2a'!$D$27,INDIRECT(VLOOKUP('Crash Summary Worksheet'!$D121,'Crash Types &amp; Calculations'!$M$5:$N$9,2,FALSE)),VLOOKUP("Wet Pavement",'Crash Types &amp; Calculations'!$D$5:$K$26,8,FALSE),FALSE))</f>
        <v>1</v>
      </c>
      <c r="AI121" s="286">
        <f ca="1">IF(OR(ISBLANK('Worksheet 2a'!$D$27),ISBLANK($D121),ISBLANK($E121),$G121="N",ISBLANK($G121)),1,VLOOKUP('Worksheet 2a'!$D$27,INDIRECT(VLOOKUP('Crash Summary Worksheet'!$D121,'Crash Types &amp; Calculations'!$M$5:$N$9,2,FALSE)),VLOOKUP("Night",'Crash Types &amp; Calculations'!$D$5:$K$26,8,FALSE),FALSE))</f>
        <v>1</v>
      </c>
      <c r="AJ121" s="288">
        <f t="shared" si="11"/>
        <v>0</v>
      </c>
      <c r="AK121" s="284">
        <f ca="1">IF(OR(ISBLANK('Worksheet 2a'!$D$41),ISBLANK($D121),ISBLANK($E121),ISERROR(VLOOKUP('Worksheet 2a'!$D$41,INDIRECT(VLOOKUP('Crash Summary Worksheet'!$D121,'Crash Types &amp; Calculations'!$M$5:$N$9,2,FALSE)),VLOOKUP('Crash Summary Worksheet'!$E121,'Crash Types &amp; Calculations'!$D$5:$K$26,8,FALSE),FALSE))),1,VLOOKUP('Worksheet 2a'!$D$41,INDIRECT(VLOOKUP('Crash Summary Worksheet'!$D121,'Crash Types &amp; Calculations'!$M$5:$N$9,2,FALSE)),VLOOKUP('Crash Summary Worksheet'!$E121,'Crash Types &amp; Calculations'!$D$5:$K$26,8,FALSE),FALSE))</f>
        <v>1</v>
      </c>
      <c r="AL121" s="285">
        <f ca="1">IF(OR(ISBLANK('Worksheet 2a'!$D$41),ISBLANK($D121),ISBLANK($E121),$H121="N",ISBLANK($H121)),1,VLOOKUP('Worksheet 2a'!$D$41,INDIRECT(VLOOKUP('Crash Summary Worksheet'!$D121,'Crash Types &amp; Calculations'!$M$5:$N$9,2,FALSE)),VLOOKUP("Wet Pavement",'Crash Types &amp; Calculations'!$D$5:$K$26,8,FALSE),FALSE))</f>
        <v>1</v>
      </c>
      <c r="AM121" s="287">
        <f ca="1">IF(OR(ISBLANK('Worksheet 2a'!$D$41),ISBLANK($D121),ISBLANK($E121),$G121="N",ISBLANK($G121)),1,VLOOKUP('Worksheet 2a'!$D$41,INDIRECT(VLOOKUP('Crash Summary Worksheet'!$D121,'Crash Types &amp; Calculations'!$M$5:$N$9,2,FALSE)),VLOOKUP("Night",'Crash Types &amp; Calculations'!$D$5:$K$26,8,FALSE),FALSE))</f>
        <v>1</v>
      </c>
      <c r="AN121" s="288">
        <f t="shared" si="12"/>
        <v>0</v>
      </c>
      <c r="AO121" s="284">
        <f ca="1">IF(OR(ISBLANK('Worksheet 2b'!$D$13),ISBLANK($D121),ISBLANK($E121),ISERROR(VLOOKUP('Worksheet 2b'!$D$13,INDIRECT(VLOOKUP('Crash Summary Worksheet'!$D121,'Crash Types &amp; Calculations'!$M$5:$N$9,2,FALSE)),VLOOKUP('Crash Summary Worksheet'!$E121,'Crash Types &amp; Calculations'!$D$5:$K$26,8,FALSE),FALSE))),1,VLOOKUP('Worksheet 2b'!$D$13,INDIRECT(VLOOKUP('Crash Summary Worksheet'!$D121,'Crash Types &amp; Calculations'!$M$5:$N$9,2,FALSE)),VLOOKUP('Crash Summary Worksheet'!$E121,'Crash Types &amp; Calculations'!$D$5:$K$26,8,FALSE),FALSE))</f>
        <v>1</v>
      </c>
      <c r="AP121" s="285">
        <f ca="1">IF(OR(ISBLANK('Worksheet 2b'!$D$13),ISBLANK($D121),ISBLANK($E121),$H121="N",ISBLANK($H121)),1,VLOOKUP('Worksheet 2b'!$D$13,INDIRECT(VLOOKUP('Crash Summary Worksheet'!$D121,'Crash Types &amp; Calculations'!$M$5:$N$9,2,FALSE)),VLOOKUP("Wet Pavement",'Crash Types &amp; Calculations'!$D$5:$K$26,8,FALSE),FALSE))</f>
        <v>1</v>
      </c>
      <c r="AQ121" s="286">
        <f ca="1">IF(OR(ISBLANK('Worksheet 2b'!$D$13),ISBLANK($D121),ISBLANK($E121),$G121="N",ISBLANK($G121)),1,VLOOKUP('Worksheet 2b'!$D$13,INDIRECT(VLOOKUP('Crash Summary Worksheet'!$D121,'Crash Types &amp; Calculations'!$M$5:$N$9,2,FALSE)),VLOOKUP("Night",'Crash Types &amp; Calculations'!$D$5:$K$26,8,FALSE),FALSE))</f>
        <v>1</v>
      </c>
      <c r="AR121" s="288">
        <f t="shared" si="13"/>
        <v>0</v>
      </c>
      <c r="AS121" s="284">
        <f ca="1">IF(OR(ISBLANK('Worksheet 2b'!$D$27),ISBLANK($D121),ISBLANK($E121),ISERROR(VLOOKUP('Worksheet 2b'!$D$27,INDIRECT(VLOOKUP('Crash Summary Worksheet'!$D121,'Crash Types &amp; Calculations'!$M$5:$N$9,2,FALSE)),VLOOKUP('Crash Summary Worksheet'!$E121,'Crash Types &amp; Calculations'!$D$5:$K$26,8,FALSE),FALSE))),1,VLOOKUP('Worksheet 2b'!$D$27,INDIRECT(VLOOKUP('Crash Summary Worksheet'!$D121,'Crash Types &amp; Calculations'!$M$5:$N$9,2,FALSE)),VLOOKUP('Crash Summary Worksheet'!$E121,'Crash Types &amp; Calculations'!$D$5:$K$26,8,FALSE),FALSE))</f>
        <v>1</v>
      </c>
      <c r="AT121" s="285">
        <f ca="1">IF(OR(ISBLANK('Worksheet 2b'!$D$27),ISBLANK($D121),ISBLANK($E121),$H121="N",ISBLANK($H121)),1,VLOOKUP('Worksheet 2b'!$D$27,INDIRECT(VLOOKUP('Crash Summary Worksheet'!$D121,'Crash Types &amp; Calculations'!$M$5:$N$9,2,FALSE)),VLOOKUP("Wet Pavement",'Crash Types &amp; Calculations'!$D$5:$K$26,8,FALSE),FALSE))</f>
        <v>1</v>
      </c>
      <c r="AU121" s="286">
        <f ca="1">IF(OR(ISBLANK('Worksheet 2b'!$D$27),ISBLANK($D121),ISBLANK($E121),$G121="N",ISBLANK($G121)),1,VLOOKUP('Worksheet 2b'!$D$27,INDIRECT(VLOOKUP('Crash Summary Worksheet'!$D121,'Crash Types &amp; Calculations'!$M$5:$N$9,2,FALSE)),VLOOKUP("Night",'Crash Types &amp; Calculations'!$D$5:$K$26,8,FALSE),FALSE))</f>
        <v>1</v>
      </c>
      <c r="AV121" s="288">
        <f t="shared" si="14"/>
        <v>0</v>
      </c>
      <c r="AW121" s="284">
        <f ca="1">IF(OR(ISBLANK('Worksheet 2b'!$D$41),ISBLANK($D121),ISBLANK($E121),ISERROR(VLOOKUP('Worksheet 2b'!$D$41,INDIRECT(VLOOKUP('Crash Summary Worksheet'!$D121,'Crash Types &amp; Calculations'!$M$5:$N$9,2,FALSE)),VLOOKUP('Crash Summary Worksheet'!$E121,'Crash Types &amp; Calculations'!$D$5:$K$26,8,FALSE),FALSE))),1,VLOOKUP('Worksheet 2b'!$D$41,INDIRECT(VLOOKUP('Crash Summary Worksheet'!$D121,'Crash Types &amp; Calculations'!$M$5:$N$9,2,FALSE)),VLOOKUP('Crash Summary Worksheet'!$E121,'Crash Types &amp; Calculations'!$D$5:$K$26,8,FALSE),FALSE))</f>
        <v>1</v>
      </c>
      <c r="AX121" s="285">
        <f ca="1">IF(OR(ISBLANK('Worksheet 2b'!$D$41),ISBLANK($D121),ISBLANK($E121),$H121="N",ISBLANK($H121)),1,VLOOKUP('Worksheet 2b'!$D$41,INDIRECT(VLOOKUP('Crash Summary Worksheet'!$D121,'Crash Types &amp; Calculations'!$M$5:$N$9,2,FALSE)),VLOOKUP("Wet Pavement",'Crash Types &amp; Calculations'!$D$5:$K$26,8,FALSE),FALSE))</f>
        <v>1</v>
      </c>
      <c r="AY121" s="287">
        <f ca="1">IF(OR(ISBLANK('Worksheet 2b'!$D$41),ISBLANK($D121),ISBLANK($E121),$G121="N",ISBLANK($G121)),1,VLOOKUP('Worksheet 2b'!$D$41,INDIRECT(VLOOKUP('Crash Summary Worksheet'!$D121,'Crash Types &amp; Calculations'!$M$5:$N$9,2,FALSE)),VLOOKUP("Night",'Crash Types &amp; Calculations'!$D$5:$K$26,8,FALSE),FALSE))</f>
        <v>1</v>
      </c>
      <c r="AZ121" s="288">
        <f t="shared" si="15"/>
        <v>0</v>
      </c>
    </row>
    <row r="122" spans="1:52" ht="12.75" customHeight="1" x14ac:dyDescent="0.2">
      <c r="A122" s="618">
        <v>117</v>
      </c>
      <c r="B122" s="118"/>
      <c r="C122" s="119"/>
      <c r="D122" s="117"/>
      <c r="E122" s="117"/>
      <c r="F122" s="117"/>
      <c r="G122" s="118"/>
      <c r="H122" s="118"/>
      <c r="I122" s="118"/>
      <c r="J122" s="118"/>
      <c r="K122" s="117"/>
      <c r="L122" s="120"/>
      <c r="M122" s="289">
        <f t="shared" si="16"/>
        <v>0</v>
      </c>
      <c r="N122" s="290">
        <f t="shared" si="17"/>
        <v>1</v>
      </c>
      <c r="O122" s="283">
        <f>IF(ISBLANK('Worksheet 2a'!$D$13),1,
IF(AND(MAX(AC122:AE122)&gt;1,MIN(AC122:AE122)&lt;=1),MAX(AC122:AE122)*MIN(AC122:AE122),
IF(MIN(AC122:AE122)&gt;=1,MAX(AC122:AE122),MIN(AC122:AE122))))</f>
        <v>1</v>
      </c>
      <c r="P122" s="283">
        <f>IF(ISBLANK('Worksheet 2a'!$D$27),1,
IF(AND(MAX(AG122:AI122)&gt;1,MIN(AG122:AI122)&lt;=1),MAX(AG122:AI122)*MIN(AG122:AI122),
IF(MIN(AG122:AI122)&gt;=1,MAX(AG122:AI122),MIN(AG122:AI122))))</f>
        <v>1</v>
      </c>
      <c r="Q122" s="283">
        <f>IF(ISBLANK('Worksheet 2a'!$D$41),1,
IF(AND(MAX(AK122:AM122)&gt;1,MIN(AK122:AM122)&lt;=1),MAX(AK122:AM122)*MIN(AK122:AM122),
IF(MIN(AK122:AM122)&gt;=1,MAX(AK122:AM122),MIN(AK122:AM122))))</f>
        <v>1</v>
      </c>
      <c r="R122" s="283">
        <f>IF(ISBLANK('Worksheet 2b'!$D$13),1,
IF(AND(MAX(AO122:AQ122)&gt;1,MIN(AO122:AQ122)&lt;=1),MAX(AO122:AQ122)*MIN(AO122:AQ122),
IF(MIN(AO122:AQ122)&gt;=1,MAX(AO122:AQ122),MIN(AO122:AQ122))))</f>
        <v>1</v>
      </c>
      <c r="S122" s="283">
        <f>IF(ISBLANK('Worksheet 2b'!$D$27),1,
IF(AND(MAX(AS122:AU122)&gt;1,MIN(AS122:AU122)&lt;=1),MAX(AS122:AU122)*MIN(AS122:AU122),
IF(MIN(AS122:AU122)&gt;=1,MAX(AS122:AU122),MIN(AS122:AU122))))</f>
        <v>1</v>
      </c>
      <c r="T122" s="283">
        <f>IF(ISBLANK('Worksheet 2b'!$D$41),1,
IF(AND(MAX(AW122:AY122)&gt;1,MIN(AW122:AY122)&lt;=1),MAX(AW122:AY122)*MIN(AW122:AY122),
IF(MIN(AW122:AY122)&gt;=1,MAX(AW122:AY122),MIN(AW122:AY122))))</f>
        <v>1</v>
      </c>
      <c r="U122" s="669" cm="1">
        <f t="array" ref="U122">IF(MAX(O122:T122)&lt;=1,1,PRODUCT(IF(O122:T122&gt;=1,O122:T122)))</f>
        <v>1</v>
      </c>
      <c r="V122" s="669">
        <f t="shared" si="18"/>
        <v>1</v>
      </c>
      <c r="W122" s="683" t="str">
        <f t="shared" si="19"/>
        <v>X</v>
      </c>
      <c r="X122" s="683">
        <f>IF(P122=MIN($O122:$T122),IF(COUNTIF($W122:W122,"X")&gt;0,P122,"X"),P122)</f>
        <v>1</v>
      </c>
      <c r="Y122" s="683">
        <f>IF(Q122=MIN($O122:$T122),IF(COUNTIF($W122:X122,"X")&gt;0,Q122,"X"),Q122)</f>
        <v>1</v>
      </c>
      <c r="Z122" s="683">
        <f>IF(R122=MIN($O122:$T122),IF(COUNTIF($W122:Y122,"X")&gt;0,R122,"X"),R122)</f>
        <v>1</v>
      </c>
      <c r="AA122" s="683">
        <f>IF(S122=MIN($O122:$T122),IF(COUNTIF($W122:Z122,"X")&gt;0,S122,"X"),S122)</f>
        <v>1</v>
      </c>
      <c r="AB122" s="684">
        <f>IF(T122=MIN($O122:$T122),IF(COUNTIF($W122:AA122,"X")&gt;0,T122,"X"),T122)</f>
        <v>1</v>
      </c>
      <c r="AC122" s="284">
        <f ca="1">IF(OR(ISBLANK('Worksheet 2a'!$D$13),ISBLANK($D122),ISBLANK($E122),ISERROR(VLOOKUP('Worksheet 2a'!$D$13,INDIRECT(VLOOKUP('Crash Summary Worksheet'!$D122,'Crash Types &amp; Calculations'!$M$5:$N$9,2,FALSE)),VLOOKUP('Crash Summary Worksheet'!$E122,'Crash Types &amp; Calculations'!$D$5:$K$26,8,FALSE),FALSE))),1,VLOOKUP('Worksheet 2a'!$D$13,INDIRECT(VLOOKUP('Crash Summary Worksheet'!$D122,'Crash Types &amp; Calculations'!$M$5:$N$9,2,FALSE)),VLOOKUP('Crash Summary Worksheet'!$E122,'Crash Types &amp; Calculations'!$D$5:$K$26,8,FALSE),FALSE))</f>
        <v>1</v>
      </c>
      <c r="AD122" s="285">
        <f ca="1">IF(OR(ISBLANK('Worksheet 2a'!$D$13),ISBLANK($D122),ISBLANK($E122),$H122="N",ISBLANK($H122)),1,VLOOKUP('Worksheet 2a'!$D$13,INDIRECT(VLOOKUP('Crash Summary Worksheet'!$D122,'Crash Types &amp; Calculations'!$M$5:$N$9,2,FALSE)),VLOOKUP("Wet Pavement",'Crash Types &amp; Calculations'!$D$5:$K$26,8,FALSE),FALSE))</f>
        <v>1</v>
      </c>
      <c r="AE122" s="286">
        <f ca="1">IF(OR(ISBLANK('Worksheet 2a'!$D$13),ISBLANK($D122),ISBLANK($E122),$G122="N",ISBLANK($G122)),1,VLOOKUP('Worksheet 2a'!$D$13,INDIRECT(VLOOKUP('Crash Summary Worksheet'!$D122,'Crash Types &amp; Calculations'!$M$5:$N$9,2,FALSE)),VLOOKUP("Night",'Crash Types &amp; Calculations'!$D$5:$K$26,8,FALSE),FALSE))</f>
        <v>1</v>
      </c>
      <c r="AF122" s="288">
        <f t="shared" si="10"/>
        <v>0</v>
      </c>
      <c r="AG122" s="284">
        <f ca="1">IF(OR(ISBLANK('Worksheet 2a'!$D$27),ISBLANK($D122),ISBLANK($E122),ISERROR(VLOOKUP('Worksheet 2a'!$D$27,INDIRECT(VLOOKUP('Crash Summary Worksheet'!$D122,'Crash Types &amp; Calculations'!$M$5:$N$9,2,FALSE)),VLOOKUP('Crash Summary Worksheet'!$E122,'Crash Types &amp; Calculations'!$D$5:$K$26,8,FALSE),FALSE))),1,VLOOKUP('Worksheet 2a'!$D$27,INDIRECT(VLOOKUP('Crash Summary Worksheet'!$D122,'Crash Types &amp; Calculations'!$M$5:$N$9,2,FALSE)),VLOOKUP('Crash Summary Worksheet'!$E122,'Crash Types &amp; Calculations'!$D$5:$K$26,8,FALSE),FALSE))</f>
        <v>1</v>
      </c>
      <c r="AH122" s="285">
        <f ca="1">IF(OR(ISBLANK('Worksheet 2a'!$D$27),ISBLANK($D122),ISBLANK($E122),$H122="N",ISBLANK($H122)),1,VLOOKUP('Worksheet 2a'!$D$27,INDIRECT(VLOOKUP('Crash Summary Worksheet'!$D122,'Crash Types &amp; Calculations'!$M$5:$N$9,2,FALSE)),VLOOKUP("Wet Pavement",'Crash Types &amp; Calculations'!$D$5:$K$26,8,FALSE),FALSE))</f>
        <v>1</v>
      </c>
      <c r="AI122" s="286">
        <f ca="1">IF(OR(ISBLANK('Worksheet 2a'!$D$27),ISBLANK($D122),ISBLANK($E122),$G122="N",ISBLANK($G122)),1,VLOOKUP('Worksheet 2a'!$D$27,INDIRECT(VLOOKUP('Crash Summary Worksheet'!$D122,'Crash Types &amp; Calculations'!$M$5:$N$9,2,FALSE)),VLOOKUP("Night",'Crash Types &amp; Calculations'!$D$5:$K$26,8,FALSE),FALSE))</f>
        <v>1</v>
      </c>
      <c r="AJ122" s="288">
        <f t="shared" si="11"/>
        <v>0</v>
      </c>
      <c r="AK122" s="284">
        <f ca="1">IF(OR(ISBLANK('Worksheet 2a'!$D$41),ISBLANK($D122),ISBLANK($E122),ISERROR(VLOOKUP('Worksheet 2a'!$D$41,INDIRECT(VLOOKUP('Crash Summary Worksheet'!$D122,'Crash Types &amp; Calculations'!$M$5:$N$9,2,FALSE)),VLOOKUP('Crash Summary Worksheet'!$E122,'Crash Types &amp; Calculations'!$D$5:$K$26,8,FALSE),FALSE))),1,VLOOKUP('Worksheet 2a'!$D$41,INDIRECT(VLOOKUP('Crash Summary Worksheet'!$D122,'Crash Types &amp; Calculations'!$M$5:$N$9,2,FALSE)),VLOOKUP('Crash Summary Worksheet'!$E122,'Crash Types &amp; Calculations'!$D$5:$K$26,8,FALSE),FALSE))</f>
        <v>1</v>
      </c>
      <c r="AL122" s="285">
        <f ca="1">IF(OR(ISBLANK('Worksheet 2a'!$D$41),ISBLANK($D122),ISBLANK($E122),$H122="N",ISBLANK($H122)),1,VLOOKUP('Worksheet 2a'!$D$41,INDIRECT(VLOOKUP('Crash Summary Worksheet'!$D122,'Crash Types &amp; Calculations'!$M$5:$N$9,2,FALSE)),VLOOKUP("Wet Pavement",'Crash Types &amp; Calculations'!$D$5:$K$26,8,FALSE),FALSE))</f>
        <v>1</v>
      </c>
      <c r="AM122" s="287">
        <f ca="1">IF(OR(ISBLANK('Worksheet 2a'!$D$41),ISBLANK($D122),ISBLANK($E122),$G122="N",ISBLANK($G122)),1,VLOOKUP('Worksheet 2a'!$D$41,INDIRECT(VLOOKUP('Crash Summary Worksheet'!$D122,'Crash Types &amp; Calculations'!$M$5:$N$9,2,FALSE)),VLOOKUP("Night",'Crash Types &amp; Calculations'!$D$5:$K$26,8,FALSE),FALSE))</f>
        <v>1</v>
      </c>
      <c r="AN122" s="288">
        <f t="shared" si="12"/>
        <v>0</v>
      </c>
      <c r="AO122" s="284">
        <f ca="1">IF(OR(ISBLANK('Worksheet 2b'!$D$13),ISBLANK($D122),ISBLANK($E122),ISERROR(VLOOKUP('Worksheet 2b'!$D$13,INDIRECT(VLOOKUP('Crash Summary Worksheet'!$D122,'Crash Types &amp; Calculations'!$M$5:$N$9,2,FALSE)),VLOOKUP('Crash Summary Worksheet'!$E122,'Crash Types &amp; Calculations'!$D$5:$K$26,8,FALSE),FALSE))),1,VLOOKUP('Worksheet 2b'!$D$13,INDIRECT(VLOOKUP('Crash Summary Worksheet'!$D122,'Crash Types &amp; Calculations'!$M$5:$N$9,2,FALSE)),VLOOKUP('Crash Summary Worksheet'!$E122,'Crash Types &amp; Calculations'!$D$5:$K$26,8,FALSE),FALSE))</f>
        <v>1</v>
      </c>
      <c r="AP122" s="285">
        <f ca="1">IF(OR(ISBLANK('Worksheet 2b'!$D$13),ISBLANK($D122),ISBLANK($E122),$H122="N",ISBLANK($H122)),1,VLOOKUP('Worksheet 2b'!$D$13,INDIRECT(VLOOKUP('Crash Summary Worksheet'!$D122,'Crash Types &amp; Calculations'!$M$5:$N$9,2,FALSE)),VLOOKUP("Wet Pavement",'Crash Types &amp; Calculations'!$D$5:$K$26,8,FALSE),FALSE))</f>
        <v>1</v>
      </c>
      <c r="AQ122" s="286">
        <f ca="1">IF(OR(ISBLANK('Worksheet 2b'!$D$13),ISBLANK($D122),ISBLANK($E122),$G122="N",ISBLANK($G122)),1,VLOOKUP('Worksheet 2b'!$D$13,INDIRECT(VLOOKUP('Crash Summary Worksheet'!$D122,'Crash Types &amp; Calculations'!$M$5:$N$9,2,FALSE)),VLOOKUP("Night",'Crash Types &amp; Calculations'!$D$5:$K$26,8,FALSE),FALSE))</f>
        <v>1</v>
      </c>
      <c r="AR122" s="288">
        <f t="shared" si="13"/>
        <v>0</v>
      </c>
      <c r="AS122" s="284">
        <f ca="1">IF(OR(ISBLANK('Worksheet 2b'!$D$27),ISBLANK($D122),ISBLANK($E122),ISERROR(VLOOKUP('Worksheet 2b'!$D$27,INDIRECT(VLOOKUP('Crash Summary Worksheet'!$D122,'Crash Types &amp; Calculations'!$M$5:$N$9,2,FALSE)),VLOOKUP('Crash Summary Worksheet'!$E122,'Crash Types &amp; Calculations'!$D$5:$K$26,8,FALSE),FALSE))),1,VLOOKUP('Worksheet 2b'!$D$27,INDIRECT(VLOOKUP('Crash Summary Worksheet'!$D122,'Crash Types &amp; Calculations'!$M$5:$N$9,2,FALSE)),VLOOKUP('Crash Summary Worksheet'!$E122,'Crash Types &amp; Calculations'!$D$5:$K$26,8,FALSE),FALSE))</f>
        <v>1</v>
      </c>
      <c r="AT122" s="285">
        <f ca="1">IF(OR(ISBLANK('Worksheet 2b'!$D$27),ISBLANK($D122),ISBLANK($E122),$H122="N",ISBLANK($H122)),1,VLOOKUP('Worksheet 2b'!$D$27,INDIRECT(VLOOKUP('Crash Summary Worksheet'!$D122,'Crash Types &amp; Calculations'!$M$5:$N$9,2,FALSE)),VLOOKUP("Wet Pavement",'Crash Types &amp; Calculations'!$D$5:$K$26,8,FALSE),FALSE))</f>
        <v>1</v>
      </c>
      <c r="AU122" s="286">
        <f ca="1">IF(OR(ISBLANK('Worksheet 2b'!$D$27),ISBLANK($D122),ISBLANK($E122),$G122="N",ISBLANK($G122)),1,VLOOKUP('Worksheet 2b'!$D$27,INDIRECT(VLOOKUP('Crash Summary Worksheet'!$D122,'Crash Types &amp; Calculations'!$M$5:$N$9,2,FALSE)),VLOOKUP("Night",'Crash Types &amp; Calculations'!$D$5:$K$26,8,FALSE),FALSE))</f>
        <v>1</v>
      </c>
      <c r="AV122" s="288">
        <f t="shared" si="14"/>
        <v>0</v>
      </c>
      <c r="AW122" s="284">
        <f ca="1">IF(OR(ISBLANK('Worksheet 2b'!$D$41),ISBLANK($D122),ISBLANK($E122),ISERROR(VLOOKUP('Worksheet 2b'!$D$41,INDIRECT(VLOOKUP('Crash Summary Worksheet'!$D122,'Crash Types &amp; Calculations'!$M$5:$N$9,2,FALSE)),VLOOKUP('Crash Summary Worksheet'!$E122,'Crash Types &amp; Calculations'!$D$5:$K$26,8,FALSE),FALSE))),1,VLOOKUP('Worksheet 2b'!$D$41,INDIRECT(VLOOKUP('Crash Summary Worksheet'!$D122,'Crash Types &amp; Calculations'!$M$5:$N$9,2,FALSE)),VLOOKUP('Crash Summary Worksheet'!$E122,'Crash Types &amp; Calculations'!$D$5:$K$26,8,FALSE),FALSE))</f>
        <v>1</v>
      </c>
      <c r="AX122" s="285">
        <f ca="1">IF(OR(ISBLANK('Worksheet 2b'!$D$41),ISBLANK($D122),ISBLANK($E122),$H122="N",ISBLANK($H122)),1,VLOOKUP('Worksheet 2b'!$D$41,INDIRECT(VLOOKUP('Crash Summary Worksheet'!$D122,'Crash Types &amp; Calculations'!$M$5:$N$9,2,FALSE)),VLOOKUP("Wet Pavement",'Crash Types &amp; Calculations'!$D$5:$K$26,8,FALSE),FALSE))</f>
        <v>1</v>
      </c>
      <c r="AY122" s="287">
        <f ca="1">IF(OR(ISBLANK('Worksheet 2b'!$D$41),ISBLANK($D122),ISBLANK($E122),$G122="N",ISBLANK($G122)),1,VLOOKUP('Worksheet 2b'!$D$41,INDIRECT(VLOOKUP('Crash Summary Worksheet'!$D122,'Crash Types &amp; Calculations'!$M$5:$N$9,2,FALSE)),VLOOKUP("Night",'Crash Types &amp; Calculations'!$D$5:$K$26,8,FALSE),FALSE))</f>
        <v>1</v>
      </c>
      <c r="AZ122" s="288">
        <f t="shared" si="15"/>
        <v>0</v>
      </c>
    </row>
    <row r="123" spans="1:52" ht="12.75" customHeight="1" x14ac:dyDescent="0.2">
      <c r="A123" s="618">
        <v>118</v>
      </c>
      <c r="B123" s="118"/>
      <c r="C123" s="119"/>
      <c r="D123" s="117"/>
      <c r="E123" s="117"/>
      <c r="F123" s="117"/>
      <c r="G123" s="118"/>
      <c r="H123" s="118"/>
      <c r="I123" s="118"/>
      <c r="J123" s="118"/>
      <c r="K123" s="117"/>
      <c r="L123" s="120"/>
      <c r="M123" s="289">
        <f t="shared" si="16"/>
        <v>0</v>
      </c>
      <c r="N123" s="290">
        <f t="shared" si="17"/>
        <v>1</v>
      </c>
      <c r="O123" s="283">
        <f>IF(ISBLANK('Worksheet 2a'!$D$13),1,
IF(AND(MAX(AC123:AE123)&gt;1,MIN(AC123:AE123)&lt;=1),MAX(AC123:AE123)*MIN(AC123:AE123),
IF(MIN(AC123:AE123)&gt;=1,MAX(AC123:AE123),MIN(AC123:AE123))))</f>
        <v>1</v>
      </c>
      <c r="P123" s="283">
        <f>IF(ISBLANK('Worksheet 2a'!$D$27),1,
IF(AND(MAX(AG123:AI123)&gt;1,MIN(AG123:AI123)&lt;=1),MAX(AG123:AI123)*MIN(AG123:AI123),
IF(MIN(AG123:AI123)&gt;=1,MAX(AG123:AI123),MIN(AG123:AI123))))</f>
        <v>1</v>
      </c>
      <c r="Q123" s="283">
        <f>IF(ISBLANK('Worksheet 2a'!$D$41),1,
IF(AND(MAX(AK123:AM123)&gt;1,MIN(AK123:AM123)&lt;=1),MAX(AK123:AM123)*MIN(AK123:AM123),
IF(MIN(AK123:AM123)&gt;=1,MAX(AK123:AM123),MIN(AK123:AM123))))</f>
        <v>1</v>
      </c>
      <c r="R123" s="283">
        <f>IF(ISBLANK('Worksheet 2b'!$D$13),1,
IF(AND(MAX(AO123:AQ123)&gt;1,MIN(AO123:AQ123)&lt;=1),MAX(AO123:AQ123)*MIN(AO123:AQ123),
IF(MIN(AO123:AQ123)&gt;=1,MAX(AO123:AQ123),MIN(AO123:AQ123))))</f>
        <v>1</v>
      </c>
      <c r="S123" s="283">
        <f>IF(ISBLANK('Worksheet 2b'!$D$27),1,
IF(AND(MAX(AS123:AU123)&gt;1,MIN(AS123:AU123)&lt;=1),MAX(AS123:AU123)*MIN(AS123:AU123),
IF(MIN(AS123:AU123)&gt;=1,MAX(AS123:AU123),MIN(AS123:AU123))))</f>
        <v>1</v>
      </c>
      <c r="T123" s="283">
        <f>IF(ISBLANK('Worksheet 2b'!$D$41),1,
IF(AND(MAX(AW123:AY123)&gt;1,MIN(AW123:AY123)&lt;=1),MAX(AW123:AY123)*MIN(AW123:AY123),
IF(MIN(AW123:AY123)&gt;=1,MAX(AW123:AY123),MIN(AW123:AY123))))</f>
        <v>1</v>
      </c>
      <c r="U123" s="669" cm="1">
        <f t="array" ref="U123">IF(MAX(O123:T123)&lt;=1,1,PRODUCT(IF(O123:T123&gt;=1,O123:T123)))</f>
        <v>1</v>
      </c>
      <c r="V123" s="669">
        <f t="shared" si="18"/>
        <v>1</v>
      </c>
      <c r="W123" s="683" t="str">
        <f t="shared" si="19"/>
        <v>X</v>
      </c>
      <c r="X123" s="683">
        <f>IF(P123=MIN($O123:$T123),IF(COUNTIF($W123:W123,"X")&gt;0,P123,"X"),P123)</f>
        <v>1</v>
      </c>
      <c r="Y123" s="683">
        <f>IF(Q123=MIN($O123:$T123),IF(COUNTIF($W123:X123,"X")&gt;0,Q123,"X"),Q123)</f>
        <v>1</v>
      </c>
      <c r="Z123" s="683">
        <f>IF(R123=MIN($O123:$T123),IF(COUNTIF($W123:Y123,"X")&gt;0,R123,"X"),R123)</f>
        <v>1</v>
      </c>
      <c r="AA123" s="683">
        <f>IF(S123=MIN($O123:$T123),IF(COUNTIF($W123:Z123,"X")&gt;0,S123,"X"),S123)</f>
        <v>1</v>
      </c>
      <c r="AB123" s="684">
        <f>IF(T123=MIN($O123:$T123),IF(COUNTIF($W123:AA123,"X")&gt;0,T123,"X"),T123)</f>
        <v>1</v>
      </c>
      <c r="AC123" s="284">
        <f ca="1">IF(OR(ISBLANK('Worksheet 2a'!$D$13),ISBLANK($D123),ISBLANK($E123),ISERROR(VLOOKUP('Worksheet 2a'!$D$13,INDIRECT(VLOOKUP('Crash Summary Worksheet'!$D123,'Crash Types &amp; Calculations'!$M$5:$N$9,2,FALSE)),VLOOKUP('Crash Summary Worksheet'!$E123,'Crash Types &amp; Calculations'!$D$5:$K$26,8,FALSE),FALSE))),1,VLOOKUP('Worksheet 2a'!$D$13,INDIRECT(VLOOKUP('Crash Summary Worksheet'!$D123,'Crash Types &amp; Calculations'!$M$5:$N$9,2,FALSE)),VLOOKUP('Crash Summary Worksheet'!$E123,'Crash Types &amp; Calculations'!$D$5:$K$26,8,FALSE),FALSE))</f>
        <v>1</v>
      </c>
      <c r="AD123" s="285">
        <f ca="1">IF(OR(ISBLANK('Worksheet 2a'!$D$13),ISBLANK($D123),ISBLANK($E123),$H123="N",ISBLANK($H123)),1,VLOOKUP('Worksheet 2a'!$D$13,INDIRECT(VLOOKUP('Crash Summary Worksheet'!$D123,'Crash Types &amp; Calculations'!$M$5:$N$9,2,FALSE)),VLOOKUP("Wet Pavement",'Crash Types &amp; Calculations'!$D$5:$K$26,8,FALSE),FALSE))</f>
        <v>1</v>
      </c>
      <c r="AE123" s="286">
        <f ca="1">IF(OR(ISBLANK('Worksheet 2a'!$D$13),ISBLANK($D123),ISBLANK($E123),$G123="N",ISBLANK($G123)),1,VLOOKUP('Worksheet 2a'!$D$13,INDIRECT(VLOOKUP('Crash Summary Worksheet'!$D123,'Crash Types &amp; Calculations'!$M$5:$N$9,2,FALSE)),VLOOKUP("Night",'Crash Types &amp; Calculations'!$D$5:$K$26,8,FALSE),FALSE))</f>
        <v>1</v>
      </c>
      <c r="AF123" s="288">
        <f t="shared" si="10"/>
        <v>0</v>
      </c>
      <c r="AG123" s="284">
        <f ca="1">IF(OR(ISBLANK('Worksheet 2a'!$D$27),ISBLANK($D123),ISBLANK($E123),ISERROR(VLOOKUP('Worksheet 2a'!$D$27,INDIRECT(VLOOKUP('Crash Summary Worksheet'!$D123,'Crash Types &amp; Calculations'!$M$5:$N$9,2,FALSE)),VLOOKUP('Crash Summary Worksheet'!$E123,'Crash Types &amp; Calculations'!$D$5:$K$26,8,FALSE),FALSE))),1,VLOOKUP('Worksheet 2a'!$D$27,INDIRECT(VLOOKUP('Crash Summary Worksheet'!$D123,'Crash Types &amp; Calculations'!$M$5:$N$9,2,FALSE)),VLOOKUP('Crash Summary Worksheet'!$E123,'Crash Types &amp; Calculations'!$D$5:$K$26,8,FALSE),FALSE))</f>
        <v>1</v>
      </c>
      <c r="AH123" s="285">
        <f ca="1">IF(OR(ISBLANK('Worksheet 2a'!$D$27),ISBLANK($D123),ISBLANK($E123),$H123="N",ISBLANK($H123)),1,VLOOKUP('Worksheet 2a'!$D$27,INDIRECT(VLOOKUP('Crash Summary Worksheet'!$D123,'Crash Types &amp; Calculations'!$M$5:$N$9,2,FALSE)),VLOOKUP("Wet Pavement",'Crash Types &amp; Calculations'!$D$5:$K$26,8,FALSE),FALSE))</f>
        <v>1</v>
      </c>
      <c r="AI123" s="286">
        <f ca="1">IF(OR(ISBLANK('Worksheet 2a'!$D$27),ISBLANK($D123),ISBLANK($E123),$G123="N",ISBLANK($G123)),1,VLOOKUP('Worksheet 2a'!$D$27,INDIRECT(VLOOKUP('Crash Summary Worksheet'!$D123,'Crash Types &amp; Calculations'!$M$5:$N$9,2,FALSE)),VLOOKUP("Night",'Crash Types &amp; Calculations'!$D$5:$K$26,8,FALSE),FALSE))</f>
        <v>1</v>
      </c>
      <c r="AJ123" s="288">
        <f t="shared" si="11"/>
        <v>0</v>
      </c>
      <c r="AK123" s="284">
        <f ca="1">IF(OR(ISBLANK('Worksheet 2a'!$D$41),ISBLANK($D123),ISBLANK($E123),ISERROR(VLOOKUP('Worksheet 2a'!$D$41,INDIRECT(VLOOKUP('Crash Summary Worksheet'!$D123,'Crash Types &amp; Calculations'!$M$5:$N$9,2,FALSE)),VLOOKUP('Crash Summary Worksheet'!$E123,'Crash Types &amp; Calculations'!$D$5:$K$26,8,FALSE),FALSE))),1,VLOOKUP('Worksheet 2a'!$D$41,INDIRECT(VLOOKUP('Crash Summary Worksheet'!$D123,'Crash Types &amp; Calculations'!$M$5:$N$9,2,FALSE)),VLOOKUP('Crash Summary Worksheet'!$E123,'Crash Types &amp; Calculations'!$D$5:$K$26,8,FALSE),FALSE))</f>
        <v>1</v>
      </c>
      <c r="AL123" s="285">
        <f ca="1">IF(OR(ISBLANK('Worksheet 2a'!$D$41),ISBLANK($D123),ISBLANK($E123),$H123="N",ISBLANK($H123)),1,VLOOKUP('Worksheet 2a'!$D$41,INDIRECT(VLOOKUP('Crash Summary Worksheet'!$D123,'Crash Types &amp; Calculations'!$M$5:$N$9,2,FALSE)),VLOOKUP("Wet Pavement",'Crash Types &amp; Calculations'!$D$5:$K$26,8,FALSE),FALSE))</f>
        <v>1</v>
      </c>
      <c r="AM123" s="287">
        <f ca="1">IF(OR(ISBLANK('Worksheet 2a'!$D$41),ISBLANK($D123),ISBLANK($E123),$G123="N",ISBLANK($G123)),1,VLOOKUP('Worksheet 2a'!$D$41,INDIRECT(VLOOKUP('Crash Summary Worksheet'!$D123,'Crash Types &amp; Calculations'!$M$5:$N$9,2,FALSE)),VLOOKUP("Night",'Crash Types &amp; Calculations'!$D$5:$K$26,8,FALSE),FALSE))</f>
        <v>1</v>
      </c>
      <c r="AN123" s="288">
        <f t="shared" si="12"/>
        <v>0</v>
      </c>
      <c r="AO123" s="284">
        <f ca="1">IF(OR(ISBLANK('Worksheet 2b'!$D$13),ISBLANK($D123),ISBLANK($E123),ISERROR(VLOOKUP('Worksheet 2b'!$D$13,INDIRECT(VLOOKUP('Crash Summary Worksheet'!$D123,'Crash Types &amp; Calculations'!$M$5:$N$9,2,FALSE)),VLOOKUP('Crash Summary Worksheet'!$E123,'Crash Types &amp; Calculations'!$D$5:$K$26,8,FALSE),FALSE))),1,VLOOKUP('Worksheet 2b'!$D$13,INDIRECT(VLOOKUP('Crash Summary Worksheet'!$D123,'Crash Types &amp; Calculations'!$M$5:$N$9,2,FALSE)),VLOOKUP('Crash Summary Worksheet'!$E123,'Crash Types &amp; Calculations'!$D$5:$K$26,8,FALSE),FALSE))</f>
        <v>1</v>
      </c>
      <c r="AP123" s="285">
        <f ca="1">IF(OR(ISBLANK('Worksheet 2b'!$D$13),ISBLANK($D123),ISBLANK($E123),$H123="N",ISBLANK($H123)),1,VLOOKUP('Worksheet 2b'!$D$13,INDIRECT(VLOOKUP('Crash Summary Worksheet'!$D123,'Crash Types &amp; Calculations'!$M$5:$N$9,2,FALSE)),VLOOKUP("Wet Pavement",'Crash Types &amp; Calculations'!$D$5:$K$26,8,FALSE),FALSE))</f>
        <v>1</v>
      </c>
      <c r="AQ123" s="286">
        <f ca="1">IF(OR(ISBLANK('Worksheet 2b'!$D$13),ISBLANK($D123),ISBLANK($E123),$G123="N",ISBLANK($G123)),1,VLOOKUP('Worksheet 2b'!$D$13,INDIRECT(VLOOKUP('Crash Summary Worksheet'!$D123,'Crash Types &amp; Calculations'!$M$5:$N$9,2,FALSE)),VLOOKUP("Night",'Crash Types &amp; Calculations'!$D$5:$K$26,8,FALSE),FALSE))</f>
        <v>1</v>
      </c>
      <c r="AR123" s="288">
        <f t="shared" si="13"/>
        <v>0</v>
      </c>
      <c r="AS123" s="284">
        <f ca="1">IF(OR(ISBLANK('Worksheet 2b'!$D$27),ISBLANK($D123),ISBLANK($E123),ISERROR(VLOOKUP('Worksheet 2b'!$D$27,INDIRECT(VLOOKUP('Crash Summary Worksheet'!$D123,'Crash Types &amp; Calculations'!$M$5:$N$9,2,FALSE)),VLOOKUP('Crash Summary Worksheet'!$E123,'Crash Types &amp; Calculations'!$D$5:$K$26,8,FALSE),FALSE))),1,VLOOKUP('Worksheet 2b'!$D$27,INDIRECT(VLOOKUP('Crash Summary Worksheet'!$D123,'Crash Types &amp; Calculations'!$M$5:$N$9,2,FALSE)),VLOOKUP('Crash Summary Worksheet'!$E123,'Crash Types &amp; Calculations'!$D$5:$K$26,8,FALSE),FALSE))</f>
        <v>1</v>
      </c>
      <c r="AT123" s="285">
        <f ca="1">IF(OR(ISBLANK('Worksheet 2b'!$D$27),ISBLANK($D123),ISBLANK($E123),$H123="N",ISBLANK($H123)),1,VLOOKUP('Worksheet 2b'!$D$27,INDIRECT(VLOOKUP('Crash Summary Worksheet'!$D123,'Crash Types &amp; Calculations'!$M$5:$N$9,2,FALSE)),VLOOKUP("Wet Pavement",'Crash Types &amp; Calculations'!$D$5:$K$26,8,FALSE),FALSE))</f>
        <v>1</v>
      </c>
      <c r="AU123" s="286">
        <f ca="1">IF(OR(ISBLANK('Worksheet 2b'!$D$27),ISBLANK($D123),ISBLANK($E123),$G123="N",ISBLANK($G123)),1,VLOOKUP('Worksheet 2b'!$D$27,INDIRECT(VLOOKUP('Crash Summary Worksheet'!$D123,'Crash Types &amp; Calculations'!$M$5:$N$9,2,FALSE)),VLOOKUP("Night",'Crash Types &amp; Calculations'!$D$5:$K$26,8,FALSE),FALSE))</f>
        <v>1</v>
      </c>
      <c r="AV123" s="288">
        <f t="shared" si="14"/>
        <v>0</v>
      </c>
      <c r="AW123" s="284">
        <f ca="1">IF(OR(ISBLANK('Worksheet 2b'!$D$41),ISBLANK($D123),ISBLANK($E123),ISERROR(VLOOKUP('Worksheet 2b'!$D$41,INDIRECT(VLOOKUP('Crash Summary Worksheet'!$D123,'Crash Types &amp; Calculations'!$M$5:$N$9,2,FALSE)),VLOOKUP('Crash Summary Worksheet'!$E123,'Crash Types &amp; Calculations'!$D$5:$K$26,8,FALSE),FALSE))),1,VLOOKUP('Worksheet 2b'!$D$41,INDIRECT(VLOOKUP('Crash Summary Worksheet'!$D123,'Crash Types &amp; Calculations'!$M$5:$N$9,2,FALSE)),VLOOKUP('Crash Summary Worksheet'!$E123,'Crash Types &amp; Calculations'!$D$5:$K$26,8,FALSE),FALSE))</f>
        <v>1</v>
      </c>
      <c r="AX123" s="285">
        <f ca="1">IF(OR(ISBLANK('Worksheet 2b'!$D$41),ISBLANK($D123),ISBLANK($E123),$H123="N",ISBLANK($H123)),1,VLOOKUP('Worksheet 2b'!$D$41,INDIRECT(VLOOKUP('Crash Summary Worksheet'!$D123,'Crash Types &amp; Calculations'!$M$5:$N$9,2,FALSE)),VLOOKUP("Wet Pavement",'Crash Types &amp; Calculations'!$D$5:$K$26,8,FALSE),FALSE))</f>
        <v>1</v>
      </c>
      <c r="AY123" s="287">
        <f ca="1">IF(OR(ISBLANK('Worksheet 2b'!$D$41),ISBLANK($D123),ISBLANK($E123),$G123="N",ISBLANK($G123)),1,VLOOKUP('Worksheet 2b'!$D$41,INDIRECT(VLOOKUP('Crash Summary Worksheet'!$D123,'Crash Types &amp; Calculations'!$M$5:$N$9,2,FALSE)),VLOOKUP("Night",'Crash Types &amp; Calculations'!$D$5:$K$26,8,FALSE),FALSE))</f>
        <v>1</v>
      </c>
      <c r="AZ123" s="288">
        <f t="shared" si="15"/>
        <v>0</v>
      </c>
    </row>
    <row r="124" spans="1:52" ht="12.75" customHeight="1" x14ac:dyDescent="0.2">
      <c r="A124" s="618">
        <v>119</v>
      </c>
      <c r="B124" s="118"/>
      <c r="C124" s="119"/>
      <c r="D124" s="117"/>
      <c r="E124" s="117"/>
      <c r="F124" s="117"/>
      <c r="G124" s="118"/>
      <c r="H124" s="118"/>
      <c r="I124" s="118"/>
      <c r="J124" s="118"/>
      <c r="K124" s="117"/>
      <c r="L124" s="120"/>
      <c r="M124" s="289">
        <f t="shared" si="16"/>
        <v>0</v>
      </c>
      <c r="N124" s="290">
        <f t="shared" si="17"/>
        <v>1</v>
      </c>
      <c r="O124" s="283">
        <f>IF(ISBLANK('Worksheet 2a'!$D$13),1,
IF(AND(MAX(AC124:AE124)&gt;1,MIN(AC124:AE124)&lt;=1),MAX(AC124:AE124)*MIN(AC124:AE124),
IF(MIN(AC124:AE124)&gt;=1,MAX(AC124:AE124),MIN(AC124:AE124))))</f>
        <v>1</v>
      </c>
      <c r="P124" s="283">
        <f>IF(ISBLANK('Worksheet 2a'!$D$27),1,
IF(AND(MAX(AG124:AI124)&gt;1,MIN(AG124:AI124)&lt;=1),MAX(AG124:AI124)*MIN(AG124:AI124),
IF(MIN(AG124:AI124)&gt;=1,MAX(AG124:AI124),MIN(AG124:AI124))))</f>
        <v>1</v>
      </c>
      <c r="Q124" s="283">
        <f>IF(ISBLANK('Worksheet 2a'!$D$41),1,
IF(AND(MAX(AK124:AM124)&gt;1,MIN(AK124:AM124)&lt;=1),MAX(AK124:AM124)*MIN(AK124:AM124),
IF(MIN(AK124:AM124)&gt;=1,MAX(AK124:AM124),MIN(AK124:AM124))))</f>
        <v>1</v>
      </c>
      <c r="R124" s="283">
        <f>IF(ISBLANK('Worksheet 2b'!$D$13),1,
IF(AND(MAX(AO124:AQ124)&gt;1,MIN(AO124:AQ124)&lt;=1),MAX(AO124:AQ124)*MIN(AO124:AQ124),
IF(MIN(AO124:AQ124)&gt;=1,MAX(AO124:AQ124),MIN(AO124:AQ124))))</f>
        <v>1</v>
      </c>
      <c r="S124" s="283">
        <f>IF(ISBLANK('Worksheet 2b'!$D$27),1,
IF(AND(MAX(AS124:AU124)&gt;1,MIN(AS124:AU124)&lt;=1),MAX(AS124:AU124)*MIN(AS124:AU124),
IF(MIN(AS124:AU124)&gt;=1,MAX(AS124:AU124),MIN(AS124:AU124))))</f>
        <v>1</v>
      </c>
      <c r="T124" s="283">
        <f>IF(ISBLANK('Worksheet 2b'!$D$41),1,
IF(AND(MAX(AW124:AY124)&gt;1,MIN(AW124:AY124)&lt;=1),MAX(AW124:AY124)*MIN(AW124:AY124),
IF(MIN(AW124:AY124)&gt;=1,MAX(AW124:AY124),MIN(AW124:AY124))))</f>
        <v>1</v>
      </c>
      <c r="U124" s="669" cm="1">
        <f t="array" ref="U124">IF(MAX(O124:T124)&lt;=1,1,PRODUCT(IF(O124:T124&gt;=1,O124:T124)))</f>
        <v>1</v>
      </c>
      <c r="V124" s="669">
        <f t="shared" si="18"/>
        <v>1</v>
      </c>
      <c r="W124" s="683" t="str">
        <f t="shared" si="19"/>
        <v>X</v>
      </c>
      <c r="X124" s="683">
        <f>IF(P124=MIN($O124:$T124),IF(COUNTIF($W124:W124,"X")&gt;0,P124,"X"),P124)</f>
        <v>1</v>
      </c>
      <c r="Y124" s="683">
        <f>IF(Q124=MIN($O124:$T124),IF(COUNTIF($W124:X124,"X")&gt;0,Q124,"X"),Q124)</f>
        <v>1</v>
      </c>
      <c r="Z124" s="683">
        <f>IF(R124=MIN($O124:$T124),IF(COUNTIF($W124:Y124,"X")&gt;0,R124,"X"),R124)</f>
        <v>1</v>
      </c>
      <c r="AA124" s="683">
        <f>IF(S124=MIN($O124:$T124),IF(COUNTIF($W124:Z124,"X")&gt;0,S124,"X"),S124)</f>
        <v>1</v>
      </c>
      <c r="AB124" s="684">
        <f>IF(T124=MIN($O124:$T124),IF(COUNTIF($W124:AA124,"X")&gt;0,T124,"X"),T124)</f>
        <v>1</v>
      </c>
      <c r="AC124" s="284">
        <f ca="1">IF(OR(ISBLANK('Worksheet 2a'!$D$13),ISBLANK($D124),ISBLANK($E124),ISERROR(VLOOKUP('Worksheet 2a'!$D$13,INDIRECT(VLOOKUP('Crash Summary Worksheet'!$D124,'Crash Types &amp; Calculations'!$M$5:$N$9,2,FALSE)),VLOOKUP('Crash Summary Worksheet'!$E124,'Crash Types &amp; Calculations'!$D$5:$K$26,8,FALSE),FALSE))),1,VLOOKUP('Worksheet 2a'!$D$13,INDIRECT(VLOOKUP('Crash Summary Worksheet'!$D124,'Crash Types &amp; Calculations'!$M$5:$N$9,2,FALSE)),VLOOKUP('Crash Summary Worksheet'!$E124,'Crash Types &amp; Calculations'!$D$5:$K$26,8,FALSE),FALSE))</f>
        <v>1</v>
      </c>
      <c r="AD124" s="285">
        <f ca="1">IF(OR(ISBLANK('Worksheet 2a'!$D$13),ISBLANK($D124),ISBLANK($E124),$H124="N",ISBLANK($H124)),1,VLOOKUP('Worksheet 2a'!$D$13,INDIRECT(VLOOKUP('Crash Summary Worksheet'!$D124,'Crash Types &amp; Calculations'!$M$5:$N$9,2,FALSE)),VLOOKUP("Wet Pavement",'Crash Types &amp; Calculations'!$D$5:$K$26,8,FALSE),FALSE))</f>
        <v>1</v>
      </c>
      <c r="AE124" s="286">
        <f ca="1">IF(OR(ISBLANK('Worksheet 2a'!$D$13),ISBLANK($D124),ISBLANK($E124),$G124="N",ISBLANK($G124)),1,VLOOKUP('Worksheet 2a'!$D$13,INDIRECT(VLOOKUP('Crash Summary Worksheet'!$D124,'Crash Types &amp; Calculations'!$M$5:$N$9,2,FALSE)),VLOOKUP("Night",'Crash Types &amp; Calculations'!$D$5:$K$26,8,FALSE),FALSE))</f>
        <v>1</v>
      </c>
      <c r="AF124" s="288">
        <f t="shared" si="10"/>
        <v>0</v>
      </c>
      <c r="AG124" s="284">
        <f ca="1">IF(OR(ISBLANK('Worksheet 2a'!$D$27),ISBLANK($D124),ISBLANK($E124),ISERROR(VLOOKUP('Worksheet 2a'!$D$27,INDIRECT(VLOOKUP('Crash Summary Worksheet'!$D124,'Crash Types &amp; Calculations'!$M$5:$N$9,2,FALSE)),VLOOKUP('Crash Summary Worksheet'!$E124,'Crash Types &amp; Calculations'!$D$5:$K$26,8,FALSE),FALSE))),1,VLOOKUP('Worksheet 2a'!$D$27,INDIRECT(VLOOKUP('Crash Summary Worksheet'!$D124,'Crash Types &amp; Calculations'!$M$5:$N$9,2,FALSE)),VLOOKUP('Crash Summary Worksheet'!$E124,'Crash Types &amp; Calculations'!$D$5:$K$26,8,FALSE),FALSE))</f>
        <v>1</v>
      </c>
      <c r="AH124" s="285">
        <f ca="1">IF(OR(ISBLANK('Worksheet 2a'!$D$27),ISBLANK($D124),ISBLANK($E124),$H124="N",ISBLANK($H124)),1,VLOOKUP('Worksheet 2a'!$D$27,INDIRECT(VLOOKUP('Crash Summary Worksheet'!$D124,'Crash Types &amp; Calculations'!$M$5:$N$9,2,FALSE)),VLOOKUP("Wet Pavement",'Crash Types &amp; Calculations'!$D$5:$K$26,8,FALSE),FALSE))</f>
        <v>1</v>
      </c>
      <c r="AI124" s="286">
        <f ca="1">IF(OR(ISBLANK('Worksheet 2a'!$D$27),ISBLANK($D124),ISBLANK($E124),$G124="N",ISBLANK($G124)),1,VLOOKUP('Worksheet 2a'!$D$27,INDIRECT(VLOOKUP('Crash Summary Worksheet'!$D124,'Crash Types &amp; Calculations'!$M$5:$N$9,2,FALSE)),VLOOKUP("Night",'Crash Types &amp; Calculations'!$D$5:$K$26,8,FALSE),FALSE))</f>
        <v>1</v>
      </c>
      <c r="AJ124" s="288">
        <f t="shared" si="11"/>
        <v>0</v>
      </c>
      <c r="AK124" s="284">
        <f ca="1">IF(OR(ISBLANK('Worksheet 2a'!$D$41),ISBLANK($D124),ISBLANK($E124),ISERROR(VLOOKUP('Worksheet 2a'!$D$41,INDIRECT(VLOOKUP('Crash Summary Worksheet'!$D124,'Crash Types &amp; Calculations'!$M$5:$N$9,2,FALSE)),VLOOKUP('Crash Summary Worksheet'!$E124,'Crash Types &amp; Calculations'!$D$5:$K$26,8,FALSE),FALSE))),1,VLOOKUP('Worksheet 2a'!$D$41,INDIRECT(VLOOKUP('Crash Summary Worksheet'!$D124,'Crash Types &amp; Calculations'!$M$5:$N$9,2,FALSE)),VLOOKUP('Crash Summary Worksheet'!$E124,'Crash Types &amp; Calculations'!$D$5:$K$26,8,FALSE),FALSE))</f>
        <v>1</v>
      </c>
      <c r="AL124" s="285">
        <f ca="1">IF(OR(ISBLANK('Worksheet 2a'!$D$41),ISBLANK($D124),ISBLANK($E124),$H124="N",ISBLANK($H124)),1,VLOOKUP('Worksheet 2a'!$D$41,INDIRECT(VLOOKUP('Crash Summary Worksheet'!$D124,'Crash Types &amp; Calculations'!$M$5:$N$9,2,FALSE)),VLOOKUP("Wet Pavement",'Crash Types &amp; Calculations'!$D$5:$K$26,8,FALSE),FALSE))</f>
        <v>1</v>
      </c>
      <c r="AM124" s="287">
        <f ca="1">IF(OR(ISBLANK('Worksheet 2a'!$D$41),ISBLANK($D124),ISBLANK($E124),$G124="N",ISBLANK($G124)),1,VLOOKUP('Worksheet 2a'!$D$41,INDIRECT(VLOOKUP('Crash Summary Worksheet'!$D124,'Crash Types &amp; Calculations'!$M$5:$N$9,2,FALSE)),VLOOKUP("Night",'Crash Types &amp; Calculations'!$D$5:$K$26,8,FALSE),FALSE))</f>
        <v>1</v>
      </c>
      <c r="AN124" s="288">
        <f t="shared" si="12"/>
        <v>0</v>
      </c>
      <c r="AO124" s="284">
        <f ca="1">IF(OR(ISBLANK('Worksheet 2b'!$D$13),ISBLANK($D124),ISBLANK($E124),ISERROR(VLOOKUP('Worksheet 2b'!$D$13,INDIRECT(VLOOKUP('Crash Summary Worksheet'!$D124,'Crash Types &amp; Calculations'!$M$5:$N$9,2,FALSE)),VLOOKUP('Crash Summary Worksheet'!$E124,'Crash Types &amp; Calculations'!$D$5:$K$26,8,FALSE),FALSE))),1,VLOOKUP('Worksheet 2b'!$D$13,INDIRECT(VLOOKUP('Crash Summary Worksheet'!$D124,'Crash Types &amp; Calculations'!$M$5:$N$9,2,FALSE)),VLOOKUP('Crash Summary Worksheet'!$E124,'Crash Types &amp; Calculations'!$D$5:$K$26,8,FALSE),FALSE))</f>
        <v>1</v>
      </c>
      <c r="AP124" s="285">
        <f ca="1">IF(OR(ISBLANK('Worksheet 2b'!$D$13),ISBLANK($D124),ISBLANK($E124),$H124="N",ISBLANK($H124)),1,VLOOKUP('Worksheet 2b'!$D$13,INDIRECT(VLOOKUP('Crash Summary Worksheet'!$D124,'Crash Types &amp; Calculations'!$M$5:$N$9,2,FALSE)),VLOOKUP("Wet Pavement",'Crash Types &amp; Calculations'!$D$5:$K$26,8,FALSE),FALSE))</f>
        <v>1</v>
      </c>
      <c r="AQ124" s="286">
        <f ca="1">IF(OR(ISBLANK('Worksheet 2b'!$D$13),ISBLANK($D124),ISBLANK($E124),$G124="N",ISBLANK($G124)),1,VLOOKUP('Worksheet 2b'!$D$13,INDIRECT(VLOOKUP('Crash Summary Worksheet'!$D124,'Crash Types &amp; Calculations'!$M$5:$N$9,2,FALSE)),VLOOKUP("Night",'Crash Types &amp; Calculations'!$D$5:$K$26,8,FALSE),FALSE))</f>
        <v>1</v>
      </c>
      <c r="AR124" s="288">
        <f t="shared" si="13"/>
        <v>0</v>
      </c>
      <c r="AS124" s="284">
        <f ca="1">IF(OR(ISBLANK('Worksheet 2b'!$D$27),ISBLANK($D124),ISBLANK($E124),ISERROR(VLOOKUP('Worksheet 2b'!$D$27,INDIRECT(VLOOKUP('Crash Summary Worksheet'!$D124,'Crash Types &amp; Calculations'!$M$5:$N$9,2,FALSE)),VLOOKUP('Crash Summary Worksheet'!$E124,'Crash Types &amp; Calculations'!$D$5:$K$26,8,FALSE),FALSE))),1,VLOOKUP('Worksheet 2b'!$D$27,INDIRECT(VLOOKUP('Crash Summary Worksheet'!$D124,'Crash Types &amp; Calculations'!$M$5:$N$9,2,FALSE)),VLOOKUP('Crash Summary Worksheet'!$E124,'Crash Types &amp; Calculations'!$D$5:$K$26,8,FALSE),FALSE))</f>
        <v>1</v>
      </c>
      <c r="AT124" s="285">
        <f ca="1">IF(OR(ISBLANK('Worksheet 2b'!$D$27),ISBLANK($D124),ISBLANK($E124),$H124="N",ISBLANK($H124)),1,VLOOKUP('Worksheet 2b'!$D$27,INDIRECT(VLOOKUP('Crash Summary Worksheet'!$D124,'Crash Types &amp; Calculations'!$M$5:$N$9,2,FALSE)),VLOOKUP("Wet Pavement",'Crash Types &amp; Calculations'!$D$5:$K$26,8,FALSE),FALSE))</f>
        <v>1</v>
      </c>
      <c r="AU124" s="286">
        <f ca="1">IF(OR(ISBLANK('Worksheet 2b'!$D$27),ISBLANK($D124),ISBLANK($E124),$G124="N",ISBLANK($G124)),1,VLOOKUP('Worksheet 2b'!$D$27,INDIRECT(VLOOKUP('Crash Summary Worksheet'!$D124,'Crash Types &amp; Calculations'!$M$5:$N$9,2,FALSE)),VLOOKUP("Night",'Crash Types &amp; Calculations'!$D$5:$K$26,8,FALSE),FALSE))</f>
        <v>1</v>
      </c>
      <c r="AV124" s="288">
        <f t="shared" si="14"/>
        <v>0</v>
      </c>
      <c r="AW124" s="284">
        <f ca="1">IF(OR(ISBLANK('Worksheet 2b'!$D$41),ISBLANK($D124),ISBLANK($E124),ISERROR(VLOOKUP('Worksheet 2b'!$D$41,INDIRECT(VLOOKUP('Crash Summary Worksheet'!$D124,'Crash Types &amp; Calculations'!$M$5:$N$9,2,FALSE)),VLOOKUP('Crash Summary Worksheet'!$E124,'Crash Types &amp; Calculations'!$D$5:$K$26,8,FALSE),FALSE))),1,VLOOKUP('Worksheet 2b'!$D$41,INDIRECT(VLOOKUP('Crash Summary Worksheet'!$D124,'Crash Types &amp; Calculations'!$M$5:$N$9,2,FALSE)),VLOOKUP('Crash Summary Worksheet'!$E124,'Crash Types &amp; Calculations'!$D$5:$K$26,8,FALSE),FALSE))</f>
        <v>1</v>
      </c>
      <c r="AX124" s="285">
        <f ca="1">IF(OR(ISBLANK('Worksheet 2b'!$D$41),ISBLANK($D124),ISBLANK($E124),$H124="N",ISBLANK($H124)),1,VLOOKUP('Worksheet 2b'!$D$41,INDIRECT(VLOOKUP('Crash Summary Worksheet'!$D124,'Crash Types &amp; Calculations'!$M$5:$N$9,2,FALSE)),VLOOKUP("Wet Pavement",'Crash Types &amp; Calculations'!$D$5:$K$26,8,FALSE),FALSE))</f>
        <v>1</v>
      </c>
      <c r="AY124" s="287">
        <f ca="1">IF(OR(ISBLANK('Worksheet 2b'!$D$41),ISBLANK($D124),ISBLANK($E124),$G124="N",ISBLANK($G124)),1,VLOOKUP('Worksheet 2b'!$D$41,INDIRECT(VLOOKUP('Crash Summary Worksheet'!$D124,'Crash Types &amp; Calculations'!$M$5:$N$9,2,FALSE)),VLOOKUP("Night",'Crash Types &amp; Calculations'!$D$5:$K$26,8,FALSE),FALSE))</f>
        <v>1</v>
      </c>
      <c r="AZ124" s="288">
        <f t="shared" si="15"/>
        <v>0</v>
      </c>
    </row>
    <row r="125" spans="1:52" ht="12.75" customHeight="1" x14ac:dyDescent="0.2">
      <c r="A125" s="618">
        <v>120</v>
      </c>
      <c r="B125" s="118"/>
      <c r="C125" s="119"/>
      <c r="D125" s="117"/>
      <c r="E125" s="117"/>
      <c r="F125" s="117"/>
      <c r="G125" s="118"/>
      <c r="H125" s="118"/>
      <c r="I125" s="118"/>
      <c r="J125" s="118"/>
      <c r="K125" s="117"/>
      <c r="L125" s="120"/>
      <c r="M125" s="289">
        <f t="shared" si="16"/>
        <v>0</v>
      </c>
      <c r="N125" s="290">
        <f t="shared" si="17"/>
        <v>1</v>
      </c>
      <c r="O125" s="283">
        <f>IF(ISBLANK('Worksheet 2a'!$D$13),1,
IF(AND(MAX(AC125:AE125)&gt;1,MIN(AC125:AE125)&lt;=1),MAX(AC125:AE125)*MIN(AC125:AE125),
IF(MIN(AC125:AE125)&gt;=1,MAX(AC125:AE125),MIN(AC125:AE125))))</f>
        <v>1</v>
      </c>
      <c r="P125" s="283">
        <f>IF(ISBLANK('Worksheet 2a'!$D$27),1,
IF(AND(MAX(AG125:AI125)&gt;1,MIN(AG125:AI125)&lt;=1),MAX(AG125:AI125)*MIN(AG125:AI125),
IF(MIN(AG125:AI125)&gt;=1,MAX(AG125:AI125),MIN(AG125:AI125))))</f>
        <v>1</v>
      </c>
      <c r="Q125" s="283">
        <f>IF(ISBLANK('Worksheet 2a'!$D$41),1,
IF(AND(MAX(AK125:AM125)&gt;1,MIN(AK125:AM125)&lt;=1),MAX(AK125:AM125)*MIN(AK125:AM125),
IF(MIN(AK125:AM125)&gt;=1,MAX(AK125:AM125),MIN(AK125:AM125))))</f>
        <v>1</v>
      </c>
      <c r="R125" s="283">
        <f>IF(ISBLANK('Worksheet 2b'!$D$13),1,
IF(AND(MAX(AO125:AQ125)&gt;1,MIN(AO125:AQ125)&lt;=1),MAX(AO125:AQ125)*MIN(AO125:AQ125),
IF(MIN(AO125:AQ125)&gt;=1,MAX(AO125:AQ125),MIN(AO125:AQ125))))</f>
        <v>1</v>
      </c>
      <c r="S125" s="283">
        <f>IF(ISBLANK('Worksheet 2b'!$D$27),1,
IF(AND(MAX(AS125:AU125)&gt;1,MIN(AS125:AU125)&lt;=1),MAX(AS125:AU125)*MIN(AS125:AU125),
IF(MIN(AS125:AU125)&gt;=1,MAX(AS125:AU125),MIN(AS125:AU125))))</f>
        <v>1</v>
      </c>
      <c r="T125" s="283">
        <f>IF(ISBLANK('Worksheet 2b'!$D$41),1,
IF(AND(MAX(AW125:AY125)&gt;1,MIN(AW125:AY125)&lt;=1),MAX(AW125:AY125)*MIN(AW125:AY125),
IF(MIN(AW125:AY125)&gt;=1,MAX(AW125:AY125),MIN(AW125:AY125))))</f>
        <v>1</v>
      </c>
      <c r="U125" s="669" cm="1">
        <f t="array" ref="U125">IF(MAX(O125:T125)&lt;=1,1,PRODUCT(IF(O125:T125&gt;=1,O125:T125)))</f>
        <v>1</v>
      </c>
      <c r="V125" s="669">
        <f t="shared" si="18"/>
        <v>1</v>
      </c>
      <c r="W125" s="683" t="str">
        <f t="shared" si="19"/>
        <v>X</v>
      </c>
      <c r="X125" s="683">
        <f>IF(P125=MIN($O125:$T125),IF(COUNTIF($W125:W125,"X")&gt;0,P125,"X"),P125)</f>
        <v>1</v>
      </c>
      <c r="Y125" s="683">
        <f>IF(Q125=MIN($O125:$T125),IF(COUNTIF($W125:X125,"X")&gt;0,Q125,"X"),Q125)</f>
        <v>1</v>
      </c>
      <c r="Z125" s="683">
        <f>IF(R125=MIN($O125:$T125),IF(COUNTIF($W125:Y125,"X")&gt;0,R125,"X"),R125)</f>
        <v>1</v>
      </c>
      <c r="AA125" s="683">
        <f>IF(S125=MIN($O125:$T125),IF(COUNTIF($W125:Z125,"X")&gt;0,S125,"X"),S125)</f>
        <v>1</v>
      </c>
      <c r="AB125" s="684">
        <f>IF(T125=MIN($O125:$T125),IF(COUNTIF($W125:AA125,"X")&gt;0,T125,"X"),T125)</f>
        <v>1</v>
      </c>
      <c r="AC125" s="284">
        <f ca="1">IF(OR(ISBLANK('Worksheet 2a'!$D$13),ISBLANK($D125),ISBLANK($E125),ISERROR(VLOOKUP('Worksheet 2a'!$D$13,INDIRECT(VLOOKUP('Crash Summary Worksheet'!$D125,'Crash Types &amp; Calculations'!$M$5:$N$9,2,FALSE)),VLOOKUP('Crash Summary Worksheet'!$E125,'Crash Types &amp; Calculations'!$D$5:$K$26,8,FALSE),FALSE))),1,VLOOKUP('Worksheet 2a'!$D$13,INDIRECT(VLOOKUP('Crash Summary Worksheet'!$D125,'Crash Types &amp; Calculations'!$M$5:$N$9,2,FALSE)),VLOOKUP('Crash Summary Worksheet'!$E125,'Crash Types &amp; Calculations'!$D$5:$K$26,8,FALSE),FALSE))</f>
        <v>1</v>
      </c>
      <c r="AD125" s="285">
        <f ca="1">IF(OR(ISBLANK('Worksheet 2a'!$D$13),ISBLANK($D125),ISBLANK($E125),$H125="N",ISBLANK($H125)),1,VLOOKUP('Worksheet 2a'!$D$13,INDIRECT(VLOOKUP('Crash Summary Worksheet'!$D125,'Crash Types &amp; Calculations'!$M$5:$N$9,2,FALSE)),VLOOKUP("Wet Pavement",'Crash Types &amp; Calculations'!$D$5:$K$26,8,FALSE),FALSE))</f>
        <v>1</v>
      </c>
      <c r="AE125" s="286">
        <f ca="1">IF(OR(ISBLANK('Worksheet 2a'!$D$13),ISBLANK($D125),ISBLANK($E125),$G125="N",ISBLANK($G125)),1,VLOOKUP('Worksheet 2a'!$D$13,INDIRECT(VLOOKUP('Crash Summary Worksheet'!$D125,'Crash Types &amp; Calculations'!$M$5:$N$9,2,FALSE)),VLOOKUP("Night",'Crash Types &amp; Calculations'!$D$5:$K$26,8,FALSE),FALSE))</f>
        <v>1</v>
      </c>
      <c r="AF125" s="288">
        <f t="shared" si="10"/>
        <v>0</v>
      </c>
      <c r="AG125" s="284">
        <f ca="1">IF(OR(ISBLANK('Worksheet 2a'!$D$27),ISBLANK($D125),ISBLANK($E125),ISERROR(VLOOKUP('Worksheet 2a'!$D$27,INDIRECT(VLOOKUP('Crash Summary Worksheet'!$D125,'Crash Types &amp; Calculations'!$M$5:$N$9,2,FALSE)),VLOOKUP('Crash Summary Worksheet'!$E125,'Crash Types &amp; Calculations'!$D$5:$K$26,8,FALSE),FALSE))),1,VLOOKUP('Worksheet 2a'!$D$27,INDIRECT(VLOOKUP('Crash Summary Worksheet'!$D125,'Crash Types &amp; Calculations'!$M$5:$N$9,2,FALSE)),VLOOKUP('Crash Summary Worksheet'!$E125,'Crash Types &amp; Calculations'!$D$5:$K$26,8,FALSE),FALSE))</f>
        <v>1</v>
      </c>
      <c r="AH125" s="285">
        <f ca="1">IF(OR(ISBLANK('Worksheet 2a'!$D$27),ISBLANK($D125),ISBLANK($E125),$H125="N",ISBLANK($H125)),1,VLOOKUP('Worksheet 2a'!$D$27,INDIRECT(VLOOKUP('Crash Summary Worksheet'!$D125,'Crash Types &amp; Calculations'!$M$5:$N$9,2,FALSE)),VLOOKUP("Wet Pavement",'Crash Types &amp; Calculations'!$D$5:$K$26,8,FALSE),FALSE))</f>
        <v>1</v>
      </c>
      <c r="AI125" s="286">
        <f ca="1">IF(OR(ISBLANK('Worksheet 2a'!$D$27),ISBLANK($D125),ISBLANK($E125),$G125="N",ISBLANK($G125)),1,VLOOKUP('Worksheet 2a'!$D$27,INDIRECT(VLOOKUP('Crash Summary Worksheet'!$D125,'Crash Types &amp; Calculations'!$M$5:$N$9,2,FALSE)),VLOOKUP("Night",'Crash Types &amp; Calculations'!$D$5:$K$26,8,FALSE),FALSE))</f>
        <v>1</v>
      </c>
      <c r="AJ125" s="288">
        <f t="shared" si="11"/>
        <v>0</v>
      </c>
      <c r="AK125" s="284">
        <f ca="1">IF(OR(ISBLANK('Worksheet 2a'!$D$41),ISBLANK($D125),ISBLANK($E125),ISERROR(VLOOKUP('Worksheet 2a'!$D$41,INDIRECT(VLOOKUP('Crash Summary Worksheet'!$D125,'Crash Types &amp; Calculations'!$M$5:$N$9,2,FALSE)),VLOOKUP('Crash Summary Worksheet'!$E125,'Crash Types &amp; Calculations'!$D$5:$K$26,8,FALSE),FALSE))),1,VLOOKUP('Worksheet 2a'!$D$41,INDIRECT(VLOOKUP('Crash Summary Worksheet'!$D125,'Crash Types &amp; Calculations'!$M$5:$N$9,2,FALSE)),VLOOKUP('Crash Summary Worksheet'!$E125,'Crash Types &amp; Calculations'!$D$5:$K$26,8,FALSE),FALSE))</f>
        <v>1</v>
      </c>
      <c r="AL125" s="285">
        <f ca="1">IF(OR(ISBLANK('Worksheet 2a'!$D$41),ISBLANK($D125),ISBLANK($E125),$H125="N",ISBLANK($H125)),1,VLOOKUP('Worksheet 2a'!$D$41,INDIRECT(VLOOKUP('Crash Summary Worksheet'!$D125,'Crash Types &amp; Calculations'!$M$5:$N$9,2,FALSE)),VLOOKUP("Wet Pavement",'Crash Types &amp; Calculations'!$D$5:$K$26,8,FALSE),FALSE))</f>
        <v>1</v>
      </c>
      <c r="AM125" s="287">
        <f ca="1">IF(OR(ISBLANK('Worksheet 2a'!$D$41),ISBLANK($D125),ISBLANK($E125),$G125="N",ISBLANK($G125)),1,VLOOKUP('Worksheet 2a'!$D$41,INDIRECT(VLOOKUP('Crash Summary Worksheet'!$D125,'Crash Types &amp; Calculations'!$M$5:$N$9,2,FALSE)),VLOOKUP("Night",'Crash Types &amp; Calculations'!$D$5:$K$26,8,FALSE),FALSE))</f>
        <v>1</v>
      </c>
      <c r="AN125" s="288">
        <f t="shared" si="12"/>
        <v>0</v>
      </c>
      <c r="AO125" s="284">
        <f ca="1">IF(OR(ISBLANK('Worksheet 2b'!$D$13),ISBLANK($D125),ISBLANK($E125),ISERROR(VLOOKUP('Worksheet 2b'!$D$13,INDIRECT(VLOOKUP('Crash Summary Worksheet'!$D125,'Crash Types &amp; Calculations'!$M$5:$N$9,2,FALSE)),VLOOKUP('Crash Summary Worksheet'!$E125,'Crash Types &amp; Calculations'!$D$5:$K$26,8,FALSE),FALSE))),1,VLOOKUP('Worksheet 2b'!$D$13,INDIRECT(VLOOKUP('Crash Summary Worksheet'!$D125,'Crash Types &amp; Calculations'!$M$5:$N$9,2,FALSE)),VLOOKUP('Crash Summary Worksheet'!$E125,'Crash Types &amp; Calculations'!$D$5:$K$26,8,FALSE),FALSE))</f>
        <v>1</v>
      </c>
      <c r="AP125" s="285">
        <f ca="1">IF(OR(ISBLANK('Worksheet 2b'!$D$13),ISBLANK($D125),ISBLANK($E125),$H125="N",ISBLANK($H125)),1,VLOOKUP('Worksheet 2b'!$D$13,INDIRECT(VLOOKUP('Crash Summary Worksheet'!$D125,'Crash Types &amp; Calculations'!$M$5:$N$9,2,FALSE)),VLOOKUP("Wet Pavement",'Crash Types &amp; Calculations'!$D$5:$K$26,8,FALSE),FALSE))</f>
        <v>1</v>
      </c>
      <c r="AQ125" s="286">
        <f ca="1">IF(OR(ISBLANK('Worksheet 2b'!$D$13),ISBLANK($D125),ISBLANK($E125),$G125="N",ISBLANK($G125)),1,VLOOKUP('Worksheet 2b'!$D$13,INDIRECT(VLOOKUP('Crash Summary Worksheet'!$D125,'Crash Types &amp; Calculations'!$M$5:$N$9,2,FALSE)),VLOOKUP("Night",'Crash Types &amp; Calculations'!$D$5:$K$26,8,FALSE),FALSE))</f>
        <v>1</v>
      </c>
      <c r="AR125" s="288">
        <f t="shared" si="13"/>
        <v>0</v>
      </c>
      <c r="AS125" s="284">
        <f ca="1">IF(OR(ISBLANK('Worksheet 2b'!$D$27),ISBLANK($D125),ISBLANK($E125),ISERROR(VLOOKUP('Worksheet 2b'!$D$27,INDIRECT(VLOOKUP('Crash Summary Worksheet'!$D125,'Crash Types &amp; Calculations'!$M$5:$N$9,2,FALSE)),VLOOKUP('Crash Summary Worksheet'!$E125,'Crash Types &amp; Calculations'!$D$5:$K$26,8,FALSE),FALSE))),1,VLOOKUP('Worksheet 2b'!$D$27,INDIRECT(VLOOKUP('Crash Summary Worksheet'!$D125,'Crash Types &amp; Calculations'!$M$5:$N$9,2,FALSE)),VLOOKUP('Crash Summary Worksheet'!$E125,'Crash Types &amp; Calculations'!$D$5:$K$26,8,FALSE),FALSE))</f>
        <v>1</v>
      </c>
      <c r="AT125" s="285">
        <f ca="1">IF(OR(ISBLANK('Worksheet 2b'!$D$27),ISBLANK($D125),ISBLANK($E125),$H125="N",ISBLANK($H125)),1,VLOOKUP('Worksheet 2b'!$D$27,INDIRECT(VLOOKUP('Crash Summary Worksheet'!$D125,'Crash Types &amp; Calculations'!$M$5:$N$9,2,FALSE)),VLOOKUP("Wet Pavement",'Crash Types &amp; Calculations'!$D$5:$K$26,8,FALSE),FALSE))</f>
        <v>1</v>
      </c>
      <c r="AU125" s="286">
        <f ca="1">IF(OR(ISBLANK('Worksheet 2b'!$D$27),ISBLANK($D125),ISBLANK($E125),$G125="N",ISBLANK($G125)),1,VLOOKUP('Worksheet 2b'!$D$27,INDIRECT(VLOOKUP('Crash Summary Worksheet'!$D125,'Crash Types &amp; Calculations'!$M$5:$N$9,2,FALSE)),VLOOKUP("Night",'Crash Types &amp; Calculations'!$D$5:$K$26,8,FALSE),FALSE))</f>
        <v>1</v>
      </c>
      <c r="AV125" s="288">
        <f t="shared" si="14"/>
        <v>0</v>
      </c>
      <c r="AW125" s="284">
        <f ca="1">IF(OR(ISBLANK('Worksheet 2b'!$D$41),ISBLANK($D125),ISBLANK($E125),ISERROR(VLOOKUP('Worksheet 2b'!$D$41,INDIRECT(VLOOKUP('Crash Summary Worksheet'!$D125,'Crash Types &amp; Calculations'!$M$5:$N$9,2,FALSE)),VLOOKUP('Crash Summary Worksheet'!$E125,'Crash Types &amp; Calculations'!$D$5:$K$26,8,FALSE),FALSE))),1,VLOOKUP('Worksheet 2b'!$D$41,INDIRECT(VLOOKUP('Crash Summary Worksheet'!$D125,'Crash Types &amp; Calculations'!$M$5:$N$9,2,FALSE)),VLOOKUP('Crash Summary Worksheet'!$E125,'Crash Types &amp; Calculations'!$D$5:$K$26,8,FALSE),FALSE))</f>
        <v>1</v>
      </c>
      <c r="AX125" s="285">
        <f ca="1">IF(OR(ISBLANK('Worksheet 2b'!$D$41),ISBLANK($D125),ISBLANK($E125),$H125="N",ISBLANK($H125)),1,VLOOKUP('Worksheet 2b'!$D$41,INDIRECT(VLOOKUP('Crash Summary Worksheet'!$D125,'Crash Types &amp; Calculations'!$M$5:$N$9,2,FALSE)),VLOOKUP("Wet Pavement",'Crash Types &amp; Calculations'!$D$5:$K$26,8,FALSE),FALSE))</f>
        <v>1</v>
      </c>
      <c r="AY125" s="287">
        <f ca="1">IF(OR(ISBLANK('Worksheet 2b'!$D$41),ISBLANK($D125),ISBLANK($E125),$G125="N",ISBLANK($G125)),1,VLOOKUP('Worksheet 2b'!$D$41,INDIRECT(VLOOKUP('Crash Summary Worksheet'!$D125,'Crash Types &amp; Calculations'!$M$5:$N$9,2,FALSE)),VLOOKUP("Night",'Crash Types &amp; Calculations'!$D$5:$K$26,8,FALSE),FALSE))</f>
        <v>1</v>
      </c>
      <c r="AZ125" s="288">
        <f t="shared" si="15"/>
        <v>0</v>
      </c>
    </row>
    <row r="126" spans="1:52" ht="12.75" customHeight="1" x14ac:dyDescent="0.2">
      <c r="A126" s="618">
        <v>121</v>
      </c>
      <c r="B126" s="118"/>
      <c r="C126" s="119"/>
      <c r="D126" s="117"/>
      <c r="E126" s="117"/>
      <c r="F126" s="117"/>
      <c r="G126" s="118"/>
      <c r="H126" s="118"/>
      <c r="I126" s="118"/>
      <c r="J126" s="118"/>
      <c r="K126" s="117"/>
      <c r="L126" s="120"/>
      <c r="M126" s="289">
        <f t="shared" si="16"/>
        <v>0</v>
      </c>
      <c r="N126" s="290">
        <f t="shared" si="17"/>
        <v>1</v>
      </c>
      <c r="O126" s="283">
        <f>IF(ISBLANK('Worksheet 2a'!$D$13),1,
IF(AND(MAX(AC126:AE126)&gt;1,MIN(AC126:AE126)&lt;=1),MAX(AC126:AE126)*MIN(AC126:AE126),
IF(MIN(AC126:AE126)&gt;=1,MAX(AC126:AE126),MIN(AC126:AE126))))</f>
        <v>1</v>
      </c>
      <c r="P126" s="283">
        <f>IF(ISBLANK('Worksheet 2a'!$D$27),1,
IF(AND(MAX(AG126:AI126)&gt;1,MIN(AG126:AI126)&lt;=1),MAX(AG126:AI126)*MIN(AG126:AI126),
IF(MIN(AG126:AI126)&gt;=1,MAX(AG126:AI126),MIN(AG126:AI126))))</f>
        <v>1</v>
      </c>
      <c r="Q126" s="283">
        <f>IF(ISBLANK('Worksheet 2a'!$D$41),1,
IF(AND(MAX(AK126:AM126)&gt;1,MIN(AK126:AM126)&lt;=1),MAX(AK126:AM126)*MIN(AK126:AM126),
IF(MIN(AK126:AM126)&gt;=1,MAX(AK126:AM126),MIN(AK126:AM126))))</f>
        <v>1</v>
      </c>
      <c r="R126" s="283">
        <f>IF(ISBLANK('Worksheet 2b'!$D$13),1,
IF(AND(MAX(AO126:AQ126)&gt;1,MIN(AO126:AQ126)&lt;=1),MAX(AO126:AQ126)*MIN(AO126:AQ126),
IF(MIN(AO126:AQ126)&gt;=1,MAX(AO126:AQ126),MIN(AO126:AQ126))))</f>
        <v>1</v>
      </c>
      <c r="S126" s="283">
        <f>IF(ISBLANK('Worksheet 2b'!$D$27),1,
IF(AND(MAX(AS126:AU126)&gt;1,MIN(AS126:AU126)&lt;=1),MAX(AS126:AU126)*MIN(AS126:AU126),
IF(MIN(AS126:AU126)&gt;=1,MAX(AS126:AU126),MIN(AS126:AU126))))</f>
        <v>1</v>
      </c>
      <c r="T126" s="283">
        <f>IF(ISBLANK('Worksheet 2b'!$D$41),1,
IF(AND(MAX(AW126:AY126)&gt;1,MIN(AW126:AY126)&lt;=1),MAX(AW126:AY126)*MIN(AW126:AY126),
IF(MIN(AW126:AY126)&gt;=1,MAX(AW126:AY126),MIN(AW126:AY126))))</f>
        <v>1</v>
      </c>
      <c r="U126" s="669" cm="1">
        <f t="array" ref="U126">IF(MAX(O126:T126)&lt;=1,1,PRODUCT(IF(O126:T126&gt;=1,O126:T126)))</f>
        <v>1</v>
      </c>
      <c r="V126" s="669">
        <f t="shared" si="18"/>
        <v>1</v>
      </c>
      <c r="W126" s="683" t="str">
        <f t="shared" si="19"/>
        <v>X</v>
      </c>
      <c r="X126" s="683">
        <f>IF(P126=MIN($O126:$T126),IF(COUNTIF($W126:W126,"X")&gt;0,P126,"X"),P126)</f>
        <v>1</v>
      </c>
      <c r="Y126" s="683">
        <f>IF(Q126=MIN($O126:$T126),IF(COUNTIF($W126:X126,"X")&gt;0,Q126,"X"),Q126)</f>
        <v>1</v>
      </c>
      <c r="Z126" s="683">
        <f>IF(R126=MIN($O126:$T126),IF(COUNTIF($W126:Y126,"X")&gt;0,R126,"X"),R126)</f>
        <v>1</v>
      </c>
      <c r="AA126" s="683">
        <f>IF(S126=MIN($O126:$T126),IF(COUNTIF($W126:Z126,"X")&gt;0,S126,"X"),S126)</f>
        <v>1</v>
      </c>
      <c r="AB126" s="684">
        <f>IF(T126=MIN($O126:$T126),IF(COUNTIF($W126:AA126,"X")&gt;0,T126,"X"),T126)</f>
        <v>1</v>
      </c>
      <c r="AC126" s="284">
        <f ca="1">IF(OR(ISBLANK('Worksheet 2a'!$D$13),ISBLANK($D126),ISBLANK($E126),ISERROR(VLOOKUP('Worksheet 2a'!$D$13,INDIRECT(VLOOKUP('Crash Summary Worksheet'!$D126,'Crash Types &amp; Calculations'!$M$5:$N$9,2,FALSE)),VLOOKUP('Crash Summary Worksheet'!$E126,'Crash Types &amp; Calculations'!$D$5:$K$26,8,FALSE),FALSE))),1,VLOOKUP('Worksheet 2a'!$D$13,INDIRECT(VLOOKUP('Crash Summary Worksheet'!$D126,'Crash Types &amp; Calculations'!$M$5:$N$9,2,FALSE)),VLOOKUP('Crash Summary Worksheet'!$E126,'Crash Types &amp; Calculations'!$D$5:$K$26,8,FALSE),FALSE))</f>
        <v>1</v>
      </c>
      <c r="AD126" s="285">
        <f ca="1">IF(OR(ISBLANK('Worksheet 2a'!$D$13),ISBLANK($D126),ISBLANK($E126),$H126="N",ISBLANK($H126)),1,VLOOKUP('Worksheet 2a'!$D$13,INDIRECT(VLOOKUP('Crash Summary Worksheet'!$D126,'Crash Types &amp; Calculations'!$M$5:$N$9,2,FALSE)),VLOOKUP("Wet Pavement",'Crash Types &amp; Calculations'!$D$5:$K$26,8,FALSE),FALSE))</f>
        <v>1</v>
      </c>
      <c r="AE126" s="286">
        <f ca="1">IF(OR(ISBLANK('Worksheet 2a'!$D$13),ISBLANK($D126),ISBLANK($E126),$G126="N",ISBLANK($G126)),1,VLOOKUP('Worksheet 2a'!$D$13,INDIRECT(VLOOKUP('Crash Summary Worksheet'!$D126,'Crash Types &amp; Calculations'!$M$5:$N$9,2,FALSE)),VLOOKUP("Night",'Crash Types &amp; Calculations'!$D$5:$K$26,8,FALSE),FALSE))</f>
        <v>1</v>
      </c>
      <c r="AF126" s="288">
        <f t="shared" si="10"/>
        <v>0</v>
      </c>
      <c r="AG126" s="284">
        <f ca="1">IF(OR(ISBLANK('Worksheet 2a'!$D$27),ISBLANK($D126),ISBLANK($E126),ISERROR(VLOOKUP('Worksheet 2a'!$D$27,INDIRECT(VLOOKUP('Crash Summary Worksheet'!$D126,'Crash Types &amp; Calculations'!$M$5:$N$9,2,FALSE)),VLOOKUP('Crash Summary Worksheet'!$E126,'Crash Types &amp; Calculations'!$D$5:$K$26,8,FALSE),FALSE))),1,VLOOKUP('Worksheet 2a'!$D$27,INDIRECT(VLOOKUP('Crash Summary Worksheet'!$D126,'Crash Types &amp; Calculations'!$M$5:$N$9,2,FALSE)),VLOOKUP('Crash Summary Worksheet'!$E126,'Crash Types &amp; Calculations'!$D$5:$K$26,8,FALSE),FALSE))</f>
        <v>1</v>
      </c>
      <c r="AH126" s="285">
        <f ca="1">IF(OR(ISBLANK('Worksheet 2a'!$D$27),ISBLANK($D126),ISBLANK($E126),$H126="N",ISBLANK($H126)),1,VLOOKUP('Worksheet 2a'!$D$27,INDIRECT(VLOOKUP('Crash Summary Worksheet'!$D126,'Crash Types &amp; Calculations'!$M$5:$N$9,2,FALSE)),VLOOKUP("Wet Pavement",'Crash Types &amp; Calculations'!$D$5:$K$26,8,FALSE),FALSE))</f>
        <v>1</v>
      </c>
      <c r="AI126" s="286">
        <f ca="1">IF(OR(ISBLANK('Worksheet 2a'!$D$27),ISBLANK($D126),ISBLANK($E126),$G126="N",ISBLANK($G126)),1,VLOOKUP('Worksheet 2a'!$D$27,INDIRECT(VLOOKUP('Crash Summary Worksheet'!$D126,'Crash Types &amp; Calculations'!$M$5:$N$9,2,FALSE)),VLOOKUP("Night",'Crash Types &amp; Calculations'!$D$5:$K$26,8,FALSE),FALSE))</f>
        <v>1</v>
      </c>
      <c r="AJ126" s="288">
        <f t="shared" si="11"/>
        <v>0</v>
      </c>
      <c r="AK126" s="284">
        <f ca="1">IF(OR(ISBLANK('Worksheet 2a'!$D$41),ISBLANK($D126),ISBLANK($E126),ISERROR(VLOOKUP('Worksheet 2a'!$D$41,INDIRECT(VLOOKUP('Crash Summary Worksheet'!$D126,'Crash Types &amp; Calculations'!$M$5:$N$9,2,FALSE)),VLOOKUP('Crash Summary Worksheet'!$E126,'Crash Types &amp; Calculations'!$D$5:$K$26,8,FALSE),FALSE))),1,VLOOKUP('Worksheet 2a'!$D$41,INDIRECT(VLOOKUP('Crash Summary Worksheet'!$D126,'Crash Types &amp; Calculations'!$M$5:$N$9,2,FALSE)),VLOOKUP('Crash Summary Worksheet'!$E126,'Crash Types &amp; Calculations'!$D$5:$K$26,8,FALSE),FALSE))</f>
        <v>1</v>
      </c>
      <c r="AL126" s="285">
        <f ca="1">IF(OR(ISBLANK('Worksheet 2a'!$D$41),ISBLANK($D126),ISBLANK($E126),$H126="N",ISBLANK($H126)),1,VLOOKUP('Worksheet 2a'!$D$41,INDIRECT(VLOOKUP('Crash Summary Worksheet'!$D126,'Crash Types &amp; Calculations'!$M$5:$N$9,2,FALSE)),VLOOKUP("Wet Pavement",'Crash Types &amp; Calculations'!$D$5:$K$26,8,FALSE),FALSE))</f>
        <v>1</v>
      </c>
      <c r="AM126" s="287">
        <f ca="1">IF(OR(ISBLANK('Worksheet 2a'!$D$41),ISBLANK($D126),ISBLANK($E126),$G126="N",ISBLANK($G126)),1,VLOOKUP('Worksheet 2a'!$D$41,INDIRECT(VLOOKUP('Crash Summary Worksheet'!$D126,'Crash Types &amp; Calculations'!$M$5:$N$9,2,FALSE)),VLOOKUP("Night",'Crash Types &amp; Calculations'!$D$5:$K$26,8,FALSE),FALSE))</f>
        <v>1</v>
      </c>
      <c r="AN126" s="288">
        <f t="shared" si="12"/>
        <v>0</v>
      </c>
      <c r="AO126" s="284">
        <f ca="1">IF(OR(ISBLANK('Worksheet 2b'!$D$13),ISBLANK($D126),ISBLANK($E126),ISERROR(VLOOKUP('Worksheet 2b'!$D$13,INDIRECT(VLOOKUP('Crash Summary Worksheet'!$D126,'Crash Types &amp; Calculations'!$M$5:$N$9,2,FALSE)),VLOOKUP('Crash Summary Worksheet'!$E126,'Crash Types &amp; Calculations'!$D$5:$K$26,8,FALSE),FALSE))),1,VLOOKUP('Worksheet 2b'!$D$13,INDIRECT(VLOOKUP('Crash Summary Worksheet'!$D126,'Crash Types &amp; Calculations'!$M$5:$N$9,2,FALSE)),VLOOKUP('Crash Summary Worksheet'!$E126,'Crash Types &amp; Calculations'!$D$5:$K$26,8,FALSE),FALSE))</f>
        <v>1</v>
      </c>
      <c r="AP126" s="285">
        <f ca="1">IF(OR(ISBLANK('Worksheet 2b'!$D$13),ISBLANK($D126),ISBLANK($E126),$H126="N",ISBLANK($H126)),1,VLOOKUP('Worksheet 2b'!$D$13,INDIRECT(VLOOKUP('Crash Summary Worksheet'!$D126,'Crash Types &amp; Calculations'!$M$5:$N$9,2,FALSE)),VLOOKUP("Wet Pavement",'Crash Types &amp; Calculations'!$D$5:$K$26,8,FALSE),FALSE))</f>
        <v>1</v>
      </c>
      <c r="AQ126" s="286">
        <f ca="1">IF(OR(ISBLANK('Worksheet 2b'!$D$13),ISBLANK($D126),ISBLANK($E126),$G126="N",ISBLANK($G126)),1,VLOOKUP('Worksheet 2b'!$D$13,INDIRECT(VLOOKUP('Crash Summary Worksheet'!$D126,'Crash Types &amp; Calculations'!$M$5:$N$9,2,FALSE)),VLOOKUP("Night",'Crash Types &amp; Calculations'!$D$5:$K$26,8,FALSE),FALSE))</f>
        <v>1</v>
      </c>
      <c r="AR126" s="288">
        <f t="shared" si="13"/>
        <v>0</v>
      </c>
      <c r="AS126" s="284">
        <f ca="1">IF(OR(ISBLANK('Worksheet 2b'!$D$27),ISBLANK($D126),ISBLANK($E126),ISERROR(VLOOKUP('Worksheet 2b'!$D$27,INDIRECT(VLOOKUP('Crash Summary Worksheet'!$D126,'Crash Types &amp; Calculations'!$M$5:$N$9,2,FALSE)),VLOOKUP('Crash Summary Worksheet'!$E126,'Crash Types &amp; Calculations'!$D$5:$K$26,8,FALSE),FALSE))),1,VLOOKUP('Worksheet 2b'!$D$27,INDIRECT(VLOOKUP('Crash Summary Worksheet'!$D126,'Crash Types &amp; Calculations'!$M$5:$N$9,2,FALSE)),VLOOKUP('Crash Summary Worksheet'!$E126,'Crash Types &amp; Calculations'!$D$5:$K$26,8,FALSE),FALSE))</f>
        <v>1</v>
      </c>
      <c r="AT126" s="285">
        <f ca="1">IF(OR(ISBLANK('Worksheet 2b'!$D$27),ISBLANK($D126),ISBLANK($E126),$H126="N",ISBLANK($H126)),1,VLOOKUP('Worksheet 2b'!$D$27,INDIRECT(VLOOKUP('Crash Summary Worksheet'!$D126,'Crash Types &amp; Calculations'!$M$5:$N$9,2,FALSE)),VLOOKUP("Wet Pavement",'Crash Types &amp; Calculations'!$D$5:$K$26,8,FALSE),FALSE))</f>
        <v>1</v>
      </c>
      <c r="AU126" s="286">
        <f ca="1">IF(OR(ISBLANK('Worksheet 2b'!$D$27),ISBLANK($D126),ISBLANK($E126),$G126="N",ISBLANK($G126)),1,VLOOKUP('Worksheet 2b'!$D$27,INDIRECT(VLOOKUP('Crash Summary Worksheet'!$D126,'Crash Types &amp; Calculations'!$M$5:$N$9,2,FALSE)),VLOOKUP("Night",'Crash Types &amp; Calculations'!$D$5:$K$26,8,FALSE),FALSE))</f>
        <v>1</v>
      </c>
      <c r="AV126" s="288">
        <f t="shared" si="14"/>
        <v>0</v>
      </c>
      <c r="AW126" s="284">
        <f ca="1">IF(OR(ISBLANK('Worksheet 2b'!$D$41),ISBLANK($D126),ISBLANK($E126),ISERROR(VLOOKUP('Worksheet 2b'!$D$41,INDIRECT(VLOOKUP('Crash Summary Worksheet'!$D126,'Crash Types &amp; Calculations'!$M$5:$N$9,2,FALSE)),VLOOKUP('Crash Summary Worksheet'!$E126,'Crash Types &amp; Calculations'!$D$5:$K$26,8,FALSE),FALSE))),1,VLOOKUP('Worksheet 2b'!$D$41,INDIRECT(VLOOKUP('Crash Summary Worksheet'!$D126,'Crash Types &amp; Calculations'!$M$5:$N$9,2,FALSE)),VLOOKUP('Crash Summary Worksheet'!$E126,'Crash Types &amp; Calculations'!$D$5:$K$26,8,FALSE),FALSE))</f>
        <v>1</v>
      </c>
      <c r="AX126" s="285">
        <f ca="1">IF(OR(ISBLANK('Worksheet 2b'!$D$41),ISBLANK($D126),ISBLANK($E126),$H126="N",ISBLANK($H126)),1,VLOOKUP('Worksheet 2b'!$D$41,INDIRECT(VLOOKUP('Crash Summary Worksheet'!$D126,'Crash Types &amp; Calculations'!$M$5:$N$9,2,FALSE)),VLOOKUP("Wet Pavement",'Crash Types &amp; Calculations'!$D$5:$K$26,8,FALSE),FALSE))</f>
        <v>1</v>
      </c>
      <c r="AY126" s="287">
        <f ca="1">IF(OR(ISBLANK('Worksheet 2b'!$D$41),ISBLANK($D126),ISBLANK($E126),$G126="N",ISBLANK($G126)),1,VLOOKUP('Worksheet 2b'!$D$41,INDIRECT(VLOOKUP('Crash Summary Worksheet'!$D126,'Crash Types &amp; Calculations'!$M$5:$N$9,2,FALSE)),VLOOKUP("Night",'Crash Types &amp; Calculations'!$D$5:$K$26,8,FALSE),FALSE))</f>
        <v>1</v>
      </c>
      <c r="AZ126" s="288">
        <f t="shared" si="15"/>
        <v>0</v>
      </c>
    </row>
    <row r="127" spans="1:52" ht="12.75" customHeight="1" x14ac:dyDescent="0.2">
      <c r="A127" s="618">
        <v>122</v>
      </c>
      <c r="B127" s="118"/>
      <c r="C127" s="119"/>
      <c r="D127" s="117"/>
      <c r="E127" s="117"/>
      <c r="F127" s="117"/>
      <c r="G127" s="118"/>
      <c r="H127" s="118"/>
      <c r="I127" s="118"/>
      <c r="J127" s="118"/>
      <c r="K127" s="117"/>
      <c r="L127" s="120"/>
      <c r="M127" s="289">
        <f t="shared" si="16"/>
        <v>0</v>
      </c>
      <c r="N127" s="290">
        <f t="shared" si="17"/>
        <v>1</v>
      </c>
      <c r="O127" s="283">
        <f>IF(ISBLANK('Worksheet 2a'!$D$13),1,
IF(AND(MAX(AC127:AE127)&gt;1,MIN(AC127:AE127)&lt;=1),MAX(AC127:AE127)*MIN(AC127:AE127),
IF(MIN(AC127:AE127)&gt;=1,MAX(AC127:AE127),MIN(AC127:AE127))))</f>
        <v>1</v>
      </c>
      <c r="P127" s="283">
        <f>IF(ISBLANK('Worksheet 2a'!$D$27),1,
IF(AND(MAX(AG127:AI127)&gt;1,MIN(AG127:AI127)&lt;=1),MAX(AG127:AI127)*MIN(AG127:AI127),
IF(MIN(AG127:AI127)&gt;=1,MAX(AG127:AI127),MIN(AG127:AI127))))</f>
        <v>1</v>
      </c>
      <c r="Q127" s="283">
        <f>IF(ISBLANK('Worksheet 2a'!$D$41),1,
IF(AND(MAX(AK127:AM127)&gt;1,MIN(AK127:AM127)&lt;=1),MAX(AK127:AM127)*MIN(AK127:AM127),
IF(MIN(AK127:AM127)&gt;=1,MAX(AK127:AM127),MIN(AK127:AM127))))</f>
        <v>1</v>
      </c>
      <c r="R127" s="283">
        <f>IF(ISBLANK('Worksheet 2b'!$D$13),1,
IF(AND(MAX(AO127:AQ127)&gt;1,MIN(AO127:AQ127)&lt;=1),MAX(AO127:AQ127)*MIN(AO127:AQ127),
IF(MIN(AO127:AQ127)&gt;=1,MAX(AO127:AQ127),MIN(AO127:AQ127))))</f>
        <v>1</v>
      </c>
      <c r="S127" s="283">
        <f>IF(ISBLANK('Worksheet 2b'!$D$27),1,
IF(AND(MAX(AS127:AU127)&gt;1,MIN(AS127:AU127)&lt;=1),MAX(AS127:AU127)*MIN(AS127:AU127),
IF(MIN(AS127:AU127)&gt;=1,MAX(AS127:AU127),MIN(AS127:AU127))))</f>
        <v>1</v>
      </c>
      <c r="T127" s="283">
        <f>IF(ISBLANK('Worksheet 2b'!$D$41),1,
IF(AND(MAX(AW127:AY127)&gt;1,MIN(AW127:AY127)&lt;=1),MAX(AW127:AY127)*MIN(AW127:AY127),
IF(MIN(AW127:AY127)&gt;=1,MAX(AW127:AY127),MIN(AW127:AY127))))</f>
        <v>1</v>
      </c>
      <c r="U127" s="669" cm="1">
        <f t="array" ref="U127">IF(MAX(O127:T127)&lt;=1,1,PRODUCT(IF(O127:T127&gt;=1,O127:T127)))</f>
        <v>1</v>
      </c>
      <c r="V127" s="669">
        <f t="shared" si="18"/>
        <v>1</v>
      </c>
      <c r="W127" s="683" t="str">
        <f t="shared" si="19"/>
        <v>X</v>
      </c>
      <c r="X127" s="683">
        <f>IF(P127=MIN($O127:$T127),IF(COUNTIF($W127:W127,"X")&gt;0,P127,"X"),P127)</f>
        <v>1</v>
      </c>
      <c r="Y127" s="683">
        <f>IF(Q127=MIN($O127:$T127),IF(COUNTIF($W127:X127,"X")&gt;0,Q127,"X"),Q127)</f>
        <v>1</v>
      </c>
      <c r="Z127" s="683">
        <f>IF(R127=MIN($O127:$T127),IF(COUNTIF($W127:Y127,"X")&gt;0,R127,"X"),R127)</f>
        <v>1</v>
      </c>
      <c r="AA127" s="683">
        <f>IF(S127=MIN($O127:$T127),IF(COUNTIF($W127:Z127,"X")&gt;0,S127,"X"),S127)</f>
        <v>1</v>
      </c>
      <c r="AB127" s="684">
        <f>IF(T127=MIN($O127:$T127),IF(COUNTIF($W127:AA127,"X")&gt;0,T127,"X"),T127)</f>
        <v>1</v>
      </c>
      <c r="AC127" s="284">
        <f ca="1">IF(OR(ISBLANK('Worksheet 2a'!$D$13),ISBLANK($D127),ISBLANK($E127),ISERROR(VLOOKUP('Worksheet 2a'!$D$13,INDIRECT(VLOOKUP('Crash Summary Worksheet'!$D127,'Crash Types &amp; Calculations'!$M$5:$N$9,2,FALSE)),VLOOKUP('Crash Summary Worksheet'!$E127,'Crash Types &amp; Calculations'!$D$5:$K$26,8,FALSE),FALSE))),1,VLOOKUP('Worksheet 2a'!$D$13,INDIRECT(VLOOKUP('Crash Summary Worksheet'!$D127,'Crash Types &amp; Calculations'!$M$5:$N$9,2,FALSE)),VLOOKUP('Crash Summary Worksheet'!$E127,'Crash Types &amp; Calculations'!$D$5:$K$26,8,FALSE),FALSE))</f>
        <v>1</v>
      </c>
      <c r="AD127" s="285">
        <f ca="1">IF(OR(ISBLANK('Worksheet 2a'!$D$13),ISBLANK($D127),ISBLANK($E127),$H127="N",ISBLANK($H127)),1,VLOOKUP('Worksheet 2a'!$D$13,INDIRECT(VLOOKUP('Crash Summary Worksheet'!$D127,'Crash Types &amp; Calculations'!$M$5:$N$9,2,FALSE)),VLOOKUP("Wet Pavement",'Crash Types &amp; Calculations'!$D$5:$K$26,8,FALSE),FALSE))</f>
        <v>1</v>
      </c>
      <c r="AE127" s="286">
        <f ca="1">IF(OR(ISBLANK('Worksheet 2a'!$D$13),ISBLANK($D127),ISBLANK($E127),$G127="N",ISBLANK($G127)),1,VLOOKUP('Worksheet 2a'!$D$13,INDIRECT(VLOOKUP('Crash Summary Worksheet'!$D127,'Crash Types &amp; Calculations'!$M$5:$N$9,2,FALSE)),VLOOKUP("Night",'Crash Types &amp; Calculations'!$D$5:$K$26,8,FALSE),FALSE))</f>
        <v>1</v>
      </c>
      <c r="AF127" s="288">
        <f t="shared" si="10"/>
        <v>0</v>
      </c>
      <c r="AG127" s="284">
        <f ca="1">IF(OR(ISBLANK('Worksheet 2a'!$D$27),ISBLANK($D127),ISBLANK($E127),ISERROR(VLOOKUP('Worksheet 2a'!$D$27,INDIRECT(VLOOKUP('Crash Summary Worksheet'!$D127,'Crash Types &amp; Calculations'!$M$5:$N$9,2,FALSE)),VLOOKUP('Crash Summary Worksheet'!$E127,'Crash Types &amp; Calculations'!$D$5:$K$26,8,FALSE),FALSE))),1,VLOOKUP('Worksheet 2a'!$D$27,INDIRECT(VLOOKUP('Crash Summary Worksheet'!$D127,'Crash Types &amp; Calculations'!$M$5:$N$9,2,FALSE)),VLOOKUP('Crash Summary Worksheet'!$E127,'Crash Types &amp; Calculations'!$D$5:$K$26,8,FALSE),FALSE))</f>
        <v>1</v>
      </c>
      <c r="AH127" s="285">
        <f ca="1">IF(OR(ISBLANK('Worksheet 2a'!$D$27),ISBLANK($D127),ISBLANK($E127),$H127="N",ISBLANK($H127)),1,VLOOKUP('Worksheet 2a'!$D$27,INDIRECT(VLOOKUP('Crash Summary Worksheet'!$D127,'Crash Types &amp; Calculations'!$M$5:$N$9,2,FALSE)),VLOOKUP("Wet Pavement",'Crash Types &amp; Calculations'!$D$5:$K$26,8,FALSE),FALSE))</f>
        <v>1</v>
      </c>
      <c r="AI127" s="286">
        <f ca="1">IF(OR(ISBLANK('Worksheet 2a'!$D$27),ISBLANK($D127),ISBLANK($E127),$G127="N",ISBLANK($G127)),1,VLOOKUP('Worksheet 2a'!$D$27,INDIRECT(VLOOKUP('Crash Summary Worksheet'!$D127,'Crash Types &amp; Calculations'!$M$5:$N$9,2,FALSE)),VLOOKUP("Night",'Crash Types &amp; Calculations'!$D$5:$K$26,8,FALSE),FALSE))</f>
        <v>1</v>
      </c>
      <c r="AJ127" s="288">
        <f t="shared" si="11"/>
        <v>0</v>
      </c>
      <c r="AK127" s="284">
        <f ca="1">IF(OR(ISBLANK('Worksheet 2a'!$D$41),ISBLANK($D127),ISBLANK($E127),ISERROR(VLOOKUP('Worksheet 2a'!$D$41,INDIRECT(VLOOKUP('Crash Summary Worksheet'!$D127,'Crash Types &amp; Calculations'!$M$5:$N$9,2,FALSE)),VLOOKUP('Crash Summary Worksheet'!$E127,'Crash Types &amp; Calculations'!$D$5:$K$26,8,FALSE),FALSE))),1,VLOOKUP('Worksheet 2a'!$D$41,INDIRECT(VLOOKUP('Crash Summary Worksheet'!$D127,'Crash Types &amp; Calculations'!$M$5:$N$9,2,FALSE)),VLOOKUP('Crash Summary Worksheet'!$E127,'Crash Types &amp; Calculations'!$D$5:$K$26,8,FALSE),FALSE))</f>
        <v>1</v>
      </c>
      <c r="AL127" s="285">
        <f ca="1">IF(OR(ISBLANK('Worksheet 2a'!$D$41),ISBLANK($D127),ISBLANK($E127),$H127="N",ISBLANK($H127)),1,VLOOKUP('Worksheet 2a'!$D$41,INDIRECT(VLOOKUP('Crash Summary Worksheet'!$D127,'Crash Types &amp; Calculations'!$M$5:$N$9,2,FALSE)),VLOOKUP("Wet Pavement",'Crash Types &amp; Calculations'!$D$5:$K$26,8,FALSE),FALSE))</f>
        <v>1</v>
      </c>
      <c r="AM127" s="287">
        <f ca="1">IF(OR(ISBLANK('Worksheet 2a'!$D$41),ISBLANK($D127),ISBLANK($E127),$G127="N",ISBLANK($G127)),1,VLOOKUP('Worksheet 2a'!$D$41,INDIRECT(VLOOKUP('Crash Summary Worksheet'!$D127,'Crash Types &amp; Calculations'!$M$5:$N$9,2,FALSE)),VLOOKUP("Night",'Crash Types &amp; Calculations'!$D$5:$K$26,8,FALSE),FALSE))</f>
        <v>1</v>
      </c>
      <c r="AN127" s="288">
        <f t="shared" si="12"/>
        <v>0</v>
      </c>
      <c r="AO127" s="284">
        <f ca="1">IF(OR(ISBLANK('Worksheet 2b'!$D$13),ISBLANK($D127),ISBLANK($E127),ISERROR(VLOOKUP('Worksheet 2b'!$D$13,INDIRECT(VLOOKUP('Crash Summary Worksheet'!$D127,'Crash Types &amp; Calculations'!$M$5:$N$9,2,FALSE)),VLOOKUP('Crash Summary Worksheet'!$E127,'Crash Types &amp; Calculations'!$D$5:$K$26,8,FALSE),FALSE))),1,VLOOKUP('Worksheet 2b'!$D$13,INDIRECT(VLOOKUP('Crash Summary Worksheet'!$D127,'Crash Types &amp; Calculations'!$M$5:$N$9,2,FALSE)),VLOOKUP('Crash Summary Worksheet'!$E127,'Crash Types &amp; Calculations'!$D$5:$K$26,8,FALSE),FALSE))</f>
        <v>1</v>
      </c>
      <c r="AP127" s="285">
        <f ca="1">IF(OR(ISBLANK('Worksheet 2b'!$D$13),ISBLANK($D127),ISBLANK($E127),$H127="N",ISBLANK($H127)),1,VLOOKUP('Worksheet 2b'!$D$13,INDIRECT(VLOOKUP('Crash Summary Worksheet'!$D127,'Crash Types &amp; Calculations'!$M$5:$N$9,2,FALSE)),VLOOKUP("Wet Pavement",'Crash Types &amp; Calculations'!$D$5:$K$26,8,FALSE),FALSE))</f>
        <v>1</v>
      </c>
      <c r="AQ127" s="286">
        <f ca="1">IF(OR(ISBLANK('Worksheet 2b'!$D$13),ISBLANK($D127),ISBLANK($E127),$G127="N",ISBLANK($G127)),1,VLOOKUP('Worksheet 2b'!$D$13,INDIRECT(VLOOKUP('Crash Summary Worksheet'!$D127,'Crash Types &amp; Calculations'!$M$5:$N$9,2,FALSE)),VLOOKUP("Night",'Crash Types &amp; Calculations'!$D$5:$K$26,8,FALSE),FALSE))</f>
        <v>1</v>
      </c>
      <c r="AR127" s="288">
        <f t="shared" si="13"/>
        <v>0</v>
      </c>
      <c r="AS127" s="284">
        <f ca="1">IF(OR(ISBLANK('Worksheet 2b'!$D$27),ISBLANK($D127),ISBLANK($E127),ISERROR(VLOOKUP('Worksheet 2b'!$D$27,INDIRECT(VLOOKUP('Crash Summary Worksheet'!$D127,'Crash Types &amp; Calculations'!$M$5:$N$9,2,FALSE)),VLOOKUP('Crash Summary Worksheet'!$E127,'Crash Types &amp; Calculations'!$D$5:$K$26,8,FALSE),FALSE))),1,VLOOKUP('Worksheet 2b'!$D$27,INDIRECT(VLOOKUP('Crash Summary Worksheet'!$D127,'Crash Types &amp; Calculations'!$M$5:$N$9,2,FALSE)),VLOOKUP('Crash Summary Worksheet'!$E127,'Crash Types &amp; Calculations'!$D$5:$K$26,8,FALSE),FALSE))</f>
        <v>1</v>
      </c>
      <c r="AT127" s="285">
        <f ca="1">IF(OR(ISBLANK('Worksheet 2b'!$D$27),ISBLANK($D127),ISBLANK($E127),$H127="N",ISBLANK($H127)),1,VLOOKUP('Worksheet 2b'!$D$27,INDIRECT(VLOOKUP('Crash Summary Worksheet'!$D127,'Crash Types &amp; Calculations'!$M$5:$N$9,2,FALSE)),VLOOKUP("Wet Pavement",'Crash Types &amp; Calculations'!$D$5:$K$26,8,FALSE),FALSE))</f>
        <v>1</v>
      </c>
      <c r="AU127" s="286">
        <f ca="1">IF(OR(ISBLANK('Worksheet 2b'!$D$27),ISBLANK($D127),ISBLANK($E127),$G127="N",ISBLANK($G127)),1,VLOOKUP('Worksheet 2b'!$D$27,INDIRECT(VLOOKUP('Crash Summary Worksheet'!$D127,'Crash Types &amp; Calculations'!$M$5:$N$9,2,FALSE)),VLOOKUP("Night",'Crash Types &amp; Calculations'!$D$5:$K$26,8,FALSE),FALSE))</f>
        <v>1</v>
      </c>
      <c r="AV127" s="288">
        <f t="shared" si="14"/>
        <v>0</v>
      </c>
      <c r="AW127" s="284">
        <f ca="1">IF(OR(ISBLANK('Worksheet 2b'!$D$41),ISBLANK($D127),ISBLANK($E127),ISERROR(VLOOKUP('Worksheet 2b'!$D$41,INDIRECT(VLOOKUP('Crash Summary Worksheet'!$D127,'Crash Types &amp; Calculations'!$M$5:$N$9,2,FALSE)),VLOOKUP('Crash Summary Worksheet'!$E127,'Crash Types &amp; Calculations'!$D$5:$K$26,8,FALSE),FALSE))),1,VLOOKUP('Worksheet 2b'!$D$41,INDIRECT(VLOOKUP('Crash Summary Worksheet'!$D127,'Crash Types &amp; Calculations'!$M$5:$N$9,2,FALSE)),VLOOKUP('Crash Summary Worksheet'!$E127,'Crash Types &amp; Calculations'!$D$5:$K$26,8,FALSE),FALSE))</f>
        <v>1</v>
      </c>
      <c r="AX127" s="285">
        <f ca="1">IF(OR(ISBLANK('Worksheet 2b'!$D$41),ISBLANK($D127),ISBLANK($E127),$H127="N",ISBLANK($H127)),1,VLOOKUP('Worksheet 2b'!$D$41,INDIRECT(VLOOKUP('Crash Summary Worksheet'!$D127,'Crash Types &amp; Calculations'!$M$5:$N$9,2,FALSE)),VLOOKUP("Wet Pavement",'Crash Types &amp; Calculations'!$D$5:$K$26,8,FALSE),FALSE))</f>
        <v>1</v>
      </c>
      <c r="AY127" s="287">
        <f ca="1">IF(OR(ISBLANK('Worksheet 2b'!$D$41),ISBLANK($D127),ISBLANK($E127),$G127="N",ISBLANK($G127)),1,VLOOKUP('Worksheet 2b'!$D$41,INDIRECT(VLOOKUP('Crash Summary Worksheet'!$D127,'Crash Types &amp; Calculations'!$M$5:$N$9,2,FALSE)),VLOOKUP("Night",'Crash Types &amp; Calculations'!$D$5:$K$26,8,FALSE),FALSE))</f>
        <v>1</v>
      </c>
      <c r="AZ127" s="288">
        <f t="shared" si="15"/>
        <v>0</v>
      </c>
    </row>
    <row r="128" spans="1:52" ht="12.75" customHeight="1" x14ac:dyDescent="0.2">
      <c r="A128" s="618">
        <v>123</v>
      </c>
      <c r="B128" s="118"/>
      <c r="C128" s="119"/>
      <c r="D128" s="117"/>
      <c r="E128" s="117"/>
      <c r="F128" s="117"/>
      <c r="G128" s="118"/>
      <c r="H128" s="118"/>
      <c r="I128" s="118"/>
      <c r="J128" s="118"/>
      <c r="K128" s="117"/>
      <c r="L128" s="120"/>
      <c r="M128" s="289">
        <f t="shared" si="16"/>
        <v>0</v>
      </c>
      <c r="N128" s="290">
        <f t="shared" si="17"/>
        <v>1</v>
      </c>
      <c r="O128" s="283">
        <f>IF(ISBLANK('Worksheet 2a'!$D$13),1,
IF(AND(MAX(AC128:AE128)&gt;1,MIN(AC128:AE128)&lt;=1),MAX(AC128:AE128)*MIN(AC128:AE128),
IF(MIN(AC128:AE128)&gt;=1,MAX(AC128:AE128),MIN(AC128:AE128))))</f>
        <v>1</v>
      </c>
      <c r="P128" s="283">
        <f>IF(ISBLANK('Worksheet 2a'!$D$27),1,
IF(AND(MAX(AG128:AI128)&gt;1,MIN(AG128:AI128)&lt;=1),MAX(AG128:AI128)*MIN(AG128:AI128),
IF(MIN(AG128:AI128)&gt;=1,MAX(AG128:AI128),MIN(AG128:AI128))))</f>
        <v>1</v>
      </c>
      <c r="Q128" s="283">
        <f>IF(ISBLANK('Worksheet 2a'!$D$41),1,
IF(AND(MAX(AK128:AM128)&gt;1,MIN(AK128:AM128)&lt;=1),MAX(AK128:AM128)*MIN(AK128:AM128),
IF(MIN(AK128:AM128)&gt;=1,MAX(AK128:AM128),MIN(AK128:AM128))))</f>
        <v>1</v>
      </c>
      <c r="R128" s="283">
        <f>IF(ISBLANK('Worksheet 2b'!$D$13),1,
IF(AND(MAX(AO128:AQ128)&gt;1,MIN(AO128:AQ128)&lt;=1),MAX(AO128:AQ128)*MIN(AO128:AQ128),
IF(MIN(AO128:AQ128)&gt;=1,MAX(AO128:AQ128),MIN(AO128:AQ128))))</f>
        <v>1</v>
      </c>
      <c r="S128" s="283">
        <f>IF(ISBLANK('Worksheet 2b'!$D$27),1,
IF(AND(MAX(AS128:AU128)&gt;1,MIN(AS128:AU128)&lt;=1),MAX(AS128:AU128)*MIN(AS128:AU128),
IF(MIN(AS128:AU128)&gt;=1,MAX(AS128:AU128),MIN(AS128:AU128))))</f>
        <v>1</v>
      </c>
      <c r="T128" s="283">
        <f>IF(ISBLANK('Worksheet 2b'!$D$41),1,
IF(AND(MAX(AW128:AY128)&gt;1,MIN(AW128:AY128)&lt;=1),MAX(AW128:AY128)*MIN(AW128:AY128),
IF(MIN(AW128:AY128)&gt;=1,MAX(AW128:AY128),MIN(AW128:AY128))))</f>
        <v>1</v>
      </c>
      <c r="U128" s="669" cm="1">
        <f t="array" ref="U128">IF(MAX(O128:T128)&lt;=1,1,PRODUCT(IF(O128:T128&gt;=1,O128:T128)))</f>
        <v>1</v>
      </c>
      <c r="V128" s="669">
        <f t="shared" si="18"/>
        <v>1</v>
      </c>
      <c r="W128" s="683" t="str">
        <f t="shared" si="19"/>
        <v>X</v>
      </c>
      <c r="X128" s="683">
        <f>IF(P128=MIN($O128:$T128),IF(COUNTIF($W128:W128,"X")&gt;0,P128,"X"),P128)</f>
        <v>1</v>
      </c>
      <c r="Y128" s="683">
        <f>IF(Q128=MIN($O128:$T128),IF(COUNTIF($W128:X128,"X")&gt;0,Q128,"X"),Q128)</f>
        <v>1</v>
      </c>
      <c r="Z128" s="683">
        <f>IF(R128=MIN($O128:$T128),IF(COUNTIF($W128:Y128,"X")&gt;0,R128,"X"),R128)</f>
        <v>1</v>
      </c>
      <c r="AA128" s="683">
        <f>IF(S128=MIN($O128:$T128),IF(COUNTIF($W128:Z128,"X")&gt;0,S128,"X"),S128)</f>
        <v>1</v>
      </c>
      <c r="AB128" s="684">
        <f>IF(T128=MIN($O128:$T128),IF(COUNTIF($W128:AA128,"X")&gt;0,T128,"X"),T128)</f>
        <v>1</v>
      </c>
      <c r="AC128" s="284">
        <f ca="1">IF(OR(ISBLANK('Worksheet 2a'!$D$13),ISBLANK($D128),ISBLANK($E128),ISERROR(VLOOKUP('Worksheet 2a'!$D$13,INDIRECT(VLOOKUP('Crash Summary Worksheet'!$D128,'Crash Types &amp; Calculations'!$M$5:$N$9,2,FALSE)),VLOOKUP('Crash Summary Worksheet'!$E128,'Crash Types &amp; Calculations'!$D$5:$K$26,8,FALSE),FALSE))),1,VLOOKUP('Worksheet 2a'!$D$13,INDIRECT(VLOOKUP('Crash Summary Worksheet'!$D128,'Crash Types &amp; Calculations'!$M$5:$N$9,2,FALSE)),VLOOKUP('Crash Summary Worksheet'!$E128,'Crash Types &amp; Calculations'!$D$5:$K$26,8,FALSE),FALSE))</f>
        <v>1</v>
      </c>
      <c r="AD128" s="285">
        <f ca="1">IF(OR(ISBLANK('Worksheet 2a'!$D$13),ISBLANK($D128),ISBLANK($E128),$H128="N",ISBLANK($H128)),1,VLOOKUP('Worksheet 2a'!$D$13,INDIRECT(VLOOKUP('Crash Summary Worksheet'!$D128,'Crash Types &amp; Calculations'!$M$5:$N$9,2,FALSE)),VLOOKUP("Wet Pavement",'Crash Types &amp; Calculations'!$D$5:$K$26,8,FALSE),FALSE))</f>
        <v>1</v>
      </c>
      <c r="AE128" s="286">
        <f ca="1">IF(OR(ISBLANK('Worksheet 2a'!$D$13),ISBLANK($D128),ISBLANK($E128),$G128="N",ISBLANK($G128)),1,VLOOKUP('Worksheet 2a'!$D$13,INDIRECT(VLOOKUP('Crash Summary Worksheet'!$D128,'Crash Types &amp; Calculations'!$M$5:$N$9,2,FALSE)),VLOOKUP("Night",'Crash Types &amp; Calculations'!$D$5:$K$26,8,FALSE),FALSE))</f>
        <v>1</v>
      </c>
      <c r="AF128" s="288">
        <f t="shared" si="10"/>
        <v>0</v>
      </c>
      <c r="AG128" s="284">
        <f ca="1">IF(OR(ISBLANK('Worksheet 2a'!$D$27),ISBLANK($D128),ISBLANK($E128),ISERROR(VLOOKUP('Worksheet 2a'!$D$27,INDIRECT(VLOOKUP('Crash Summary Worksheet'!$D128,'Crash Types &amp; Calculations'!$M$5:$N$9,2,FALSE)),VLOOKUP('Crash Summary Worksheet'!$E128,'Crash Types &amp; Calculations'!$D$5:$K$26,8,FALSE),FALSE))),1,VLOOKUP('Worksheet 2a'!$D$27,INDIRECT(VLOOKUP('Crash Summary Worksheet'!$D128,'Crash Types &amp; Calculations'!$M$5:$N$9,2,FALSE)),VLOOKUP('Crash Summary Worksheet'!$E128,'Crash Types &amp; Calculations'!$D$5:$K$26,8,FALSE),FALSE))</f>
        <v>1</v>
      </c>
      <c r="AH128" s="285">
        <f ca="1">IF(OR(ISBLANK('Worksheet 2a'!$D$27),ISBLANK($D128),ISBLANK($E128),$H128="N",ISBLANK($H128)),1,VLOOKUP('Worksheet 2a'!$D$27,INDIRECT(VLOOKUP('Crash Summary Worksheet'!$D128,'Crash Types &amp; Calculations'!$M$5:$N$9,2,FALSE)),VLOOKUP("Wet Pavement",'Crash Types &amp; Calculations'!$D$5:$K$26,8,FALSE),FALSE))</f>
        <v>1</v>
      </c>
      <c r="AI128" s="286">
        <f ca="1">IF(OR(ISBLANK('Worksheet 2a'!$D$27),ISBLANK($D128),ISBLANK($E128),$G128="N",ISBLANK($G128)),1,VLOOKUP('Worksheet 2a'!$D$27,INDIRECT(VLOOKUP('Crash Summary Worksheet'!$D128,'Crash Types &amp; Calculations'!$M$5:$N$9,2,FALSE)),VLOOKUP("Night",'Crash Types &amp; Calculations'!$D$5:$K$26,8,FALSE),FALSE))</f>
        <v>1</v>
      </c>
      <c r="AJ128" s="288">
        <f t="shared" si="11"/>
        <v>0</v>
      </c>
      <c r="AK128" s="284">
        <f ca="1">IF(OR(ISBLANK('Worksheet 2a'!$D$41),ISBLANK($D128),ISBLANK($E128),ISERROR(VLOOKUP('Worksheet 2a'!$D$41,INDIRECT(VLOOKUP('Crash Summary Worksheet'!$D128,'Crash Types &amp; Calculations'!$M$5:$N$9,2,FALSE)),VLOOKUP('Crash Summary Worksheet'!$E128,'Crash Types &amp; Calculations'!$D$5:$K$26,8,FALSE),FALSE))),1,VLOOKUP('Worksheet 2a'!$D$41,INDIRECT(VLOOKUP('Crash Summary Worksheet'!$D128,'Crash Types &amp; Calculations'!$M$5:$N$9,2,FALSE)),VLOOKUP('Crash Summary Worksheet'!$E128,'Crash Types &amp; Calculations'!$D$5:$K$26,8,FALSE),FALSE))</f>
        <v>1</v>
      </c>
      <c r="AL128" s="285">
        <f ca="1">IF(OR(ISBLANK('Worksheet 2a'!$D$41),ISBLANK($D128),ISBLANK($E128),$H128="N",ISBLANK($H128)),1,VLOOKUP('Worksheet 2a'!$D$41,INDIRECT(VLOOKUP('Crash Summary Worksheet'!$D128,'Crash Types &amp; Calculations'!$M$5:$N$9,2,FALSE)),VLOOKUP("Wet Pavement",'Crash Types &amp; Calculations'!$D$5:$K$26,8,FALSE),FALSE))</f>
        <v>1</v>
      </c>
      <c r="AM128" s="287">
        <f ca="1">IF(OR(ISBLANK('Worksheet 2a'!$D$41),ISBLANK($D128),ISBLANK($E128),$G128="N",ISBLANK($G128)),1,VLOOKUP('Worksheet 2a'!$D$41,INDIRECT(VLOOKUP('Crash Summary Worksheet'!$D128,'Crash Types &amp; Calculations'!$M$5:$N$9,2,FALSE)),VLOOKUP("Night",'Crash Types &amp; Calculations'!$D$5:$K$26,8,FALSE),FALSE))</f>
        <v>1</v>
      </c>
      <c r="AN128" s="288">
        <f t="shared" si="12"/>
        <v>0</v>
      </c>
      <c r="AO128" s="284">
        <f ca="1">IF(OR(ISBLANK('Worksheet 2b'!$D$13),ISBLANK($D128),ISBLANK($E128),ISERROR(VLOOKUP('Worksheet 2b'!$D$13,INDIRECT(VLOOKUP('Crash Summary Worksheet'!$D128,'Crash Types &amp; Calculations'!$M$5:$N$9,2,FALSE)),VLOOKUP('Crash Summary Worksheet'!$E128,'Crash Types &amp; Calculations'!$D$5:$K$26,8,FALSE),FALSE))),1,VLOOKUP('Worksheet 2b'!$D$13,INDIRECT(VLOOKUP('Crash Summary Worksheet'!$D128,'Crash Types &amp; Calculations'!$M$5:$N$9,2,FALSE)),VLOOKUP('Crash Summary Worksheet'!$E128,'Crash Types &amp; Calculations'!$D$5:$K$26,8,FALSE),FALSE))</f>
        <v>1</v>
      </c>
      <c r="AP128" s="285">
        <f ca="1">IF(OR(ISBLANK('Worksheet 2b'!$D$13),ISBLANK($D128),ISBLANK($E128),$H128="N",ISBLANK($H128)),1,VLOOKUP('Worksheet 2b'!$D$13,INDIRECT(VLOOKUP('Crash Summary Worksheet'!$D128,'Crash Types &amp; Calculations'!$M$5:$N$9,2,FALSE)),VLOOKUP("Wet Pavement",'Crash Types &amp; Calculations'!$D$5:$K$26,8,FALSE),FALSE))</f>
        <v>1</v>
      </c>
      <c r="AQ128" s="286">
        <f ca="1">IF(OR(ISBLANK('Worksheet 2b'!$D$13),ISBLANK($D128),ISBLANK($E128),$G128="N",ISBLANK($G128)),1,VLOOKUP('Worksheet 2b'!$D$13,INDIRECT(VLOOKUP('Crash Summary Worksheet'!$D128,'Crash Types &amp; Calculations'!$M$5:$N$9,2,FALSE)),VLOOKUP("Night",'Crash Types &amp; Calculations'!$D$5:$K$26,8,FALSE),FALSE))</f>
        <v>1</v>
      </c>
      <c r="AR128" s="288">
        <f t="shared" si="13"/>
        <v>0</v>
      </c>
      <c r="AS128" s="284">
        <f ca="1">IF(OR(ISBLANK('Worksheet 2b'!$D$27),ISBLANK($D128),ISBLANK($E128),ISERROR(VLOOKUP('Worksheet 2b'!$D$27,INDIRECT(VLOOKUP('Crash Summary Worksheet'!$D128,'Crash Types &amp; Calculations'!$M$5:$N$9,2,FALSE)),VLOOKUP('Crash Summary Worksheet'!$E128,'Crash Types &amp; Calculations'!$D$5:$K$26,8,FALSE),FALSE))),1,VLOOKUP('Worksheet 2b'!$D$27,INDIRECT(VLOOKUP('Crash Summary Worksheet'!$D128,'Crash Types &amp; Calculations'!$M$5:$N$9,2,FALSE)),VLOOKUP('Crash Summary Worksheet'!$E128,'Crash Types &amp; Calculations'!$D$5:$K$26,8,FALSE),FALSE))</f>
        <v>1</v>
      </c>
      <c r="AT128" s="285">
        <f ca="1">IF(OR(ISBLANK('Worksheet 2b'!$D$27),ISBLANK($D128),ISBLANK($E128),$H128="N",ISBLANK($H128)),1,VLOOKUP('Worksheet 2b'!$D$27,INDIRECT(VLOOKUP('Crash Summary Worksheet'!$D128,'Crash Types &amp; Calculations'!$M$5:$N$9,2,FALSE)),VLOOKUP("Wet Pavement",'Crash Types &amp; Calculations'!$D$5:$K$26,8,FALSE),FALSE))</f>
        <v>1</v>
      </c>
      <c r="AU128" s="286">
        <f ca="1">IF(OR(ISBLANK('Worksheet 2b'!$D$27),ISBLANK($D128),ISBLANK($E128),$G128="N",ISBLANK($G128)),1,VLOOKUP('Worksheet 2b'!$D$27,INDIRECT(VLOOKUP('Crash Summary Worksheet'!$D128,'Crash Types &amp; Calculations'!$M$5:$N$9,2,FALSE)),VLOOKUP("Night",'Crash Types &amp; Calculations'!$D$5:$K$26,8,FALSE),FALSE))</f>
        <v>1</v>
      </c>
      <c r="AV128" s="288">
        <f t="shared" si="14"/>
        <v>0</v>
      </c>
      <c r="AW128" s="284">
        <f ca="1">IF(OR(ISBLANK('Worksheet 2b'!$D$41),ISBLANK($D128),ISBLANK($E128),ISERROR(VLOOKUP('Worksheet 2b'!$D$41,INDIRECT(VLOOKUP('Crash Summary Worksheet'!$D128,'Crash Types &amp; Calculations'!$M$5:$N$9,2,FALSE)),VLOOKUP('Crash Summary Worksheet'!$E128,'Crash Types &amp; Calculations'!$D$5:$K$26,8,FALSE),FALSE))),1,VLOOKUP('Worksheet 2b'!$D$41,INDIRECT(VLOOKUP('Crash Summary Worksheet'!$D128,'Crash Types &amp; Calculations'!$M$5:$N$9,2,FALSE)),VLOOKUP('Crash Summary Worksheet'!$E128,'Crash Types &amp; Calculations'!$D$5:$K$26,8,FALSE),FALSE))</f>
        <v>1</v>
      </c>
      <c r="AX128" s="285">
        <f ca="1">IF(OR(ISBLANK('Worksheet 2b'!$D$41),ISBLANK($D128),ISBLANK($E128),$H128="N",ISBLANK($H128)),1,VLOOKUP('Worksheet 2b'!$D$41,INDIRECT(VLOOKUP('Crash Summary Worksheet'!$D128,'Crash Types &amp; Calculations'!$M$5:$N$9,2,FALSE)),VLOOKUP("Wet Pavement",'Crash Types &amp; Calculations'!$D$5:$K$26,8,FALSE),FALSE))</f>
        <v>1</v>
      </c>
      <c r="AY128" s="287">
        <f ca="1">IF(OR(ISBLANK('Worksheet 2b'!$D$41),ISBLANK($D128),ISBLANK($E128),$G128="N",ISBLANK($G128)),1,VLOOKUP('Worksheet 2b'!$D$41,INDIRECT(VLOOKUP('Crash Summary Worksheet'!$D128,'Crash Types &amp; Calculations'!$M$5:$N$9,2,FALSE)),VLOOKUP("Night",'Crash Types &amp; Calculations'!$D$5:$K$26,8,FALSE),FALSE))</f>
        <v>1</v>
      </c>
      <c r="AZ128" s="288">
        <f t="shared" si="15"/>
        <v>0</v>
      </c>
    </row>
    <row r="129" spans="1:52" ht="12.75" customHeight="1" x14ac:dyDescent="0.2">
      <c r="A129" s="618">
        <v>124</v>
      </c>
      <c r="B129" s="118"/>
      <c r="C129" s="119"/>
      <c r="D129" s="117"/>
      <c r="E129" s="117"/>
      <c r="F129" s="117"/>
      <c r="G129" s="118"/>
      <c r="H129" s="118"/>
      <c r="I129" s="118"/>
      <c r="J129" s="118"/>
      <c r="K129" s="117"/>
      <c r="L129" s="120"/>
      <c r="M129" s="289">
        <f t="shared" si="16"/>
        <v>0</v>
      </c>
      <c r="N129" s="290">
        <f t="shared" si="17"/>
        <v>1</v>
      </c>
      <c r="O129" s="283">
        <f>IF(ISBLANK('Worksheet 2a'!$D$13),1,
IF(AND(MAX(AC129:AE129)&gt;1,MIN(AC129:AE129)&lt;=1),MAX(AC129:AE129)*MIN(AC129:AE129),
IF(MIN(AC129:AE129)&gt;=1,MAX(AC129:AE129),MIN(AC129:AE129))))</f>
        <v>1</v>
      </c>
      <c r="P129" s="283">
        <f>IF(ISBLANK('Worksheet 2a'!$D$27),1,
IF(AND(MAX(AG129:AI129)&gt;1,MIN(AG129:AI129)&lt;=1),MAX(AG129:AI129)*MIN(AG129:AI129),
IF(MIN(AG129:AI129)&gt;=1,MAX(AG129:AI129),MIN(AG129:AI129))))</f>
        <v>1</v>
      </c>
      <c r="Q129" s="283">
        <f>IF(ISBLANK('Worksheet 2a'!$D$41),1,
IF(AND(MAX(AK129:AM129)&gt;1,MIN(AK129:AM129)&lt;=1),MAX(AK129:AM129)*MIN(AK129:AM129),
IF(MIN(AK129:AM129)&gt;=1,MAX(AK129:AM129),MIN(AK129:AM129))))</f>
        <v>1</v>
      </c>
      <c r="R129" s="283">
        <f>IF(ISBLANK('Worksheet 2b'!$D$13),1,
IF(AND(MAX(AO129:AQ129)&gt;1,MIN(AO129:AQ129)&lt;=1),MAX(AO129:AQ129)*MIN(AO129:AQ129),
IF(MIN(AO129:AQ129)&gt;=1,MAX(AO129:AQ129),MIN(AO129:AQ129))))</f>
        <v>1</v>
      </c>
      <c r="S129" s="283">
        <f>IF(ISBLANK('Worksheet 2b'!$D$27),1,
IF(AND(MAX(AS129:AU129)&gt;1,MIN(AS129:AU129)&lt;=1),MAX(AS129:AU129)*MIN(AS129:AU129),
IF(MIN(AS129:AU129)&gt;=1,MAX(AS129:AU129),MIN(AS129:AU129))))</f>
        <v>1</v>
      </c>
      <c r="T129" s="283">
        <f>IF(ISBLANK('Worksheet 2b'!$D$41),1,
IF(AND(MAX(AW129:AY129)&gt;1,MIN(AW129:AY129)&lt;=1),MAX(AW129:AY129)*MIN(AW129:AY129),
IF(MIN(AW129:AY129)&gt;=1,MAX(AW129:AY129),MIN(AW129:AY129))))</f>
        <v>1</v>
      </c>
      <c r="U129" s="669" cm="1">
        <f t="array" ref="U129">IF(MAX(O129:T129)&lt;=1,1,PRODUCT(IF(O129:T129&gt;=1,O129:T129)))</f>
        <v>1</v>
      </c>
      <c r="V129" s="669">
        <f t="shared" si="18"/>
        <v>1</v>
      </c>
      <c r="W129" s="683" t="str">
        <f t="shared" si="19"/>
        <v>X</v>
      </c>
      <c r="X129" s="683">
        <f>IF(P129=MIN($O129:$T129),IF(COUNTIF($W129:W129,"X")&gt;0,P129,"X"),P129)</f>
        <v>1</v>
      </c>
      <c r="Y129" s="683">
        <f>IF(Q129=MIN($O129:$T129),IF(COUNTIF($W129:X129,"X")&gt;0,Q129,"X"),Q129)</f>
        <v>1</v>
      </c>
      <c r="Z129" s="683">
        <f>IF(R129=MIN($O129:$T129),IF(COUNTIF($W129:Y129,"X")&gt;0,R129,"X"),R129)</f>
        <v>1</v>
      </c>
      <c r="AA129" s="683">
        <f>IF(S129=MIN($O129:$T129),IF(COUNTIF($W129:Z129,"X")&gt;0,S129,"X"),S129)</f>
        <v>1</v>
      </c>
      <c r="AB129" s="684">
        <f>IF(T129=MIN($O129:$T129),IF(COUNTIF($W129:AA129,"X")&gt;0,T129,"X"),T129)</f>
        <v>1</v>
      </c>
      <c r="AC129" s="284">
        <f ca="1">IF(OR(ISBLANK('Worksheet 2a'!$D$13),ISBLANK($D129),ISBLANK($E129),ISERROR(VLOOKUP('Worksheet 2a'!$D$13,INDIRECT(VLOOKUP('Crash Summary Worksheet'!$D129,'Crash Types &amp; Calculations'!$M$5:$N$9,2,FALSE)),VLOOKUP('Crash Summary Worksheet'!$E129,'Crash Types &amp; Calculations'!$D$5:$K$26,8,FALSE),FALSE))),1,VLOOKUP('Worksheet 2a'!$D$13,INDIRECT(VLOOKUP('Crash Summary Worksheet'!$D129,'Crash Types &amp; Calculations'!$M$5:$N$9,2,FALSE)),VLOOKUP('Crash Summary Worksheet'!$E129,'Crash Types &amp; Calculations'!$D$5:$K$26,8,FALSE),FALSE))</f>
        <v>1</v>
      </c>
      <c r="AD129" s="285">
        <f ca="1">IF(OR(ISBLANK('Worksheet 2a'!$D$13),ISBLANK($D129),ISBLANK($E129),$H129="N",ISBLANK($H129)),1,VLOOKUP('Worksheet 2a'!$D$13,INDIRECT(VLOOKUP('Crash Summary Worksheet'!$D129,'Crash Types &amp; Calculations'!$M$5:$N$9,2,FALSE)),VLOOKUP("Wet Pavement",'Crash Types &amp; Calculations'!$D$5:$K$26,8,FALSE),FALSE))</f>
        <v>1</v>
      </c>
      <c r="AE129" s="286">
        <f ca="1">IF(OR(ISBLANK('Worksheet 2a'!$D$13),ISBLANK($D129),ISBLANK($E129),$G129="N",ISBLANK($G129)),1,VLOOKUP('Worksheet 2a'!$D$13,INDIRECT(VLOOKUP('Crash Summary Worksheet'!$D129,'Crash Types &amp; Calculations'!$M$5:$N$9,2,FALSE)),VLOOKUP("Night",'Crash Types &amp; Calculations'!$D$5:$K$26,8,FALSE),FALSE))</f>
        <v>1</v>
      </c>
      <c r="AF129" s="288">
        <f t="shared" si="10"/>
        <v>0</v>
      </c>
      <c r="AG129" s="284">
        <f ca="1">IF(OR(ISBLANK('Worksheet 2a'!$D$27),ISBLANK($D129),ISBLANK($E129),ISERROR(VLOOKUP('Worksheet 2a'!$D$27,INDIRECT(VLOOKUP('Crash Summary Worksheet'!$D129,'Crash Types &amp; Calculations'!$M$5:$N$9,2,FALSE)),VLOOKUP('Crash Summary Worksheet'!$E129,'Crash Types &amp; Calculations'!$D$5:$K$26,8,FALSE),FALSE))),1,VLOOKUP('Worksheet 2a'!$D$27,INDIRECT(VLOOKUP('Crash Summary Worksheet'!$D129,'Crash Types &amp; Calculations'!$M$5:$N$9,2,FALSE)),VLOOKUP('Crash Summary Worksheet'!$E129,'Crash Types &amp; Calculations'!$D$5:$K$26,8,FALSE),FALSE))</f>
        <v>1</v>
      </c>
      <c r="AH129" s="285">
        <f ca="1">IF(OR(ISBLANK('Worksheet 2a'!$D$27),ISBLANK($D129),ISBLANK($E129),$H129="N",ISBLANK($H129)),1,VLOOKUP('Worksheet 2a'!$D$27,INDIRECT(VLOOKUP('Crash Summary Worksheet'!$D129,'Crash Types &amp; Calculations'!$M$5:$N$9,2,FALSE)),VLOOKUP("Wet Pavement",'Crash Types &amp; Calculations'!$D$5:$K$26,8,FALSE),FALSE))</f>
        <v>1</v>
      </c>
      <c r="AI129" s="286">
        <f ca="1">IF(OR(ISBLANK('Worksheet 2a'!$D$27),ISBLANK($D129),ISBLANK($E129),$G129="N",ISBLANK($G129)),1,VLOOKUP('Worksheet 2a'!$D$27,INDIRECT(VLOOKUP('Crash Summary Worksheet'!$D129,'Crash Types &amp; Calculations'!$M$5:$N$9,2,FALSE)),VLOOKUP("Night",'Crash Types &amp; Calculations'!$D$5:$K$26,8,FALSE),FALSE))</f>
        <v>1</v>
      </c>
      <c r="AJ129" s="288">
        <f t="shared" si="11"/>
        <v>0</v>
      </c>
      <c r="AK129" s="284">
        <f ca="1">IF(OR(ISBLANK('Worksheet 2a'!$D$41),ISBLANK($D129),ISBLANK($E129),ISERROR(VLOOKUP('Worksheet 2a'!$D$41,INDIRECT(VLOOKUP('Crash Summary Worksheet'!$D129,'Crash Types &amp; Calculations'!$M$5:$N$9,2,FALSE)),VLOOKUP('Crash Summary Worksheet'!$E129,'Crash Types &amp; Calculations'!$D$5:$K$26,8,FALSE),FALSE))),1,VLOOKUP('Worksheet 2a'!$D$41,INDIRECT(VLOOKUP('Crash Summary Worksheet'!$D129,'Crash Types &amp; Calculations'!$M$5:$N$9,2,FALSE)),VLOOKUP('Crash Summary Worksheet'!$E129,'Crash Types &amp; Calculations'!$D$5:$K$26,8,FALSE),FALSE))</f>
        <v>1</v>
      </c>
      <c r="AL129" s="285">
        <f ca="1">IF(OR(ISBLANK('Worksheet 2a'!$D$41),ISBLANK($D129),ISBLANK($E129),$H129="N",ISBLANK($H129)),1,VLOOKUP('Worksheet 2a'!$D$41,INDIRECT(VLOOKUP('Crash Summary Worksheet'!$D129,'Crash Types &amp; Calculations'!$M$5:$N$9,2,FALSE)),VLOOKUP("Wet Pavement",'Crash Types &amp; Calculations'!$D$5:$K$26,8,FALSE),FALSE))</f>
        <v>1</v>
      </c>
      <c r="AM129" s="287">
        <f ca="1">IF(OR(ISBLANK('Worksheet 2a'!$D$41),ISBLANK($D129),ISBLANK($E129),$G129="N",ISBLANK($G129)),1,VLOOKUP('Worksheet 2a'!$D$41,INDIRECT(VLOOKUP('Crash Summary Worksheet'!$D129,'Crash Types &amp; Calculations'!$M$5:$N$9,2,FALSE)),VLOOKUP("Night",'Crash Types &amp; Calculations'!$D$5:$K$26,8,FALSE),FALSE))</f>
        <v>1</v>
      </c>
      <c r="AN129" s="288">
        <f t="shared" si="12"/>
        <v>0</v>
      </c>
      <c r="AO129" s="284">
        <f ca="1">IF(OR(ISBLANK('Worksheet 2b'!$D$13),ISBLANK($D129),ISBLANK($E129),ISERROR(VLOOKUP('Worksheet 2b'!$D$13,INDIRECT(VLOOKUP('Crash Summary Worksheet'!$D129,'Crash Types &amp; Calculations'!$M$5:$N$9,2,FALSE)),VLOOKUP('Crash Summary Worksheet'!$E129,'Crash Types &amp; Calculations'!$D$5:$K$26,8,FALSE),FALSE))),1,VLOOKUP('Worksheet 2b'!$D$13,INDIRECT(VLOOKUP('Crash Summary Worksheet'!$D129,'Crash Types &amp; Calculations'!$M$5:$N$9,2,FALSE)),VLOOKUP('Crash Summary Worksheet'!$E129,'Crash Types &amp; Calculations'!$D$5:$K$26,8,FALSE),FALSE))</f>
        <v>1</v>
      </c>
      <c r="AP129" s="285">
        <f ca="1">IF(OR(ISBLANK('Worksheet 2b'!$D$13),ISBLANK($D129),ISBLANK($E129),$H129="N",ISBLANK($H129)),1,VLOOKUP('Worksheet 2b'!$D$13,INDIRECT(VLOOKUP('Crash Summary Worksheet'!$D129,'Crash Types &amp; Calculations'!$M$5:$N$9,2,FALSE)),VLOOKUP("Wet Pavement",'Crash Types &amp; Calculations'!$D$5:$K$26,8,FALSE),FALSE))</f>
        <v>1</v>
      </c>
      <c r="AQ129" s="286">
        <f ca="1">IF(OR(ISBLANK('Worksheet 2b'!$D$13),ISBLANK($D129),ISBLANK($E129),$G129="N",ISBLANK($G129)),1,VLOOKUP('Worksheet 2b'!$D$13,INDIRECT(VLOOKUP('Crash Summary Worksheet'!$D129,'Crash Types &amp; Calculations'!$M$5:$N$9,2,FALSE)),VLOOKUP("Night",'Crash Types &amp; Calculations'!$D$5:$K$26,8,FALSE),FALSE))</f>
        <v>1</v>
      </c>
      <c r="AR129" s="288">
        <f t="shared" si="13"/>
        <v>0</v>
      </c>
      <c r="AS129" s="284">
        <f ca="1">IF(OR(ISBLANK('Worksheet 2b'!$D$27),ISBLANK($D129),ISBLANK($E129),ISERROR(VLOOKUP('Worksheet 2b'!$D$27,INDIRECT(VLOOKUP('Crash Summary Worksheet'!$D129,'Crash Types &amp; Calculations'!$M$5:$N$9,2,FALSE)),VLOOKUP('Crash Summary Worksheet'!$E129,'Crash Types &amp; Calculations'!$D$5:$K$26,8,FALSE),FALSE))),1,VLOOKUP('Worksheet 2b'!$D$27,INDIRECT(VLOOKUP('Crash Summary Worksheet'!$D129,'Crash Types &amp; Calculations'!$M$5:$N$9,2,FALSE)),VLOOKUP('Crash Summary Worksheet'!$E129,'Crash Types &amp; Calculations'!$D$5:$K$26,8,FALSE),FALSE))</f>
        <v>1</v>
      </c>
      <c r="AT129" s="285">
        <f ca="1">IF(OR(ISBLANK('Worksheet 2b'!$D$27),ISBLANK($D129),ISBLANK($E129),$H129="N",ISBLANK($H129)),1,VLOOKUP('Worksheet 2b'!$D$27,INDIRECT(VLOOKUP('Crash Summary Worksheet'!$D129,'Crash Types &amp; Calculations'!$M$5:$N$9,2,FALSE)),VLOOKUP("Wet Pavement",'Crash Types &amp; Calculations'!$D$5:$K$26,8,FALSE),FALSE))</f>
        <v>1</v>
      </c>
      <c r="AU129" s="286">
        <f ca="1">IF(OR(ISBLANK('Worksheet 2b'!$D$27),ISBLANK($D129),ISBLANK($E129),$G129="N",ISBLANK($G129)),1,VLOOKUP('Worksheet 2b'!$D$27,INDIRECT(VLOOKUP('Crash Summary Worksheet'!$D129,'Crash Types &amp; Calculations'!$M$5:$N$9,2,FALSE)),VLOOKUP("Night",'Crash Types &amp; Calculations'!$D$5:$K$26,8,FALSE),FALSE))</f>
        <v>1</v>
      </c>
      <c r="AV129" s="288">
        <f t="shared" si="14"/>
        <v>0</v>
      </c>
      <c r="AW129" s="284">
        <f ca="1">IF(OR(ISBLANK('Worksheet 2b'!$D$41),ISBLANK($D129),ISBLANK($E129),ISERROR(VLOOKUP('Worksheet 2b'!$D$41,INDIRECT(VLOOKUP('Crash Summary Worksheet'!$D129,'Crash Types &amp; Calculations'!$M$5:$N$9,2,FALSE)),VLOOKUP('Crash Summary Worksheet'!$E129,'Crash Types &amp; Calculations'!$D$5:$K$26,8,FALSE),FALSE))),1,VLOOKUP('Worksheet 2b'!$D$41,INDIRECT(VLOOKUP('Crash Summary Worksheet'!$D129,'Crash Types &amp; Calculations'!$M$5:$N$9,2,FALSE)),VLOOKUP('Crash Summary Worksheet'!$E129,'Crash Types &amp; Calculations'!$D$5:$K$26,8,FALSE),FALSE))</f>
        <v>1</v>
      </c>
      <c r="AX129" s="285">
        <f ca="1">IF(OR(ISBLANK('Worksheet 2b'!$D$41),ISBLANK($D129),ISBLANK($E129),$H129="N",ISBLANK($H129)),1,VLOOKUP('Worksheet 2b'!$D$41,INDIRECT(VLOOKUP('Crash Summary Worksheet'!$D129,'Crash Types &amp; Calculations'!$M$5:$N$9,2,FALSE)),VLOOKUP("Wet Pavement",'Crash Types &amp; Calculations'!$D$5:$K$26,8,FALSE),FALSE))</f>
        <v>1</v>
      </c>
      <c r="AY129" s="287">
        <f ca="1">IF(OR(ISBLANK('Worksheet 2b'!$D$41),ISBLANK($D129),ISBLANK($E129),$G129="N",ISBLANK($G129)),1,VLOOKUP('Worksheet 2b'!$D$41,INDIRECT(VLOOKUP('Crash Summary Worksheet'!$D129,'Crash Types &amp; Calculations'!$M$5:$N$9,2,FALSE)),VLOOKUP("Night",'Crash Types &amp; Calculations'!$D$5:$K$26,8,FALSE),FALSE))</f>
        <v>1</v>
      </c>
      <c r="AZ129" s="288">
        <f t="shared" si="15"/>
        <v>0</v>
      </c>
    </row>
    <row r="130" spans="1:52" ht="12.75" customHeight="1" x14ac:dyDescent="0.2">
      <c r="A130" s="618">
        <v>125</v>
      </c>
      <c r="B130" s="118"/>
      <c r="C130" s="119"/>
      <c r="D130" s="117"/>
      <c r="E130" s="117"/>
      <c r="F130" s="117"/>
      <c r="G130" s="118"/>
      <c r="H130" s="118"/>
      <c r="I130" s="118"/>
      <c r="J130" s="118"/>
      <c r="K130" s="117"/>
      <c r="L130" s="120"/>
      <c r="M130" s="289">
        <f t="shared" si="16"/>
        <v>0</v>
      </c>
      <c r="N130" s="290">
        <f t="shared" si="17"/>
        <v>1</v>
      </c>
      <c r="O130" s="283">
        <f>IF(ISBLANK('Worksheet 2a'!$D$13),1,
IF(AND(MAX(AC130:AE130)&gt;1,MIN(AC130:AE130)&lt;=1),MAX(AC130:AE130)*MIN(AC130:AE130),
IF(MIN(AC130:AE130)&gt;=1,MAX(AC130:AE130),MIN(AC130:AE130))))</f>
        <v>1</v>
      </c>
      <c r="P130" s="283">
        <f>IF(ISBLANK('Worksheet 2a'!$D$27),1,
IF(AND(MAX(AG130:AI130)&gt;1,MIN(AG130:AI130)&lt;=1),MAX(AG130:AI130)*MIN(AG130:AI130),
IF(MIN(AG130:AI130)&gt;=1,MAX(AG130:AI130),MIN(AG130:AI130))))</f>
        <v>1</v>
      </c>
      <c r="Q130" s="283">
        <f>IF(ISBLANK('Worksheet 2a'!$D$41),1,
IF(AND(MAX(AK130:AM130)&gt;1,MIN(AK130:AM130)&lt;=1),MAX(AK130:AM130)*MIN(AK130:AM130),
IF(MIN(AK130:AM130)&gt;=1,MAX(AK130:AM130),MIN(AK130:AM130))))</f>
        <v>1</v>
      </c>
      <c r="R130" s="283">
        <f>IF(ISBLANK('Worksheet 2b'!$D$13),1,
IF(AND(MAX(AO130:AQ130)&gt;1,MIN(AO130:AQ130)&lt;=1),MAX(AO130:AQ130)*MIN(AO130:AQ130),
IF(MIN(AO130:AQ130)&gt;=1,MAX(AO130:AQ130),MIN(AO130:AQ130))))</f>
        <v>1</v>
      </c>
      <c r="S130" s="283">
        <f>IF(ISBLANK('Worksheet 2b'!$D$27),1,
IF(AND(MAX(AS130:AU130)&gt;1,MIN(AS130:AU130)&lt;=1),MAX(AS130:AU130)*MIN(AS130:AU130),
IF(MIN(AS130:AU130)&gt;=1,MAX(AS130:AU130),MIN(AS130:AU130))))</f>
        <v>1</v>
      </c>
      <c r="T130" s="283">
        <f>IF(ISBLANK('Worksheet 2b'!$D$41),1,
IF(AND(MAX(AW130:AY130)&gt;1,MIN(AW130:AY130)&lt;=1),MAX(AW130:AY130)*MIN(AW130:AY130),
IF(MIN(AW130:AY130)&gt;=1,MAX(AW130:AY130),MIN(AW130:AY130))))</f>
        <v>1</v>
      </c>
      <c r="U130" s="669" cm="1">
        <f t="array" ref="U130">IF(MAX(O130:T130)&lt;=1,1,PRODUCT(IF(O130:T130&gt;=1,O130:T130)))</f>
        <v>1</v>
      </c>
      <c r="V130" s="669">
        <f t="shared" si="18"/>
        <v>1</v>
      </c>
      <c r="W130" s="683" t="str">
        <f t="shared" si="19"/>
        <v>X</v>
      </c>
      <c r="X130" s="683">
        <f>IF(P130=MIN($O130:$T130),IF(COUNTIF($W130:W130,"X")&gt;0,P130,"X"),P130)</f>
        <v>1</v>
      </c>
      <c r="Y130" s="683">
        <f>IF(Q130=MIN($O130:$T130),IF(COUNTIF($W130:X130,"X")&gt;0,Q130,"X"),Q130)</f>
        <v>1</v>
      </c>
      <c r="Z130" s="683">
        <f>IF(R130=MIN($O130:$T130),IF(COUNTIF($W130:Y130,"X")&gt;0,R130,"X"),R130)</f>
        <v>1</v>
      </c>
      <c r="AA130" s="683">
        <f>IF(S130=MIN($O130:$T130),IF(COUNTIF($W130:Z130,"X")&gt;0,S130,"X"),S130)</f>
        <v>1</v>
      </c>
      <c r="AB130" s="684">
        <f>IF(T130=MIN($O130:$T130),IF(COUNTIF($W130:AA130,"X")&gt;0,T130,"X"),T130)</f>
        <v>1</v>
      </c>
      <c r="AC130" s="284">
        <f ca="1">IF(OR(ISBLANK('Worksheet 2a'!$D$13),ISBLANK($D130),ISBLANK($E130),ISERROR(VLOOKUP('Worksheet 2a'!$D$13,INDIRECT(VLOOKUP('Crash Summary Worksheet'!$D130,'Crash Types &amp; Calculations'!$M$5:$N$9,2,FALSE)),VLOOKUP('Crash Summary Worksheet'!$E130,'Crash Types &amp; Calculations'!$D$5:$K$26,8,FALSE),FALSE))),1,VLOOKUP('Worksheet 2a'!$D$13,INDIRECT(VLOOKUP('Crash Summary Worksheet'!$D130,'Crash Types &amp; Calculations'!$M$5:$N$9,2,FALSE)),VLOOKUP('Crash Summary Worksheet'!$E130,'Crash Types &amp; Calculations'!$D$5:$K$26,8,FALSE),FALSE))</f>
        <v>1</v>
      </c>
      <c r="AD130" s="285">
        <f ca="1">IF(OR(ISBLANK('Worksheet 2a'!$D$13),ISBLANK($D130),ISBLANK($E130),$H130="N",ISBLANK($H130)),1,VLOOKUP('Worksheet 2a'!$D$13,INDIRECT(VLOOKUP('Crash Summary Worksheet'!$D130,'Crash Types &amp; Calculations'!$M$5:$N$9,2,FALSE)),VLOOKUP("Wet Pavement",'Crash Types &amp; Calculations'!$D$5:$K$26,8,FALSE),FALSE))</f>
        <v>1</v>
      </c>
      <c r="AE130" s="286">
        <f ca="1">IF(OR(ISBLANK('Worksheet 2a'!$D$13),ISBLANK($D130),ISBLANK($E130),$G130="N",ISBLANK($G130)),1,VLOOKUP('Worksheet 2a'!$D$13,INDIRECT(VLOOKUP('Crash Summary Worksheet'!$D130,'Crash Types &amp; Calculations'!$M$5:$N$9,2,FALSE)),VLOOKUP("Night",'Crash Types &amp; Calculations'!$D$5:$K$26,8,FALSE),FALSE))</f>
        <v>1</v>
      </c>
      <c r="AF130" s="288">
        <f t="shared" si="10"/>
        <v>0</v>
      </c>
      <c r="AG130" s="284">
        <f ca="1">IF(OR(ISBLANK('Worksheet 2a'!$D$27),ISBLANK($D130),ISBLANK($E130),ISERROR(VLOOKUP('Worksheet 2a'!$D$27,INDIRECT(VLOOKUP('Crash Summary Worksheet'!$D130,'Crash Types &amp; Calculations'!$M$5:$N$9,2,FALSE)),VLOOKUP('Crash Summary Worksheet'!$E130,'Crash Types &amp; Calculations'!$D$5:$K$26,8,FALSE),FALSE))),1,VLOOKUP('Worksheet 2a'!$D$27,INDIRECT(VLOOKUP('Crash Summary Worksheet'!$D130,'Crash Types &amp; Calculations'!$M$5:$N$9,2,FALSE)),VLOOKUP('Crash Summary Worksheet'!$E130,'Crash Types &amp; Calculations'!$D$5:$K$26,8,FALSE),FALSE))</f>
        <v>1</v>
      </c>
      <c r="AH130" s="285">
        <f ca="1">IF(OR(ISBLANK('Worksheet 2a'!$D$27),ISBLANK($D130),ISBLANK($E130),$H130="N",ISBLANK($H130)),1,VLOOKUP('Worksheet 2a'!$D$27,INDIRECT(VLOOKUP('Crash Summary Worksheet'!$D130,'Crash Types &amp; Calculations'!$M$5:$N$9,2,FALSE)),VLOOKUP("Wet Pavement",'Crash Types &amp; Calculations'!$D$5:$K$26,8,FALSE),FALSE))</f>
        <v>1</v>
      </c>
      <c r="AI130" s="286">
        <f ca="1">IF(OR(ISBLANK('Worksheet 2a'!$D$27),ISBLANK($D130),ISBLANK($E130),$G130="N",ISBLANK($G130)),1,VLOOKUP('Worksheet 2a'!$D$27,INDIRECT(VLOOKUP('Crash Summary Worksheet'!$D130,'Crash Types &amp; Calculations'!$M$5:$N$9,2,FALSE)),VLOOKUP("Night",'Crash Types &amp; Calculations'!$D$5:$K$26,8,FALSE),FALSE))</f>
        <v>1</v>
      </c>
      <c r="AJ130" s="288">
        <f t="shared" si="11"/>
        <v>0</v>
      </c>
      <c r="AK130" s="284">
        <f ca="1">IF(OR(ISBLANK('Worksheet 2a'!$D$41),ISBLANK($D130),ISBLANK($E130),ISERROR(VLOOKUP('Worksheet 2a'!$D$41,INDIRECT(VLOOKUP('Crash Summary Worksheet'!$D130,'Crash Types &amp; Calculations'!$M$5:$N$9,2,FALSE)),VLOOKUP('Crash Summary Worksheet'!$E130,'Crash Types &amp; Calculations'!$D$5:$K$26,8,FALSE),FALSE))),1,VLOOKUP('Worksheet 2a'!$D$41,INDIRECT(VLOOKUP('Crash Summary Worksheet'!$D130,'Crash Types &amp; Calculations'!$M$5:$N$9,2,FALSE)),VLOOKUP('Crash Summary Worksheet'!$E130,'Crash Types &amp; Calculations'!$D$5:$K$26,8,FALSE),FALSE))</f>
        <v>1</v>
      </c>
      <c r="AL130" s="285">
        <f ca="1">IF(OR(ISBLANK('Worksheet 2a'!$D$41),ISBLANK($D130),ISBLANK($E130),$H130="N",ISBLANK($H130)),1,VLOOKUP('Worksheet 2a'!$D$41,INDIRECT(VLOOKUP('Crash Summary Worksheet'!$D130,'Crash Types &amp; Calculations'!$M$5:$N$9,2,FALSE)),VLOOKUP("Wet Pavement",'Crash Types &amp; Calculations'!$D$5:$K$26,8,FALSE),FALSE))</f>
        <v>1</v>
      </c>
      <c r="AM130" s="287">
        <f ca="1">IF(OR(ISBLANK('Worksheet 2a'!$D$41),ISBLANK($D130),ISBLANK($E130),$G130="N",ISBLANK($G130)),1,VLOOKUP('Worksheet 2a'!$D$41,INDIRECT(VLOOKUP('Crash Summary Worksheet'!$D130,'Crash Types &amp; Calculations'!$M$5:$N$9,2,FALSE)),VLOOKUP("Night",'Crash Types &amp; Calculations'!$D$5:$K$26,8,FALSE),FALSE))</f>
        <v>1</v>
      </c>
      <c r="AN130" s="288">
        <f t="shared" si="12"/>
        <v>0</v>
      </c>
      <c r="AO130" s="284">
        <f ca="1">IF(OR(ISBLANK('Worksheet 2b'!$D$13),ISBLANK($D130),ISBLANK($E130),ISERROR(VLOOKUP('Worksheet 2b'!$D$13,INDIRECT(VLOOKUP('Crash Summary Worksheet'!$D130,'Crash Types &amp; Calculations'!$M$5:$N$9,2,FALSE)),VLOOKUP('Crash Summary Worksheet'!$E130,'Crash Types &amp; Calculations'!$D$5:$K$26,8,FALSE),FALSE))),1,VLOOKUP('Worksheet 2b'!$D$13,INDIRECT(VLOOKUP('Crash Summary Worksheet'!$D130,'Crash Types &amp; Calculations'!$M$5:$N$9,2,FALSE)),VLOOKUP('Crash Summary Worksheet'!$E130,'Crash Types &amp; Calculations'!$D$5:$K$26,8,FALSE),FALSE))</f>
        <v>1</v>
      </c>
      <c r="AP130" s="285">
        <f ca="1">IF(OR(ISBLANK('Worksheet 2b'!$D$13),ISBLANK($D130),ISBLANK($E130),$H130="N",ISBLANK($H130)),1,VLOOKUP('Worksheet 2b'!$D$13,INDIRECT(VLOOKUP('Crash Summary Worksheet'!$D130,'Crash Types &amp; Calculations'!$M$5:$N$9,2,FALSE)),VLOOKUP("Wet Pavement",'Crash Types &amp; Calculations'!$D$5:$K$26,8,FALSE),FALSE))</f>
        <v>1</v>
      </c>
      <c r="AQ130" s="286">
        <f ca="1">IF(OR(ISBLANK('Worksheet 2b'!$D$13),ISBLANK($D130),ISBLANK($E130),$G130="N",ISBLANK($G130)),1,VLOOKUP('Worksheet 2b'!$D$13,INDIRECT(VLOOKUP('Crash Summary Worksheet'!$D130,'Crash Types &amp; Calculations'!$M$5:$N$9,2,FALSE)),VLOOKUP("Night",'Crash Types &amp; Calculations'!$D$5:$K$26,8,FALSE),FALSE))</f>
        <v>1</v>
      </c>
      <c r="AR130" s="288">
        <f t="shared" si="13"/>
        <v>0</v>
      </c>
      <c r="AS130" s="284">
        <f ca="1">IF(OR(ISBLANK('Worksheet 2b'!$D$27),ISBLANK($D130),ISBLANK($E130),ISERROR(VLOOKUP('Worksheet 2b'!$D$27,INDIRECT(VLOOKUP('Crash Summary Worksheet'!$D130,'Crash Types &amp; Calculations'!$M$5:$N$9,2,FALSE)),VLOOKUP('Crash Summary Worksheet'!$E130,'Crash Types &amp; Calculations'!$D$5:$K$26,8,FALSE),FALSE))),1,VLOOKUP('Worksheet 2b'!$D$27,INDIRECT(VLOOKUP('Crash Summary Worksheet'!$D130,'Crash Types &amp; Calculations'!$M$5:$N$9,2,FALSE)),VLOOKUP('Crash Summary Worksheet'!$E130,'Crash Types &amp; Calculations'!$D$5:$K$26,8,FALSE),FALSE))</f>
        <v>1</v>
      </c>
      <c r="AT130" s="285">
        <f ca="1">IF(OR(ISBLANK('Worksheet 2b'!$D$27),ISBLANK($D130),ISBLANK($E130),$H130="N",ISBLANK($H130)),1,VLOOKUP('Worksheet 2b'!$D$27,INDIRECT(VLOOKUP('Crash Summary Worksheet'!$D130,'Crash Types &amp; Calculations'!$M$5:$N$9,2,FALSE)),VLOOKUP("Wet Pavement",'Crash Types &amp; Calculations'!$D$5:$K$26,8,FALSE),FALSE))</f>
        <v>1</v>
      </c>
      <c r="AU130" s="286">
        <f ca="1">IF(OR(ISBLANK('Worksheet 2b'!$D$27),ISBLANK($D130),ISBLANK($E130),$G130="N",ISBLANK($G130)),1,VLOOKUP('Worksheet 2b'!$D$27,INDIRECT(VLOOKUP('Crash Summary Worksheet'!$D130,'Crash Types &amp; Calculations'!$M$5:$N$9,2,FALSE)),VLOOKUP("Night",'Crash Types &amp; Calculations'!$D$5:$K$26,8,FALSE),FALSE))</f>
        <v>1</v>
      </c>
      <c r="AV130" s="288">
        <f t="shared" si="14"/>
        <v>0</v>
      </c>
      <c r="AW130" s="284">
        <f ca="1">IF(OR(ISBLANK('Worksheet 2b'!$D$41),ISBLANK($D130),ISBLANK($E130),ISERROR(VLOOKUP('Worksheet 2b'!$D$41,INDIRECT(VLOOKUP('Crash Summary Worksheet'!$D130,'Crash Types &amp; Calculations'!$M$5:$N$9,2,FALSE)),VLOOKUP('Crash Summary Worksheet'!$E130,'Crash Types &amp; Calculations'!$D$5:$K$26,8,FALSE),FALSE))),1,VLOOKUP('Worksheet 2b'!$D$41,INDIRECT(VLOOKUP('Crash Summary Worksheet'!$D130,'Crash Types &amp; Calculations'!$M$5:$N$9,2,FALSE)),VLOOKUP('Crash Summary Worksheet'!$E130,'Crash Types &amp; Calculations'!$D$5:$K$26,8,FALSE),FALSE))</f>
        <v>1</v>
      </c>
      <c r="AX130" s="285">
        <f ca="1">IF(OR(ISBLANK('Worksheet 2b'!$D$41),ISBLANK($D130),ISBLANK($E130),$H130="N",ISBLANK($H130)),1,VLOOKUP('Worksheet 2b'!$D$41,INDIRECT(VLOOKUP('Crash Summary Worksheet'!$D130,'Crash Types &amp; Calculations'!$M$5:$N$9,2,FALSE)),VLOOKUP("Wet Pavement",'Crash Types &amp; Calculations'!$D$5:$K$26,8,FALSE),FALSE))</f>
        <v>1</v>
      </c>
      <c r="AY130" s="287">
        <f ca="1">IF(OR(ISBLANK('Worksheet 2b'!$D$41),ISBLANK($D130),ISBLANK($E130),$G130="N",ISBLANK($G130)),1,VLOOKUP('Worksheet 2b'!$D$41,INDIRECT(VLOOKUP('Crash Summary Worksheet'!$D130,'Crash Types &amp; Calculations'!$M$5:$N$9,2,FALSE)),VLOOKUP("Night",'Crash Types &amp; Calculations'!$D$5:$K$26,8,FALSE),FALSE))</f>
        <v>1</v>
      </c>
      <c r="AZ130" s="288">
        <f t="shared" si="15"/>
        <v>0</v>
      </c>
    </row>
    <row r="131" spans="1:52" ht="12.75" customHeight="1" x14ac:dyDescent="0.2">
      <c r="A131" s="618">
        <v>126</v>
      </c>
      <c r="B131" s="118"/>
      <c r="C131" s="119"/>
      <c r="D131" s="117"/>
      <c r="E131" s="117"/>
      <c r="F131" s="117"/>
      <c r="G131" s="118"/>
      <c r="H131" s="118"/>
      <c r="I131" s="118"/>
      <c r="J131" s="118"/>
      <c r="K131" s="117"/>
      <c r="L131" s="120"/>
      <c r="M131" s="289">
        <f t="shared" si="16"/>
        <v>0</v>
      </c>
      <c r="N131" s="290">
        <f t="shared" si="17"/>
        <v>1</v>
      </c>
      <c r="O131" s="283">
        <f>IF(ISBLANK('Worksheet 2a'!$D$13),1,
IF(AND(MAX(AC131:AE131)&gt;1,MIN(AC131:AE131)&lt;=1),MAX(AC131:AE131)*MIN(AC131:AE131),
IF(MIN(AC131:AE131)&gt;=1,MAX(AC131:AE131),MIN(AC131:AE131))))</f>
        <v>1</v>
      </c>
      <c r="P131" s="283">
        <f>IF(ISBLANK('Worksheet 2a'!$D$27),1,
IF(AND(MAX(AG131:AI131)&gt;1,MIN(AG131:AI131)&lt;=1),MAX(AG131:AI131)*MIN(AG131:AI131),
IF(MIN(AG131:AI131)&gt;=1,MAX(AG131:AI131),MIN(AG131:AI131))))</f>
        <v>1</v>
      </c>
      <c r="Q131" s="283">
        <f>IF(ISBLANK('Worksheet 2a'!$D$41),1,
IF(AND(MAX(AK131:AM131)&gt;1,MIN(AK131:AM131)&lt;=1),MAX(AK131:AM131)*MIN(AK131:AM131),
IF(MIN(AK131:AM131)&gt;=1,MAX(AK131:AM131),MIN(AK131:AM131))))</f>
        <v>1</v>
      </c>
      <c r="R131" s="283">
        <f>IF(ISBLANK('Worksheet 2b'!$D$13),1,
IF(AND(MAX(AO131:AQ131)&gt;1,MIN(AO131:AQ131)&lt;=1),MAX(AO131:AQ131)*MIN(AO131:AQ131),
IF(MIN(AO131:AQ131)&gt;=1,MAX(AO131:AQ131),MIN(AO131:AQ131))))</f>
        <v>1</v>
      </c>
      <c r="S131" s="283">
        <f>IF(ISBLANK('Worksheet 2b'!$D$27),1,
IF(AND(MAX(AS131:AU131)&gt;1,MIN(AS131:AU131)&lt;=1),MAX(AS131:AU131)*MIN(AS131:AU131),
IF(MIN(AS131:AU131)&gt;=1,MAX(AS131:AU131),MIN(AS131:AU131))))</f>
        <v>1</v>
      </c>
      <c r="T131" s="283">
        <f>IF(ISBLANK('Worksheet 2b'!$D$41),1,
IF(AND(MAX(AW131:AY131)&gt;1,MIN(AW131:AY131)&lt;=1),MAX(AW131:AY131)*MIN(AW131:AY131),
IF(MIN(AW131:AY131)&gt;=1,MAX(AW131:AY131),MIN(AW131:AY131))))</f>
        <v>1</v>
      </c>
      <c r="U131" s="669" cm="1">
        <f t="array" ref="U131">IF(MAX(O131:T131)&lt;=1,1,PRODUCT(IF(O131:T131&gt;=1,O131:T131)))</f>
        <v>1</v>
      </c>
      <c r="V131" s="669">
        <f t="shared" si="18"/>
        <v>1</v>
      </c>
      <c r="W131" s="683" t="str">
        <f t="shared" si="19"/>
        <v>X</v>
      </c>
      <c r="X131" s="683">
        <f>IF(P131=MIN($O131:$T131),IF(COUNTIF($W131:W131,"X")&gt;0,P131,"X"),P131)</f>
        <v>1</v>
      </c>
      <c r="Y131" s="683">
        <f>IF(Q131=MIN($O131:$T131),IF(COUNTIF($W131:X131,"X")&gt;0,Q131,"X"),Q131)</f>
        <v>1</v>
      </c>
      <c r="Z131" s="683">
        <f>IF(R131=MIN($O131:$T131),IF(COUNTIF($W131:Y131,"X")&gt;0,R131,"X"),R131)</f>
        <v>1</v>
      </c>
      <c r="AA131" s="683">
        <f>IF(S131=MIN($O131:$T131),IF(COUNTIF($W131:Z131,"X")&gt;0,S131,"X"),S131)</f>
        <v>1</v>
      </c>
      <c r="AB131" s="684">
        <f>IF(T131=MIN($O131:$T131),IF(COUNTIF($W131:AA131,"X")&gt;0,T131,"X"),T131)</f>
        <v>1</v>
      </c>
      <c r="AC131" s="284">
        <f ca="1">IF(OR(ISBLANK('Worksheet 2a'!$D$13),ISBLANK($D131),ISBLANK($E131),ISERROR(VLOOKUP('Worksheet 2a'!$D$13,INDIRECT(VLOOKUP('Crash Summary Worksheet'!$D131,'Crash Types &amp; Calculations'!$M$5:$N$9,2,FALSE)),VLOOKUP('Crash Summary Worksheet'!$E131,'Crash Types &amp; Calculations'!$D$5:$K$26,8,FALSE),FALSE))),1,VLOOKUP('Worksheet 2a'!$D$13,INDIRECT(VLOOKUP('Crash Summary Worksheet'!$D131,'Crash Types &amp; Calculations'!$M$5:$N$9,2,FALSE)),VLOOKUP('Crash Summary Worksheet'!$E131,'Crash Types &amp; Calculations'!$D$5:$K$26,8,FALSE),FALSE))</f>
        <v>1</v>
      </c>
      <c r="AD131" s="285">
        <f ca="1">IF(OR(ISBLANK('Worksheet 2a'!$D$13),ISBLANK($D131),ISBLANK($E131),$H131="N",ISBLANK($H131)),1,VLOOKUP('Worksheet 2a'!$D$13,INDIRECT(VLOOKUP('Crash Summary Worksheet'!$D131,'Crash Types &amp; Calculations'!$M$5:$N$9,2,FALSE)),VLOOKUP("Wet Pavement",'Crash Types &amp; Calculations'!$D$5:$K$26,8,FALSE),FALSE))</f>
        <v>1</v>
      </c>
      <c r="AE131" s="286">
        <f ca="1">IF(OR(ISBLANK('Worksheet 2a'!$D$13),ISBLANK($D131),ISBLANK($E131),$G131="N",ISBLANK($G131)),1,VLOOKUP('Worksheet 2a'!$D$13,INDIRECT(VLOOKUP('Crash Summary Worksheet'!$D131,'Crash Types &amp; Calculations'!$M$5:$N$9,2,FALSE)),VLOOKUP("Night",'Crash Types &amp; Calculations'!$D$5:$K$26,8,FALSE),FALSE))</f>
        <v>1</v>
      </c>
      <c r="AF131" s="288">
        <f t="shared" si="10"/>
        <v>0</v>
      </c>
      <c r="AG131" s="284">
        <f ca="1">IF(OR(ISBLANK('Worksheet 2a'!$D$27),ISBLANK($D131),ISBLANK($E131),ISERROR(VLOOKUP('Worksheet 2a'!$D$27,INDIRECT(VLOOKUP('Crash Summary Worksheet'!$D131,'Crash Types &amp; Calculations'!$M$5:$N$9,2,FALSE)),VLOOKUP('Crash Summary Worksheet'!$E131,'Crash Types &amp; Calculations'!$D$5:$K$26,8,FALSE),FALSE))),1,VLOOKUP('Worksheet 2a'!$D$27,INDIRECT(VLOOKUP('Crash Summary Worksheet'!$D131,'Crash Types &amp; Calculations'!$M$5:$N$9,2,FALSE)),VLOOKUP('Crash Summary Worksheet'!$E131,'Crash Types &amp; Calculations'!$D$5:$K$26,8,FALSE),FALSE))</f>
        <v>1</v>
      </c>
      <c r="AH131" s="285">
        <f ca="1">IF(OR(ISBLANK('Worksheet 2a'!$D$27),ISBLANK($D131),ISBLANK($E131),$H131="N",ISBLANK($H131)),1,VLOOKUP('Worksheet 2a'!$D$27,INDIRECT(VLOOKUP('Crash Summary Worksheet'!$D131,'Crash Types &amp; Calculations'!$M$5:$N$9,2,FALSE)),VLOOKUP("Wet Pavement",'Crash Types &amp; Calculations'!$D$5:$K$26,8,FALSE),FALSE))</f>
        <v>1</v>
      </c>
      <c r="AI131" s="286">
        <f ca="1">IF(OR(ISBLANK('Worksheet 2a'!$D$27),ISBLANK($D131),ISBLANK($E131),$G131="N",ISBLANK($G131)),1,VLOOKUP('Worksheet 2a'!$D$27,INDIRECT(VLOOKUP('Crash Summary Worksheet'!$D131,'Crash Types &amp; Calculations'!$M$5:$N$9,2,FALSE)),VLOOKUP("Night",'Crash Types &amp; Calculations'!$D$5:$K$26,8,FALSE),FALSE))</f>
        <v>1</v>
      </c>
      <c r="AJ131" s="288">
        <f t="shared" si="11"/>
        <v>0</v>
      </c>
      <c r="AK131" s="284">
        <f ca="1">IF(OR(ISBLANK('Worksheet 2a'!$D$41),ISBLANK($D131),ISBLANK($E131),ISERROR(VLOOKUP('Worksheet 2a'!$D$41,INDIRECT(VLOOKUP('Crash Summary Worksheet'!$D131,'Crash Types &amp; Calculations'!$M$5:$N$9,2,FALSE)),VLOOKUP('Crash Summary Worksheet'!$E131,'Crash Types &amp; Calculations'!$D$5:$K$26,8,FALSE),FALSE))),1,VLOOKUP('Worksheet 2a'!$D$41,INDIRECT(VLOOKUP('Crash Summary Worksheet'!$D131,'Crash Types &amp; Calculations'!$M$5:$N$9,2,FALSE)),VLOOKUP('Crash Summary Worksheet'!$E131,'Crash Types &amp; Calculations'!$D$5:$K$26,8,FALSE),FALSE))</f>
        <v>1</v>
      </c>
      <c r="AL131" s="285">
        <f ca="1">IF(OR(ISBLANK('Worksheet 2a'!$D$41),ISBLANK($D131),ISBLANK($E131),$H131="N",ISBLANK($H131)),1,VLOOKUP('Worksheet 2a'!$D$41,INDIRECT(VLOOKUP('Crash Summary Worksheet'!$D131,'Crash Types &amp; Calculations'!$M$5:$N$9,2,FALSE)),VLOOKUP("Wet Pavement",'Crash Types &amp; Calculations'!$D$5:$K$26,8,FALSE),FALSE))</f>
        <v>1</v>
      </c>
      <c r="AM131" s="287">
        <f ca="1">IF(OR(ISBLANK('Worksheet 2a'!$D$41),ISBLANK($D131),ISBLANK($E131),$G131="N",ISBLANK($G131)),1,VLOOKUP('Worksheet 2a'!$D$41,INDIRECT(VLOOKUP('Crash Summary Worksheet'!$D131,'Crash Types &amp; Calculations'!$M$5:$N$9,2,FALSE)),VLOOKUP("Night",'Crash Types &amp; Calculations'!$D$5:$K$26,8,FALSE),FALSE))</f>
        <v>1</v>
      </c>
      <c r="AN131" s="288">
        <f t="shared" si="12"/>
        <v>0</v>
      </c>
      <c r="AO131" s="284">
        <f ca="1">IF(OR(ISBLANK('Worksheet 2b'!$D$13),ISBLANK($D131),ISBLANK($E131),ISERROR(VLOOKUP('Worksheet 2b'!$D$13,INDIRECT(VLOOKUP('Crash Summary Worksheet'!$D131,'Crash Types &amp; Calculations'!$M$5:$N$9,2,FALSE)),VLOOKUP('Crash Summary Worksheet'!$E131,'Crash Types &amp; Calculations'!$D$5:$K$26,8,FALSE),FALSE))),1,VLOOKUP('Worksheet 2b'!$D$13,INDIRECT(VLOOKUP('Crash Summary Worksheet'!$D131,'Crash Types &amp; Calculations'!$M$5:$N$9,2,FALSE)),VLOOKUP('Crash Summary Worksheet'!$E131,'Crash Types &amp; Calculations'!$D$5:$K$26,8,FALSE),FALSE))</f>
        <v>1</v>
      </c>
      <c r="AP131" s="285">
        <f ca="1">IF(OR(ISBLANK('Worksheet 2b'!$D$13),ISBLANK($D131),ISBLANK($E131),$H131="N",ISBLANK($H131)),1,VLOOKUP('Worksheet 2b'!$D$13,INDIRECT(VLOOKUP('Crash Summary Worksheet'!$D131,'Crash Types &amp; Calculations'!$M$5:$N$9,2,FALSE)),VLOOKUP("Wet Pavement",'Crash Types &amp; Calculations'!$D$5:$K$26,8,FALSE),FALSE))</f>
        <v>1</v>
      </c>
      <c r="AQ131" s="286">
        <f ca="1">IF(OR(ISBLANK('Worksheet 2b'!$D$13),ISBLANK($D131),ISBLANK($E131),$G131="N",ISBLANK($G131)),1,VLOOKUP('Worksheet 2b'!$D$13,INDIRECT(VLOOKUP('Crash Summary Worksheet'!$D131,'Crash Types &amp; Calculations'!$M$5:$N$9,2,FALSE)),VLOOKUP("Night",'Crash Types &amp; Calculations'!$D$5:$K$26,8,FALSE),FALSE))</f>
        <v>1</v>
      </c>
      <c r="AR131" s="288">
        <f t="shared" si="13"/>
        <v>0</v>
      </c>
      <c r="AS131" s="284">
        <f ca="1">IF(OR(ISBLANK('Worksheet 2b'!$D$27),ISBLANK($D131),ISBLANK($E131),ISERROR(VLOOKUP('Worksheet 2b'!$D$27,INDIRECT(VLOOKUP('Crash Summary Worksheet'!$D131,'Crash Types &amp; Calculations'!$M$5:$N$9,2,FALSE)),VLOOKUP('Crash Summary Worksheet'!$E131,'Crash Types &amp; Calculations'!$D$5:$K$26,8,FALSE),FALSE))),1,VLOOKUP('Worksheet 2b'!$D$27,INDIRECT(VLOOKUP('Crash Summary Worksheet'!$D131,'Crash Types &amp; Calculations'!$M$5:$N$9,2,FALSE)),VLOOKUP('Crash Summary Worksheet'!$E131,'Crash Types &amp; Calculations'!$D$5:$K$26,8,FALSE),FALSE))</f>
        <v>1</v>
      </c>
      <c r="AT131" s="285">
        <f ca="1">IF(OR(ISBLANK('Worksheet 2b'!$D$27),ISBLANK($D131),ISBLANK($E131),$H131="N",ISBLANK($H131)),1,VLOOKUP('Worksheet 2b'!$D$27,INDIRECT(VLOOKUP('Crash Summary Worksheet'!$D131,'Crash Types &amp; Calculations'!$M$5:$N$9,2,FALSE)),VLOOKUP("Wet Pavement",'Crash Types &amp; Calculations'!$D$5:$K$26,8,FALSE),FALSE))</f>
        <v>1</v>
      </c>
      <c r="AU131" s="286">
        <f ca="1">IF(OR(ISBLANK('Worksheet 2b'!$D$27),ISBLANK($D131),ISBLANK($E131),$G131="N",ISBLANK($G131)),1,VLOOKUP('Worksheet 2b'!$D$27,INDIRECT(VLOOKUP('Crash Summary Worksheet'!$D131,'Crash Types &amp; Calculations'!$M$5:$N$9,2,FALSE)),VLOOKUP("Night",'Crash Types &amp; Calculations'!$D$5:$K$26,8,FALSE),FALSE))</f>
        <v>1</v>
      </c>
      <c r="AV131" s="288">
        <f t="shared" si="14"/>
        <v>0</v>
      </c>
      <c r="AW131" s="284">
        <f ca="1">IF(OR(ISBLANK('Worksheet 2b'!$D$41),ISBLANK($D131),ISBLANK($E131),ISERROR(VLOOKUP('Worksheet 2b'!$D$41,INDIRECT(VLOOKUP('Crash Summary Worksheet'!$D131,'Crash Types &amp; Calculations'!$M$5:$N$9,2,FALSE)),VLOOKUP('Crash Summary Worksheet'!$E131,'Crash Types &amp; Calculations'!$D$5:$K$26,8,FALSE),FALSE))),1,VLOOKUP('Worksheet 2b'!$D$41,INDIRECT(VLOOKUP('Crash Summary Worksheet'!$D131,'Crash Types &amp; Calculations'!$M$5:$N$9,2,FALSE)),VLOOKUP('Crash Summary Worksheet'!$E131,'Crash Types &amp; Calculations'!$D$5:$K$26,8,FALSE),FALSE))</f>
        <v>1</v>
      </c>
      <c r="AX131" s="285">
        <f ca="1">IF(OR(ISBLANK('Worksheet 2b'!$D$41),ISBLANK($D131),ISBLANK($E131),$H131="N",ISBLANK($H131)),1,VLOOKUP('Worksheet 2b'!$D$41,INDIRECT(VLOOKUP('Crash Summary Worksheet'!$D131,'Crash Types &amp; Calculations'!$M$5:$N$9,2,FALSE)),VLOOKUP("Wet Pavement",'Crash Types &amp; Calculations'!$D$5:$K$26,8,FALSE),FALSE))</f>
        <v>1</v>
      </c>
      <c r="AY131" s="287">
        <f ca="1">IF(OR(ISBLANK('Worksheet 2b'!$D$41),ISBLANK($D131),ISBLANK($E131),$G131="N",ISBLANK($G131)),1,VLOOKUP('Worksheet 2b'!$D$41,INDIRECT(VLOOKUP('Crash Summary Worksheet'!$D131,'Crash Types &amp; Calculations'!$M$5:$N$9,2,FALSE)),VLOOKUP("Night",'Crash Types &amp; Calculations'!$D$5:$K$26,8,FALSE),FALSE))</f>
        <v>1</v>
      </c>
      <c r="AZ131" s="288">
        <f t="shared" si="15"/>
        <v>0</v>
      </c>
    </row>
    <row r="132" spans="1:52" ht="12.75" customHeight="1" x14ac:dyDescent="0.2">
      <c r="A132" s="618">
        <v>127</v>
      </c>
      <c r="B132" s="118"/>
      <c r="C132" s="119"/>
      <c r="D132" s="117"/>
      <c r="E132" s="117"/>
      <c r="F132" s="117"/>
      <c r="G132" s="118"/>
      <c r="H132" s="118"/>
      <c r="I132" s="118"/>
      <c r="J132" s="118"/>
      <c r="K132" s="117"/>
      <c r="L132" s="120"/>
      <c r="M132" s="289">
        <f t="shared" si="16"/>
        <v>0</v>
      </c>
      <c r="N132" s="290">
        <f t="shared" si="17"/>
        <v>1</v>
      </c>
      <c r="O132" s="283">
        <f>IF(ISBLANK('Worksheet 2a'!$D$13),1,
IF(AND(MAX(AC132:AE132)&gt;1,MIN(AC132:AE132)&lt;=1),MAX(AC132:AE132)*MIN(AC132:AE132),
IF(MIN(AC132:AE132)&gt;=1,MAX(AC132:AE132),MIN(AC132:AE132))))</f>
        <v>1</v>
      </c>
      <c r="P132" s="283">
        <f>IF(ISBLANK('Worksheet 2a'!$D$27),1,
IF(AND(MAX(AG132:AI132)&gt;1,MIN(AG132:AI132)&lt;=1),MAX(AG132:AI132)*MIN(AG132:AI132),
IF(MIN(AG132:AI132)&gt;=1,MAX(AG132:AI132),MIN(AG132:AI132))))</f>
        <v>1</v>
      </c>
      <c r="Q132" s="283">
        <f>IF(ISBLANK('Worksheet 2a'!$D$41),1,
IF(AND(MAX(AK132:AM132)&gt;1,MIN(AK132:AM132)&lt;=1),MAX(AK132:AM132)*MIN(AK132:AM132),
IF(MIN(AK132:AM132)&gt;=1,MAX(AK132:AM132),MIN(AK132:AM132))))</f>
        <v>1</v>
      </c>
      <c r="R132" s="283">
        <f>IF(ISBLANK('Worksheet 2b'!$D$13),1,
IF(AND(MAX(AO132:AQ132)&gt;1,MIN(AO132:AQ132)&lt;=1),MAX(AO132:AQ132)*MIN(AO132:AQ132),
IF(MIN(AO132:AQ132)&gt;=1,MAX(AO132:AQ132),MIN(AO132:AQ132))))</f>
        <v>1</v>
      </c>
      <c r="S132" s="283">
        <f>IF(ISBLANK('Worksheet 2b'!$D$27),1,
IF(AND(MAX(AS132:AU132)&gt;1,MIN(AS132:AU132)&lt;=1),MAX(AS132:AU132)*MIN(AS132:AU132),
IF(MIN(AS132:AU132)&gt;=1,MAX(AS132:AU132),MIN(AS132:AU132))))</f>
        <v>1</v>
      </c>
      <c r="T132" s="283">
        <f>IF(ISBLANK('Worksheet 2b'!$D$41),1,
IF(AND(MAX(AW132:AY132)&gt;1,MIN(AW132:AY132)&lt;=1),MAX(AW132:AY132)*MIN(AW132:AY132),
IF(MIN(AW132:AY132)&gt;=1,MAX(AW132:AY132),MIN(AW132:AY132))))</f>
        <v>1</v>
      </c>
      <c r="U132" s="669" cm="1">
        <f t="array" ref="U132">IF(MAX(O132:T132)&lt;=1,1,PRODUCT(IF(O132:T132&gt;=1,O132:T132)))</f>
        <v>1</v>
      </c>
      <c r="V132" s="669">
        <f t="shared" si="18"/>
        <v>1</v>
      </c>
      <c r="W132" s="683" t="str">
        <f t="shared" si="19"/>
        <v>X</v>
      </c>
      <c r="X132" s="683">
        <f>IF(P132=MIN($O132:$T132),IF(COUNTIF($W132:W132,"X")&gt;0,P132,"X"),P132)</f>
        <v>1</v>
      </c>
      <c r="Y132" s="683">
        <f>IF(Q132=MIN($O132:$T132),IF(COUNTIF($W132:X132,"X")&gt;0,Q132,"X"),Q132)</f>
        <v>1</v>
      </c>
      <c r="Z132" s="683">
        <f>IF(R132=MIN($O132:$T132),IF(COUNTIF($W132:Y132,"X")&gt;0,R132,"X"),R132)</f>
        <v>1</v>
      </c>
      <c r="AA132" s="683">
        <f>IF(S132=MIN($O132:$T132),IF(COUNTIF($W132:Z132,"X")&gt;0,S132,"X"),S132)</f>
        <v>1</v>
      </c>
      <c r="AB132" s="684">
        <f>IF(T132=MIN($O132:$T132),IF(COUNTIF($W132:AA132,"X")&gt;0,T132,"X"),T132)</f>
        <v>1</v>
      </c>
      <c r="AC132" s="284">
        <f ca="1">IF(OR(ISBLANK('Worksheet 2a'!$D$13),ISBLANK($D132),ISBLANK($E132),ISERROR(VLOOKUP('Worksheet 2a'!$D$13,INDIRECT(VLOOKUP('Crash Summary Worksheet'!$D132,'Crash Types &amp; Calculations'!$M$5:$N$9,2,FALSE)),VLOOKUP('Crash Summary Worksheet'!$E132,'Crash Types &amp; Calculations'!$D$5:$K$26,8,FALSE),FALSE))),1,VLOOKUP('Worksheet 2a'!$D$13,INDIRECT(VLOOKUP('Crash Summary Worksheet'!$D132,'Crash Types &amp; Calculations'!$M$5:$N$9,2,FALSE)),VLOOKUP('Crash Summary Worksheet'!$E132,'Crash Types &amp; Calculations'!$D$5:$K$26,8,FALSE),FALSE))</f>
        <v>1</v>
      </c>
      <c r="AD132" s="285">
        <f ca="1">IF(OR(ISBLANK('Worksheet 2a'!$D$13),ISBLANK($D132),ISBLANK($E132),$H132="N",ISBLANK($H132)),1,VLOOKUP('Worksheet 2a'!$D$13,INDIRECT(VLOOKUP('Crash Summary Worksheet'!$D132,'Crash Types &amp; Calculations'!$M$5:$N$9,2,FALSE)),VLOOKUP("Wet Pavement",'Crash Types &amp; Calculations'!$D$5:$K$26,8,FALSE),FALSE))</f>
        <v>1</v>
      </c>
      <c r="AE132" s="286">
        <f ca="1">IF(OR(ISBLANK('Worksheet 2a'!$D$13),ISBLANK($D132),ISBLANK($E132),$G132="N",ISBLANK($G132)),1,VLOOKUP('Worksheet 2a'!$D$13,INDIRECT(VLOOKUP('Crash Summary Worksheet'!$D132,'Crash Types &amp; Calculations'!$M$5:$N$9,2,FALSE)),VLOOKUP("Night",'Crash Types &amp; Calculations'!$D$5:$K$26,8,FALSE),FALSE))</f>
        <v>1</v>
      </c>
      <c r="AF132" s="288">
        <f t="shared" si="10"/>
        <v>0</v>
      </c>
      <c r="AG132" s="284">
        <f ca="1">IF(OR(ISBLANK('Worksheet 2a'!$D$27),ISBLANK($D132),ISBLANK($E132),ISERROR(VLOOKUP('Worksheet 2a'!$D$27,INDIRECT(VLOOKUP('Crash Summary Worksheet'!$D132,'Crash Types &amp; Calculations'!$M$5:$N$9,2,FALSE)),VLOOKUP('Crash Summary Worksheet'!$E132,'Crash Types &amp; Calculations'!$D$5:$K$26,8,FALSE),FALSE))),1,VLOOKUP('Worksheet 2a'!$D$27,INDIRECT(VLOOKUP('Crash Summary Worksheet'!$D132,'Crash Types &amp; Calculations'!$M$5:$N$9,2,FALSE)),VLOOKUP('Crash Summary Worksheet'!$E132,'Crash Types &amp; Calculations'!$D$5:$K$26,8,FALSE),FALSE))</f>
        <v>1</v>
      </c>
      <c r="AH132" s="285">
        <f ca="1">IF(OR(ISBLANK('Worksheet 2a'!$D$27),ISBLANK($D132),ISBLANK($E132),$H132="N",ISBLANK($H132)),1,VLOOKUP('Worksheet 2a'!$D$27,INDIRECT(VLOOKUP('Crash Summary Worksheet'!$D132,'Crash Types &amp; Calculations'!$M$5:$N$9,2,FALSE)),VLOOKUP("Wet Pavement",'Crash Types &amp; Calculations'!$D$5:$K$26,8,FALSE),FALSE))</f>
        <v>1</v>
      </c>
      <c r="AI132" s="286">
        <f ca="1">IF(OR(ISBLANK('Worksheet 2a'!$D$27),ISBLANK($D132),ISBLANK($E132),$G132="N",ISBLANK($G132)),1,VLOOKUP('Worksheet 2a'!$D$27,INDIRECT(VLOOKUP('Crash Summary Worksheet'!$D132,'Crash Types &amp; Calculations'!$M$5:$N$9,2,FALSE)),VLOOKUP("Night",'Crash Types &amp; Calculations'!$D$5:$K$26,8,FALSE),FALSE))</f>
        <v>1</v>
      </c>
      <c r="AJ132" s="288">
        <f t="shared" si="11"/>
        <v>0</v>
      </c>
      <c r="AK132" s="284">
        <f ca="1">IF(OR(ISBLANK('Worksheet 2a'!$D$41),ISBLANK($D132),ISBLANK($E132),ISERROR(VLOOKUP('Worksheet 2a'!$D$41,INDIRECT(VLOOKUP('Crash Summary Worksheet'!$D132,'Crash Types &amp; Calculations'!$M$5:$N$9,2,FALSE)),VLOOKUP('Crash Summary Worksheet'!$E132,'Crash Types &amp; Calculations'!$D$5:$K$26,8,FALSE),FALSE))),1,VLOOKUP('Worksheet 2a'!$D$41,INDIRECT(VLOOKUP('Crash Summary Worksheet'!$D132,'Crash Types &amp; Calculations'!$M$5:$N$9,2,FALSE)),VLOOKUP('Crash Summary Worksheet'!$E132,'Crash Types &amp; Calculations'!$D$5:$K$26,8,FALSE),FALSE))</f>
        <v>1</v>
      </c>
      <c r="AL132" s="285">
        <f ca="1">IF(OR(ISBLANK('Worksheet 2a'!$D$41),ISBLANK($D132),ISBLANK($E132),$H132="N",ISBLANK($H132)),1,VLOOKUP('Worksheet 2a'!$D$41,INDIRECT(VLOOKUP('Crash Summary Worksheet'!$D132,'Crash Types &amp; Calculations'!$M$5:$N$9,2,FALSE)),VLOOKUP("Wet Pavement",'Crash Types &amp; Calculations'!$D$5:$K$26,8,FALSE),FALSE))</f>
        <v>1</v>
      </c>
      <c r="AM132" s="287">
        <f ca="1">IF(OR(ISBLANK('Worksheet 2a'!$D$41),ISBLANK($D132),ISBLANK($E132),$G132="N",ISBLANK($G132)),1,VLOOKUP('Worksheet 2a'!$D$41,INDIRECT(VLOOKUP('Crash Summary Worksheet'!$D132,'Crash Types &amp; Calculations'!$M$5:$N$9,2,FALSE)),VLOOKUP("Night",'Crash Types &amp; Calculations'!$D$5:$K$26,8,FALSE),FALSE))</f>
        <v>1</v>
      </c>
      <c r="AN132" s="288">
        <f t="shared" si="12"/>
        <v>0</v>
      </c>
      <c r="AO132" s="284">
        <f ca="1">IF(OR(ISBLANK('Worksheet 2b'!$D$13),ISBLANK($D132),ISBLANK($E132),ISERROR(VLOOKUP('Worksheet 2b'!$D$13,INDIRECT(VLOOKUP('Crash Summary Worksheet'!$D132,'Crash Types &amp; Calculations'!$M$5:$N$9,2,FALSE)),VLOOKUP('Crash Summary Worksheet'!$E132,'Crash Types &amp; Calculations'!$D$5:$K$26,8,FALSE),FALSE))),1,VLOOKUP('Worksheet 2b'!$D$13,INDIRECT(VLOOKUP('Crash Summary Worksheet'!$D132,'Crash Types &amp; Calculations'!$M$5:$N$9,2,FALSE)),VLOOKUP('Crash Summary Worksheet'!$E132,'Crash Types &amp; Calculations'!$D$5:$K$26,8,FALSE),FALSE))</f>
        <v>1</v>
      </c>
      <c r="AP132" s="285">
        <f ca="1">IF(OR(ISBLANK('Worksheet 2b'!$D$13),ISBLANK($D132),ISBLANK($E132),$H132="N",ISBLANK($H132)),1,VLOOKUP('Worksheet 2b'!$D$13,INDIRECT(VLOOKUP('Crash Summary Worksheet'!$D132,'Crash Types &amp; Calculations'!$M$5:$N$9,2,FALSE)),VLOOKUP("Wet Pavement",'Crash Types &amp; Calculations'!$D$5:$K$26,8,FALSE),FALSE))</f>
        <v>1</v>
      </c>
      <c r="AQ132" s="286">
        <f ca="1">IF(OR(ISBLANK('Worksheet 2b'!$D$13),ISBLANK($D132),ISBLANK($E132),$G132="N",ISBLANK($G132)),1,VLOOKUP('Worksheet 2b'!$D$13,INDIRECT(VLOOKUP('Crash Summary Worksheet'!$D132,'Crash Types &amp; Calculations'!$M$5:$N$9,2,FALSE)),VLOOKUP("Night",'Crash Types &amp; Calculations'!$D$5:$K$26,8,FALSE),FALSE))</f>
        <v>1</v>
      </c>
      <c r="AR132" s="288">
        <f t="shared" si="13"/>
        <v>0</v>
      </c>
      <c r="AS132" s="284">
        <f ca="1">IF(OR(ISBLANK('Worksheet 2b'!$D$27),ISBLANK($D132),ISBLANK($E132),ISERROR(VLOOKUP('Worksheet 2b'!$D$27,INDIRECT(VLOOKUP('Crash Summary Worksheet'!$D132,'Crash Types &amp; Calculations'!$M$5:$N$9,2,FALSE)),VLOOKUP('Crash Summary Worksheet'!$E132,'Crash Types &amp; Calculations'!$D$5:$K$26,8,FALSE),FALSE))),1,VLOOKUP('Worksheet 2b'!$D$27,INDIRECT(VLOOKUP('Crash Summary Worksheet'!$D132,'Crash Types &amp; Calculations'!$M$5:$N$9,2,FALSE)),VLOOKUP('Crash Summary Worksheet'!$E132,'Crash Types &amp; Calculations'!$D$5:$K$26,8,FALSE),FALSE))</f>
        <v>1</v>
      </c>
      <c r="AT132" s="285">
        <f ca="1">IF(OR(ISBLANK('Worksheet 2b'!$D$27),ISBLANK($D132),ISBLANK($E132),$H132="N",ISBLANK($H132)),1,VLOOKUP('Worksheet 2b'!$D$27,INDIRECT(VLOOKUP('Crash Summary Worksheet'!$D132,'Crash Types &amp; Calculations'!$M$5:$N$9,2,FALSE)),VLOOKUP("Wet Pavement",'Crash Types &amp; Calculations'!$D$5:$K$26,8,FALSE),FALSE))</f>
        <v>1</v>
      </c>
      <c r="AU132" s="286">
        <f ca="1">IF(OR(ISBLANK('Worksheet 2b'!$D$27),ISBLANK($D132),ISBLANK($E132),$G132="N",ISBLANK($G132)),1,VLOOKUP('Worksheet 2b'!$D$27,INDIRECT(VLOOKUP('Crash Summary Worksheet'!$D132,'Crash Types &amp; Calculations'!$M$5:$N$9,2,FALSE)),VLOOKUP("Night",'Crash Types &amp; Calculations'!$D$5:$K$26,8,FALSE),FALSE))</f>
        <v>1</v>
      </c>
      <c r="AV132" s="288">
        <f t="shared" si="14"/>
        <v>0</v>
      </c>
      <c r="AW132" s="284">
        <f ca="1">IF(OR(ISBLANK('Worksheet 2b'!$D$41),ISBLANK($D132),ISBLANK($E132),ISERROR(VLOOKUP('Worksheet 2b'!$D$41,INDIRECT(VLOOKUP('Crash Summary Worksheet'!$D132,'Crash Types &amp; Calculations'!$M$5:$N$9,2,FALSE)),VLOOKUP('Crash Summary Worksheet'!$E132,'Crash Types &amp; Calculations'!$D$5:$K$26,8,FALSE),FALSE))),1,VLOOKUP('Worksheet 2b'!$D$41,INDIRECT(VLOOKUP('Crash Summary Worksheet'!$D132,'Crash Types &amp; Calculations'!$M$5:$N$9,2,FALSE)),VLOOKUP('Crash Summary Worksheet'!$E132,'Crash Types &amp; Calculations'!$D$5:$K$26,8,FALSE),FALSE))</f>
        <v>1</v>
      </c>
      <c r="AX132" s="285">
        <f ca="1">IF(OR(ISBLANK('Worksheet 2b'!$D$41),ISBLANK($D132),ISBLANK($E132),$H132="N",ISBLANK($H132)),1,VLOOKUP('Worksheet 2b'!$D$41,INDIRECT(VLOOKUP('Crash Summary Worksheet'!$D132,'Crash Types &amp; Calculations'!$M$5:$N$9,2,FALSE)),VLOOKUP("Wet Pavement",'Crash Types &amp; Calculations'!$D$5:$K$26,8,FALSE),FALSE))</f>
        <v>1</v>
      </c>
      <c r="AY132" s="287">
        <f ca="1">IF(OR(ISBLANK('Worksheet 2b'!$D$41),ISBLANK($D132),ISBLANK($E132),$G132="N",ISBLANK($G132)),1,VLOOKUP('Worksheet 2b'!$D$41,INDIRECT(VLOOKUP('Crash Summary Worksheet'!$D132,'Crash Types &amp; Calculations'!$M$5:$N$9,2,FALSE)),VLOOKUP("Night",'Crash Types &amp; Calculations'!$D$5:$K$26,8,FALSE),FALSE))</f>
        <v>1</v>
      </c>
      <c r="AZ132" s="288">
        <f t="shared" si="15"/>
        <v>0</v>
      </c>
    </row>
    <row r="133" spans="1:52" ht="12.75" customHeight="1" x14ac:dyDescent="0.2">
      <c r="A133" s="618">
        <v>128</v>
      </c>
      <c r="B133" s="118"/>
      <c r="C133" s="119"/>
      <c r="D133" s="117"/>
      <c r="E133" s="117"/>
      <c r="F133" s="117"/>
      <c r="G133" s="118"/>
      <c r="H133" s="118"/>
      <c r="I133" s="118"/>
      <c r="J133" s="118"/>
      <c r="K133" s="117"/>
      <c r="L133" s="120"/>
      <c r="M133" s="289">
        <f t="shared" si="16"/>
        <v>0</v>
      </c>
      <c r="N133" s="290">
        <f t="shared" si="17"/>
        <v>1</v>
      </c>
      <c r="O133" s="283">
        <f>IF(ISBLANK('Worksheet 2a'!$D$13),1,
IF(AND(MAX(AC133:AE133)&gt;1,MIN(AC133:AE133)&lt;=1),MAX(AC133:AE133)*MIN(AC133:AE133),
IF(MIN(AC133:AE133)&gt;=1,MAX(AC133:AE133),MIN(AC133:AE133))))</f>
        <v>1</v>
      </c>
      <c r="P133" s="283">
        <f>IF(ISBLANK('Worksheet 2a'!$D$27),1,
IF(AND(MAX(AG133:AI133)&gt;1,MIN(AG133:AI133)&lt;=1),MAX(AG133:AI133)*MIN(AG133:AI133),
IF(MIN(AG133:AI133)&gt;=1,MAX(AG133:AI133),MIN(AG133:AI133))))</f>
        <v>1</v>
      </c>
      <c r="Q133" s="283">
        <f>IF(ISBLANK('Worksheet 2a'!$D$41),1,
IF(AND(MAX(AK133:AM133)&gt;1,MIN(AK133:AM133)&lt;=1),MAX(AK133:AM133)*MIN(AK133:AM133),
IF(MIN(AK133:AM133)&gt;=1,MAX(AK133:AM133),MIN(AK133:AM133))))</f>
        <v>1</v>
      </c>
      <c r="R133" s="283">
        <f>IF(ISBLANK('Worksheet 2b'!$D$13),1,
IF(AND(MAX(AO133:AQ133)&gt;1,MIN(AO133:AQ133)&lt;=1),MAX(AO133:AQ133)*MIN(AO133:AQ133),
IF(MIN(AO133:AQ133)&gt;=1,MAX(AO133:AQ133),MIN(AO133:AQ133))))</f>
        <v>1</v>
      </c>
      <c r="S133" s="283">
        <f>IF(ISBLANK('Worksheet 2b'!$D$27),1,
IF(AND(MAX(AS133:AU133)&gt;1,MIN(AS133:AU133)&lt;=1),MAX(AS133:AU133)*MIN(AS133:AU133),
IF(MIN(AS133:AU133)&gt;=1,MAX(AS133:AU133),MIN(AS133:AU133))))</f>
        <v>1</v>
      </c>
      <c r="T133" s="283">
        <f>IF(ISBLANK('Worksheet 2b'!$D$41),1,
IF(AND(MAX(AW133:AY133)&gt;1,MIN(AW133:AY133)&lt;=1),MAX(AW133:AY133)*MIN(AW133:AY133),
IF(MIN(AW133:AY133)&gt;=1,MAX(AW133:AY133),MIN(AW133:AY133))))</f>
        <v>1</v>
      </c>
      <c r="U133" s="669" cm="1">
        <f t="array" ref="U133">IF(MAX(O133:T133)&lt;=1,1,PRODUCT(IF(O133:T133&gt;=1,O133:T133)))</f>
        <v>1</v>
      </c>
      <c r="V133" s="669">
        <f t="shared" si="18"/>
        <v>1</v>
      </c>
      <c r="W133" s="683" t="str">
        <f t="shared" si="19"/>
        <v>X</v>
      </c>
      <c r="X133" s="683">
        <f>IF(P133=MIN($O133:$T133),IF(COUNTIF($W133:W133,"X")&gt;0,P133,"X"),P133)</f>
        <v>1</v>
      </c>
      <c r="Y133" s="683">
        <f>IF(Q133=MIN($O133:$T133),IF(COUNTIF($W133:X133,"X")&gt;0,Q133,"X"),Q133)</f>
        <v>1</v>
      </c>
      <c r="Z133" s="683">
        <f>IF(R133=MIN($O133:$T133),IF(COUNTIF($W133:Y133,"X")&gt;0,R133,"X"),R133)</f>
        <v>1</v>
      </c>
      <c r="AA133" s="683">
        <f>IF(S133=MIN($O133:$T133),IF(COUNTIF($W133:Z133,"X")&gt;0,S133,"X"),S133)</f>
        <v>1</v>
      </c>
      <c r="AB133" s="684">
        <f>IF(T133=MIN($O133:$T133),IF(COUNTIF($W133:AA133,"X")&gt;0,T133,"X"),T133)</f>
        <v>1</v>
      </c>
      <c r="AC133" s="284">
        <f ca="1">IF(OR(ISBLANK('Worksheet 2a'!$D$13),ISBLANK($D133),ISBLANK($E133),ISERROR(VLOOKUP('Worksheet 2a'!$D$13,INDIRECT(VLOOKUP('Crash Summary Worksheet'!$D133,'Crash Types &amp; Calculations'!$M$5:$N$9,2,FALSE)),VLOOKUP('Crash Summary Worksheet'!$E133,'Crash Types &amp; Calculations'!$D$5:$K$26,8,FALSE),FALSE))),1,VLOOKUP('Worksheet 2a'!$D$13,INDIRECT(VLOOKUP('Crash Summary Worksheet'!$D133,'Crash Types &amp; Calculations'!$M$5:$N$9,2,FALSE)),VLOOKUP('Crash Summary Worksheet'!$E133,'Crash Types &amp; Calculations'!$D$5:$K$26,8,FALSE),FALSE))</f>
        <v>1</v>
      </c>
      <c r="AD133" s="285">
        <f ca="1">IF(OR(ISBLANK('Worksheet 2a'!$D$13),ISBLANK($D133),ISBLANK($E133),$H133="N",ISBLANK($H133)),1,VLOOKUP('Worksheet 2a'!$D$13,INDIRECT(VLOOKUP('Crash Summary Worksheet'!$D133,'Crash Types &amp; Calculations'!$M$5:$N$9,2,FALSE)),VLOOKUP("Wet Pavement",'Crash Types &amp; Calculations'!$D$5:$K$26,8,FALSE),FALSE))</f>
        <v>1</v>
      </c>
      <c r="AE133" s="286">
        <f ca="1">IF(OR(ISBLANK('Worksheet 2a'!$D$13),ISBLANK($D133),ISBLANK($E133),$G133="N",ISBLANK($G133)),1,VLOOKUP('Worksheet 2a'!$D$13,INDIRECT(VLOOKUP('Crash Summary Worksheet'!$D133,'Crash Types &amp; Calculations'!$M$5:$N$9,2,FALSE)),VLOOKUP("Night",'Crash Types &amp; Calculations'!$D$5:$K$26,8,FALSE),FALSE))</f>
        <v>1</v>
      </c>
      <c r="AF133" s="288">
        <f t="shared" si="10"/>
        <v>0</v>
      </c>
      <c r="AG133" s="284">
        <f ca="1">IF(OR(ISBLANK('Worksheet 2a'!$D$27),ISBLANK($D133),ISBLANK($E133),ISERROR(VLOOKUP('Worksheet 2a'!$D$27,INDIRECT(VLOOKUP('Crash Summary Worksheet'!$D133,'Crash Types &amp; Calculations'!$M$5:$N$9,2,FALSE)),VLOOKUP('Crash Summary Worksheet'!$E133,'Crash Types &amp; Calculations'!$D$5:$K$26,8,FALSE),FALSE))),1,VLOOKUP('Worksheet 2a'!$D$27,INDIRECT(VLOOKUP('Crash Summary Worksheet'!$D133,'Crash Types &amp; Calculations'!$M$5:$N$9,2,FALSE)),VLOOKUP('Crash Summary Worksheet'!$E133,'Crash Types &amp; Calculations'!$D$5:$K$26,8,FALSE),FALSE))</f>
        <v>1</v>
      </c>
      <c r="AH133" s="285">
        <f ca="1">IF(OR(ISBLANK('Worksheet 2a'!$D$27),ISBLANK($D133),ISBLANK($E133),$H133="N",ISBLANK($H133)),1,VLOOKUP('Worksheet 2a'!$D$27,INDIRECT(VLOOKUP('Crash Summary Worksheet'!$D133,'Crash Types &amp; Calculations'!$M$5:$N$9,2,FALSE)),VLOOKUP("Wet Pavement",'Crash Types &amp; Calculations'!$D$5:$K$26,8,FALSE),FALSE))</f>
        <v>1</v>
      </c>
      <c r="AI133" s="286">
        <f ca="1">IF(OR(ISBLANK('Worksheet 2a'!$D$27),ISBLANK($D133),ISBLANK($E133),$G133="N",ISBLANK($G133)),1,VLOOKUP('Worksheet 2a'!$D$27,INDIRECT(VLOOKUP('Crash Summary Worksheet'!$D133,'Crash Types &amp; Calculations'!$M$5:$N$9,2,FALSE)),VLOOKUP("Night",'Crash Types &amp; Calculations'!$D$5:$K$26,8,FALSE),FALSE))</f>
        <v>1</v>
      </c>
      <c r="AJ133" s="288">
        <f t="shared" si="11"/>
        <v>0</v>
      </c>
      <c r="AK133" s="284">
        <f ca="1">IF(OR(ISBLANK('Worksheet 2a'!$D$41),ISBLANK($D133),ISBLANK($E133),ISERROR(VLOOKUP('Worksheet 2a'!$D$41,INDIRECT(VLOOKUP('Crash Summary Worksheet'!$D133,'Crash Types &amp; Calculations'!$M$5:$N$9,2,FALSE)),VLOOKUP('Crash Summary Worksheet'!$E133,'Crash Types &amp; Calculations'!$D$5:$K$26,8,FALSE),FALSE))),1,VLOOKUP('Worksheet 2a'!$D$41,INDIRECT(VLOOKUP('Crash Summary Worksheet'!$D133,'Crash Types &amp; Calculations'!$M$5:$N$9,2,FALSE)),VLOOKUP('Crash Summary Worksheet'!$E133,'Crash Types &amp; Calculations'!$D$5:$K$26,8,FALSE),FALSE))</f>
        <v>1</v>
      </c>
      <c r="AL133" s="285">
        <f ca="1">IF(OR(ISBLANK('Worksheet 2a'!$D$41),ISBLANK($D133),ISBLANK($E133),$H133="N",ISBLANK($H133)),1,VLOOKUP('Worksheet 2a'!$D$41,INDIRECT(VLOOKUP('Crash Summary Worksheet'!$D133,'Crash Types &amp; Calculations'!$M$5:$N$9,2,FALSE)),VLOOKUP("Wet Pavement",'Crash Types &amp; Calculations'!$D$5:$K$26,8,FALSE),FALSE))</f>
        <v>1</v>
      </c>
      <c r="AM133" s="287">
        <f ca="1">IF(OR(ISBLANK('Worksheet 2a'!$D$41),ISBLANK($D133),ISBLANK($E133),$G133="N",ISBLANK($G133)),1,VLOOKUP('Worksheet 2a'!$D$41,INDIRECT(VLOOKUP('Crash Summary Worksheet'!$D133,'Crash Types &amp; Calculations'!$M$5:$N$9,2,FALSE)),VLOOKUP("Night",'Crash Types &amp; Calculations'!$D$5:$K$26,8,FALSE),FALSE))</f>
        <v>1</v>
      </c>
      <c r="AN133" s="288">
        <f t="shared" si="12"/>
        <v>0</v>
      </c>
      <c r="AO133" s="284">
        <f ca="1">IF(OR(ISBLANK('Worksheet 2b'!$D$13),ISBLANK($D133),ISBLANK($E133),ISERROR(VLOOKUP('Worksheet 2b'!$D$13,INDIRECT(VLOOKUP('Crash Summary Worksheet'!$D133,'Crash Types &amp; Calculations'!$M$5:$N$9,2,FALSE)),VLOOKUP('Crash Summary Worksheet'!$E133,'Crash Types &amp; Calculations'!$D$5:$K$26,8,FALSE),FALSE))),1,VLOOKUP('Worksheet 2b'!$D$13,INDIRECT(VLOOKUP('Crash Summary Worksheet'!$D133,'Crash Types &amp; Calculations'!$M$5:$N$9,2,FALSE)),VLOOKUP('Crash Summary Worksheet'!$E133,'Crash Types &amp; Calculations'!$D$5:$K$26,8,FALSE),FALSE))</f>
        <v>1</v>
      </c>
      <c r="AP133" s="285">
        <f ca="1">IF(OR(ISBLANK('Worksheet 2b'!$D$13),ISBLANK($D133),ISBLANK($E133),$H133="N",ISBLANK($H133)),1,VLOOKUP('Worksheet 2b'!$D$13,INDIRECT(VLOOKUP('Crash Summary Worksheet'!$D133,'Crash Types &amp; Calculations'!$M$5:$N$9,2,FALSE)),VLOOKUP("Wet Pavement",'Crash Types &amp; Calculations'!$D$5:$K$26,8,FALSE),FALSE))</f>
        <v>1</v>
      </c>
      <c r="AQ133" s="286">
        <f ca="1">IF(OR(ISBLANK('Worksheet 2b'!$D$13),ISBLANK($D133),ISBLANK($E133),$G133="N",ISBLANK($G133)),1,VLOOKUP('Worksheet 2b'!$D$13,INDIRECT(VLOOKUP('Crash Summary Worksheet'!$D133,'Crash Types &amp; Calculations'!$M$5:$N$9,2,FALSE)),VLOOKUP("Night",'Crash Types &amp; Calculations'!$D$5:$K$26,8,FALSE),FALSE))</f>
        <v>1</v>
      </c>
      <c r="AR133" s="288">
        <f t="shared" si="13"/>
        <v>0</v>
      </c>
      <c r="AS133" s="284">
        <f ca="1">IF(OR(ISBLANK('Worksheet 2b'!$D$27),ISBLANK($D133),ISBLANK($E133),ISERROR(VLOOKUP('Worksheet 2b'!$D$27,INDIRECT(VLOOKUP('Crash Summary Worksheet'!$D133,'Crash Types &amp; Calculations'!$M$5:$N$9,2,FALSE)),VLOOKUP('Crash Summary Worksheet'!$E133,'Crash Types &amp; Calculations'!$D$5:$K$26,8,FALSE),FALSE))),1,VLOOKUP('Worksheet 2b'!$D$27,INDIRECT(VLOOKUP('Crash Summary Worksheet'!$D133,'Crash Types &amp; Calculations'!$M$5:$N$9,2,FALSE)),VLOOKUP('Crash Summary Worksheet'!$E133,'Crash Types &amp; Calculations'!$D$5:$K$26,8,FALSE),FALSE))</f>
        <v>1</v>
      </c>
      <c r="AT133" s="285">
        <f ca="1">IF(OR(ISBLANK('Worksheet 2b'!$D$27),ISBLANK($D133),ISBLANK($E133),$H133="N",ISBLANK($H133)),1,VLOOKUP('Worksheet 2b'!$D$27,INDIRECT(VLOOKUP('Crash Summary Worksheet'!$D133,'Crash Types &amp; Calculations'!$M$5:$N$9,2,FALSE)),VLOOKUP("Wet Pavement",'Crash Types &amp; Calculations'!$D$5:$K$26,8,FALSE),FALSE))</f>
        <v>1</v>
      </c>
      <c r="AU133" s="286">
        <f ca="1">IF(OR(ISBLANK('Worksheet 2b'!$D$27),ISBLANK($D133),ISBLANK($E133),$G133="N",ISBLANK($G133)),1,VLOOKUP('Worksheet 2b'!$D$27,INDIRECT(VLOOKUP('Crash Summary Worksheet'!$D133,'Crash Types &amp; Calculations'!$M$5:$N$9,2,FALSE)),VLOOKUP("Night",'Crash Types &amp; Calculations'!$D$5:$K$26,8,FALSE),FALSE))</f>
        <v>1</v>
      </c>
      <c r="AV133" s="288">
        <f t="shared" si="14"/>
        <v>0</v>
      </c>
      <c r="AW133" s="284">
        <f ca="1">IF(OR(ISBLANK('Worksheet 2b'!$D$41),ISBLANK($D133),ISBLANK($E133),ISERROR(VLOOKUP('Worksheet 2b'!$D$41,INDIRECT(VLOOKUP('Crash Summary Worksheet'!$D133,'Crash Types &amp; Calculations'!$M$5:$N$9,2,FALSE)),VLOOKUP('Crash Summary Worksheet'!$E133,'Crash Types &amp; Calculations'!$D$5:$K$26,8,FALSE),FALSE))),1,VLOOKUP('Worksheet 2b'!$D$41,INDIRECT(VLOOKUP('Crash Summary Worksheet'!$D133,'Crash Types &amp; Calculations'!$M$5:$N$9,2,FALSE)),VLOOKUP('Crash Summary Worksheet'!$E133,'Crash Types &amp; Calculations'!$D$5:$K$26,8,FALSE),FALSE))</f>
        <v>1</v>
      </c>
      <c r="AX133" s="285">
        <f ca="1">IF(OR(ISBLANK('Worksheet 2b'!$D$41),ISBLANK($D133),ISBLANK($E133),$H133="N",ISBLANK($H133)),1,VLOOKUP('Worksheet 2b'!$D$41,INDIRECT(VLOOKUP('Crash Summary Worksheet'!$D133,'Crash Types &amp; Calculations'!$M$5:$N$9,2,FALSE)),VLOOKUP("Wet Pavement",'Crash Types &amp; Calculations'!$D$5:$K$26,8,FALSE),FALSE))</f>
        <v>1</v>
      </c>
      <c r="AY133" s="287">
        <f ca="1">IF(OR(ISBLANK('Worksheet 2b'!$D$41),ISBLANK($D133),ISBLANK($E133),$G133="N",ISBLANK($G133)),1,VLOOKUP('Worksheet 2b'!$D$41,INDIRECT(VLOOKUP('Crash Summary Worksheet'!$D133,'Crash Types &amp; Calculations'!$M$5:$N$9,2,FALSE)),VLOOKUP("Night",'Crash Types &amp; Calculations'!$D$5:$K$26,8,FALSE),FALSE))</f>
        <v>1</v>
      </c>
      <c r="AZ133" s="288">
        <f t="shared" si="15"/>
        <v>0</v>
      </c>
    </row>
    <row r="134" spans="1:52" ht="12.75" customHeight="1" x14ac:dyDescent="0.2">
      <c r="A134" s="618">
        <v>129</v>
      </c>
      <c r="B134" s="118"/>
      <c r="C134" s="119"/>
      <c r="D134" s="117"/>
      <c r="E134" s="117"/>
      <c r="F134" s="117"/>
      <c r="G134" s="118"/>
      <c r="H134" s="118"/>
      <c r="I134" s="118"/>
      <c r="J134" s="118"/>
      <c r="K134" s="117"/>
      <c r="L134" s="120"/>
      <c r="M134" s="289">
        <f t="shared" si="16"/>
        <v>0</v>
      </c>
      <c r="N134" s="290">
        <f t="shared" si="17"/>
        <v>1</v>
      </c>
      <c r="O134" s="283">
        <f>IF(ISBLANK('Worksheet 2a'!$D$13),1,
IF(AND(MAX(AC134:AE134)&gt;1,MIN(AC134:AE134)&lt;=1),MAX(AC134:AE134)*MIN(AC134:AE134),
IF(MIN(AC134:AE134)&gt;=1,MAX(AC134:AE134),MIN(AC134:AE134))))</f>
        <v>1</v>
      </c>
      <c r="P134" s="283">
        <f>IF(ISBLANK('Worksheet 2a'!$D$27),1,
IF(AND(MAX(AG134:AI134)&gt;1,MIN(AG134:AI134)&lt;=1),MAX(AG134:AI134)*MIN(AG134:AI134),
IF(MIN(AG134:AI134)&gt;=1,MAX(AG134:AI134),MIN(AG134:AI134))))</f>
        <v>1</v>
      </c>
      <c r="Q134" s="283">
        <f>IF(ISBLANK('Worksheet 2a'!$D$41),1,
IF(AND(MAX(AK134:AM134)&gt;1,MIN(AK134:AM134)&lt;=1),MAX(AK134:AM134)*MIN(AK134:AM134),
IF(MIN(AK134:AM134)&gt;=1,MAX(AK134:AM134),MIN(AK134:AM134))))</f>
        <v>1</v>
      </c>
      <c r="R134" s="283">
        <f>IF(ISBLANK('Worksheet 2b'!$D$13),1,
IF(AND(MAX(AO134:AQ134)&gt;1,MIN(AO134:AQ134)&lt;=1),MAX(AO134:AQ134)*MIN(AO134:AQ134),
IF(MIN(AO134:AQ134)&gt;=1,MAX(AO134:AQ134),MIN(AO134:AQ134))))</f>
        <v>1</v>
      </c>
      <c r="S134" s="283">
        <f>IF(ISBLANK('Worksheet 2b'!$D$27),1,
IF(AND(MAX(AS134:AU134)&gt;1,MIN(AS134:AU134)&lt;=1),MAX(AS134:AU134)*MIN(AS134:AU134),
IF(MIN(AS134:AU134)&gt;=1,MAX(AS134:AU134),MIN(AS134:AU134))))</f>
        <v>1</v>
      </c>
      <c r="T134" s="283">
        <f>IF(ISBLANK('Worksheet 2b'!$D$41),1,
IF(AND(MAX(AW134:AY134)&gt;1,MIN(AW134:AY134)&lt;=1),MAX(AW134:AY134)*MIN(AW134:AY134),
IF(MIN(AW134:AY134)&gt;=1,MAX(AW134:AY134),MIN(AW134:AY134))))</f>
        <v>1</v>
      </c>
      <c r="U134" s="669" cm="1">
        <f t="array" ref="U134">IF(MAX(O134:T134)&lt;=1,1,PRODUCT(IF(O134:T134&gt;=1,O134:T134)))</f>
        <v>1</v>
      </c>
      <c r="V134" s="669">
        <f t="shared" si="18"/>
        <v>1</v>
      </c>
      <c r="W134" s="683" t="str">
        <f t="shared" si="19"/>
        <v>X</v>
      </c>
      <c r="X134" s="683">
        <f>IF(P134=MIN($O134:$T134),IF(COUNTIF($W134:W134,"X")&gt;0,P134,"X"),P134)</f>
        <v>1</v>
      </c>
      <c r="Y134" s="683">
        <f>IF(Q134=MIN($O134:$T134),IF(COUNTIF($W134:X134,"X")&gt;0,Q134,"X"),Q134)</f>
        <v>1</v>
      </c>
      <c r="Z134" s="683">
        <f>IF(R134=MIN($O134:$T134),IF(COUNTIF($W134:Y134,"X")&gt;0,R134,"X"),R134)</f>
        <v>1</v>
      </c>
      <c r="AA134" s="683">
        <f>IF(S134=MIN($O134:$T134),IF(COUNTIF($W134:Z134,"X")&gt;0,S134,"X"),S134)</f>
        <v>1</v>
      </c>
      <c r="AB134" s="684">
        <f>IF(T134=MIN($O134:$T134),IF(COUNTIF($W134:AA134,"X")&gt;0,T134,"X"),T134)</f>
        <v>1</v>
      </c>
      <c r="AC134" s="284">
        <f ca="1">IF(OR(ISBLANK('Worksheet 2a'!$D$13),ISBLANK($D134),ISBLANK($E134),ISERROR(VLOOKUP('Worksheet 2a'!$D$13,INDIRECT(VLOOKUP('Crash Summary Worksheet'!$D134,'Crash Types &amp; Calculations'!$M$5:$N$9,2,FALSE)),VLOOKUP('Crash Summary Worksheet'!$E134,'Crash Types &amp; Calculations'!$D$5:$K$26,8,FALSE),FALSE))),1,VLOOKUP('Worksheet 2a'!$D$13,INDIRECT(VLOOKUP('Crash Summary Worksheet'!$D134,'Crash Types &amp; Calculations'!$M$5:$N$9,2,FALSE)),VLOOKUP('Crash Summary Worksheet'!$E134,'Crash Types &amp; Calculations'!$D$5:$K$26,8,FALSE),FALSE))</f>
        <v>1</v>
      </c>
      <c r="AD134" s="285">
        <f ca="1">IF(OR(ISBLANK('Worksheet 2a'!$D$13),ISBLANK($D134),ISBLANK($E134),$H134="N",ISBLANK($H134)),1,VLOOKUP('Worksheet 2a'!$D$13,INDIRECT(VLOOKUP('Crash Summary Worksheet'!$D134,'Crash Types &amp; Calculations'!$M$5:$N$9,2,FALSE)),VLOOKUP("Wet Pavement",'Crash Types &amp; Calculations'!$D$5:$K$26,8,FALSE),FALSE))</f>
        <v>1</v>
      </c>
      <c r="AE134" s="286">
        <f ca="1">IF(OR(ISBLANK('Worksheet 2a'!$D$13),ISBLANK($D134),ISBLANK($E134),$G134="N",ISBLANK($G134)),1,VLOOKUP('Worksheet 2a'!$D$13,INDIRECT(VLOOKUP('Crash Summary Worksheet'!$D134,'Crash Types &amp; Calculations'!$M$5:$N$9,2,FALSE)),VLOOKUP("Night",'Crash Types &amp; Calculations'!$D$5:$K$26,8,FALSE),FALSE))</f>
        <v>1</v>
      </c>
      <c r="AF134" s="288">
        <f t="shared" ref="AF134:AF197" si="20">IF(SUM(1-$O134,1-$P134,1-$Q134,1-$R134,1-$S134,1-$T134)=0,0,$M134*(1-O134)/SUM(1-$O134,1-$P134,1-$Q134,1-$R134,1-$S134,1-$T134))</f>
        <v>0</v>
      </c>
      <c r="AG134" s="284">
        <f ca="1">IF(OR(ISBLANK('Worksheet 2a'!$D$27),ISBLANK($D134),ISBLANK($E134),ISERROR(VLOOKUP('Worksheet 2a'!$D$27,INDIRECT(VLOOKUP('Crash Summary Worksheet'!$D134,'Crash Types &amp; Calculations'!$M$5:$N$9,2,FALSE)),VLOOKUP('Crash Summary Worksheet'!$E134,'Crash Types &amp; Calculations'!$D$5:$K$26,8,FALSE),FALSE))),1,VLOOKUP('Worksheet 2a'!$D$27,INDIRECT(VLOOKUP('Crash Summary Worksheet'!$D134,'Crash Types &amp; Calculations'!$M$5:$N$9,2,FALSE)),VLOOKUP('Crash Summary Worksheet'!$E134,'Crash Types &amp; Calculations'!$D$5:$K$26,8,FALSE),FALSE))</f>
        <v>1</v>
      </c>
      <c r="AH134" s="285">
        <f ca="1">IF(OR(ISBLANK('Worksheet 2a'!$D$27),ISBLANK($D134),ISBLANK($E134),$H134="N",ISBLANK($H134)),1,VLOOKUP('Worksheet 2a'!$D$27,INDIRECT(VLOOKUP('Crash Summary Worksheet'!$D134,'Crash Types &amp; Calculations'!$M$5:$N$9,2,FALSE)),VLOOKUP("Wet Pavement",'Crash Types &amp; Calculations'!$D$5:$K$26,8,FALSE),FALSE))</f>
        <v>1</v>
      </c>
      <c r="AI134" s="286">
        <f ca="1">IF(OR(ISBLANK('Worksheet 2a'!$D$27),ISBLANK($D134),ISBLANK($E134),$G134="N",ISBLANK($G134)),1,VLOOKUP('Worksheet 2a'!$D$27,INDIRECT(VLOOKUP('Crash Summary Worksheet'!$D134,'Crash Types &amp; Calculations'!$M$5:$N$9,2,FALSE)),VLOOKUP("Night",'Crash Types &amp; Calculations'!$D$5:$K$26,8,FALSE),FALSE))</f>
        <v>1</v>
      </c>
      <c r="AJ134" s="288">
        <f t="shared" ref="AJ134:AJ197" si="21">IF(SUM(1-$O134,1-$P134,1-$Q134,1-$R134,1-$S134,1-$T134)=0,0,$M134*(1-P134)/SUM(1-$O134,1-$P134,1-$Q134,1-$R134,1-$S134,1-$T134))</f>
        <v>0</v>
      </c>
      <c r="AK134" s="284">
        <f ca="1">IF(OR(ISBLANK('Worksheet 2a'!$D$41),ISBLANK($D134),ISBLANK($E134),ISERROR(VLOOKUP('Worksheet 2a'!$D$41,INDIRECT(VLOOKUP('Crash Summary Worksheet'!$D134,'Crash Types &amp; Calculations'!$M$5:$N$9,2,FALSE)),VLOOKUP('Crash Summary Worksheet'!$E134,'Crash Types &amp; Calculations'!$D$5:$K$26,8,FALSE),FALSE))),1,VLOOKUP('Worksheet 2a'!$D$41,INDIRECT(VLOOKUP('Crash Summary Worksheet'!$D134,'Crash Types &amp; Calculations'!$M$5:$N$9,2,FALSE)),VLOOKUP('Crash Summary Worksheet'!$E134,'Crash Types &amp; Calculations'!$D$5:$K$26,8,FALSE),FALSE))</f>
        <v>1</v>
      </c>
      <c r="AL134" s="285">
        <f ca="1">IF(OR(ISBLANK('Worksheet 2a'!$D$41),ISBLANK($D134),ISBLANK($E134),$H134="N",ISBLANK($H134)),1,VLOOKUP('Worksheet 2a'!$D$41,INDIRECT(VLOOKUP('Crash Summary Worksheet'!$D134,'Crash Types &amp; Calculations'!$M$5:$N$9,2,FALSE)),VLOOKUP("Wet Pavement",'Crash Types &amp; Calculations'!$D$5:$K$26,8,FALSE),FALSE))</f>
        <v>1</v>
      </c>
      <c r="AM134" s="287">
        <f ca="1">IF(OR(ISBLANK('Worksheet 2a'!$D$41),ISBLANK($D134),ISBLANK($E134),$G134="N",ISBLANK($G134)),1,VLOOKUP('Worksheet 2a'!$D$41,INDIRECT(VLOOKUP('Crash Summary Worksheet'!$D134,'Crash Types &amp; Calculations'!$M$5:$N$9,2,FALSE)),VLOOKUP("Night",'Crash Types &amp; Calculations'!$D$5:$K$26,8,FALSE),FALSE))</f>
        <v>1</v>
      </c>
      <c r="AN134" s="288">
        <f t="shared" ref="AN134:AN197" si="22">IF(SUM(1-$O134,1-$P134,1-$Q134,1-$R134,1-$S134,1-$T134)=0,0,$M134*(1-Q134)/SUM(1-$O134,1-$P134,1-$Q134,1-$R134,1-$S134,1-$T134))</f>
        <v>0</v>
      </c>
      <c r="AO134" s="284">
        <f ca="1">IF(OR(ISBLANK('Worksheet 2b'!$D$13),ISBLANK($D134),ISBLANK($E134),ISERROR(VLOOKUP('Worksheet 2b'!$D$13,INDIRECT(VLOOKUP('Crash Summary Worksheet'!$D134,'Crash Types &amp; Calculations'!$M$5:$N$9,2,FALSE)),VLOOKUP('Crash Summary Worksheet'!$E134,'Crash Types &amp; Calculations'!$D$5:$K$26,8,FALSE),FALSE))),1,VLOOKUP('Worksheet 2b'!$D$13,INDIRECT(VLOOKUP('Crash Summary Worksheet'!$D134,'Crash Types &amp; Calculations'!$M$5:$N$9,2,FALSE)),VLOOKUP('Crash Summary Worksheet'!$E134,'Crash Types &amp; Calculations'!$D$5:$K$26,8,FALSE),FALSE))</f>
        <v>1</v>
      </c>
      <c r="AP134" s="285">
        <f ca="1">IF(OR(ISBLANK('Worksheet 2b'!$D$13),ISBLANK($D134),ISBLANK($E134),$H134="N",ISBLANK($H134)),1,VLOOKUP('Worksheet 2b'!$D$13,INDIRECT(VLOOKUP('Crash Summary Worksheet'!$D134,'Crash Types &amp; Calculations'!$M$5:$N$9,2,FALSE)),VLOOKUP("Wet Pavement",'Crash Types &amp; Calculations'!$D$5:$K$26,8,FALSE),FALSE))</f>
        <v>1</v>
      </c>
      <c r="AQ134" s="286">
        <f ca="1">IF(OR(ISBLANK('Worksheet 2b'!$D$13),ISBLANK($D134),ISBLANK($E134),$G134="N",ISBLANK($G134)),1,VLOOKUP('Worksheet 2b'!$D$13,INDIRECT(VLOOKUP('Crash Summary Worksheet'!$D134,'Crash Types &amp; Calculations'!$M$5:$N$9,2,FALSE)),VLOOKUP("Night",'Crash Types &amp; Calculations'!$D$5:$K$26,8,FALSE),FALSE))</f>
        <v>1</v>
      </c>
      <c r="AR134" s="288">
        <f t="shared" ref="AR134:AR197" si="23">IF(SUM(1-$O134,1-$P134,1-$Q134,1-$R134,1-$S134,1-$T134)=0,0,$M134*(1-R134)/SUM(1-$O134,1-$P134,1-$Q134,1-$R134,1-$S134,1-$T134))</f>
        <v>0</v>
      </c>
      <c r="AS134" s="284">
        <f ca="1">IF(OR(ISBLANK('Worksheet 2b'!$D$27),ISBLANK($D134),ISBLANK($E134),ISERROR(VLOOKUP('Worksheet 2b'!$D$27,INDIRECT(VLOOKUP('Crash Summary Worksheet'!$D134,'Crash Types &amp; Calculations'!$M$5:$N$9,2,FALSE)),VLOOKUP('Crash Summary Worksheet'!$E134,'Crash Types &amp; Calculations'!$D$5:$K$26,8,FALSE),FALSE))),1,VLOOKUP('Worksheet 2b'!$D$27,INDIRECT(VLOOKUP('Crash Summary Worksheet'!$D134,'Crash Types &amp; Calculations'!$M$5:$N$9,2,FALSE)),VLOOKUP('Crash Summary Worksheet'!$E134,'Crash Types &amp; Calculations'!$D$5:$K$26,8,FALSE),FALSE))</f>
        <v>1</v>
      </c>
      <c r="AT134" s="285">
        <f ca="1">IF(OR(ISBLANK('Worksheet 2b'!$D$27),ISBLANK($D134),ISBLANK($E134),$H134="N",ISBLANK($H134)),1,VLOOKUP('Worksheet 2b'!$D$27,INDIRECT(VLOOKUP('Crash Summary Worksheet'!$D134,'Crash Types &amp; Calculations'!$M$5:$N$9,2,FALSE)),VLOOKUP("Wet Pavement",'Crash Types &amp; Calculations'!$D$5:$K$26,8,FALSE),FALSE))</f>
        <v>1</v>
      </c>
      <c r="AU134" s="286">
        <f ca="1">IF(OR(ISBLANK('Worksheet 2b'!$D$27),ISBLANK($D134),ISBLANK($E134),$G134="N",ISBLANK($G134)),1,VLOOKUP('Worksheet 2b'!$D$27,INDIRECT(VLOOKUP('Crash Summary Worksheet'!$D134,'Crash Types &amp; Calculations'!$M$5:$N$9,2,FALSE)),VLOOKUP("Night",'Crash Types &amp; Calculations'!$D$5:$K$26,8,FALSE),FALSE))</f>
        <v>1</v>
      </c>
      <c r="AV134" s="288">
        <f t="shared" ref="AV134:AV197" si="24">IF(SUM(1-$O134,1-$P134,1-$Q134,1-$R134,1-$S134,1-$T134)=0,0,$M134*(1-S134)/SUM(1-$O134,1-$P134,1-$Q134,1-$R134,1-$S134,1-$T134))</f>
        <v>0</v>
      </c>
      <c r="AW134" s="284">
        <f ca="1">IF(OR(ISBLANK('Worksheet 2b'!$D$41),ISBLANK($D134),ISBLANK($E134),ISERROR(VLOOKUP('Worksheet 2b'!$D$41,INDIRECT(VLOOKUP('Crash Summary Worksheet'!$D134,'Crash Types &amp; Calculations'!$M$5:$N$9,2,FALSE)),VLOOKUP('Crash Summary Worksheet'!$E134,'Crash Types &amp; Calculations'!$D$5:$K$26,8,FALSE),FALSE))),1,VLOOKUP('Worksheet 2b'!$D$41,INDIRECT(VLOOKUP('Crash Summary Worksheet'!$D134,'Crash Types &amp; Calculations'!$M$5:$N$9,2,FALSE)),VLOOKUP('Crash Summary Worksheet'!$E134,'Crash Types &amp; Calculations'!$D$5:$K$26,8,FALSE),FALSE))</f>
        <v>1</v>
      </c>
      <c r="AX134" s="285">
        <f ca="1">IF(OR(ISBLANK('Worksheet 2b'!$D$41),ISBLANK($D134),ISBLANK($E134),$H134="N",ISBLANK($H134)),1,VLOOKUP('Worksheet 2b'!$D$41,INDIRECT(VLOOKUP('Crash Summary Worksheet'!$D134,'Crash Types &amp; Calculations'!$M$5:$N$9,2,FALSE)),VLOOKUP("Wet Pavement",'Crash Types &amp; Calculations'!$D$5:$K$26,8,FALSE),FALSE))</f>
        <v>1</v>
      </c>
      <c r="AY134" s="287">
        <f ca="1">IF(OR(ISBLANK('Worksheet 2b'!$D$41),ISBLANK($D134),ISBLANK($E134),$G134="N",ISBLANK($G134)),1,VLOOKUP('Worksheet 2b'!$D$41,INDIRECT(VLOOKUP('Crash Summary Worksheet'!$D134,'Crash Types &amp; Calculations'!$M$5:$N$9,2,FALSE)),VLOOKUP("Night",'Crash Types &amp; Calculations'!$D$5:$K$26,8,FALSE),FALSE))</f>
        <v>1</v>
      </c>
      <c r="AZ134" s="288">
        <f t="shared" ref="AZ134:AZ197" si="25">IF(SUM(1-$O134,1-$P134,1-$Q134,1-$R134,1-$S134,1-$T134)=0,0,$M134*(1-T134)/SUM(1-$O134,1-$P134,1-$Q134,1-$R134,1-$S134,1-$T134))</f>
        <v>0</v>
      </c>
    </row>
    <row r="135" spans="1:52" ht="12.75" customHeight="1" x14ac:dyDescent="0.2">
      <c r="A135" s="618">
        <v>130</v>
      </c>
      <c r="B135" s="118"/>
      <c r="C135" s="119"/>
      <c r="D135" s="117"/>
      <c r="E135" s="117"/>
      <c r="F135" s="117"/>
      <c r="G135" s="118"/>
      <c r="H135" s="118"/>
      <c r="I135" s="118"/>
      <c r="J135" s="118"/>
      <c r="K135" s="117"/>
      <c r="L135" s="120"/>
      <c r="M135" s="289">
        <f t="shared" ref="M135:M198" si="26">1-N135</f>
        <v>0</v>
      </c>
      <c r="N135" s="290">
        <f t="shared" ref="N135:N198" si="27">IF(F135="Related",U135*V135,1)</f>
        <v>1</v>
      </c>
      <c r="O135" s="283">
        <f>IF(ISBLANK('Worksheet 2a'!$D$13),1,
IF(AND(MAX(AC135:AE135)&gt;1,MIN(AC135:AE135)&lt;=1),MAX(AC135:AE135)*MIN(AC135:AE135),
IF(MIN(AC135:AE135)&gt;=1,MAX(AC135:AE135),MIN(AC135:AE135))))</f>
        <v>1</v>
      </c>
      <c r="P135" s="283">
        <f>IF(ISBLANK('Worksheet 2a'!$D$27),1,
IF(AND(MAX(AG135:AI135)&gt;1,MIN(AG135:AI135)&lt;=1),MAX(AG135:AI135)*MIN(AG135:AI135),
IF(MIN(AG135:AI135)&gt;=1,MAX(AG135:AI135),MIN(AG135:AI135))))</f>
        <v>1</v>
      </c>
      <c r="Q135" s="283">
        <f>IF(ISBLANK('Worksheet 2a'!$D$41),1,
IF(AND(MAX(AK135:AM135)&gt;1,MIN(AK135:AM135)&lt;=1),MAX(AK135:AM135)*MIN(AK135:AM135),
IF(MIN(AK135:AM135)&gt;=1,MAX(AK135:AM135),MIN(AK135:AM135))))</f>
        <v>1</v>
      </c>
      <c r="R135" s="283">
        <f>IF(ISBLANK('Worksheet 2b'!$D$13),1,
IF(AND(MAX(AO135:AQ135)&gt;1,MIN(AO135:AQ135)&lt;=1),MAX(AO135:AQ135)*MIN(AO135:AQ135),
IF(MIN(AO135:AQ135)&gt;=1,MAX(AO135:AQ135),MIN(AO135:AQ135))))</f>
        <v>1</v>
      </c>
      <c r="S135" s="283">
        <f>IF(ISBLANK('Worksheet 2b'!$D$27),1,
IF(AND(MAX(AS135:AU135)&gt;1,MIN(AS135:AU135)&lt;=1),MAX(AS135:AU135)*MIN(AS135:AU135),
IF(MIN(AS135:AU135)&gt;=1,MAX(AS135:AU135),MIN(AS135:AU135))))</f>
        <v>1</v>
      </c>
      <c r="T135" s="283">
        <f>IF(ISBLANK('Worksheet 2b'!$D$41),1,
IF(AND(MAX(AW135:AY135)&gt;1,MIN(AW135:AY135)&lt;=1),MAX(AW135:AY135)*MIN(AW135:AY135),
IF(MIN(AW135:AY135)&gt;=1,MAX(AW135:AY135),MIN(AW135:AY135))))</f>
        <v>1</v>
      </c>
      <c r="U135" s="669" cm="1">
        <f t="array" ref="U135">IF(MAX(O135:T135)&lt;=1,1,PRODUCT(IF(O135:T135&gt;=1,O135:T135)))</f>
        <v>1</v>
      </c>
      <c r="V135" s="669">
        <f t="shared" ref="V135:V198" si="28">IF(MIN(O135:T135)&gt;=1,1,MIN(MIN(O135:T135),MIN(W135:AB135),(MIN(W135:AB135)*MIN(O135:T135))^MIN(MIN(W135:AB135),MIN(O135:T135))))</f>
        <v>1</v>
      </c>
      <c r="W135" s="683" t="str">
        <f t="shared" ref="W135:W198" si="29">IF(O135=MIN($O135:$T135),"X",O135)</f>
        <v>X</v>
      </c>
      <c r="X135" s="683">
        <f>IF(P135=MIN($O135:$T135),IF(COUNTIF($W135:W135,"X")&gt;0,P135,"X"),P135)</f>
        <v>1</v>
      </c>
      <c r="Y135" s="683">
        <f>IF(Q135=MIN($O135:$T135),IF(COUNTIF($W135:X135,"X")&gt;0,Q135,"X"),Q135)</f>
        <v>1</v>
      </c>
      <c r="Z135" s="683">
        <f>IF(R135=MIN($O135:$T135),IF(COUNTIF($W135:Y135,"X")&gt;0,R135,"X"),R135)</f>
        <v>1</v>
      </c>
      <c r="AA135" s="683">
        <f>IF(S135=MIN($O135:$T135),IF(COUNTIF($W135:Z135,"X")&gt;0,S135,"X"),S135)</f>
        <v>1</v>
      </c>
      <c r="AB135" s="684">
        <f>IF(T135=MIN($O135:$T135),IF(COUNTIF($W135:AA135,"X")&gt;0,T135,"X"),T135)</f>
        <v>1</v>
      </c>
      <c r="AC135" s="284">
        <f ca="1">IF(OR(ISBLANK('Worksheet 2a'!$D$13),ISBLANK($D135),ISBLANK($E135),ISERROR(VLOOKUP('Worksheet 2a'!$D$13,INDIRECT(VLOOKUP('Crash Summary Worksheet'!$D135,'Crash Types &amp; Calculations'!$M$5:$N$9,2,FALSE)),VLOOKUP('Crash Summary Worksheet'!$E135,'Crash Types &amp; Calculations'!$D$5:$K$26,8,FALSE),FALSE))),1,VLOOKUP('Worksheet 2a'!$D$13,INDIRECT(VLOOKUP('Crash Summary Worksheet'!$D135,'Crash Types &amp; Calculations'!$M$5:$N$9,2,FALSE)),VLOOKUP('Crash Summary Worksheet'!$E135,'Crash Types &amp; Calculations'!$D$5:$K$26,8,FALSE),FALSE))</f>
        <v>1</v>
      </c>
      <c r="AD135" s="285">
        <f ca="1">IF(OR(ISBLANK('Worksheet 2a'!$D$13),ISBLANK($D135),ISBLANK($E135),$H135="N",ISBLANK($H135)),1,VLOOKUP('Worksheet 2a'!$D$13,INDIRECT(VLOOKUP('Crash Summary Worksheet'!$D135,'Crash Types &amp; Calculations'!$M$5:$N$9,2,FALSE)),VLOOKUP("Wet Pavement",'Crash Types &amp; Calculations'!$D$5:$K$26,8,FALSE),FALSE))</f>
        <v>1</v>
      </c>
      <c r="AE135" s="286">
        <f ca="1">IF(OR(ISBLANK('Worksheet 2a'!$D$13),ISBLANK($D135),ISBLANK($E135),$G135="N",ISBLANK($G135)),1,VLOOKUP('Worksheet 2a'!$D$13,INDIRECT(VLOOKUP('Crash Summary Worksheet'!$D135,'Crash Types &amp; Calculations'!$M$5:$N$9,2,FALSE)),VLOOKUP("Night",'Crash Types &amp; Calculations'!$D$5:$K$26,8,FALSE),FALSE))</f>
        <v>1</v>
      </c>
      <c r="AF135" s="288">
        <f t="shared" si="20"/>
        <v>0</v>
      </c>
      <c r="AG135" s="284">
        <f ca="1">IF(OR(ISBLANK('Worksheet 2a'!$D$27),ISBLANK($D135),ISBLANK($E135),ISERROR(VLOOKUP('Worksheet 2a'!$D$27,INDIRECT(VLOOKUP('Crash Summary Worksheet'!$D135,'Crash Types &amp; Calculations'!$M$5:$N$9,2,FALSE)),VLOOKUP('Crash Summary Worksheet'!$E135,'Crash Types &amp; Calculations'!$D$5:$K$26,8,FALSE),FALSE))),1,VLOOKUP('Worksheet 2a'!$D$27,INDIRECT(VLOOKUP('Crash Summary Worksheet'!$D135,'Crash Types &amp; Calculations'!$M$5:$N$9,2,FALSE)),VLOOKUP('Crash Summary Worksheet'!$E135,'Crash Types &amp; Calculations'!$D$5:$K$26,8,FALSE),FALSE))</f>
        <v>1</v>
      </c>
      <c r="AH135" s="285">
        <f ca="1">IF(OR(ISBLANK('Worksheet 2a'!$D$27),ISBLANK($D135),ISBLANK($E135),$H135="N",ISBLANK($H135)),1,VLOOKUP('Worksheet 2a'!$D$27,INDIRECT(VLOOKUP('Crash Summary Worksheet'!$D135,'Crash Types &amp; Calculations'!$M$5:$N$9,2,FALSE)),VLOOKUP("Wet Pavement",'Crash Types &amp; Calculations'!$D$5:$K$26,8,FALSE),FALSE))</f>
        <v>1</v>
      </c>
      <c r="AI135" s="286">
        <f ca="1">IF(OR(ISBLANK('Worksheet 2a'!$D$27),ISBLANK($D135),ISBLANK($E135),$G135="N",ISBLANK($G135)),1,VLOOKUP('Worksheet 2a'!$D$27,INDIRECT(VLOOKUP('Crash Summary Worksheet'!$D135,'Crash Types &amp; Calculations'!$M$5:$N$9,2,FALSE)),VLOOKUP("Night",'Crash Types &amp; Calculations'!$D$5:$K$26,8,FALSE),FALSE))</f>
        <v>1</v>
      </c>
      <c r="AJ135" s="288">
        <f t="shared" si="21"/>
        <v>0</v>
      </c>
      <c r="AK135" s="284">
        <f ca="1">IF(OR(ISBLANK('Worksheet 2a'!$D$41),ISBLANK($D135),ISBLANK($E135),ISERROR(VLOOKUP('Worksheet 2a'!$D$41,INDIRECT(VLOOKUP('Crash Summary Worksheet'!$D135,'Crash Types &amp; Calculations'!$M$5:$N$9,2,FALSE)),VLOOKUP('Crash Summary Worksheet'!$E135,'Crash Types &amp; Calculations'!$D$5:$K$26,8,FALSE),FALSE))),1,VLOOKUP('Worksheet 2a'!$D$41,INDIRECT(VLOOKUP('Crash Summary Worksheet'!$D135,'Crash Types &amp; Calculations'!$M$5:$N$9,2,FALSE)),VLOOKUP('Crash Summary Worksheet'!$E135,'Crash Types &amp; Calculations'!$D$5:$K$26,8,FALSE),FALSE))</f>
        <v>1</v>
      </c>
      <c r="AL135" s="285">
        <f ca="1">IF(OR(ISBLANK('Worksheet 2a'!$D$41),ISBLANK($D135),ISBLANK($E135),$H135="N",ISBLANK($H135)),1,VLOOKUP('Worksheet 2a'!$D$41,INDIRECT(VLOOKUP('Crash Summary Worksheet'!$D135,'Crash Types &amp; Calculations'!$M$5:$N$9,2,FALSE)),VLOOKUP("Wet Pavement",'Crash Types &amp; Calculations'!$D$5:$K$26,8,FALSE),FALSE))</f>
        <v>1</v>
      </c>
      <c r="AM135" s="287">
        <f ca="1">IF(OR(ISBLANK('Worksheet 2a'!$D$41),ISBLANK($D135),ISBLANK($E135),$G135="N",ISBLANK($G135)),1,VLOOKUP('Worksheet 2a'!$D$41,INDIRECT(VLOOKUP('Crash Summary Worksheet'!$D135,'Crash Types &amp; Calculations'!$M$5:$N$9,2,FALSE)),VLOOKUP("Night",'Crash Types &amp; Calculations'!$D$5:$K$26,8,FALSE),FALSE))</f>
        <v>1</v>
      </c>
      <c r="AN135" s="288">
        <f t="shared" si="22"/>
        <v>0</v>
      </c>
      <c r="AO135" s="284">
        <f ca="1">IF(OR(ISBLANK('Worksheet 2b'!$D$13),ISBLANK($D135),ISBLANK($E135),ISERROR(VLOOKUP('Worksheet 2b'!$D$13,INDIRECT(VLOOKUP('Crash Summary Worksheet'!$D135,'Crash Types &amp; Calculations'!$M$5:$N$9,2,FALSE)),VLOOKUP('Crash Summary Worksheet'!$E135,'Crash Types &amp; Calculations'!$D$5:$K$26,8,FALSE),FALSE))),1,VLOOKUP('Worksheet 2b'!$D$13,INDIRECT(VLOOKUP('Crash Summary Worksheet'!$D135,'Crash Types &amp; Calculations'!$M$5:$N$9,2,FALSE)),VLOOKUP('Crash Summary Worksheet'!$E135,'Crash Types &amp; Calculations'!$D$5:$K$26,8,FALSE),FALSE))</f>
        <v>1</v>
      </c>
      <c r="AP135" s="285">
        <f ca="1">IF(OR(ISBLANK('Worksheet 2b'!$D$13),ISBLANK($D135),ISBLANK($E135),$H135="N",ISBLANK($H135)),1,VLOOKUP('Worksheet 2b'!$D$13,INDIRECT(VLOOKUP('Crash Summary Worksheet'!$D135,'Crash Types &amp; Calculations'!$M$5:$N$9,2,FALSE)),VLOOKUP("Wet Pavement",'Crash Types &amp; Calculations'!$D$5:$K$26,8,FALSE),FALSE))</f>
        <v>1</v>
      </c>
      <c r="AQ135" s="286">
        <f ca="1">IF(OR(ISBLANK('Worksheet 2b'!$D$13),ISBLANK($D135),ISBLANK($E135),$G135="N",ISBLANK($G135)),1,VLOOKUP('Worksheet 2b'!$D$13,INDIRECT(VLOOKUP('Crash Summary Worksheet'!$D135,'Crash Types &amp; Calculations'!$M$5:$N$9,2,FALSE)),VLOOKUP("Night",'Crash Types &amp; Calculations'!$D$5:$K$26,8,FALSE),FALSE))</f>
        <v>1</v>
      </c>
      <c r="AR135" s="288">
        <f t="shared" si="23"/>
        <v>0</v>
      </c>
      <c r="AS135" s="284">
        <f ca="1">IF(OR(ISBLANK('Worksheet 2b'!$D$27),ISBLANK($D135),ISBLANK($E135),ISERROR(VLOOKUP('Worksheet 2b'!$D$27,INDIRECT(VLOOKUP('Crash Summary Worksheet'!$D135,'Crash Types &amp; Calculations'!$M$5:$N$9,2,FALSE)),VLOOKUP('Crash Summary Worksheet'!$E135,'Crash Types &amp; Calculations'!$D$5:$K$26,8,FALSE),FALSE))),1,VLOOKUP('Worksheet 2b'!$D$27,INDIRECT(VLOOKUP('Crash Summary Worksheet'!$D135,'Crash Types &amp; Calculations'!$M$5:$N$9,2,FALSE)),VLOOKUP('Crash Summary Worksheet'!$E135,'Crash Types &amp; Calculations'!$D$5:$K$26,8,FALSE),FALSE))</f>
        <v>1</v>
      </c>
      <c r="AT135" s="285">
        <f ca="1">IF(OR(ISBLANK('Worksheet 2b'!$D$27),ISBLANK($D135),ISBLANK($E135),$H135="N",ISBLANK($H135)),1,VLOOKUP('Worksheet 2b'!$D$27,INDIRECT(VLOOKUP('Crash Summary Worksheet'!$D135,'Crash Types &amp; Calculations'!$M$5:$N$9,2,FALSE)),VLOOKUP("Wet Pavement",'Crash Types &amp; Calculations'!$D$5:$K$26,8,FALSE),FALSE))</f>
        <v>1</v>
      </c>
      <c r="AU135" s="286">
        <f ca="1">IF(OR(ISBLANK('Worksheet 2b'!$D$27),ISBLANK($D135),ISBLANK($E135),$G135="N",ISBLANK($G135)),1,VLOOKUP('Worksheet 2b'!$D$27,INDIRECT(VLOOKUP('Crash Summary Worksheet'!$D135,'Crash Types &amp; Calculations'!$M$5:$N$9,2,FALSE)),VLOOKUP("Night",'Crash Types &amp; Calculations'!$D$5:$K$26,8,FALSE),FALSE))</f>
        <v>1</v>
      </c>
      <c r="AV135" s="288">
        <f t="shared" si="24"/>
        <v>0</v>
      </c>
      <c r="AW135" s="284">
        <f ca="1">IF(OR(ISBLANK('Worksheet 2b'!$D$41),ISBLANK($D135),ISBLANK($E135),ISERROR(VLOOKUP('Worksheet 2b'!$D$41,INDIRECT(VLOOKUP('Crash Summary Worksheet'!$D135,'Crash Types &amp; Calculations'!$M$5:$N$9,2,FALSE)),VLOOKUP('Crash Summary Worksheet'!$E135,'Crash Types &amp; Calculations'!$D$5:$K$26,8,FALSE),FALSE))),1,VLOOKUP('Worksheet 2b'!$D$41,INDIRECT(VLOOKUP('Crash Summary Worksheet'!$D135,'Crash Types &amp; Calculations'!$M$5:$N$9,2,FALSE)),VLOOKUP('Crash Summary Worksheet'!$E135,'Crash Types &amp; Calculations'!$D$5:$K$26,8,FALSE),FALSE))</f>
        <v>1</v>
      </c>
      <c r="AX135" s="285">
        <f ca="1">IF(OR(ISBLANK('Worksheet 2b'!$D$41),ISBLANK($D135),ISBLANK($E135),$H135="N",ISBLANK($H135)),1,VLOOKUP('Worksheet 2b'!$D$41,INDIRECT(VLOOKUP('Crash Summary Worksheet'!$D135,'Crash Types &amp; Calculations'!$M$5:$N$9,2,FALSE)),VLOOKUP("Wet Pavement",'Crash Types &amp; Calculations'!$D$5:$K$26,8,FALSE),FALSE))</f>
        <v>1</v>
      </c>
      <c r="AY135" s="287">
        <f ca="1">IF(OR(ISBLANK('Worksheet 2b'!$D$41),ISBLANK($D135),ISBLANK($E135),$G135="N",ISBLANK($G135)),1,VLOOKUP('Worksheet 2b'!$D$41,INDIRECT(VLOOKUP('Crash Summary Worksheet'!$D135,'Crash Types &amp; Calculations'!$M$5:$N$9,2,FALSE)),VLOOKUP("Night",'Crash Types &amp; Calculations'!$D$5:$K$26,8,FALSE),FALSE))</f>
        <v>1</v>
      </c>
      <c r="AZ135" s="288">
        <f t="shared" si="25"/>
        <v>0</v>
      </c>
    </row>
    <row r="136" spans="1:52" ht="12.75" customHeight="1" x14ac:dyDescent="0.2">
      <c r="A136" s="618">
        <v>131</v>
      </c>
      <c r="B136" s="118"/>
      <c r="C136" s="119"/>
      <c r="D136" s="117"/>
      <c r="E136" s="117"/>
      <c r="F136" s="117"/>
      <c r="G136" s="118"/>
      <c r="H136" s="118"/>
      <c r="I136" s="118"/>
      <c r="J136" s="118"/>
      <c r="K136" s="117"/>
      <c r="L136" s="120"/>
      <c r="M136" s="289">
        <f t="shared" si="26"/>
        <v>0</v>
      </c>
      <c r="N136" s="290">
        <f t="shared" si="27"/>
        <v>1</v>
      </c>
      <c r="O136" s="283">
        <f>IF(ISBLANK('Worksheet 2a'!$D$13),1,
IF(AND(MAX(AC136:AE136)&gt;1,MIN(AC136:AE136)&lt;=1),MAX(AC136:AE136)*MIN(AC136:AE136),
IF(MIN(AC136:AE136)&gt;=1,MAX(AC136:AE136),MIN(AC136:AE136))))</f>
        <v>1</v>
      </c>
      <c r="P136" s="283">
        <f>IF(ISBLANK('Worksheet 2a'!$D$27),1,
IF(AND(MAX(AG136:AI136)&gt;1,MIN(AG136:AI136)&lt;=1),MAX(AG136:AI136)*MIN(AG136:AI136),
IF(MIN(AG136:AI136)&gt;=1,MAX(AG136:AI136),MIN(AG136:AI136))))</f>
        <v>1</v>
      </c>
      <c r="Q136" s="283">
        <f>IF(ISBLANK('Worksheet 2a'!$D$41),1,
IF(AND(MAX(AK136:AM136)&gt;1,MIN(AK136:AM136)&lt;=1),MAX(AK136:AM136)*MIN(AK136:AM136),
IF(MIN(AK136:AM136)&gt;=1,MAX(AK136:AM136),MIN(AK136:AM136))))</f>
        <v>1</v>
      </c>
      <c r="R136" s="283">
        <f>IF(ISBLANK('Worksheet 2b'!$D$13),1,
IF(AND(MAX(AO136:AQ136)&gt;1,MIN(AO136:AQ136)&lt;=1),MAX(AO136:AQ136)*MIN(AO136:AQ136),
IF(MIN(AO136:AQ136)&gt;=1,MAX(AO136:AQ136),MIN(AO136:AQ136))))</f>
        <v>1</v>
      </c>
      <c r="S136" s="283">
        <f>IF(ISBLANK('Worksheet 2b'!$D$27),1,
IF(AND(MAX(AS136:AU136)&gt;1,MIN(AS136:AU136)&lt;=1),MAX(AS136:AU136)*MIN(AS136:AU136),
IF(MIN(AS136:AU136)&gt;=1,MAX(AS136:AU136),MIN(AS136:AU136))))</f>
        <v>1</v>
      </c>
      <c r="T136" s="283">
        <f>IF(ISBLANK('Worksheet 2b'!$D$41),1,
IF(AND(MAX(AW136:AY136)&gt;1,MIN(AW136:AY136)&lt;=1),MAX(AW136:AY136)*MIN(AW136:AY136),
IF(MIN(AW136:AY136)&gt;=1,MAX(AW136:AY136),MIN(AW136:AY136))))</f>
        <v>1</v>
      </c>
      <c r="U136" s="669" cm="1">
        <f t="array" ref="U136">IF(MAX(O136:T136)&lt;=1,1,PRODUCT(IF(O136:T136&gt;=1,O136:T136)))</f>
        <v>1</v>
      </c>
      <c r="V136" s="669">
        <f t="shared" si="28"/>
        <v>1</v>
      </c>
      <c r="W136" s="683" t="str">
        <f t="shared" si="29"/>
        <v>X</v>
      </c>
      <c r="X136" s="683">
        <f>IF(P136=MIN($O136:$T136),IF(COUNTIF($W136:W136,"X")&gt;0,P136,"X"),P136)</f>
        <v>1</v>
      </c>
      <c r="Y136" s="683">
        <f>IF(Q136=MIN($O136:$T136),IF(COUNTIF($W136:X136,"X")&gt;0,Q136,"X"),Q136)</f>
        <v>1</v>
      </c>
      <c r="Z136" s="683">
        <f>IF(R136=MIN($O136:$T136),IF(COUNTIF($W136:Y136,"X")&gt;0,R136,"X"),R136)</f>
        <v>1</v>
      </c>
      <c r="AA136" s="683">
        <f>IF(S136=MIN($O136:$T136),IF(COUNTIF($W136:Z136,"X")&gt;0,S136,"X"),S136)</f>
        <v>1</v>
      </c>
      <c r="AB136" s="684">
        <f>IF(T136=MIN($O136:$T136),IF(COUNTIF($W136:AA136,"X")&gt;0,T136,"X"),T136)</f>
        <v>1</v>
      </c>
      <c r="AC136" s="284">
        <f ca="1">IF(OR(ISBLANK('Worksheet 2a'!$D$13),ISBLANK($D136),ISBLANK($E136),ISERROR(VLOOKUP('Worksheet 2a'!$D$13,INDIRECT(VLOOKUP('Crash Summary Worksheet'!$D136,'Crash Types &amp; Calculations'!$M$5:$N$9,2,FALSE)),VLOOKUP('Crash Summary Worksheet'!$E136,'Crash Types &amp; Calculations'!$D$5:$K$26,8,FALSE),FALSE))),1,VLOOKUP('Worksheet 2a'!$D$13,INDIRECT(VLOOKUP('Crash Summary Worksheet'!$D136,'Crash Types &amp; Calculations'!$M$5:$N$9,2,FALSE)),VLOOKUP('Crash Summary Worksheet'!$E136,'Crash Types &amp; Calculations'!$D$5:$K$26,8,FALSE),FALSE))</f>
        <v>1</v>
      </c>
      <c r="AD136" s="285">
        <f ca="1">IF(OR(ISBLANK('Worksheet 2a'!$D$13),ISBLANK($D136),ISBLANK($E136),$H136="N",ISBLANK($H136)),1,VLOOKUP('Worksheet 2a'!$D$13,INDIRECT(VLOOKUP('Crash Summary Worksheet'!$D136,'Crash Types &amp; Calculations'!$M$5:$N$9,2,FALSE)),VLOOKUP("Wet Pavement",'Crash Types &amp; Calculations'!$D$5:$K$26,8,FALSE),FALSE))</f>
        <v>1</v>
      </c>
      <c r="AE136" s="286">
        <f ca="1">IF(OR(ISBLANK('Worksheet 2a'!$D$13),ISBLANK($D136),ISBLANK($E136),$G136="N",ISBLANK($G136)),1,VLOOKUP('Worksheet 2a'!$D$13,INDIRECT(VLOOKUP('Crash Summary Worksheet'!$D136,'Crash Types &amp; Calculations'!$M$5:$N$9,2,FALSE)),VLOOKUP("Night",'Crash Types &amp; Calculations'!$D$5:$K$26,8,FALSE),FALSE))</f>
        <v>1</v>
      </c>
      <c r="AF136" s="288">
        <f t="shared" si="20"/>
        <v>0</v>
      </c>
      <c r="AG136" s="284">
        <f ca="1">IF(OR(ISBLANK('Worksheet 2a'!$D$27),ISBLANK($D136),ISBLANK($E136),ISERROR(VLOOKUP('Worksheet 2a'!$D$27,INDIRECT(VLOOKUP('Crash Summary Worksheet'!$D136,'Crash Types &amp; Calculations'!$M$5:$N$9,2,FALSE)),VLOOKUP('Crash Summary Worksheet'!$E136,'Crash Types &amp; Calculations'!$D$5:$K$26,8,FALSE),FALSE))),1,VLOOKUP('Worksheet 2a'!$D$27,INDIRECT(VLOOKUP('Crash Summary Worksheet'!$D136,'Crash Types &amp; Calculations'!$M$5:$N$9,2,FALSE)),VLOOKUP('Crash Summary Worksheet'!$E136,'Crash Types &amp; Calculations'!$D$5:$K$26,8,FALSE),FALSE))</f>
        <v>1</v>
      </c>
      <c r="AH136" s="285">
        <f ca="1">IF(OR(ISBLANK('Worksheet 2a'!$D$27),ISBLANK($D136),ISBLANK($E136),$H136="N",ISBLANK($H136)),1,VLOOKUP('Worksheet 2a'!$D$27,INDIRECT(VLOOKUP('Crash Summary Worksheet'!$D136,'Crash Types &amp; Calculations'!$M$5:$N$9,2,FALSE)),VLOOKUP("Wet Pavement",'Crash Types &amp; Calculations'!$D$5:$K$26,8,FALSE),FALSE))</f>
        <v>1</v>
      </c>
      <c r="AI136" s="286">
        <f ca="1">IF(OR(ISBLANK('Worksheet 2a'!$D$27),ISBLANK($D136),ISBLANK($E136),$G136="N",ISBLANK($G136)),1,VLOOKUP('Worksheet 2a'!$D$27,INDIRECT(VLOOKUP('Crash Summary Worksheet'!$D136,'Crash Types &amp; Calculations'!$M$5:$N$9,2,FALSE)),VLOOKUP("Night",'Crash Types &amp; Calculations'!$D$5:$K$26,8,FALSE),FALSE))</f>
        <v>1</v>
      </c>
      <c r="AJ136" s="288">
        <f t="shared" si="21"/>
        <v>0</v>
      </c>
      <c r="AK136" s="284">
        <f ca="1">IF(OR(ISBLANK('Worksheet 2a'!$D$41),ISBLANK($D136),ISBLANK($E136),ISERROR(VLOOKUP('Worksheet 2a'!$D$41,INDIRECT(VLOOKUP('Crash Summary Worksheet'!$D136,'Crash Types &amp; Calculations'!$M$5:$N$9,2,FALSE)),VLOOKUP('Crash Summary Worksheet'!$E136,'Crash Types &amp; Calculations'!$D$5:$K$26,8,FALSE),FALSE))),1,VLOOKUP('Worksheet 2a'!$D$41,INDIRECT(VLOOKUP('Crash Summary Worksheet'!$D136,'Crash Types &amp; Calculations'!$M$5:$N$9,2,FALSE)),VLOOKUP('Crash Summary Worksheet'!$E136,'Crash Types &amp; Calculations'!$D$5:$K$26,8,FALSE),FALSE))</f>
        <v>1</v>
      </c>
      <c r="AL136" s="285">
        <f ca="1">IF(OR(ISBLANK('Worksheet 2a'!$D$41),ISBLANK($D136),ISBLANK($E136),$H136="N",ISBLANK($H136)),1,VLOOKUP('Worksheet 2a'!$D$41,INDIRECT(VLOOKUP('Crash Summary Worksheet'!$D136,'Crash Types &amp; Calculations'!$M$5:$N$9,2,FALSE)),VLOOKUP("Wet Pavement",'Crash Types &amp; Calculations'!$D$5:$K$26,8,FALSE),FALSE))</f>
        <v>1</v>
      </c>
      <c r="AM136" s="287">
        <f ca="1">IF(OR(ISBLANK('Worksheet 2a'!$D$41),ISBLANK($D136),ISBLANK($E136),$G136="N",ISBLANK($G136)),1,VLOOKUP('Worksheet 2a'!$D$41,INDIRECT(VLOOKUP('Crash Summary Worksheet'!$D136,'Crash Types &amp; Calculations'!$M$5:$N$9,2,FALSE)),VLOOKUP("Night",'Crash Types &amp; Calculations'!$D$5:$K$26,8,FALSE),FALSE))</f>
        <v>1</v>
      </c>
      <c r="AN136" s="288">
        <f t="shared" si="22"/>
        <v>0</v>
      </c>
      <c r="AO136" s="284">
        <f ca="1">IF(OR(ISBLANK('Worksheet 2b'!$D$13),ISBLANK($D136),ISBLANK($E136),ISERROR(VLOOKUP('Worksheet 2b'!$D$13,INDIRECT(VLOOKUP('Crash Summary Worksheet'!$D136,'Crash Types &amp; Calculations'!$M$5:$N$9,2,FALSE)),VLOOKUP('Crash Summary Worksheet'!$E136,'Crash Types &amp; Calculations'!$D$5:$K$26,8,FALSE),FALSE))),1,VLOOKUP('Worksheet 2b'!$D$13,INDIRECT(VLOOKUP('Crash Summary Worksheet'!$D136,'Crash Types &amp; Calculations'!$M$5:$N$9,2,FALSE)),VLOOKUP('Crash Summary Worksheet'!$E136,'Crash Types &amp; Calculations'!$D$5:$K$26,8,FALSE),FALSE))</f>
        <v>1</v>
      </c>
      <c r="AP136" s="285">
        <f ca="1">IF(OR(ISBLANK('Worksheet 2b'!$D$13),ISBLANK($D136),ISBLANK($E136),$H136="N",ISBLANK($H136)),1,VLOOKUP('Worksheet 2b'!$D$13,INDIRECT(VLOOKUP('Crash Summary Worksheet'!$D136,'Crash Types &amp; Calculations'!$M$5:$N$9,2,FALSE)),VLOOKUP("Wet Pavement",'Crash Types &amp; Calculations'!$D$5:$K$26,8,FALSE),FALSE))</f>
        <v>1</v>
      </c>
      <c r="AQ136" s="286">
        <f ca="1">IF(OR(ISBLANK('Worksheet 2b'!$D$13),ISBLANK($D136),ISBLANK($E136),$G136="N",ISBLANK($G136)),1,VLOOKUP('Worksheet 2b'!$D$13,INDIRECT(VLOOKUP('Crash Summary Worksheet'!$D136,'Crash Types &amp; Calculations'!$M$5:$N$9,2,FALSE)),VLOOKUP("Night",'Crash Types &amp; Calculations'!$D$5:$K$26,8,FALSE),FALSE))</f>
        <v>1</v>
      </c>
      <c r="AR136" s="288">
        <f t="shared" si="23"/>
        <v>0</v>
      </c>
      <c r="AS136" s="284">
        <f ca="1">IF(OR(ISBLANK('Worksheet 2b'!$D$27),ISBLANK($D136),ISBLANK($E136),ISERROR(VLOOKUP('Worksheet 2b'!$D$27,INDIRECT(VLOOKUP('Crash Summary Worksheet'!$D136,'Crash Types &amp; Calculations'!$M$5:$N$9,2,FALSE)),VLOOKUP('Crash Summary Worksheet'!$E136,'Crash Types &amp; Calculations'!$D$5:$K$26,8,FALSE),FALSE))),1,VLOOKUP('Worksheet 2b'!$D$27,INDIRECT(VLOOKUP('Crash Summary Worksheet'!$D136,'Crash Types &amp; Calculations'!$M$5:$N$9,2,FALSE)),VLOOKUP('Crash Summary Worksheet'!$E136,'Crash Types &amp; Calculations'!$D$5:$K$26,8,FALSE),FALSE))</f>
        <v>1</v>
      </c>
      <c r="AT136" s="285">
        <f ca="1">IF(OR(ISBLANK('Worksheet 2b'!$D$27),ISBLANK($D136),ISBLANK($E136),$H136="N",ISBLANK($H136)),1,VLOOKUP('Worksheet 2b'!$D$27,INDIRECT(VLOOKUP('Crash Summary Worksheet'!$D136,'Crash Types &amp; Calculations'!$M$5:$N$9,2,FALSE)),VLOOKUP("Wet Pavement",'Crash Types &amp; Calculations'!$D$5:$K$26,8,FALSE),FALSE))</f>
        <v>1</v>
      </c>
      <c r="AU136" s="286">
        <f ca="1">IF(OR(ISBLANK('Worksheet 2b'!$D$27),ISBLANK($D136),ISBLANK($E136),$G136="N",ISBLANK($G136)),1,VLOOKUP('Worksheet 2b'!$D$27,INDIRECT(VLOOKUP('Crash Summary Worksheet'!$D136,'Crash Types &amp; Calculations'!$M$5:$N$9,2,FALSE)),VLOOKUP("Night",'Crash Types &amp; Calculations'!$D$5:$K$26,8,FALSE),FALSE))</f>
        <v>1</v>
      </c>
      <c r="AV136" s="288">
        <f t="shared" si="24"/>
        <v>0</v>
      </c>
      <c r="AW136" s="284">
        <f ca="1">IF(OR(ISBLANK('Worksheet 2b'!$D$41),ISBLANK($D136),ISBLANK($E136),ISERROR(VLOOKUP('Worksheet 2b'!$D$41,INDIRECT(VLOOKUP('Crash Summary Worksheet'!$D136,'Crash Types &amp; Calculations'!$M$5:$N$9,2,FALSE)),VLOOKUP('Crash Summary Worksheet'!$E136,'Crash Types &amp; Calculations'!$D$5:$K$26,8,FALSE),FALSE))),1,VLOOKUP('Worksheet 2b'!$D$41,INDIRECT(VLOOKUP('Crash Summary Worksheet'!$D136,'Crash Types &amp; Calculations'!$M$5:$N$9,2,FALSE)),VLOOKUP('Crash Summary Worksheet'!$E136,'Crash Types &amp; Calculations'!$D$5:$K$26,8,FALSE),FALSE))</f>
        <v>1</v>
      </c>
      <c r="AX136" s="285">
        <f ca="1">IF(OR(ISBLANK('Worksheet 2b'!$D$41),ISBLANK($D136),ISBLANK($E136),$H136="N",ISBLANK($H136)),1,VLOOKUP('Worksheet 2b'!$D$41,INDIRECT(VLOOKUP('Crash Summary Worksheet'!$D136,'Crash Types &amp; Calculations'!$M$5:$N$9,2,FALSE)),VLOOKUP("Wet Pavement",'Crash Types &amp; Calculations'!$D$5:$K$26,8,FALSE),FALSE))</f>
        <v>1</v>
      </c>
      <c r="AY136" s="287">
        <f ca="1">IF(OR(ISBLANK('Worksheet 2b'!$D$41),ISBLANK($D136),ISBLANK($E136),$G136="N",ISBLANK($G136)),1,VLOOKUP('Worksheet 2b'!$D$41,INDIRECT(VLOOKUP('Crash Summary Worksheet'!$D136,'Crash Types &amp; Calculations'!$M$5:$N$9,2,FALSE)),VLOOKUP("Night",'Crash Types &amp; Calculations'!$D$5:$K$26,8,FALSE),FALSE))</f>
        <v>1</v>
      </c>
      <c r="AZ136" s="288">
        <f t="shared" si="25"/>
        <v>0</v>
      </c>
    </row>
    <row r="137" spans="1:52" ht="12.75" customHeight="1" x14ac:dyDescent="0.2">
      <c r="A137" s="618">
        <v>132</v>
      </c>
      <c r="B137" s="118"/>
      <c r="C137" s="119"/>
      <c r="D137" s="117"/>
      <c r="E137" s="117"/>
      <c r="F137" s="117"/>
      <c r="G137" s="118"/>
      <c r="H137" s="118"/>
      <c r="I137" s="118"/>
      <c r="J137" s="118"/>
      <c r="K137" s="117"/>
      <c r="L137" s="120"/>
      <c r="M137" s="289">
        <f t="shared" si="26"/>
        <v>0</v>
      </c>
      <c r="N137" s="290">
        <f t="shared" si="27"/>
        <v>1</v>
      </c>
      <c r="O137" s="283">
        <f>IF(ISBLANK('Worksheet 2a'!$D$13),1,
IF(AND(MAX(AC137:AE137)&gt;1,MIN(AC137:AE137)&lt;=1),MAX(AC137:AE137)*MIN(AC137:AE137),
IF(MIN(AC137:AE137)&gt;=1,MAX(AC137:AE137),MIN(AC137:AE137))))</f>
        <v>1</v>
      </c>
      <c r="P137" s="283">
        <f>IF(ISBLANK('Worksheet 2a'!$D$27),1,
IF(AND(MAX(AG137:AI137)&gt;1,MIN(AG137:AI137)&lt;=1),MAX(AG137:AI137)*MIN(AG137:AI137),
IF(MIN(AG137:AI137)&gt;=1,MAX(AG137:AI137),MIN(AG137:AI137))))</f>
        <v>1</v>
      </c>
      <c r="Q137" s="283">
        <f>IF(ISBLANK('Worksheet 2a'!$D$41),1,
IF(AND(MAX(AK137:AM137)&gt;1,MIN(AK137:AM137)&lt;=1),MAX(AK137:AM137)*MIN(AK137:AM137),
IF(MIN(AK137:AM137)&gt;=1,MAX(AK137:AM137),MIN(AK137:AM137))))</f>
        <v>1</v>
      </c>
      <c r="R137" s="283">
        <f>IF(ISBLANK('Worksheet 2b'!$D$13),1,
IF(AND(MAX(AO137:AQ137)&gt;1,MIN(AO137:AQ137)&lt;=1),MAX(AO137:AQ137)*MIN(AO137:AQ137),
IF(MIN(AO137:AQ137)&gt;=1,MAX(AO137:AQ137),MIN(AO137:AQ137))))</f>
        <v>1</v>
      </c>
      <c r="S137" s="283">
        <f>IF(ISBLANK('Worksheet 2b'!$D$27),1,
IF(AND(MAX(AS137:AU137)&gt;1,MIN(AS137:AU137)&lt;=1),MAX(AS137:AU137)*MIN(AS137:AU137),
IF(MIN(AS137:AU137)&gt;=1,MAX(AS137:AU137),MIN(AS137:AU137))))</f>
        <v>1</v>
      </c>
      <c r="T137" s="283">
        <f>IF(ISBLANK('Worksheet 2b'!$D$41),1,
IF(AND(MAX(AW137:AY137)&gt;1,MIN(AW137:AY137)&lt;=1),MAX(AW137:AY137)*MIN(AW137:AY137),
IF(MIN(AW137:AY137)&gt;=1,MAX(AW137:AY137),MIN(AW137:AY137))))</f>
        <v>1</v>
      </c>
      <c r="U137" s="669" cm="1">
        <f t="array" ref="U137">IF(MAX(O137:T137)&lt;=1,1,PRODUCT(IF(O137:T137&gt;=1,O137:T137)))</f>
        <v>1</v>
      </c>
      <c r="V137" s="669">
        <f t="shared" si="28"/>
        <v>1</v>
      </c>
      <c r="W137" s="683" t="str">
        <f t="shared" si="29"/>
        <v>X</v>
      </c>
      <c r="X137" s="683">
        <f>IF(P137=MIN($O137:$T137),IF(COUNTIF($W137:W137,"X")&gt;0,P137,"X"),P137)</f>
        <v>1</v>
      </c>
      <c r="Y137" s="683">
        <f>IF(Q137=MIN($O137:$T137),IF(COUNTIF($W137:X137,"X")&gt;0,Q137,"X"),Q137)</f>
        <v>1</v>
      </c>
      <c r="Z137" s="683">
        <f>IF(R137=MIN($O137:$T137),IF(COUNTIF($W137:Y137,"X")&gt;0,R137,"X"),R137)</f>
        <v>1</v>
      </c>
      <c r="AA137" s="683">
        <f>IF(S137=MIN($O137:$T137),IF(COUNTIF($W137:Z137,"X")&gt;0,S137,"X"),S137)</f>
        <v>1</v>
      </c>
      <c r="AB137" s="684">
        <f>IF(T137=MIN($O137:$T137),IF(COUNTIF($W137:AA137,"X")&gt;0,T137,"X"),T137)</f>
        <v>1</v>
      </c>
      <c r="AC137" s="284">
        <f ca="1">IF(OR(ISBLANK('Worksheet 2a'!$D$13),ISBLANK($D137),ISBLANK($E137),ISERROR(VLOOKUP('Worksheet 2a'!$D$13,INDIRECT(VLOOKUP('Crash Summary Worksheet'!$D137,'Crash Types &amp; Calculations'!$M$5:$N$9,2,FALSE)),VLOOKUP('Crash Summary Worksheet'!$E137,'Crash Types &amp; Calculations'!$D$5:$K$26,8,FALSE),FALSE))),1,VLOOKUP('Worksheet 2a'!$D$13,INDIRECT(VLOOKUP('Crash Summary Worksheet'!$D137,'Crash Types &amp; Calculations'!$M$5:$N$9,2,FALSE)),VLOOKUP('Crash Summary Worksheet'!$E137,'Crash Types &amp; Calculations'!$D$5:$K$26,8,FALSE),FALSE))</f>
        <v>1</v>
      </c>
      <c r="AD137" s="285">
        <f ca="1">IF(OR(ISBLANK('Worksheet 2a'!$D$13),ISBLANK($D137),ISBLANK($E137),$H137="N",ISBLANK($H137)),1,VLOOKUP('Worksheet 2a'!$D$13,INDIRECT(VLOOKUP('Crash Summary Worksheet'!$D137,'Crash Types &amp; Calculations'!$M$5:$N$9,2,FALSE)),VLOOKUP("Wet Pavement",'Crash Types &amp; Calculations'!$D$5:$K$26,8,FALSE),FALSE))</f>
        <v>1</v>
      </c>
      <c r="AE137" s="286">
        <f ca="1">IF(OR(ISBLANK('Worksheet 2a'!$D$13),ISBLANK($D137),ISBLANK($E137),$G137="N",ISBLANK($G137)),1,VLOOKUP('Worksheet 2a'!$D$13,INDIRECT(VLOOKUP('Crash Summary Worksheet'!$D137,'Crash Types &amp; Calculations'!$M$5:$N$9,2,FALSE)),VLOOKUP("Night",'Crash Types &amp; Calculations'!$D$5:$K$26,8,FALSE),FALSE))</f>
        <v>1</v>
      </c>
      <c r="AF137" s="288">
        <f t="shared" si="20"/>
        <v>0</v>
      </c>
      <c r="AG137" s="284">
        <f ca="1">IF(OR(ISBLANK('Worksheet 2a'!$D$27),ISBLANK($D137),ISBLANK($E137),ISERROR(VLOOKUP('Worksheet 2a'!$D$27,INDIRECT(VLOOKUP('Crash Summary Worksheet'!$D137,'Crash Types &amp; Calculations'!$M$5:$N$9,2,FALSE)),VLOOKUP('Crash Summary Worksheet'!$E137,'Crash Types &amp; Calculations'!$D$5:$K$26,8,FALSE),FALSE))),1,VLOOKUP('Worksheet 2a'!$D$27,INDIRECT(VLOOKUP('Crash Summary Worksheet'!$D137,'Crash Types &amp; Calculations'!$M$5:$N$9,2,FALSE)),VLOOKUP('Crash Summary Worksheet'!$E137,'Crash Types &amp; Calculations'!$D$5:$K$26,8,FALSE),FALSE))</f>
        <v>1</v>
      </c>
      <c r="AH137" s="285">
        <f ca="1">IF(OR(ISBLANK('Worksheet 2a'!$D$27),ISBLANK($D137),ISBLANK($E137),$H137="N",ISBLANK($H137)),1,VLOOKUP('Worksheet 2a'!$D$27,INDIRECT(VLOOKUP('Crash Summary Worksheet'!$D137,'Crash Types &amp; Calculations'!$M$5:$N$9,2,FALSE)),VLOOKUP("Wet Pavement",'Crash Types &amp; Calculations'!$D$5:$K$26,8,FALSE),FALSE))</f>
        <v>1</v>
      </c>
      <c r="AI137" s="286">
        <f ca="1">IF(OR(ISBLANK('Worksheet 2a'!$D$27),ISBLANK($D137),ISBLANK($E137),$G137="N",ISBLANK($G137)),1,VLOOKUP('Worksheet 2a'!$D$27,INDIRECT(VLOOKUP('Crash Summary Worksheet'!$D137,'Crash Types &amp; Calculations'!$M$5:$N$9,2,FALSE)),VLOOKUP("Night",'Crash Types &amp; Calculations'!$D$5:$K$26,8,FALSE),FALSE))</f>
        <v>1</v>
      </c>
      <c r="AJ137" s="288">
        <f t="shared" si="21"/>
        <v>0</v>
      </c>
      <c r="AK137" s="284">
        <f ca="1">IF(OR(ISBLANK('Worksheet 2a'!$D$41),ISBLANK($D137),ISBLANK($E137),ISERROR(VLOOKUP('Worksheet 2a'!$D$41,INDIRECT(VLOOKUP('Crash Summary Worksheet'!$D137,'Crash Types &amp; Calculations'!$M$5:$N$9,2,FALSE)),VLOOKUP('Crash Summary Worksheet'!$E137,'Crash Types &amp; Calculations'!$D$5:$K$26,8,FALSE),FALSE))),1,VLOOKUP('Worksheet 2a'!$D$41,INDIRECT(VLOOKUP('Crash Summary Worksheet'!$D137,'Crash Types &amp; Calculations'!$M$5:$N$9,2,FALSE)),VLOOKUP('Crash Summary Worksheet'!$E137,'Crash Types &amp; Calculations'!$D$5:$K$26,8,FALSE),FALSE))</f>
        <v>1</v>
      </c>
      <c r="AL137" s="285">
        <f ca="1">IF(OR(ISBLANK('Worksheet 2a'!$D$41),ISBLANK($D137),ISBLANK($E137),$H137="N",ISBLANK($H137)),1,VLOOKUP('Worksheet 2a'!$D$41,INDIRECT(VLOOKUP('Crash Summary Worksheet'!$D137,'Crash Types &amp; Calculations'!$M$5:$N$9,2,FALSE)),VLOOKUP("Wet Pavement",'Crash Types &amp; Calculations'!$D$5:$K$26,8,FALSE),FALSE))</f>
        <v>1</v>
      </c>
      <c r="AM137" s="287">
        <f ca="1">IF(OR(ISBLANK('Worksheet 2a'!$D$41),ISBLANK($D137),ISBLANK($E137),$G137="N",ISBLANK($G137)),1,VLOOKUP('Worksheet 2a'!$D$41,INDIRECT(VLOOKUP('Crash Summary Worksheet'!$D137,'Crash Types &amp; Calculations'!$M$5:$N$9,2,FALSE)),VLOOKUP("Night",'Crash Types &amp; Calculations'!$D$5:$K$26,8,FALSE),FALSE))</f>
        <v>1</v>
      </c>
      <c r="AN137" s="288">
        <f t="shared" si="22"/>
        <v>0</v>
      </c>
      <c r="AO137" s="284">
        <f ca="1">IF(OR(ISBLANK('Worksheet 2b'!$D$13),ISBLANK($D137),ISBLANK($E137),ISERROR(VLOOKUP('Worksheet 2b'!$D$13,INDIRECT(VLOOKUP('Crash Summary Worksheet'!$D137,'Crash Types &amp; Calculations'!$M$5:$N$9,2,FALSE)),VLOOKUP('Crash Summary Worksheet'!$E137,'Crash Types &amp; Calculations'!$D$5:$K$26,8,FALSE),FALSE))),1,VLOOKUP('Worksheet 2b'!$D$13,INDIRECT(VLOOKUP('Crash Summary Worksheet'!$D137,'Crash Types &amp; Calculations'!$M$5:$N$9,2,FALSE)),VLOOKUP('Crash Summary Worksheet'!$E137,'Crash Types &amp; Calculations'!$D$5:$K$26,8,FALSE),FALSE))</f>
        <v>1</v>
      </c>
      <c r="AP137" s="285">
        <f ca="1">IF(OR(ISBLANK('Worksheet 2b'!$D$13),ISBLANK($D137),ISBLANK($E137),$H137="N",ISBLANK($H137)),1,VLOOKUP('Worksheet 2b'!$D$13,INDIRECT(VLOOKUP('Crash Summary Worksheet'!$D137,'Crash Types &amp; Calculations'!$M$5:$N$9,2,FALSE)),VLOOKUP("Wet Pavement",'Crash Types &amp; Calculations'!$D$5:$K$26,8,FALSE),FALSE))</f>
        <v>1</v>
      </c>
      <c r="AQ137" s="286">
        <f ca="1">IF(OR(ISBLANK('Worksheet 2b'!$D$13),ISBLANK($D137),ISBLANK($E137),$G137="N",ISBLANK($G137)),1,VLOOKUP('Worksheet 2b'!$D$13,INDIRECT(VLOOKUP('Crash Summary Worksheet'!$D137,'Crash Types &amp; Calculations'!$M$5:$N$9,2,FALSE)),VLOOKUP("Night",'Crash Types &amp; Calculations'!$D$5:$K$26,8,FALSE),FALSE))</f>
        <v>1</v>
      </c>
      <c r="AR137" s="288">
        <f t="shared" si="23"/>
        <v>0</v>
      </c>
      <c r="AS137" s="284">
        <f ca="1">IF(OR(ISBLANK('Worksheet 2b'!$D$27),ISBLANK($D137),ISBLANK($E137),ISERROR(VLOOKUP('Worksheet 2b'!$D$27,INDIRECT(VLOOKUP('Crash Summary Worksheet'!$D137,'Crash Types &amp; Calculations'!$M$5:$N$9,2,FALSE)),VLOOKUP('Crash Summary Worksheet'!$E137,'Crash Types &amp; Calculations'!$D$5:$K$26,8,FALSE),FALSE))),1,VLOOKUP('Worksheet 2b'!$D$27,INDIRECT(VLOOKUP('Crash Summary Worksheet'!$D137,'Crash Types &amp; Calculations'!$M$5:$N$9,2,FALSE)),VLOOKUP('Crash Summary Worksheet'!$E137,'Crash Types &amp; Calculations'!$D$5:$K$26,8,FALSE),FALSE))</f>
        <v>1</v>
      </c>
      <c r="AT137" s="285">
        <f ca="1">IF(OR(ISBLANK('Worksheet 2b'!$D$27),ISBLANK($D137),ISBLANK($E137),$H137="N",ISBLANK($H137)),1,VLOOKUP('Worksheet 2b'!$D$27,INDIRECT(VLOOKUP('Crash Summary Worksheet'!$D137,'Crash Types &amp; Calculations'!$M$5:$N$9,2,FALSE)),VLOOKUP("Wet Pavement",'Crash Types &amp; Calculations'!$D$5:$K$26,8,FALSE),FALSE))</f>
        <v>1</v>
      </c>
      <c r="AU137" s="286">
        <f ca="1">IF(OR(ISBLANK('Worksheet 2b'!$D$27),ISBLANK($D137),ISBLANK($E137),$G137="N",ISBLANK($G137)),1,VLOOKUP('Worksheet 2b'!$D$27,INDIRECT(VLOOKUP('Crash Summary Worksheet'!$D137,'Crash Types &amp; Calculations'!$M$5:$N$9,2,FALSE)),VLOOKUP("Night",'Crash Types &amp; Calculations'!$D$5:$K$26,8,FALSE),FALSE))</f>
        <v>1</v>
      </c>
      <c r="AV137" s="288">
        <f t="shared" si="24"/>
        <v>0</v>
      </c>
      <c r="AW137" s="284">
        <f ca="1">IF(OR(ISBLANK('Worksheet 2b'!$D$41),ISBLANK($D137),ISBLANK($E137),ISERROR(VLOOKUP('Worksheet 2b'!$D$41,INDIRECT(VLOOKUP('Crash Summary Worksheet'!$D137,'Crash Types &amp; Calculations'!$M$5:$N$9,2,FALSE)),VLOOKUP('Crash Summary Worksheet'!$E137,'Crash Types &amp; Calculations'!$D$5:$K$26,8,FALSE),FALSE))),1,VLOOKUP('Worksheet 2b'!$D$41,INDIRECT(VLOOKUP('Crash Summary Worksheet'!$D137,'Crash Types &amp; Calculations'!$M$5:$N$9,2,FALSE)),VLOOKUP('Crash Summary Worksheet'!$E137,'Crash Types &amp; Calculations'!$D$5:$K$26,8,FALSE),FALSE))</f>
        <v>1</v>
      </c>
      <c r="AX137" s="285">
        <f ca="1">IF(OR(ISBLANK('Worksheet 2b'!$D$41),ISBLANK($D137),ISBLANK($E137),$H137="N",ISBLANK($H137)),1,VLOOKUP('Worksheet 2b'!$D$41,INDIRECT(VLOOKUP('Crash Summary Worksheet'!$D137,'Crash Types &amp; Calculations'!$M$5:$N$9,2,FALSE)),VLOOKUP("Wet Pavement",'Crash Types &amp; Calculations'!$D$5:$K$26,8,FALSE),FALSE))</f>
        <v>1</v>
      </c>
      <c r="AY137" s="287">
        <f ca="1">IF(OR(ISBLANK('Worksheet 2b'!$D$41),ISBLANK($D137),ISBLANK($E137),$G137="N",ISBLANK($G137)),1,VLOOKUP('Worksheet 2b'!$D$41,INDIRECT(VLOOKUP('Crash Summary Worksheet'!$D137,'Crash Types &amp; Calculations'!$M$5:$N$9,2,FALSE)),VLOOKUP("Night",'Crash Types &amp; Calculations'!$D$5:$K$26,8,FALSE),FALSE))</f>
        <v>1</v>
      </c>
      <c r="AZ137" s="288">
        <f t="shared" si="25"/>
        <v>0</v>
      </c>
    </row>
    <row r="138" spans="1:52" ht="12.75" customHeight="1" x14ac:dyDescent="0.2">
      <c r="A138" s="618">
        <v>133</v>
      </c>
      <c r="B138" s="118"/>
      <c r="C138" s="119"/>
      <c r="D138" s="117"/>
      <c r="E138" s="117"/>
      <c r="F138" s="117"/>
      <c r="G138" s="118"/>
      <c r="H138" s="118"/>
      <c r="I138" s="118"/>
      <c r="J138" s="118"/>
      <c r="K138" s="117"/>
      <c r="L138" s="120"/>
      <c r="M138" s="289">
        <f t="shared" si="26"/>
        <v>0</v>
      </c>
      <c r="N138" s="290">
        <f t="shared" si="27"/>
        <v>1</v>
      </c>
      <c r="O138" s="283">
        <f>IF(ISBLANK('Worksheet 2a'!$D$13),1,
IF(AND(MAX(AC138:AE138)&gt;1,MIN(AC138:AE138)&lt;=1),MAX(AC138:AE138)*MIN(AC138:AE138),
IF(MIN(AC138:AE138)&gt;=1,MAX(AC138:AE138),MIN(AC138:AE138))))</f>
        <v>1</v>
      </c>
      <c r="P138" s="283">
        <f>IF(ISBLANK('Worksheet 2a'!$D$27),1,
IF(AND(MAX(AG138:AI138)&gt;1,MIN(AG138:AI138)&lt;=1),MAX(AG138:AI138)*MIN(AG138:AI138),
IF(MIN(AG138:AI138)&gt;=1,MAX(AG138:AI138),MIN(AG138:AI138))))</f>
        <v>1</v>
      </c>
      <c r="Q138" s="283">
        <f>IF(ISBLANK('Worksheet 2a'!$D$41),1,
IF(AND(MAX(AK138:AM138)&gt;1,MIN(AK138:AM138)&lt;=1),MAX(AK138:AM138)*MIN(AK138:AM138),
IF(MIN(AK138:AM138)&gt;=1,MAX(AK138:AM138),MIN(AK138:AM138))))</f>
        <v>1</v>
      </c>
      <c r="R138" s="283">
        <f>IF(ISBLANK('Worksheet 2b'!$D$13),1,
IF(AND(MAX(AO138:AQ138)&gt;1,MIN(AO138:AQ138)&lt;=1),MAX(AO138:AQ138)*MIN(AO138:AQ138),
IF(MIN(AO138:AQ138)&gt;=1,MAX(AO138:AQ138),MIN(AO138:AQ138))))</f>
        <v>1</v>
      </c>
      <c r="S138" s="283">
        <f>IF(ISBLANK('Worksheet 2b'!$D$27),1,
IF(AND(MAX(AS138:AU138)&gt;1,MIN(AS138:AU138)&lt;=1),MAX(AS138:AU138)*MIN(AS138:AU138),
IF(MIN(AS138:AU138)&gt;=1,MAX(AS138:AU138),MIN(AS138:AU138))))</f>
        <v>1</v>
      </c>
      <c r="T138" s="283">
        <f>IF(ISBLANK('Worksheet 2b'!$D$41),1,
IF(AND(MAX(AW138:AY138)&gt;1,MIN(AW138:AY138)&lt;=1),MAX(AW138:AY138)*MIN(AW138:AY138),
IF(MIN(AW138:AY138)&gt;=1,MAX(AW138:AY138),MIN(AW138:AY138))))</f>
        <v>1</v>
      </c>
      <c r="U138" s="669" cm="1">
        <f t="array" ref="U138">IF(MAX(O138:T138)&lt;=1,1,PRODUCT(IF(O138:T138&gt;=1,O138:T138)))</f>
        <v>1</v>
      </c>
      <c r="V138" s="669">
        <f t="shared" si="28"/>
        <v>1</v>
      </c>
      <c r="W138" s="683" t="str">
        <f t="shared" si="29"/>
        <v>X</v>
      </c>
      <c r="X138" s="683">
        <f>IF(P138=MIN($O138:$T138),IF(COUNTIF($W138:W138,"X")&gt;0,P138,"X"),P138)</f>
        <v>1</v>
      </c>
      <c r="Y138" s="683">
        <f>IF(Q138=MIN($O138:$T138),IF(COUNTIF($W138:X138,"X")&gt;0,Q138,"X"),Q138)</f>
        <v>1</v>
      </c>
      <c r="Z138" s="683">
        <f>IF(R138=MIN($O138:$T138),IF(COUNTIF($W138:Y138,"X")&gt;0,R138,"X"),R138)</f>
        <v>1</v>
      </c>
      <c r="AA138" s="683">
        <f>IF(S138=MIN($O138:$T138),IF(COUNTIF($W138:Z138,"X")&gt;0,S138,"X"),S138)</f>
        <v>1</v>
      </c>
      <c r="AB138" s="684">
        <f>IF(T138=MIN($O138:$T138),IF(COUNTIF($W138:AA138,"X")&gt;0,T138,"X"),T138)</f>
        <v>1</v>
      </c>
      <c r="AC138" s="284">
        <f ca="1">IF(OR(ISBLANK('Worksheet 2a'!$D$13),ISBLANK($D138),ISBLANK($E138),ISERROR(VLOOKUP('Worksheet 2a'!$D$13,INDIRECT(VLOOKUP('Crash Summary Worksheet'!$D138,'Crash Types &amp; Calculations'!$M$5:$N$9,2,FALSE)),VLOOKUP('Crash Summary Worksheet'!$E138,'Crash Types &amp; Calculations'!$D$5:$K$26,8,FALSE),FALSE))),1,VLOOKUP('Worksheet 2a'!$D$13,INDIRECT(VLOOKUP('Crash Summary Worksheet'!$D138,'Crash Types &amp; Calculations'!$M$5:$N$9,2,FALSE)),VLOOKUP('Crash Summary Worksheet'!$E138,'Crash Types &amp; Calculations'!$D$5:$K$26,8,FALSE),FALSE))</f>
        <v>1</v>
      </c>
      <c r="AD138" s="285">
        <f ca="1">IF(OR(ISBLANK('Worksheet 2a'!$D$13),ISBLANK($D138),ISBLANK($E138),$H138="N",ISBLANK($H138)),1,VLOOKUP('Worksheet 2a'!$D$13,INDIRECT(VLOOKUP('Crash Summary Worksheet'!$D138,'Crash Types &amp; Calculations'!$M$5:$N$9,2,FALSE)),VLOOKUP("Wet Pavement",'Crash Types &amp; Calculations'!$D$5:$K$26,8,FALSE),FALSE))</f>
        <v>1</v>
      </c>
      <c r="AE138" s="286">
        <f ca="1">IF(OR(ISBLANK('Worksheet 2a'!$D$13),ISBLANK($D138),ISBLANK($E138),$G138="N",ISBLANK($G138)),1,VLOOKUP('Worksheet 2a'!$D$13,INDIRECT(VLOOKUP('Crash Summary Worksheet'!$D138,'Crash Types &amp; Calculations'!$M$5:$N$9,2,FALSE)),VLOOKUP("Night",'Crash Types &amp; Calculations'!$D$5:$K$26,8,FALSE),FALSE))</f>
        <v>1</v>
      </c>
      <c r="AF138" s="288">
        <f t="shared" si="20"/>
        <v>0</v>
      </c>
      <c r="AG138" s="284">
        <f ca="1">IF(OR(ISBLANK('Worksheet 2a'!$D$27),ISBLANK($D138),ISBLANK($E138),ISERROR(VLOOKUP('Worksheet 2a'!$D$27,INDIRECT(VLOOKUP('Crash Summary Worksheet'!$D138,'Crash Types &amp; Calculations'!$M$5:$N$9,2,FALSE)),VLOOKUP('Crash Summary Worksheet'!$E138,'Crash Types &amp; Calculations'!$D$5:$K$26,8,FALSE),FALSE))),1,VLOOKUP('Worksheet 2a'!$D$27,INDIRECT(VLOOKUP('Crash Summary Worksheet'!$D138,'Crash Types &amp; Calculations'!$M$5:$N$9,2,FALSE)),VLOOKUP('Crash Summary Worksheet'!$E138,'Crash Types &amp; Calculations'!$D$5:$K$26,8,FALSE),FALSE))</f>
        <v>1</v>
      </c>
      <c r="AH138" s="285">
        <f ca="1">IF(OR(ISBLANK('Worksheet 2a'!$D$27),ISBLANK($D138),ISBLANK($E138),$H138="N",ISBLANK($H138)),1,VLOOKUP('Worksheet 2a'!$D$27,INDIRECT(VLOOKUP('Crash Summary Worksheet'!$D138,'Crash Types &amp; Calculations'!$M$5:$N$9,2,FALSE)),VLOOKUP("Wet Pavement",'Crash Types &amp; Calculations'!$D$5:$K$26,8,FALSE),FALSE))</f>
        <v>1</v>
      </c>
      <c r="AI138" s="286">
        <f ca="1">IF(OR(ISBLANK('Worksheet 2a'!$D$27),ISBLANK($D138),ISBLANK($E138),$G138="N",ISBLANK($G138)),1,VLOOKUP('Worksheet 2a'!$D$27,INDIRECT(VLOOKUP('Crash Summary Worksheet'!$D138,'Crash Types &amp; Calculations'!$M$5:$N$9,2,FALSE)),VLOOKUP("Night",'Crash Types &amp; Calculations'!$D$5:$K$26,8,FALSE),FALSE))</f>
        <v>1</v>
      </c>
      <c r="AJ138" s="288">
        <f t="shared" si="21"/>
        <v>0</v>
      </c>
      <c r="AK138" s="284">
        <f ca="1">IF(OR(ISBLANK('Worksheet 2a'!$D$41),ISBLANK($D138),ISBLANK($E138),ISERROR(VLOOKUP('Worksheet 2a'!$D$41,INDIRECT(VLOOKUP('Crash Summary Worksheet'!$D138,'Crash Types &amp; Calculations'!$M$5:$N$9,2,FALSE)),VLOOKUP('Crash Summary Worksheet'!$E138,'Crash Types &amp; Calculations'!$D$5:$K$26,8,FALSE),FALSE))),1,VLOOKUP('Worksheet 2a'!$D$41,INDIRECT(VLOOKUP('Crash Summary Worksheet'!$D138,'Crash Types &amp; Calculations'!$M$5:$N$9,2,FALSE)),VLOOKUP('Crash Summary Worksheet'!$E138,'Crash Types &amp; Calculations'!$D$5:$K$26,8,FALSE),FALSE))</f>
        <v>1</v>
      </c>
      <c r="AL138" s="285">
        <f ca="1">IF(OR(ISBLANK('Worksheet 2a'!$D$41),ISBLANK($D138),ISBLANK($E138),$H138="N",ISBLANK($H138)),1,VLOOKUP('Worksheet 2a'!$D$41,INDIRECT(VLOOKUP('Crash Summary Worksheet'!$D138,'Crash Types &amp; Calculations'!$M$5:$N$9,2,FALSE)),VLOOKUP("Wet Pavement",'Crash Types &amp; Calculations'!$D$5:$K$26,8,FALSE),FALSE))</f>
        <v>1</v>
      </c>
      <c r="AM138" s="287">
        <f ca="1">IF(OR(ISBLANK('Worksheet 2a'!$D$41),ISBLANK($D138),ISBLANK($E138),$G138="N",ISBLANK($G138)),1,VLOOKUP('Worksheet 2a'!$D$41,INDIRECT(VLOOKUP('Crash Summary Worksheet'!$D138,'Crash Types &amp; Calculations'!$M$5:$N$9,2,FALSE)),VLOOKUP("Night",'Crash Types &amp; Calculations'!$D$5:$K$26,8,FALSE),FALSE))</f>
        <v>1</v>
      </c>
      <c r="AN138" s="288">
        <f t="shared" si="22"/>
        <v>0</v>
      </c>
      <c r="AO138" s="284">
        <f ca="1">IF(OR(ISBLANK('Worksheet 2b'!$D$13),ISBLANK($D138),ISBLANK($E138),ISERROR(VLOOKUP('Worksheet 2b'!$D$13,INDIRECT(VLOOKUP('Crash Summary Worksheet'!$D138,'Crash Types &amp; Calculations'!$M$5:$N$9,2,FALSE)),VLOOKUP('Crash Summary Worksheet'!$E138,'Crash Types &amp; Calculations'!$D$5:$K$26,8,FALSE),FALSE))),1,VLOOKUP('Worksheet 2b'!$D$13,INDIRECT(VLOOKUP('Crash Summary Worksheet'!$D138,'Crash Types &amp; Calculations'!$M$5:$N$9,2,FALSE)),VLOOKUP('Crash Summary Worksheet'!$E138,'Crash Types &amp; Calculations'!$D$5:$K$26,8,FALSE),FALSE))</f>
        <v>1</v>
      </c>
      <c r="AP138" s="285">
        <f ca="1">IF(OR(ISBLANK('Worksheet 2b'!$D$13),ISBLANK($D138),ISBLANK($E138),$H138="N",ISBLANK($H138)),1,VLOOKUP('Worksheet 2b'!$D$13,INDIRECT(VLOOKUP('Crash Summary Worksheet'!$D138,'Crash Types &amp; Calculations'!$M$5:$N$9,2,FALSE)),VLOOKUP("Wet Pavement",'Crash Types &amp; Calculations'!$D$5:$K$26,8,FALSE),FALSE))</f>
        <v>1</v>
      </c>
      <c r="AQ138" s="286">
        <f ca="1">IF(OR(ISBLANK('Worksheet 2b'!$D$13),ISBLANK($D138),ISBLANK($E138),$G138="N",ISBLANK($G138)),1,VLOOKUP('Worksheet 2b'!$D$13,INDIRECT(VLOOKUP('Crash Summary Worksheet'!$D138,'Crash Types &amp; Calculations'!$M$5:$N$9,2,FALSE)),VLOOKUP("Night",'Crash Types &amp; Calculations'!$D$5:$K$26,8,FALSE),FALSE))</f>
        <v>1</v>
      </c>
      <c r="AR138" s="288">
        <f t="shared" si="23"/>
        <v>0</v>
      </c>
      <c r="AS138" s="284">
        <f ca="1">IF(OR(ISBLANK('Worksheet 2b'!$D$27),ISBLANK($D138),ISBLANK($E138),ISERROR(VLOOKUP('Worksheet 2b'!$D$27,INDIRECT(VLOOKUP('Crash Summary Worksheet'!$D138,'Crash Types &amp; Calculations'!$M$5:$N$9,2,FALSE)),VLOOKUP('Crash Summary Worksheet'!$E138,'Crash Types &amp; Calculations'!$D$5:$K$26,8,FALSE),FALSE))),1,VLOOKUP('Worksheet 2b'!$D$27,INDIRECT(VLOOKUP('Crash Summary Worksheet'!$D138,'Crash Types &amp; Calculations'!$M$5:$N$9,2,FALSE)),VLOOKUP('Crash Summary Worksheet'!$E138,'Crash Types &amp; Calculations'!$D$5:$K$26,8,FALSE),FALSE))</f>
        <v>1</v>
      </c>
      <c r="AT138" s="285">
        <f ca="1">IF(OR(ISBLANK('Worksheet 2b'!$D$27),ISBLANK($D138),ISBLANK($E138),$H138="N",ISBLANK($H138)),1,VLOOKUP('Worksheet 2b'!$D$27,INDIRECT(VLOOKUP('Crash Summary Worksheet'!$D138,'Crash Types &amp; Calculations'!$M$5:$N$9,2,FALSE)),VLOOKUP("Wet Pavement",'Crash Types &amp; Calculations'!$D$5:$K$26,8,FALSE),FALSE))</f>
        <v>1</v>
      </c>
      <c r="AU138" s="286">
        <f ca="1">IF(OR(ISBLANK('Worksheet 2b'!$D$27),ISBLANK($D138),ISBLANK($E138),$G138="N",ISBLANK($G138)),1,VLOOKUP('Worksheet 2b'!$D$27,INDIRECT(VLOOKUP('Crash Summary Worksheet'!$D138,'Crash Types &amp; Calculations'!$M$5:$N$9,2,FALSE)),VLOOKUP("Night",'Crash Types &amp; Calculations'!$D$5:$K$26,8,FALSE),FALSE))</f>
        <v>1</v>
      </c>
      <c r="AV138" s="288">
        <f t="shared" si="24"/>
        <v>0</v>
      </c>
      <c r="AW138" s="284">
        <f ca="1">IF(OR(ISBLANK('Worksheet 2b'!$D$41),ISBLANK($D138),ISBLANK($E138),ISERROR(VLOOKUP('Worksheet 2b'!$D$41,INDIRECT(VLOOKUP('Crash Summary Worksheet'!$D138,'Crash Types &amp; Calculations'!$M$5:$N$9,2,FALSE)),VLOOKUP('Crash Summary Worksheet'!$E138,'Crash Types &amp; Calculations'!$D$5:$K$26,8,FALSE),FALSE))),1,VLOOKUP('Worksheet 2b'!$D$41,INDIRECT(VLOOKUP('Crash Summary Worksheet'!$D138,'Crash Types &amp; Calculations'!$M$5:$N$9,2,FALSE)),VLOOKUP('Crash Summary Worksheet'!$E138,'Crash Types &amp; Calculations'!$D$5:$K$26,8,FALSE),FALSE))</f>
        <v>1</v>
      </c>
      <c r="AX138" s="285">
        <f ca="1">IF(OR(ISBLANK('Worksheet 2b'!$D$41),ISBLANK($D138),ISBLANK($E138),$H138="N",ISBLANK($H138)),1,VLOOKUP('Worksheet 2b'!$D$41,INDIRECT(VLOOKUP('Crash Summary Worksheet'!$D138,'Crash Types &amp; Calculations'!$M$5:$N$9,2,FALSE)),VLOOKUP("Wet Pavement",'Crash Types &amp; Calculations'!$D$5:$K$26,8,FALSE),FALSE))</f>
        <v>1</v>
      </c>
      <c r="AY138" s="287">
        <f ca="1">IF(OR(ISBLANK('Worksheet 2b'!$D$41),ISBLANK($D138),ISBLANK($E138),$G138="N",ISBLANK($G138)),1,VLOOKUP('Worksheet 2b'!$D$41,INDIRECT(VLOOKUP('Crash Summary Worksheet'!$D138,'Crash Types &amp; Calculations'!$M$5:$N$9,2,FALSE)),VLOOKUP("Night",'Crash Types &amp; Calculations'!$D$5:$K$26,8,FALSE),FALSE))</f>
        <v>1</v>
      </c>
      <c r="AZ138" s="288">
        <f t="shared" si="25"/>
        <v>0</v>
      </c>
    </row>
    <row r="139" spans="1:52" ht="12.75" customHeight="1" x14ac:dyDescent="0.2">
      <c r="A139" s="618">
        <v>134</v>
      </c>
      <c r="B139" s="118"/>
      <c r="C139" s="119"/>
      <c r="D139" s="117"/>
      <c r="E139" s="117"/>
      <c r="F139" s="117"/>
      <c r="G139" s="118"/>
      <c r="H139" s="118"/>
      <c r="I139" s="118"/>
      <c r="J139" s="118"/>
      <c r="K139" s="117"/>
      <c r="L139" s="120"/>
      <c r="M139" s="289">
        <f t="shared" si="26"/>
        <v>0</v>
      </c>
      <c r="N139" s="290">
        <f t="shared" si="27"/>
        <v>1</v>
      </c>
      <c r="O139" s="283">
        <f>IF(ISBLANK('Worksheet 2a'!$D$13),1,
IF(AND(MAX(AC139:AE139)&gt;1,MIN(AC139:AE139)&lt;=1),MAX(AC139:AE139)*MIN(AC139:AE139),
IF(MIN(AC139:AE139)&gt;=1,MAX(AC139:AE139),MIN(AC139:AE139))))</f>
        <v>1</v>
      </c>
      <c r="P139" s="283">
        <f>IF(ISBLANK('Worksheet 2a'!$D$27),1,
IF(AND(MAX(AG139:AI139)&gt;1,MIN(AG139:AI139)&lt;=1),MAX(AG139:AI139)*MIN(AG139:AI139),
IF(MIN(AG139:AI139)&gt;=1,MAX(AG139:AI139),MIN(AG139:AI139))))</f>
        <v>1</v>
      </c>
      <c r="Q139" s="283">
        <f>IF(ISBLANK('Worksheet 2a'!$D$41),1,
IF(AND(MAX(AK139:AM139)&gt;1,MIN(AK139:AM139)&lt;=1),MAX(AK139:AM139)*MIN(AK139:AM139),
IF(MIN(AK139:AM139)&gt;=1,MAX(AK139:AM139),MIN(AK139:AM139))))</f>
        <v>1</v>
      </c>
      <c r="R139" s="283">
        <f>IF(ISBLANK('Worksheet 2b'!$D$13),1,
IF(AND(MAX(AO139:AQ139)&gt;1,MIN(AO139:AQ139)&lt;=1),MAX(AO139:AQ139)*MIN(AO139:AQ139),
IF(MIN(AO139:AQ139)&gt;=1,MAX(AO139:AQ139),MIN(AO139:AQ139))))</f>
        <v>1</v>
      </c>
      <c r="S139" s="283">
        <f>IF(ISBLANK('Worksheet 2b'!$D$27),1,
IF(AND(MAX(AS139:AU139)&gt;1,MIN(AS139:AU139)&lt;=1),MAX(AS139:AU139)*MIN(AS139:AU139),
IF(MIN(AS139:AU139)&gt;=1,MAX(AS139:AU139),MIN(AS139:AU139))))</f>
        <v>1</v>
      </c>
      <c r="T139" s="283">
        <f>IF(ISBLANK('Worksheet 2b'!$D$41),1,
IF(AND(MAX(AW139:AY139)&gt;1,MIN(AW139:AY139)&lt;=1),MAX(AW139:AY139)*MIN(AW139:AY139),
IF(MIN(AW139:AY139)&gt;=1,MAX(AW139:AY139),MIN(AW139:AY139))))</f>
        <v>1</v>
      </c>
      <c r="U139" s="669" cm="1">
        <f t="array" ref="U139">IF(MAX(O139:T139)&lt;=1,1,PRODUCT(IF(O139:T139&gt;=1,O139:T139)))</f>
        <v>1</v>
      </c>
      <c r="V139" s="669">
        <f t="shared" si="28"/>
        <v>1</v>
      </c>
      <c r="W139" s="683" t="str">
        <f t="shared" si="29"/>
        <v>X</v>
      </c>
      <c r="X139" s="683">
        <f>IF(P139=MIN($O139:$T139),IF(COUNTIF($W139:W139,"X")&gt;0,P139,"X"),P139)</f>
        <v>1</v>
      </c>
      <c r="Y139" s="683">
        <f>IF(Q139=MIN($O139:$T139),IF(COUNTIF($W139:X139,"X")&gt;0,Q139,"X"),Q139)</f>
        <v>1</v>
      </c>
      <c r="Z139" s="683">
        <f>IF(R139=MIN($O139:$T139),IF(COUNTIF($W139:Y139,"X")&gt;0,R139,"X"),R139)</f>
        <v>1</v>
      </c>
      <c r="AA139" s="683">
        <f>IF(S139=MIN($O139:$T139),IF(COUNTIF($W139:Z139,"X")&gt;0,S139,"X"),S139)</f>
        <v>1</v>
      </c>
      <c r="AB139" s="684">
        <f>IF(T139=MIN($O139:$T139),IF(COUNTIF($W139:AA139,"X")&gt;0,T139,"X"),T139)</f>
        <v>1</v>
      </c>
      <c r="AC139" s="284">
        <f ca="1">IF(OR(ISBLANK('Worksheet 2a'!$D$13),ISBLANK($D139),ISBLANK($E139),ISERROR(VLOOKUP('Worksheet 2a'!$D$13,INDIRECT(VLOOKUP('Crash Summary Worksheet'!$D139,'Crash Types &amp; Calculations'!$M$5:$N$9,2,FALSE)),VLOOKUP('Crash Summary Worksheet'!$E139,'Crash Types &amp; Calculations'!$D$5:$K$26,8,FALSE),FALSE))),1,VLOOKUP('Worksheet 2a'!$D$13,INDIRECT(VLOOKUP('Crash Summary Worksheet'!$D139,'Crash Types &amp; Calculations'!$M$5:$N$9,2,FALSE)),VLOOKUP('Crash Summary Worksheet'!$E139,'Crash Types &amp; Calculations'!$D$5:$K$26,8,FALSE),FALSE))</f>
        <v>1</v>
      </c>
      <c r="AD139" s="285">
        <f ca="1">IF(OR(ISBLANK('Worksheet 2a'!$D$13),ISBLANK($D139),ISBLANK($E139),$H139="N",ISBLANK($H139)),1,VLOOKUP('Worksheet 2a'!$D$13,INDIRECT(VLOOKUP('Crash Summary Worksheet'!$D139,'Crash Types &amp; Calculations'!$M$5:$N$9,2,FALSE)),VLOOKUP("Wet Pavement",'Crash Types &amp; Calculations'!$D$5:$K$26,8,FALSE),FALSE))</f>
        <v>1</v>
      </c>
      <c r="AE139" s="286">
        <f ca="1">IF(OR(ISBLANK('Worksheet 2a'!$D$13),ISBLANK($D139),ISBLANK($E139),$G139="N",ISBLANK($G139)),1,VLOOKUP('Worksheet 2a'!$D$13,INDIRECT(VLOOKUP('Crash Summary Worksheet'!$D139,'Crash Types &amp; Calculations'!$M$5:$N$9,2,FALSE)),VLOOKUP("Night",'Crash Types &amp; Calculations'!$D$5:$K$26,8,FALSE),FALSE))</f>
        <v>1</v>
      </c>
      <c r="AF139" s="288">
        <f t="shared" si="20"/>
        <v>0</v>
      </c>
      <c r="AG139" s="284">
        <f ca="1">IF(OR(ISBLANK('Worksheet 2a'!$D$27),ISBLANK($D139),ISBLANK($E139),ISERROR(VLOOKUP('Worksheet 2a'!$D$27,INDIRECT(VLOOKUP('Crash Summary Worksheet'!$D139,'Crash Types &amp; Calculations'!$M$5:$N$9,2,FALSE)),VLOOKUP('Crash Summary Worksheet'!$E139,'Crash Types &amp; Calculations'!$D$5:$K$26,8,FALSE),FALSE))),1,VLOOKUP('Worksheet 2a'!$D$27,INDIRECT(VLOOKUP('Crash Summary Worksheet'!$D139,'Crash Types &amp; Calculations'!$M$5:$N$9,2,FALSE)),VLOOKUP('Crash Summary Worksheet'!$E139,'Crash Types &amp; Calculations'!$D$5:$K$26,8,FALSE),FALSE))</f>
        <v>1</v>
      </c>
      <c r="AH139" s="285">
        <f ca="1">IF(OR(ISBLANK('Worksheet 2a'!$D$27),ISBLANK($D139),ISBLANK($E139),$H139="N",ISBLANK($H139)),1,VLOOKUP('Worksheet 2a'!$D$27,INDIRECT(VLOOKUP('Crash Summary Worksheet'!$D139,'Crash Types &amp; Calculations'!$M$5:$N$9,2,FALSE)),VLOOKUP("Wet Pavement",'Crash Types &amp; Calculations'!$D$5:$K$26,8,FALSE),FALSE))</f>
        <v>1</v>
      </c>
      <c r="AI139" s="286">
        <f ca="1">IF(OR(ISBLANK('Worksheet 2a'!$D$27),ISBLANK($D139),ISBLANK($E139),$G139="N",ISBLANK($G139)),1,VLOOKUP('Worksheet 2a'!$D$27,INDIRECT(VLOOKUP('Crash Summary Worksheet'!$D139,'Crash Types &amp; Calculations'!$M$5:$N$9,2,FALSE)),VLOOKUP("Night",'Crash Types &amp; Calculations'!$D$5:$K$26,8,FALSE),FALSE))</f>
        <v>1</v>
      </c>
      <c r="AJ139" s="288">
        <f t="shared" si="21"/>
        <v>0</v>
      </c>
      <c r="AK139" s="284">
        <f ca="1">IF(OR(ISBLANK('Worksheet 2a'!$D$41),ISBLANK($D139),ISBLANK($E139),ISERROR(VLOOKUP('Worksheet 2a'!$D$41,INDIRECT(VLOOKUP('Crash Summary Worksheet'!$D139,'Crash Types &amp; Calculations'!$M$5:$N$9,2,FALSE)),VLOOKUP('Crash Summary Worksheet'!$E139,'Crash Types &amp; Calculations'!$D$5:$K$26,8,FALSE),FALSE))),1,VLOOKUP('Worksheet 2a'!$D$41,INDIRECT(VLOOKUP('Crash Summary Worksheet'!$D139,'Crash Types &amp; Calculations'!$M$5:$N$9,2,FALSE)),VLOOKUP('Crash Summary Worksheet'!$E139,'Crash Types &amp; Calculations'!$D$5:$K$26,8,FALSE),FALSE))</f>
        <v>1</v>
      </c>
      <c r="AL139" s="285">
        <f ca="1">IF(OR(ISBLANK('Worksheet 2a'!$D$41),ISBLANK($D139),ISBLANK($E139),$H139="N",ISBLANK($H139)),1,VLOOKUP('Worksheet 2a'!$D$41,INDIRECT(VLOOKUP('Crash Summary Worksheet'!$D139,'Crash Types &amp; Calculations'!$M$5:$N$9,2,FALSE)),VLOOKUP("Wet Pavement",'Crash Types &amp; Calculations'!$D$5:$K$26,8,FALSE),FALSE))</f>
        <v>1</v>
      </c>
      <c r="AM139" s="287">
        <f ca="1">IF(OR(ISBLANK('Worksheet 2a'!$D$41),ISBLANK($D139),ISBLANK($E139),$G139="N",ISBLANK($G139)),1,VLOOKUP('Worksheet 2a'!$D$41,INDIRECT(VLOOKUP('Crash Summary Worksheet'!$D139,'Crash Types &amp; Calculations'!$M$5:$N$9,2,FALSE)),VLOOKUP("Night",'Crash Types &amp; Calculations'!$D$5:$K$26,8,FALSE),FALSE))</f>
        <v>1</v>
      </c>
      <c r="AN139" s="288">
        <f t="shared" si="22"/>
        <v>0</v>
      </c>
      <c r="AO139" s="284">
        <f ca="1">IF(OR(ISBLANK('Worksheet 2b'!$D$13),ISBLANK($D139),ISBLANK($E139),ISERROR(VLOOKUP('Worksheet 2b'!$D$13,INDIRECT(VLOOKUP('Crash Summary Worksheet'!$D139,'Crash Types &amp; Calculations'!$M$5:$N$9,2,FALSE)),VLOOKUP('Crash Summary Worksheet'!$E139,'Crash Types &amp; Calculations'!$D$5:$K$26,8,FALSE),FALSE))),1,VLOOKUP('Worksheet 2b'!$D$13,INDIRECT(VLOOKUP('Crash Summary Worksheet'!$D139,'Crash Types &amp; Calculations'!$M$5:$N$9,2,FALSE)),VLOOKUP('Crash Summary Worksheet'!$E139,'Crash Types &amp; Calculations'!$D$5:$K$26,8,FALSE),FALSE))</f>
        <v>1</v>
      </c>
      <c r="AP139" s="285">
        <f ca="1">IF(OR(ISBLANK('Worksheet 2b'!$D$13),ISBLANK($D139),ISBLANK($E139),$H139="N",ISBLANK($H139)),1,VLOOKUP('Worksheet 2b'!$D$13,INDIRECT(VLOOKUP('Crash Summary Worksheet'!$D139,'Crash Types &amp; Calculations'!$M$5:$N$9,2,FALSE)),VLOOKUP("Wet Pavement",'Crash Types &amp; Calculations'!$D$5:$K$26,8,FALSE),FALSE))</f>
        <v>1</v>
      </c>
      <c r="AQ139" s="286">
        <f ca="1">IF(OR(ISBLANK('Worksheet 2b'!$D$13),ISBLANK($D139),ISBLANK($E139),$G139="N",ISBLANK($G139)),1,VLOOKUP('Worksheet 2b'!$D$13,INDIRECT(VLOOKUP('Crash Summary Worksheet'!$D139,'Crash Types &amp; Calculations'!$M$5:$N$9,2,FALSE)),VLOOKUP("Night",'Crash Types &amp; Calculations'!$D$5:$K$26,8,FALSE),FALSE))</f>
        <v>1</v>
      </c>
      <c r="AR139" s="288">
        <f t="shared" si="23"/>
        <v>0</v>
      </c>
      <c r="AS139" s="284">
        <f ca="1">IF(OR(ISBLANK('Worksheet 2b'!$D$27),ISBLANK($D139),ISBLANK($E139),ISERROR(VLOOKUP('Worksheet 2b'!$D$27,INDIRECT(VLOOKUP('Crash Summary Worksheet'!$D139,'Crash Types &amp; Calculations'!$M$5:$N$9,2,FALSE)),VLOOKUP('Crash Summary Worksheet'!$E139,'Crash Types &amp; Calculations'!$D$5:$K$26,8,FALSE),FALSE))),1,VLOOKUP('Worksheet 2b'!$D$27,INDIRECT(VLOOKUP('Crash Summary Worksheet'!$D139,'Crash Types &amp; Calculations'!$M$5:$N$9,2,FALSE)),VLOOKUP('Crash Summary Worksheet'!$E139,'Crash Types &amp; Calculations'!$D$5:$K$26,8,FALSE),FALSE))</f>
        <v>1</v>
      </c>
      <c r="AT139" s="285">
        <f ca="1">IF(OR(ISBLANK('Worksheet 2b'!$D$27),ISBLANK($D139),ISBLANK($E139),$H139="N",ISBLANK($H139)),1,VLOOKUP('Worksheet 2b'!$D$27,INDIRECT(VLOOKUP('Crash Summary Worksheet'!$D139,'Crash Types &amp; Calculations'!$M$5:$N$9,2,FALSE)),VLOOKUP("Wet Pavement",'Crash Types &amp; Calculations'!$D$5:$K$26,8,FALSE),FALSE))</f>
        <v>1</v>
      </c>
      <c r="AU139" s="286">
        <f ca="1">IF(OR(ISBLANK('Worksheet 2b'!$D$27),ISBLANK($D139),ISBLANK($E139),$G139="N",ISBLANK($G139)),1,VLOOKUP('Worksheet 2b'!$D$27,INDIRECT(VLOOKUP('Crash Summary Worksheet'!$D139,'Crash Types &amp; Calculations'!$M$5:$N$9,2,FALSE)),VLOOKUP("Night",'Crash Types &amp; Calculations'!$D$5:$K$26,8,FALSE),FALSE))</f>
        <v>1</v>
      </c>
      <c r="AV139" s="288">
        <f t="shared" si="24"/>
        <v>0</v>
      </c>
      <c r="AW139" s="284">
        <f ca="1">IF(OR(ISBLANK('Worksheet 2b'!$D$41),ISBLANK($D139),ISBLANK($E139),ISERROR(VLOOKUP('Worksheet 2b'!$D$41,INDIRECT(VLOOKUP('Crash Summary Worksheet'!$D139,'Crash Types &amp; Calculations'!$M$5:$N$9,2,FALSE)),VLOOKUP('Crash Summary Worksheet'!$E139,'Crash Types &amp; Calculations'!$D$5:$K$26,8,FALSE),FALSE))),1,VLOOKUP('Worksheet 2b'!$D$41,INDIRECT(VLOOKUP('Crash Summary Worksheet'!$D139,'Crash Types &amp; Calculations'!$M$5:$N$9,2,FALSE)),VLOOKUP('Crash Summary Worksheet'!$E139,'Crash Types &amp; Calculations'!$D$5:$K$26,8,FALSE),FALSE))</f>
        <v>1</v>
      </c>
      <c r="AX139" s="285">
        <f ca="1">IF(OR(ISBLANK('Worksheet 2b'!$D$41),ISBLANK($D139),ISBLANK($E139),$H139="N",ISBLANK($H139)),1,VLOOKUP('Worksheet 2b'!$D$41,INDIRECT(VLOOKUP('Crash Summary Worksheet'!$D139,'Crash Types &amp; Calculations'!$M$5:$N$9,2,FALSE)),VLOOKUP("Wet Pavement",'Crash Types &amp; Calculations'!$D$5:$K$26,8,FALSE),FALSE))</f>
        <v>1</v>
      </c>
      <c r="AY139" s="287">
        <f ca="1">IF(OR(ISBLANK('Worksheet 2b'!$D$41),ISBLANK($D139),ISBLANK($E139),$G139="N",ISBLANK($G139)),1,VLOOKUP('Worksheet 2b'!$D$41,INDIRECT(VLOOKUP('Crash Summary Worksheet'!$D139,'Crash Types &amp; Calculations'!$M$5:$N$9,2,FALSE)),VLOOKUP("Night",'Crash Types &amp; Calculations'!$D$5:$K$26,8,FALSE),FALSE))</f>
        <v>1</v>
      </c>
      <c r="AZ139" s="288">
        <f t="shared" si="25"/>
        <v>0</v>
      </c>
    </row>
    <row r="140" spans="1:52" ht="12.75" customHeight="1" x14ac:dyDescent="0.2">
      <c r="A140" s="618">
        <v>135</v>
      </c>
      <c r="B140" s="118"/>
      <c r="C140" s="119"/>
      <c r="D140" s="117"/>
      <c r="E140" s="117"/>
      <c r="F140" s="117"/>
      <c r="G140" s="118"/>
      <c r="H140" s="118"/>
      <c r="I140" s="118"/>
      <c r="J140" s="118"/>
      <c r="K140" s="117"/>
      <c r="L140" s="120"/>
      <c r="M140" s="289">
        <f t="shared" si="26"/>
        <v>0</v>
      </c>
      <c r="N140" s="290">
        <f t="shared" si="27"/>
        <v>1</v>
      </c>
      <c r="O140" s="283">
        <f>IF(ISBLANK('Worksheet 2a'!$D$13),1,
IF(AND(MAX(AC140:AE140)&gt;1,MIN(AC140:AE140)&lt;=1),MAX(AC140:AE140)*MIN(AC140:AE140),
IF(MIN(AC140:AE140)&gt;=1,MAX(AC140:AE140),MIN(AC140:AE140))))</f>
        <v>1</v>
      </c>
      <c r="P140" s="283">
        <f>IF(ISBLANK('Worksheet 2a'!$D$27),1,
IF(AND(MAX(AG140:AI140)&gt;1,MIN(AG140:AI140)&lt;=1),MAX(AG140:AI140)*MIN(AG140:AI140),
IF(MIN(AG140:AI140)&gt;=1,MAX(AG140:AI140),MIN(AG140:AI140))))</f>
        <v>1</v>
      </c>
      <c r="Q140" s="283">
        <f>IF(ISBLANK('Worksheet 2a'!$D$41),1,
IF(AND(MAX(AK140:AM140)&gt;1,MIN(AK140:AM140)&lt;=1),MAX(AK140:AM140)*MIN(AK140:AM140),
IF(MIN(AK140:AM140)&gt;=1,MAX(AK140:AM140),MIN(AK140:AM140))))</f>
        <v>1</v>
      </c>
      <c r="R140" s="283">
        <f>IF(ISBLANK('Worksheet 2b'!$D$13),1,
IF(AND(MAX(AO140:AQ140)&gt;1,MIN(AO140:AQ140)&lt;=1),MAX(AO140:AQ140)*MIN(AO140:AQ140),
IF(MIN(AO140:AQ140)&gt;=1,MAX(AO140:AQ140),MIN(AO140:AQ140))))</f>
        <v>1</v>
      </c>
      <c r="S140" s="283">
        <f>IF(ISBLANK('Worksheet 2b'!$D$27),1,
IF(AND(MAX(AS140:AU140)&gt;1,MIN(AS140:AU140)&lt;=1),MAX(AS140:AU140)*MIN(AS140:AU140),
IF(MIN(AS140:AU140)&gt;=1,MAX(AS140:AU140),MIN(AS140:AU140))))</f>
        <v>1</v>
      </c>
      <c r="T140" s="283">
        <f>IF(ISBLANK('Worksheet 2b'!$D$41),1,
IF(AND(MAX(AW140:AY140)&gt;1,MIN(AW140:AY140)&lt;=1),MAX(AW140:AY140)*MIN(AW140:AY140),
IF(MIN(AW140:AY140)&gt;=1,MAX(AW140:AY140),MIN(AW140:AY140))))</f>
        <v>1</v>
      </c>
      <c r="U140" s="669" cm="1">
        <f t="array" ref="U140">IF(MAX(O140:T140)&lt;=1,1,PRODUCT(IF(O140:T140&gt;=1,O140:T140)))</f>
        <v>1</v>
      </c>
      <c r="V140" s="669">
        <f t="shared" si="28"/>
        <v>1</v>
      </c>
      <c r="W140" s="683" t="str">
        <f t="shared" si="29"/>
        <v>X</v>
      </c>
      <c r="X140" s="683">
        <f>IF(P140=MIN($O140:$T140),IF(COUNTIF($W140:W140,"X")&gt;0,P140,"X"),P140)</f>
        <v>1</v>
      </c>
      <c r="Y140" s="683">
        <f>IF(Q140=MIN($O140:$T140),IF(COUNTIF($W140:X140,"X")&gt;0,Q140,"X"),Q140)</f>
        <v>1</v>
      </c>
      <c r="Z140" s="683">
        <f>IF(R140=MIN($O140:$T140),IF(COUNTIF($W140:Y140,"X")&gt;0,R140,"X"),R140)</f>
        <v>1</v>
      </c>
      <c r="AA140" s="683">
        <f>IF(S140=MIN($O140:$T140),IF(COUNTIF($W140:Z140,"X")&gt;0,S140,"X"),S140)</f>
        <v>1</v>
      </c>
      <c r="AB140" s="684">
        <f>IF(T140=MIN($O140:$T140),IF(COUNTIF($W140:AA140,"X")&gt;0,T140,"X"),T140)</f>
        <v>1</v>
      </c>
      <c r="AC140" s="284">
        <f ca="1">IF(OR(ISBLANK('Worksheet 2a'!$D$13),ISBLANK($D140),ISBLANK($E140),ISERROR(VLOOKUP('Worksheet 2a'!$D$13,INDIRECT(VLOOKUP('Crash Summary Worksheet'!$D140,'Crash Types &amp; Calculations'!$M$5:$N$9,2,FALSE)),VLOOKUP('Crash Summary Worksheet'!$E140,'Crash Types &amp; Calculations'!$D$5:$K$26,8,FALSE),FALSE))),1,VLOOKUP('Worksheet 2a'!$D$13,INDIRECT(VLOOKUP('Crash Summary Worksheet'!$D140,'Crash Types &amp; Calculations'!$M$5:$N$9,2,FALSE)),VLOOKUP('Crash Summary Worksheet'!$E140,'Crash Types &amp; Calculations'!$D$5:$K$26,8,FALSE),FALSE))</f>
        <v>1</v>
      </c>
      <c r="AD140" s="285">
        <f ca="1">IF(OR(ISBLANK('Worksheet 2a'!$D$13),ISBLANK($D140),ISBLANK($E140),$H140="N",ISBLANK($H140)),1,VLOOKUP('Worksheet 2a'!$D$13,INDIRECT(VLOOKUP('Crash Summary Worksheet'!$D140,'Crash Types &amp; Calculations'!$M$5:$N$9,2,FALSE)),VLOOKUP("Wet Pavement",'Crash Types &amp; Calculations'!$D$5:$K$26,8,FALSE),FALSE))</f>
        <v>1</v>
      </c>
      <c r="AE140" s="286">
        <f ca="1">IF(OR(ISBLANK('Worksheet 2a'!$D$13),ISBLANK($D140),ISBLANK($E140),$G140="N",ISBLANK($G140)),1,VLOOKUP('Worksheet 2a'!$D$13,INDIRECT(VLOOKUP('Crash Summary Worksheet'!$D140,'Crash Types &amp; Calculations'!$M$5:$N$9,2,FALSE)),VLOOKUP("Night",'Crash Types &amp; Calculations'!$D$5:$K$26,8,FALSE),FALSE))</f>
        <v>1</v>
      </c>
      <c r="AF140" s="288">
        <f t="shared" si="20"/>
        <v>0</v>
      </c>
      <c r="AG140" s="284">
        <f ca="1">IF(OR(ISBLANK('Worksheet 2a'!$D$27),ISBLANK($D140),ISBLANK($E140),ISERROR(VLOOKUP('Worksheet 2a'!$D$27,INDIRECT(VLOOKUP('Crash Summary Worksheet'!$D140,'Crash Types &amp; Calculations'!$M$5:$N$9,2,FALSE)),VLOOKUP('Crash Summary Worksheet'!$E140,'Crash Types &amp; Calculations'!$D$5:$K$26,8,FALSE),FALSE))),1,VLOOKUP('Worksheet 2a'!$D$27,INDIRECT(VLOOKUP('Crash Summary Worksheet'!$D140,'Crash Types &amp; Calculations'!$M$5:$N$9,2,FALSE)),VLOOKUP('Crash Summary Worksheet'!$E140,'Crash Types &amp; Calculations'!$D$5:$K$26,8,FALSE),FALSE))</f>
        <v>1</v>
      </c>
      <c r="AH140" s="285">
        <f ca="1">IF(OR(ISBLANK('Worksheet 2a'!$D$27),ISBLANK($D140),ISBLANK($E140),$H140="N",ISBLANK($H140)),1,VLOOKUP('Worksheet 2a'!$D$27,INDIRECT(VLOOKUP('Crash Summary Worksheet'!$D140,'Crash Types &amp; Calculations'!$M$5:$N$9,2,FALSE)),VLOOKUP("Wet Pavement",'Crash Types &amp; Calculations'!$D$5:$K$26,8,FALSE),FALSE))</f>
        <v>1</v>
      </c>
      <c r="AI140" s="286">
        <f ca="1">IF(OR(ISBLANK('Worksheet 2a'!$D$27),ISBLANK($D140),ISBLANK($E140),$G140="N",ISBLANK($G140)),1,VLOOKUP('Worksheet 2a'!$D$27,INDIRECT(VLOOKUP('Crash Summary Worksheet'!$D140,'Crash Types &amp; Calculations'!$M$5:$N$9,2,FALSE)),VLOOKUP("Night",'Crash Types &amp; Calculations'!$D$5:$K$26,8,FALSE),FALSE))</f>
        <v>1</v>
      </c>
      <c r="AJ140" s="288">
        <f t="shared" si="21"/>
        <v>0</v>
      </c>
      <c r="AK140" s="284">
        <f ca="1">IF(OR(ISBLANK('Worksheet 2a'!$D$41),ISBLANK($D140),ISBLANK($E140),ISERROR(VLOOKUP('Worksheet 2a'!$D$41,INDIRECT(VLOOKUP('Crash Summary Worksheet'!$D140,'Crash Types &amp; Calculations'!$M$5:$N$9,2,FALSE)),VLOOKUP('Crash Summary Worksheet'!$E140,'Crash Types &amp; Calculations'!$D$5:$K$26,8,FALSE),FALSE))),1,VLOOKUP('Worksheet 2a'!$D$41,INDIRECT(VLOOKUP('Crash Summary Worksheet'!$D140,'Crash Types &amp; Calculations'!$M$5:$N$9,2,FALSE)),VLOOKUP('Crash Summary Worksheet'!$E140,'Crash Types &amp; Calculations'!$D$5:$K$26,8,FALSE),FALSE))</f>
        <v>1</v>
      </c>
      <c r="AL140" s="285">
        <f ca="1">IF(OR(ISBLANK('Worksheet 2a'!$D$41),ISBLANK($D140),ISBLANK($E140),$H140="N",ISBLANK($H140)),1,VLOOKUP('Worksheet 2a'!$D$41,INDIRECT(VLOOKUP('Crash Summary Worksheet'!$D140,'Crash Types &amp; Calculations'!$M$5:$N$9,2,FALSE)),VLOOKUP("Wet Pavement",'Crash Types &amp; Calculations'!$D$5:$K$26,8,FALSE),FALSE))</f>
        <v>1</v>
      </c>
      <c r="AM140" s="287">
        <f ca="1">IF(OR(ISBLANK('Worksheet 2a'!$D$41),ISBLANK($D140),ISBLANK($E140),$G140="N",ISBLANK($G140)),1,VLOOKUP('Worksheet 2a'!$D$41,INDIRECT(VLOOKUP('Crash Summary Worksheet'!$D140,'Crash Types &amp; Calculations'!$M$5:$N$9,2,FALSE)),VLOOKUP("Night",'Crash Types &amp; Calculations'!$D$5:$K$26,8,FALSE),FALSE))</f>
        <v>1</v>
      </c>
      <c r="AN140" s="288">
        <f t="shared" si="22"/>
        <v>0</v>
      </c>
      <c r="AO140" s="284">
        <f ca="1">IF(OR(ISBLANK('Worksheet 2b'!$D$13),ISBLANK($D140),ISBLANK($E140),ISERROR(VLOOKUP('Worksheet 2b'!$D$13,INDIRECT(VLOOKUP('Crash Summary Worksheet'!$D140,'Crash Types &amp; Calculations'!$M$5:$N$9,2,FALSE)),VLOOKUP('Crash Summary Worksheet'!$E140,'Crash Types &amp; Calculations'!$D$5:$K$26,8,FALSE),FALSE))),1,VLOOKUP('Worksheet 2b'!$D$13,INDIRECT(VLOOKUP('Crash Summary Worksheet'!$D140,'Crash Types &amp; Calculations'!$M$5:$N$9,2,FALSE)),VLOOKUP('Crash Summary Worksheet'!$E140,'Crash Types &amp; Calculations'!$D$5:$K$26,8,FALSE),FALSE))</f>
        <v>1</v>
      </c>
      <c r="AP140" s="285">
        <f ca="1">IF(OR(ISBLANK('Worksheet 2b'!$D$13),ISBLANK($D140),ISBLANK($E140),$H140="N",ISBLANK($H140)),1,VLOOKUP('Worksheet 2b'!$D$13,INDIRECT(VLOOKUP('Crash Summary Worksheet'!$D140,'Crash Types &amp; Calculations'!$M$5:$N$9,2,FALSE)),VLOOKUP("Wet Pavement",'Crash Types &amp; Calculations'!$D$5:$K$26,8,FALSE),FALSE))</f>
        <v>1</v>
      </c>
      <c r="AQ140" s="286">
        <f ca="1">IF(OR(ISBLANK('Worksheet 2b'!$D$13),ISBLANK($D140),ISBLANK($E140),$G140="N",ISBLANK($G140)),1,VLOOKUP('Worksheet 2b'!$D$13,INDIRECT(VLOOKUP('Crash Summary Worksheet'!$D140,'Crash Types &amp; Calculations'!$M$5:$N$9,2,FALSE)),VLOOKUP("Night",'Crash Types &amp; Calculations'!$D$5:$K$26,8,FALSE),FALSE))</f>
        <v>1</v>
      </c>
      <c r="AR140" s="288">
        <f t="shared" si="23"/>
        <v>0</v>
      </c>
      <c r="AS140" s="284">
        <f ca="1">IF(OR(ISBLANK('Worksheet 2b'!$D$27),ISBLANK($D140),ISBLANK($E140),ISERROR(VLOOKUP('Worksheet 2b'!$D$27,INDIRECT(VLOOKUP('Crash Summary Worksheet'!$D140,'Crash Types &amp; Calculations'!$M$5:$N$9,2,FALSE)),VLOOKUP('Crash Summary Worksheet'!$E140,'Crash Types &amp; Calculations'!$D$5:$K$26,8,FALSE),FALSE))),1,VLOOKUP('Worksheet 2b'!$D$27,INDIRECT(VLOOKUP('Crash Summary Worksheet'!$D140,'Crash Types &amp; Calculations'!$M$5:$N$9,2,FALSE)),VLOOKUP('Crash Summary Worksheet'!$E140,'Crash Types &amp; Calculations'!$D$5:$K$26,8,FALSE),FALSE))</f>
        <v>1</v>
      </c>
      <c r="AT140" s="285">
        <f ca="1">IF(OR(ISBLANK('Worksheet 2b'!$D$27),ISBLANK($D140),ISBLANK($E140),$H140="N",ISBLANK($H140)),1,VLOOKUP('Worksheet 2b'!$D$27,INDIRECT(VLOOKUP('Crash Summary Worksheet'!$D140,'Crash Types &amp; Calculations'!$M$5:$N$9,2,FALSE)),VLOOKUP("Wet Pavement",'Crash Types &amp; Calculations'!$D$5:$K$26,8,FALSE),FALSE))</f>
        <v>1</v>
      </c>
      <c r="AU140" s="286">
        <f ca="1">IF(OR(ISBLANK('Worksheet 2b'!$D$27),ISBLANK($D140),ISBLANK($E140),$G140="N",ISBLANK($G140)),1,VLOOKUP('Worksheet 2b'!$D$27,INDIRECT(VLOOKUP('Crash Summary Worksheet'!$D140,'Crash Types &amp; Calculations'!$M$5:$N$9,2,FALSE)),VLOOKUP("Night",'Crash Types &amp; Calculations'!$D$5:$K$26,8,FALSE),FALSE))</f>
        <v>1</v>
      </c>
      <c r="AV140" s="288">
        <f t="shared" si="24"/>
        <v>0</v>
      </c>
      <c r="AW140" s="284">
        <f ca="1">IF(OR(ISBLANK('Worksheet 2b'!$D$41),ISBLANK($D140),ISBLANK($E140),ISERROR(VLOOKUP('Worksheet 2b'!$D$41,INDIRECT(VLOOKUP('Crash Summary Worksheet'!$D140,'Crash Types &amp; Calculations'!$M$5:$N$9,2,FALSE)),VLOOKUP('Crash Summary Worksheet'!$E140,'Crash Types &amp; Calculations'!$D$5:$K$26,8,FALSE),FALSE))),1,VLOOKUP('Worksheet 2b'!$D$41,INDIRECT(VLOOKUP('Crash Summary Worksheet'!$D140,'Crash Types &amp; Calculations'!$M$5:$N$9,2,FALSE)),VLOOKUP('Crash Summary Worksheet'!$E140,'Crash Types &amp; Calculations'!$D$5:$K$26,8,FALSE),FALSE))</f>
        <v>1</v>
      </c>
      <c r="AX140" s="285">
        <f ca="1">IF(OR(ISBLANK('Worksheet 2b'!$D$41),ISBLANK($D140),ISBLANK($E140),$H140="N",ISBLANK($H140)),1,VLOOKUP('Worksheet 2b'!$D$41,INDIRECT(VLOOKUP('Crash Summary Worksheet'!$D140,'Crash Types &amp; Calculations'!$M$5:$N$9,2,FALSE)),VLOOKUP("Wet Pavement",'Crash Types &amp; Calculations'!$D$5:$K$26,8,FALSE),FALSE))</f>
        <v>1</v>
      </c>
      <c r="AY140" s="287">
        <f ca="1">IF(OR(ISBLANK('Worksheet 2b'!$D$41),ISBLANK($D140),ISBLANK($E140),$G140="N",ISBLANK($G140)),1,VLOOKUP('Worksheet 2b'!$D$41,INDIRECT(VLOOKUP('Crash Summary Worksheet'!$D140,'Crash Types &amp; Calculations'!$M$5:$N$9,2,FALSE)),VLOOKUP("Night",'Crash Types &amp; Calculations'!$D$5:$K$26,8,FALSE),FALSE))</f>
        <v>1</v>
      </c>
      <c r="AZ140" s="288">
        <f t="shared" si="25"/>
        <v>0</v>
      </c>
    </row>
    <row r="141" spans="1:52" ht="12.75" customHeight="1" x14ac:dyDescent="0.2">
      <c r="A141" s="618">
        <v>136</v>
      </c>
      <c r="B141" s="118"/>
      <c r="C141" s="119"/>
      <c r="D141" s="117"/>
      <c r="E141" s="117"/>
      <c r="F141" s="117"/>
      <c r="G141" s="118"/>
      <c r="H141" s="118"/>
      <c r="I141" s="118"/>
      <c r="J141" s="118"/>
      <c r="K141" s="117"/>
      <c r="L141" s="120"/>
      <c r="M141" s="289">
        <f t="shared" si="26"/>
        <v>0</v>
      </c>
      <c r="N141" s="290">
        <f t="shared" si="27"/>
        <v>1</v>
      </c>
      <c r="O141" s="283">
        <f>IF(ISBLANK('Worksheet 2a'!$D$13),1,
IF(AND(MAX(AC141:AE141)&gt;1,MIN(AC141:AE141)&lt;=1),MAX(AC141:AE141)*MIN(AC141:AE141),
IF(MIN(AC141:AE141)&gt;=1,MAX(AC141:AE141),MIN(AC141:AE141))))</f>
        <v>1</v>
      </c>
      <c r="P141" s="283">
        <f>IF(ISBLANK('Worksheet 2a'!$D$27),1,
IF(AND(MAX(AG141:AI141)&gt;1,MIN(AG141:AI141)&lt;=1),MAX(AG141:AI141)*MIN(AG141:AI141),
IF(MIN(AG141:AI141)&gt;=1,MAX(AG141:AI141),MIN(AG141:AI141))))</f>
        <v>1</v>
      </c>
      <c r="Q141" s="283">
        <f>IF(ISBLANK('Worksheet 2a'!$D$41),1,
IF(AND(MAX(AK141:AM141)&gt;1,MIN(AK141:AM141)&lt;=1),MAX(AK141:AM141)*MIN(AK141:AM141),
IF(MIN(AK141:AM141)&gt;=1,MAX(AK141:AM141),MIN(AK141:AM141))))</f>
        <v>1</v>
      </c>
      <c r="R141" s="283">
        <f>IF(ISBLANK('Worksheet 2b'!$D$13),1,
IF(AND(MAX(AO141:AQ141)&gt;1,MIN(AO141:AQ141)&lt;=1),MAX(AO141:AQ141)*MIN(AO141:AQ141),
IF(MIN(AO141:AQ141)&gt;=1,MAX(AO141:AQ141),MIN(AO141:AQ141))))</f>
        <v>1</v>
      </c>
      <c r="S141" s="283">
        <f>IF(ISBLANK('Worksheet 2b'!$D$27),1,
IF(AND(MAX(AS141:AU141)&gt;1,MIN(AS141:AU141)&lt;=1),MAX(AS141:AU141)*MIN(AS141:AU141),
IF(MIN(AS141:AU141)&gt;=1,MAX(AS141:AU141),MIN(AS141:AU141))))</f>
        <v>1</v>
      </c>
      <c r="T141" s="283">
        <f>IF(ISBLANK('Worksheet 2b'!$D$41),1,
IF(AND(MAX(AW141:AY141)&gt;1,MIN(AW141:AY141)&lt;=1),MAX(AW141:AY141)*MIN(AW141:AY141),
IF(MIN(AW141:AY141)&gt;=1,MAX(AW141:AY141),MIN(AW141:AY141))))</f>
        <v>1</v>
      </c>
      <c r="U141" s="669" cm="1">
        <f t="array" ref="U141">IF(MAX(O141:T141)&lt;=1,1,PRODUCT(IF(O141:T141&gt;=1,O141:T141)))</f>
        <v>1</v>
      </c>
      <c r="V141" s="669">
        <f t="shared" si="28"/>
        <v>1</v>
      </c>
      <c r="W141" s="683" t="str">
        <f t="shared" si="29"/>
        <v>X</v>
      </c>
      <c r="X141" s="683">
        <f>IF(P141=MIN($O141:$T141),IF(COUNTIF($W141:W141,"X")&gt;0,P141,"X"),P141)</f>
        <v>1</v>
      </c>
      <c r="Y141" s="683">
        <f>IF(Q141=MIN($O141:$T141),IF(COUNTIF($W141:X141,"X")&gt;0,Q141,"X"),Q141)</f>
        <v>1</v>
      </c>
      <c r="Z141" s="683">
        <f>IF(R141=MIN($O141:$T141),IF(COUNTIF($W141:Y141,"X")&gt;0,R141,"X"),R141)</f>
        <v>1</v>
      </c>
      <c r="AA141" s="683">
        <f>IF(S141=MIN($O141:$T141),IF(COUNTIF($W141:Z141,"X")&gt;0,S141,"X"),S141)</f>
        <v>1</v>
      </c>
      <c r="AB141" s="684">
        <f>IF(T141=MIN($O141:$T141),IF(COUNTIF($W141:AA141,"X")&gt;0,T141,"X"),T141)</f>
        <v>1</v>
      </c>
      <c r="AC141" s="284">
        <f ca="1">IF(OR(ISBLANK('Worksheet 2a'!$D$13),ISBLANK($D141),ISBLANK($E141),ISERROR(VLOOKUP('Worksheet 2a'!$D$13,INDIRECT(VLOOKUP('Crash Summary Worksheet'!$D141,'Crash Types &amp; Calculations'!$M$5:$N$9,2,FALSE)),VLOOKUP('Crash Summary Worksheet'!$E141,'Crash Types &amp; Calculations'!$D$5:$K$26,8,FALSE),FALSE))),1,VLOOKUP('Worksheet 2a'!$D$13,INDIRECT(VLOOKUP('Crash Summary Worksheet'!$D141,'Crash Types &amp; Calculations'!$M$5:$N$9,2,FALSE)),VLOOKUP('Crash Summary Worksheet'!$E141,'Crash Types &amp; Calculations'!$D$5:$K$26,8,FALSE),FALSE))</f>
        <v>1</v>
      </c>
      <c r="AD141" s="285">
        <f ca="1">IF(OR(ISBLANK('Worksheet 2a'!$D$13),ISBLANK($D141),ISBLANK($E141),$H141="N",ISBLANK($H141)),1,VLOOKUP('Worksheet 2a'!$D$13,INDIRECT(VLOOKUP('Crash Summary Worksheet'!$D141,'Crash Types &amp; Calculations'!$M$5:$N$9,2,FALSE)),VLOOKUP("Wet Pavement",'Crash Types &amp; Calculations'!$D$5:$K$26,8,FALSE),FALSE))</f>
        <v>1</v>
      </c>
      <c r="AE141" s="286">
        <f ca="1">IF(OR(ISBLANK('Worksheet 2a'!$D$13),ISBLANK($D141),ISBLANK($E141),$G141="N",ISBLANK($G141)),1,VLOOKUP('Worksheet 2a'!$D$13,INDIRECT(VLOOKUP('Crash Summary Worksheet'!$D141,'Crash Types &amp; Calculations'!$M$5:$N$9,2,FALSE)),VLOOKUP("Night",'Crash Types &amp; Calculations'!$D$5:$K$26,8,FALSE),FALSE))</f>
        <v>1</v>
      </c>
      <c r="AF141" s="288">
        <f t="shared" si="20"/>
        <v>0</v>
      </c>
      <c r="AG141" s="284">
        <f ca="1">IF(OR(ISBLANK('Worksheet 2a'!$D$27),ISBLANK($D141),ISBLANK($E141),ISERROR(VLOOKUP('Worksheet 2a'!$D$27,INDIRECT(VLOOKUP('Crash Summary Worksheet'!$D141,'Crash Types &amp; Calculations'!$M$5:$N$9,2,FALSE)),VLOOKUP('Crash Summary Worksheet'!$E141,'Crash Types &amp; Calculations'!$D$5:$K$26,8,FALSE),FALSE))),1,VLOOKUP('Worksheet 2a'!$D$27,INDIRECT(VLOOKUP('Crash Summary Worksheet'!$D141,'Crash Types &amp; Calculations'!$M$5:$N$9,2,FALSE)),VLOOKUP('Crash Summary Worksheet'!$E141,'Crash Types &amp; Calculations'!$D$5:$K$26,8,FALSE),FALSE))</f>
        <v>1</v>
      </c>
      <c r="AH141" s="285">
        <f ca="1">IF(OR(ISBLANK('Worksheet 2a'!$D$27),ISBLANK($D141),ISBLANK($E141),$H141="N",ISBLANK($H141)),1,VLOOKUP('Worksheet 2a'!$D$27,INDIRECT(VLOOKUP('Crash Summary Worksheet'!$D141,'Crash Types &amp; Calculations'!$M$5:$N$9,2,FALSE)),VLOOKUP("Wet Pavement",'Crash Types &amp; Calculations'!$D$5:$K$26,8,FALSE),FALSE))</f>
        <v>1</v>
      </c>
      <c r="AI141" s="286">
        <f ca="1">IF(OR(ISBLANK('Worksheet 2a'!$D$27),ISBLANK($D141),ISBLANK($E141),$G141="N",ISBLANK($G141)),1,VLOOKUP('Worksheet 2a'!$D$27,INDIRECT(VLOOKUP('Crash Summary Worksheet'!$D141,'Crash Types &amp; Calculations'!$M$5:$N$9,2,FALSE)),VLOOKUP("Night",'Crash Types &amp; Calculations'!$D$5:$K$26,8,FALSE),FALSE))</f>
        <v>1</v>
      </c>
      <c r="AJ141" s="288">
        <f t="shared" si="21"/>
        <v>0</v>
      </c>
      <c r="AK141" s="284">
        <f ca="1">IF(OR(ISBLANK('Worksheet 2a'!$D$41),ISBLANK($D141),ISBLANK($E141),ISERROR(VLOOKUP('Worksheet 2a'!$D$41,INDIRECT(VLOOKUP('Crash Summary Worksheet'!$D141,'Crash Types &amp; Calculations'!$M$5:$N$9,2,FALSE)),VLOOKUP('Crash Summary Worksheet'!$E141,'Crash Types &amp; Calculations'!$D$5:$K$26,8,FALSE),FALSE))),1,VLOOKUP('Worksheet 2a'!$D$41,INDIRECT(VLOOKUP('Crash Summary Worksheet'!$D141,'Crash Types &amp; Calculations'!$M$5:$N$9,2,FALSE)),VLOOKUP('Crash Summary Worksheet'!$E141,'Crash Types &amp; Calculations'!$D$5:$K$26,8,FALSE),FALSE))</f>
        <v>1</v>
      </c>
      <c r="AL141" s="285">
        <f ca="1">IF(OR(ISBLANK('Worksheet 2a'!$D$41),ISBLANK($D141),ISBLANK($E141),$H141="N",ISBLANK($H141)),1,VLOOKUP('Worksheet 2a'!$D$41,INDIRECT(VLOOKUP('Crash Summary Worksheet'!$D141,'Crash Types &amp; Calculations'!$M$5:$N$9,2,FALSE)),VLOOKUP("Wet Pavement",'Crash Types &amp; Calculations'!$D$5:$K$26,8,FALSE),FALSE))</f>
        <v>1</v>
      </c>
      <c r="AM141" s="287">
        <f ca="1">IF(OR(ISBLANK('Worksheet 2a'!$D$41),ISBLANK($D141),ISBLANK($E141),$G141="N",ISBLANK($G141)),1,VLOOKUP('Worksheet 2a'!$D$41,INDIRECT(VLOOKUP('Crash Summary Worksheet'!$D141,'Crash Types &amp; Calculations'!$M$5:$N$9,2,FALSE)),VLOOKUP("Night",'Crash Types &amp; Calculations'!$D$5:$K$26,8,FALSE),FALSE))</f>
        <v>1</v>
      </c>
      <c r="AN141" s="288">
        <f t="shared" si="22"/>
        <v>0</v>
      </c>
      <c r="AO141" s="284">
        <f ca="1">IF(OR(ISBLANK('Worksheet 2b'!$D$13),ISBLANK($D141),ISBLANK($E141),ISERROR(VLOOKUP('Worksheet 2b'!$D$13,INDIRECT(VLOOKUP('Crash Summary Worksheet'!$D141,'Crash Types &amp; Calculations'!$M$5:$N$9,2,FALSE)),VLOOKUP('Crash Summary Worksheet'!$E141,'Crash Types &amp; Calculations'!$D$5:$K$26,8,FALSE),FALSE))),1,VLOOKUP('Worksheet 2b'!$D$13,INDIRECT(VLOOKUP('Crash Summary Worksheet'!$D141,'Crash Types &amp; Calculations'!$M$5:$N$9,2,FALSE)),VLOOKUP('Crash Summary Worksheet'!$E141,'Crash Types &amp; Calculations'!$D$5:$K$26,8,FALSE),FALSE))</f>
        <v>1</v>
      </c>
      <c r="AP141" s="285">
        <f ca="1">IF(OR(ISBLANK('Worksheet 2b'!$D$13),ISBLANK($D141),ISBLANK($E141),$H141="N",ISBLANK($H141)),1,VLOOKUP('Worksheet 2b'!$D$13,INDIRECT(VLOOKUP('Crash Summary Worksheet'!$D141,'Crash Types &amp; Calculations'!$M$5:$N$9,2,FALSE)),VLOOKUP("Wet Pavement",'Crash Types &amp; Calculations'!$D$5:$K$26,8,FALSE),FALSE))</f>
        <v>1</v>
      </c>
      <c r="AQ141" s="286">
        <f ca="1">IF(OR(ISBLANK('Worksheet 2b'!$D$13),ISBLANK($D141),ISBLANK($E141),$G141="N",ISBLANK($G141)),1,VLOOKUP('Worksheet 2b'!$D$13,INDIRECT(VLOOKUP('Crash Summary Worksheet'!$D141,'Crash Types &amp; Calculations'!$M$5:$N$9,2,FALSE)),VLOOKUP("Night",'Crash Types &amp; Calculations'!$D$5:$K$26,8,FALSE),FALSE))</f>
        <v>1</v>
      </c>
      <c r="AR141" s="288">
        <f t="shared" si="23"/>
        <v>0</v>
      </c>
      <c r="AS141" s="284">
        <f ca="1">IF(OR(ISBLANK('Worksheet 2b'!$D$27),ISBLANK($D141),ISBLANK($E141),ISERROR(VLOOKUP('Worksheet 2b'!$D$27,INDIRECT(VLOOKUP('Crash Summary Worksheet'!$D141,'Crash Types &amp; Calculations'!$M$5:$N$9,2,FALSE)),VLOOKUP('Crash Summary Worksheet'!$E141,'Crash Types &amp; Calculations'!$D$5:$K$26,8,FALSE),FALSE))),1,VLOOKUP('Worksheet 2b'!$D$27,INDIRECT(VLOOKUP('Crash Summary Worksheet'!$D141,'Crash Types &amp; Calculations'!$M$5:$N$9,2,FALSE)),VLOOKUP('Crash Summary Worksheet'!$E141,'Crash Types &amp; Calculations'!$D$5:$K$26,8,FALSE),FALSE))</f>
        <v>1</v>
      </c>
      <c r="AT141" s="285">
        <f ca="1">IF(OR(ISBLANK('Worksheet 2b'!$D$27),ISBLANK($D141),ISBLANK($E141),$H141="N",ISBLANK($H141)),1,VLOOKUP('Worksheet 2b'!$D$27,INDIRECT(VLOOKUP('Crash Summary Worksheet'!$D141,'Crash Types &amp; Calculations'!$M$5:$N$9,2,FALSE)),VLOOKUP("Wet Pavement",'Crash Types &amp; Calculations'!$D$5:$K$26,8,FALSE),FALSE))</f>
        <v>1</v>
      </c>
      <c r="AU141" s="286">
        <f ca="1">IF(OR(ISBLANK('Worksheet 2b'!$D$27),ISBLANK($D141),ISBLANK($E141),$G141="N",ISBLANK($G141)),1,VLOOKUP('Worksheet 2b'!$D$27,INDIRECT(VLOOKUP('Crash Summary Worksheet'!$D141,'Crash Types &amp; Calculations'!$M$5:$N$9,2,FALSE)),VLOOKUP("Night",'Crash Types &amp; Calculations'!$D$5:$K$26,8,FALSE),FALSE))</f>
        <v>1</v>
      </c>
      <c r="AV141" s="288">
        <f t="shared" si="24"/>
        <v>0</v>
      </c>
      <c r="AW141" s="284">
        <f ca="1">IF(OR(ISBLANK('Worksheet 2b'!$D$41),ISBLANK($D141),ISBLANK($E141),ISERROR(VLOOKUP('Worksheet 2b'!$D$41,INDIRECT(VLOOKUP('Crash Summary Worksheet'!$D141,'Crash Types &amp; Calculations'!$M$5:$N$9,2,FALSE)),VLOOKUP('Crash Summary Worksheet'!$E141,'Crash Types &amp; Calculations'!$D$5:$K$26,8,FALSE),FALSE))),1,VLOOKUP('Worksheet 2b'!$D$41,INDIRECT(VLOOKUP('Crash Summary Worksheet'!$D141,'Crash Types &amp; Calculations'!$M$5:$N$9,2,FALSE)),VLOOKUP('Crash Summary Worksheet'!$E141,'Crash Types &amp; Calculations'!$D$5:$K$26,8,FALSE),FALSE))</f>
        <v>1</v>
      </c>
      <c r="AX141" s="285">
        <f ca="1">IF(OR(ISBLANK('Worksheet 2b'!$D$41),ISBLANK($D141),ISBLANK($E141),$H141="N",ISBLANK($H141)),1,VLOOKUP('Worksheet 2b'!$D$41,INDIRECT(VLOOKUP('Crash Summary Worksheet'!$D141,'Crash Types &amp; Calculations'!$M$5:$N$9,2,FALSE)),VLOOKUP("Wet Pavement",'Crash Types &amp; Calculations'!$D$5:$K$26,8,FALSE),FALSE))</f>
        <v>1</v>
      </c>
      <c r="AY141" s="287">
        <f ca="1">IF(OR(ISBLANK('Worksheet 2b'!$D$41),ISBLANK($D141),ISBLANK($E141),$G141="N",ISBLANK($G141)),1,VLOOKUP('Worksheet 2b'!$D$41,INDIRECT(VLOOKUP('Crash Summary Worksheet'!$D141,'Crash Types &amp; Calculations'!$M$5:$N$9,2,FALSE)),VLOOKUP("Night",'Crash Types &amp; Calculations'!$D$5:$K$26,8,FALSE),FALSE))</f>
        <v>1</v>
      </c>
      <c r="AZ141" s="288">
        <f t="shared" si="25"/>
        <v>0</v>
      </c>
    </row>
    <row r="142" spans="1:52" ht="12.75" customHeight="1" x14ac:dyDescent="0.2">
      <c r="A142" s="618">
        <v>137</v>
      </c>
      <c r="B142" s="118"/>
      <c r="C142" s="119"/>
      <c r="D142" s="117"/>
      <c r="E142" s="117"/>
      <c r="F142" s="117"/>
      <c r="G142" s="118"/>
      <c r="H142" s="118"/>
      <c r="I142" s="118"/>
      <c r="J142" s="118"/>
      <c r="K142" s="117"/>
      <c r="L142" s="120"/>
      <c r="M142" s="289">
        <f t="shared" si="26"/>
        <v>0</v>
      </c>
      <c r="N142" s="290">
        <f t="shared" si="27"/>
        <v>1</v>
      </c>
      <c r="O142" s="283">
        <f>IF(ISBLANK('Worksheet 2a'!$D$13),1,
IF(AND(MAX(AC142:AE142)&gt;1,MIN(AC142:AE142)&lt;=1),MAX(AC142:AE142)*MIN(AC142:AE142),
IF(MIN(AC142:AE142)&gt;=1,MAX(AC142:AE142),MIN(AC142:AE142))))</f>
        <v>1</v>
      </c>
      <c r="P142" s="283">
        <f>IF(ISBLANK('Worksheet 2a'!$D$27),1,
IF(AND(MAX(AG142:AI142)&gt;1,MIN(AG142:AI142)&lt;=1),MAX(AG142:AI142)*MIN(AG142:AI142),
IF(MIN(AG142:AI142)&gt;=1,MAX(AG142:AI142),MIN(AG142:AI142))))</f>
        <v>1</v>
      </c>
      <c r="Q142" s="283">
        <f>IF(ISBLANK('Worksheet 2a'!$D$41),1,
IF(AND(MAX(AK142:AM142)&gt;1,MIN(AK142:AM142)&lt;=1),MAX(AK142:AM142)*MIN(AK142:AM142),
IF(MIN(AK142:AM142)&gt;=1,MAX(AK142:AM142),MIN(AK142:AM142))))</f>
        <v>1</v>
      </c>
      <c r="R142" s="283">
        <f>IF(ISBLANK('Worksheet 2b'!$D$13),1,
IF(AND(MAX(AO142:AQ142)&gt;1,MIN(AO142:AQ142)&lt;=1),MAX(AO142:AQ142)*MIN(AO142:AQ142),
IF(MIN(AO142:AQ142)&gt;=1,MAX(AO142:AQ142),MIN(AO142:AQ142))))</f>
        <v>1</v>
      </c>
      <c r="S142" s="283">
        <f>IF(ISBLANK('Worksheet 2b'!$D$27),1,
IF(AND(MAX(AS142:AU142)&gt;1,MIN(AS142:AU142)&lt;=1),MAX(AS142:AU142)*MIN(AS142:AU142),
IF(MIN(AS142:AU142)&gt;=1,MAX(AS142:AU142),MIN(AS142:AU142))))</f>
        <v>1</v>
      </c>
      <c r="T142" s="283">
        <f>IF(ISBLANK('Worksheet 2b'!$D$41),1,
IF(AND(MAX(AW142:AY142)&gt;1,MIN(AW142:AY142)&lt;=1),MAX(AW142:AY142)*MIN(AW142:AY142),
IF(MIN(AW142:AY142)&gt;=1,MAX(AW142:AY142),MIN(AW142:AY142))))</f>
        <v>1</v>
      </c>
      <c r="U142" s="669" cm="1">
        <f t="array" ref="U142">IF(MAX(O142:T142)&lt;=1,1,PRODUCT(IF(O142:T142&gt;=1,O142:T142)))</f>
        <v>1</v>
      </c>
      <c r="V142" s="669">
        <f t="shared" si="28"/>
        <v>1</v>
      </c>
      <c r="W142" s="683" t="str">
        <f t="shared" si="29"/>
        <v>X</v>
      </c>
      <c r="X142" s="683">
        <f>IF(P142=MIN($O142:$T142),IF(COUNTIF($W142:W142,"X")&gt;0,P142,"X"),P142)</f>
        <v>1</v>
      </c>
      <c r="Y142" s="683">
        <f>IF(Q142=MIN($O142:$T142),IF(COUNTIF($W142:X142,"X")&gt;0,Q142,"X"),Q142)</f>
        <v>1</v>
      </c>
      <c r="Z142" s="683">
        <f>IF(R142=MIN($O142:$T142),IF(COUNTIF($W142:Y142,"X")&gt;0,R142,"X"),R142)</f>
        <v>1</v>
      </c>
      <c r="AA142" s="683">
        <f>IF(S142=MIN($O142:$T142),IF(COUNTIF($W142:Z142,"X")&gt;0,S142,"X"),S142)</f>
        <v>1</v>
      </c>
      <c r="AB142" s="684">
        <f>IF(T142=MIN($O142:$T142),IF(COUNTIF($W142:AA142,"X")&gt;0,T142,"X"),T142)</f>
        <v>1</v>
      </c>
      <c r="AC142" s="284">
        <f ca="1">IF(OR(ISBLANK('Worksheet 2a'!$D$13),ISBLANK($D142),ISBLANK($E142),ISERROR(VLOOKUP('Worksheet 2a'!$D$13,INDIRECT(VLOOKUP('Crash Summary Worksheet'!$D142,'Crash Types &amp; Calculations'!$M$5:$N$9,2,FALSE)),VLOOKUP('Crash Summary Worksheet'!$E142,'Crash Types &amp; Calculations'!$D$5:$K$26,8,FALSE),FALSE))),1,VLOOKUP('Worksheet 2a'!$D$13,INDIRECT(VLOOKUP('Crash Summary Worksheet'!$D142,'Crash Types &amp; Calculations'!$M$5:$N$9,2,FALSE)),VLOOKUP('Crash Summary Worksheet'!$E142,'Crash Types &amp; Calculations'!$D$5:$K$26,8,FALSE),FALSE))</f>
        <v>1</v>
      </c>
      <c r="AD142" s="285">
        <f ca="1">IF(OR(ISBLANK('Worksheet 2a'!$D$13),ISBLANK($D142),ISBLANK($E142),$H142="N",ISBLANK($H142)),1,VLOOKUP('Worksheet 2a'!$D$13,INDIRECT(VLOOKUP('Crash Summary Worksheet'!$D142,'Crash Types &amp; Calculations'!$M$5:$N$9,2,FALSE)),VLOOKUP("Wet Pavement",'Crash Types &amp; Calculations'!$D$5:$K$26,8,FALSE),FALSE))</f>
        <v>1</v>
      </c>
      <c r="AE142" s="286">
        <f ca="1">IF(OR(ISBLANK('Worksheet 2a'!$D$13),ISBLANK($D142),ISBLANK($E142),$G142="N",ISBLANK($G142)),1,VLOOKUP('Worksheet 2a'!$D$13,INDIRECT(VLOOKUP('Crash Summary Worksheet'!$D142,'Crash Types &amp; Calculations'!$M$5:$N$9,2,FALSE)),VLOOKUP("Night",'Crash Types &amp; Calculations'!$D$5:$K$26,8,FALSE),FALSE))</f>
        <v>1</v>
      </c>
      <c r="AF142" s="288">
        <f t="shared" si="20"/>
        <v>0</v>
      </c>
      <c r="AG142" s="284">
        <f ca="1">IF(OR(ISBLANK('Worksheet 2a'!$D$27),ISBLANK($D142),ISBLANK($E142),ISERROR(VLOOKUP('Worksheet 2a'!$D$27,INDIRECT(VLOOKUP('Crash Summary Worksheet'!$D142,'Crash Types &amp; Calculations'!$M$5:$N$9,2,FALSE)),VLOOKUP('Crash Summary Worksheet'!$E142,'Crash Types &amp; Calculations'!$D$5:$K$26,8,FALSE),FALSE))),1,VLOOKUP('Worksheet 2a'!$D$27,INDIRECT(VLOOKUP('Crash Summary Worksheet'!$D142,'Crash Types &amp; Calculations'!$M$5:$N$9,2,FALSE)),VLOOKUP('Crash Summary Worksheet'!$E142,'Crash Types &amp; Calculations'!$D$5:$K$26,8,FALSE),FALSE))</f>
        <v>1</v>
      </c>
      <c r="AH142" s="285">
        <f ca="1">IF(OR(ISBLANK('Worksheet 2a'!$D$27),ISBLANK($D142),ISBLANK($E142),$H142="N",ISBLANK($H142)),1,VLOOKUP('Worksheet 2a'!$D$27,INDIRECT(VLOOKUP('Crash Summary Worksheet'!$D142,'Crash Types &amp; Calculations'!$M$5:$N$9,2,FALSE)),VLOOKUP("Wet Pavement",'Crash Types &amp; Calculations'!$D$5:$K$26,8,FALSE),FALSE))</f>
        <v>1</v>
      </c>
      <c r="AI142" s="286">
        <f ca="1">IF(OR(ISBLANK('Worksheet 2a'!$D$27),ISBLANK($D142),ISBLANK($E142),$G142="N",ISBLANK($G142)),1,VLOOKUP('Worksheet 2a'!$D$27,INDIRECT(VLOOKUP('Crash Summary Worksheet'!$D142,'Crash Types &amp; Calculations'!$M$5:$N$9,2,FALSE)),VLOOKUP("Night",'Crash Types &amp; Calculations'!$D$5:$K$26,8,FALSE),FALSE))</f>
        <v>1</v>
      </c>
      <c r="AJ142" s="288">
        <f t="shared" si="21"/>
        <v>0</v>
      </c>
      <c r="AK142" s="284">
        <f ca="1">IF(OR(ISBLANK('Worksheet 2a'!$D$41),ISBLANK($D142),ISBLANK($E142),ISERROR(VLOOKUP('Worksheet 2a'!$D$41,INDIRECT(VLOOKUP('Crash Summary Worksheet'!$D142,'Crash Types &amp; Calculations'!$M$5:$N$9,2,FALSE)),VLOOKUP('Crash Summary Worksheet'!$E142,'Crash Types &amp; Calculations'!$D$5:$K$26,8,FALSE),FALSE))),1,VLOOKUP('Worksheet 2a'!$D$41,INDIRECT(VLOOKUP('Crash Summary Worksheet'!$D142,'Crash Types &amp; Calculations'!$M$5:$N$9,2,FALSE)),VLOOKUP('Crash Summary Worksheet'!$E142,'Crash Types &amp; Calculations'!$D$5:$K$26,8,FALSE),FALSE))</f>
        <v>1</v>
      </c>
      <c r="AL142" s="285">
        <f ca="1">IF(OR(ISBLANK('Worksheet 2a'!$D$41),ISBLANK($D142),ISBLANK($E142),$H142="N",ISBLANK($H142)),1,VLOOKUP('Worksheet 2a'!$D$41,INDIRECT(VLOOKUP('Crash Summary Worksheet'!$D142,'Crash Types &amp; Calculations'!$M$5:$N$9,2,FALSE)),VLOOKUP("Wet Pavement",'Crash Types &amp; Calculations'!$D$5:$K$26,8,FALSE),FALSE))</f>
        <v>1</v>
      </c>
      <c r="AM142" s="287">
        <f ca="1">IF(OR(ISBLANK('Worksheet 2a'!$D$41),ISBLANK($D142),ISBLANK($E142),$G142="N",ISBLANK($G142)),1,VLOOKUP('Worksheet 2a'!$D$41,INDIRECT(VLOOKUP('Crash Summary Worksheet'!$D142,'Crash Types &amp; Calculations'!$M$5:$N$9,2,FALSE)),VLOOKUP("Night",'Crash Types &amp; Calculations'!$D$5:$K$26,8,FALSE),FALSE))</f>
        <v>1</v>
      </c>
      <c r="AN142" s="288">
        <f t="shared" si="22"/>
        <v>0</v>
      </c>
      <c r="AO142" s="284">
        <f ca="1">IF(OR(ISBLANK('Worksheet 2b'!$D$13),ISBLANK($D142),ISBLANK($E142),ISERROR(VLOOKUP('Worksheet 2b'!$D$13,INDIRECT(VLOOKUP('Crash Summary Worksheet'!$D142,'Crash Types &amp; Calculations'!$M$5:$N$9,2,FALSE)),VLOOKUP('Crash Summary Worksheet'!$E142,'Crash Types &amp; Calculations'!$D$5:$K$26,8,FALSE),FALSE))),1,VLOOKUP('Worksheet 2b'!$D$13,INDIRECT(VLOOKUP('Crash Summary Worksheet'!$D142,'Crash Types &amp; Calculations'!$M$5:$N$9,2,FALSE)),VLOOKUP('Crash Summary Worksheet'!$E142,'Crash Types &amp; Calculations'!$D$5:$K$26,8,FALSE),FALSE))</f>
        <v>1</v>
      </c>
      <c r="AP142" s="285">
        <f ca="1">IF(OR(ISBLANK('Worksheet 2b'!$D$13),ISBLANK($D142),ISBLANK($E142),$H142="N",ISBLANK($H142)),1,VLOOKUP('Worksheet 2b'!$D$13,INDIRECT(VLOOKUP('Crash Summary Worksheet'!$D142,'Crash Types &amp; Calculations'!$M$5:$N$9,2,FALSE)),VLOOKUP("Wet Pavement",'Crash Types &amp; Calculations'!$D$5:$K$26,8,FALSE),FALSE))</f>
        <v>1</v>
      </c>
      <c r="AQ142" s="286">
        <f ca="1">IF(OR(ISBLANK('Worksheet 2b'!$D$13),ISBLANK($D142),ISBLANK($E142),$G142="N",ISBLANK($G142)),1,VLOOKUP('Worksheet 2b'!$D$13,INDIRECT(VLOOKUP('Crash Summary Worksheet'!$D142,'Crash Types &amp; Calculations'!$M$5:$N$9,2,FALSE)),VLOOKUP("Night",'Crash Types &amp; Calculations'!$D$5:$K$26,8,FALSE),FALSE))</f>
        <v>1</v>
      </c>
      <c r="AR142" s="288">
        <f t="shared" si="23"/>
        <v>0</v>
      </c>
      <c r="AS142" s="284">
        <f ca="1">IF(OR(ISBLANK('Worksheet 2b'!$D$27),ISBLANK($D142),ISBLANK($E142),ISERROR(VLOOKUP('Worksheet 2b'!$D$27,INDIRECT(VLOOKUP('Crash Summary Worksheet'!$D142,'Crash Types &amp; Calculations'!$M$5:$N$9,2,FALSE)),VLOOKUP('Crash Summary Worksheet'!$E142,'Crash Types &amp; Calculations'!$D$5:$K$26,8,FALSE),FALSE))),1,VLOOKUP('Worksheet 2b'!$D$27,INDIRECT(VLOOKUP('Crash Summary Worksheet'!$D142,'Crash Types &amp; Calculations'!$M$5:$N$9,2,FALSE)),VLOOKUP('Crash Summary Worksheet'!$E142,'Crash Types &amp; Calculations'!$D$5:$K$26,8,FALSE),FALSE))</f>
        <v>1</v>
      </c>
      <c r="AT142" s="285">
        <f ca="1">IF(OR(ISBLANK('Worksheet 2b'!$D$27),ISBLANK($D142),ISBLANK($E142),$H142="N",ISBLANK($H142)),1,VLOOKUP('Worksheet 2b'!$D$27,INDIRECT(VLOOKUP('Crash Summary Worksheet'!$D142,'Crash Types &amp; Calculations'!$M$5:$N$9,2,FALSE)),VLOOKUP("Wet Pavement",'Crash Types &amp; Calculations'!$D$5:$K$26,8,FALSE),FALSE))</f>
        <v>1</v>
      </c>
      <c r="AU142" s="286">
        <f ca="1">IF(OR(ISBLANK('Worksheet 2b'!$D$27),ISBLANK($D142),ISBLANK($E142),$G142="N",ISBLANK($G142)),1,VLOOKUP('Worksheet 2b'!$D$27,INDIRECT(VLOOKUP('Crash Summary Worksheet'!$D142,'Crash Types &amp; Calculations'!$M$5:$N$9,2,FALSE)),VLOOKUP("Night",'Crash Types &amp; Calculations'!$D$5:$K$26,8,FALSE),FALSE))</f>
        <v>1</v>
      </c>
      <c r="AV142" s="288">
        <f t="shared" si="24"/>
        <v>0</v>
      </c>
      <c r="AW142" s="284">
        <f ca="1">IF(OR(ISBLANK('Worksheet 2b'!$D$41),ISBLANK($D142),ISBLANK($E142),ISERROR(VLOOKUP('Worksheet 2b'!$D$41,INDIRECT(VLOOKUP('Crash Summary Worksheet'!$D142,'Crash Types &amp; Calculations'!$M$5:$N$9,2,FALSE)),VLOOKUP('Crash Summary Worksheet'!$E142,'Crash Types &amp; Calculations'!$D$5:$K$26,8,FALSE),FALSE))),1,VLOOKUP('Worksheet 2b'!$D$41,INDIRECT(VLOOKUP('Crash Summary Worksheet'!$D142,'Crash Types &amp; Calculations'!$M$5:$N$9,2,FALSE)),VLOOKUP('Crash Summary Worksheet'!$E142,'Crash Types &amp; Calculations'!$D$5:$K$26,8,FALSE),FALSE))</f>
        <v>1</v>
      </c>
      <c r="AX142" s="285">
        <f ca="1">IF(OR(ISBLANK('Worksheet 2b'!$D$41),ISBLANK($D142),ISBLANK($E142),$H142="N",ISBLANK($H142)),1,VLOOKUP('Worksheet 2b'!$D$41,INDIRECT(VLOOKUP('Crash Summary Worksheet'!$D142,'Crash Types &amp; Calculations'!$M$5:$N$9,2,FALSE)),VLOOKUP("Wet Pavement",'Crash Types &amp; Calculations'!$D$5:$K$26,8,FALSE),FALSE))</f>
        <v>1</v>
      </c>
      <c r="AY142" s="287">
        <f ca="1">IF(OR(ISBLANK('Worksheet 2b'!$D$41),ISBLANK($D142),ISBLANK($E142),$G142="N",ISBLANK($G142)),1,VLOOKUP('Worksheet 2b'!$D$41,INDIRECT(VLOOKUP('Crash Summary Worksheet'!$D142,'Crash Types &amp; Calculations'!$M$5:$N$9,2,FALSE)),VLOOKUP("Night",'Crash Types &amp; Calculations'!$D$5:$K$26,8,FALSE),FALSE))</f>
        <v>1</v>
      </c>
      <c r="AZ142" s="288">
        <f t="shared" si="25"/>
        <v>0</v>
      </c>
    </row>
    <row r="143" spans="1:52" ht="12.75" customHeight="1" x14ac:dyDescent="0.2">
      <c r="A143" s="618">
        <v>138</v>
      </c>
      <c r="B143" s="118"/>
      <c r="C143" s="119"/>
      <c r="D143" s="117"/>
      <c r="E143" s="117"/>
      <c r="F143" s="117"/>
      <c r="G143" s="118"/>
      <c r="H143" s="118"/>
      <c r="I143" s="118"/>
      <c r="J143" s="118"/>
      <c r="K143" s="117"/>
      <c r="L143" s="120"/>
      <c r="M143" s="289">
        <f t="shared" si="26"/>
        <v>0</v>
      </c>
      <c r="N143" s="290">
        <f t="shared" si="27"/>
        <v>1</v>
      </c>
      <c r="O143" s="283">
        <f>IF(ISBLANK('Worksheet 2a'!$D$13),1,
IF(AND(MAX(AC143:AE143)&gt;1,MIN(AC143:AE143)&lt;=1),MAX(AC143:AE143)*MIN(AC143:AE143),
IF(MIN(AC143:AE143)&gt;=1,MAX(AC143:AE143),MIN(AC143:AE143))))</f>
        <v>1</v>
      </c>
      <c r="P143" s="283">
        <f>IF(ISBLANK('Worksheet 2a'!$D$27),1,
IF(AND(MAX(AG143:AI143)&gt;1,MIN(AG143:AI143)&lt;=1),MAX(AG143:AI143)*MIN(AG143:AI143),
IF(MIN(AG143:AI143)&gt;=1,MAX(AG143:AI143),MIN(AG143:AI143))))</f>
        <v>1</v>
      </c>
      <c r="Q143" s="283">
        <f>IF(ISBLANK('Worksheet 2a'!$D$41),1,
IF(AND(MAX(AK143:AM143)&gt;1,MIN(AK143:AM143)&lt;=1),MAX(AK143:AM143)*MIN(AK143:AM143),
IF(MIN(AK143:AM143)&gt;=1,MAX(AK143:AM143),MIN(AK143:AM143))))</f>
        <v>1</v>
      </c>
      <c r="R143" s="283">
        <f>IF(ISBLANK('Worksheet 2b'!$D$13),1,
IF(AND(MAX(AO143:AQ143)&gt;1,MIN(AO143:AQ143)&lt;=1),MAX(AO143:AQ143)*MIN(AO143:AQ143),
IF(MIN(AO143:AQ143)&gt;=1,MAX(AO143:AQ143),MIN(AO143:AQ143))))</f>
        <v>1</v>
      </c>
      <c r="S143" s="283">
        <f>IF(ISBLANK('Worksheet 2b'!$D$27),1,
IF(AND(MAX(AS143:AU143)&gt;1,MIN(AS143:AU143)&lt;=1),MAX(AS143:AU143)*MIN(AS143:AU143),
IF(MIN(AS143:AU143)&gt;=1,MAX(AS143:AU143),MIN(AS143:AU143))))</f>
        <v>1</v>
      </c>
      <c r="T143" s="283">
        <f>IF(ISBLANK('Worksheet 2b'!$D$41),1,
IF(AND(MAX(AW143:AY143)&gt;1,MIN(AW143:AY143)&lt;=1),MAX(AW143:AY143)*MIN(AW143:AY143),
IF(MIN(AW143:AY143)&gt;=1,MAX(AW143:AY143),MIN(AW143:AY143))))</f>
        <v>1</v>
      </c>
      <c r="U143" s="669" cm="1">
        <f t="array" ref="U143">IF(MAX(O143:T143)&lt;=1,1,PRODUCT(IF(O143:T143&gt;=1,O143:T143)))</f>
        <v>1</v>
      </c>
      <c r="V143" s="669">
        <f t="shared" si="28"/>
        <v>1</v>
      </c>
      <c r="W143" s="683" t="str">
        <f t="shared" si="29"/>
        <v>X</v>
      </c>
      <c r="X143" s="683">
        <f>IF(P143=MIN($O143:$T143),IF(COUNTIF($W143:W143,"X")&gt;0,P143,"X"),P143)</f>
        <v>1</v>
      </c>
      <c r="Y143" s="683">
        <f>IF(Q143=MIN($O143:$T143),IF(COUNTIF($W143:X143,"X")&gt;0,Q143,"X"),Q143)</f>
        <v>1</v>
      </c>
      <c r="Z143" s="683">
        <f>IF(R143=MIN($O143:$T143),IF(COUNTIF($W143:Y143,"X")&gt;0,R143,"X"),R143)</f>
        <v>1</v>
      </c>
      <c r="AA143" s="683">
        <f>IF(S143=MIN($O143:$T143),IF(COUNTIF($W143:Z143,"X")&gt;0,S143,"X"),S143)</f>
        <v>1</v>
      </c>
      <c r="AB143" s="684">
        <f>IF(T143=MIN($O143:$T143),IF(COUNTIF($W143:AA143,"X")&gt;0,T143,"X"),T143)</f>
        <v>1</v>
      </c>
      <c r="AC143" s="284">
        <f ca="1">IF(OR(ISBLANK('Worksheet 2a'!$D$13),ISBLANK($D143),ISBLANK($E143),ISERROR(VLOOKUP('Worksheet 2a'!$D$13,INDIRECT(VLOOKUP('Crash Summary Worksheet'!$D143,'Crash Types &amp; Calculations'!$M$5:$N$9,2,FALSE)),VLOOKUP('Crash Summary Worksheet'!$E143,'Crash Types &amp; Calculations'!$D$5:$K$26,8,FALSE),FALSE))),1,VLOOKUP('Worksheet 2a'!$D$13,INDIRECT(VLOOKUP('Crash Summary Worksheet'!$D143,'Crash Types &amp; Calculations'!$M$5:$N$9,2,FALSE)),VLOOKUP('Crash Summary Worksheet'!$E143,'Crash Types &amp; Calculations'!$D$5:$K$26,8,FALSE),FALSE))</f>
        <v>1</v>
      </c>
      <c r="AD143" s="285">
        <f ca="1">IF(OR(ISBLANK('Worksheet 2a'!$D$13),ISBLANK($D143),ISBLANK($E143),$H143="N",ISBLANK($H143)),1,VLOOKUP('Worksheet 2a'!$D$13,INDIRECT(VLOOKUP('Crash Summary Worksheet'!$D143,'Crash Types &amp; Calculations'!$M$5:$N$9,2,FALSE)),VLOOKUP("Wet Pavement",'Crash Types &amp; Calculations'!$D$5:$K$26,8,FALSE),FALSE))</f>
        <v>1</v>
      </c>
      <c r="AE143" s="286">
        <f ca="1">IF(OR(ISBLANK('Worksheet 2a'!$D$13),ISBLANK($D143),ISBLANK($E143),$G143="N",ISBLANK($G143)),1,VLOOKUP('Worksheet 2a'!$D$13,INDIRECT(VLOOKUP('Crash Summary Worksheet'!$D143,'Crash Types &amp; Calculations'!$M$5:$N$9,2,FALSE)),VLOOKUP("Night",'Crash Types &amp; Calculations'!$D$5:$K$26,8,FALSE),FALSE))</f>
        <v>1</v>
      </c>
      <c r="AF143" s="288">
        <f t="shared" si="20"/>
        <v>0</v>
      </c>
      <c r="AG143" s="284">
        <f ca="1">IF(OR(ISBLANK('Worksheet 2a'!$D$27),ISBLANK($D143),ISBLANK($E143),ISERROR(VLOOKUP('Worksheet 2a'!$D$27,INDIRECT(VLOOKUP('Crash Summary Worksheet'!$D143,'Crash Types &amp; Calculations'!$M$5:$N$9,2,FALSE)),VLOOKUP('Crash Summary Worksheet'!$E143,'Crash Types &amp; Calculations'!$D$5:$K$26,8,FALSE),FALSE))),1,VLOOKUP('Worksheet 2a'!$D$27,INDIRECT(VLOOKUP('Crash Summary Worksheet'!$D143,'Crash Types &amp; Calculations'!$M$5:$N$9,2,FALSE)),VLOOKUP('Crash Summary Worksheet'!$E143,'Crash Types &amp; Calculations'!$D$5:$K$26,8,FALSE),FALSE))</f>
        <v>1</v>
      </c>
      <c r="AH143" s="285">
        <f ca="1">IF(OR(ISBLANK('Worksheet 2a'!$D$27),ISBLANK($D143),ISBLANK($E143),$H143="N",ISBLANK($H143)),1,VLOOKUP('Worksheet 2a'!$D$27,INDIRECT(VLOOKUP('Crash Summary Worksheet'!$D143,'Crash Types &amp; Calculations'!$M$5:$N$9,2,FALSE)),VLOOKUP("Wet Pavement",'Crash Types &amp; Calculations'!$D$5:$K$26,8,FALSE),FALSE))</f>
        <v>1</v>
      </c>
      <c r="AI143" s="286">
        <f ca="1">IF(OR(ISBLANK('Worksheet 2a'!$D$27),ISBLANK($D143),ISBLANK($E143),$G143="N",ISBLANK($G143)),1,VLOOKUP('Worksheet 2a'!$D$27,INDIRECT(VLOOKUP('Crash Summary Worksheet'!$D143,'Crash Types &amp; Calculations'!$M$5:$N$9,2,FALSE)),VLOOKUP("Night",'Crash Types &amp; Calculations'!$D$5:$K$26,8,FALSE),FALSE))</f>
        <v>1</v>
      </c>
      <c r="AJ143" s="288">
        <f t="shared" si="21"/>
        <v>0</v>
      </c>
      <c r="AK143" s="284">
        <f ca="1">IF(OR(ISBLANK('Worksheet 2a'!$D$41),ISBLANK($D143),ISBLANK($E143),ISERROR(VLOOKUP('Worksheet 2a'!$D$41,INDIRECT(VLOOKUP('Crash Summary Worksheet'!$D143,'Crash Types &amp; Calculations'!$M$5:$N$9,2,FALSE)),VLOOKUP('Crash Summary Worksheet'!$E143,'Crash Types &amp; Calculations'!$D$5:$K$26,8,FALSE),FALSE))),1,VLOOKUP('Worksheet 2a'!$D$41,INDIRECT(VLOOKUP('Crash Summary Worksheet'!$D143,'Crash Types &amp; Calculations'!$M$5:$N$9,2,FALSE)),VLOOKUP('Crash Summary Worksheet'!$E143,'Crash Types &amp; Calculations'!$D$5:$K$26,8,FALSE),FALSE))</f>
        <v>1</v>
      </c>
      <c r="AL143" s="285">
        <f ca="1">IF(OR(ISBLANK('Worksheet 2a'!$D$41),ISBLANK($D143),ISBLANK($E143),$H143="N",ISBLANK($H143)),1,VLOOKUP('Worksheet 2a'!$D$41,INDIRECT(VLOOKUP('Crash Summary Worksheet'!$D143,'Crash Types &amp; Calculations'!$M$5:$N$9,2,FALSE)),VLOOKUP("Wet Pavement",'Crash Types &amp; Calculations'!$D$5:$K$26,8,FALSE),FALSE))</f>
        <v>1</v>
      </c>
      <c r="AM143" s="287">
        <f ca="1">IF(OR(ISBLANK('Worksheet 2a'!$D$41),ISBLANK($D143),ISBLANK($E143),$G143="N",ISBLANK($G143)),1,VLOOKUP('Worksheet 2a'!$D$41,INDIRECT(VLOOKUP('Crash Summary Worksheet'!$D143,'Crash Types &amp; Calculations'!$M$5:$N$9,2,FALSE)),VLOOKUP("Night",'Crash Types &amp; Calculations'!$D$5:$K$26,8,FALSE),FALSE))</f>
        <v>1</v>
      </c>
      <c r="AN143" s="288">
        <f t="shared" si="22"/>
        <v>0</v>
      </c>
      <c r="AO143" s="284">
        <f ca="1">IF(OR(ISBLANK('Worksheet 2b'!$D$13),ISBLANK($D143),ISBLANK($E143),ISERROR(VLOOKUP('Worksheet 2b'!$D$13,INDIRECT(VLOOKUP('Crash Summary Worksheet'!$D143,'Crash Types &amp; Calculations'!$M$5:$N$9,2,FALSE)),VLOOKUP('Crash Summary Worksheet'!$E143,'Crash Types &amp; Calculations'!$D$5:$K$26,8,FALSE),FALSE))),1,VLOOKUP('Worksheet 2b'!$D$13,INDIRECT(VLOOKUP('Crash Summary Worksheet'!$D143,'Crash Types &amp; Calculations'!$M$5:$N$9,2,FALSE)),VLOOKUP('Crash Summary Worksheet'!$E143,'Crash Types &amp; Calculations'!$D$5:$K$26,8,FALSE),FALSE))</f>
        <v>1</v>
      </c>
      <c r="AP143" s="285">
        <f ca="1">IF(OR(ISBLANK('Worksheet 2b'!$D$13),ISBLANK($D143),ISBLANK($E143),$H143="N",ISBLANK($H143)),1,VLOOKUP('Worksheet 2b'!$D$13,INDIRECT(VLOOKUP('Crash Summary Worksheet'!$D143,'Crash Types &amp; Calculations'!$M$5:$N$9,2,FALSE)),VLOOKUP("Wet Pavement",'Crash Types &amp; Calculations'!$D$5:$K$26,8,FALSE),FALSE))</f>
        <v>1</v>
      </c>
      <c r="AQ143" s="286">
        <f ca="1">IF(OR(ISBLANK('Worksheet 2b'!$D$13),ISBLANK($D143),ISBLANK($E143),$G143="N",ISBLANK($G143)),1,VLOOKUP('Worksheet 2b'!$D$13,INDIRECT(VLOOKUP('Crash Summary Worksheet'!$D143,'Crash Types &amp; Calculations'!$M$5:$N$9,2,FALSE)),VLOOKUP("Night",'Crash Types &amp; Calculations'!$D$5:$K$26,8,FALSE),FALSE))</f>
        <v>1</v>
      </c>
      <c r="AR143" s="288">
        <f t="shared" si="23"/>
        <v>0</v>
      </c>
      <c r="AS143" s="284">
        <f ca="1">IF(OR(ISBLANK('Worksheet 2b'!$D$27),ISBLANK($D143),ISBLANK($E143),ISERROR(VLOOKUP('Worksheet 2b'!$D$27,INDIRECT(VLOOKUP('Crash Summary Worksheet'!$D143,'Crash Types &amp; Calculations'!$M$5:$N$9,2,FALSE)),VLOOKUP('Crash Summary Worksheet'!$E143,'Crash Types &amp; Calculations'!$D$5:$K$26,8,FALSE),FALSE))),1,VLOOKUP('Worksheet 2b'!$D$27,INDIRECT(VLOOKUP('Crash Summary Worksheet'!$D143,'Crash Types &amp; Calculations'!$M$5:$N$9,2,FALSE)),VLOOKUP('Crash Summary Worksheet'!$E143,'Crash Types &amp; Calculations'!$D$5:$K$26,8,FALSE),FALSE))</f>
        <v>1</v>
      </c>
      <c r="AT143" s="285">
        <f ca="1">IF(OR(ISBLANK('Worksheet 2b'!$D$27),ISBLANK($D143),ISBLANK($E143),$H143="N",ISBLANK($H143)),1,VLOOKUP('Worksheet 2b'!$D$27,INDIRECT(VLOOKUP('Crash Summary Worksheet'!$D143,'Crash Types &amp; Calculations'!$M$5:$N$9,2,FALSE)),VLOOKUP("Wet Pavement",'Crash Types &amp; Calculations'!$D$5:$K$26,8,FALSE),FALSE))</f>
        <v>1</v>
      </c>
      <c r="AU143" s="286">
        <f ca="1">IF(OR(ISBLANK('Worksheet 2b'!$D$27),ISBLANK($D143),ISBLANK($E143),$G143="N",ISBLANK($G143)),1,VLOOKUP('Worksheet 2b'!$D$27,INDIRECT(VLOOKUP('Crash Summary Worksheet'!$D143,'Crash Types &amp; Calculations'!$M$5:$N$9,2,FALSE)),VLOOKUP("Night",'Crash Types &amp; Calculations'!$D$5:$K$26,8,FALSE),FALSE))</f>
        <v>1</v>
      </c>
      <c r="AV143" s="288">
        <f t="shared" si="24"/>
        <v>0</v>
      </c>
      <c r="AW143" s="284">
        <f ca="1">IF(OR(ISBLANK('Worksheet 2b'!$D$41),ISBLANK($D143),ISBLANK($E143),ISERROR(VLOOKUP('Worksheet 2b'!$D$41,INDIRECT(VLOOKUP('Crash Summary Worksheet'!$D143,'Crash Types &amp; Calculations'!$M$5:$N$9,2,FALSE)),VLOOKUP('Crash Summary Worksheet'!$E143,'Crash Types &amp; Calculations'!$D$5:$K$26,8,FALSE),FALSE))),1,VLOOKUP('Worksheet 2b'!$D$41,INDIRECT(VLOOKUP('Crash Summary Worksheet'!$D143,'Crash Types &amp; Calculations'!$M$5:$N$9,2,FALSE)),VLOOKUP('Crash Summary Worksheet'!$E143,'Crash Types &amp; Calculations'!$D$5:$K$26,8,FALSE),FALSE))</f>
        <v>1</v>
      </c>
      <c r="AX143" s="285">
        <f ca="1">IF(OR(ISBLANK('Worksheet 2b'!$D$41),ISBLANK($D143),ISBLANK($E143),$H143="N",ISBLANK($H143)),1,VLOOKUP('Worksheet 2b'!$D$41,INDIRECT(VLOOKUP('Crash Summary Worksheet'!$D143,'Crash Types &amp; Calculations'!$M$5:$N$9,2,FALSE)),VLOOKUP("Wet Pavement",'Crash Types &amp; Calculations'!$D$5:$K$26,8,FALSE),FALSE))</f>
        <v>1</v>
      </c>
      <c r="AY143" s="287">
        <f ca="1">IF(OR(ISBLANK('Worksheet 2b'!$D$41),ISBLANK($D143),ISBLANK($E143),$G143="N",ISBLANK($G143)),1,VLOOKUP('Worksheet 2b'!$D$41,INDIRECT(VLOOKUP('Crash Summary Worksheet'!$D143,'Crash Types &amp; Calculations'!$M$5:$N$9,2,FALSE)),VLOOKUP("Night",'Crash Types &amp; Calculations'!$D$5:$K$26,8,FALSE),FALSE))</f>
        <v>1</v>
      </c>
      <c r="AZ143" s="288">
        <f t="shared" si="25"/>
        <v>0</v>
      </c>
    </row>
    <row r="144" spans="1:52" ht="12.75" customHeight="1" x14ac:dyDescent="0.2">
      <c r="A144" s="618">
        <v>139</v>
      </c>
      <c r="B144" s="118"/>
      <c r="C144" s="119"/>
      <c r="D144" s="117"/>
      <c r="E144" s="117"/>
      <c r="F144" s="117"/>
      <c r="G144" s="118"/>
      <c r="H144" s="118"/>
      <c r="I144" s="118"/>
      <c r="J144" s="118"/>
      <c r="K144" s="117"/>
      <c r="L144" s="120"/>
      <c r="M144" s="289">
        <f t="shared" si="26"/>
        <v>0</v>
      </c>
      <c r="N144" s="290">
        <f t="shared" si="27"/>
        <v>1</v>
      </c>
      <c r="O144" s="283">
        <f>IF(ISBLANK('Worksheet 2a'!$D$13),1,
IF(AND(MAX(AC144:AE144)&gt;1,MIN(AC144:AE144)&lt;=1),MAX(AC144:AE144)*MIN(AC144:AE144),
IF(MIN(AC144:AE144)&gt;=1,MAX(AC144:AE144),MIN(AC144:AE144))))</f>
        <v>1</v>
      </c>
      <c r="P144" s="283">
        <f>IF(ISBLANK('Worksheet 2a'!$D$27),1,
IF(AND(MAX(AG144:AI144)&gt;1,MIN(AG144:AI144)&lt;=1),MAX(AG144:AI144)*MIN(AG144:AI144),
IF(MIN(AG144:AI144)&gt;=1,MAX(AG144:AI144),MIN(AG144:AI144))))</f>
        <v>1</v>
      </c>
      <c r="Q144" s="283">
        <f>IF(ISBLANK('Worksheet 2a'!$D$41),1,
IF(AND(MAX(AK144:AM144)&gt;1,MIN(AK144:AM144)&lt;=1),MAX(AK144:AM144)*MIN(AK144:AM144),
IF(MIN(AK144:AM144)&gt;=1,MAX(AK144:AM144),MIN(AK144:AM144))))</f>
        <v>1</v>
      </c>
      <c r="R144" s="283">
        <f>IF(ISBLANK('Worksheet 2b'!$D$13),1,
IF(AND(MAX(AO144:AQ144)&gt;1,MIN(AO144:AQ144)&lt;=1),MAX(AO144:AQ144)*MIN(AO144:AQ144),
IF(MIN(AO144:AQ144)&gt;=1,MAX(AO144:AQ144),MIN(AO144:AQ144))))</f>
        <v>1</v>
      </c>
      <c r="S144" s="283">
        <f>IF(ISBLANK('Worksheet 2b'!$D$27),1,
IF(AND(MAX(AS144:AU144)&gt;1,MIN(AS144:AU144)&lt;=1),MAX(AS144:AU144)*MIN(AS144:AU144),
IF(MIN(AS144:AU144)&gt;=1,MAX(AS144:AU144),MIN(AS144:AU144))))</f>
        <v>1</v>
      </c>
      <c r="T144" s="283">
        <f>IF(ISBLANK('Worksheet 2b'!$D$41),1,
IF(AND(MAX(AW144:AY144)&gt;1,MIN(AW144:AY144)&lt;=1),MAX(AW144:AY144)*MIN(AW144:AY144),
IF(MIN(AW144:AY144)&gt;=1,MAX(AW144:AY144),MIN(AW144:AY144))))</f>
        <v>1</v>
      </c>
      <c r="U144" s="669" cm="1">
        <f t="array" ref="U144">IF(MAX(O144:T144)&lt;=1,1,PRODUCT(IF(O144:T144&gt;=1,O144:T144)))</f>
        <v>1</v>
      </c>
      <c r="V144" s="669">
        <f t="shared" si="28"/>
        <v>1</v>
      </c>
      <c r="W144" s="683" t="str">
        <f t="shared" si="29"/>
        <v>X</v>
      </c>
      <c r="X144" s="683">
        <f>IF(P144=MIN($O144:$T144),IF(COUNTIF($W144:W144,"X")&gt;0,P144,"X"),P144)</f>
        <v>1</v>
      </c>
      <c r="Y144" s="683">
        <f>IF(Q144=MIN($O144:$T144),IF(COUNTIF($W144:X144,"X")&gt;0,Q144,"X"),Q144)</f>
        <v>1</v>
      </c>
      <c r="Z144" s="683">
        <f>IF(R144=MIN($O144:$T144),IF(COUNTIF($W144:Y144,"X")&gt;0,R144,"X"),R144)</f>
        <v>1</v>
      </c>
      <c r="AA144" s="683">
        <f>IF(S144=MIN($O144:$T144),IF(COUNTIF($W144:Z144,"X")&gt;0,S144,"X"),S144)</f>
        <v>1</v>
      </c>
      <c r="AB144" s="684">
        <f>IF(T144=MIN($O144:$T144),IF(COUNTIF($W144:AA144,"X")&gt;0,T144,"X"),T144)</f>
        <v>1</v>
      </c>
      <c r="AC144" s="284">
        <f ca="1">IF(OR(ISBLANK('Worksheet 2a'!$D$13),ISBLANK($D144),ISBLANK($E144),ISERROR(VLOOKUP('Worksheet 2a'!$D$13,INDIRECT(VLOOKUP('Crash Summary Worksheet'!$D144,'Crash Types &amp; Calculations'!$M$5:$N$9,2,FALSE)),VLOOKUP('Crash Summary Worksheet'!$E144,'Crash Types &amp; Calculations'!$D$5:$K$26,8,FALSE),FALSE))),1,VLOOKUP('Worksheet 2a'!$D$13,INDIRECT(VLOOKUP('Crash Summary Worksheet'!$D144,'Crash Types &amp; Calculations'!$M$5:$N$9,2,FALSE)),VLOOKUP('Crash Summary Worksheet'!$E144,'Crash Types &amp; Calculations'!$D$5:$K$26,8,FALSE),FALSE))</f>
        <v>1</v>
      </c>
      <c r="AD144" s="285">
        <f ca="1">IF(OR(ISBLANK('Worksheet 2a'!$D$13),ISBLANK($D144),ISBLANK($E144),$H144="N",ISBLANK($H144)),1,VLOOKUP('Worksheet 2a'!$D$13,INDIRECT(VLOOKUP('Crash Summary Worksheet'!$D144,'Crash Types &amp; Calculations'!$M$5:$N$9,2,FALSE)),VLOOKUP("Wet Pavement",'Crash Types &amp; Calculations'!$D$5:$K$26,8,FALSE),FALSE))</f>
        <v>1</v>
      </c>
      <c r="AE144" s="286">
        <f ca="1">IF(OR(ISBLANK('Worksheet 2a'!$D$13),ISBLANK($D144),ISBLANK($E144),$G144="N",ISBLANK($G144)),1,VLOOKUP('Worksheet 2a'!$D$13,INDIRECT(VLOOKUP('Crash Summary Worksheet'!$D144,'Crash Types &amp; Calculations'!$M$5:$N$9,2,FALSE)),VLOOKUP("Night",'Crash Types &amp; Calculations'!$D$5:$K$26,8,FALSE),FALSE))</f>
        <v>1</v>
      </c>
      <c r="AF144" s="288">
        <f t="shared" si="20"/>
        <v>0</v>
      </c>
      <c r="AG144" s="284">
        <f ca="1">IF(OR(ISBLANK('Worksheet 2a'!$D$27),ISBLANK($D144),ISBLANK($E144),ISERROR(VLOOKUP('Worksheet 2a'!$D$27,INDIRECT(VLOOKUP('Crash Summary Worksheet'!$D144,'Crash Types &amp; Calculations'!$M$5:$N$9,2,FALSE)),VLOOKUP('Crash Summary Worksheet'!$E144,'Crash Types &amp; Calculations'!$D$5:$K$26,8,FALSE),FALSE))),1,VLOOKUP('Worksheet 2a'!$D$27,INDIRECT(VLOOKUP('Crash Summary Worksheet'!$D144,'Crash Types &amp; Calculations'!$M$5:$N$9,2,FALSE)),VLOOKUP('Crash Summary Worksheet'!$E144,'Crash Types &amp; Calculations'!$D$5:$K$26,8,FALSE),FALSE))</f>
        <v>1</v>
      </c>
      <c r="AH144" s="285">
        <f ca="1">IF(OR(ISBLANK('Worksheet 2a'!$D$27),ISBLANK($D144),ISBLANK($E144),$H144="N",ISBLANK($H144)),1,VLOOKUP('Worksheet 2a'!$D$27,INDIRECT(VLOOKUP('Crash Summary Worksheet'!$D144,'Crash Types &amp; Calculations'!$M$5:$N$9,2,FALSE)),VLOOKUP("Wet Pavement",'Crash Types &amp; Calculations'!$D$5:$K$26,8,FALSE),FALSE))</f>
        <v>1</v>
      </c>
      <c r="AI144" s="286">
        <f ca="1">IF(OR(ISBLANK('Worksheet 2a'!$D$27),ISBLANK($D144),ISBLANK($E144),$G144="N",ISBLANK($G144)),1,VLOOKUP('Worksheet 2a'!$D$27,INDIRECT(VLOOKUP('Crash Summary Worksheet'!$D144,'Crash Types &amp; Calculations'!$M$5:$N$9,2,FALSE)),VLOOKUP("Night",'Crash Types &amp; Calculations'!$D$5:$K$26,8,FALSE),FALSE))</f>
        <v>1</v>
      </c>
      <c r="AJ144" s="288">
        <f t="shared" si="21"/>
        <v>0</v>
      </c>
      <c r="AK144" s="284">
        <f ca="1">IF(OR(ISBLANK('Worksheet 2a'!$D$41),ISBLANK($D144),ISBLANK($E144),ISERROR(VLOOKUP('Worksheet 2a'!$D$41,INDIRECT(VLOOKUP('Crash Summary Worksheet'!$D144,'Crash Types &amp; Calculations'!$M$5:$N$9,2,FALSE)),VLOOKUP('Crash Summary Worksheet'!$E144,'Crash Types &amp; Calculations'!$D$5:$K$26,8,FALSE),FALSE))),1,VLOOKUP('Worksheet 2a'!$D$41,INDIRECT(VLOOKUP('Crash Summary Worksheet'!$D144,'Crash Types &amp; Calculations'!$M$5:$N$9,2,FALSE)),VLOOKUP('Crash Summary Worksheet'!$E144,'Crash Types &amp; Calculations'!$D$5:$K$26,8,FALSE),FALSE))</f>
        <v>1</v>
      </c>
      <c r="AL144" s="285">
        <f ca="1">IF(OR(ISBLANK('Worksheet 2a'!$D$41),ISBLANK($D144),ISBLANK($E144),$H144="N",ISBLANK($H144)),1,VLOOKUP('Worksheet 2a'!$D$41,INDIRECT(VLOOKUP('Crash Summary Worksheet'!$D144,'Crash Types &amp; Calculations'!$M$5:$N$9,2,FALSE)),VLOOKUP("Wet Pavement",'Crash Types &amp; Calculations'!$D$5:$K$26,8,FALSE),FALSE))</f>
        <v>1</v>
      </c>
      <c r="AM144" s="287">
        <f ca="1">IF(OR(ISBLANK('Worksheet 2a'!$D$41),ISBLANK($D144),ISBLANK($E144),$G144="N",ISBLANK($G144)),1,VLOOKUP('Worksheet 2a'!$D$41,INDIRECT(VLOOKUP('Crash Summary Worksheet'!$D144,'Crash Types &amp; Calculations'!$M$5:$N$9,2,FALSE)),VLOOKUP("Night",'Crash Types &amp; Calculations'!$D$5:$K$26,8,FALSE),FALSE))</f>
        <v>1</v>
      </c>
      <c r="AN144" s="288">
        <f t="shared" si="22"/>
        <v>0</v>
      </c>
      <c r="AO144" s="284">
        <f ca="1">IF(OR(ISBLANK('Worksheet 2b'!$D$13),ISBLANK($D144),ISBLANK($E144),ISERROR(VLOOKUP('Worksheet 2b'!$D$13,INDIRECT(VLOOKUP('Crash Summary Worksheet'!$D144,'Crash Types &amp; Calculations'!$M$5:$N$9,2,FALSE)),VLOOKUP('Crash Summary Worksheet'!$E144,'Crash Types &amp; Calculations'!$D$5:$K$26,8,FALSE),FALSE))),1,VLOOKUP('Worksheet 2b'!$D$13,INDIRECT(VLOOKUP('Crash Summary Worksheet'!$D144,'Crash Types &amp; Calculations'!$M$5:$N$9,2,FALSE)),VLOOKUP('Crash Summary Worksheet'!$E144,'Crash Types &amp; Calculations'!$D$5:$K$26,8,FALSE),FALSE))</f>
        <v>1</v>
      </c>
      <c r="AP144" s="285">
        <f ca="1">IF(OR(ISBLANK('Worksheet 2b'!$D$13),ISBLANK($D144),ISBLANK($E144),$H144="N",ISBLANK($H144)),1,VLOOKUP('Worksheet 2b'!$D$13,INDIRECT(VLOOKUP('Crash Summary Worksheet'!$D144,'Crash Types &amp; Calculations'!$M$5:$N$9,2,FALSE)),VLOOKUP("Wet Pavement",'Crash Types &amp; Calculations'!$D$5:$K$26,8,FALSE),FALSE))</f>
        <v>1</v>
      </c>
      <c r="AQ144" s="286">
        <f ca="1">IF(OR(ISBLANK('Worksheet 2b'!$D$13),ISBLANK($D144),ISBLANK($E144),$G144="N",ISBLANK($G144)),1,VLOOKUP('Worksheet 2b'!$D$13,INDIRECT(VLOOKUP('Crash Summary Worksheet'!$D144,'Crash Types &amp; Calculations'!$M$5:$N$9,2,FALSE)),VLOOKUP("Night",'Crash Types &amp; Calculations'!$D$5:$K$26,8,FALSE),FALSE))</f>
        <v>1</v>
      </c>
      <c r="AR144" s="288">
        <f t="shared" si="23"/>
        <v>0</v>
      </c>
      <c r="AS144" s="284">
        <f ca="1">IF(OR(ISBLANK('Worksheet 2b'!$D$27),ISBLANK($D144),ISBLANK($E144),ISERROR(VLOOKUP('Worksheet 2b'!$D$27,INDIRECT(VLOOKUP('Crash Summary Worksheet'!$D144,'Crash Types &amp; Calculations'!$M$5:$N$9,2,FALSE)),VLOOKUP('Crash Summary Worksheet'!$E144,'Crash Types &amp; Calculations'!$D$5:$K$26,8,FALSE),FALSE))),1,VLOOKUP('Worksheet 2b'!$D$27,INDIRECT(VLOOKUP('Crash Summary Worksheet'!$D144,'Crash Types &amp; Calculations'!$M$5:$N$9,2,FALSE)),VLOOKUP('Crash Summary Worksheet'!$E144,'Crash Types &amp; Calculations'!$D$5:$K$26,8,FALSE),FALSE))</f>
        <v>1</v>
      </c>
      <c r="AT144" s="285">
        <f ca="1">IF(OR(ISBLANK('Worksheet 2b'!$D$27),ISBLANK($D144),ISBLANK($E144),$H144="N",ISBLANK($H144)),1,VLOOKUP('Worksheet 2b'!$D$27,INDIRECT(VLOOKUP('Crash Summary Worksheet'!$D144,'Crash Types &amp; Calculations'!$M$5:$N$9,2,FALSE)),VLOOKUP("Wet Pavement",'Crash Types &amp; Calculations'!$D$5:$K$26,8,FALSE),FALSE))</f>
        <v>1</v>
      </c>
      <c r="AU144" s="286">
        <f ca="1">IF(OR(ISBLANK('Worksheet 2b'!$D$27),ISBLANK($D144),ISBLANK($E144),$G144="N",ISBLANK($G144)),1,VLOOKUP('Worksheet 2b'!$D$27,INDIRECT(VLOOKUP('Crash Summary Worksheet'!$D144,'Crash Types &amp; Calculations'!$M$5:$N$9,2,FALSE)),VLOOKUP("Night",'Crash Types &amp; Calculations'!$D$5:$K$26,8,FALSE),FALSE))</f>
        <v>1</v>
      </c>
      <c r="AV144" s="288">
        <f t="shared" si="24"/>
        <v>0</v>
      </c>
      <c r="AW144" s="284">
        <f ca="1">IF(OR(ISBLANK('Worksheet 2b'!$D$41),ISBLANK($D144),ISBLANK($E144),ISERROR(VLOOKUP('Worksheet 2b'!$D$41,INDIRECT(VLOOKUP('Crash Summary Worksheet'!$D144,'Crash Types &amp; Calculations'!$M$5:$N$9,2,FALSE)),VLOOKUP('Crash Summary Worksheet'!$E144,'Crash Types &amp; Calculations'!$D$5:$K$26,8,FALSE),FALSE))),1,VLOOKUP('Worksheet 2b'!$D$41,INDIRECT(VLOOKUP('Crash Summary Worksheet'!$D144,'Crash Types &amp; Calculations'!$M$5:$N$9,2,FALSE)),VLOOKUP('Crash Summary Worksheet'!$E144,'Crash Types &amp; Calculations'!$D$5:$K$26,8,FALSE),FALSE))</f>
        <v>1</v>
      </c>
      <c r="AX144" s="285">
        <f ca="1">IF(OR(ISBLANK('Worksheet 2b'!$D$41),ISBLANK($D144),ISBLANK($E144),$H144="N",ISBLANK($H144)),1,VLOOKUP('Worksheet 2b'!$D$41,INDIRECT(VLOOKUP('Crash Summary Worksheet'!$D144,'Crash Types &amp; Calculations'!$M$5:$N$9,2,FALSE)),VLOOKUP("Wet Pavement",'Crash Types &amp; Calculations'!$D$5:$K$26,8,FALSE),FALSE))</f>
        <v>1</v>
      </c>
      <c r="AY144" s="287">
        <f ca="1">IF(OR(ISBLANK('Worksheet 2b'!$D$41),ISBLANK($D144),ISBLANK($E144),$G144="N",ISBLANK($G144)),1,VLOOKUP('Worksheet 2b'!$D$41,INDIRECT(VLOOKUP('Crash Summary Worksheet'!$D144,'Crash Types &amp; Calculations'!$M$5:$N$9,2,FALSE)),VLOOKUP("Night",'Crash Types &amp; Calculations'!$D$5:$K$26,8,FALSE),FALSE))</f>
        <v>1</v>
      </c>
      <c r="AZ144" s="288">
        <f t="shared" si="25"/>
        <v>0</v>
      </c>
    </row>
    <row r="145" spans="1:52" ht="12.75" customHeight="1" x14ac:dyDescent="0.2">
      <c r="A145" s="618">
        <v>140</v>
      </c>
      <c r="B145" s="118"/>
      <c r="C145" s="119"/>
      <c r="D145" s="117"/>
      <c r="E145" s="117"/>
      <c r="F145" s="117"/>
      <c r="G145" s="118"/>
      <c r="H145" s="118"/>
      <c r="I145" s="118"/>
      <c r="J145" s="118"/>
      <c r="K145" s="117"/>
      <c r="L145" s="120"/>
      <c r="M145" s="289">
        <f t="shared" si="26"/>
        <v>0</v>
      </c>
      <c r="N145" s="290">
        <f t="shared" si="27"/>
        <v>1</v>
      </c>
      <c r="O145" s="283">
        <f>IF(ISBLANK('Worksheet 2a'!$D$13),1,
IF(AND(MAX(AC145:AE145)&gt;1,MIN(AC145:AE145)&lt;=1),MAX(AC145:AE145)*MIN(AC145:AE145),
IF(MIN(AC145:AE145)&gt;=1,MAX(AC145:AE145),MIN(AC145:AE145))))</f>
        <v>1</v>
      </c>
      <c r="P145" s="283">
        <f>IF(ISBLANK('Worksheet 2a'!$D$27),1,
IF(AND(MAX(AG145:AI145)&gt;1,MIN(AG145:AI145)&lt;=1),MAX(AG145:AI145)*MIN(AG145:AI145),
IF(MIN(AG145:AI145)&gt;=1,MAX(AG145:AI145),MIN(AG145:AI145))))</f>
        <v>1</v>
      </c>
      <c r="Q145" s="283">
        <f>IF(ISBLANK('Worksheet 2a'!$D$41),1,
IF(AND(MAX(AK145:AM145)&gt;1,MIN(AK145:AM145)&lt;=1),MAX(AK145:AM145)*MIN(AK145:AM145),
IF(MIN(AK145:AM145)&gt;=1,MAX(AK145:AM145),MIN(AK145:AM145))))</f>
        <v>1</v>
      </c>
      <c r="R145" s="283">
        <f>IF(ISBLANK('Worksheet 2b'!$D$13),1,
IF(AND(MAX(AO145:AQ145)&gt;1,MIN(AO145:AQ145)&lt;=1),MAX(AO145:AQ145)*MIN(AO145:AQ145),
IF(MIN(AO145:AQ145)&gt;=1,MAX(AO145:AQ145),MIN(AO145:AQ145))))</f>
        <v>1</v>
      </c>
      <c r="S145" s="283">
        <f>IF(ISBLANK('Worksheet 2b'!$D$27),1,
IF(AND(MAX(AS145:AU145)&gt;1,MIN(AS145:AU145)&lt;=1),MAX(AS145:AU145)*MIN(AS145:AU145),
IF(MIN(AS145:AU145)&gt;=1,MAX(AS145:AU145),MIN(AS145:AU145))))</f>
        <v>1</v>
      </c>
      <c r="T145" s="283">
        <f>IF(ISBLANK('Worksheet 2b'!$D$41),1,
IF(AND(MAX(AW145:AY145)&gt;1,MIN(AW145:AY145)&lt;=1),MAX(AW145:AY145)*MIN(AW145:AY145),
IF(MIN(AW145:AY145)&gt;=1,MAX(AW145:AY145),MIN(AW145:AY145))))</f>
        <v>1</v>
      </c>
      <c r="U145" s="669" cm="1">
        <f t="array" ref="U145">IF(MAX(O145:T145)&lt;=1,1,PRODUCT(IF(O145:T145&gt;=1,O145:T145)))</f>
        <v>1</v>
      </c>
      <c r="V145" s="669">
        <f t="shared" si="28"/>
        <v>1</v>
      </c>
      <c r="W145" s="683" t="str">
        <f t="shared" si="29"/>
        <v>X</v>
      </c>
      <c r="X145" s="683">
        <f>IF(P145=MIN($O145:$T145),IF(COUNTIF($W145:W145,"X")&gt;0,P145,"X"),P145)</f>
        <v>1</v>
      </c>
      <c r="Y145" s="683">
        <f>IF(Q145=MIN($O145:$T145),IF(COUNTIF($W145:X145,"X")&gt;0,Q145,"X"),Q145)</f>
        <v>1</v>
      </c>
      <c r="Z145" s="683">
        <f>IF(R145=MIN($O145:$T145),IF(COUNTIF($W145:Y145,"X")&gt;0,R145,"X"),R145)</f>
        <v>1</v>
      </c>
      <c r="AA145" s="683">
        <f>IF(S145=MIN($O145:$T145),IF(COUNTIF($W145:Z145,"X")&gt;0,S145,"X"),S145)</f>
        <v>1</v>
      </c>
      <c r="AB145" s="684">
        <f>IF(T145=MIN($O145:$T145),IF(COUNTIF($W145:AA145,"X")&gt;0,T145,"X"),T145)</f>
        <v>1</v>
      </c>
      <c r="AC145" s="284">
        <f ca="1">IF(OR(ISBLANK('Worksheet 2a'!$D$13),ISBLANK($D145),ISBLANK($E145),ISERROR(VLOOKUP('Worksheet 2a'!$D$13,INDIRECT(VLOOKUP('Crash Summary Worksheet'!$D145,'Crash Types &amp; Calculations'!$M$5:$N$9,2,FALSE)),VLOOKUP('Crash Summary Worksheet'!$E145,'Crash Types &amp; Calculations'!$D$5:$K$26,8,FALSE),FALSE))),1,VLOOKUP('Worksheet 2a'!$D$13,INDIRECT(VLOOKUP('Crash Summary Worksheet'!$D145,'Crash Types &amp; Calculations'!$M$5:$N$9,2,FALSE)),VLOOKUP('Crash Summary Worksheet'!$E145,'Crash Types &amp; Calculations'!$D$5:$K$26,8,FALSE),FALSE))</f>
        <v>1</v>
      </c>
      <c r="AD145" s="285">
        <f ca="1">IF(OR(ISBLANK('Worksheet 2a'!$D$13),ISBLANK($D145),ISBLANK($E145),$H145="N",ISBLANK($H145)),1,VLOOKUP('Worksheet 2a'!$D$13,INDIRECT(VLOOKUP('Crash Summary Worksheet'!$D145,'Crash Types &amp; Calculations'!$M$5:$N$9,2,FALSE)),VLOOKUP("Wet Pavement",'Crash Types &amp; Calculations'!$D$5:$K$26,8,FALSE),FALSE))</f>
        <v>1</v>
      </c>
      <c r="AE145" s="286">
        <f ca="1">IF(OR(ISBLANK('Worksheet 2a'!$D$13),ISBLANK($D145),ISBLANK($E145),$G145="N",ISBLANK($G145)),1,VLOOKUP('Worksheet 2a'!$D$13,INDIRECT(VLOOKUP('Crash Summary Worksheet'!$D145,'Crash Types &amp; Calculations'!$M$5:$N$9,2,FALSE)),VLOOKUP("Night",'Crash Types &amp; Calculations'!$D$5:$K$26,8,FALSE),FALSE))</f>
        <v>1</v>
      </c>
      <c r="AF145" s="288">
        <f t="shared" si="20"/>
        <v>0</v>
      </c>
      <c r="AG145" s="284">
        <f ca="1">IF(OR(ISBLANK('Worksheet 2a'!$D$27),ISBLANK($D145),ISBLANK($E145),ISERROR(VLOOKUP('Worksheet 2a'!$D$27,INDIRECT(VLOOKUP('Crash Summary Worksheet'!$D145,'Crash Types &amp; Calculations'!$M$5:$N$9,2,FALSE)),VLOOKUP('Crash Summary Worksheet'!$E145,'Crash Types &amp; Calculations'!$D$5:$K$26,8,FALSE),FALSE))),1,VLOOKUP('Worksheet 2a'!$D$27,INDIRECT(VLOOKUP('Crash Summary Worksheet'!$D145,'Crash Types &amp; Calculations'!$M$5:$N$9,2,FALSE)),VLOOKUP('Crash Summary Worksheet'!$E145,'Crash Types &amp; Calculations'!$D$5:$K$26,8,FALSE),FALSE))</f>
        <v>1</v>
      </c>
      <c r="AH145" s="285">
        <f ca="1">IF(OR(ISBLANK('Worksheet 2a'!$D$27),ISBLANK($D145),ISBLANK($E145),$H145="N",ISBLANK($H145)),1,VLOOKUP('Worksheet 2a'!$D$27,INDIRECT(VLOOKUP('Crash Summary Worksheet'!$D145,'Crash Types &amp; Calculations'!$M$5:$N$9,2,FALSE)),VLOOKUP("Wet Pavement",'Crash Types &amp; Calculations'!$D$5:$K$26,8,FALSE),FALSE))</f>
        <v>1</v>
      </c>
      <c r="AI145" s="286">
        <f ca="1">IF(OR(ISBLANK('Worksheet 2a'!$D$27),ISBLANK($D145),ISBLANK($E145),$G145="N",ISBLANK($G145)),1,VLOOKUP('Worksheet 2a'!$D$27,INDIRECT(VLOOKUP('Crash Summary Worksheet'!$D145,'Crash Types &amp; Calculations'!$M$5:$N$9,2,FALSE)),VLOOKUP("Night",'Crash Types &amp; Calculations'!$D$5:$K$26,8,FALSE),FALSE))</f>
        <v>1</v>
      </c>
      <c r="AJ145" s="288">
        <f t="shared" si="21"/>
        <v>0</v>
      </c>
      <c r="AK145" s="284">
        <f ca="1">IF(OR(ISBLANK('Worksheet 2a'!$D$41),ISBLANK($D145),ISBLANK($E145),ISERROR(VLOOKUP('Worksheet 2a'!$D$41,INDIRECT(VLOOKUP('Crash Summary Worksheet'!$D145,'Crash Types &amp; Calculations'!$M$5:$N$9,2,FALSE)),VLOOKUP('Crash Summary Worksheet'!$E145,'Crash Types &amp; Calculations'!$D$5:$K$26,8,FALSE),FALSE))),1,VLOOKUP('Worksheet 2a'!$D$41,INDIRECT(VLOOKUP('Crash Summary Worksheet'!$D145,'Crash Types &amp; Calculations'!$M$5:$N$9,2,FALSE)),VLOOKUP('Crash Summary Worksheet'!$E145,'Crash Types &amp; Calculations'!$D$5:$K$26,8,FALSE),FALSE))</f>
        <v>1</v>
      </c>
      <c r="AL145" s="285">
        <f ca="1">IF(OR(ISBLANK('Worksheet 2a'!$D$41),ISBLANK($D145),ISBLANK($E145),$H145="N",ISBLANK($H145)),1,VLOOKUP('Worksheet 2a'!$D$41,INDIRECT(VLOOKUP('Crash Summary Worksheet'!$D145,'Crash Types &amp; Calculations'!$M$5:$N$9,2,FALSE)),VLOOKUP("Wet Pavement",'Crash Types &amp; Calculations'!$D$5:$K$26,8,FALSE),FALSE))</f>
        <v>1</v>
      </c>
      <c r="AM145" s="287">
        <f ca="1">IF(OR(ISBLANK('Worksheet 2a'!$D$41),ISBLANK($D145),ISBLANK($E145),$G145="N",ISBLANK($G145)),1,VLOOKUP('Worksheet 2a'!$D$41,INDIRECT(VLOOKUP('Crash Summary Worksheet'!$D145,'Crash Types &amp; Calculations'!$M$5:$N$9,2,FALSE)),VLOOKUP("Night",'Crash Types &amp; Calculations'!$D$5:$K$26,8,FALSE),FALSE))</f>
        <v>1</v>
      </c>
      <c r="AN145" s="288">
        <f t="shared" si="22"/>
        <v>0</v>
      </c>
      <c r="AO145" s="284">
        <f ca="1">IF(OR(ISBLANK('Worksheet 2b'!$D$13),ISBLANK($D145),ISBLANK($E145),ISERROR(VLOOKUP('Worksheet 2b'!$D$13,INDIRECT(VLOOKUP('Crash Summary Worksheet'!$D145,'Crash Types &amp; Calculations'!$M$5:$N$9,2,FALSE)),VLOOKUP('Crash Summary Worksheet'!$E145,'Crash Types &amp; Calculations'!$D$5:$K$26,8,FALSE),FALSE))),1,VLOOKUP('Worksheet 2b'!$D$13,INDIRECT(VLOOKUP('Crash Summary Worksheet'!$D145,'Crash Types &amp; Calculations'!$M$5:$N$9,2,FALSE)),VLOOKUP('Crash Summary Worksheet'!$E145,'Crash Types &amp; Calculations'!$D$5:$K$26,8,FALSE),FALSE))</f>
        <v>1</v>
      </c>
      <c r="AP145" s="285">
        <f ca="1">IF(OR(ISBLANK('Worksheet 2b'!$D$13),ISBLANK($D145),ISBLANK($E145),$H145="N",ISBLANK($H145)),1,VLOOKUP('Worksheet 2b'!$D$13,INDIRECT(VLOOKUP('Crash Summary Worksheet'!$D145,'Crash Types &amp; Calculations'!$M$5:$N$9,2,FALSE)),VLOOKUP("Wet Pavement",'Crash Types &amp; Calculations'!$D$5:$K$26,8,FALSE),FALSE))</f>
        <v>1</v>
      </c>
      <c r="AQ145" s="286">
        <f ca="1">IF(OR(ISBLANK('Worksheet 2b'!$D$13),ISBLANK($D145),ISBLANK($E145),$G145="N",ISBLANK($G145)),1,VLOOKUP('Worksheet 2b'!$D$13,INDIRECT(VLOOKUP('Crash Summary Worksheet'!$D145,'Crash Types &amp; Calculations'!$M$5:$N$9,2,FALSE)),VLOOKUP("Night",'Crash Types &amp; Calculations'!$D$5:$K$26,8,FALSE),FALSE))</f>
        <v>1</v>
      </c>
      <c r="AR145" s="288">
        <f t="shared" si="23"/>
        <v>0</v>
      </c>
      <c r="AS145" s="284">
        <f ca="1">IF(OR(ISBLANK('Worksheet 2b'!$D$27),ISBLANK($D145),ISBLANK($E145),ISERROR(VLOOKUP('Worksheet 2b'!$D$27,INDIRECT(VLOOKUP('Crash Summary Worksheet'!$D145,'Crash Types &amp; Calculations'!$M$5:$N$9,2,FALSE)),VLOOKUP('Crash Summary Worksheet'!$E145,'Crash Types &amp; Calculations'!$D$5:$K$26,8,FALSE),FALSE))),1,VLOOKUP('Worksheet 2b'!$D$27,INDIRECT(VLOOKUP('Crash Summary Worksheet'!$D145,'Crash Types &amp; Calculations'!$M$5:$N$9,2,FALSE)),VLOOKUP('Crash Summary Worksheet'!$E145,'Crash Types &amp; Calculations'!$D$5:$K$26,8,FALSE),FALSE))</f>
        <v>1</v>
      </c>
      <c r="AT145" s="285">
        <f ca="1">IF(OR(ISBLANK('Worksheet 2b'!$D$27),ISBLANK($D145),ISBLANK($E145),$H145="N",ISBLANK($H145)),1,VLOOKUP('Worksheet 2b'!$D$27,INDIRECT(VLOOKUP('Crash Summary Worksheet'!$D145,'Crash Types &amp; Calculations'!$M$5:$N$9,2,FALSE)),VLOOKUP("Wet Pavement",'Crash Types &amp; Calculations'!$D$5:$K$26,8,FALSE),FALSE))</f>
        <v>1</v>
      </c>
      <c r="AU145" s="286">
        <f ca="1">IF(OR(ISBLANK('Worksheet 2b'!$D$27),ISBLANK($D145),ISBLANK($E145),$G145="N",ISBLANK($G145)),1,VLOOKUP('Worksheet 2b'!$D$27,INDIRECT(VLOOKUP('Crash Summary Worksheet'!$D145,'Crash Types &amp; Calculations'!$M$5:$N$9,2,FALSE)),VLOOKUP("Night",'Crash Types &amp; Calculations'!$D$5:$K$26,8,FALSE),FALSE))</f>
        <v>1</v>
      </c>
      <c r="AV145" s="288">
        <f t="shared" si="24"/>
        <v>0</v>
      </c>
      <c r="AW145" s="284">
        <f ca="1">IF(OR(ISBLANK('Worksheet 2b'!$D$41),ISBLANK($D145),ISBLANK($E145),ISERROR(VLOOKUP('Worksheet 2b'!$D$41,INDIRECT(VLOOKUP('Crash Summary Worksheet'!$D145,'Crash Types &amp; Calculations'!$M$5:$N$9,2,FALSE)),VLOOKUP('Crash Summary Worksheet'!$E145,'Crash Types &amp; Calculations'!$D$5:$K$26,8,FALSE),FALSE))),1,VLOOKUP('Worksheet 2b'!$D$41,INDIRECT(VLOOKUP('Crash Summary Worksheet'!$D145,'Crash Types &amp; Calculations'!$M$5:$N$9,2,FALSE)),VLOOKUP('Crash Summary Worksheet'!$E145,'Crash Types &amp; Calculations'!$D$5:$K$26,8,FALSE),FALSE))</f>
        <v>1</v>
      </c>
      <c r="AX145" s="285">
        <f ca="1">IF(OR(ISBLANK('Worksheet 2b'!$D$41),ISBLANK($D145),ISBLANK($E145),$H145="N",ISBLANK($H145)),1,VLOOKUP('Worksheet 2b'!$D$41,INDIRECT(VLOOKUP('Crash Summary Worksheet'!$D145,'Crash Types &amp; Calculations'!$M$5:$N$9,2,FALSE)),VLOOKUP("Wet Pavement",'Crash Types &amp; Calculations'!$D$5:$K$26,8,FALSE),FALSE))</f>
        <v>1</v>
      </c>
      <c r="AY145" s="287">
        <f ca="1">IF(OR(ISBLANK('Worksheet 2b'!$D$41),ISBLANK($D145),ISBLANK($E145),$G145="N",ISBLANK($G145)),1,VLOOKUP('Worksheet 2b'!$D$41,INDIRECT(VLOOKUP('Crash Summary Worksheet'!$D145,'Crash Types &amp; Calculations'!$M$5:$N$9,2,FALSE)),VLOOKUP("Night",'Crash Types &amp; Calculations'!$D$5:$K$26,8,FALSE),FALSE))</f>
        <v>1</v>
      </c>
      <c r="AZ145" s="288">
        <f t="shared" si="25"/>
        <v>0</v>
      </c>
    </row>
    <row r="146" spans="1:52" ht="12.75" customHeight="1" x14ac:dyDescent="0.2">
      <c r="A146" s="618">
        <v>141</v>
      </c>
      <c r="B146" s="118"/>
      <c r="C146" s="119"/>
      <c r="D146" s="117"/>
      <c r="E146" s="117"/>
      <c r="F146" s="117"/>
      <c r="G146" s="118"/>
      <c r="H146" s="118"/>
      <c r="I146" s="118"/>
      <c r="J146" s="118"/>
      <c r="K146" s="117"/>
      <c r="L146" s="120"/>
      <c r="M146" s="289">
        <f t="shared" si="26"/>
        <v>0</v>
      </c>
      <c r="N146" s="290">
        <f t="shared" si="27"/>
        <v>1</v>
      </c>
      <c r="O146" s="283">
        <f>IF(ISBLANK('Worksheet 2a'!$D$13),1,
IF(AND(MAX(AC146:AE146)&gt;1,MIN(AC146:AE146)&lt;=1),MAX(AC146:AE146)*MIN(AC146:AE146),
IF(MIN(AC146:AE146)&gt;=1,MAX(AC146:AE146),MIN(AC146:AE146))))</f>
        <v>1</v>
      </c>
      <c r="P146" s="283">
        <f>IF(ISBLANK('Worksheet 2a'!$D$27),1,
IF(AND(MAX(AG146:AI146)&gt;1,MIN(AG146:AI146)&lt;=1),MAX(AG146:AI146)*MIN(AG146:AI146),
IF(MIN(AG146:AI146)&gt;=1,MAX(AG146:AI146),MIN(AG146:AI146))))</f>
        <v>1</v>
      </c>
      <c r="Q146" s="283">
        <f>IF(ISBLANK('Worksheet 2a'!$D$41),1,
IF(AND(MAX(AK146:AM146)&gt;1,MIN(AK146:AM146)&lt;=1),MAX(AK146:AM146)*MIN(AK146:AM146),
IF(MIN(AK146:AM146)&gt;=1,MAX(AK146:AM146),MIN(AK146:AM146))))</f>
        <v>1</v>
      </c>
      <c r="R146" s="283">
        <f>IF(ISBLANK('Worksheet 2b'!$D$13),1,
IF(AND(MAX(AO146:AQ146)&gt;1,MIN(AO146:AQ146)&lt;=1),MAX(AO146:AQ146)*MIN(AO146:AQ146),
IF(MIN(AO146:AQ146)&gt;=1,MAX(AO146:AQ146),MIN(AO146:AQ146))))</f>
        <v>1</v>
      </c>
      <c r="S146" s="283">
        <f>IF(ISBLANK('Worksheet 2b'!$D$27),1,
IF(AND(MAX(AS146:AU146)&gt;1,MIN(AS146:AU146)&lt;=1),MAX(AS146:AU146)*MIN(AS146:AU146),
IF(MIN(AS146:AU146)&gt;=1,MAX(AS146:AU146),MIN(AS146:AU146))))</f>
        <v>1</v>
      </c>
      <c r="T146" s="283">
        <f>IF(ISBLANK('Worksheet 2b'!$D$41),1,
IF(AND(MAX(AW146:AY146)&gt;1,MIN(AW146:AY146)&lt;=1),MAX(AW146:AY146)*MIN(AW146:AY146),
IF(MIN(AW146:AY146)&gt;=1,MAX(AW146:AY146),MIN(AW146:AY146))))</f>
        <v>1</v>
      </c>
      <c r="U146" s="669" cm="1">
        <f t="array" ref="U146">IF(MAX(O146:T146)&lt;=1,1,PRODUCT(IF(O146:T146&gt;=1,O146:T146)))</f>
        <v>1</v>
      </c>
      <c r="V146" s="669">
        <f t="shared" si="28"/>
        <v>1</v>
      </c>
      <c r="W146" s="683" t="str">
        <f t="shared" si="29"/>
        <v>X</v>
      </c>
      <c r="X146" s="683">
        <f>IF(P146=MIN($O146:$T146),IF(COUNTIF($W146:W146,"X")&gt;0,P146,"X"),P146)</f>
        <v>1</v>
      </c>
      <c r="Y146" s="683">
        <f>IF(Q146=MIN($O146:$T146),IF(COUNTIF($W146:X146,"X")&gt;0,Q146,"X"),Q146)</f>
        <v>1</v>
      </c>
      <c r="Z146" s="683">
        <f>IF(R146=MIN($O146:$T146),IF(COUNTIF($W146:Y146,"X")&gt;0,R146,"X"),R146)</f>
        <v>1</v>
      </c>
      <c r="AA146" s="683">
        <f>IF(S146=MIN($O146:$T146),IF(COUNTIF($W146:Z146,"X")&gt;0,S146,"X"),S146)</f>
        <v>1</v>
      </c>
      <c r="AB146" s="684">
        <f>IF(T146=MIN($O146:$T146),IF(COUNTIF($W146:AA146,"X")&gt;0,T146,"X"),T146)</f>
        <v>1</v>
      </c>
      <c r="AC146" s="284">
        <f ca="1">IF(OR(ISBLANK('Worksheet 2a'!$D$13),ISBLANK($D146),ISBLANK($E146),ISERROR(VLOOKUP('Worksheet 2a'!$D$13,INDIRECT(VLOOKUP('Crash Summary Worksheet'!$D146,'Crash Types &amp; Calculations'!$M$5:$N$9,2,FALSE)),VLOOKUP('Crash Summary Worksheet'!$E146,'Crash Types &amp; Calculations'!$D$5:$K$26,8,FALSE),FALSE))),1,VLOOKUP('Worksheet 2a'!$D$13,INDIRECT(VLOOKUP('Crash Summary Worksheet'!$D146,'Crash Types &amp; Calculations'!$M$5:$N$9,2,FALSE)),VLOOKUP('Crash Summary Worksheet'!$E146,'Crash Types &amp; Calculations'!$D$5:$K$26,8,FALSE),FALSE))</f>
        <v>1</v>
      </c>
      <c r="AD146" s="285">
        <f ca="1">IF(OR(ISBLANK('Worksheet 2a'!$D$13),ISBLANK($D146),ISBLANK($E146),$H146="N",ISBLANK($H146)),1,VLOOKUP('Worksheet 2a'!$D$13,INDIRECT(VLOOKUP('Crash Summary Worksheet'!$D146,'Crash Types &amp; Calculations'!$M$5:$N$9,2,FALSE)),VLOOKUP("Wet Pavement",'Crash Types &amp; Calculations'!$D$5:$K$26,8,FALSE),FALSE))</f>
        <v>1</v>
      </c>
      <c r="AE146" s="286">
        <f ca="1">IF(OR(ISBLANK('Worksheet 2a'!$D$13),ISBLANK($D146),ISBLANK($E146),$G146="N",ISBLANK($G146)),1,VLOOKUP('Worksheet 2a'!$D$13,INDIRECT(VLOOKUP('Crash Summary Worksheet'!$D146,'Crash Types &amp; Calculations'!$M$5:$N$9,2,FALSE)),VLOOKUP("Night",'Crash Types &amp; Calculations'!$D$5:$K$26,8,FALSE),FALSE))</f>
        <v>1</v>
      </c>
      <c r="AF146" s="288">
        <f t="shared" si="20"/>
        <v>0</v>
      </c>
      <c r="AG146" s="284">
        <f ca="1">IF(OR(ISBLANK('Worksheet 2a'!$D$27),ISBLANK($D146),ISBLANK($E146),ISERROR(VLOOKUP('Worksheet 2a'!$D$27,INDIRECT(VLOOKUP('Crash Summary Worksheet'!$D146,'Crash Types &amp; Calculations'!$M$5:$N$9,2,FALSE)),VLOOKUP('Crash Summary Worksheet'!$E146,'Crash Types &amp; Calculations'!$D$5:$K$26,8,FALSE),FALSE))),1,VLOOKUP('Worksheet 2a'!$D$27,INDIRECT(VLOOKUP('Crash Summary Worksheet'!$D146,'Crash Types &amp; Calculations'!$M$5:$N$9,2,FALSE)),VLOOKUP('Crash Summary Worksheet'!$E146,'Crash Types &amp; Calculations'!$D$5:$K$26,8,FALSE),FALSE))</f>
        <v>1</v>
      </c>
      <c r="AH146" s="285">
        <f ca="1">IF(OR(ISBLANK('Worksheet 2a'!$D$27),ISBLANK($D146),ISBLANK($E146),$H146="N",ISBLANK($H146)),1,VLOOKUP('Worksheet 2a'!$D$27,INDIRECT(VLOOKUP('Crash Summary Worksheet'!$D146,'Crash Types &amp; Calculations'!$M$5:$N$9,2,FALSE)),VLOOKUP("Wet Pavement",'Crash Types &amp; Calculations'!$D$5:$K$26,8,FALSE),FALSE))</f>
        <v>1</v>
      </c>
      <c r="AI146" s="286">
        <f ca="1">IF(OR(ISBLANK('Worksheet 2a'!$D$27),ISBLANK($D146),ISBLANK($E146),$G146="N",ISBLANK($G146)),1,VLOOKUP('Worksheet 2a'!$D$27,INDIRECT(VLOOKUP('Crash Summary Worksheet'!$D146,'Crash Types &amp; Calculations'!$M$5:$N$9,2,FALSE)),VLOOKUP("Night",'Crash Types &amp; Calculations'!$D$5:$K$26,8,FALSE),FALSE))</f>
        <v>1</v>
      </c>
      <c r="AJ146" s="288">
        <f t="shared" si="21"/>
        <v>0</v>
      </c>
      <c r="AK146" s="284">
        <f ca="1">IF(OR(ISBLANK('Worksheet 2a'!$D$41),ISBLANK($D146),ISBLANK($E146),ISERROR(VLOOKUP('Worksheet 2a'!$D$41,INDIRECT(VLOOKUP('Crash Summary Worksheet'!$D146,'Crash Types &amp; Calculations'!$M$5:$N$9,2,FALSE)),VLOOKUP('Crash Summary Worksheet'!$E146,'Crash Types &amp; Calculations'!$D$5:$K$26,8,FALSE),FALSE))),1,VLOOKUP('Worksheet 2a'!$D$41,INDIRECT(VLOOKUP('Crash Summary Worksheet'!$D146,'Crash Types &amp; Calculations'!$M$5:$N$9,2,FALSE)),VLOOKUP('Crash Summary Worksheet'!$E146,'Crash Types &amp; Calculations'!$D$5:$K$26,8,FALSE),FALSE))</f>
        <v>1</v>
      </c>
      <c r="AL146" s="285">
        <f ca="1">IF(OR(ISBLANK('Worksheet 2a'!$D$41),ISBLANK($D146),ISBLANK($E146),$H146="N",ISBLANK($H146)),1,VLOOKUP('Worksheet 2a'!$D$41,INDIRECT(VLOOKUP('Crash Summary Worksheet'!$D146,'Crash Types &amp; Calculations'!$M$5:$N$9,2,FALSE)),VLOOKUP("Wet Pavement",'Crash Types &amp; Calculations'!$D$5:$K$26,8,FALSE),FALSE))</f>
        <v>1</v>
      </c>
      <c r="AM146" s="287">
        <f ca="1">IF(OR(ISBLANK('Worksheet 2a'!$D$41),ISBLANK($D146),ISBLANK($E146),$G146="N",ISBLANK($G146)),1,VLOOKUP('Worksheet 2a'!$D$41,INDIRECT(VLOOKUP('Crash Summary Worksheet'!$D146,'Crash Types &amp; Calculations'!$M$5:$N$9,2,FALSE)),VLOOKUP("Night",'Crash Types &amp; Calculations'!$D$5:$K$26,8,FALSE),FALSE))</f>
        <v>1</v>
      </c>
      <c r="AN146" s="288">
        <f t="shared" si="22"/>
        <v>0</v>
      </c>
      <c r="AO146" s="284">
        <f ca="1">IF(OR(ISBLANK('Worksheet 2b'!$D$13),ISBLANK($D146),ISBLANK($E146),ISERROR(VLOOKUP('Worksheet 2b'!$D$13,INDIRECT(VLOOKUP('Crash Summary Worksheet'!$D146,'Crash Types &amp; Calculations'!$M$5:$N$9,2,FALSE)),VLOOKUP('Crash Summary Worksheet'!$E146,'Crash Types &amp; Calculations'!$D$5:$K$26,8,FALSE),FALSE))),1,VLOOKUP('Worksheet 2b'!$D$13,INDIRECT(VLOOKUP('Crash Summary Worksheet'!$D146,'Crash Types &amp; Calculations'!$M$5:$N$9,2,FALSE)),VLOOKUP('Crash Summary Worksheet'!$E146,'Crash Types &amp; Calculations'!$D$5:$K$26,8,FALSE),FALSE))</f>
        <v>1</v>
      </c>
      <c r="AP146" s="285">
        <f ca="1">IF(OR(ISBLANK('Worksheet 2b'!$D$13),ISBLANK($D146),ISBLANK($E146),$H146="N",ISBLANK($H146)),1,VLOOKUP('Worksheet 2b'!$D$13,INDIRECT(VLOOKUP('Crash Summary Worksheet'!$D146,'Crash Types &amp; Calculations'!$M$5:$N$9,2,FALSE)),VLOOKUP("Wet Pavement",'Crash Types &amp; Calculations'!$D$5:$K$26,8,FALSE),FALSE))</f>
        <v>1</v>
      </c>
      <c r="AQ146" s="286">
        <f ca="1">IF(OR(ISBLANK('Worksheet 2b'!$D$13),ISBLANK($D146),ISBLANK($E146),$G146="N",ISBLANK($G146)),1,VLOOKUP('Worksheet 2b'!$D$13,INDIRECT(VLOOKUP('Crash Summary Worksheet'!$D146,'Crash Types &amp; Calculations'!$M$5:$N$9,2,FALSE)),VLOOKUP("Night",'Crash Types &amp; Calculations'!$D$5:$K$26,8,FALSE),FALSE))</f>
        <v>1</v>
      </c>
      <c r="AR146" s="288">
        <f t="shared" si="23"/>
        <v>0</v>
      </c>
      <c r="AS146" s="284">
        <f ca="1">IF(OR(ISBLANK('Worksheet 2b'!$D$27),ISBLANK($D146),ISBLANK($E146),ISERROR(VLOOKUP('Worksheet 2b'!$D$27,INDIRECT(VLOOKUP('Crash Summary Worksheet'!$D146,'Crash Types &amp; Calculations'!$M$5:$N$9,2,FALSE)),VLOOKUP('Crash Summary Worksheet'!$E146,'Crash Types &amp; Calculations'!$D$5:$K$26,8,FALSE),FALSE))),1,VLOOKUP('Worksheet 2b'!$D$27,INDIRECT(VLOOKUP('Crash Summary Worksheet'!$D146,'Crash Types &amp; Calculations'!$M$5:$N$9,2,FALSE)),VLOOKUP('Crash Summary Worksheet'!$E146,'Crash Types &amp; Calculations'!$D$5:$K$26,8,FALSE),FALSE))</f>
        <v>1</v>
      </c>
      <c r="AT146" s="285">
        <f ca="1">IF(OR(ISBLANK('Worksheet 2b'!$D$27),ISBLANK($D146),ISBLANK($E146),$H146="N",ISBLANK($H146)),1,VLOOKUP('Worksheet 2b'!$D$27,INDIRECT(VLOOKUP('Crash Summary Worksheet'!$D146,'Crash Types &amp; Calculations'!$M$5:$N$9,2,FALSE)),VLOOKUP("Wet Pavement",'Crash Types &amp; Calculations'!$D$5:$K$26,8,FALSE),FALSE))</f>
        <v>1</v>
      </c>
      <c r="AU146" s="286">
        <f ca="1">IF(OR(ISBLANK('Worksheet 2b'!$D$27),ISBLANK($D146),ISBLANK($E146),$G146="N",ISBLANK($G146)),1,VLOOKUP('Worksheet 2b'!$D$27,INDIRECT(VLOOKUP('Crash Summary Worksheet'!$D146,'Crash Types &amp; Calculations'!$M$5:$N$9,2,FALSE)),VLOOKUP("Night",'Crash Types &amp; Calculations'!$D$5:$K$26,8,FALSE),FALSE))</f>
        <v>1</v>
      </c>
      <c r="AV146" s="288">
        <f t="shared" si="24"/>
        <v>0</v>
      </c>
      <c r="AW146" s="284">
        <f ca="1">IF(OR(ISBLANK('Worksheet 2b'!$D$41),ISBLANK($D146),ISBLANK($E146),ISERROR(VLOOKUP('Worksheet 2b'!$D$41,INDIRECT(VLOOKUP('Crash Summary Worksheet'!$D146,'Crash Types &amp; Calculations'!$M$5:$N$9,2,FALSE)),VLOOKUP('Crash Summary Worksheet'!$E146,'Crash Types &amp; Calculations'!$D$5:$K$26,8,FALSE),FALSE))),1,VLOOKUP('Worksheet 2b'!$D$41,INDIRECT(VLOOKUP('Crash Summary Worksheet'!$D146,'Crash Types &amp; Calculations'!$M$5:$N$9,2,FALSE)),VLOOKUP('Crash Summary Worksheet'!$E146,'Crash Types &amp; Calculations'!$D$5:$K$26,8,FALSE),FALSE))</f>
        <v>1</v>
      </c>
      <c r="AX146" s="285">
        <f ca="1">IF(OR(ISBLANK('Worksheet 2b'!$D$41),ISBLANK($D146),ISBLANK($E146),$H146="N",ISBLANK($H146)),1,VLOOKUP('Worksheet 2b'!$D$41,INDIRECT(VLOOKUP('Crash Summary Worksheet'!$D146,'Crash Types &amp; Calculations'!$M$5:$N$9,2,FALSE)),VLOOKUP("Wet Pavement",'Crash Types &amp; Calculations'!$D$5:$K$26,8,FALSE),FALSE))</f>
        <v>1</v>
      </c>
      <c r="AY146" s="287">
        <f ca="1">IF(OR(ISBLANK('Worksheet 2b'!$D$41),ISBLANK($D146),ISBLANK($E146),$G146="N",ISBLANK($G146)),1,VLOOKUP('Worksheet 2b'!$D$41,INDIRECT(VLOOKUP('Crash Summary Worksheet'!$D146,'Crash Types &amp; Calculations'!$M$5:$N$9,2,FALSE)),VLOOKUP("Night",'Crash Types &amp; Calculations'!$D$5:$K$26,8,FALSE),FALSE))</f>
        <v>1</v>
      </c>
      <c r="AZ146" s="288">
        <f t="shared" si="25"/>
        <v>0</v>
      </c>
    </row>
    <row r="147" spans="1:52" ht="12.75" customHeight="1" x14ac:dyDescent="0.2">
      <c r="A147" s="618">
        <v>142</v>
      </c>
      <c r="B147" s="118"/>
      <c r="C147" s="119"/>
      <c r="D147" s="117"/>
      <c r="E147" s="117"/>
      <c r="F147" s="117"/>
      <c r="G147" s="118"/>
      <c r="H147" s="118"/>
      <c r="I147" s="118"/>
      <c r="J147" s="118"/>
      <c r="K147" s="117"/>
      <c r="L147" s="120"/>
      <c r="M147" s="289">
        <f t="shared" si="26"/>
        <v>0</v>
      </c>
      <c r="N147" s="290">
        <f t="shared" si="27"/>
        <v>1</v>
      </c>
      <c r="O147" s="283">
        <f>IF(ISBLANK('Worksheet 2a'!$D$13),1,
IF(AND(MAX(AC147:AE147)&gt;1,MIN(AC147:AE147)&lt;=1),MAX(AC147:AE147)*MIN(AC147:AE147),
IF(MIN(AC147:AE147)&gt;=1,MAX(AC147:AE147),MIN(AC147:AE147))))</f>
        <v>1</v>
      </c>
      <c r="P147" s="283">
        <f>IF(ISBLANK('Worksheet 2a'!$D$27),1,
IF(AND(MAX(AG147:AI147)&gt;1,MIN(AG147:AI147)&lt;=1),MAX(AG147:AI147)*MIN(AG147:AI147),
IF(MIN(AG147:AI147)&gt;=1,MAX(AG147:AI147),MIN(AG147:AI147))))</f>
        <v>1</v>
      </c>
      <c r="Q147" s="283">
        <f>IF(ISBLANK('Worksheet 2a'!$D$41),1,
IF(AND(MAX(AK147:AM147)&gt;1,MIN(AK147:AM147)&lt;=1),MAX(AK147:AM147)*MIN(AK147:AM147),
IF(MIN(AK147:AM147)&gt;=1,MAX(AK147:AM147),MIN(AK147:AM147))))</f>
        <v>1</v>
      </c>
      <c r="R147" s="283">
        <f>IF(ISBLANK('Worksheet 2b'!$D$13),1,
IF(AND(MAX(AO147:AQ147)&gt;1,MIN(AO147:AQ147)&lt;=1),MAX(AO147:AQ147)*MIN(AO147:AQ147),
IF(MIN(AO147:AQ147)&gt;=1,MAX(AO147:AQ147),MIN(AO147:AQ147))))</f>
        <v>1</v>
      </c>
      <c r="S147" s="283">
        <f>IF(ISBLANK('Worksheet 2b'!$D$27),1,
IF(AND(MAX(AS147:AU147)&gt;1,MIN(AS147:AU147)&lt;=1),MAX(AS147:AU147)*MIN(AS147:AU147),
IF(MIN(AS147:AU147)&gt;=1,MAX(AS147:AU147),MIN(AS147:AU147))))</f>
        <v>1</v>
      </c>
      <c r="T147" s="283">
        <f>IF(ISBLANK('Worksheet 2b'!$D$41),1,
IF(AND(MAX(AW147:AY147)&gt;1,MIN(AW147:AY147)&lt;=1),MAX(AW147:AY147)*MIN(AW147:AY147),
IF(MIN(AW147:AY147)&gt;=1,MAX(AW147:AY147),MIN(AW147:AY147))))</f>
        <v>1</v>
      </c>
      <c r="U147" s="669" cm="1">
        <f t="array" ref="U147">IF(MAX(O147:T147)&lt;=1,1,PRODUCT(IF(O147:T147&gt;=1,O147:T147)))</f>
        <v>1</v>
      </c>
      <c r="V147" s="669">
        <f t="shared" si="28"/>
        <v>1</v>
      </c>
      <c r="W147" s="683" t="str">
        <f t="shared" si="29"/>
        <v>X</v>
      </c>
      <c r="X147" s="683">
        <f>IF(P147=MIN($O147:$T147),IF(COUNTIF($W147:W147,"X")&gt;0,P147,"X"),P147)</f>
        <v>1</v>
      </c>
      <c r="Y147" s="683">
        <f>IF(Q147=MIN($O147:$T147),IF(COUNTIF($W147:X147,"X")&gt;0,Q147,"X"),Q147)</f>
        <v>1</v>
      </c>
      <c r="Z147" s="683">
        <f>IF(R147=MIN($O147:$T147),IF(COUNTIF($W147:Y147,"X")&gt;0,R147,"X"),R147)</f>
        <v>1</v>
      </c>
      <c r="AA147" s="683">
        <f>IF(S147=MIN($O147:$T147),IF(COUNTIF($W147:Z147,"X")&gt;0,S147,"X"),S147)</f>
        <v>1</v>
      </c>
      <c r="AB147" s="684">
        <f>IF(T147=MIN($O147:$T147),IF(COUNTIF($W147:AA147,"X")&gt;0,T147,"X"),T147)</f>
        <v>1</v>
      </c>
      <c r="AC147" s="284">
        <f ca="1">IF(OR(ISBLANK('Worksheet 2a'!$D$13),ISBLANK($D147),ISBLANK($E147),ISERROR(VLOOKUP('Worksheet 2a'!$D$13,INDIRECT(VLOOKUP('Crash Summary Worksheet'!$D147,'Crash Types &amp; Calculations'!$M$5:$N$9,2,FALSE)),VLOOKUP('Crash Summary Worksheet'!$E147,'Crash Types &amp; Calculations'!$D$5:$K$26,8,FALSE),FALSE))),1,VLOOKUP('Worksheet 2a'!$D$13,INDIRECT(VLOOKUP('Crash Summary Worksheet'!$D147,'Crash Types &amp; Calculations'!$M$5:$N$9,2,FALSE)),VLOOKUP('Crash Summary Worksheet'!$E147,'Crash Types &amp; Calculations'!$D$5:$K$26,8,FALSE),FALSE))</f>
        <v>1</v>
      </c>
      <c r="AD147" s="285">
        <f ca="1">IF(OR(ISBLANK('Worksheet 2a'!$D$13),ISBLANK($D147),ISBLANK($E147),$H147="N",ISBLANK($H147)),1,VLOOKUP('Worksheet 2a'!$D$13,INDIRECT(VLOOKUP('Crash Summary Worksheet'!$D147,'Crash Types &amp; Calculations'!$M$5:$N$9,2,FALSE)),VLOOKUP("Wet Pavement",'Crash Types &amp; Calculations'!$D$5:$K$26,8,FALSE),FALSE))</f>
        <v>1</v>
      </c>
      <c r="AE147" s="286">
        <f ca="1">IF(OR(ISBLANK('Worksheet 2a'!$D$13),ISBLANK($D147),ISBLANK($E147),$G147="N",ISBLANK($G147)),1,VLOOKUP('Worksheet 2a'!$D$13,INDIRECT(VLOOKUP('Crash Summary Worksheet'!$D147,'Crash Types &amp; Calculations'!$M$5:$N$9,2,FALSE)),VLOOKUP("Night",'Crash Types &amp; Calculations'!$D$5:$K$26,8,FALSE),FALSE))</f>
        <v>1</v>
      </c>
      <c r="AF147" s="288">
        <f t="shared" si="20"/>
        <v>0</v>
      </c>
      <c r="AG147" s="284">
        <f ca="1">IF(OR(ISBLANK('Worksheet 2a'!$D$27),ISBLANK($D147),ISBLANK($E147),ISERROR(VLOOKUP('Worksheet 2a'!$D$27,INDIRECT(VLOOKUP('Crash Summary Worksheet'!$D147,'Crash Types &amp; Calculations'!$M$5:$N$9,2,FALSE)),VLOOKUP('Crash Summary Worksheet'!$E147,'Crash Types &amp; Calculations'!$D$5:$K$26,8,FALSE),FALSE))),1,VLOOKUP('Worksheet 2a'!$D$27,INDIRECT(VLOOKUP('Crash Summary Worksheet'!$D147,'Crash Types &amp; Calculations'!$M$5:$N$9,2,FALSE)),VLOOKUP('Crash Summary Worksheet'!$E147,'Crash Types &amp; Calculations'!$D$5:$K$26,8,FALSE),FALSE))</f>
        <v>1</v>
      </c>
      <c r="AH147" s="285">
        <f ca="1">IF(OR(ISBLANK('Worksheet 2a'!$D$27),ISBLANK($D147),ISBLANK($E147),$H147="N",ISBLANK($H147)),1,VLOOKUP('Worksheet 2a'!$D$27,INDIRECT(VLOOKUP('Crash Summary Worksheet'!$D147,'Crash Types &amp; Calculations'!$M$5:$N$9,2,FALSE)),VLOOKUP("Wet Pavement",'Crash Types &amp; Calculations'!$D$5:$K$26,8,FALSE),FALSE))</f>
        <v>1</v>
      </c>
      <c r="AI147" s="286">
        <f ca="1">IF(OR(ISBLANK('Worksheet 2a'!$D$27),ISBLANK($D147),ISBLANK($E147),$G147="N",ISBLANK($G147)),1,VLOOKUP('Worksheet 2a'!$D$27,INDIRECT(VLOOKUP('Crash Summary Worksheet'!$D147,'Crash Types &amp; Calculations'!$M$5:$N$9,2,FALSE)),VLOOKUP("Night",'Crash Types &amp; Calculations'!$D$5:$K$26,8,FALSE),FALSE))</f>
        <v>1</v>
      </c>
      <c r="AJ147" s="288">
        <f t="shared" si="21"/>
        <v>0</v>
      </c>
      <c r="AK147" s="284">
        <f ca="1">IF(OR(ISBLANK('Worksheet 2a'!$D$41),ISBLANK($D147),ISBLANK($E147),ISERROR(VLOOKUP('Worksheet 2a'!$D$41,INDIRECT(VLOOKUP('Crash Summary Worksheet'!$D147,'Crash Types &amp; Calculations'!$M$5:$N$9,2,FALSE)),VLOOKUP('Crash Summary Worksheet'!$E147,'Crash Types &amp; Calculations'!$D$5:$K$26,8,FALSE),FALSE))),1,VLOOKUP('Worksheet 2a'!$D$41,INDIRECT(VLOOKUP('Crash Summary Worksheet'!$D147,'Crash Types &amp; Calculations'!$M$5:$N$9,2,FALSE)),VLOOKUP('Crash Summary Worksheet'!$E147,'Crash Types &amp; Calculations'!$D$5:$K$26,8,FALSE),FALSE))</f>
        <v>1</v>
      </c>
      <c r="AL147" s="285">
        <f ca="1">IF(OR(ISBLANK('Worksheet 2a'!$D$41),ISBLANK($D147),ISBLANK($E147),$H147="N",ISBLANK($H147)),1,VLOOKUP('Worksheet 2a'!$D$41,INDIRECT(VLOOKUP('Crash Summary Worksheet'!$D147,'Crash Types &amp; Calculations'!$M$5:$N$9,2,FALSE)),VLOOKUP("Wet Pavement",'Crash Types &amp; Calculations'!$D$5:$K$26,8,FALSE),FALSE))</f>
        <v>1</v>
      </c>
      <c r="AM147" s="287">
        <f ca="1">IF(OR(ISBLANK('Worksheet 2a'!$D$41),ISBLANK($D147),ISBLANK($E147),$G147="N",ISBLANK($G147)),1,VLOOKUP('Worksheet 2a'!$D$41,INDIRECT(VLOOKUP('Crash Summary Worksheet'!$D147,'Crash Types &amp; Calculations'!$M$5:$N$9,2,FALSE)),VLOOKUP("Night",'Crash Types &amp; Calculations'!$D$5:$K$26,8,FALSE),FALSE))</f>
        <v>1</v>
      </c>
      <c r="AN147" s="288">
        <f t="shared" si="22"/>
        <v>0</v>
      </c>
      <c r="AO147" s="284">
        <f ca="1">IF(OR(ISBLANK('Worksheet 2b'!$D$13),ISBLANK($D147),ISBLANK($E147),ISERROR(VLOOKUP('Worksheet 2b'!$D$13,INDIRECT(VLOOKUP('Crash Summary Worksheet'!$D147,'Crash Types &amp; Calculations'!$M$5:$N$9,2,FALSE)),VLOOKUP('Crash Summary Worksheet'!$E147,'Crash Types &amp; Calculations'!$D$5:$K$26,8,FALSE),FALSE))),1,VLOOKUP('Worksheet 2b'!$D$13,INDIRECT(VLOOKUP('Crash Summary Worksheet'!$D147,'Crash Types &amp; Calculations'!$M$5:$N$9,2,FALSE)),VLOOKUP('Crash Summary Worksheet'!$E147,'Crash Types &amp; Calculations'!$D$5:$K$26,8,FALSE),FALSE))</f>
        <v>1</v>
      </c>
      <c r="AP147" s="285">
        <f ca="1">IF(OR(ISBLANK('Worksheet 2b'!$D$13),ISBLANK($D147),ISBLANK($E147),$H147="N",ISBLANK($H147)),1,VLOOKUP('Worksheet 2b'!$D$13,INDIRECT(VLOOKUP('Crash Summary Worksheet'!$D147,'Crash Types &amp; Calculations'!$M$5:$N$9,2,FALSE)),VLOOKUP("Wet Pavement",'Crash Types &amp; Calculations'!$D$5:$K$26,8,FALSE),FALSE))</f>
        <v>1</v>
      </c>
      <c r="AQ147" s="286">
        <f ca="1">IF(OR(ISBLANK('Worksheet 2b'!$D$13),ISBLANK($D147),ISBLANK($E147),$G147="N",ISBLANK($G147)),1,VLOOKUP('Worksheet 2b'!$D$13,INDIRECT(VLOOKUP('Crash Summary Worksheet'!$D147,'Crash Types &amp; Calculations'!$M$5:$N$9,2,FALSE)),VLOOKUP("Night",'Crash Types &amp; Calculations'!$D$5:$K$26,8,FALSE),FALSE))</f>
        <v>1</v>
      </c>
      <c r="AR147" s="288">
        <f t="shared" si="23"/>
        <v>0</v>
      </c>
      <c r="AS147" s="284">
        <f ca="1">IF(OR(ISBLANK('Worksheet 2b'!$D$27),ISBLANK($D147),ISBLANK($E147),ISERROR(VLOOKUP('Worksheet 2b'!$D$27,INDIRECT(VLOOKUP('Crash Summary Worksheet'!$D147,'Crash Types &amp; Calculations'!$M$5:$N$9,2,FALSE)),VLOOKUP('Crash Summary Worksheet'!$E147,'Crash Types &amp; Calculations'!$D$5:$K$26,8,FALSE),FALSE))),1,VLOOKUP('Worksheet 2b'!$D$27,INDIRECT(VLOOKUP('Crash Summary Worksheet'!$D147,'Crash Types &amp; Calculations'!$M$5:$N$9,2,FALSE)),VLOOKUP('Crash Summary Worksheet'!$E147,'Crash Types &amp; Calculations'!$D$5:$K$26,8,FALSE),FALSE))</f>
        <v>1</v>
      </c>
      <c r="AT147" s="285">
        <f ca="1">IF(OR(ISBLANK('Worksheet 2b'!$D$27),ISBLANK($D147),ISBLANK($E147),$H147="N",ISBLANK($H147)),1,VLOOKUP('Worksheet 2b'!$D$27,INDIRECT(VLOOKUP('Crash Summary Worksheet'!$D147,'Crash Types &amp; Calculations'!$M$5:$N$9,2,FALSE)),VLOOKUP("Wet Pavement",'Crash Types &amp; Calculations'!$D$5:$K$26,8,FALSE),FALSE))</f>
        <v>1</v>
      </c>
      <c r="AU147" s="286">
        <f ca="1">IF(OR(ISBLANK('Worksheet 2b'!$D$27),ISBLANK($D147),ISBLANK($E147),$G147="N",ISBLANK($G147)),1,VLOOKUP('Worksheet 2b'!$D$27,INDIRECT(VLOOKUP('Crash Summary Worksheet'!$D147,'Crash Types &amp; Calculations'!$M$5:$N$9,2,FALSE)),VLOOKUP("Night",'Crash Types &amp; Calculations'!$D$5:$K$26,8,FALSE),FALSE))</f>
        <v>1</v>
      </c>
      <c r="AV147" s="288">
        <f t="shared" si="24"/>
        <v>0</v>
      </c>
      <c r="AW147" s="284">
        <f ca="1">IF(OR(ISBLANK('Worksheet 2b'!$D$41),ISBLANK($D147),ISBLANK($E147),ISERROR(VLOOKUP('Worksheet 2b'!$D$41,INDIRECT(VLOOKUP('Crash Summary Worksheet'!$D147,'Crash Types &amp; Calculations'!$M$5:$N$9,2,FALSE)),VLOOKUP('Crash Summary Worksheet'!$E147,'Crash Types &amp; Calculations'!$D$5:$K$26,8,FALSE),FALSE))),1,VLOOKUP('Worksheet 2b'!$D$41,INDIRECT(VLOOKUP('Crash Summary Worksheet'!$D147,'Crash Types &amp; Calculations'!$M$5:$N$9,2,FALSE)),VLOOKUP('Crash Summary Worksheet'!$E147,'Crash Types &amp; Calculations'!$D$5:$K$26,8,FALSE),FALSE))</f>
        <v>1</v>
      </c>
      <c r="AX147" s="285">
        <f ca="1">IF(OR(ISBLANK('Worksheet 2b'!$D$41),ISBLANK($D147),ISBLANK($E147),$H147="N",ISBLANK($H147)),1,VLOOKUP('Worksheet 2b'!$D$41,INDIRECT(VLOOKUP('Crash Summary Worksheet'!$D147,'Crash Types &amp; Calculations'!$M$5:$N$9,2,FALSE)),VLOOKUP("Wet Pavement",'Crash Types &amp; Calculations'!$D$5:$K$26,8,FALSE),FALSE))</f>
        <v>1</v>
      </c>
      <c r="AY147" s="287">
        <f ca="1">IF(OR(ISBLANK('Worksheet 2b'!$D$41),ISBLANK($D147),ISBLANK($E147),$G147="N",ISBLANK($G147)),1,VLOOKUP('Worksheet 2b'!$D$41,INDIRECT(VLOOKUP('Crash Summary Worksheet'!$D147,'Crash Types &amp; Calculations'!$M$5:$N$9,2,FALSE)),VLOOKUP("Night",'Crash Types &amp; Calculations'!$D$5:$K$26,8,FALSE),FALSE))</f>
        <v>1</v>
      </c>
      <c r="AZ147" s="288">
        <f t="shared" si="25"/>
        <v>0</v>
      </c>
    </row>
    <row r="148" spans="1:52" ht="12.75" customHeight="1" x14ac:dyDescent="0.2">
      <c r="A148" s="618">
        <v>143</v>
      </c>
      <c r="B148" s="118"/>
      <c r="C148" s="119"/>
      <c r="D148" s="117"/>
      <c r="E148" s="117"/>
      <c r="F148" s="117"/>
      <c r="G148" s="118"/>
      <c r="H148" s="118"/>
      <c r="I148" s="118"/>
      <c r="J148" s="118"/>
      <c r="K148" s="117"/>
      <c r="L148" s="120"/>
      <c r="M148" s="289">
        <f t="shared" si="26"/>
        <v>0</v>
      </c>
      <c r="N148" s="290">
        <f t="shared" si="27"/>
        <v>1</v>
      </c>
      <c r="O148" s="283">
        <f>IF(ISBLANK('Worksheet 2a'!$D$13),1,
IF(AND(MAX(AC148:AE148)&gt;1,MIN(AC148:AE148)&lt;=1),MAX(AC148:AE148)*MIN(AC148:AE148),
IF(MIN(AC148:AE148)&gt;=1,MAX(AC148:AE148),MIN(AC148:AE148))))</f>
        <v>1</v>
      </c>
      <c r="P148" s="283">
        <f>IF(ISBLANK('Worksheet 2a'!$D$27),1,
IF(AND(MAX(AG148:AI148)&gt;1,MIN(AG148:AI148)&lt;=1),MAX(AG148:AI148)*MIN(AG148:AI148),
IF(MIN(AG148:AI148)&gt;=1,MAX(AG148:AI148),MIN(AG148:AI148))))</f>
        <v>1</v>
      </c>
      <c r="Q148" s="283">
        <f>IF(ISBLANK('Worksheet 2a'!$D$41),1,
IF(AND(MAX(AK148:AM148)&gt;1,MIN(AK148:AM148)&lt;=1),MAX(AK148:AM148)*MIN(AK148:AM148),
IF(MIN(AK148:AM148)&gt;=1,MAX(AK148:AM148),MIN(AK148:AM148))))</f>
        <v>1</v>
      </c>
      <c r="R148" s="283">
        <f>IF(ISBLANK('Worksheet 2b'!$D$13),1,
IF(AND(MAX(AO148:AQ148)&gt;1,MIN(AO148:AQ148)&lt;=1),MAX(AO148:AQ148)*MIN(AO148:AQ148),
IF(MIN(AO148:AQ148)&gt;=1,MAX(AO148:AQ148),MIN(AO148:AQ148))))</f>
        <v>1</v>
      </c>
      <c r="S148" s="283">
        <f>IF(ISBLANK('Worksheet 2b'!$D$27),1,
IF(AND(MAX(AS148:AU148)&gt;1,MIN(AS148:AU148)&lt;=1),MAX(AS148:AU148)*MIN(AS148:AU148),
IF(MIN(AS148:AU148)&gt;=1,MAX(AS148:AU148),MIN(AS148:AU148))))</f>
        <v>1</v>
      </c>
      <c r="T148" s="283">
        <f>IF(ISBLANK('Worksheet 2b'!$D$41),1,
IF(AND(MAX(AW148:AY148)&gt;1,MIN(AW148:AY148)&lt;=1),MAX(AW148:AY148)*MIN(AW148:AY148),
IF(MIN(AW148:AY148)&gt;=1,MAX(AW148:AY148),MIN(AW148:AY148))))</f>
        <v>1</v>
      </c>
      <c r="U148" s="669" cm="1">
        <f t="array" ref="U148">IF(MAX(O148:T148)&lt;=1,1,PRODUCT(IF(O148:T148&gt;=1,O148:T148)))</f>
        <v>1</v>
      </c>
      <c r="V148" s="669">
        <f t="shared" si="28"/>
        <v>1</v>
      </c>
      <c r="W148" s="683" t="str">
        <f t="shared" si="29"/>
        <v>X</v>
      </c>
      <c r="X148" s="683">
        <f>IF(P148=MIN($O148:$T148),IF(COUNTIF($W148:W148,"X")&gt;0,P148,"X"),P148)</f>
        <v>1</v>
      </c>
      <c r="Y148" s="683">
        <f>IF(Q148=MIN($O148:$T148),IF(COUNTIF($W148:X148,"X")&gt;0,Q148,"X"),Q148)</f>
        <v>1</v>
      </c>
      <c r="Z148" s="683">
        <f>IF(R148=MIN($O148:$T148),IF(COUNTIF($W148:Y148,"X")&gt;0,R148,"X"),R148)</f>
        <v>1</v>
      </c>
      <c r="AA148" s="683">
        <f>IF(S148=MIN($O148:$T148),IF(COUNTIF($W148:Z148,"X")&gt;0,S148,"X"),S148)</f>
        <v>1</v>
      </c>
      <c r="AB148" s="684">
        <f>IF(T148=MIN($O148:$T148),IF(COUNTIF($W148:AA148,"X")&gt;0,T148,"X"),T148)</f>
        <v>1</v>
      </c>
      <c r="AC148" s="284">
        <f ca="1">IF(OR(ISBLANK('Worksheet 2a'!$D$13),ISBLANK($D148),ISBLANK($E148),ISERROR(VLOOKUP('Worksheet 2a'!$D$13,INDIRECT(VLOOKUP('Crash Summary Worksheet'!$D148,'Crash Types &amp; Calculations'!$M$5:$N$9,2,FALSE)),VLOOKUP('Crash Summary Worksheet'!$E148,'Crash Types &amp; Calculations'!$D$5:$K$26,8,FALSE),FALSE))),1,VLOOKUP('Worksheet 2a'!$D$13,INDIRECT(VLOOKUP('Crash Summary Worksheet'!$D148,'Crash Types &amp; Calculations'!$M$5:$N$9,2,FALSE)),VLOOKUP('Crash Summary Worksheet'!$E148,'Crash Types &amp; Calculations'!$D$5:$K$26,8,FALSE),FALSE))</f>
        <v>1</v>
      </c>
      <c r="AD148" s="285">
        <f ca="1">IF(OR(ISBLANK('Worksheet 2a'!$D$13),ISBLANK($D148),ISBLANK($E148),$H148="N",ISBLANK($H148)),1,VLOOKUP('Worksheet 2a'!$D$13,INDIRECT(VLOOKUP('Crash Summary Worksheet'!$D148,'Crash Types &amp; Calculations'!$M$5:$N$9,2,FALSE)),VLOOKUP("Wet Pavement",'Crash Types &amp; Calculations'!$D$5:$K$26,8,FALSE),FALSE))</f>
        <v>1</v>
      </c>
      <c r="AE148" s="286">
        <f ca="1">IF(OR(ISBLANK('Worksheet 2a'!$D$13),ISBLANK($D148),ISBLANK($E148),$G148="N",ISBLANK($G148)),1,VLOOKUP('Worksheet 2a'!$D$13,INDIRECT(VLOOKUP('Crash Summary Worksheet'!$D148,'Crash Types &amp; Calculations'!$M$5:$N$9,2,FALSE)),VLOOKUP("Night",'Crash Types &amp; Calculations'!$D$5:$K$26,8,FALSE),FALSE))</f>
        <v>1</v>
      </c>
      <c r="AF148" s="288">
        <f t="shared" si="20"/>
        <v>0</v>
      </c>
      <c r="AG148" s="284">
        <f ca="1">IF(OR(ISBLANK('Worksheet 2a'!$D$27),ISBLANK($D148),ISBLANK($E148),ISERROR(VLOOKUP('Worksheet 2a'!$D$27,INDIRECT(VLOOKUP('Crash Summary Worksheet'!$D148,'Crash Types &amp; Calculations'!$M$5:$N$9,2,FALSE)),VLOOKUP('Crash Summary Worksheet'!$E148,'Crash Types &amp; Calculations'!$D$5:$K$26,8,FALSE),FALSE))),1,VLOOKUP('Worksheet 2a'!$D$27,INDIRECT(VLOOKUP('Crash Summary Worksheet'!$D148,'Crash Types &amp; Calculations'!$M$5:$N$9,2,FALSE)),VLOOKUP('Crash Summary Worksheet'!$E148,'Crash Types &amp; Calculations'!$D$5:$K$26,8,FALSE),FALSE))</f>
        <v>1</v>
      </c>
      <c r="AH148" s="285">
        <f ca="1">IF(OR(ISBLANK('Worksheet 2a'!$D$27),ISBLANK($D148),ISBLANK($E148),$H148="N",ISBLANK($H148)),1,VLOOKUP('Worksheet 2a'!$D$27,INDIRECT(VLOOKUP('Crash Summary Worksheet'!$D148,'Crash Types &amp; Calculations'!$M$5:$N$9,2,FALSE)),VLOOKUP("Wet Pavement",'Crash Types &amp; Calculations'!$D$5:$K$26,8,FALSE),FALSE))</f>
        <v>1</v>
      </c>
      <c r="AI148" s="286">
        <f ca="1">IF(OR(ISBLANK('Worksheet 2a'!$D$27),ISBLANK($D148),ISBLANK($E148),$G148="N",ISBLANK($G148)),1,VLOOKUP('Worksheet 2a'!$D$27,INDIRECT(VLOOKUP('Crash Summary Worksheet'!$D148,'Crash Types &amp; Calculations'!$M$5:$N$9,2,FALSE)),VLOOKUP("Night",'Crash Types &amp; Calculations'!$D$5:$K$26,8,FALSE),FALSE))</f>
        <v>1</v>
      </c>
      <c r="AJ148" s="288">
        <f t="shared" si="21"/>
        <v>0</v>
      </c>
      <c r="AK148" s="284">
        <f ca="1">IF(OR(ISBLANK('Worksheet 2a'!$D$41),ISBLANK($D148),ISBLANK($E148),ISERROR(VLOOKUP('Worksheet 2a'!$D$41,INDIRECT(VLOOKUP('Crash Summary Worksheet'!$D148,'Crash Types &amp; Calculations'!$M$5:$N$9,2,FALSE)),VLOOKUP('Crash Summary Worksheet'!$E148,'Crash Types &amp; Calculations'!$D$5:$K$26,8,FALSE),FALSE))),1,VLOOKUP('Worksheet 2a'!$D$41,INDIRECT(VLOOKUP('Crash Summary Worksheet'!$D148,'Crash Types &amp; Calculations'!$M$5:$N$9,2,FALSE)),VLOOKUP('Crash Summary Worksheet'!$E148,'Crash Types &amp; Calculations'!$D$5:$K$26,8,FALSE),FALSE))</f>
        <v>1</v>
      </c>
      <c r="AL148" s="285">
        <f ca="1">IF(OR(ISBLANK('Worksheet 2a'!$D$41),ISBLANK($D148),ISBLANK($E148),$H148="N",ISBLANK($H148)),1,VLOOKUP('Worksheet 2a'!$D$41,INDIRECT(VLOOKUP('Crash Summary Worksheet'!$D148,'Crash Types &amp; Calculations'!$M$5:$N$9,2,FALSE)),VLOOKUP("Wet Pavement",'Crash Types &amp; Calculations'!$D$5:$K$26,8,FALSE),FALSE))</f>
        <v>1</v>
      </c>
      <c r="AM148" s="287">
        <f ca="1">IF(OR(ISBLANK('Worksheet 2a'!$D$41),ISBLANK($D148),ISBLANK($E148),$G148="N",ISBLANK($G148)),1,VLOOKUP('Worksheet 2a'!$D$41,INDIRECT(VLOOKUP('Crash Summary Worksheet'!$D148,'Crash Types &amp; Calculations'!$M$5:$N$9,2,FALSE)),VLOOKUP("Night",'Crash Types &amp; Calculations'!$D$5:$K$26,8,FALSE),FALSE))</f>
        <v>1</v>
      </c>
      <c r="AN148" s="288">
        <f t="shared" si="22"/>
        <v>0</v>
      </c>
      <c r="AO148" s="284">
        <f ca="1">IF(OR(ISBLANK('Worksheet 2b'!$D$13),ISBLANK($D148),ISBLANK($E148),ISERROR(VLOOKUP('Worksheet 2b'!$D$13,INDIRECT(VLOOKUP('Crash Summary Worksheet'!$D148,'Crash Types &amp; Calculations'!$M$5:$N$9,2,FALSE)),VLOOKUP('Crash Summary Worksheet'!$E148,'Crash Types &amp; Calculations'!$D$5:$K$26,8,FALSE),FALSE))),1,VLOOKUP('Worksheet 2b'!$D$13,INDIRECT(VLOOKUP('Crash Summary Worksheet'!$D148,'Crash Types &amp; Calculations'!$M$5:$N$9,2,FALSE)),VLOOKUP('Crash Summary Worksheet'!$E148,'Crash Types &amp; Calculations'!$D$5:$K$26,8,FALSE),FALSE))</f>
        <v>1</v>
      </c>
      <c r="AP148" s="285">
        <f ca="1">IF(OR(ISBLANK('Worksheet 2b'!$D$13),ISBLANK($D148),ISBLANK($E148),$H148="N",ISBLANK($H148)),1,VLOOKUP('Worksheet 2b'!$D$13,INDIRECT(VLOOKUP('Crash Summary Worksheet'!$D148,'Crash Types &amp; Calculations'!$M$5:$N$9,2,FALSE)),VLOOKUP("Wet Pavement",'Crash Types &amp; Calculations'!$D$5:$K$26,8,FALSE),FALSE))</f>
        <v>1</v>
      </c>
      <c r="AQ148" s="286">
        <f ca="1">IF(OR(ISBLANK('Worksheet 2b'!$D$13),ISBLANK($D148),ISBLANK($E148),$G148="N",ISBLANK($G148)),1,VLOOKUP('Worksheet 2b'!$D$13,INDIRECT(VLOOKUP('Crash Summary Worksheet'!$D148,'Crash Types &amp; Calculations'!$M$5:$N$9,2,FALSE)),VLOOKUP("Night",'Crash Types &amp; Calculations'!$D$5:$K$26,8,FALSE),FALSE))</f>
        <v>1</v>
      </c>
      <c r="AR148" s="288">
        <f t="shared" si="23"/>
        <v>0</v>
      </c>
      <c r="AS148" s="284">
        <f ca="1">IF(OR(ISBLANK('Worksheet 2b'!$D$27),ISBLANK($D148),ISBLANK($E148),ISERROR(VLOOKUP('Worksheet 2b'!$D$27,INDIRECT(VLOOKUP('Crash Summary Worksheet'!$D148,'Crash Types &amp; Calculations'!$M$5:$N$9,2,FALSE)),VLOOKUP('Crash Summary Worksheet'!$E148,'Crash Types &amp; Calculations'!$D$5:$K$26,8,FALSE),FALSE))),1,VLOOKUP('Worksheet 2b'!$D$27,INDIRECT(VLOOKUP('Crash Summary Worksheet'!$D148,'Crash Types &amp; Calculations'!$M$5:$N$9,2,FALSE)),VLOOKUP('Crash Summary Worksheet'!$E148,'Crash Types &amp; Calculations'!$D$5:$K$26,8,FALSE),FALSE))</f>
        <v>1</v>
      </c>
      <c r="AT148" s="285">
        <f ca="1">IF(OR(ISBLANK('Worksheet 2b'!$D$27),ISBLANK($D148),ISBLANK($E148),$H148="N",ISBLANK($H148)),1,VLOOKUP('Worksheet 2b'!$D$27,INDIRECT(VLOOKUP('Crash Summary Worksheet'!$D148,'Crash Types &amp; Calculations'!$M$5:$N$9,2,FALSE)),VLOOKUP("Wet Pavement",'Crash Types &amp; Calculations'!$D$5:$K$26,8,FALSE),FALSE))</f>
        <v>1</v>
      </c>
      <c r="AU148" s="286">
        <f ca="1">IF(OR(ISBLANK('Worksheet 2b'!$D$27),ISBLANK($D148),ISBLANK($E148),$G148="N",ISBLANK($G148)),1,VLOOKUP('Worksheet 2b'!$D$27,INDIRECT(VLOOKUP('Crash Summary Worksheet'!$D148,'Crash Types &amp; Calculations'!$M$5:$N$9,2,FALSE)),VLOOKUP("Night",'Crash Types &amp; Calculations'!$D$5:$K$26,8,FALSE),FALSE))</f>
        <v>1</v>
      </c>
      <c r="AV148" s="288">
        <f t="shared" si="24"/>
        <v>0</v>
      </c>
      <c r="AW148" s="284">
        <f ca="1">IF(OR(ISBLANK('Worksheet 2b'!$D$41),ISBLANK($D148),ISBLANK($E148),ISERROR(VLOOKUP('Worksheet 2b'!$D$41,INDIRECT(VLOOKUP('Crash Summary Worksheet'!$D148,'Crash Types &amp; Calculations'!$M$5:$N$9,2,FALSE)),VLOOKUP('Crash Summary Worksheet'!$E148,'Crash Types &amp; Calculations'!$D$5:$K$26,8,FALSE),FALSE))),1,VLOOKUP('Worksheet 2b'!$D$41,INDIRECT(VLOOKUP('Crash Summary Worksheet'!$D148,'Crash Types &amp; Calculations'!$M$5:$N$9,2,FALSE)),VLOOKUP('Crash Summary Worksheet'!$E148,'Crash Types &amp; Calculations'!$D$5:$K$26,8,FALSE),FALSE))</f>
        <v>1</v>
      </c>
      <c r="AX148" s="285">
        <f ca="1">IF(OR(ISBLANK('Worksheet 2b'!$D$41),ISBLANK($D148),ISBLANK($E148),$H148="N",ISBLANK($H148)),1,VLOOKUP('Worksheet 2b'!$D$41,INDIRECT(VLOOKUP('Crash Summary Worksheet'!$D148,'Crash Types &amp; Calculations'!$M$5:$N$9,2,FALSE)),VLOOKUP("Wet Pavement",'Crash Types &amp; Calculations'!$D$5:$K$26,8,FALSE),FALSE))</f>
        <v>1</v>
      </c>
      <c r="AY148" s="287">
        <f ca="1">IF(OR(ISBLANK('Worksheet 2b'!$D$41),ISBLANK($D148),ISBLANK($E148),$G148="N",ISBLANK($G148)),1,VLOOKUP('Worksheet 2b'!$D$41,INDIRECT(VLOOKUP('Crash Summary Worksheet'!$D148,'Crash Types &amp; Calculations'!$M$5:$N$9,2,FALSE)),VLOOKUP("Night",'Crash Types &amp; Calculations'!$D$5:$K$26,8,FALSE),FALSE))</f>
        <v>1</v>
      </c>
      <c r="AZ148" s="288">
        <f t="shared" si="25"/>
        <v>0</v>
      </c>
    </row>
    <row r="149" spans="1:52" ht="12.75" customHeight="1" x14ac:dyDescent="0.2">
      <c r="A149" s="618">
        <v>144</v>
      </c>
      <c r="B149" s="118"/>
      <c r="C149" s="119"/>
      <c r="D149" s="117"/>
      <c r="E149" s="117"/>
      <c r="F149" s="117"/>
      <c r="G149" s="118"/>
      <c r="H149" s="118"/>
      <c r="I149" s="118"/>
      <c r="J149" s="118"/>
      <c r="K149" s="117"/>
      <c r="L149" s="120"/>
      <c r="M149" s="289">
        <f t="shared" si="26"/>
        <v>0</v>
      </c>
      <c r="N149" s="290">
        <f t="shared" si="27"/>
        <v>1</v>
      </c>
      <c r="O149" s="283">
        <f>IF(ISBLANK('Worksheet 2a'!$D$13),1,
IF(AND(MAX(AC149:AE149)&gt;1,MIN(AC149:AE149)&lt;=1),MAX(AC149:AE149)*MIN(AC149:AE149),
IF(MIN(AC149:AE149)&gt;=1,MAX(AC149:AE149),MIN(AC149:AE149))))</f>
        <v>1</v>
      </c>
      <c r="P149" s="283">
        <f>IF(ISBLANK('Worksheet 2a'!$D$27),1,
IF(AND(MAX(AG149:AI149)&gt;1,MIN(AG149:AI149)&lt;=1),MAX(AG149:AI149)*MIN(AG149:AI149),
IF(MIN(AG149:AI149)&gt;=1,MAX(AG149:AI149),MIN(AG149:AI149))))</f>
        <v>1</v>
      </c>
      <c r="Q149" s="283">
        <f>IF(ISBLANK('Worksheet 2a'!$D$41),1,
IF(AND(MAX(AK149:AM149)&gt;1,MIN(AK149:AM149)&lt;=1),MAX(AK149:AM149)*MIN(AK149:AM149),
IF(MIN(AK149:AM149)&gt;=1,MAX(AK149:AM149),MIN(AK149:AM149))))</f>
        <v>1</v>
      </c>
      <c r="R149" s="283">
        <f>IF(ISBLANK('Worksheet 2b'!$D$13),1,
IF(AND(MAX(AO149:AQ149)&gt;1,MIN(AO149:AQ149)&lt;=1),MAX(AO149:AQ149)*MIN(AO149:AQ149),
IF(MIN(AO149:AQ149)&gt;=1,MAX(AO149:AQ149),MIN(AO149:AQ149))))</f>
        <v>1</v>
      </c>
      <c r="S149" s="283">
        <f>IF(ISBLANK('Worksheet 2b'!$D$27),1,
IF(AND(MAX(AS149:AU149)&gt;1,MIN(AS149:AU149)&lt;=1),MAX(AS149:AU149)*MIN(AS149:AU149),
IF(MIN(AS149:AU149)&gt;=1,MAX(AS149:AU149),MIN(AS149:AU149))))</f>
        <v>1</v>
      </c>
      <c r="T149" s="283">
        <f>IF(ISBLANK('Worksheet 2b'!$D$41),1,
IF(AND(MAX(AW149:AY149)&gt;1,MIN(AW149:AY149)&lt;=1),MAX(AW149:AY149)*MIN(AW149:AY149),
IF(MIN(AW149:AY149)&gt;=1,MAX(AW149:AY149),MIN(AW149:AY149))))</f>
        <v>1</v>
      </c>
      <c r="U149" s="669" cm="1">
        <f t="array" ref="U149">IF(MAX(O149:T149)&lt;=1,1,PRODUCT(IF(O149:T149&gt;=1,O149:T149)))</f>
        <v>1</v>
      </c>
      <c r="V149" s="669">
        <f t="shared" si="28"/>
        <v>1</v>
      </c>
      <c r="W149" s="683" t="str">
        <f t="shared" si="29"/>
        <v>X</v>
      </c>
      <c r="X149" s="683">
        <f>IF(P149=MIN($O149:$T149),IF(COUNTIF($W149:W149,"X")&gt;0,P149,"X"),P149)</f>
        <v>1</v>
      </c>
      <c r="Y149" s="683">
        <f>IF(Q149=MIN($O149:$T149),IF(COUNTIF($W149:X149,"X")&gt;0,Q149,"X"),Q149)</f>
        <v>1</v>
      </c>
      <c r="Z149" s="683">
        <f>IF(R149=MIN($O149:$T149),IF(COUNTIF($W149:Y149,"X")&gt;0,R149,"X"),R149)</f>
        <v>1</v>
      </c>
      <c r="AA149" s="683">
        <f>IF(S149=MIN($O149:$T149),IF(COUNTIF($W149:Z149,"X")&gt;0,S149,"X"),S149)</f>
        <v>1</v>
      </c>
      <c r="AB149" s="684">
        <f>IF(T149=MIN($O149:$T149),IF(COUNTIF($W149:AA149,"X")&gt;0,T149,"X"),T149)</f>
        <v>1</v>
      </c>
      <c r="AC149" s="284">
        <f ca="1">IF(OR(ISBLANK('Worksheet 2a'!$D$13),ISBLANK($D149),ISBLANK($E149),ISERROR(VLOOKUP('Worksheet 2a'!$D$13,INDIRECT(VLOOKUP('Crash Summary Worksheet'!$D149,'Crash Types &amp; Calculations'!$M$5:$N$9,2,FALSE)),VLOOKUP('Crash Summary Worksheet'!$E149,'Crash Types &amp; Calculations'!$D$5:$K$26,8,FALSE),FALSE))),1,VLOOKUP('Worksheet 2a'!$D$13,INDIRECT(VLOOKUP('Crash Summary Worksheet'!$D149,'Crash Types &amp; Calculations'!$M$5:$N$9,2,FALSE)),VLOOKUP('Crash Summary Worksheet'!$E149,'Crash Types &amp; Calculations'!$D$5:$K$26,8,FALSE),FALSE))</f>
        <v>1</v>
      </c>
      <c r="AD149" s="285">
        <f ca="1">IF(OR(ISBLANK('Worksheet 2a'!$D$13),ISBLANK($D149),ISBLANK($E149),$H149="N",ISBLANK($H149)),1,VLOOKUP('Worksheet 2a'!$D$13,INDIRECT(VLOOKUP('Crash Summary Worksheet'!$D149,'Crash Types &amp; Calculations'!$M$5:$N$9,2,FALSE)),VLOOKUP("Wet Pavement",'Crash Types &amp; Calculations'!$D$5:$K$26,8,FALSE),FALSE))</f>
        <v>1</v>
      </c>
      <c r="AE149" s="286">
        <f ca="1">IF(OR(ISBLANK('Worksheet 2a'!$D$13),ISBLANK($D149),ISBLANK($E149),$G149="N",ISBLANK($G149)),1,VLOOKUP('Worksheet 2a'!$D$13,INDIRECT(VLOOKUP('Crash Summary Worksheet'!$D149,'Crash Types &amp; Calculations'!$M$5:$N$9,2,FALSE)),VLOOKUP("Night",'Crash Types &amp; Calculations'!$D$5:$K$26,8,FALSE),FALSE))</f>
        <v>1</v>
      </c>
      <c r="AF149" s="288">
        <f t="shared" si="20"/>
        <v>0</v>
      </c>
      <c r="AG149" s="284">
        <f ca="1">IF(OR(ISBLANK('Worksheet 2a'!$D$27),ISBLANK($D149),ISBLANK($E149),ISERROR(VLOOKUP('Worksheet 2a'!$D$27,INDIRECT(VLOOKUP('Crash Summary Worksheet'!$D149,'Crash Types &amp; Calculations'!$M$5:$N$9,2,FALSE)),VLOOKUP('Crash Summary Worksheet'!$E149,'Crash Types &amp; Calculations'!$D$5:$K$26,8,FALSE),FALSE))),1,VLOOKUP('Worksheet 2a'!$D$27,INDIRECT(VLOOKUP('Crash Summary Worksheet'!$D149,'Crash Types &amp; Calculations'!$M$5:$N$9,2,FALSE)),VLOOKUP('Crash Summary Worksheet'!$E149,'Crash Types &amp; Calculations'!$D$5:$K$26,8,FALSE),FALSE))</f>
        <v>1</v>
      </c>
      <c r="AH149" s="285">
        <f ca="1">IF(OR(ISBLANK('Worksheet 2a'!$D$27),ISBLANK($D149),ISBLANK($E149),$H149="N",ISBLANK($H149)),1,VLOOKUP('Worksheet 2a'!$D$27,INDIRECT(VLOOKUP('Crash Summary Worksheet'!$D149,'Crash Types &amp; Calculations'!$M$5:$N$9,2,FALSE)),VLOOKUP("Wet Pavement",'Crash Types &amp; Calculations'!$D$5:$K$26,8,FALSE),FALSE))</f>
        <v>1</v>
      </c>
      <c r="AI149" s="286">
        <f ca="1">IF(OR(ISBLANK('Worksheet 2a'!$D$27),ISBLANK($D149),ISBLANK($E149),$G149="N",ISBLANK($G149)),1,VLOOKUP('Worksheet 2a'!$D$27,INDIRECT(VLOOKUP('Crash Summary Worksheet'!$D149,'Crash Types &amp; Calculations'!$M$5:$N$9,2,FALSE)),VLOOKUP("Night",'Crash Types &amp; Calculations'!$D$5:$K$26,8,FALSE),FALSE))</f>
        <v>1</v>
      </c>
      <c r="AJ149" s="288">
        <f t="shared" si="21"/>
        <v>0</v>
      </c>
      <c r="AK149" s="284">
        <f ca="1">IF(OR(ISBLANK('Worksheet 2a'!$D$41),ISBLANK($D149),ISBLANK($E149),ISERROR(VLOOKUP('Worksheet 2a'!$D$41,INDIRECT(VLOOKUP('Crash Summary Worksheet'!$D149,'Crash Types &amp; Calculations'!$M$5:$N$9,2,FALSE)),VLOOKUP('Crash Summary Worksheet'!$E149,'Crash Types &amp; Calculations'!$D$5:$K$26,8,FALSE),FALSE))),1,VLOOKUP('Worksheet 2a'!$D$41,INDIRECT(VLOOKUP('Crash Summary Worksheet'!$D149,'Crash Types &amp; Calculations'!$M$5:$N$9,2,FALSE)),VLOOKUP('Crash Summary Worksheet'!$E149,'Crash Types &amp; Calculations'!$D$5:$K$26,8,FALSE),FALSE))</f>
        <v>1</v>
      </c>
      <c r="AL149" s="285">
        <f ca="1">IF(OR(ISBLANK('Worksheet 2a'!$D$41),ISBLANK($D149),ISBLANK($E149),$H149="N",ISBLANK($H149)),1,VLOOKUP('Worksheet 2a'!$D$41,INDIRECT(VLOOKUP('Crash Summary Worksheet'!$D149,'Crash Types &amp; Calculations'!$M$5:$N$9,2,FALSE)),VLOOKUP("Wet Pavement",'Crash Types &amp; Calculations'!$D$5:$K$26,8,FALSE),FALSE))</f>
        <v>1</v>
      </c>
      <c r="AM149" s="287">
        <f ca="1">IF(OR(ISBLANK('Worksheet 2a'!$D$41),ISBLANK($D149),ISBLANK($E149),$G149="N",ISBLANK($G149)),1,VLOOKUP('Worksheet 2a'!$D$41,INDIRECT(VLOOKUP('Crash Summary Worksheet'!$D149,'Crash Types &amp; Calculations'!$M$5:$N$9,2,FALSE)),VLOOKUP("Night",'Crash Types &amp; Calculations'!$D$5:$K$26,8,FALSE),FALSE))</f>
        <v>1</v>
      </c>
      <c r="AN149" s="288">
        <f t="shared" si="22"/>
        <v>0</v>
      </c>
      <c r="AO149" s="284">
        <f ca="1">IF(OR(ISBLANK('Worksheet 2b'!$D$13),ISBLANK($D149),ISBLANK($E149),ISERROR(VLOOKUP('Worksheet 2b'!$D$13,INDIRECT(VLOOKUP('Crash Summary Worksheet'!$D149,'Crash Types &amp; Calculations'!$M$5:$N$9,2,FALSE)),VLOOKUP('Crash Summary Worksheet'!$E149,'Crash Types &amp; Calculations'!$D$5:$K$26,8,FALSE),FALSE))),1,VLOOKUP('Worksheet 2b'!$D$13,INDIRECT(VLOOKUP('Crash Summary Worksheet'!$D149,'Crash Types &amp; Calculations'!$M$5:$N$9,2,FALSE)),VLOOKUP('Crash Summary Worksheet'!$E149,'Crash Types &amp; Calculations'!$D$5:$K$26,8,FALSE),FALSE))</f>
        <v>1</v>
      </c>
      <c r="AP149" s="285">
        <f ca="1">IF(OR(ISBLANK('Worksheet 2b'!$D$13),ISBLANK($D149),ISBLANK($E149),$H149="N",ISBLANK($H149)),1,VLOOKUP('Worksheet 2b'!$D$13,INDIRECT(VLOOKUP('Crash Summary Worksheet'!$D149,'Crash Types &amp; Calculations'!$M$5:$N$9,2,FALSE)),VLOOKUP("Wet Pavement",'Crash Types &amp; Calculations'!$D$5:$K$26,8,FALSE),FALSE))</f>
        <v>1</v>
      </c>
      <c r="AQ149" s="286">
        <f ca="1">IF(OR(ISBLANK('Worksheet 2b'!$D$13),ISBLANK($D149),ISBLANK($E149),$G149="N",ISBLANK($G149)),1,VLOOKUP('Worksheet 2b'!$D$13,INDIRECT(VLOOKUP('Crash Summary Worksheet'!$D149,'Crash Types &amp; Calculations'!$M$5:$N$9,2,FALSE)),VLOOKUP("Night",'Crash Types &amp; Calculations'!$D$5:$K$26,8,FALSE),FALSE))</f>
        <v>1</v>
      </c>
      <c r="AR149" s="288">
        <f t="shared" si="23"/>
        <v>0</v>
      </c>
      <c r="AS149" s="284">
        <f ca="1">IF(OR(ISBLANK('Worksheet 2b'!$D$27),ISBLANK($D149),ISBLANK($E149),ISERROR(VLOOKUP('Worksheet 2b'!$D$27,INDIRECT(VLOOKUP('Crash Summary Worksheet'!$D149,'Crash Types &amp; Calculations'!$M$5:$N$9,2,FALSE)),VLOOKUP('Crash Summary Worksheet'!$E149,'Crash Types &amp; Calculations'!$D$5:$K$26,8,FALSE),FALSE))),1,VLOOKUP('Worksheet 2b'!$D$27,INDIRECT(VLOOKUP('Crash Summary Worksheet'!$D149,'Crash Types &amp; Calculations'!$M$5:$N$9,2,FALSE)),VLOOKUP('Crash Summary Worksheet'!$E149,'Crash Types &amp; Calculations'!$D$5:$K$26,8,FALSE),FALSE))</f>
        <v>1</v>
      </c>
      <c r="AT149" s="285">
        <f ca="1">IF(OR(ISBLANK('Worksheet 2b'!$D$27),ISBLANK($D149),ISBLANK($E149),$H149="N",ISBLANK($H149)),1,VLOOKUP('Worksheet 2b'!$D$27,INDIRECT(VLOOKUP('Crash Summary Worksheet'!$D149,'Crash Types &amp; Calculations'!$M$5:$N$9,2,FALSE)),VLOOKUP("Wet Pavement",'Crash Types &amp; Calculations'!$D$5:$K$26,8,FALSE),FALSE))</f>
        <v>1</v>
      </c>
      <c r="AU149" s="286">
        <f ca="1">IF(OR(ISBLANK('Worksheet 2b'!$D$27),ISBLANK($D149),ISBLANK($E149),$G149="N",ISBLANK($G149)),1,VLOOKUP('Worksheet 2b'!$D$27,INDIRECT(VLOOKUP('Crash Summary Worksheet'!$D149,'Crash Types &amp; Calculations'!$M$5:$N$9,2,FALSE)),VLOOKUP("Night",'Crash Types &amp; Calculations'!$D$5:$K$26,8,FALSE),FALSE))</f>
        <v>1</v>
      </c>
      <c r="AV149" s="288">
        <f t="shared" si="24"/>
        <v>0</v>
      </c>
      <c r="AW149" s="284">
        <f ca="1">IF(OR(ISBLANK('Worksheet 2b'!$D$41),ISBLANK($D149),ISBLANK($E149),ISERROR(VLOOKUP('Worksheet 2b'!$D$41,INDIRECT(VLOOKUP('Crash Summary Worksheet'!$D149,'Crash Types &amp; Calculations'!$M$5:$N$9,2,FALSE)),VLOOKUP('Crash Summary Worksheet'!$E149,'Crash Types &amp; Calculations'!$D$5:$K$26,8,FALSE),FALSE))),1,VLOOKUP('Worksheet 2b'!$D$41,INDIRECT(VLOOKUP('Crash Summary Worksheet'!$D149,'Crash Types &amp; Calculations'!$M$5:$N$9,2,FALSE)),VLOOKUP('Crash Summary Worksheet'!$E149,'Crash Types &amp; Calculations'!$D$5:$K$26,8,FALSE),FALSE))</f>
        <v>1</v>
      </c>
      <c r="AX149" s="285">
        <f ca="1">IF(OR(ISBLANK('Worksheet 2b'!$D$41),ISBLANK($D149),ISBLANK($E149),$H149="N",ISBLANK($H149)),1,VLOOKUP('Worksheet 2b'!$D$41,INDIRECT(VLOOKUP('Crash Summary Worksheet'!$D149,'Crash Types &amp; Calculations'!$M$5:$N$9,2,FALSE)),VLOOKUP("Wet Pavement",'Crash Types &amp; Calculations'!$D$5:$K$26,8,FALSE),FALSE))</f>
        <v>1</v>
      </c>
      <c r="AY149" s="287">
        <f ca="1">IF(OR(ISBLANK('Worksheet 2b'!$D$41),ISBLANK($D149),ISBLANK($E149),$G149="N",ISBLANK($G149)),1,VLOOKUP('Worksheet 2b'!$D$41,INDIRECT(VLOOKUP('Crash Summary Worksheet'!$D149,'Crash Types &amp; Calculations'!$M$5:$N$9,2,FALSE)),VLOOKUP("Night",'Crash Types &amp; Calculations'!$D$5:$K$26,8,FALSE),FALSE))</f>
        <v>1</v>
      </c>
      <c r="AZ149" s="288">
        <f t="shared" si="25"/>
        <v>0</v>
      </c>
    </row>
    <row r="150" spans="1:52" ht="12.75" customHeight="1" x14ac:dyDescent="0.2">
      <c r="A150" s="618">
        <v>145</v>
      </c>
      <c r="B150" s="118"/>
      <c r="C150" s="119"/>
      <c r="D150" s="117"/>
      <c r="E150" s="117"/>
      <c r="F150" s="117"/>
      <c r="G150" s="118"/>
      <c r="H150" s="118"/>
      <c r="I150" s="118"/>
      <c r="J150" s="118"/>
      <c r="K150" s="117"/>
      <c r="L150" s="120"/>
      <c r="M150" s="289">
        <f t="shared" si="26"/>
        <v>0</v>
      </c>
      <c r="N150" s="290">
        <f t="shared" si="27"/>
        <v>1</v>
      </c>
      <c r="O150" s="283">
        <f>IF(ISBLANK('Worksheet 2a'!$D$13),1,
IF(AND(MAX(AC150:AE150)&gt;1,MIN(AC150:AE150)&lt;=1),MAX(AC150:AE150)*MIN(AC150:AE150),
IF(MIN(AC150:AE150)&gt;=1,MAX(AC150:AE150),MIN(AC150:AE150))))</f>
        <v>1</v>
      </c>
      <c r="P150" s="283">
        <f>IF(ISBLANK('Worksheet 2a'!$D$27),1,
IF(AND(MAX(AG150:AI150)&gt;1,MIN(AG150:AI150)&lt;=1),MAX(AG150:AI150)*MIN(AG150:AI150),
IF(MIN(AG150:AI150)&gt;=1,MAX(AG150:AI150),MIN(AG150:AI150))))</f>
        <v>1</v>
      </c>
      <c r="Q150" s="283">
        <f>IF(ISBLANK('Worksheet 2a'!$D$41),1,
IF(AND(MAX(AK150:AM150)&gt;1,MIN(AK150:AM150)&lt;=1),MAX(AK150:AM150)*MIN(AK150:AM150),
IF(MIN(AK150:AM150)&gt;=1,MAX(AK150:AM150),MIN(AK150:AM150))))</f>
        <v>1</v>
      </c>
      <c r="R150" s="283">
        <f>IF(ISBLANK('Worksheet 2b'!$D$13),1,
IF(AND(MAX(AO150:AQ150)&gt;1,MIN(AO150:AQ150)&lt;=1),MAX(AO150:AQ150)*MIN(AO150:AQ150),
IF(MIN(AO150:AQ150)&gt;=1,MAX(AO150:AQ150),MIN(AO150:AQ150))))</f>
        <v>1</v>
      </c>
      <c r="S150" s="283">
        <f>IF(ISBLANK('Worksheet 2b'!$D$27),1,
IF(AND(MAX(AS150:AU150)&gt;1,MIN(AS150:AU150)&lt;=1),MAX(AS150:AU150)*MIN(AS150:AU150),
IF(MIN(AS150:AU150)&gt;=1,MAX(AS150:AU150),MIN(AS150:AU150))))</f>
        <v>1</v>
      </c>
      <c r="T150" s="283">
        <f>IF(ISBLANK('Worksheet 2b'!$D$41),1,
IF(AND(MAX(AW150:AY150)&gt;1,MIN(AW150:AY150)&lt;=1),MAX(AW150:AY150)*MIN(AW150:AY150),
IF(MIN(AW150:AY150)&gt;=1,MAX(AW150:AY150),MIN(AW150:AY150))))</f>
        <v>1</v>
      </c>
      <c r="U150" s="669" cm="1">
        <f t="array" ref="U150">IF(MAX(O150:T150)&lt;=1,1,PRODUCT(IF(O150:T150&gt;=1,O150:T150)))</f>
        <v>1</v>
      </c>
      <c r="V150" s="669">
        <f t="shared" si="28"/>
        <v>1</v>
      </c>
      <c r="W150" s="683" t="str">
        <f t="shared" si="29"/>
        <v>X</v>
      </c>
      <c r="X150" s="683">
        <f>IF(P150=MIN($O150:$T150),IF(COUNTIF($W150:W150,"X")&gt;0,P150,"X"),P150)</f>
        <v>1</v>
      </c>
      <c r="Y150" s="683">
        <f>IF(Q150=MIN($O150:$T150),IF(COUNTIF($W150:X150,"X")&gt;0,Q150,"X"),Q150)</f>
        <v>1</v>
      </c>
      <c r="Z150" s="683">
        <f>IF(R150=MIN($O150:$T150),IF(COUNTIF($W150:Y150,"X")&gt;0,R150,"X"),R150)</f>
        <v>1</v>
      </c>
      <c r="AA150" s="683">
        <f>IF(S150=MIN($O150:$T150),IF(COUNTIF($W150:Z150,"X")&gt;0,S150,"X"),S150)</f>
        <v>1</v>
      </c>
      <c r="AB150" s="684">
        <f>IF(T150=MIN($O150:$T150),IF(COUNTIF($W150:AA150,"X")&gt;0,T150,"X"),T150)</f>
        <v>1</v>
      </c>
      <c r="AC150" s="284">
        <f ca="1">IF(OR(ISBLANK('Worksheet 2a'!$D$13),ISBLANK($D150),ISBLANK($E150),ISERROR(VLOOKUP('Worksheet 2a'!$D$13,INDIRECT(VLOOKUP('Crash Summary Worksheet'!$D150,'Crash Types &amp; Calculations'!$M$5:$N$9,2,FALSE)),VLOOKUP('Crash Summary Worksheet'!$E150,'Crash Types &amp; Calculations'!$D$5:$K$26,8,FALSE),FALSE))),1,VLOOKUP('Worksheet 2a'!$D$13,INDIRECT(VLOOKUP('Crash Summary Worksheet'!$D150,'Crash Types &amp; Calculations'!$M$5:$N$9,2,FALSE)),VLOOKUP('Crash Summary Worksheet'!$E150,'Crash Types &amp; Calculations'!$D$5:$K$26,8,FALSE),FALSE))</f>
        <v>1</v>
      </c>
      <c r="AD150" s="285">
        <f ca="1">IF(OR(ISBLANK('Worksheet 2a'!$D$13),ISBLANK($D150),ISBLANK($E150),$H150="N",ISBLANK($H150)),1,VLOOKUP('Worksheet 2a'!$D$13,INDIRECT(VLOOKUP('Crash Summary Worksheet'!$D150,'Crash Types &amp; Calculations'!$M$5:$N$9,2,FALSE)),VLOOKUP("Wet Pavement",'Crash Types &amp; Calculations'!$D$5:$K$26,8,FALSE),FALSE))</f>
        <v>1</v>
      </c>
      <c r="AE150" s="286">
        <f ca="1">IF(OR(ISBLANK('Worksheet 2a'!$D$13),ISBLANK($D150),ISBLANK($E150),$G150="N",ISBLANK($G150)),1,VLOOKUP('Worksheet 2a'!$D$13,INDIRECT(VLOOKUP('Crash Summary Worksheet'!$D150,'Crash Types &amp; Calculations'!$M$5:$N$9,2,FALSE)),VLOOKUP("Night",'Crash Types &amp; Calculations'!$D$5:$K$26,8,FALSE),FALSE))</f>
        <v>1</v>
      </c>
      <c r="AF150" s="288">
        <f t="shared" si="20"/>
        <v>0</v>
      </c>
      <c r="AG150" s="284">
        <f ca="1">IF(OR(ISBLANK('Worksheet 2a'!$D$27),ISBLANK($D150),ISBLANK($E150),ISERROR(VLOOKUP('Worksheet 2a'!$D$27,INDIRECT(VLOOKUP('Crash Summary Worksheet'!$D150,'Crash Types &amp; Calculations'!$M$5:$N$9,2,FALSE)),VLOOKUP('Crash Summary Worksheet'!$E150,'Crash Types &amp; Calculations'!$D$5:$K$26,8,FALSE),FALSE))),1,VLOOKUP('Worksheet 2a'!$D$27,INDIRECT(VLOOKUP('Crash Summary Worksheet'!$D150,'Crash Types &amp; Calculations'!$M$5:$N$9,2,FALSE)),VLOOKUP('Crash Summary Worksheet'!$E150,'Crash Types &amp; Calculations'!$D$5:$K$26,8,FALSE),FALSE))</f>
        <v>1</v>
      </c>
      <c r="AH150" s="285">
        <f ca="1">IF(OR(ISBLANK('Worksheet 2a'!$D$27),ISBLANK($D150),ISBLANK($E150),$H150="N",ISBLANK($H150)),1,VLOOKUP('Worksheet 2a'!$D$27,INDIRECT(VLOOKUP('Crash Summary Worksheet'!$D150,'Crash Types &amp; Calculations'!$M$5:$N$9,2,FALSE)),VLOOKUP("Wet Pavement",'Crash Types &amp; Calculations'!$D$5:$K$26,8,FALSE),FALSE))</f>
        <v>1</v>
      </c>
      <c r="AI150" s="286">
        <f ca="1">IF(OR(ISBLANK('Worksheet 2a'!$D$27),ISBLANK($D150),ISBLANK($E150),$G150="N",ISBLANK($G150)),1,VLOOKUP('Worksheet 2a'!$D$27,INDIRECT(VLOOKUP('Crash Summary Worksheet'!$D150,'Crash Types &amp; Calculations'!$M$5:$N$9,2,FALSE)),VLOOKUP("Night",'Crash Types &amp; Calculations'!$D$5:$K$26,8,FALSE),FALSE))</f>
        <v>1</v>
      </c>
      <c r="AJ150" s="288">
        <f t="shared" si="21"/>
        <v>0</v>
      </c>
      <c r="AK150" s="284">
        <f ca="1">IF(OR(ISBLANK('Worksheet 2a'!$D$41),ISBLANK($D150),ISBLANK($E150),ISERROR(VLOOKUP('Worksheet 2a'!$D$41,INDIRECT(VLOOKUP('Crash Summary Worksheet'!$D150,'Crash Types &amp; Calculations'!$M$5:$N$9,2,FALSE)),VLOOKUP('Crash Summary Worksheet'!$E150,'Crash Types &amp; Calculations'!$D$5:$K$26,8,FALSE),FALSE))),1,VLOOKUP('Worksheet 2a'!$D$41,INDIRECT(VLOOKUP('Crash Summary Worksheet'!$D150,'Crash Types &amp; Calculations'!$M$5:$N$9,2,FALSE)),VLOOKUP('Crash Summary Worksheet'!$E150,'Crash Types &amp; Calculations'!$D$5:$K$26,8,FALSE),FALSE))</f>
        <v>1</v>
      </c>
      <c r="AL150" s="285">
        <f ca="1">IF(OR(ISBLANK('Worksheet 2a'!$D$41),ISBLANK($D150),ISBLANK($E150),$H150="N",ISBLANK($H150)),1,VLOOKUP('Worksheet 2a'!$D$41,INDIRECT(VLOOKUP('Crash Summary Worksheet'!$D150,'Crash Types &amp; Calculations'!$M$5:$N$9,2,FALSE)),VLOOKUP("Wet Pavement",'Crash Types &amp; Calculations'!$D$5:$K$26,8,FALSE),FALSE))</f>
        <v>1</v>
      </c>
      <c r="AM150" s="287">
        <f ca="1">IF(OR(ISBLANK('Worksheet 2a'!$D$41),ISBLANK($D150),ISBLANK($E150),$G150="N",ISBLANK($G150)),1,VLOOKUP('Worksheet 2a'!$D$41,INDIRECT(VLOOKUP('Crash Summary Worksheet'!$D150,'Crash Types &amp; Calculations'!$M$5:$N$9,2,FALSE)),VLOOKUP("Night",'Crash Types &amp; Calculations'!$D$5:$K$26,8,FALSE),FALSE))</f>
        <v>1</v>
      </c>
      <c r="AN150" s="288">
        <f t="shared" si="22"/>
        <v>0</v>
      </c>
      <c r="AO150" s="284">
        <f ca="1">IF(OR(ISBLANK('Worksheet 2b'!$D$13),ISBLANK($D150),ISBLANK($E150),ISERROR(VLOOKUP('Worksheet 2b'!$D$13,INDIRECT(VLOOKUP('Crash Summary Worksheet'!$D150,'Crash Types &amp; Calculations'!$M$5:$N$9,2,FALSE)),VLOOKUP('Crash Summary Worksheet'!$E150,'Crash Types &amp; Calculations'!$D$5:$K$26,8,FALSE),FALSE))),1,VLOOKUP('Worksheet 2b'!$D$13,INDIRECT(VLOOKUP('Crash Summary Worksheet'!$D150,'Crash Types &amp; Calculations'!$M$5:$N$9,2,FALSE)),VLOOKUP('Crash Summary Worksheet'!$E150,'Crash Types &amp; Calculations'!$D$5:$K$26,8,FALSE),FALSE))</f>
        <v>1</v>
      </c>
      <c r="AP150" s="285">
        <f ca="1">IF(OR(ISBLANK('Worksheet 2b'!$D$13),ISBLANK($D150),ISBLANK($E150),$H150="N",ISBLANK($H150)),1,VLOOKUP('Worksheet 2b'!$D$13,INDIRECT(VLOOKUP('Crash Summary Worksheet'!$D150,'Crash Types &amp; Calculations'!$M$5:$N$9,2,FALSE)),VLOOKUP("Wet Pavement",'Crash Types &amp; Calculations'!$D$5:$K$26,8,FALSE),FALSE))</f>
        <v>1</v>
      </c>
      <c r="AQ150" s="286">
        <f ca="1">IF(OR(ISBLANK('Worksheet 2b'!$D$13),ISBLANK($D150),ISBLANK($E150),$G150="N",ISBLANK($G150)),1,VLOOKUP('Worksheet 2b'!$D$13,INDIRECT(VLOOKUP('Crash Summary Worksheet'!$D150,'Crash Types &amp; Calculations'!$M$5:$N$9,2,FALSE)),VLOOKUP("Night",'Crash Types &amp; Calculations'!$D$5:$K$26,8,FALSE),FALSE))</f>
        <v>1</v>
      </c>
      <c r="AR150" s="288">
        <f t="shared" si="23"/>
        <v>0</v>
      </c>
      <c r="AS150" s="284">
        <f ca="1">IF(OR(ISBLANK('Worksheet 2b'!$D$27),ISBLANK($D150),ISBLANK($E150),ISERROR(VLOOKUP('Worksheet 2b'!$D$27,INDIRECT(VLOOKUP('Crash Summary Worksheet'!$D150,'Crash Types &amp; Calculations'!$M$5:$N$9,2,FALSE)),VLOOKUP('Crash Summary Worksheet'!$E150,'Crash Types &amp; Calculations'!$D$5:$K$26,8,FALSE),FALSE))),1,VLOOKUP('Worksheet 2b'!$D$27,INDIRECT(VLOOKUP('Crash Summary Worksheet'!$D150,'Crash Types &amp; Calculations'!$M$5:$N$9,2,FALSE)),VLOOKUP('Crash Summary Worksheet'!$E150,'Crash Types &amp; Calculations'!$D$5:$K$26,8,FALSE),FALSE))</f>
        <v>1</v>
      </c>
      <c r="AT150" s="285">
        <f ca="1">IF(OR(ISBLANK('Worksheet 2b'!$D$27),ISBLANK($D150),ISBLANK($E150),$H150="N",ISBLANK($H150)),1,VLOOKUP('Worksheet 2b'!$D$27,INDIRECT(VLOOKUP('Crash Summary Worksheet'!$D150,'Crash Types &amp; Calculations'!$M$5:$N$9,2,FALSE)),VLOOKUP("Wet Pavement",'Crash Types &amp; Calculations'!$D$5:$K$26,8,FALSE),FALSE))</f>
        <v>1</v>
      </c>
      <c r="AU150" s="286">
        <f ca="1">IF(OR(ISBLANK('Worksheet 2b'!$D$27),ISBLANK($D150),ISBLANK($E150),$G150="N",ISBLANK($G150)),1,VLOOKUP('Worksheet 2b'!$D$27,INDIRECT(VLOOKUP('Crash Summary Worksheet'!$D150,'Crash Types &amp; Calculations'!$M$5:$N$9,2,FALSE)),VLOOKUP("Night",'Crash Types &amp; Calculations'!$D$5:$K$26,8,FALSE),FALSE))</f>
        <v>1</v>
      </c>
      <c r="AV150" s="288">
        <f t="shared" si="24"/>
        <v>0</v>
      </c>
      <c r="AW150" s="284">
        <f ca="1">IF(OR(ISBLANK('Worksheet 2b'!$D$41),ISBLANK($D150),ISBLANK($E150),ISERROR(VLOOKUP('Worksheet 2b'!$D$41,INDIRECT(VLOOKUP('Crash Summary Worksheet'!$D150,'Crash Types &amp; Calculations'!$M$5:$N$9,2,FALSE)),VLOOKUP('Crash Summary Worksheet'!$E150,'Crash Types &amp; Calculations'!$D$5:$K$26,8,FALSE),FALSE))),1,VLOOKUP('Worksheet 2b'!$D$41,INDIRECT(VLOOKUP('Crash Summary Worksheet'!$D150,'Crash Types &amp; Calculations'!$M$5:$N$9,2,FALSE)),VLOOKUP('Crash Summary Worksheet'!$E150,'Crash Types &amp; Calculations'!$D$5:$K$26,8,FALSE),FALSE))</f>
        <v>1</v>
      </c>
      <c r="AX150" s="285">
        <f ca="1">IF(OR(ISBLANK('Worksheet 2b'!$D$41),ISBLANK($D150),ISBLANK($E150),$H150="N",ISBLANK($H150)),1,VLOOKUP('Worksheet 2b'!$D$41,INDIRECT(VLOOKUP('Crash Summary Worksheet'!$D150,'Crash Types &amp; Calculations'!$M$5:$N$9,2,FALSE)),VLOOKUP("Wet Pavement",'Crash Types &amp; Calculations'!$D$5:$K$26,8,FALSE),FALSE))</f>
        <v>1</v>
      </c>
      <c r="AY150" s="287">
        <f ca="1">IF(OR(ISBLANK('Worksheet 2b'!$D$41),ISBLANK($D150),ISBLANK($E150),$G150="N",ISBLANK($G150)),1,VLOOKUP('Worksheet 2b'!$D$41,INDIRECT(VLOOKUP('Crash Summary Worksheet'!$D150,'Crash Types &amp; Calculations'!$M$5:$N$9,2,FALSE)),VLOOKUP("Night",'Crash Types &amp; Calculations'!$D$5:$K$26,8,FALSE),FALSE))</f>
        <v>1</v>
      </c>
      <c r="AZ150" s="288">
        <f t="shared" si="25"/>
        <v>0</v>
      </c>
    </row>
    <row r="151" spans="1:52" ht="12.75" customHeight="1" x14ac:dyDescent="0.2">
      <c r="A151" s="618">
        <v>146</v>
      </c>
      <c r="B151" s="118"/>
      <c r="C151" s="119"/>
      <c r="D151" s="117"/>
      <c r="E151" s="117"/>
      <c r="F151" s="117"/>
      <c r="G151" s="118"/>
      <c r="H151" s="118"/>
      <c r="I151" s="118"/>
      <c r="J151" s="118"/>
      <c r="K151" s="117"/>
      <c r="L151" s="120"/>
      <c r="M151" s="289">
        <f t="shared" si="26"/>
        <v>0</v>
      </c>
      <c r="N151" s="290">
        <f t="shared" si="27"/>
        <v>1</v>
      </c>
      <c r="O151" s="283">
        <f>IF(ISBLANK('Worksheet 2a'!$D$13),1,
IF(AND(MAX(AC151:AE151)&gt;1,MIN(AC151:AE151)&lt;=1),MAX(AC151:AE151)*MIN(AC151:AE151),
IF(MIN(AC151:AE151)&gt;=1,MAX(AC151:AE151),MIN(AC151:AE151))))</f>
        <v>1</v>
      </c>
      <c r="P151" s="283">
        <f>IF(ISBLANK('Worksheet 2a'!$D$27),1,
IF(AND(MAX(AG151:AI151)&gt;1,MIN(AG151:AI151)&lt;=1),MAX(AG151:AI151)*MIN(AG151:AI151),
IF(MIN(AG151:AI151)&gt;=1,MAX(AG151:AI151),MIN(AG151:AI151))))</f>
        <v>1</v>
      </c>
      <c r="Q151" s="283">
        <f>IF(ISBLANK('Worksheet 2a'!$D$41),1,
IF(AND(MAX(AK151:AM151)&gt;1,MIN(AK151:AM151)&lt;=1),MAX(AK151:AM151)*MIN(AK151:AM151),
IF(MIN(AK151:AM151)&gt;=1,MAX(AK151:AM151),MIN(AK151:AM151))))</f>
        <v>1</v>
      </c>
      <c r="R151" s="283">
        <f>IF(ISBLANK('Worksheet 2b'!$D$13),1,
IF(AND(MAX(AO151:AQ151)&gt;1,MIN(AO151:AQ151)&lt;=1),MAX(AO151:AQ151)*MIN(AO151:AQ151),
IF(MIN(AO151:AQ151)&gt;=1,MAX(AO151:AQ151),MIN(AO151:AQ151))))</f>
        <v>1</v>
      </c>
      <c r="S151" s="283">
        <f>IF(ISBLANK('Worksheet 2b'!$D$27),1,
IF(AND(MAX(AS151:AU151)&gt;1,MIN(AS151:AU151)&lt;=1),MAX(AS151:AU151)*MIN(AS151:AU151),
IF(MIN(AS151:AU151)&gt;=1,MAX(AS151:AU151),MIN(AS151:AU151))))</f>
        <v>1</v>
      </c>
      <c r="T151" s="283">
        <f>IF(ISBLANK('Worksheet 2b'!$D$41),1,
IF(AND(MAX(AW151:AY151)&gt;1,MIN(AW151:AY151)&lt;=1),MAX(AW151:AY151)*MIN(AW151:AY151),
IF(MIN(AW151:AY151)&gt;=1,MAX(AW151:AY151),MIN(AW151:AY151))))</f>
        <v>1</v>
      </c>
      <c r="U151" s="669" cm="1">
        <f t="array" ref="U151">IF(MAX(O151:T151)&lt;=1,1,PRODUCT(IF(O151:T151&gt;=1,O151:T151)))</f>
        <v>1</v>
      </c>
      <c r="V151" s="669">
        <f t="shared" si="28"/>
        <v>1</v>
      </c>
      <c r="W151" s="683" t="str">
        <f t="shared" si="29"/>
        <v>X</v>
      </c>
      <c r="X151" s="683">
        <f>IF(P151=MIN($O151:$T151),IF(COUNTIF($W151:W151,"X")&gt;0,P151,"X"),P151)</f>
        <v>1</v>
      </c>
      <c r="Y151" s="683">
        <f>IF(Q151=MIN($O151:$T151),IF(COUNTIF($W151:X151,"X")&gt;0,Q151,"X"),Q151)</f>
        <v>1</v>
      </c>
      <c r="Z151" s="683">
        <f>IF(R151=MIN($O151:$T151),IF(COUNTIF($W151:Y151,"X")&gt;0,R151,"X"),R151)</f>
        <v>1</v>
      </c>
      <c r="AA151" s="683">
        <f>IF(S151=MIN($O151:$T151),IF(COUNTIF($W151:Z151,"X")&gt;0,S151,"X"),S151)</f>
        <v>1</v>
      </c>
      <c r="AB151" s="684">
        <f>IF(T151=MIN($O151:$T151),IF(COUNTIF($W151:AA151,"X")&gt;0,T151,"X"),T151)</f>
        <v>1</v>
      </c>
      <c r="AC151" s="284">
        <f ca="1">IF(OR(ISBLANK('Worksheet 2a'!$D$13),ISBLANK($D151),ISBLANK($E151),ISERROR(VLOOKUP('Worksheet 2a'!$D$13,INDIRECT(VLOOKUP('Crash Summary Worksheet'!$D151,'Crash Types &amp; Calculations'!$M$5:$N$9,2,FALSE)),VLOOKUP('Crash Summary Worksheet'!$E151,'Crash Types &amp; Calculations'!$D$5:$K$26,8,FALSE),FALSE))),1,VLOOKUP('Worksheet 2a'!$D$13,INDIRECT(VLOOKUP('Crash Summary Worksheet'!$D151,'Crash Types &amp; Calculations'!$M$5:$N$9,2,FALSE)),VLOOKUP('Crash Summary Worksheet'!$E151,'Crash Types &amp; Calculations'!$D$5:$K$26,8,FALSE),FALSE))</f>
        <v>1</v>
      </c>
      <c r="AD151" s="285">
        <f ca="1">IF(OR(ISBLANK('Worksheet 2a'!$D$13),ISBLANK($D151),ISBLANK($E151),$H151="N",ISBLANK($H151)),1,VLOOKUP('Worksheet 2a'!$D$13,INDIRECT(VLOOKUP('Crash Summary Worksheet'!$D151,'Crash Types &amp; Calculations'!$M$5:$N$9,2,FALSE)),VLOOKUP("Wet Pavement",'Crash Types &amp; Calculations'!$D$5:$K$26,8,FALSE),FALSE))</f>
        <v>1</v>
      </c>
      <c r="AE151" s="286">
        <f ca="1">IF(OR(ISBLANK('Worksheet 2a'!$D$13),ISBLANK($D151),ISBLANK($E151),$G151="N",ISBLANK($G151)),1,VLOOKUP('Worksheet 2a'!$D$13,INDIRECT(VLOOKUP('Crash Summary Worksheet'!$D151,'Crash Types &amp; Calculations'!$M$5:$N$9,2,FALSE)),VLOOKUP("Night",'Crash Types &amp; Calculations'!$D$5:$K$26,8,FALSE),FALSE))</f>
        <v>1</v>
      </c>
      <c r="AF151" s="288">
        <f t="shared" si="20"/>
        <v>0</v>
      </c>
      <c r="AG151" s="284">
        <f ca="1">IF(OR(ISBLANK('Worksheet 2a'!$D$27),ISBLANK($D151),ISBLANK($E151),ISERROR(VLOOKUP('Worksheet 2a'!$D$27,INDIRECT(VLOOKUP('Crash Summary Worksheet'!$D151,'Crash Types &amp; Calculations'!$M$5:$N$9,2,FALSE)),VLOOKUP('Crash Summary Worksheet'!$E151,'Crash Types &amp; Calculations'!$D$5:$K$26,8,FALSE),FALSE))),1,VLOOKUP('Worksheet 2a'!$D$27,INDIRECT(VLOOKUP('Crash Summary Worksheet'!$D151,'Crash Types &amp; Calculations'!$M$5:$N$9,2,FALSE)),VLOOKUP('Crash Summary Worksheet'!$E151,'Crash Types &amp; Calculations'!$D$5:$K$26,8,FALSE),FALSE))</f>
        <v>1</v>
      </c>
      <c r="AH151" s="285">
        <f ca="1">IF(OR(ISBLANK('Worksheet 2a'!$D$27),ISBLANK($D151),ISBLANK($E151),$H151="N",ISBLANK($H151)),1,VLOOKUP('Worksheet 2a'!$D$27,INDIRECT(VLOOKUP('Crash Summary Worksheet'!$D151,'Crash Types &amp; Calculations'!$M$5:$N$9,2,FALSE)),VLOOKUP("Wet Pavement",'Crash Types &amp; Calculations'!$D$5:$K$26,8,FALSE),FALSE))</f>
        <v>1</v>
      </c>
      <c r="AI151" s="286">
        <f ca="1">IF(OR(ISBLANK('Worksheet 2a'!$D$27),ISBLANK($D151),ISBLANK($E151),$G151="N",ISBLANK($G151)),1,VLOOKUP('Worksheet 2a'!$D$27,INDIRECT(VLOOKUP('Crash Summary Worksheet'!$D151,'Crash Types &amp; Calculations'!$M$5:$N$9,2,FALSE)),VLOOKUP("Night",'Crash Types &amp; Calculations'!$D$5:$K$26,8,FALSE),FALSE))</f>
        <v>1</v>
      </c>
      <c r="AJ151" s="288">
        <f t="shared" si="21"/>
        <v>0</v>
      </c>
      <c r="AK151" s="284">
        <f ca="1">IF(OR(ISBLANK('Worksheet 2a'!$D$41),ISBLANK($D151),ISBLANK($E151),ISERROR(VLOOKUP('Worksheet 2a'!$D$41,INDIRECT(VLOOKUP('Crash Summary Worksheet'!$D151,'Crash Types &amp; Calculations'!$M$5:$N$9,2,FALSE)),VLOOKUP('Crash Summary Worksheet'!$E151,'Crash Types &amp; Calculations'!$D$5:$K$26,8,FALSE),FALSE))),1,VLOOKUP('Worksheet 2a'!$D$41,INDIRECT(VLOOKUP('Crash Summary Worksheet'!$D151,'Crash Types &amp; Calculations'!$M$5:$N$9,2,FALSE)),VLOOKUP('Crash Summary Worksheet'!$E151,'Crash Types &amp; Calculations'!$D$5:$K$26,8,FALSE),FALSE))</f>
        <v>1</v>
      </c>
      <c r="AL151" s="285">
        <f ca="1">IF(OR(ISBLANK('Worksheet 2a'!$D$41),ISBLANK($D151),ISBLANK($E151),$H151="N",ISBLANK($H151)),1,VLOOKUP('Worksheet 2a'!$D$41,INDIRECT(VLOOKUP('Crash Summary Worksheet'!$D151,'Crash Types &amp; Calculations'!$M$5:$N$9,2,FALSE)),VLOOKUP("Wet Pavement",'Crash Types &amp; Calculations'!$D$5:$K$26,8,FALSE),FALSE))</f>
        <v>1</v>
      </c>
      <c r="AM151" s="287">
        <f ca="1">IF(OR(ISBLANK('Worksheet 2a'!$D$41),ISBLANK($D151),ISBLANK($E151),$G151="N",ISBLANK($G151)),1,VLOOKUP('Worksheet 2a'!$D$41,INDIRECT(VLOOKUP('Crash Summary Worksheet'!$D151,'Crash Types &amp; Calculations'!$M$5:$N$9,2,FALSE)),VLOOKUP("Night",'Crash Types &amp; Calculations'!$D$5:$K$26,8,FALSE),FALSE))</f>
        <v>1</v>
      </c>
      <c r="AN151" s="288">
        <f t="shared" si="22"/>
        <v>0</v>
      </c>
      <c r="AO151" s="284">
        <f ca="1">IF(OR(ISBLANK('Worksheet 2b'!$D$13),ISBLANK($D151),ISBLANK($E151),ISERROR(VLOOKUP('Worksheet 2b'!$D$13,INDIRECT(VLOOKUP('Crash Summary Worksheet'!$D151,'Crash Types &amp; Calculations'!$M$5:$N$9,2,FALSE)),VLOOKUP('Crash Summary Worksheet'!$E151,'Crash Types &amp; Calculations'!$D$5:$K$26,8,FALSE),FALSE))),1,VLOOKUP('Worksheet 2b'!$D$13,INDIRECT(VLOOKUP('Crash Summary Worksheet'!$D151,'Crash Types &amp; Calculations'!$M$5:$N$9,2,FALSE)),VLOOKUP('Crash Summary Worksheet'!$E151,'Crash Types &amp; Calculations'!$D$5:$K$26,8,FALSE),FALSE))</f>
        <v>1</v>
      </c>
      <c r="AP151" s="285">
        <f ca="1">IF(OR(ISBLANK('Worksheet 2b'!$D$13),ISBLANK($D151),ISBLANK($E151),$H151="N",ISBLANK($H151)),1,VLOOKUP('Worksheet 2b'!$D$13,INDIRECT(VLOOKUP('Crash Summary Worksheet'!$D151,'Crash Types &amp; Calculations'!$M$5:$N$9,2,FALSE)),VLOOKUP("Wet Pavement",'Crash Types &amp; Calculations'!$D$5:$K$26,8,FALSE),FALSE))</f>
        <v>1</v>
      </c>
      <c r="AQ151" s="286">
        <f ca="1">IF(OR(ISBLANK('Worksheet 2b'!$D$13),ISBLANK($D151),ISBLANK($E151),$G151="N",ISBLANK($G151)),1,VLOOKUP('Worksheet 2b'!$D$13,INDIRECT(VLOOKUP('Crash Summary Worksheet'!$D151,'Crash Types &amp; Calculations'!$M$5:$N$9,2,FALSE)),VLOOKUP("Night",'Crash Types &amp; Calculations'!$D$5:$K$26,8,FALSE),FALSE))</f>
        <v>1</v>
      </c>
      <c r="AR151" s="288">
        <f t="shared" si="23"/>
        <v>0</v>
      </c>
      <c r="AS151" s="284">
        <f ca="1">IF(OR(ISBLANK('Worksheet 2b'!$D$27),ISBLANK($D151),ISBLANK($E151),ISERROR(VLOOKUP('Worksheet 2b'!$D$27,INDIRECT(VLOOKUP('Crash Summary Worksheet'!$D151,'Crash Types &amp; Calculations'!$M$5:$N$9,2,FALSE)),VLOOKUP('Crash Summary Worksheet'!$E151,'Crash Types &amp; Calculations'!$D$5:$K$26,8,FALSE),FALSE))),1,VLOOKUP('Worksheet 2b'!$D$27,INDIRECT(VLOOKUP('Crash Summary Worksheet'!$D151,'Crash Types &amp; Calculations'!$M$5:$N$9,2,FALSE)),VLOOKUP('Crash Summary Worksheet'!$E151,'Crash Types &amp; Calculations'!$D$5:$K$26,8,FALSE),FALSE))</f>
        <v>1</v>
      </c>
      <c r="AT151" s="285">
        <f ca="1">IF(OR(ISBLANK('Worksheet 2b'!$D$27),ISBLANK($D151),ISBLANK($E151),$H151="N",ISBLANK($H151)),1,VLOOKUP('Worksheet 2b'!$D$27,INDIRECT(VLOOKUP('Crash Summary Worksheet'!$D151,'Crash Types &amp; Calculations'!$M$5:$N$9,2,FALSE)),VLOOKUP("Wet Pavement",'Crash Types &amp; Calculations'!$D$5:$K$26,8,FALSE),FALSE))</f>
        <v>1</v>
      </c>
      <c r="AU151" s="286">
        <f ca="1">IF(OR(ISBLANK('Worksheet 2b'!$D$27),ISBLANK($D151),ISBLANK($E151),$G151="N",ISBLANK($G151)),1,VLOOKUP('Worksheet 2b'!$D$27,INDIRECT(VLOOKUP('Crash Summary Worksheet'!$D151,'Crash Types &amp; Calculations'!$M$5:$N$9,2,FALSE)),VLOOKUP("Night",'Crash Types &amp; Calculations'!$D$5:$K$26,8,FALSE),FALSE))</f>
        <v>1</v>
      </c>
      <c r="AV151" s="288">
        <f t="shared" si="24"/>
        <v>0</v>
      </c>
      <c r="AW151" s="284">
        <f ca="1">IF(OR(ISBLANK('Worksheet 2b'!$D$41),ISBLANK($D151),ISBLANK($E151),ISERROR(VLOOKUP('Worksheet 2b'!$D$41,INDIRECT(VLOOKUP('Crash Summary Worksheet'!$D151,'Crash Types &amp; Calculations'!$M$5:$N$9,2,FALSE)),VLOOKUP('Crash Summary Worksheet'!$E151,'Crash Types &amp; Calculations'!$D$5:$K$26,8,FALSE),FALSE))),1,VLOOKUP('Worksheet 2b'!$D$41,INDIRECT(VLOOKUP('Crash Summary Worksheet'!$D151,'Crash Types &amp; Calculations'!$M$5:$N$9,2,FALSE)),VLOOKUP('Crash Summary Worksheet'!$E151,'Crash Types &amp; Calculations'!$D$5:$K$26,8,FALSE),FALSE))</f>
        <v>1</v>
      </c>
      <c r="AX151" s="285">
        <f ca="1">IF(OR(ISBLANK('Worksheet 2b'!$D$41),ISBLANK($D151),ISBLANK($E151),$H151="N",ISBLANK($H151)),1,VLOOKUP('Worksheet 2b'!$D$41,INDIRECT(VLOOKUP('Crash Summary Worksheet'!$D151,'Crash Types &amp; Calculations'!$M$5:$N$9,2,FALSE)),VLOOKUP("Wet Pavement",'Crash Types &amp; Calculations'!$D$5:$K$26,8,FALSE),FALSE))</f>
        <v>1</v>
      </c>
      <c r="AY151" s="287">
        <f ca="1">IF(OR(ISBLANK('Worksheet 2b'!$D$41),ISBLANK($D151),ISBLANK($E151),$G151="N",ISBLANK($G151)),1,VLOOKUP('Worksheet 2b'!$D$41,INDIRECT(VLOOKUP('Crash Summary Worksheet'!$D151,'Crash Types &amp; Calculations'!$M$5:$N$9,2,FALSE)),VLOOKUP("Night",'Crash Types &amp; Calculations'!$D$5:$K$26,8,FALSE),FALSE))</f>
        <v>1</v>
      </c>
      <c r="AZ151" s="288">
        <f t="shared" si="25"/>
        <v>0</v>
      </c>
    </row>
    <row r="152" spans="1:52" ht="12.75" customHeight="1" x14ac:dyDescent="0.2">
      <c r="A152" s="618">
        <v>147</v>
      </c>
      <c r="B152" s="118"/>
      <c r="C152" s="119"/>
      <c r="D152" s="117"/>
      <c r="E152" s="117"/>
      <c r="F152" s="117"/>
      <c r="G152" s="118"/>
      <c r="H152" s="118"/>
      <c r="I152" s="118"/>
      <c r="J152" s="118"/>
      <c r="K152" s="117"/>
      <c r="L152" s="120"/>
      <c r="M152" s="289">
        <f t="shared" si="26"/>
        <v>0</v>
      </c>
      <c r="N152" s="290">
        <f t="shared" si="27"/>
        <v>1</v>
      </c>
      <c r="O152" s="283">
        <f>IF(ISBLANK('Worksheet 2a'!$D$13),1,
IF(AND(MAX(AC152:AE152)&gt;1,MIN(AC152:AE152)&lt;=1),MAX(AC152:AE152)*MIN(AC152:AE152),
IF(MIN(AC152:AE152)&gt;=1,MAX(AC152:AE152),MIN(AC152:AE152))))</f>
        <v>1</v>
      </c>
      <c r="P152" s="283">
        <f>IF(ISBLANK('Worksheet 2a'!$D$27),1,
IF(AND(MAX(AG152:AI152)&gt;1,MIN(AG152:AI152)&lt;=1),MAX(AG152:AI152)*MIN(AG152:AI152),
IF(MIN(AG152:AI152)&gt;=1,MAX(AG152:AI152),MIN(AG152:AI152))))</f>
        <v>1</v>
      </c>
      <c r="Q152" s="283">
        <f>IF(ISBLANK('Worksheet 2a'!$D$41),1,
IF(AND(MAX(AK152:AM152)&gt;1,MIN(AK152:AM152)&lt;=1),MAX(AK152:AM152)*MIN(AK152:AM152),
IF(MIN(AK152:AM152)&gt;=1,MAX(AK152:AM152),MIN(AK152:AM152))))</f>
        <v>1</v>
      </c>
      <c r="R152" s="283">
        <f>IF(ISBLANK('Worksheet 2b'!$D$13),1,
IF(AND(MAX(AO152:AQ152)&gt;1,MIN(AO152:AQ152)&lt;=1),MAX(AO152:AQ152)*MIN(AO152:AQ152),
IF(MIN(AO152:AQ152)&gt;=1,MAX(AO152:AQ152),MIN(AO152:AQ152))))</f>
        <v>1</v>
      </c>
      <c r="S152" s="283">
        <f>IF(ISBLANK('Worksheet 2b'!$D$27),1,
IF(AND(MAX(AS152:AU152)&gt;1,MIN(AS152:AU152)&lt;=1),MAX(AS152:AU152)*MIN(AS152:AU152),
IF(MIN(AS152:AU152)&gt;=1,MAX(AS152:AU152),MIN(AS152:AU152))))</f>
        <v>1</v>
      </c>
      <c r="T152" s="283">
        <f>IF(ISBLANK('Worksheet 2b'!$D$41),1,
IF(AND(MAX(AW152:AY152)&gt;1,MIN(AW152:AY152)&lt;=1),MAX(AW152:AY152)*MIN(AW152:AY152),
IF(MIN(AW152:AY152)&gt;=1,MAX(AW152:AY152),MIN(AW152:AY152))))</f>
        <v>1</v>
      </c>
      <c r="U152" s="669" cm="1">
        <f t="array" ref="U152">IF(MAX(O152:T152)&lt;=1,1,PRODUCT(IF(O152:T152&gt;=1,O152:T152)))</f>
        <v>1</v>
      </c>
      <c r="V152" s="669">
        <f t="shared" si="28"/>
        <v>1</v>
      </c>
      <c r="W152" s="683" t="str">
        <f t="shared" si="29"/>
        <v>X</v>
      </c>
      <c r="X152" s="683">
        <f>IF(P152=MIN($O152:$T152),IF(COUNTIF($W152:W152,"X")&gt;0,P152,"X"),P152)</f>
        <v>1</v>
      </c>
      <c r="Y152" s="683">
        <f>IF(Q152=MIN($O152:$T152),IF(COUNTIF($W152:X152,"X")&gt;0,Q152,"X"),Q152)</f>
        <v>1</v>
      </c>
      <c r="Z152" s="683">
        <f>IF(R152=MIN($O152:$T152),IF(COUNTIF($W152:Y152,"X")&gt;0,R152,"X"),R152)</f>
        <v>1</v>
      </c>
      <c r="AA152" s="683">
        <f>IF(S152=MIN($O152:$T152),IF(COUNTIF($W152:Z152,"X")&gt;0,S152,"X"),S152)</f>
        <v>1</v>
      </c>
      <c r="AB152" s="684">
        <f>IF(T152=MIN($O152:$T152),IF(COUNTIF($W152:AA152,"X")&gt;0,T152,"X"),T152)</f>
        <v>1</v>
      </c>
      <c r="AC152" s="284">
        <f ca="1">IF(OR(ISBLANK('Worksheet 2a'!$D$13),ISBLANK($D152),ISBLANK($E152),ISERROR(VLOOKUP('Worksheet 2a'!$D$13,INDIRECT(VLOOKUP('Crash Summary Worksheet'!$D152,'Crash Types &amp; Calculations'!$M$5:$N$9,2,FALSE)),VLOOKUP('Crash Summary Worksheet'!$E152,'Crash Types &amp; Calculations'!$D$5:$K$26,8,FALSE),FALSE))),1,VLOOKUP('Worksheet 2a'!$D$13,INDIRECT(VLOOKUP('Crash Summary Worksheet'!$D152,'Crash Types &amp; Calculations'!$M$5:$N$9,2,FALSE)),VLOOKUP('Crash Summary Worksheet'!$E152,'Crash Types &amp; Calculations'!$D$5:$K$26,8,FALSE),FALSE))</f>
        <v>1</v>
      </c>
      <c r="AD152" s="285">
        <f ca="1">IF(OR(ISBLANK('Worksheet 2a'!$D$13),ISBLANK($D152),ISBLANK($E152),$H152="N",ISBLANK($H152)),1,VLOOKUP('Worksheet 2a'!$D$13,INDIRECT(VLOOKUP('Crash Summary Worksheet'!$D152,'Crash Types &amp; Calculations'!$M$5:$N$9,2,FALSE)),VLOOKUP("Wet Pavement",'Crash Types &amp; Calculations'!$D$5:$K$26,8,FALSE),FALSE))</f>
        <v>1</v>
      </c>
      <c r="AE152" s="286">
        <f ca="1">IF(OR(ISBLANK('Worksheet 2a'!$D$13),ISBLANK($D152),ISBLANK($E152),$G152="N",ISBLANK($G152)),1,VLOOKUP('Worksheet 2a'!$D$13,INDIRECT(VLOOKUP('Crash Summary Worksheet'!$D152,'Crash Types &amp; Calculations'!$M$5:$N$9,2,FALSE)),VLOOKUP("Night",'Crash Types &amp; Calculations'!$D$5:$K$26,8,FALSE),FALSE))</f>
        <v>1</v>
      </c>
      <c r="AF152" s="288">
        <f t="shared" si="20"/>
        <v>0</v>
      </c>
      <c r="AG152" s="284">
        <f ca="1">IF(OR(ISBLANK('Worksheet 2a'!$D$27),ISBLANK($D152),ISBLANK($E152),ISERROR(VLOOKUP('Worksheet 2a'!$D$27,INDIRECT(VLOOKUP('Crash Summary Worksheet'!$D152,'Crash Types &amp; Calculations'!$M$5:$N$9,2,FALSE)),VLOOKUP('Crash Summary Worksheet'!$E152,'Crash Types &amp; Calculations'!$D$5:$K$26,8,FALSE),FALSE))),1,VLOOKUP('Worksheet 2a'!$D$27,INDIRECT(VLOOKUP('Crash Summary Worksheet'!$D152,'Crash Types &amp; Calculations'!$M$5:$N$9,2,FALSE)),VLOOKUP('Crash Summary Worksheet'!$E152,'Crash Types &amp; Calculations'!$D$5:$K$26,8,FALSE),FALSE))</f>
        <v>1</v>
      </c>
      <c r="AH152" s="285">
        <f ca="1">IF(OR(ISBLANK('Worksheet 2a'!$D$27),ISBLANK($D152),ISBLANK($E152),$H152="N",ISBLANK($H152)),1,VLOOKUP('Worksheet 2a'!$D$27,INDIRECT(VLOOKUP('Crash Summary Worksheet'!$D152,'Crash Types &amp; Calculations'!$M$5:$N$9,2,FALSE)),VLOOKUP("Wet Pavement",'Crash Types &amp; Calculations'!$D$5:$K$26,8,FALSE),FALSE))</f>
        <v>1</v>
      </c>
      <c r="AI152" s="286">
        <f ca="1">IF(OR(ISBLANK('Worksheet 2a'!$D$27),ISBLANK($D152),ISBLANK($E152),$G152="N",ISBLANK($G152)),1,VLOOKUP('Worksheet 2a'!$D$27,INDIRECT(VLOOKUP('Crash Summary Worksheet'!$D152,'Crash Types &amp; Calculations'!$M$5:$N$9,2,FALSE)),VLOOKUP("Night",'Crash Types &amp; Calculations'!$D$5:$K$26,8,FALSE),FALSE))</f>
        <v>1</v>
      </c>
      <c r="AJ152" s="288">
        <f t="shared" si="21"/>
        <v>0</v>
      </c>
      <c r="AK152" s="284">
        <f ca="1">IF(OR(ISBLANK('Worksheet 2a'!$D$41),ISBLANK($D152),ISBLANK($E152),ISERROR(VLOOKUP('Worksheet 2a'!$D$41,INDIRECT(VLOOKUP('Crash Summary Worksheet'!$D152,'Crash Types &amp; Calculations'!$M$5:$N$9,2,FALSE)),VLOOKUP('Crash Summary Worksheet'!$E152,'Crash Types &amp; Calculations'!$D$5:$K$26,8,FALSE),FALSE))),1,VLOOKUP('Worksheet 2a'!$D$41,INDIRECT(VLOOKUP('Crash Summary Worksheet'!$D152,'Crash Types &amp; Calculations'!$M$5:$N$9,2,FALSE)),VLOOKUP('Crash Summary Worksheet'!$E152,'Crash Types &amp; Calculations'!$D$5:$K$26,8,FALSE),FALSE))</f>
        <v>1</v>
      </c>
      <c r="AL152" s="285">
        <f ca="1">IF(OR(ISBLANK('Worksheet 2a'!$D$41),ISBLANK($D152),ISBLANK($E152),$H152="N",ISBLANK($H152)),1,VLOOKUP('Worksheet 2a'!$D$41,INDIRECT(VLOOKUP('Crash Summary Worksheet'!$D152,'Crash Types &amp; Calculations'!$M$5:$N$9,2,FALSE)),VLOOKUP("Wet Pavement",'Crash Types &amp; Calculations'!$D$5:$K$26,8,FALSE),FALSE))</f>
        <v>1</v>
      </c>
      <c r="AM152" s="287">
        <f ca="1">IF(OR(ISBLANK('Worksheet 2a'!$D$41),ISBLANK($D152),ISBLANK($E152),$G152="N",ISBLANK($G152)),1,VLOOKUP('Worksheet 2a'!$D$41,INDIRECT(VLOOKUP('Crash Summary Worksheet'!$D152,'Crash Types &amp; Calculations'!$M$5:$N$9,2,FALSE)),VLOOKUP("Night",'Crash Types &amp; Calculations'!$D$5:$K$26,8,FALSE),FALSE))</f>
        <v>1</v>
      </c>
      <c r="AN152" s="288">
        <f t="shared" si="22"/>
        <v>0</v>
      </c>
      <c r="AO152" s="284">
        <f ca="1">IF(OR(ISBLANK('Worksheet 2b'!$D$13),ISBLANK($D152),ISBLANK($E152),ISERROR(VLOOKUP('Worksheet 2b'!$D$13,INDIRECT(VLOOKUP('Crash Summary Worksheet'!$D152,'Crash Types &amp; Calculations'!$M$5:$N$9,2,FALSE)),VLOOKUP('Crash Summary Worksheet'!$E152,'Crash Types &amp; Calculations'!$D$5:$K$26,8,FALSE),FALSE))),1,VLOOKUP('Worksheet 2b'!$D$13,INDIRECT(VLOOKUP('Crash Summary Worksheet'!$D152,'Crash Types &amp; Calculations'!$M$5:$N$9,2,FALSE)),VLOOKUP('Crash Summary Worksheet'!$E152,'Crash Types &amp; Calculations'!$D$5:$K$26,8,FALSE),FALSE))</f>
        <v>1</v>
      </c>
      <c r="AP152" s="285">
        <f ca="1">IF(OR(ISBLANK('Worksheet 2b'!$D$13),ISBLANK($D152),ISBLANK($E152),$H152="N",ISBLANK($H152)),1,VLOOKUP('Worksheet 2b'!$D$13,INDIRECT(VLOOKUP('Crash Summary Worksheet'!$D152,'Crash Types &amp; Calculations'!$M$5:$N$9,2,FALSE)),VLOOKUP("Wet Pavement",'Crash Types &amp; Calculations'!$D$5:$K$26,8,FALSE),FALSE))</f>
        <v>1</v>
      </c>
      <c r="AQ152" s="286">
        <f ca="1">IF(OR(ISBLANK('Worksheet 2b'!$D$13),ISBLANK($D152),ISBLANK($E152),$G152="N",ISBLANK($G152)),1,VLOOKUP('Worksheet 2b'!$D$13,INDIRECT(VLOOKUP('Crash Summary Worksheet'!$D152,'Crash Types &amp; Calculations'!$M$5:$N$9,2,FALSE)),VLOOKUP("Night",'Crash Types &amp; Calculations'!$D$5:$K$26,8,FALSE),FALSE))</f>
        <v>1</v>
      </c>
      <c r="AR152" s="288">
        <f t="shared" si="23"/>
        <v>0</v>
      </c>
      <c r="AS152" s="284">
        <f ca="1">IF(OR(ISBLANK('Worksheet 2b'!$D$27),ISBLANK($D152),ISBLANK($E152),ISERROR(VLOOKUP('Worksheet 2b'!$D$27,INDIRECT(VLOOKUP('Crash Summary Worksheet'!$D152,'Crash Types &amp; Calculations'!$M$5:$N$9,2,FALSE)),VLOOKUP('Crash Summary Worksheet'!$E152,'Crash Types &amp; Calculations'!$D$5:$K$26,8,FALSE),FALSE))),1,VLOOKUP('Worksheet 2b'!$D$27,INDIRECT(VLOOKUP('Crash Summary Worksheet'!$D152,'Crash Types &amp; Calculations'!$M$5:$N$9,2,FALSE)),VLOOKUP('Crash Summary Worksheet'!$E152,'Crash Types &amp; Calculations'!$D$5:$K$26,8,FALSE),FALSE))</f>
        <v>1</v>
      </c>
      <c r="AT152" s="285">
        <f ca="1">IF(OR(ISBLANK('Worksheet 2b'!$D$27),ISBLANK($D152),ISBLANK($E152),$H152="N",ISBLANK($H152)),1,VLOOKUP('Worksheet 2b'!$D$27,INDIRECT(VLOOKUP('Crash Summary Worksheet'!$D152,'Crash Types &amp; Calculations'!$M$5:$N$9,2,FALSE)),VLOOKUP("Wet Pavement",'Crash Types &amp; Calculations'!$D$5:$K$26,8,FALSE),FALSE))</f>
        <v>1</v>
      </c>
      <c r="AU152" s="286">
        <f ca="1">IF(OR(ISBLANK('Worksheet 2b'!$D$27),ISBLANK($D152),ISBLANK($E152),$G152="N",ISBLANK($G152)),1,VLOOKUP('Worksheet 2b'!$D$27,INDIRECT(VLOOKUP('Crash Summary Worksheet'!$D152,'Crash Types &amp; Calculations'!$M$5:$N$9,2,FALSE)),VLOOKUP("Night",'Crash Types &amp; Calculations'!$D$5:$K$26,8,FALSE),FALSE))</f>
        <v>1</v>
      </c>
      <c r="AV152" s="288">
        <f t="shared" si="24"/>
        <v>0</v>
      </c>
      <c r="AW152" s="284">
        <f ca="1">IF(OR(ISBLANK('Worksheet 2b'!$D$41),ISBLANK($D152),ISBLANK($E152),ISERROR(VLOOKUP('Worksheet 2b'!$D$41,INDIRECT(VLOOKUP('Crash Summary Worksheet'!$D152,'Crash Types &amp; Calculations'!$M$5:$N$9,2,FALSE)),VLOOKUP('Crash Summary Worksheet'!$E152,'Crash Types &amp; Calculations'!$D$5:$K$26,8,FALSE),FALSE))),1,VLOOKUP('Worksheet 2b'!$D$41,INDIRECT(VLOOKUP('Crash Summary Worksheet'!$D152,'Crash Types &amp; Calculations'!$M$5:$N$9,2,FALSE)),VLOOKUP('Crash Summary Worksheet'!$E152,'Crash Types &amp; Calculations'!$D$5:$K$26,8,FALSE),FALSE))</f>
        <v>1</v>
      </c>
      <c r="AX152" s="285">
        <f ca="1">IF(OR(ISBLANK('Worksheet 2b'!$D$41),ISBLANK($D152),ISBLANK($E152),$H152="N",ISBLANK($H152)),1,VLOOKUP('Worksheet 2b'!$D$41,INDIRECT(VLOOKUP('Crash Summary Worksheet'!$D152,'Crash Types &amp; Calculations'!$M$5:$N$9,2,FALSE)),VLOOKUP("Wet Pavement",'Crash Types &amp; Calculations'!$D$5:$K$26,8,FALSE),FALSE))</f>
        <v>1</v>
      </c>
      <c r="AY152" s="287">
        <f ca="1">IF(OR(ISBLANK('Worksheet 2b'!$D$41),ISBLANK($D152),ISBLANK($E152),$G152="N",ISBLANK($G152)),1,VLOOKUP('Worksheet 2b'!$D$41,INDIRECT(VLOOKUP('Crash Summary Worksheet'!$D152,'Crash Types &amp; Calculations'!$M$5:$N$9,2,FALSE)),VLOOKUP("Night",'Crash Types &amp; Calculations'!$D$5:$K$26,8,FALSE),FALSE))</f>
        <v>1</v>
      </c>
      <c r="AZ152" s="288">
        <f t="shared" si="25"/>
        <v>0</v>
      </c>
    </row>
    <row r="153" spans="1:52" ht="12.75" customHeight="1" x14ac:dyDescent="0.2">
      <c r="A153" s="618">
        <v>148</v>
      </c>
      <c r="B153" s="118"/>
      <c r="C153" s="119"/>
      <c r="D153" s="117"/>
      <c r="E153" s="117"/>
      <c r="F153" s="117"/>
      <c r="G153" s="118"/>
      <c r="H153" s="118"/>
      <c r="I153" s="118"/>
      <c r="J153" s="118"/>
      <c r="K153" s="117"/>
      <c r="L153" s="120"/>
      <c r="M153" s="289">
        <f t="shared" si="26"/>
        <v>0</v>
      </c>
      <c r="N153" s="290">
        <f t="shared" si="27"/>
        <v>1</v>
      </c>
      <c r="O153" s="283">
        <f>IF(ISBLANK('Worksheet 2a'!$D$13),1,
IF(AND(MAX(AC153:AE153)&gt;1,MIN(AC153:AE153)&lt;=1),MAX(AC153:AE153)*MIN(AC153:AE153),
IF(MIN(AC153:AE153)&gt;=1,MAX(AC153:AE153),MIN(AC153:AE153))))</f>
        <v>1</v>
      </c>
      <c r="P153" s="283">
        <f>IF(ISBLANK('Worksheet 2a'!$D$27),1,
IF(AND(MAX(AG153:AI153)&gt;1,MIN(AG153:AI153)&lt;=1),MAX(AG153:AI153)*MIN(AG153:AI153),
IF(MIN(AG153:AI153)&gt;=1,MAX(AG153:AI153),MIN(AG153:AI153))))</f>
        <v>1</v>
      </c>
      <c r="Q153" s="283">
        <f>IF(ISBLANK('Worksheet 2a'!$D$41),1,
IF(AND(MAX(AK153:AM153)&gt;1,MIN(AK153:AM153)&lt;=1),MAX(AK153:AM153)*MIN(AK153:AM153),
IF(MIN(AK153:AM153)&gt;=1,MAX(AK153:AM153),MIN(AK153:AM153))))</f>
        <v>1</v>
      </c>
      <c r="R153" s="283">
        <f>IF(ISBLANK('Worksheet 2b'!$D$13),1,
IF(AND(MAX(AO153:AQ153)&gt;1,MIN(AO153:AQ153)&lt;=1),MAX(AO153:AQ153)*MIN(AO153:AQ153),
IF(MIN(AO153:AQ153)&gt;=1,MAX(AO153:AQ153),MIN(AO153:AQ153))))</f>
        <v>1</v>
      </c>
      <c r="S153" s="283">
        <f>IF(ISBLANK('Worksheet 2b'!$D$27),1,
IF(AND(MAX(AS153:AU153)&gt;1,MIN(AS153:AU153)&lt;=1),MAX(AS153:AU153)*MIN(AS153:AU153),
IF(MIN(AS153:AU153)&gt;=1,MAX(AS153:AU153),MIN(AS153:AU153))))</f>
        <v>1</v>
      </c>
      <c r="T153" s="283">
        <f>IF(ISBLANK('Worksheet 2b'!$D$41),1,
IF(AND(MAX(AW153:AY153)&gt;1,MIN(AW153:AY153)&lt;=1),MAX(AW153:AY153)*MIN(AW153:AY153),
IF(MIN(AW153:AY153)&gt;=1,MAX(AW153:AY153),MIN(AW153:AY153))))</f>
        <v>1</v>
      </c>
      <c r="U153" s="669" cm="1">
        <f t="array" ref="U153">IF(MAX(O153:T153)&lt;=1,1,PRODUCT(IF(O153:T153&gt;=1,O153:T153)))</f>
        <v>1</v>
      </c>
      <c r="V153" s="669">
        <f t="shared" si="28"/>
        <v>1</v>
      </c>
      <c r="W153" s="683" t="str">
        <f t="shared" si="29"/>
        <v>X</v>
      </c>
      <c r="X153" s="683">
        <f>IF(P153=MIN($O153:$T153),IF(COUNTIF($W153:W153,"X")&gt;0,P153,"X"),P153)</f>
        <v>1</v>
      </c>
      <c r="Y153" s="683">
        <f>IF(Q153=MIN($O153:$T153),IF(COUNTIF($W153:X153,"X")&gt;0,Q153,"X"),Q153)</f>
        <v>1</v>
      </c>
      <c r="Z153" s="683">
        <f>IF(R153=MIN($O153:$T153),IF(COUNTIF($W153:Y153,"X")&gt;0,R153,"X"),R153)</f>
        <v>1</v>
      </c>
      <c r="AA153" s="683">
        <f>IF(S153=MIN($O153:$T153),IF(COUNTIF($W153:Z153,"X")&gt;0,S153,"X"),S153)</f>
        <v>1</v>
      </c>
      <c r="AB153" s="684">
        <f>IF(T153=MIN($O153:$T153),IF(COUNTIF($W153:AA153,"X")&gt;0,T153,"X"),T153)</f>
        <v>1</v>
      </c>
      <c r="AC153" s="284">
        <f ca="1">IF(OR(ISBLANK('Worksheet 2a'!$D$13),ISBLANK($D153),ISBLANK($E153),ISERROR(VLOOKUP('Worksheet 2a'!$D$13,INDIRECT(VLOOKUP('Crash Summary Worksheet'!$D153,'Crash Types &amp; Calculations'!$M$5:$N$9,2,FALSE)),VLOOKUP('Crash Summary Worksheet'!$E153,'Crash Types &amp; Calculations'!$D$5:$K$26,8,FALSE),FALSE))),1,VLOOKUP('Worksheet 2a'!$D$13,INDIRECT(VLOOKUP('Crash Summary Worksheet'!$D153,'Crash Types &amp; Calculations'!$M$5:$N$9,2,FALSE)),VLOOKUP('Crash Summary Worksheet'!$E153,'Crash Types &amp; Calculations'!$D$5:$K$26,8,FALSE),FALSE))</f>
        <v>1</v>
      </c>
      <c r="AD153" s="285">
        <f ca="1">IF(OR(ISBLANK('Worksheet 2a'!$D$13),ISBLANK($D153),ISBLANK($E153),$H153="N",ISBLANK($H153)),1,VLOOKUP('Worksheet 2a'!$D$13,INDIRECT(VLOOKUP('Crash Summary Worksheet'!$D153,'Crash Types &amp; Calculations'!$M$5:$N$9,2,FALSE)),VLOOKUP("Wet Pavement",'Crash Types &amp; Calculations'!$D$5:$K$26,8,FALSE),FALSE))</f>
        <v>1</v>
      </c>
      <c r="AE153" s="286">
        <f ca="1">IF(OR(ISBLANK('Worksheet 2a'!$D$13),ISBLANK($D153),ISBLANK($E153),$G153="N",ISBLANK($G153)),1,VLOOKUP('Worksheet 2a'!$D$13,INDIRECT(VLOOKUP('Crash Summary Worksheet'!$D153,'Crash Types &amp; Calculations'!$M$5:$N$9,2,FALSE)),VLOOKUP("Night",'Crash Types &amp; Calculations'!$D$5:$K$26,8,FALSE),FALSE))</f>
        <v>1</v>
      </c>
      <c r="AF153" s="288">
        <f t="shared" si="20"/>
        <v>0</v>
      </c>
      <c r="AG153" s="284">
        <f ca="1">IF(OR(ISBLANK('Worksheet 2a'!$D$27),ISBLANK($D153),ISBLANK($E153),ISERROR(VLOOKUP('Worksheet 2a'!$D$27,INDIRECT(VLOOKUP('Crash Summary Worksheet'!$D153,'Crash Types &amp; Calculations'!$M$5:$N$9,2,FALSE)),VLOOKUP('Crash Summary Worksheet'!$E153,'Crash Types &amp; Calculations'!$D$5:$K$26,8,FALSE),FALSE))),1,VLOOKUP('Worksheet 2a'!$D$27,INDIRECT(VLOOKUP('Crash Summary Worksheet'!$D153,'Crash Types &amp; Calculations'!$M$5:$N$9,2,FALSE)),VLOOKUP('Crash Summary Worksheet'!$E153,'Crash Types &amp; Calculations'!$D$5:$K$26,8,FALSE),FALSE))</f>
        <v>1</v>
      </c>
      <c r="AH153" s="285">
        <f ca="1">IF(OR(ISBLANK('Worksheet 2a'!$D$27),ISBLANK($D153),ISBLANK($E153),$H153="N",ISBLANK($H153)),1,VLOOKUP('Worksheet 2a'!$D$27,INDIRECT(VLOOKUP('Crash Summary Worksheet'!$D153,'Crash Types &amp; Calculations'!$M$5:$N$9,2,FALSE)),VLOOKUP("Wet Pavement",'Crash Types &amp; Calculations'!$D$5:$K$26,8,FALSE),FALSE))</f>
        <v>1</v>
      </c>
      <c r="AI153" s="286">
        <f ca="1">IF(OR(ISBLANK('Worksheet 2a'!$D$27),ISBLANK($D153),ISBLANK($E153),$G153="N",ISBLANK($G153)),1,VLOOKUP('Worksheet 2a'!$D$27,INDIRECT(VLOOKUP('Crash Summary Worksheet'!$D153,'Crash Types &amp; Calculations'!$M$5:$N$9,2,FALSE)),VLOOKUP("Night",'Crash Types &amp; Calculations'!$D$5:$K$26,8,FALSE),FALSE))</f>
        <v>1</v>
      </c>
      <c r="AJ153" s="288">
        <f t="shared" si="21"/>
        <v>0</v>
      </c>
      <c r="AK153" s="284">
        <f ca="1">IF(OR(ISBLANK('Worksheet 2a'!$D$41),ISBLANK($D153),ISBLANK($E153),ISERROR(VLOOKUP('Worksheet 2a'!$D$41,INDIRECT(VLOOKUP('Crash Summary Worksheet'!$D153,'Crash Types &amp; Calculations'!$M$5:$N$9,2,FALSE)),VLOOKUP('Crash Summary Worksheet'!$E153,'Crash Types &amp; Calculations'!$D$5:$K$26,8,FALSE),FALSE))),1,VLOOKUP('Worksheet 2a'!$D$41,INDIRECT(VLOOKUP('Crash Summary Worksheet'!$D153,'Crash Types &amp; Calculations'!$M$5:$N$9,2,FALSE)),VLOOKUP('Crash Summary Worksheet'!$E153,'Crash Types &amp; Calculations'!$D$5:$K$26,8,FALSE),FALSE))</f>
        <v>1</v>
      </c>
      <c r="AL153" s="285">
        <f ca="1">IF(OR(ISBLANK('Worksheet 2a'!$D$41),ISBLANK($D153),ISBLANK($E153),$H153="N",ISBLANK($H153)),1,VLOOKUP('Worksheet 2a'!$D$41,INDIRECT(VLOOKUP('Crash Summary Worksheet'!$D153,'Crash Types &amp; Calculations'!$M$5:$N$9,2,FALSE)),VLOOKUP("Wet Pavement",'Crash Types &amp; Calculations'!$D$5:$K$26,8,FALSE),FALSE))</f>
        <v>1</v>
      </c>
      <c r="AM153" s="287">
        <f ca="1">IF(OR(ISBLANK('Worksheet 2a'!$D$41),ISBLANK($D153),ISBLANK($E153),$G153="N",ISBLANK($G153)),1,VLOOKUP('Worksheet 2a'!$D$41,INDIRECT(VLOOKUP('Crash Summary Worksheet'!$D153,'Crash Types &amp; Calculations'!$M$5:$N$9,2,FALSE)),VLOOKUP("Night",'Crash Types &amp; Calculations'!$D$5:$K$26,8,FALSE),FALSE))</f>
        <v>1</v>
      </c>
      <c r="AN153" s="288">
        <f t="shared" si="22"/>
        <v>0</v>
      </c>
      <c r="AO153" s="284">
        <f ca="1">IF(OR(ISBLANK('Worksheet 2b'!$D$13),ISBLANK($D153),ISBLANK($E153),ISERROR(VLOOKUP('Worksheet 2b'!$D$13,INDIRECT(VLOOKUP('Crash Summary Worksheet'!$D153,'Crash Types &amp; Calculations'!$M$5:$N$9,2,FALSE)),VLOOKUP('Crash Summary Worksheet'!$E153,'Crash Types &amp; Calculations'!$D$5:$K$26,8,FALSE),FALSE))),1,VLOOKUP('Worksheet 2b'!$D$13,INDIRECT(VLOOKUP('Crash Summary Worksheet'!$D153,'Crash Types &amp; Calculations'!$M$5:$N$9,2,FALSE)),VLOOKUP('Crash Summary Worksheet'!$E153,'Crash Types &amp; Calculations'!$D$5:$K$26,8,FALSE),FALSE))</f>
        <v>1</v>
      </c>
      <c r="AP153" s="285">
        <f ca="1">IF(OR(ISBLANK('Worksheet 2b'!$D$13),ISBLANK($D153),ISBLANK($E153),$H153="N",ISBLANK($H153)),1,VLOOKUP('Worksheet 2b'!$D$13,INDIRECT(VLOOKUP('Crash Summary Worksheet'!$D153,'Crash Types &amp; Calculations'!$M$5:$N$9,2,FALSE)),VLOOKUP("Wet Pavement",'Crash Types &amp; Calculations'!$D$5:$K$26,8,FALSE),FALSE))</f>
        <v>1</v>
      </c>
      <c r="AQ153" s="286">
        <f ca="1">IF(OR(ISBLANK('Worksheet 2b'!$D$13),ISBLANK($D153),ISBLANK($E153),$G153="N",ISBLANK($G153)),1,VLOOKUP('Worksheet 2b'!$D$13,INDIRECT(VLOOKUP('Crash Summary Worksheet'!$D153,'Crash Types &amp; Calculations'!$M$5:$N$9,2,FALSE)),VLOOKUP("Night",'Crash Types &amp; Calculations'!$D$5:$K$26,8,FALSE),FALSE))</f>
        <v>1</v>
      </c>
      <c r="AR153" s="288">
        <f t="shared" si="23"/>
        <v>0</v>
      </c>
      <c r="AS153" s="284">
        <f ca="1">IF(OR(ISBLANK('Worksheet 2b'!$D$27),ISBLANK($D153),ISBLANK($E153),ISERROR(VLOOKUP('Worksheet 2b'!$D$27,INDIRECT(VLOOKUP('Crash Summary Worksheet'!$D153,'Crash Types &amp; Calculations'!$M$5:$N$9,2,FALSE)),VLOOKUP('Crash Summary Worksheet'!$E153,'Crash Types &amp; Calculations'!$D$5:$K$26,8,FALSE),FALSE))),1,VLOOKUP('Worksheet 2b'!$D$27,INDIRECT(VLOOKUP('Crash Summary Worksheet'!$D153,'Crash Types &amp; Calculations'!$M$5:$N$9,2,FALSE)),VLOOKUP('Crash Summary Worksheet'!$E153,'Crash Types &amp; Calculations'!$D$5:$K$26,8,FALSE),FALSE))</f>
        <v>1</v>
      </c>
      <c r="AT153" s="285">
        <f ca="1">IF(OR(ISBLANK('Worksheet 2b'!$D$27),ISBLANK($D153),ISBLANK($E153),$H153="N",ISBLANK($H153)),1,VLOOKUP('Worksheet 2b'!$D$27,INDIRECT(VLOOKUP('Crash Summary Worksheet'!$D153,'Crash Types &amp; Calculations'!$M$5:$N$9,2,FALSE)),VLOOKUP("Wet Pavement",'Crash Types &amp; Calculations'!$D$5:$K$26,8,FALSE),FALSE))</f>
        <v>1</v>
      </c>
      <c r="AU153" s="286">
        <f ca="1">IF(OR(ISBLANK('Worksheet 2b'!$D$27),ISBLANK($D153),ISBLANK($E153),$G153="N",ISBLANK($G153)),1,VLOOKUP('Worksheet 2b'!$D$27,INDIRECT(VLOOKUP('Crash Summary Worksheet'!$D153,'Crash Types &amp; Calculations'!$M$5:$N$9,2,FALSE)),VLOOKUP("Night",'Crash Types &amp; Calculations'!$D$5:$K$26,8,FALSE),FALSE))</f>
        <v>1</v>
      </c>
      <c r="AV153" s="288">
        <f t="shared" si="24"/>
        <v>0</v>
      </c>
      <c r="AW153" s="284">
        <f ca="1">IF(OR(ISBLANK('Worksheet 2b'!$D$41),ISBLANK($D153),ISBLANK($E153),ISERROR(VLOOKUP('Worksheet 2b'!$D$41,INDIRECT(VLOOKUP('Crash Summary Worksheet'!$D153,'Crash Types &amp; Calculations'!$M$5:$N$9,2,FALSE)),VLOOKUP('Crash Summary Worksheet'!$E153,'Crash Types &amp; Calculations'!$D$5:$K$26,8,FALSE),FALSE))),1,VLOOKUP('Worksheet 2b'!$D$41,INDIRECT(VLOOKUP('Crash Summary Worksheet'!$D153,'Crash Types &amp; Calculations'!$M$5:$N$9,2,FALSE)),VLOOKUP('Crash Summary Worksheet'!$E153,'Crash Types &amp; Calculations'!$D$5:$K$26,8,FALSE),FALSE))</f>
        <v>1</v>
      </c>
      <c r="AX153" s="285">
        <f ca="1">IF(OR(ISBLANK('Worksheet 2b'!$D$41),ISBLANK($D153),ISBLANK($E153),$H153="N",ISBLANK($H153)),1,VLOOKUP('Worksheet 2b'!$D$41,INDIRECT(VLOOKUP('Crash Summary Worksheet'!$D153,'Crash Types &amp; Calculations'!$M$5:$N$9,2,FALSE)),VLOOKUP("Wet Pavement",'Crash Types &amp; Calculations'!$D$5:$K$26,8,FALSE),FALSE))</f>
        <v>1</v>
      </c>
      <c r="AY153" s="287">
        <f ca="1">IF(OR(ISBLANK('Worksheet 2b'!$D$41),ISBLANK($D153),ISBLANK($E153),$G153="N",ISBLANK($G153)),1,VLOOKUP('Worksheet 2b'!$D$41,INDIRECT(VLOOKUP('Crash Summary Worksheet'!$D153,'Crash Types &amp; Calculations'!$M$5:$N$9,2,FALSE)),VLOOKUP("Night",'Crash Types &amp; Calculations'!$D$5:$K$26,8,FALSE),FALSE))</f>
        <v>1</v>
      </c>
      <c r="AZ153" s="288">
        <f t="shared" si="25"/>
        <v>0</v>
      </c>
    </row>
    <row r="154" spans="1:52" ht="12.75" customHeight="1" x14ac:dyDescent="0.2">
      <c r="A154" s="618">
        <v>149</v>
      </c>
      <c r="B154" s="118"/>
      <c r="C154" s="119"/>
      <c r="D154" s="117"/>
      <c r="E154" s="117"/>
      <c r="F154" s="117"/>
      <c r="G154" s="118"/>
      <c r="H154" s="118"/>
      <c r="I154" s="118"/>
      <c r="J154" s="118"/>
      <c r="K154" s="117"/>
      <c r="L154" s="120"/>
      <c r="M154" s="289">
        <f t="shared" si="26"/>
        <v>0</v>
      </c>
      <c r="N154" s="290">
        <f t="shared" si="27"/>
        <v>1</v>
      </c>
      <c r="O154" s="283">
        <f>IF(ISBLANK('Worksheet 2a'!$D$13),1,
IF(AND(MAX(AC154:AE154)&gt;1,MIN(AC154:AE154)&lt;=1),MAX(AC154:AE154)*MIN(AC154:AE154),
IF(MIN(AC154:AE154)&gt;=1,MAX(AC154:AE154),MIN(AC154:AE154))))</f>
        <v>1</v>
      </c>
      <c r="P154" s="283">
        <f>IF(ISBLANK('Worksheet 2a'!$D$27),1,
IF(AND(MAX(AG154:AI154)&gt;1,MIN(AG154:AI154)&lt;=1),MAX(AG154:AI154)*MIN(AG154:AI154),
IF(MIN(AG154:AI154)&gt;=1,MAX(AG154:AI154),MIN(AG154:AI154))))</f>
        <v>1</v>
      </c>
      <c r="Q154" s="283">
        <f>IF(ISBLANK('Worksheet 2a'!$D$41),1,
IF(AND(MAX(AK154:AM154)&gt;1,MIN(AK154:AM154)&lt;=1),MAX(AK154:AM154)*MIN(AK154:AM154),
IF(MIN(AK154:AM154)&gt;=1,MAX(AK154:AM154),MIN(AK154:AM154))))</f>
        <v>1</v>
      </c>
      <c r="R154" s="283">
        <f>IF(ISBLANK('Worksheet 2b'!$D$13),1,
IF(AND(MAX(AO154:AQ154)&gt;1,MIN(AO154:AQ154)&lt;=1),MAX(AO154:AQ154)*MIN(AO154:AQ154),
IF(MIN(AO154:AQ154)&gt;=1,MAX(AO154:AQ154),MIN(AO154:AQ154))))</f>
        <v>1</v>
      </c>
      <c r="S154" s="283">
        <f>IF(ISBLANK('Worksheet 2b'!$D$27),1,
IF(AND(MAX(AS154:AU154)&gt;1,MIN(AS154:AU154)&lt;=1),MAX(AS154:AU154)*MIN(AS154:AU154),
IF(MIN(AS154:AU154)&gt;=1,MAX(AS154:AU154),MIN(AS154:AU154))))</f>
        <v>1</v>
      </c>
      <c r="T154" s="283">
        <f>IF(ISBLANK('Worksheet 2b'!$D$41),1,
IF(AND(MAX(AW154:AY154)&gt;1,MIN(AW154:AY154)&lt;=1),MAX(AW154:AY154)*MIN(AW154:AY154),
IF(MIN(AW154:AY154)&gt;=1,MAX(AW154:AY154),MIN(AW154:AY154))))</f>
        <v>1</v>
      </c>
      <c r="U154" s="669" cm="1">
        <f t="array" ref="U154">IF(MAX(O154:T154)&lt;=1,1,PRODUCT(IF(O154:T154&gt;=1,O154:T154)))</f>
        <v>1</v>
      </c>
      <c r="V154" s="669">
        <f t="shared" si="28"/>
        <v>1</v>
      </c>
      <c r="W154" s="683" t="str">
        <f t="shared" si="29"/>
        <v>X</v>
      </c>
      <c r="X154" s="683">
        <f>IF(P154=MIN($O154:$T154),IF(COUNTIF($W154:W154,"X")&gt;0,P154,"X"),P154)</f>
        <v>1</v>
      </c>
      <c r="Y154" s="683">
        <f>IF(Q154=MIN($O154:$T154),IF(COUNTIF($W154:X154,"X")&gt;0,Q154,"X"),Q154)</f>
        <v>1</v>
      </c>
      <c r="Z154" s="683">
        <f>IF(R154=MIN($O154:$T154),IF(COUNTIF($W154:Y154,"X")&gt;0,R154,"X"),R154)</f>
        <v>1</v>
      </c>
      <c r="AA154" s="683">
        <f>IF(S154=MIN($O154:$T154),IF(COUNTIF($W154:Z154,"X")&gt;0,S154,"X"),S154)</f>
        <v>1</v>
      </c>
      <c r="AB154" s="684">
        <f>IF(T154=MIN($O154:$T154),IF(COUNTIF($W154:AA154,"X")&gt;0,T154,"X"),T154)</f>
        <v>1</v>
      </c>
      <c r="AC154" s="284">
        <f ca="1">IF(OR(ISBLANK('Worksheet 2a'!$D$13),ISBLANK($D154),ISBLANK($E154),ISERROR(VLOOKUP('Worksheet 2a'!$D$13,INDIRECT(VLOOKUP('Crash Summary Worksheet'!$D154,'Crash Types &amp; Calculations'!$M$5:$N$9,2,FALSE)),VLOOKUP('Crash Summary Worksheet'!$E154,'Crash Types &amp; Calculations'!$D$5:$K$26,8,FALSE),FALSE))),1,VLOOKUP('Worksheet 2a'!$D$13,INDIRECT(VLOOKUP('Crash Summary Worksheet'!$D154,'Crash Types &amp; Calculations'!$M$5:$N$9,2,FALSE)),VLOOKUP('Crash Summary Worksheet'!$E154,'Crash Types &amp; Calculations'!$D$5:$K$26,8,FALSE),FALSE))</f>
        <v>1</v>
      </c>
      <c r="AD154" s="285">
        <f ca="1">IF(OR(ISBLANK('Worksheet 2a'!$D$13),ISBLANK($D154),ISBLANK($E154),$H154="N",ISBLANK($H154)),1,VLOOKUP('Worksheet 2a'!$D$13,INDIRECT(VLOOKUP('Crash Summary Worksheet'!$D154,'Crash Types &amp; Calculations'!$M$5:$N$9,2,FALSE)),VLOOKUP("Wet Pavement",'Crash Types &amp; Calculations'!$D$5:$K$26,8,FALSE),FALSE))</f>
        <v>1</v>
      </c>
      <c r="AE154" s="286">
        <f ca="1">IF(OR(ISBLANK('Worksheet 2a'!$D$13),ISBLANK($D154),ISBLANK($E154),$G154="N",ISBLANK($G154)),1,VLOOKUP('Worksheet 2a'!$D$13,INDIRECT(VLOOKUP('Crash Summary Worksheet'!$D154,'Crash Types &amp; Calculations'!$M$5:$N$9,2,FALSE)),VLOOKUP("Night",'Crash Types &amp; Calculations'!$D$5:$K$26,8,FALSE),FALSE))</f>
        <v>1</v>
      </c>
      <c r="AF154" s="288">
        <f t="shared" si="20"/>
        <v>0</v>
      </c>
      <c r="AG154" s="284">
        <f ca="1">IF(OR(ISBLANK('Worksheet 2a'!$D$27),ISBLANK($D154),ISBLANK($E154),ISERROR(VLOOKUP('Worksheet 2a'!$D$27,INDIRECT(VLOOKUP('Crash Summary Worksheet'!$D154,'Crash Types &amp; Calculations'!$M$5:$N$9,2,FALSE)),VLOOKUP('Crash Summary Worksheet'!$E154,'Crash Types &amp; Calculations'!$D$5:$K$26,8,FALSE),FALSE))),1,VLOOKUP('Worksheet 2a'!$D$27,INDIRECT(VLOOKUP('Crash Summary Worksheet'!$D154,'Crash Types &amp; Calculations'!$M$5:$N$9,2,FALSE)),VLOOKUP('Crash Summary Worksheet'!$E154,'Crash Types &amp; Calculations'!$D$5:$K$26,8,FALSE),FALSE))</f>
        <v>1</v>
      </c>
      <c r="AH154" s="285">
        <f ca="1">IF(OR(ISBLANK('Worksheet 2a'!$D$27),ISBLANK($D154),ISBLANK($E154),$H154="N",ISBLANK($H154)),1,VLOOKUP('Worksheet 2a'!$D$27,INDIRECT(VLOOKUP('Crash Summary Worksheet'!$D154,'Crash Types &amp; Calculations'!$M$5:$N$9,2,FALSE)),VLOOKUP("Wet Pavement",'Crash Types &amp; Calculations'!$D$5:$K$26,8,FALSE),FALSE))</f>
        <v>1</v>
      </c>
      <c r="AI154" s="286">
        <f ca="1">IF(OR(ISBLANK('Worksheet 2a'!$D$27),ISBLANK($D154),ISBLANK($E154),$G154="N",ISBLANK($G154)),1,VLOOKUP('Worksheet 2a'!$D$27,INDIRECT(VLOOKUP('Crash Summary Worksheet'!$D154,'Crash Types &amp; Calculations'!$M$5:$N$9,2,FALSE)),VLOOKUP("Night",'Crash Types &amp; Calculations'!$D$5:$K$26,8,FALSE),FALSE))</f>
        <v>1</v>
      </c>
      <c r="AJ154" s="288">
        <f t="shared" si="21"/>
        <v>0</v>
      </c>
      <c r="AK154" s="284">
        <f ca="1">IF(OR(ISBLANK('Worksheet 2a'!$D$41),ISBLANK($D154),ISBLANK($E154),ISERROR(VLOOKUP('Worksheet 2a'!$D$41,INDIRECT(VLOOKUP('Crash Summary Worksheet'!$D154,'Crash Types &amp; Calculations'!$M$5:$N$9,2,FALSE)),VLOOKUP('Crash Summary Worksheet'!$E154,'Crash Types &amp; Calculations'!$D$5:$K$26,8,FALSE),FALSE))),1,VLOOKUP('Worksheet 2a'!$D$41,INDIRECT(VLOOKUP('Crash Summary Worksheet'!$D154,'Crash Types &amp; Calculations'!$M$5:$N$9,2,FALSE)),VLOOKUP('Crash Summary Worksheet'!$E154,'Crash Types &amp; Calculations'!$D$5:$K$26,8,FALSE),FALSE))</f>
        <v>1</v>
      </c>
      <c r="AL154" s="285">
        <f ca="1">IF(OR(ISBLANK('Worksheet 2a'!$D$41),ISBLANK($D154),ISBLANK($E154),$H154="N",ISBLANK($H154)),1,VLOOKUP('Worksheet 2a'!$D$41,INDIRECT(VLOOKUP('Crash Summary Worksheet'!$D154,'Crash Types &amp; Calculations'!$M$5:$N$9,2,FALSE)),VLOOKUP("Wet Pavement",'Crash Types &amp; Calculations'!$D$5:$K$26,8,FALSE),FALSE))</f>
        <v>1</v>
      </c>
      <c r="AM154" s="287">
        <f ca="1">IF(OR(ISBLANK('Worksheet 2a'!$D$41),ISBLANK($D154),ISBLANK($E154),$G154="N",ISBLANK($G154)),1,VLOOKUP('Worksheet 2a'!$D$41,INDIRECT(VLOOKUP('Crash Summary Worksheet'!$D154,'Crash Types &amp; Calculations'!$M$5:$N$9,2,FALSE)),VLOOKUP("Night",'Crash Types &amp; Calculations'!$D$5:$K$26,8,FALSE),FALSE))</f>
        <v>1</v>
      </c>
      <c r="AN154" s="288">
        <f t="shared" si="22"/>
        <v>0</v>
      </c>
      <c r="AO154" s="284">
        <f ca="1">IF(OR(ISBLANK('Worksheet 2b'!$D$13),ISBLANK($D154),ISBLANK($E154),ISERROR(VLOOKUP('Worksheet 2b'!$D$13,INDIRECT(VLOOKUP('Crash Summary Worksheet'!$D154,'Crash Types &amp; Calculations'!$M$5:$N$9,2,FALSE)),VLOOKUP('Crash Summary Worksheet'!$E154,'Crash Types &amp; Calculations'!$D$5:$K$26,8,FALSE),FALSE))),1,VLOOKUP('Worksheet 2b'!$D$13,INDIRECT(VLOOKUP('Crash Summary Worksheet'!$D154,'Crash Types &amp; Calculations'!$M$5:$N$9,2,FALSE)),VLOOKUP('Crash Summary Worksheet'!$E154,'Crash Types &amp; Calculations'!$D$5:$K$26,8,FALSE),FALSE))</f>
        <v>1</v>
      </c>
      <c r="AP154" s="285">
        <f ca="1">IF(OR(ISBLANK('Worksheet 2b'!$D$13),ISBLANK($D154),ISBLANK($E154),$H154="N",ISBLANK($H154)),1,VLOOKUP('Worksheet 2b'!$D$13,INDIRECT(VLOOKUP('Crash Summary Worksheet'!$D154,'Crash Types &amp; Calculations'!$M$5:$N$9,2,FALSE)),VLOOKUP("Wet Pavement",'Crash Types &amp; Calculations'!$D$5:$K$26,8,FALSE),FALSE))</f>
        <v>1</v>
      </c>
      <c r="AQ154" s="286">
        <f ca="1">IF(OR(ISBLANK('Worksheet 2b'!$D$13),ISBLANK($D154),ISBLANK($E154),$G154="N",ISBLANK($G154)),1,VLOOKUP('Worksheet 2b'!$D$13,INDIRECT(VLOOKUP('Crash Summary Worksheet'!$D154,'Crash Types &amp; Calculations'!$M$5:$N$9,2,FALSE)),VLOOKUP("Night",'Crash Types &amp; Calculations'!$D$5:$K$26,8,FALSE),FALSE))</f>
        <v>1</v>
      </c>
      <c r="AR154" s="288">
        <f t="shared" si="23"/>
        <v>0</v>
      </c>
      <c r="AS154" s="284">
        <f ca="1">IF(OR(ISBLANK('Worksheet 2b'!$D$27),ISBLANK($D154),ISBLANK($E154),ISERROR(VLOOKUP('Worksheet 2b'!$D$27,INDIRECT(VLOOKUP('Crash Summary Worksheet'!$D154,'Crash Types &amp; Calculations'!$M$5:$N$9,2,FALSE)),VLOOKUP('Crash Summary Worksheet'!$E154,'Crash Types &amp; Calculations'!$D$5:$K$26,8,FALSE),FALSE))),1,VLOOKUP('Worksheet 2b'!$D$27,INDIRECT(VLOOKUP('Crash Summary Worksheet'!$D154,'Crash Types &amp; Calculations'!$M$5:$N$9,2,FALSE)),VLOOKUP('Crash Summary Worksheet'!$E154,'Crash Types &amp; Calculations'!$D$5:$K$26,8,FALSE),FALSE))</f>
        <v>1</v>
      </c>
      <c r="AT154" s="285">
        <f ca="1">IF(OR(ISBLANK('Worksheet 2b'!$D$27),ISBLANK($D154),ISBLANK($E154),$H154="N",ISBLANK($H154)),1,VLOOKUP('Worksheet 2b'!$D$27,INDIRECT(VLOOKUP('Crash Summary Worksheet'!$D154,'Crash Types &amp; Calculations'!$M$5:$N$9,2,FALSE)),VLOOKUP("Wet Pavement",'Crash Types &amp; Calculations'!$D$5:$K$26,8,FALSE),FALSE))</f>
        <v>1</v>
      </c>
      <c r="AU154" s="286">
        <f ca="1">IF(OR(ISBLANK('Worksheet 2b'!$D$27),ISBLANK($D154),ISBLANK($E154),$G154="N",ISBLANK($G154)),1,VLOOKUP('Worksheet 2b'!$D$27,INDIRECT(VLOOKUP('Crash Summary Worksheet'!$D154,'Crash Types &amp; Calculations'!$M$5:$N$9,2,FALSE)),VLOOKUP("Night",'Crash Types &amp; Calculations'!$D$5:$K$26,8,FALSE),FALSE))</f>
        <v>1</v>
      </c>
      <c r="AV154" s="288">
        <f t="shared" si="24"/>
        <v>0</v>
      </c>
      <c r="AW154" s="284">
        <f ca="1">IF(OR(ISBLANK('Worksheet 2b'!$D$41),ISBLANK($D154),ISBLANK($E154),ISERROR(VLOOKUP('Worksheet 2b'!$D$41,INDIRECT(VLOOKUP('Crash Summary Worksheet'!$D154,'Crash Types &amp; Calculations'!$M$5:$N$9,2,FALSE)),VLOOKUP('Crash Summary Worksheet'!$E154,'Crash Types &amp; Calculations'!$D$5:$K$26,8,FALSE),FALSE))),1,VLOOKUP('Worksheet 2b'!$D$41,INDIRECT(VLOOKUP('Crash Summary Worksheet'!$D154,'Crash Types &amp; Calculations'!$M$5:$N$9,2,FALSE)),VLOOKUP('Crash Summary Worksheet'!$E154,'Crash Types &amp; Calculations'!$D$5:$K$26,8,FALSE),FALSE))</f>
        <v>1</v>
      </c>
      <c r="AX154" s="285">
        <f ca="1">IF(OR(ISBLANK('Worksheet 2b'!$D$41),ISBLANK($D154),ISBLANK($E154),$H154="N",ISBLANK($H154)),1,VLOOKUP('Worksheet 2b'!$D$41,INDIRECT(VLOOKUP('Crash Summary Worksheet'!$D154,'Crash Types &amp; Calculations'!$M$5:$N$9,2,FALSE)),VLOOKUP("Wet Pavement",'Crash Types &amp; Calculations'!$D$5:$K$26,8,FALSE),FALSE))</f>
        <v>1</v>
      </c>
      <c r="AY154" s="287">
        <f ca="1">IF(OR(ISBLANK('Worksheet 2b'!$D$41),ISBLANK($D154),ISBLANK($E154),$G154="N",ISBLANK($G154)),1,VLOOKUP('Worksheet 2b'!$D$41,INDIRECT(VLOOKUP('Crash Summary Worksheet'!$D154,'Crash Types &amp; Calculations'!$M$5:$N$9,2,FALSE)),VLOOKUP("Night",'Crash Types &amp; Calculations'!$D$5:$K$26,8,FALSE),FALSE))</f>
        <v>1</v>
      </c>
      <c r="AZ154" s="288">
        <f t="shared" si="25"/>
        <v>0</v>
      </c>
    </row>
    <row r="155" spans="1:52" ht="12.75" customHeight="1" x14ac:dyDescent="0.2">
      <c r="A155" s="618">
        <v>150</v>
      </c>
      <c r="B155" s="118"/>
      <c r="C155" s="119"/>
      <c r="D155" s="117"/>
      <c r="E155" s="117"/>
      <c r="F155" s="117"/>
      <c r="G155" s="118"/>
      <c r="H155" s="118"/>
      <c r="I155" s="118"/>
      <c r="J155" s="118"/>
      <c r="K155" s="117"/>
      <c r="L155" s="120"/>
      <c r="M155" s="289">
        <f t="shared" si="26"/>
        <v>0</v>
      </c>
      <c r="N155" s="290">
        <f t="shared" si="27"/>
        <v>1</v>
      </c>
      <c r="O155" s="283">
        <f>IF(ISBLANK('Worksheet 2a'!$D$13),1,
IF(AND(MAX(AC155:AE155)&gt;1,MIN(AC155:AE155)&lt;=1),MAX(AC155:AE155)*MIN(AC155:AE155),
IF(MIN(AC155:AE155)&gt;=1,MAX(AC155:AE155),MIN(AC155:AE155))))</f>
        <v>1</v>
      </c>
      <c r="P155" s="283">
        <f>IF(ISBLANK('Worksheet 2a'!$D$27),1,
IF(AND(MAX(AG155:AI155)&gt;1,MIN(AG155:AI155)&lt;=1),MAX(AG155:AI155)*MIN(AG155:AI155),
IF(MIN(AG155:AI155)&gt;=1,MAX(AG155:AI155),MIN(AG155:AI155))))</f>
        <v>1</v>
      </c>
      <c r="Q155" s="283">
        <f>IF(ISBLANK('Worksheet 2a'!$D$41),1,
IF(AND(MAX(AK155:AM155)&gt;1,MIN(AK155:AM155)&lt;=1),MAX(AK155:AM155)*MIN(AK155:AM155),
IF(MIN(AK155:AM155)&gt;=1,MAX(AK155:AM155),MIN(AK155:AM155))))</f>
        <v>1</v>
      </c>
      <c r="R155" s="283">
        <f>IF(ISBLANK('Worksheet 2b'!$D$13),1,
IF(AND(MAX(AO155:AQ155)&gt;1,MIN(AO155:AQ155)&lt;=1),MAX(AO155:AQ155)*MIN(AO155:AQ155),
IF(MIN(AO155:AQ155)&gt;=1,MAX(AO155:AQ155),MIN(AO155:AQ155))))</f>
        <v>1</v>
      </c>
      <c r="S155" s="283">
        <f>IF(ISBLANK('Worksheet 2b'!$D$27),1,
IF(AND(MAX(AS155:AU155)&gt;1,MIN(AS155:AU155)&lt;=1),MAX(AS155:AU155)*MIN(AS155:AU155),
IF(MIN(AS155:AU155)&gt;=1,MAX(AS155:AU155),MIN(AS155:AU155))))</f>
        <v>1</v>
      </c>
      <c r="T155" s="283">
        <f>IF(ISBLANK('Worksheet 2b'!$D$41),1,
IF(AND(MAX(AW155:AY155)&gt;1,MIN(AW155:AY155)&lt;=1),MAX(AW155:AY155)*MIN(AW155:AY155),
IF(MIN(AW155:AY155)&gt;=1,MAX(AW155:AY155),MIN(AW155:AY155))))</f>
        <v>1</v>
      </c>
      <c r="U155" s="669" cm="1">
        <f t="array" ref="U155">IF(MAX(O155:T155)&lt;=1,1,PRODUCT(IF(O155:T155&gt;=1,O155:T155)))</f>
        <v>1</v>
      </c>
      <c r="V155" s="669">
        <f t="shared" si="28"/>
        <v>1</v>
      </c>
      <c r="W155" s="683" t="str">
        <f t="shared" si="29"/>
        <v>X</v>
      </c>
      <c r="X155" s="683">
        <f>IF(P155=MIN($O155:$T155),IF(COUNTIF($W155:W155,"X")&gt;0,P155,"X"),P155)</f>
        <v>1</v>
      </c>
      <c r="Y155" s="683">
        <f>IF(Q155=MIN($O155:$T155),IF(COUNTIF($W155:X155,"X")&gt;0,Q155,"X"),Q155)</f>
        <v>1</v>
      </c>
      <c r="Z155" s="683">
        <f>IF(R155=MIN($O155:$T155),IF(COUNTIF($W155:Y155,"X")&gt;0,R155,"X"),R155)</f>
        <v>1</v>
      </c>
      <c r="AA155" s="683">
        <f>IF(S155=MIN($O155:$T155),IF(COUNTIF($W155:Z155,"X")&gt;0,S155,"X"),S155)</f>
        <v>1</v>
      </c>
      <c r="AB155" s="684">
        <f>IF(T155=MIN($O155:$T155),IF(COUNTIF($W155:AA155,"X")&gt;0,T155,"X"),T155)</f>
        <v>1</v>
      </c>
      <c r="AC155" s="284">
        <f ca="1">IF(OR(ISBLANK('Worksheet 2a'!$D$13),ISBLANK($D155),ISBLANK($E155),ISERROR(VLOOKUP('Worksheet 2a'!$D$13,INDIRECT(VLOOKUP('Crash Summary Worksheet'!$D155,'Crash Types &amp; Calculations'!$M$5:$N$9,2,FALSE)),VLOOKUP('Crash Summary Worksheet'!$E155,'Crash Types &amp; Calculations'!$D$5:$K$26,8,FALSE),FALSE))),1,VLOOKUP('Worksheet 2a'!$D$13,INDIRECT(VLOOKUP('Crash Summary Worksheet'!$D155,'Crash Types &amp; Calculations'!$M$5:$N$9,2,FALSE)),VLOOKUP('Crash Summary Worksheet'!$E155,'Crash Types &amp; Calculations'!$D$5:$K$26,8,FALSE),FALSE))</f>
        <v>1</v>
      </c>
      <c r="AD155" s="285">
        <f ca="1">IF(OR(ISBLANK('Worksheet 2a'!$D$13),ISBLANK($D155),ISBLANK($E155),$H155="N",ISBLANK($H155)),1,VLOOKUP('Worksheet 2a'!$D$13,INDIRECT(VLOOKUP('Crash Summary Worksheet'!$D155,'Crash Types &amp; Calculations'!$M$5:$N$9,2,FALSE)),VLOOKUP("Wet Pavement",'Crash Types &amp; Calculations'!$D$5:$K$26,8,FALSE),FALSE))</f>
        <v>1</v>
      </c>
      <c r="AE155" s="286">
        <f ca="1">IF(OR(ISBLANK('Worksheet 2a'!$D$13),ISBLANK($D155),ISBLANK($E155),$G155="N",ISBLANK($G155)),1,VLOOKUP('Worksheet 2a'!$D$13,INDIRECT(VLOOKUP('Crash Summary Worksheet'!$D155,'Crash Types &amp; Calculations'!$M$5:$N$9,2,FALSE)),VLOOKUP("Night",'Crash Types &amp; Calculations'!$D$5:$K$26,8,FALSE),FALSE))</f>
        <v>1</v>
      </c>
      <c r="AF155" s="288">
        <f t="shared" si="20"/>
        <v>0</v>
      </c>
      <c r="AG155" s="284">
        <f ca="1">IF(OR(ISBLANK('Worksheet 2a'!$D$27),ISBLANK($D155),ISBLANK($E155),ISERROR(VLOOKUP('Worksheet 2a'!$D$27,INDIRECT(VLOOKUP('Crash Summary Worksheet'!$D155,'Crash Types &amp; Calculations'!$M$5:$N$9,2,FALSE)),VLOOKUP('Crash Summary Worksheet'!$E155,'Crash Types &amp; Calculations'!$D$5:$K$26,8,FALSE),FALSE))),1,VLOOKUP('Worksheet 2a'!$D$27,INDIRECT(VLOOKUP('Crash Summary Worksheet'!$D155,'Crash Types &amp; Calculations'!$M$5:$N$9,2,FALSE)),VLOOKUP('Crash Summary Worksheet'!$E155,'Crash Types &amp; Calculations'!$D$5:$K$26,8,FALSE),FALSE))</f>
        <v>1</v>
      </c>
      <c r="AH155" s="285">
        <f ca="1">IF(OR(ISBLANK('Worksheet 2a'!$D$27),ISBLANK($D155),ISBLANK($E155),$H155="N",ISBLANK($H155)),1,VLOOKUP('Worksheet 2a'!$D$27,INDIRECT(VLOOKUP('Crash Summary Worksheet'!$D155,'Crash Types &amp; Calculations'!$M$5:$N$9,2,FALSE)),VLOOKUP("Wet Pavement",'Crash Types &amp; Calculations'!$D$5:$K$26,8,FALSE),FALSE))</f>
        <v>1</v>
      </c>
      <c r="AI155" s="286">
        <f ca="1">IF(OR(ISBLANK('Worksheet 2a'!$D$27),ISBLANK($D155),ISBLANK($E155),$G155="N",ISBLANK($G155)),1,VLOOKUP('Worksheet 2a'!$D$27,INDIRECT(VLOOKUP('Crash Summary Worksheet'!$D155,'Crash Types &amp; Calculations'!$M$5:$N$9,2,FALSE)),VLOOKUP("Night",'Crash Types &amp; Calculations'!$D$5:$K$26,8,FALSE),FALSE))</f>
        <v>1</v>
      </c>
      <c r="AJ155" s="288">
        <f t="shared" si="21"/>
        <v>0</v>
      </c>
      <c r="AK155" s="284">
        <f ca="1">IF(OR(ISBLANK('Worksheet 2a'!$D$41),ISBLANK($D155),ISBLANK($E155),ISERROR(VLOOKUP('Worksheet 2a'!$D$41,INDIRECT(VLOOKUP('Crash Summary Worksheet'!$D155,'Crash Types &amp; Calculations'!$M$5:$N$9,2,FALSE)),VLOOKUP('Crash Summary Worksheet'!$E155,'Crash Types &amp; Calculations'!$D$5:$K$26,8,FALSE),FALSE))),1,VLOOKUP('Worksheet 2a'!$D$41,INDIRECT(VLOOKUP('Crash Summary Worksheet'!$D155,'Crash Types &amp; Calculations'!$M$5:$N$9,2,FALSE)),VLOOKUP('Crash Summary Worksheet'!$E155,'Crash Types &amp; Calculations'!$D$5:$K$26,8,FALSE),FALSE))</f>
        <v>1</v>
      </c>
      <c r="AL155" s="285">
        <f ca="1">IF(OR(ISBLANK('Worksheet 2a'!$D$41),ISBLANK($D155),ISBLANK($E155),$H155="N",ISBLANK($H155)),1,VLOOKUP('Worksheet 2a'!$D$41,INDIRECT(VLOOKUP('Crash Summary Worksheet'!$D155,'Crash Types &amp; Calculations'!$M$5:$N$9,2,FALSE)),VLOOKUP("Wet Pavement",'Crash Types &amp; Calculations'!$D$5:$K$26,8,FALSE),FALSE))</f>
        <v>1</v>
      </c>
      <c r="AM155" s="287">
        <f ca="1">IF(OR(ISBLANK('Worksheet 2a'!$D$41),ISBLANK($D155),ISBLANK($E155),$G155="N",ISBLANK($G155)),1,VLOOKUP('Worksheet 2a'!$D$41,INDIRECT(VLOOKUP('Crash Summary Worksheet'!$D155,'Crash Types &amp; Calculations'!$M$5:$N$9,2,FALSE)),VLOOKUP("Night",'Crash Types &amp; Calculations'!$D$5:$K$26,8,FALSE),FALSE))</f>
        <v>1</v>
      </c>
      <c r="AN155" s="288">
        <f t="shared" si="22"/>
        <v>0</v>
      </c>
      <c r="AO155" s="284">
        <f ca="1">IF(OR(ISBLANK('Worksheet 2b'!$D$13),ISBLANK($D155),ISBLANK($E155),ISERROR(VLOOKUP('Worksheet 2b'!$D$13,INDIRECT(VLOOKUP('Crash Summary Worksheet'!$D155,'Crash Types &amp; Calculations'!$M$5:$N$9,2,FALSE)),VLOOKUP('Crash Summary Worksheet'!$E155,'Crash Types &amp; Calculations'!$D$5:$K$26,8,FALSE),FALSE))),1,VLOOKUP('Worksheet 2b'!$D$13,INDIRECT(VLOOKUP('Crash Summary Worksheet'!$D155,'Crash Types &amp; Calculations'!$M$5:$N$9,2,FALSE)),VLOOKUP('Crash Summary Worksheet'!$E155,'Crash Types &amp; Calculations'!$D$5:$K$26,8,FALSE),FALSE))</f>
        <v>1</v>
      </c>
      <c r="AP155" s="285">
        <f ca="1">IF(OR(ISBLANK('Worksheet 2b'!$D$13),ISBLANK($D155),ISBLANK($E155),$H155="N",ISBLANK($H155)),1,VLOOKUP('Worksheet 2b'!$D$13,INDIRECT(VLOOKUP('Crash Summary Worksheet'!$D155,'Crash Types &amp; Calculations'!$M$5:$N$9,2,FALSE)),VLOOKUP("Wet Pavement",'Crash Types &amp; Calculations'!$D$5:$K$26,8,FALSE),FALSE))</f>
        <v>1</v>
      </c>
      <c r="AQ155" s="286">
        <f ca="1">IF(OR(ISBLANK('Worksheet 2b'!$D$13),ISBLANK($D155),ISBLANK($E155),$G155="N",ISBLANK($G155)),1,VLOOKUP('Worksheet 2b'!$D$13,INDIRECT(VLOOKUP('Crash Summary Worksheet'!$D155,'Crash Types &amp; Calculations'!$M$5:$N$9,2,FALSE)),VLOOKUP("Night",'Crash Types &amp; Calculations'!$D$5:$K$26,8,FALSE),FALSE))</f>
        <v>1</v>
      </c>
      <c r="AR155" s="288">
        <f t="shared" si="23"/>
        <v>0</v>
      </c>
      <c r="AS155" s="284">
        <f ca="1">IF(OR(ISBLANK('Worksheet 2b'!$D$27),ISBLANK($D155),ISBLANK($E155),ISERROR(VLOOKUP('Worksheet 2b'!$D$27,INDIRECT(VLOOKUP('Crash Summary Worksheet'!$D155,'Crash Types &amp; Calculations'!$M$5:$N$9,2,FALSE)),VLOOKUP('Crash Summary Worksheet'!$E155,'Crash Types &amp; Calculations'!$D$5:$K$26,8,FALSE),FALSE))),1,VLOOKUP('Worksheet 2b'!$D$27,INDIRECT(VLOOKUP('Crash Summary Worksheet'!$D155,'Crash Types &amp; Calculations'!$M$5:$N$9,2,FALSE)),VLOOKUP('Crash Summary Worksheet'!$E155,'Crash Types &amp; Calculations'!$D$5:$K$26,8,FALSE),FALSE))</f>
        <v>1</v>
      </c>
      <c r="AT155" s="285">
        <f ca="1">IF(OR(ISBLANK('Worksheet 2b'!$D$27),ISBLANK($D155),ISBLANK($E155),$H155="N",ISBLANK($H155)),1,VLOOKUP('Worksheet 2b'!$D$27,INDIRECT(VLOOKUP('Crash Summary Worksheet'!$D155,'Crash Types &amp; Calculations'!$M$5:$N$9,2,FALSE)),VLOOKUP("Wet Pavement",'Crash Types &amp; Calculations'!$D$5:$K$26,8,FALSE),FALSE))</f>
        <v>1</v>
      </c>
      <c r="AU155" s="286">
        <f ca="1">IF(OR(ISBLANK('Worksheet 2b'!$D$27),ISBLANK($D155),ISBLANK($E155),$G155="N",ISBLANK($G155)),1,VLOOKUP('Worksheet 2b'!$D$27,INDIRECT(VLOOKUP('Crash Summary Worksheet'!$D155,'Crash Types &amp; Calculations'!$M$5:$N$9,2,FALSE)),VLOOKUP("Night",'Crash Types &amp; Calculations'!$D$5:$K$26,8,FALSE),FALSE))</f>
        <v>1</v>
      </c>
      <c r="AV155" s="288">
        <f t="shared" si="24"/>
        <v>0</v>
      </c>
      <c r="AW155" s="284">
        <f ca="1">IF(OR(ISBLANK('Worksheet 2b'!$D$41),ISBLANK($D155),ISBLANK($E155),ISERROR(VLOOKUP('Worksheet 2b'!$D$41,INDIRECT(VLOOKUP('Crash Summary Worksheet'!$D155,'Crash Types &amp; Calculations'!$M$5:$N$9,2,FALSE)),VLOOKUP('Crash Summary Worksheet'!$E155,'Crash Types &amp; Calculations'!$D$5:$K$26,8,FALSE),FALSE))),1,VLOOKUP('Worksheet 2b'!$D$41,INDIRECT(VLOOKUP('Crash Summary Worksheet'!$D155,'Crash Types &amp; Calculations'!$M$5:$N$9,2,FALSE)),VLOOKUP('Crash Summary Worksheet'!$E155,'Crash Types &amp; Calculations'!$D$5:$K$26,8,FALSE),FALSE))</f>
        <v>1</v>
      </c>
      <c r="AX155" s="285">
        <f ca="1">IF(OR(ISBLANK('Worksheet 2b'!$D$41),ISBLANK($D155),ISBLANK($E155),$H155="N",ISBLANK($H155)),1,VLOOKUP('Worksheet 2b'!$D$41,INDIRECT(VLOOKUP('Crash Summary Worksheet'!$D155,'Crash Types &amp; Calculations'!$M$5:$N$9,2,FALSE)),VLOOKUP("Wet Pavement",'Crash Types &amp; Calculations'!$D$5:$K$26,8,FALSE),FALSE))</f>
        <v>1</v>
      </c>
      <c r="AY155" s="287">
        <f ca="1">IF(OR(ISBLANK('Worksheet 2b'!$D$41),ISBLANK($D155),ISBLANK($E155),$G155="N",ISBLANK($G155)),1,VLOOKUP('Worksheet 2b'!$D$41,INDIRECT(VLOOKUP('Crash Summary Worksheet'!$D155,'Crash Types &amp; Calculations'!$M$5:$N$9,2,FALSE)),VLOOKUP("Night",'Crash Types &amp; Calculations'!$D$5:$K$26,8,FALSE),FALSE))</f>
        <v>1</v>
      </c>
      <c r="AZ155" s="288">
        <f t="shared" si="25"/>
        <v>0</v>
      </c>
    </row>
    <row r="156" spans="1:52" ht="12.75" customHeight="1" x14ac:dyDescent="0.2">
      <c r="A156" s="618">
        <v>151</v>
      </c>
      <c r="B156" s="118"/>
      <c r="C156" s="119"/>
      <c r="D156" s="117"/>
      <c r="E156" s="117"/>
      <c r="F156" s="117"/>
      <c r="G156" s="118"/>
      <c r="H156" s="118"/>
      <c r="I156" s="118"/>
      <c r="J156" s="118"/>
      <c r="K156" s="117"/>
      <c r="L156" s="120"/>
      <c r="M156" s="289">
        <f t="shared" si="26"/>
        <v>0</v>
      </c>
      <c r="N156" s="290">
        <f t="shared" si="27"/>
        <v>1</v>
      </c>
      <c r="O156" s="283">
        <f>IF(ISBLANK('Worksheet 2a'!$D$13),1,
IF(AND(MAX(AC156:AE156)&gt;1,MIN(AC156:AE156)&lt;=1),MAX(AC156:AE156)*MIN(AC156:AE156),
IF(MIN(AC156:AE156)&gt;=1,MAX(AC156:AE156),MIN(AC156:AE156))))</f>
        <v>1</v>
      </c>
      <c r="P156" s="283">
        <f>IF(ISBLANK('Worksheet 2a'!$D$27),1,
IF(AND(MAX(AG156:AI156)&gt;1,MIN(AG156:AI156)&lt;=1),MAX(AG156:AI156)*MIN(AG156:AI156),
IF(MIN(AG156:AI156)&gt;=1,MAX(AG156:AI156),MIN(AG156:AI156))))</f>
        <v>1</v>
      </c>
      <c r="Q156" s="283">
        <f>IF(ISBLANK('Worksheet 2a'!$D$41),1,
IF(AND(MAX(AK156:AM156)&gt;1,MIN(AK156:AM156)&lt;=1),MAX(AK156:AM156)*MIN(AK156:AM156),
IF(MIN(AK156:AM156)&gt;=1,MAX(AK156:AM156),MIN(AK156:AM156))))</f>
        <v>1</v>
      </c>
      <c r="R156" s="283">
        <f>IF(ISBLANK('Worksheet 2b'!$D$13),1,
IF(AND(MAX(AO156:AQ156)&gt;1,MIN(AO156:AQ156)&lt;=1),MAX(AO156:AQ156)*MIN(AO156:AQ156),
IF(MIN(AO156:AQ156)&gt;=1,MAX(AO156:AQ156),MIN(AO156:AQ156))))</f>
        <v>1</v>
      </c>
      <c r="S156" s="283">
        <f>IF(ISBLANK('Worksheet 2b'!$D$27),1,
IF(AND(MAX(AS156:AU156)&gt;1,MIN(AS156:AU156)&lt;=1),MAX(AS156:AU156)*MIN(AS156:AU156),
IF(MIN(AS156:AU156)&gt;=1,MAX(AS156:AU156),MIN(AS156:AU156))))</f>
        <v>1</v>
      </c>
      <c r="T156" s="283">
        <f>IF(ISBLANK('Worksheet 2b'!$D$41),1,
IF(AND(MAX(AW156:AY156)&gt;1,MIN(AW156:AY156)&lt;=1),MAX(AW156:AY156)*MIN(AW156:AY156),
IF(MIN(AW156:AY156)&gt;=1,MAX(AW156:AY156),MIN(AW156:AY156))))</f>
        <v>1</v>
      </c>
      <c r="U156" s="669" cm="1">
        <f t="array" ref="U156">IF(MAX(O156:T156)&lt;=1,1,PRODUCT(IF(O156:T156&gt;=1,O156:T156)))</f>
        <v>1</v>
      </c>
      <c r="V156" s="669">
        <f t="shared" si="28"/>
        <v>1</v>
      </c>
      <c r="W156" s="683" t="str">
        <f t="shared" si="29"/>
        <v>X</v>
      </c>
      <c r="X156" s="683">
        <f>IF(P156=MIN($O156:$T156),IF(COUNTIF($W156:W156,"X")&gt;0,P156,"X"),P156)</f>
        <v>1</v>
      </c>
      <c r="Y156" s="683">
        <f>IF(Q156=MIN($O156:$T156),IF(COUNTIF($W156:X156,"X")&gt;0,Q156,"X"),Q156)</f>
        <v>1</v>
      </c>
      <c r="Z156" s="683">
        <f>IF(R156=MIN($O156:$T156),IF(COUNTIF($W156:Y156,"X")&gt;0,R156,"X"),R156)</f>
        <v>1</v>
      </c>
      <c r="AA156" s="683">
        <f>IF(S156=MIN($O156:$T156),IF(COUNTIF($W156:Z156,"X")&gt;0,S156,"X"),S156)</f>
        <v>1</v>
      </c>
      <c r="AB156" s="684">
        <f>IF(T156=MIN($O156:$T156),IF(COUNTIF($W156:AA156,"X")&gt;0,T156,"X"),T156)</f>
        <v>1</v>
      </c>
      <c r="AC156" s="284">
        <f ca="1">IF(OR(ISBLANK('Worksheet 2a'!$D$13),ISBLANK($D156),ISBLANK($E156),ISERROR(VLOOKUP('Worksheet 2a'!$D$13,INDIRECT(VLOOKUP('Crash Summary Worksheet'!$D156,'Crash Types &amp; Calculations'!$M$5:$N$9,2,FALSE)),VLOOKUP('Crash Summary Worksheet'!$E156,'Crash Types &amp; Calculations'!$D$5:$K$26,8,FALSE),FALSE))),1,VLOOKUP('Worksheet 2a'!$D$13,INDIRECT(VLOOKUP('Crash Summary Worksheet'!$D156,'Crash Types &amp; Calculations'!$M$5:$N$9,2,FALSE)),VLOOKUP('Crash Summary Worksheet'!$E156,'Crash Types &amp; Calculations'!$D$5:$K$26,8,FALSE),FALSE))</f>
        <v>1</v>
      </c>
      <c r="AD156" s="285">
        <f ca="1">IF(OR(ISBLANK('Worksheet 2a'!$D$13),ISBLANK($D156),ISBLANK($E156),$H156="N",ISBLANK($H156)),1,VLOOKUP('Worksheet 2a'!$D$13,INDIRECT(VLOOKUP('Crash Summary Worksheet'!$D156,'Crash Types &amp; Calculations'!$M$5:$N$9,2,FALSE)),VLOOKUP("Wet Pavement",'Crash Types &amp; Calculations'!$D$5:$K$26,8,FALSE),FALSE))</f>
        <v>1</v>
      </c>
      <c r="AE156" s="286">
        <f ca="1">IF(OR(ISBLANK('Worksheet 2a'!$D$13),ISBLANK($D156),ISBLANK($E156),$G156="N",ISBLANK($G156)),1,VLOOKUP('Worksheet 2a'!$D$13,INDIRECT(VLOOKUP('Crash Summary Worksheet'!$D156,'Crash Types &amp; Calculations'!$M$5:$N$9,2,FALSE)),VLOOKUP("Night",'Crash Types &amp; Calculations'!$D$5:$K$26,8,FALSE),FALSE))</f>
        <v>1</v>
      </c>
      <c r="AF156" s="288">
        <f t="shared" si="20"/>
        <v>0</v>
      </c>
      <c r="AG156" s="284">
        <f ca="1">IF(OR(ISBLANK('Worksheet 2a'!$D$27),ISBLANK($D156),ISBLANK($E156),ISERROR(VLOOKUP('Worksheet 2a'!$D$27,INDIRECT(VLOOKUP('Crash Summary Worksheet'!$D156,'Crash Types &amp; Calculations'!$M$5:$N$9,2,FALSE)),VLOOKUP('Crash Summary Worksheet'!$E156,'Crash Types &amp; Calculations'!$D$5:$K$26,8,FALSE),FALSE))),1,VLOOKUP('Worksheet 2a'!$D$27,INDIRECT(VLOOKUP('Crash Summary Worksheet'!$D156,'Crash Types &amp; Calculations'!$M$5:$N$9,2,FALSE)),VLOOKUP('Crash Summary Worksheet'!$E156,'Crash Types &amp; Calculations'!$D$5:$K$26,8,FALSE),FALSE))</f>
        <v>1</v>
      </c>
      <c r="AH156" s="285">
        <f ca="1">IF(OR(ISBLANK('Worksheet 2a'!$D$27),ISBLANK($D156),ISBLANK($E156),$H156="N",ISBLANK($H156)),1,VLOOKUP('Worksheet 2a'!$D$27,INDIRECT(VLOOKUP('Crash Summary Worksheet'!$D156,'Crash Types &amp; Calculations'!$M$5:$N$9,2,FALSE)),VLOOKUP("Wet Pavement",'Crash Types &amp; Calculations'!$D$5:$K$26,8,FALSE),FALSE))</f>
        <v>1</v>
      </c>
      <c r="AI156" s="286">
        <f ca="1">IF(OR(ISBLANK('Worksheet 2a'!$D$27),ISBLANK($D156),ISBLANK($E156),$G156="N",ISBLANK($G156)),1,VLOOKUP('Worksheet 2a'!$D$27,INDIRECT(VLOOKUP('Crash Summary Worksheet'!$D156,'Crash Types &amp; Calculations'!$M$5:$N$9,2,FALSE)),VLOOKUP("Night",'Crash Types &amp; Calculations'!$D$5:$K$26,8,FALSE),FALSE))</f>
        <v>1</v>
      </c>
      <c r="AJ156" s="288">
        <f t="shared" si="21"/>
        <v>0</v>
      </c>
      <c r="AK156" s="284">
        <f ca="1">IF(OR(ISBLANK('Worksheet 2a'!$D$41),ISBLANK($D156),ISBLANK($E156),ISERROR(VLOOKUP('Worksheet 2a'!$D$41,INDIRECT(VLOOKUP('Crash Summary Worksheet'!$D156,'Crash Types &amp; Calculations'!$M$5:$N$9,2,FALSE)),VLOOKUP('Crash Summary Worksheet'!$E156,'Crash Types &amp; Calculations'!$D$5:$K$26,8,FALSE),FALSE))),1,VLOOKUP('Worksheet 2a'!$D$41,INDIRECT(VLOOKUP('Crash Summary Worksheet'!$D156,'Crash Types &amp; Calculations'!$M$5:$N$9,2,FALSE)),VLOOKUP('Crash Summary Worksheet'!$E156,'Crash Types &amp; Calculations'!$D$5:$K$26,8,FALSE),FALSE))</f>
        <v>1</v>
      </c>
      <c r="AL156" s="285">
        <f ca="1">IF(OR(ISBLANK('Worksheet 2a'!$D$41),ISBLANK($D156),ISBLANK($E156),$H156="N",ISBLANK($H156)),1,VLOOKUP('Worksheet 2a'!$D$41,INDIRECT(VLOOKUP('Crash Summary Worksheet'!$D156,'Crash Types &amp; Calculations'!$M$5:$N$9,2,FALSE)),VLOOKUP("Wet Pavement",'Crash Types &amp; Calculations'!$D$5:$K$26,8,FALSE),FALSE))</f>
        <v>1</v>
      </c>
      <c r="AM156" s="287">
        <f ca="1">IF(OR(ISBLANK('Worksheet 2a'!$D$41),ISBLANK($D156),ISBLANK($E156),$G156="N",ISBLANK($G156)),1,VLOOKUP('Worksheet 2a'!$D$41,INDIRECT(VLOOKUP('Crash Summary Worksheet'!$D156,'Crash Types &amp; Calculations'!$M$5:$N$9,2,FALSE)),VLOOKUP("Night",'Crash Types &amp; Calculations'!$D$5:$K$26,8,FALSE),FALSE))</f>
        <v>1</v>
      </c>
      <c r="AN156" s="288">
        <f t="shared" si="22"/>
        <v>0</v>
      </c>
      <c r="AO156" s="284">
        <f ca="1">IF(OR(ISBLANK('Worksheet 2b'!$D$13),ISBLANK($D156),ISBLANK($E156),ISERROR(VLOOKUP('Worksheet 2b'!$D$13,INDIRECT(VLOOKUP('Crash Summary Worksheet'!$D156,'Crash Types &amp; Calculations'!$M$5:$N$9,2,FALSE)),VLOOKUP('Crash Summary Worksheet'!$E156,'Crash Types &amp; Calculations'!$D$5:$K$26,8,FALSE),FALSE))),1,VLOOKUP('Worksheet 2b'!$D$13,INDIRECT(VLOOKUP('Crash Summary Worksheet'!$D156,'Crash Types &amp; Calculations'!$M$5:$N$9,2,FALSE)),VLOOKUP('Crash Summary Worksheet'!$E156,'Crash Types &amp; Calculations'!$D$5:$K$26,8,FALSE),FALSE))</f>
        <v>1</v>
      </c>
      <c r="AP156" s="285">
        <f ca="1">IF(OR(ISBLANK('Worksheet 2b'!$D$13),ISBLANK($D156),ISBLANK($E156),$H156="N",ISBLANK($H156)),1,VLOOKUP('Worksheet 2b'!$D$13,INDIRECT(VLOOKUP('Crash Summary Worksheet'!$D156,'Crash Types &amp; Calculations'!$M$5:$N$9,2,FALSE)),VLOOKUP("Wet Pavement",'Crash Types &amp; Calculations'!$D$5:$K$26,8,FALSE),FALSE))</f>
        <v>1</v>
      </c>
      <c r="AQ156" s="286">
        <f ca="1">IF(OR(ISBLANK('Worksheet 2b'!$D$13),ISBLANK($D156),ISBLANK($E156),$G156="N",ISBLANK($G156)),1,VLOOKUP('Worksheet 2b'!$D$13,INDIRECT(VLOOKUP('Crash Summary Worksheet'!$D156,'Crash Types &amp; Calculations'!$M$5:$N$9,2,FALSE)),VLOOKUP("Night",'Crash Types &amp; Calculations'!$D$5:$K$26,8,FALSE),FALSE))</f>
        <v>1</v>
      </c>
      <c r="AR156" s="288">
        <f t="shared" si="23"/>
        <v>0</v>
      </c>
      <c r="AS156" s="284">
        <f ca="1">IF(OR(ISBLANK('Worksheet 2b'!$D$27),ISBLANK($D156),ISBLANK($E156),ISERROR(VLOOKUP('Worksheet 2b'!$D$27,INDIRECT(VLOOKUP('Crash Summary Worksheet'!$D156,'Crash Types &amp; Calculations'!$M$5:$N$9,2,FALSE)),VLOOKUP('Crash Summary Worksheet'!$E156,'Crash Types &amp; Calculations'!$D$5:$K$26,8,FALSE),FALSE))),1,VLOOKUP('Worksheet 2b'!$D$27,INDIRECT(VLOOKUP('Crash Summary Worksheet'!$D156,'Crash Types &amp; Calculations'!$M$5:$N$9,2,FALSE)),VLOOKUP('Crash Summary Worksheet'!$E156,'Crash Types &amp; Calculations'!$D$5:$K$26,8,FALSE),FALSE))</f>
        <v>1</v>
      </c>
      <c r="AT156" s="285">
        <f ca="1">IF(OR(ISBLANK('Worksheet 2b'!$D$27),ISBLANK($D156),ISBLANK($E156),$H156="N",ISBLANK($H156)),1,VLOOKUP('Worksheet 2b'!$D$27,INDIRECT(VLOOKUP('Crash Summary Worksheet'!$D156,'Crash Types &amp; Calculations'!$M$5:$N$9,2,FALSE)),VLOOKUP("Wet Pavement",'Crash Types &amp; Calculations'!$D$5:$K$26,8,FALSE),FALSE))</f>
        <v>1</v>
      </c>
      <c r="AU156" s="286">
        <f ca="1">IF(OR(ISBLANK('Worksheet 2b'!$D$27),ISBLANK($D156),ISBLANK($E156),$G156="N",ISBLANK($G156)),1,VLOOKUP('Worksheet 2b'!$D$27,INDIRECT(VLOOKUP('Crash Summary Worksheet'!$D156,'Crash Types &amp; Calculations'!$M$5:$N$9,2,FALSE)),VLOOKUP("Night",'Crash Types &amp; Calculations'!$D$5:$K$26,8,FALSE),FALSE))</f>
        <v>1</v>
      </c>
      <c r="AV156" s="288">
        <f t="shared" si="24"/>
        <v>0</v>
      </c>
      <c r="AW156" s="284">
        <f ca="1">IF(OR(ISBLANK('Worksheet 2b'!$D$41),ISBLANK($D156),ISBLANK($E156),ISERROR(VLOOKUP('Worksheet 2b'!$D$41,INDIRECT(VLOOKUP('Crash Summary Worksheet'!$D156,'Crash Types &amp; Calculations'!$M$5:$N$9,2,FALSE)),VLOOKUP('Crash Summary Worksheet'!$E156,'Crash Types &amp; Calculations'!$D$5:$K$26,8,FALSE),FALSE))),1,VLOOKUP('Worksheet 2b'!$D$41,INDIRECT(VLOOKUP('Crash Summary Worksheet'!$D156,'Crash Types &amp; Calculations'!$M$5:$N$9,2,FALSE)),VLOOKUP('Crash Summary Worksheet'!$E156,'Crash Types &amp; Calculations'!$D$5:$K$26,8,FALSE),FALSE))</f>
        <v>1</v>
      </c>
      <c r="AX156" s="285">
        <f ca="1">IF(OR(ISBLANK('Worksheet 2b'!$D$41),ISBLANK($D156),ISBLANK($E156),$H156="N",ISBLANK($H156)),1,VLOOKUP('Worksheet 2b'!$D$41,INDIRECT(VLOOKUP('Crash Summary Worksheet'!$D156,'Crash Types &amp; Calculations'!$M$5:$N$9,2,FALSE)),VLOOKUP("Wet Pavement",'Crash Types &amp; Calculations'!$D$5:$K$26,8,FALSE),FALSE))</f>
        <v>1</v>
      </c>
      <c r="AY156" s="287">
        <f ca="1">IF(OR(ISBLANK('Worksheet 2b'!$D$41),ISBLANK($D156),ISBLANK($E156),$G156="N",ISBLANK($G156)),1,VLOOKUP('Worksheet 2b'!$D$41,INDIRECT(VLOOKUP('Crash Summary Worksheet'!$D156,'Crash Types &amp; Calculations'!$M$5:$N$9,2,FALSE)),VLOOKUP("Night",'Crash Types &amp; Calculations'!$D$5:$K$26,8,FALSE),FALSE))</f>
        <v>1</v>
      </c>
      <c r="AZ156" s="288">
        <f t="shared" si="25"/>
        <v>0</v>
      </c>
    </row>
    <row r="157" spans="1:52" ht="12.75" customHeight="1" x14ac:dyDescent="0.2">
      <c r="A157" s="618">
        <v>152</v>
      </c>
      <c r="B157" s="118"/>
      <c r="C157" s="119"/>
      <c r="D157" s="117"/>
      <c r="E157" s="117"/>
      <c r="F157" s="117"/>
      <c r="G157" s="118"/>
      <c r="H157" s="118"/>
      <c r="I157" s="118"/>
      <c r="J157" s="118"/>
      <c r="K157" s="117"/>
      <c r="L157" s="120"/>
      <c r="M157" s="289">
        <f t="shared" si="26"/>
        <v>0</v>
      </c>
      <c r="N157" s="290">
        <f t="shared" si="27"/>
        <v>1</v>
      </c>
      <c r="O157" s="283">
        <f>IF(ISBLANK('Worksheet 2a'!$D$13),1,
IF(AND(MAX(AC157:AE157)&gt;1,MIN(AC157:AE157)&lt;=1),MAX(AC157:AE157)*MIN(AC157:AE157),
IF(MIN(AC157:AE157)&gt;=1,MAX(AC157:AE157),MIN(AC157:AE157))))</f>
        <v>1</v>
      </c>
      <c r="P157" s="283">
        <f>IF(ISBLANK('Worksheet 2a'!$D$27),1,
IF(AND(MAX(AG157:AI157)&gt;1,MIN(AG157:AI157)&lt;=1),MAX(AG157:AI157)*MIN(AG157:AI157),
IF(MIN(AG157:AI157)&gt;=1,MAX(AG157:AI157),MIN(AG157:AI157))))</f>
        <v>1</v>
      </c>
      <c r="Q157" s="283">
        <f>IF(ISBLANK('Worksheet 2a'!$D$41),1,
IF(AND(MAX(AK157:AM157)&gt;1,MIN(AK157:AM157)&lt;=1),MAX(AK157:AM157)*MIN(AK157:AM157),
IF(MIN(AK157:AM157)&gt;=1,MAX(AK157:AM157),MIN(AK157:AM157))))</f>
        <v>1</v>
      </c>
      <c r="R157" s="283">
        <f>IF(ISBLANK('Worksheet 2b'!$D$13),1,
IF(AND(MAX(AO157:AQ157)&gt;1,MIN(AO157:AQ157)&lt;=1),MAX(AO157:AQ157)*MIN(AO157:AQ157),
IF(MIN(AO157:AQ157)&gt;=1,MAX(AO157:AQ157),MIN(AO157:AQ157))))</f>
        <v>1</v>
      </c>
      <c r="S157" s="283">
        <f>IF(ISBLANK('Worksheet 2b'!$D$27),1,
IF(AND(MAX(AS157:AU157)&gt;1,MIN(AS157:AU157)&lt;=1),MAX(AS157:AU157)*MIN(AS157:AU157),
IF(MIN(AS157:AU157)&gt;=1,MAX(AS157:AU157),MIN(AS157:AU157))))</f>
        <v>1</v>
      </c>
      <c r="T157" s="283">
        <f>IF(ISBLANK('Worksheet 2b'!$D$41),1,
IF(AND(MAX(AW157:AY157)&gt;1,MIN(AW157:AY157)&lt;=1),MAX(AW157:AY157)*MIN(AW157:AY157),
IF(MIN(AW157:AY157)&gt;=1,MAX(AW157:AY157),MIN(AW157:AY157))))</f>
        <v>1</v>
      </c>
      <c r="U157" s="669" cm="1">
        <f t="array" ref="U157">IF(MAX(O157:T157)&lt;=1,1,PRODUCT(IF(O157:T157&gt;=1,O157:T157)))</f>
        <v>1</v>
      </c>
      <c r="V157" s="669">
        <f t="shared" si="28"/>
        <v>1</v>
      </c>
      <c r="W157" s="683" t="str">
        <f t="shared" si="29"/>
        <v>X</v>
      </c>
      <c r="X157" s="683">
        <f>IF(P157=MIN($O157:$T157),IF(COUNTIF($W157:W157,"X")&gt;0,P157,"X"),P157)</f>
        <v>1</v>
      </c>
      <c r="Y157" s="683">
        <f>IF(Q157=MIN($O157:$T157),IF(COUNTIF($W157:X157,"X")&gt;0,Q157,"X"),Q157)</f>
        <v>1</v>
      </c>
      <c r="Z157" s="683">
        <f>IF(R157=MIN($O157:$T157),IF(COUNTIF($W157:Y157,"X")&gt;0,R157,"X"),R157)</f>
        <v>1</v>
      </c>
      <c r="AA157" s="683">
        <f>IF(S157=MIN($O157:$T157),IF(COUNTIF($W157:Z157,"X")&gt;0,S157,"X"),S157)</f>
        <v>1</v>
      </c>
      <c r="AB157" s="684">
        <f>IF(T157=MIN($O157:$T157),IF(COUNTIF($W157:AA157,"X")&gt;0,T157,"X"),T157)</f>
        <v>1</v>
      </c>
      <c r="AC157" s="284">
        <f ca="1">IF(OR(ISBLANK('Worksheet 2a'!$D$13),ISBLANK($D157),ISBLANK($E157),ISERROR(VLOOKUP('Worksheet 2a'!$D$13,INDIRECT(VLOOKUP('Crash Summary Worksheet'!$D157,'Crash Types &amp; Calculations'!$M$5:$N$9,2,FALSE)),VLOOKUP('Crash Summary Worksheet'!$E157,'Crash Types &amp; Calculations'!$D$5:$K$26,8,FALSE),FALSE))),1,VLOOKUP('Worksheet 2a'!$D$13,INDIRECT(VLOOKUP('Crash Summary Worksheet'!$D157,'Crash Types &amp; Calculations'!$M$5:$N$9,2,FALSE)),VLOOKUP('Crash Summary Worksheet'!$E157,'Crash Types &amp; Calculations'!$D$5:$K$26,8,FALSE),FALSE))</f>
        <v>1</v>
      </c>
      <c r="AD157" s="285">
        <f ca="1">IF(OR(ISBLANK('Worksheet 2a'!$D$13),ISBLANK($D157),ISBLANK($E157),$H157="N",ISBLANK($H157)),1,VLOOKUP('Worksheet 2a'!$D$13,INDIRECT(VLOOKUP('Crash Summary Worksheet'!$D157,'Crash Types &amp; Calculations'!$M$5:$N$9,2,FALSE)),VLOOKUP("Wet Pavement",'Crash Types &amp; Calculations'!$D$5:$K$26,8,FALSE),FALSE))</f>
        <v>1</v>
      </c>
      <c r="AE157" s="286">
        <f ca="1">IF(OR(ISBLANK('Worksheet 2a'!$D$13),ISBLANK($D157),ISBLANK($E157),$G157="N",ISBLANK($G157)),1,VLOOKUP('Worksheet 2a'!$D$13,INDIRECT(VLOOKUP('Crash Summary Worksheet'!$D157,'Crash Types &amp; Calculations'!$M$5:$N$9,2,FALSE)),VLOOKUP("Night",'Crash Types &amp; Calculations'!$D$5:$K$26,8,FALSE),FALSE))</f>
        <v>1</v>
      </c>
      <c r="AF157" s="288">
        <f t="shared" si="20"/>
        <v>0</v>
      </c>
      <c r="AG157" s="284">
        <f ca="1">IF(OR(ISBLANK('Worksheet 2a'!$D$27),ISBLANK($D157),ISBLANK($E157),ISERROR(VLOOKUP('Worksheet 2a'!$D$27,INDIRECT(VLOOKUP('Crash Summary Worksheet'!$D157,'Crash Types &amp; Calculations'!$M$5:$N$9,2,FALSE)),VLOOKUP('Crash Summary Worksheet'!$E157,'Crash Types &amp; Calculations'!$D$5:$K$26,8,FALSE),FALSE))),1,VLOOKUP('Worksheet 2a'!$D$27,INDIRECT(VLOOKUP('Crash Summary Worksheet'!$D157,'Crash Types &amp; Calculations'!$M$5:$N$9,2,FALSE)),VLOOKUP('Crash Summary Worksheet'!$E157,'Crash Types &amp; Calculations'!$D$5:$K$26,8,FALSE),FALSE))</f>
        <v>1</v>
      </c>
      <c r="AH157" s="285">
        <f ca="1">IF(OR(ISBLANK('Worksheet 2a'!$D$27),ISBLANK($D157),ISBLANK($E157),$H157="N",ISBLANK($H157)),1,VLOOKUP('Worksheet 2a'!$D$27,INDIRECT(VLOOKUP('Crash Summary Worksheet'!$D157,'Crash Types &amp; Calculations'!$M$5:$N$9,2,FALSE)),VLOOKUP("Wet Pavement",'Crash Types &amp; Calculations'!$D$5:$K$26,8,FALSE),FALSE))</f>
        <v>1</v>
      </c>
      <c r="AI157" s="286">
        <f ca="1">IF(OR(ISBLANK('Worksheet 2a'!$D$27),ISBLANK($D157),ISBLANK($E157),$G157="N",ISBLANK($G157)),1,VLOOKUP('Worksheet 2a'!$D$27,INDIRECT(VLOOKUP('Crash Summary Worksheet'!$D157,'Crash Types &amp; Calculations'!$M$5:$N$9,2,FALSE)),VLOOKUP("Night",'Crash Types &amp; Calculations'!$D$5:$K$26,8,FALSE),FALSE))</f>
        <v>1</v>
      </c>
      <c r="AJ157" s="288">
        <f t="shared" si="21"/>
        <v>0</v>
      </c>
      <c r="AK157" s="284">
        <f ca="1">IF(OR(ISBLANK('Worksheet 2a'!$D$41),ISBLANK($D157),ISBLANK($E157),ISERROR(VLOOKUP('Worksheet 2a'!$D$41,INDIRECT(VLOOKUP('Crash Summary Worksheet'!$D157,'Crash Types &amp; Calculations'!$M$5:$N$9,2,FALSE)),VLOOKUP('Crash Summary Worksheet'!$E157,'Crash Types &amp; Calculations'!$D$5:$K$26,8,FALSE),FALSE))),1,VLOOKUP('Worksheet 2a'!$D$41,INDIRECT(VLOOKUP('Crash Summary Worksheet'!$D157,'Crash Types &amp; Calculations'!$M$5:$N$9,2,FALSE)),VLOOKUP('Crash Summary Worksheet'!$E157,'Crash Types &amp; Calculations'!$D$5:$K$26,8,FALSE),FALSE))</f>
        <v>1</v>
      </c>
      <c r="AL157" s="285">
        <f ca="1">IF(OR(ISBLANK('Worksheet 2a'!$D$41),ISBLANK($D157),ISBLANK($E157),$H157="N",ISBLANK($H157)),1,VLOOKUP('Worksheet 2a'!$D$41,INDIRECT(VLOOKUP('Crash Summary Worksheet'!$D157,'Crash Types &amp; Calculations'!$M$5:$N$9,2,FALSE)),VLOOKUP("Wet Pavement",'Crash Types &amp; Calculations'!$D$5:$K$26,8,FALSE),FALSE))</f>
        <v>1</v>
      </c>
      <c r="AM157" s="287">
        <f ca="1">IF(OR(ISBLANK('Worksheet 2a'!$D$41),ISBLANK($D157),ISBLANK($E157),$G157="N",ISBLANK($G157)),1,VLOOKUP('Worksheet 2a'!$D$41,INDIRECT(VLOOKUP('Crash Summary Worksheet'!$D157,'Crash Types &amp; Calculations'!$M$5:$N$9,2,FALSE)),VLOOKUP("Night",'Crash Types &amp; Calculations'!$D$5:$K$26,8,FALSE),FALSE))</f>
        <v>1</v>
      </c>
      <c r="AN157" s="288">
        <f t="shared" si="22"/>
        <v>0</v>
      </c>
      <c r="AO157" s="284">
        <f ca="1">IF(OR(ISBLANK('Worksheet 2b'!$D$13),ISBLANK($D157),ISBLANK($E157),ISERROR(VLOOKUP('Worksheet 2b'!$D$13,INDIRECT(VLOOKUP('Crash Summary Worksheet'!$D157,'Crash Types &amp; Calculations'!$M$5:$N$9,2,FALSE)),VLOOKUP('Crash Summary Worksheet'!$E157,'Crash Types &amp; Calculations'!$D$5:$K$26,8,FALSE),FALSE))),1,VLOOKUP('Worksheet 2b'!$D$13,INDIRECT(VLOOKUP('Crash Summary Worksheet'!$D157,'Crash Types &amp; Calculations'!$M$5:$N$9,2,FALSE)),VLOOKUP('Crash Summary Worksheet'!$E157,'Crash Types &amp; Calculations'!$D$5:$K$26,8,FALSE),FALSE))</f>
        <v>1</v>
      </c>
      <c r="AP157" s="285">
        <f ca="1">IF(OR(ISBLANK('Worksheet 2b'!$D$13),ISBLANK($D157),ISBLANK($E157),$H157="N",ISBLANK($H157)),1,VLOOKUP('Worksheet 2b'!$D$13,INDIRECT(VLOOKUP('Crash Summary Worksheet'!$D157,'Crash Types &amp; Calculations'!$M$5:$N$9,2,FALSE)),VLOOKUP("Wet Pavement",'Crash Types &amp; Calculations'!$D$5:$K$26,8,FALSE),FALSE))</f>
        <v>1</v>
      </c>
      <c r="AQ157" s="286">
        <f ca="1">IF(OR(ISBLANK('Worksheet 2b'!$D$13),ISBLANK($D157),ISBLANK($E157),$G157="N",ISBLANK($G157)),1,VLOOKUP('Worksheet 2b'!$D$13,INDIRECT(VLOOKUP('Crash Summary Worksheet'!$D157,'Crash Types &amp; Calculations'!$M$5:$N$9,2,FALSE)),VLOOKUP("Night",'Crash Types &amp; Calculations'!$D$5:$K$26,8,FALSE),FALSE))</f>
        <v>1</v>
      </c>
      <c r="AR157" s="288">
        <f t="shared" si="23"/>
        <v>0</v>
      </c>
      <c r="AS157" s="284">
        <f ca="1">IF(OR(ISBLANK('Worksheet 2b'!$D$27),ISBLANK($D157),ISBLANK($E157),ISERROR(VLOOKUP('Worksheet 2b'!$D$27,INDIRECT(VLOOKUP('Crash Summary Worksheet'!$D157,'Crash Types &amp; Calculations'!$M$5:$N$9,2,FALSE)),VLOOKUP('Crash Summary Worksheet'!$E157,'Crash Types &amp; Calculations'!$D$5:$K$26,8,FALSE),FALSE))),1,VLOOKUP('Worksheet 2b'!$D$27,INDIRECT(VLOOKUP('Crash Summary Worksheet'!$D157,'Crash Types &amp; Calculations'!$M$5:$N$9,2,FALSE)),VLOOKUP('Crash Summary Worksheet'!$E157,'Crash Types &amp; Calculations'!$D$5:$K$26,8,FALSE),FALSE))</f>
        <v>1</v>
      </c>
      <c r="AT157" s="285">
        <f ca="1">IF(OR(ISBLANK('Worksheet 2b'!$D$27),ISBLANK($D157),ISBLANK($E157),$H157="N",ISBLANK($H157)),1,VLOOKUP('Worksheet 2b'!$D$27,INDIRECT(VLOOKUP('Crash Summary Worksheet'!$D157,'Crash Types &amp; Calculations'!$M$5:$N$9,2,FALSE)),VLOOKUP("Wet Pavement",'Crash Types &amp; Calculations'!$D$5:$K$26,8,FALSE),FALSE))</f>
        <v>1</v>
      </c>
      <c r="AU157" s="286">
        <f ca="1">IF(OR(ISBLANK('Worksheet 2b'!$D$27),ISBLANK($D157),ISBLANK($E157),$G157="N",ISBLANK($G157)),1,VLOOKUP('Worksheet 2b'!$D$27,INDIRECT(VLOOKUP('Crash Summary Worksheet'!$D157,'Crash Types &amp; Calculations'!$M$5:$N$9,2,FALSE)),VLOOKUP("Night",'Crash Types &amp; Calculations'!$D$5:$K$26,8,FALSE),FALSE))</f>
        <v>1</v>
      </c>
      <c r="AV157" s="288">
        <f t="shared" si="24"/>
        <v>0</v>
      </c>
      <c r="AW157" s="284">
        <f ca="1">IF(OR(ISBLANK('Worksheet 2b'!$D$41),ISBLANK($D157),ISBLANK($E157),ISERROR(VLOOKUP('Worksheet 2b'!$D$41,INDIRECT(VLOOKUP('Crash Summary Worksheet'!$D157,'Crash Types &amp; Calculations'!$M$5:$N$9,2,FALSE)),VLOOKUP('Crash Summary Worksheet'!$E157,'Crash Types &amp; Calculations'!$D$5:$K$26,8,FALSE),FALSE))),1,VLOOKUP('Worksheet 2b'!$D$41,INDIRECT(VLOOKUP('Crash Summary Worksheet'!$D157,'Crash Types &amp; Calculations'!$M$5:$N$9,2,FALSE)),VLOOKUP('Crash Summary Worksheet'!$E157,'Crash Types &amp; Calculations'!$D$5:$K$26,8,FALSE),FALSE))</f>
        <v>1</v>
      </c>
      <c r="AX157" s="285">
        <f ca="1">IF(OR(ISBLANK('Worksheet 2b'!$D$41),ISBLANK($D157),ISBLANK($E157),$H157="N",ISBLANK($H157)),1,VLOOKUP('Worksheet 2b'!$D$41,INDIRECT(VLOOKUP('Crash Summary Worksheet'!$D157,'Crash Types &amp; Calculations'!$M$5:$N$9,2,FALSE)),VLOOKUP("Wet Pavement",'Crash Types &amp; Calculations'!$D$5:$K$26,8,FALSE),FALSE))</f>
        <v>1</v>
      </c>
      <c r="AY157" s="287">
        <f ca="1">IF(OR(ISBLANK('Worksheet 2b'!$D$41),ISBLANK($D157),ISBLANK($E157),$G157="N",ISBLANK($G157)),1,VLOOKUP('Worksheet 2b'!$D$41,INDIRECT(VLOOKUP('Crash Summary Worksheet'!$D157,'Crash Types &amp; Calculations'!$M$5:$N$9,2,FALSE)),VLOOKUP("Night",'Crash Types &amp; Calculations'!$D$5:$K$26,8,FALSE),FALSE))</f>
        <v>1</v>
      </c>
      <c r="AZ157" s="288">
        <f t="shared" si="25"/>
        <v>0</v>
      </c>
    </row>
    <row r="158" spans="1:52" ht="12.75" customHeight="1" x14ac:dyDescent="0.2">
      <c r="A158" s="618">
        <v>153</v>
      </c>
      <c r="B158" s="118"/>
      <c r="C158" s="119"/>
      <c r="D158" s="117"/>
      <c r="E158" s="117"/>
      <c r="F158" s="117"/>
      <c r="G158" s="118"/>
      <c r="H158" s="118"/>
      <c r="I158" s="118"/>
      <c r="J158" s="118"/>
      <c r="K158" s="117"/>
      <c r="L158" s="120"/>
      <c r="M158" s="289">
        <f t="shared" si="26"/>
        <v>0</v>
      </c>
      <c r="N158" s="290">
        <f t="shared" si="27"/>
        <v>1</v>
      </c>
      <c r="O158" s="283">
        <f>IF(ISBLANK('Worksheet 2a'!$D$13),1,
IF(AND(MAX(AC158:AE158)&gt;1,MIN(AC158:AE158)&lt;=1),MAX(AC158:AE158)*MIN(AC158:AE158),
IF(MIN(AC158:AE158)&gt;=1,MAX(AC158:AE158),MIN(AC158:AE158))))</f>
        <v>1</v>
      </c>
      <c r="P158" s="283">
        <f>IF(ISBLANK('Worksheet 2a'!$D$27),1,
IF(AND(MAX(AG158:AI158)&gt;1,MIN(AG158:AI158)&lt;=1),MAX(AG158:AI158)*MIN(AG158:AI158),
IF(MIN(AG158:AI158)&gt;=1,MAX(AG158:AI158),MIN(AG158:AI158))))</f>
        <v>1</v>
      </c>
      <c r="Q158" s="283">
        <f>IF(ISBLANK('Worksheet 2a'!$D$41),1,
IF(AND(MAX(AK158:AM158)&gt;1,MIN(AK158:AM158)&lt;=1),MAX(AK158:AM158)*MIN(AK158:AM158),
IF(MIN(AK158:AM158)&gt;=1,MAX(AK158:AM158),MIN(AK158:AM158))))</f>
        <v>1</v>
      </c>
      <c r="R158" s="283">
        <f>IF(ISBLANK('Worksheet 2b'!$D$13),1,
IF(AND(MAX(AO158:AQ158)&gt;1,MIN(AO158:AQ158)&lt;=1),MAX(AO158:AQ158)*MIN(AO158:AQ158),
IF(MIN(AO158:AQ158)&gt;=1,MAX(AO158:AQ158),MIN(AO158:AQ158))))</f>
        <v>1</v>
      </c>
      <c r="S158" s="283">
        <f>IF(ISBLANK('Worksheet 2b'!$D$27),1,
IF(AND(MAX(AS158:AU158)&gt;1,MIN(AS158:AU158)&lt;=1),MAX(AS158:AU158)*MIN(AS158:AU158),
IF(MIN(AS158:AU158)&gt;=1,MAX(AS158:AU158),MIN(AS158:AU158))))</f>
        <v>1</v>
      </c>
      <c r="T158" s="283">
        <f>IF(ISBLANK('Worksheet 2b'!$D$41),1,
IF(AND(MAX(AW158:AY158)&gt;1,MIN(AW158:AY158)&lt;=1),MAX(AW158:AY158)*MIN(AW158:AY158),
IF(MIN(AW158:AY158)&gt;=1,MAX(AW158:AY158),MIN(AW158:AY158))))</f>
        <v>1</v>
      </c>
      <c r="U158" s="669" cm="1">
        <f t="array" ref="U158">IF(MAX(O158:T158)&lt;=1,1,PRODUCT(IF(O158:T158&gt;=1,O158:T158)))</f>
        <v>1</v>
      </c>
      <c r="V158" s="669">
        <f t="shared" si="28"/>
        <v>1</v>
      </c>
      <c r="W158" s="683" t="str">
        <f t="shared" si="29"/>
        <v>X</v>
      </c>
      <c r="X158" s="683">
        <f>IF(P158=MIN($O158:$T158),IF(COUNTIF($W158:W158,"X")&gt;0,P158,"X"),P158)</f>
        <v>1</v>
      </c>
      <c r="Y158" s="683">
        <f>IF(Q158=MIN($O158:$T158),IF(COUNTIF($W158:X158,"X")&gt;0,Q158,"X"),Q158)</f>
        <v>1</v>
      </c>
      <c r="Z158" s="683">
        <f>IF(R158=MIN($O158:$T158),IF(COUNTIF($W158:Y158,"X")&gt;0,R158,"X"),R158)</f>
        <v>1</v>
      </c>
      <c r="AA158" s="683">
        <f>IF(S158=MIN($O158:$T158),IF(COUNTIF($W158:Z158,"X")&gt;0,S158,"X"),S158)</f>
        <v>1</v>
      </c>
      <c r="AB158" s="684">
        <f>IF(T158=MIN($O158:$T158),IF(COUNTIF($W158:AA158,"X")&gt;0,T158,"X"),T158)</f>
        <v>1</v>
      </c>
      <c r="AC158" s="284">
        <f ca="1">IF(OR(ISBLANK('Worksheet 2a'!$D$13),ISBLANK($D158),ISBLANK($E158),ISERROR(VLOOKUP('Worksheet 2a'!$D$13,INDIRECT(VLOOKUP('Crash Summary Worksheet'!$D158,'Crash Types &amp; Calculations'!$M$5:$N$9,2,FALSE)),VLOOKUP('Crash Summary Worksheet'!$E158,'Crash Types &amp; Calculations'!$D$5:$K$26,8,FALSE),FALSE))),1,VLOOKUP('Worksheet 2a'!$D$13,INDIRECT(VLOOKUP('Crash Summary Worksheet'!$D158,'Crash Types &amp; Calculations'!$M$5:$N$9,2,FALSE)),VLOOKUP('Crash Summary Worksheet'!$E158,'Crash Types &amp; Calculations'!$D$5:$K$26,8,FALSE),FALSE))</f>
        <v>1</v>
      </c>
      <c r="AD158" s="285">
        <f ca="1">IF(OR(ISBLANK('Worksheet 2a'!$D$13),ISBLANK($D158),ISBLANK($E158),$H158="N",ISBLANK($H158)),1,VLOOKUP('Worksheet 2a'!$D$13,INDIRECT(VLOOKUP('Crash Summary Worksheet'!$D158,'Crash Types &amp; Calculations'!$M$5:$N$9,2,FALSE)),VLOOKUP("Wet Pavement",'Crash Types &amp; Calculations'!$D$5:$K$26,8,FALSE),FALSE))</f>
        <v>1</v>
      </c>
      <c r="AE158" s="286">
        <f ca="1">IF(OR(ISBLANK('Worksheet 2a'!$D$13),ISBLANK($D158),ISBLANK($E158),$G158="N",ISBLANK($G158)),1,VLOOKUP('Worksheet 2a'!$D$13,INDIRECT(VLOOKUP('Crash Summary Worksheet'!$D158,'Crash Types &amp; Calculations'!$M$5:$N$9,2,FALSE)),VLOOKUP("Night",'Crash Types &amp; Calculations'!$D$5:$K$26,8,FALSE),FALSE))</f>
        <v>1</v>
      </c>
      <c r="AF158" s="288">
        <f t="shared" si="20"/>
        <v>0</v>
      </c>
      <c r="AG158" s="284">
        <f ca="1">IF(OR(ISBLANK('Worksheet 2a'!$D$27),ISBLANK($D158),ISBLANK($E158),ISERROR(VLOOKUP('Worksheet 2a'!$D$27,INDIRECT(VLOOKUP('Crash Summary Worksheet'!$D158,'Crash Types &amp; Calculations'!$M$5:$N$9,2,FALSE)),VLOOKUP('Crash Summary Worksheet'!$E158,'Crash Types &amp; Calculations'!$D$5:$K$26,8,FALSE),FALSE))),1,VLOOKUP('Worksheet 2a'!$D$27,INDIRECT(VLOOKUP('Crash Summary Worksheet'!$D158,'Crash Types &amp; Calculations'!$M$5:$N$9,2,FALSE)),VLOOKUP('Crash Summary Worksheet'!$E158,'Crash Types &amp; Calculations'!$D$5:$K$26,8,FALSE),FALSE))</f>
        <v>1</v>
      </c>
      <c r="AH158" s="285">
        <f ca="1">IF(OR(ISBLANK('Worksheet 2a'!$D$27),ISBLANK($D158),ISBLANK($E158),$H158="N",ISBLANK($H158)),1,VLOOKUP('Worksheet 2a'!$D$27,INDIRECT(VLOOKUP('Crash Summary Worksheet'!$D158,'Crash Types &amp; Calculations'!$M$5:$N$9,2,FALSE)),VLOOKUP("Wet Pavement",'Crash Types &amp; Calculations'!$D$5:$K$26,8,FALSE),FALSE))</f>
        <v>1</v>
      </c>
      <c r="AI158" s="286">
        <f ca="1">IF(OR(ISBLANK('Worksheet 2a'!$D$27),ISBLANK($D158),ISBLANK($E158),$G158="N",ISBLANK($G158)),1,VLOOKUP('Worksheet 2a'!$D$27,INDIRECT(VLOOKUP('Crash Summary Worksheet'!$D158,'Crash Types &amp; Calculations'!$M$5:$N$9,2,FALSE)),VLOOKUP("Night",'Crash Types &amp; Calculations'!$D$5:$K$26,8,FALSE),FALSE))</f>
        <v>1</v>
      </c>
      <c r="AJ158" s="288">
        <f t="shared" si="21"/>
        <v>0</v>
      </c>
      <c r="AK158" s="284">
        <f ca="1">IF(OR(ISBLANK('Worksheet 2a'!$D$41),ISBLANK($D158),ISBLANK($E158),ISERROR(VLOOKUP('Worksheet 2a'!$D$41,INDIRECT(VLOOKUP('Crash Summary Worksheet'!$D158,'Crash Types &amp; Calculations'!$M$5:$N$9,2,FALSE)),VLOOKUP('Crash Summary Worksheet'!$E158,'Crash Types &amp; Calculations'!$D$5:$K$26,8,FALSE),FALSE))),1,VLOOKUP('Worksheet 2a'!$D$41,INDIRECT(VLOOKUP('Crash Summary Worksheet'!$D158,'Crash Types &amp; Calculations'!$M$5:$N$9,2,FALSE)),VLOOKUP('Crash Summary Worksheet'!$E158,'Crash Types &amp; Calculations'!$D$5:$K$26,8,FALSE),FALSE))</f>
        <v>1</v>
      </c>
      <c r="AL158" s="285">
        <f ca="1">IF(OR(ISBLANK('Worksheet 2a'!$D$41),ISBLANK($D158),ISBLANK($E158),$H158="N",ISBLANK($H158)),1,VLOOKUP('Worksheet 2a'!$D$41,INDIRECT(VLOOKUP('Crash Summary Worksheet'!$D158,'Crash Types &amp; Calculations'!$M$5:$N$9,2,FALSE)),VLOOKUP("Wet Pavement",'Crash Types &amp; Calculations'!$D$5:$K$26,8,FALSE),FALSE))</f>
        <v>1</v>
      </c>
      <c r="AM158" s="287">
        <f ca="1">IF(OR(ISBLANK('Worksheet 2a'!$D$41),ISBLANK($D158),ISBLANK($E158),$G158="N",ISBLANK($G158)),1,VLOOKUP('Worksheet 2a'!$D$41,INDIRECT(VLOOKUP('Crash Summary Worksheet'!$D158,'Crash Types &amp; Calculations'!$M$5:$N$9,2,FALSE)),VLOOKUP("Night",'Crash Types &amp; Calculations'!$D$5:$K$26,8,FALSE),FALSE))</f>
        <v>1</v>
      </c>
      <c r="AN158" s="288">
        <f t="shared" si="22"/>
        <v>0</v>
      </c>
      <c r="AO158" s="284">
        <f ca="1">IF(OR(ISBLANK('Worksheet 2b'!$D$13),ISBLANK($D158),ISBLANK($E158),ISERROR(VLOOKUP('Worksheet 2b'!$D$13,INDIRECT(VLOOKUP('Crash Summary Worksheet'!$D158,'Crash Types &amp; Calculations'!$M$5:$N$9,2,FALSE)),VLOOKUP('Crash Summary Worksheet'!$E158,'Crash Types &amp; Calculations'!$D$5:$K$26,8,FALSE),FALSE))),1,VLOOKUP('Worksheet 2b'!$D$13,INDIRECT(VLOOKUP('Crash Summary Worksheet'!$D158,'Crash Types &amp; Calculations'!$M$5:$N$9,2,FALSE)),VLOOKUP('Crash Summary Worksheet'!$E158,'Crash Types &amp; Calculations'!$D$5:$K$26,8,FALSE),FALSE))</f>
        <v>1</v>
      </c>
      <c r="AP158" s="285">
        <f ca="1">IF(OR(ISBLANK('Worksheet 2b'!$D$13),ISBLANK($D158),ISBLANK($E158),$H158="N",ISBLANK($H158)),1,VLOOKUP('Worksheet 2b'!$D$13,INDIRECT(VLOOKUP('Crash Summary Worksheet'!$D158,'Crash Types &amp; Calculations'!$M$5:$N$9,2,FALSE)),VLOOKUP("Wet Pavement",'Crash Types &amp; Calculations'!$D$5:$K$26,8,FALSE),FALSE))</f>
        <v>1</v>
      </c>
      <c r="AQ158" s="286">
        <f ca="1">IF(OR(ISBLANK('Worksheet 2b'!$D$13),ISBLANK($D158),ISBLANK($E158),$G158="N",ISBLANK($G158)),1,VLOOKUP('Worksheet 2b'!$D$13,INDIRECT(VLOOKUP('Crash Summary Worksheet'!$D158,'Crash Types &amp; Calculations'!$M$5:$N$9,2,FALSE)),VLOOKUP("Night",'Crash Types &amp; Calculations'!$D$5:$K$26,8,FALSE),FALSE))</f>
        <v>1</v>
      </c>
      <c r="AR158" s="288">
        <f t="shared" si="23"/>
        <v>0</v>
      </c>
      <c r="AS158" s="284">
        <f ca="1">IF(OR(ISBLANK('Worksheet 2b'!$D$27),ISBLANK($D158),ISBLANK($E158),ISERROR(VLOOKUP('Worksheet 2b'!$D$27,INDIRECT(VLOOKUP('Crash Summary Worksheet'!$D158,'Crash Types &amp; Calculations'!$M$5:$N$9,2,FALSE)),VLOOKUP('Crash Summary Worksheet'!$E158,'Crash Types &amp; Calculations'!$D$5:$K$26,8,FALSE),FALSE))),1,VLOOKUP('Worksheet 2b'!$D$27,INDIRECT(VLOOKUP('Crash Summary Worksheet'!$D158,'Crash Types &amp; Calculations'!$M$5:$N$9,2,FALSE)),VLOOKUP('Crash Summary Worksheet'!$E158,'Crash Types &amp; Calculations'!$D$5:$K$26,8,FALSE),FALSE))</f>
        <v>1</v>
      </c>
      <c r="AT158" s="285">
        <f ca="1">IF(OR(ISBLANK('Worksheet 2b'!$D$27),ISBLANK($D158),ISBLANK($E158),$H158="N",ISBLANK($H158)),1,VLOOKUP('Worksheet 2b'!$D$27,INDIRECT(VLOOKUP('Crash Summary Worksheet'!$D158,'Crash Types &amp; Calculations'!$M$5:$N$9,2,FALSE)),VLOOKUP("Wet Pavement",'Crash Types &amp; Calculations'!$D$5:$K$26,8,FALSE),FALSE))</f>
        <v>1</v>
      </c>
      <c r="AU158" s="286">
        <f ca="1">IF(OR(ISBLANK('Worksheet 2b'!$D$27),ISBLANK($D158),ISBLANK($E158),$G158="N",ISBLANK($G158)),1,VLOOKUP('Worksheet 2b'!$D$27,INDIRECT(VLOOKUP('Crash Summary Worksheet'!$D158,'Crash Types &amp; Calculations'!$M$5:$N$9,2,FALSE)),VLOOKUP("Night",'Crash Types &amp; Calculations'!$D$5:$K$26,8,FALSE),FALSE))</f>
        <v>1</v>
      </c>
      <c r="AV158" s="288">
        <f t="shared" si="24"/>
        <v>0</v>
      </c>
      <c r="AW158" s="284">
        <f ca="1">IF(OR(ISBLANK('Worksheet 2b'!$D$41),ISBLANK($D158),ISBLANK($E158),ISERROR(VLOOKUP('Worksheet 2b'!$D$41,INDIRECT(VLOOKUP('Crash Summary Worksheet'!$D158,'Crash Types &amp; Calculations'!$M$5:$N$9,2,FALSE)),VLOOKUP('Crash Summary Worksheet'!$E158,'Crash Types &amp; Calculations'!$D$5:$K$26,8,FALSE),FALSE))),1,VLOOKUP('Worksheet 2b'!$D$41,INDIRECT(VLOOKUP('Crash Summary Worksheet'!$D158,'Crash Types &amp; Calculations'!$M$5:$N$9,2,FALSE)),VLOOKUP('Crash Summary Worksheet'!$E158,'Crash Types &amp; Calculations'!$D$5:$K$26,8,FALSE),FALSE))</f>
        <v>1</v>
      </c>
      <c r="AX158" s="285">
        <f ca="1">IF(OR(ISBLANK('Worksheet 2b'!$D$41),ISBLANK($D158),ISBLANK($E158),$H158="N",ISBLANK($H158)),1,VLOOKUP('Worksheet 2b'!$D$41,INDIRECT(VLOOKUP('Crash Summary Worksheet'!$D158,'Crash Types &amp; Calculations'!$M$5:$N$9,2,FALSE)),VLOOKUP("Wet Pavement",'Crash Types &amp; Calculations'!$D$5:$K$26,8,FALSE),FALSE))</f>
        <v>1</v>
      </c>
      <c r="AY158" s="287">
        <f ca="1">IF(OR(ISBLANK('Worksheet 2b'!$D$41),ISBLANK($D158),ISBLANK($E158),$G158="N",ISBLANK($G158)),1,VLOOKUP('Worksheet 2b'!$D$41,INDIRECT(VLOOKUP('Crash Summary Worksheet'!$D158,'Crash Types &amp; Calculations'!$M$5:$N$9,2,FALSE)),VLOOKUP("Night",'Crash Types &amp; Calculations'!$D$5:$K$26,8,FALSE),FALSE))</f>
        <v>1</v>
      </c>
      <c r="AZ158" s="288">
        <f t="shared" si="25"/>
        <v>0</v>
      </c>
    </row>
    <row r="159" spans="1:52" ht="12.75" customHeight="1" x14ac:dyDescent="0.2">
      <c r="A159" s="618">
        <v>154</v>
      </c>
      <c r="B159" s="118"/>
      <c r="C159" s="119"/>
      <c r="D159" s="117"/>
      <c r="E159" s="117"/>
      <c r="F159" s="117"/>
      <c r="G159" s="118"/>
      <c r="H159" s="118"/>
      <c r="I159" s="118"/>
      <c r="J159" s="118"/>
      <c r="K159" s="117"/>
      <c r="L159" s="120"/>
      <c r="M159" s="289">
        <f t="shared" si="26"/>
        <v>0</v>
      </c>
      <c r="N159" s="290">
        <f t="shared" si="27"/>
        <v>1</v>
      </c>
      <c r="O159" s="283">
        <f>IF(ISBLANK('Worksheet 2a'!$D$13),1,
IF(AND(MAX(AC159:AE159)&gt;1,MIN(AC159:AE159)&lt;=1),MAX(AC159:AE159)*MIN(AC159:AE159),
IF(MIN(AC159:AE159)&gt;=1,MAX(AC159:AE159),MIN(AC159:AE159))))</f>
        <v>1</v>
      </c>
      <c r="P159" s="283">
        <f>IF(ISBLANK('Worksheet 2a'!$D$27),1,
IF(AND(MAX(AG159:AI159)&gt;1,MIN(AG159:AI159)&lt;=1),MAX(AG159:AI159)*MIN(AG159:AI159),
IF(MIN(AG159:AI159)&gt;=1,MAX(AG159:AI159),MIN(AG159:AI159))))</f>
        <v>1</v>
      </c>
      <c r="Q159" s="283">
        <f>IF(ISBLANK('Worksheet 2a'!$D$41),1,
IF(AND(MAX(AK159:AM159)&gt;1,MIN(AK159:AM159)&lt;=1),MAX(AK159:AM159)*MIN(AK159:AM159),
IF(MIN(AK159:AM159)&gt;=1,MAX(AK159:AM159),MIN(AK159:AM159))))</f>
        <v>1</v>
      </c>
      <c r="R159" s="283">
        <f>IF(ISBLANK('Worksheet 2b'!$D$13),1,
IF(AND(MAX(AO159:AQ159)&gt;1,MIN(AO159:AQ159)&lt;=1),MAX(AO159:AQ159)*MIN(AO159:AQ159),
IF(MIN(AO159:AQ159)&gt;=1,MAX(AO159:AQ159),MIN(AO159:AQ159))))</f>
        <v>1</v>
      </c>
      <c r="S159" s="283">
        <f>IF(ISBLANK('Worksheet 2b'!$D$27),1,
IF(AND(MAX(AS159:AU159)&gt;1,MIN(AS159:AU159)&lt;=1),MAX(AS159:AU159)*MIN(AS159:AU159),
IF(MIN(AS159:AU159)&gt;=1,MAX(AS159:AU159),MIN(AS159:AU159))))</f>
        <v>1</v>
      </c>
      <c r="T159" s="283">
        <f>IF(ISBLANK('Worksheet 2b'!$D$41),1,
IF(AND(MAX(AW159:AY159)&gt;1,MIN(AW159:AY159)&lt;=1),MAX(AW159:AY159)*MIN(AW159:AY159),
IF(MIN(AW159:AY159)&gt;=1,MAX(AW159:AY159),MIN(AW159:AY159))))</f>
        <v>1</v>
      </c>
      <c r="U159" s="669" cm="1">
        <f t="array" ref="U159">IF(MAX(O159:T159)&lt;=1,1,PRODUCT(IF(O159:T159&gt;=1,O159:T159)))</f>
        <v>1</v>
      </c>
      <c r="V159" s="669">
        <f t="shared" si="28"/>
        <v>1</v>
      </c>
      <c r="W159" s="683" t="str">
        <f t="shared" si="29"/>
        <v>X</v>
      </c>
      <c r="X159" s="683">
        <f>IF(P159=MIN($O159:$T159),IF(COUNTIF($W159:W159,"X")&gt;0,P159,"X"),P159)</f>
        <v>1</v>
      </c>
      <c r="Y159" s="683">
        <f>IF(Q159=MIN($O159:$T159),IF(COUNTIF($W159:X159,"X")&gt;0,Q159,"X"),Q159)</f>
        <v>1</v>
      </c>
      <c r="Z159" s="683">
        <f>IF(R159=MIN($O159:$T159),IF(COUNTIF($W159:Y159,"X")&gt;0,R159,"X"),R159)</f>
        <v>1</v>
      </c>
      <c r="AA159" s="683">
        <f>IF(S159=MIN($O159:$T159),IF(COUNTIF($W159:Z159,"X")&gt;0,S159,"X"),S159)</f>
        <v>1</v>
      </c>
      <c r="AB159" s="684">
        <f>IF(T159=MIN($O159:$T159),IF(COUNTIF($W159:AA159,"X")&gt;0,T159,"X"),T159)</f>
        <v>1</v>
      </c>
      <c r="AC159" s="284">
        <f ca="1">IF(OR(ISBLANK('Worksheet 2a'!$D$13),ISBLANK($D159),ISBLANK($E159),ISERROR(VLOOKUP('Worksheet 2a'!$D$13,INDIRECT(VLOOKUP('Crash Summary Worksheet'!$D159,'Crash Types &amp; Calculations'!$M$5:$N$9,2,FALSE)),VLOOKUP('Crash Summary Worksheet'!$E159,'Crash Types &amp; Calculations'!$D$5:$K$26,8,FALSE),FALSE))),1,VLOOKUP('Worksheet 2a'!$D$13,INDIRECT(VLOOKUP('Crash Summary Worksheet'!$D159,'Crash Types &amp; Calculations'!$M$5:$N$9,2,FALSE)),VLOOKUP('Crash Summary Worksheet'!$E159,'Crash Types &amp; Calculations'!$D$5:$K$26,8,FALSE),FALSE))</f>
        <v>1</v>
      </c>
      <c r="AD159" s="285">
        <f ca="1">IF(OR(ISBLANK('Worksheet 2a'!$D$13),ISBLANK($D159),ISBLANK($E159),$H159="N",ISBLANK($H159)),1,VLOOKUP('Worksheet 2a'!$D$13,INDIRECT(VLOOKUP('Crash Summary Worksheet'!$D159,'Crash Types &amp; Calculations'!$M$5:$N$9,2,FALSE)),VLOOKUP("Wet Pavement",'Crash Types &amp; Calculations'!$D$5:$K$26,8,FALSE),FALSE))</f>
        <v>1</v>
      </c>
      <c r="AE159" s="286">
        <f ca="1">IF(OR(ISBLANK('Worksheet 2a'!$D$13),ISBLANK($D159),ISBLANK($E159),$G159="N",ISBLANK($G159)),1,VLOOKUP('Worksheet 2a'!$D$13,INDIRECT(VLOOKUP('Crash Summary Worksheet'!$D159,'Crash Types &amp; Calculations'!$M$5:$N$9,2,FALSE)),VLOOKUP("Night",'Crash Types &amp; Calculations'!$D$5:$K$26,8,FALSE),FALSE))</f>
        <v>1</v>
      </c>
      <c r="AF159" s="288">
        <f t="shared" si="20"/>
        <v>0</v>
      </c>
      <c r="AG159" s="284">
        <f ca="1">IF(OR(ISBLANK('Worksheet 2a'!$D$27),ISBLANK($D159),ISBLANK($E159),ISERROR(VLOOKUP('Worksheet 2a'!$D$27,INDIRECT(VLOOKUP('Crash Summary Worksheet'!$D159,'Crash Types &amp; Calculations'!$M$5:$N$9,2,FALSE)),VLOOKUP('Crash Summary Worksheet'!$E159,'Crash Types &amp; Calculations'!$D$5:$K$26,8,FALSE),FALSE))),1,VLOOKUP('Worksheet 2a'!$D$27,INDIRECT(VLOOKUP('Crash Summary Worksheet'!$D159,'Crash Types &amp; Calculations'!$M$5:$N$9,2,FALSE)),VLOOKUP('Crash Summary Worksheet'!$E159,'Crash Types &amp; Calculations'!$D$5:$K$26,8,FALSE),FALSE))</f>
        <v>1</v>
      </c>
      <c r="AH159" s="285">
        <f ca="1">IF(OR(ISBLANK('Worksheet 2a'!$D$27),ISBLANK($D159),ISBLANK($E159),$H159="N",ISBLANK($H159)),1,VLOOKUP('Worksheet 2a'!$D$27,INDIRECT(VLOOKUP('Crash Summary Worksheet'!$D159,'Crash Types &amp; Calculations'!$M$5:$N$9,2,FALSE)),VLOOKUP("Wet Pavement",'Crash Types &amp; Calculations'!$D$5:$K$26,8,FALSE),FALSE))</f>
        <v>1</v>
      </c>
      <c r="AI159" s="286">
        <f ca="1">IF(OR(ISBLANK('Worksheet 2a'!$D$27),ISBLANK($D159),ISBLANK($E159),$G159="N",ISBLANK($G159)),1,VLOOKUP('Worksheet 2a'!$D$27,INDIRECT(VLOOKUP('Crash Summary Worksheet'!$D159,'Crash Types &amp; Calculations'!$M$5:$N$9,2,FALSE)),VLOOKUP("Night",'Crash Types &amp; Calculations'!$D$5:$K$26,8,FALSE),FALSE))</f>
        <v>1</v>
      </c>
      <c r="AJ159" s="288">
        <f t="shared" si="21"/>
        <v>0</v>
      </c>
      <c r="AK159" s="284">
        <f ca="1">IF(OR(ISBLANK('Worksheet 2a'!$D$41),ISBLANK($D159),ISBLANK($E159),ISERROR(VLOOKUP('Worksheet 2a'!$D$41,INDIRECT(VLOOKUP('Crash Summary Worksheet'!$D159,'Crash Types &amp; Calculations'!$M$5:$N$9,2,FALSE)),VLOOKUP('Crash Summary Worksheet'!$E159,'Crash Types &amp; Calculations'!$D$5:$K$26,8,FALSE),FALSE))),1,VLOOKUP('Worksheet 2a'!$D$41,INDIRECT(VLOOKUP('Crash Summary Worksheet'!$D159,'Crash Types &amp; Calculations'!$M$5:$N$9,2,FALSE)),VLOOKUP('Crash Summary Worksheet'!$E159,'Crash Types &amp; Calculations'!$D$5:$K$26,8,FALSE),FALSE))</f>
        <v>1</v>
      </c>
      <c r="AL159" s="285">
        <f ca="1">IF(OR(ISBLANK('Worksheet 2a'!$D$41),ISBLANK($D159),ISBLANK($E159),$H159="N",ISBLANK($H159)),1,VLOOKUP('Worksheet 2a'!$D$41,INDIRECT(VLOOKUP('Crash Summary Worksheet'!$D159,'Crash Types &amp; Calculations'!$M$5:$N$9,2,FALSE)),VLOOKUP("Wet Pavement",'Crash Types &amp; Calculations'!$D$5:$K$26,8,FALSE),FALSE))</f>
        <v>1</v>
      </c>
      <c r="AM159" s="287">
        <f ca="1">IF(OR(ISBLANK('Worksheet 2a'!$D$41),ISBLANK($D159),ISBLANK($E159),$G159="N",ISBLANK($G159)),1,VLOOKUP('Worksheet 2a'!$D$41,INDIRECT(VLOOKUP('Crash Summary Worksheet'!$D159,'Crash Types &amp; Calculations'!$M$5:$N$9,2,FALSE)),VLOOKUP("Night",'Crash Types &amp; Calculations'!$D$5:$K$26,8,FALSE),FALSE))</f>
        <v>1</v>
      </c>
      <c r="AN159" s="288">
        <f t="shared" si="22"/>
        <v>0</v>
      </c>
      <c r="AO159" s="284">
        <f ca="1">IF(OR(ISBLANK('Worksheet 2b'!$D$13),ISBLANK($D159),ISBLANK($E159),ISERROR(VLOOKUP('Worksheet 2b'!$D$13,INDIRECT(VLOOKUP('Crash Summary Worksheet'!$D159,'Crash Types &amp; Calculations'!$M$5:$N$9,2,FALSE)),VLOOKUP('Crash Summary Worksheet'!$E159,'Crash Types &amp; Calculations'!$D$5:$K$26,8,FALSE),FALSE))),1,VLOOKUP('Worksheet 2b'!$D$13,INDIRECT(VLOOKUP('Crash Summary Worksheet'!$D159,'Crash Types &amp; Calculations'!$M$5:$N$9,2,FALSE)),VLOOKUP('Crash Summary Worksheet'!$E159,'Crash Types &amp; Calculations'!$D$5:$K$26,8,FALSE),FALSE))</f>
        <v>1</v>
      </c>
      <c r="AP159" s="285">
        <f ca="1">IF(OR(ISBLANK('Worksheet 2b'!$D$13),ISBLANK($D159),ISBLANK($E159),$H159="N",ISBLANK($H159)),1,VLOOKUP('Worksheet 2b'!$D$13,INDIRECT(VLOOKUP('Crash Summary Worksheet'!$D159,'Crash Types &amp; Calculations'!$M$5:$N$9,2,FALSE)),VLOOKUP("Wet Pavement",'Crash Types &amp; Calculations'!$D$5:$K$26,8,FALSE),FALSE))</f>
        <v>1</v>
      </c>
      <c r="AQ159" s="286">
        <f ca="1">IF(OR(ISBLANK('Worksheet 2b'!$D$13),ISBLANK($D159),ISBLANK($E159),$G159="N",ISBLANK($G159)),1,VLOOKUP('Worksheet 2b'!$D$13,INDIRECT(VLOOKUP('Crash Summary Worksheet'!$D159,'Crash Types &amp; Calculations'!$M$5:$N$9,2,FALSE)),VLOOKUP("Night",'Crash Types &amp; Calculations'!$D$5:$K$26,8,FALSE),FALSE))</f>
        <v>1</v>
      </c>
      <c r="AR159" s="288">
        <f t="shared" si="23"/>
        <v>0</v>
      </c>
      <c r="AS159" s="284">
        <f ca="1">IF(OR(ISBLANK('Worksheet 2b'!$D$27),ISBLANK($D159),ISBLANK($E159),ISERROR(VLOOKUP('Worksheet 2b'!$D$27,INDIRECT(VLOOKUP('Crash Summary Worksheet'!$D159,'Crash Types &amp; Calculations'!$M$5:$N$9,2,FALSE)),VLOOKUP('Crash Summary Worksheet'!$E159,'Crash Types &amp; Calculations'!$D$5:$K$26,8,FALSE),FALSE))),1,VLOOKUP('Worksheet 2b'!$D$27,INDIRECT(VLOOKUP('Crash Summary Worksheet'!$D159,'Crash Types &amp; Calculations'!$M$5:$N$9,2,FALSE)),VLOOKUP('Crash Summary Worksheet'!$E159,'Crash Types &amp; Calculations'!$D$5:$K$26,8,FALSE),FALSE))</f>
        <v>1</v>
      </c>
      <c r="AT159" s="285">
        <f ca="1">IF(OR(ISBLANK('Worksheet 2b'!$D$27),ISBLANK($D159),ISBLANK($E159),$H159="N",ISBLANK($H159)),1,VLOOKUP('Worksheet 2b'!$D$27,INDIRECT(VLOOKUP('Crash Summary Worksheet'!$D159,'Crash Types &amp; Calculations'!$M$5:$N$9,2,FALSE)),VLOOKUP("Wet Pavement",'Crash Types &amp; Calculations'!$D$5:$K$26,8,FALSE),FALSE))</f>
        <v>1</v>
      </c>
      <c r="AU159" s="286">
        <f ca="1">IF(OR(ISBLANK('Worksheet 2b'!$D$27),ISBLANK($D159),ISBLANK($E159),$G159="N",ISBLANK($G159)),1,VLOOKUP('Worksheet 2b'!$D$27,INDIRECT(VLOOKUP('Crash Summary Worksheet'!$D159,'Crash Types &amp; Calculations'!$M$5:$N$9,2,FALSE)),VLOOKUP("Night",'Crash Types &amp; Calculations'!$D$5:$K$26,8,FALSE),FALSE))</f>
        <v>1</v>
      </c>
      <c r="AV159" s="288">
        <f t="shared" si="24"/>
        <v>0</v>
      </c>
      <c r="AW159" s="284">
        <f ca="1">IF(OR(ISBLANK('Worksheet 2b'!$D$41),ISBLANK($D159),ISBLANK($E159),ISERROR(VLOOKUP('Worksheet 2b'!$D$41,INDIRECT(VLOOKUP('Crash Summary Worksheet'!$D159,'Crash Types &amp; Calculations'!$M$5:$N$9,2,FALSE)),VLOOKUP('Crash Summary Worksheet'!$E159,'Crash Types &amp; Calculations'!$D$5:$K$26,8,FALSE),FALSE))),1,VLOOKUP('Worksheet 2b'!$D$41,INDIRECT(VLOOKUP('Crash Summary Worksheet'!$D159,'Crash Types &amp; Calculations'!$M$5:$N$9,2,FALSE)),VLOOKUP('Crash Summary Worksheet'!$E159,'Crash Types &amp; Calculations'!$D$5:$K$26,8,FALSE),FALSE))</f>
        <v>1</v>
      </c>
      <c r="AX159" s="285">
        <f ca="1">IF(OR(ISBLANK('Worksheet 2b'!$D$41),ISBLANK($D159),ISBLANK($E159),$H159="N",ISBLANK($H159)),1,VLOOKUP('Worksheet 2b'!$D$41,INDIRECT(VLOOKUP('Crash Summary Worksheet'!$D159,'Crash Types &amp; Calculations'!$M$5:$N$9,2,FALSE)),VLOOKUP("Wet Pavement",'Crash Types &amp; Calculations'!$D$5:$K$26,8,FALSE),FALSE))</f>
        <v>1</v>
      </c>
      <c r="AY159" s="287">
        <f ca="1">IF(OR(ISBLANK('Worksheet 2b'!$D$41),ISBLANK($D159),ISBLANK($E159),$G159="N",ISBLANK($G159)),1,VLOOKUP('Worksheet 2b'!$D$41,INDIRECT(VLOOKUP('Crash Summary Worksheet'!$D159,'Crash Types &amp; Calculations'!$M$5:$N$9,2,FALSE)),VLOOKUP("Night",'Crash Types &amp; Calculations'!$D$5:$K$26,8,FALSE),FALSE))</f>
        <v>1</v>
      </c>
      <c r="AZ159" s="288">
        <f t="shared" si="25"/>
        <v>0</v>
      </c>
    </row>
    <row r="160" spans="1:52" ht="12.75" customHeight="1" x14ac:dyDescent="0.2">
      <c r="A160" s="618">
        <v>155</v>
      </c>
      <c r="B160" s="118"/>
      <c r="C160" s="119"/>
      <c r="D160" s="117"/>
      <c r="E160" s="117"/>
      <c r="F160" s="117"/>
      <c r="G160" s="118"/>
      <c r="H160" s="118"/>
      <c r="I160" s="118"/>
      <c r="J160" s="118"/>
      <c r="K160" s="117"/>
      <c r="L160" s="120"/>
      <c r="M160" s="289">
        <f t="shared" si="26"/>
        <v>0</v>
      </c>
      <c r="N160" s="290">
        <f t="shared" si="27"/>
        <v>1</v>
      </c>
      <c r="O160" s="283">
        <f>IF(ISBLANK('Worksheet 2a'!$D$13),1,
IF(AND(MAX(AC160:AE160)&gt;1,MIN(AC160:AE160)&lt;=1),MAX(AC160:AE160)*MIN(AC160:AE160),
IF(MIN(AC160:AE160)&gt;=1,MAX(AC160:AE160),MIN(AC160:AE160))))</f>
        <v>1</v>
      </c>
      <c r="P160" s="283">
        <f>IF(ISBLANK('Worksheet 2a'!$D$27),1,
IF(AND(MAX(AG160:AI160)&gt;1,MIN(AG160:AI160)&lt;=1),MAX(AG160:AI160)*MIN(AG160:AI160),
IF(MIN(AG160:AI160)&gt;=1,MAX(AG160:AI160),MIN(AG160:AI160))))</f>
        <v>1</v>
      </c>
      <c r="Q160" s="283">
        <f>IF(ISBLANK('Worksheet 2a'!$D$41),1,
IF(AND(MAX(AK160:AM160)&gt;1,MIN(AK160:AM160)&lt;=1),MAX(AK160:AM160)*MIN(AK160:AM160),
IF(MIN(AK160:AM160)&gt;=1,MAX(AK160:AM160),MIN(AK160:AM160))))</f>
        <v>1</v>
      </c>
      <c r="R160" s="283">
        <f>IF(ISBLANK('Worksheet 2b'!$D$13),1,
IF(AND(MAX(AO160:AQ160)&gt;1,MIN(AO160:AQ160)&lt;=1),MAX(AO160:AQ160)*MIN(AO160:AQ160),
IF(MIN(AO160:AQ160)&gt;=1,MAX(AO160:AQ160),MIN(AO160:AQ160))))</f>
        <v>1</v>
      </c>
      <c r="S160" s="283">
        <f>IF(ISBLANK('Worksheet 2b'!$D$27),1,
IF(AND(MAX(AS160:AU160)&gt;1,MIN(AS160:AU160)&lt;=1),MAX(AS160:AU160)*MIN(AS160:AU160),
IF(MIN(AS160:AU160)&gt;=1,MAX(AS160:AU160),MIN(AS160:AU160))))</f>
        <v>1</v>
      </c>
      <c r="T160" s="283">
        <f>IF(ISBLANK('Worksheet 2b'!$D$41),1,
IF(AND(MAX(AW160:AY160)&gt;1,MIN(AW160:AY160)&lt;=1),MAX(AW160:AY160)*MIN(AW160:AY160),
IF(MIN(AW160:AY160)&gt;=1,MAX(AW160:AY160),MIN(AW160:AY160))))</f>
        <v>1</v>
      </c>
      <c r="U160" s="669" cm="1">
        <f t="array" ref="U160">IF(MAX(O160:T160)&lt;=1,1,PRODUCT(IF(O160:T160&gt;=1,O160:T160)))</f>
        <v>1</v>
      </c>
      <c r="V160" s="669">
        <f t="shared" si="28"/>
        <v>1</v>
      </c>
      <c r="W160" s="683" t="str">
        <f t="shared" si="29"/>
        <v>X</v>
      </c>
      <c r="X160" s="683">
        <f>IF(P160=MIN($O160:$T160),IF(COUNTIF($W160:W160,"X")&gt;0,P160,"X"),P160)</f>
        <v>1</v>
      </c>
      <c r="Y160" s="683">
        <f>IF(Q160=MIN($O160:$T160),IF(COUNTIF($W160:X160,"X")&gt;0,Q160,"X"),Q160)</f>
        <v>1</v>
      </c>
      <c r="Z160" s="683">
        <f>IF(R160=MIN($O160:$T160),IF(COUNTIF($W160:Y160,"X")&gt;0,R160,"X"),R160)</f>
        <v>1</v>
      </c>
      <c r="AA160" s="683">
        <f>IF(S160=MIN($O160:$T160),IF(COUNTIF($W160:Z160,"X")&gt;0,S160,"X"),S160)</f>
        <v>1</v>
      </c>
      <c r="AB160" s="684">
        <f>IF(T160=MIN($O160:$T160),IF(COUNTIF($W160:AA160,"X")&gt;0,T160,"X"),T160)</f>
        <v>1</v>
      </c>
      <c r="AC160" s="284">
        <f ca="1">IF(OR(ISBLANK('Worksheet 2a'!$D$13),ISBLANK($D160),ISBLANK($E160),ISERROR(VLOOKUP('Worksheet 2a'!$D$13,INDIRECT(VLOOKUP('Crash Summary Worksheet'!$D160,'Crash Types &amp; Calculations'!$M$5:$N$9,2,FALSE)),VLOOKUP('Crash Summary Worksheet'!$E160,'Crash Types &amp; Calculations'!$D$5:$K$26,8,FALSE),FALSE))),1,VLOOKUP('Worksheet 2a'!$D$13,INDIRECT(VLOOKUP('Crash Summary Worksheet'!$D160,'Crash Types &amp; Calculations'!$M$5:$N$9,2,FALSE)),VLOOKUP('Crash Summary Worksheet'!$E160,'Crash Types &amp; Calculations'!$D$5:$K$26,8,FALSE),FALSE))</f>
        <v>1</v>
      </c>
      <c r="AD160" s="285">
        <f ca="1">IF(OR(ISBLANK('Worksheet 2a'!$D$13),ISBLANK($D160),ISBLANK($E160),$H160="N",ISBLANK($H160)),1,VLOOKUP('Worksheet 2a'!$D$13,INDIRECT(VLOOKUP('Crash Summary Worksheet'!$D160,'Crash Types &amp; Calculations'!$M$5:$N$9,2,FALSE)),VLOOKUP("Wet Pavement",'Crash Types &amp; Calculations'!$D$5:$K$26,8,FALSE),FALSE))</f>
        <v>1</v>
      </c>
      <c r="AE160" s="286">
        <f ca="1">IF(OR(ISBLANK('Worksheet 2a'!$D$13),ISBLANK($D160),ISBLANK($E160),$G160="N",ISBLANK($G160)),1,VLOOKUP('Worksheet 2a'!$D$13,INDIRECT(VLOOKUP('Crash Summary Worksheet'!$D160,'Crash Types &amp; Calculations'!$M$5:$N$9,2,FALSE)),VLOOKUP("Night",'Crash Types &amp; Calculations'!$D$5:$K$26,8,FALSE),FALSE))</f>
        <v>1</v>
      </c>
      <c r="AF160" s="288">
        <f t="shared" si="20"/>
        <v>0</v>
      </c>
      <c r="AG160" s="284">
        <f ca="1">IF(OR(ISBLANK('Worksheet 2a'!$D$27),ISBLANK($D160),ISBLANK($E160),ISERROR(VLOOKUP('Worksheet 2a'!$D$27,INDIRECT(VLOOKUP('Crash Summary Worksheet'!$D160,'Crash Types &amp; Calculations'!$M$5:$N$9,2,FALSE)),VLOOKUP('Crash Summary Worksheet'!$E160,'Crash Types &amp; Calculations'!$D$5:$K$26,8,FALSE),FALSE))),1,VLOOKUP('Worksheet 2a'!$D$27,INDIRECT(VLOOKUP('Crash Summary Worksheet'!$D160,'Crash Types &amp; Calculations'!$M$5:$N$9,2,FALSE)),VLOOKUP('Crash Summary Worksheet'!$E160,'Crash Types &amp; Calculations'!$D$5:$K$26,8,FALSE),FALSE))</f>
        <v>1</v>
      </c>
      <c r="AH160" s="285">
        <f ca="1">IF(OR(ISBLANK('Worksheet 2a'!$D$27),ISBLANK($D160),ISBLANK($E160),$H160="N",ISBLANK($H160)),1,VLOOKUP('Worksheet 2a'!$D$27,INDIRECT(VLOOKUP('Crash Summary Worksheet'!$D160,'Crash Types &amp; Calculations'!$M$5:$N$9,2,FALSE)),VLOOKUP("Wet Pavement",'Crash Types &amp; Calculations'!$D$5:$K$26,8,FALSE),FALSE))</f>
        <v>1</v>
      </c>
      <c r="AI160" s="286">
        <f ca="1">IF(OR(ISBLANK('Worksheet 2a'!$D$27),ISBLANK($D160),ISBLANK($E160),$G160="N",ISBLANK($G160)),1,VLOOKUP('Worksheet 2a'!$D$27,INDIRECT(VLOOKUP('Crash Summary Worksheet'!$D160,'Crash Types &amp; Calculations'!$M$5:$N$9,2,FALSE)),VLOOKUP("Night",'Crash Types &amp; Calculations'!$D$5:$K$26,8,FALSE),FALSE))</f>
        <v>1</v>
      </c>
      <c r="AJ160" s="288">
        <f t="shared" si="21"/>
        <v>0</v>
      </c>
      <c r="AK160" s="284">
        <f ca="1">IF(OR(ISBLANK('Worksheet 2a'!$D$41),ISBLANK($D160),ISBLANK($E160),ISERROR(VLOOKUP('Worksheet 2a'!$D$41,INDIRECT(VLOOKUP('Crash Summary Worksheet'!$D160,'Crash Types &amp; Calculations'!$M$5:$N$9,2,FALSE)),VLOOKUP('Crash Summary Worksheet'!$E160,'Crash Types &amp; Calculations'!$D$5:$K$26,8,FALSE),FALSE))),1,VLOOKUP('Worksheet 2a'!$D$41,INDIRECT(VLOOKUP('Crash Summary Worksheet'!$D160,'Crash Types &amp; Calculations'!$M$5:$N$9,2,FALSE)),VLOOKUP('Crash Summary Worksheet'!$E160,'Crash Types &amp; Calculations'!$D$5:$K$26,8,FALSE),FALSE))</f>
        <v>1</v>
      </c>
      <c r="AL160" s="285">
        <f ca="1">IF(OR(ISBLANK('Worksheet 2a'!$D$41),ISBLANK($D160),ISBLANK($E160),$H160="N",ISBLANK($H160)),1,VLOOKUP('Worksheet 2a'!$D$41,INDIRECT(VLOOKUP('Crash Summary Worksheet'!$D160,'Crash Types &amp; Calculations'!$M$5:$N$9,2,FALSE)),VLOOKUP("Wet Pavement",'Crash Types &amp; Calculations'!$D$5:$K$26,8,FALSE),FALSE))</f>
        <v>1</v>
      </c>
      <c r="AM160" s="287">
        <f ca="1">IF(OR(ISBLANK('Worksheet 2a'!$D$41),ISBLANK($D160),ISBLANK($E160),$G160="N",ISBLANK($G160)),1,VLOOKUP('Worksheet 2a'!$D$41,INDIRECT(VLOOKUP('Crash Summary Worksheet'!$D160,'Crash Types &amp; Calculations'!$M$5:$N$9,2,FALSE)),VLOOKUP("Night",'Crash Types &amp; Calculations'!$D$5:$K$26,8,FALSE),FALSE))</f>
        <v>1</v>
      </c>
      <c r="AN160" s="288">
        <f t="shared" si="22"/>
        <v>0</v>
      </c>
      <c r="AO160" s="284">
        <f ca="1">IF(OR(ISBLANK('Worksheet 2b'!$D$13),ISBLANK($D160),ISBLANK($E160),ISERROR(VLOOKUP('Worksheet 2b'!$D$13,INDIRECT(VLOOKUP('Crash Summary Worksheet'!$D160,'Crash Types &amp; Calculations'!$M$5:$N$9,2,FALSE)),VLOOKUP('Crash Summary Worksheet'!$E160,'Crash Types &amp; Calculations'!$D$5:$K$26,8,FALSE),FALSE))),1,VLOOKUP('Worksheet 2b'!$D$13,INDIRECT(VLOOKUP('Crash Summary Worksheet'!$D160,'Crash Types &amp; Calculations'!$M$5:$N$9,2,FALSE)),VLOOKUP('Crash Summary Worksheet'!$E160,'Crash Types &amp; Calculations'!$D$5:$K$26,8,FALSE),FALSE))</f>
        <v>1</v>
      </c>
      <c r="AP160" s="285">
        <f ca="1">IF(OR(ISBLANK('Worksheet 2b'!$D$13),ISBLANK($D160),ISBLANK($E160),$H160="N",ISBLANK($H160)),1,VLOOKUP('Worksheet 2b'!$D$13,INDIRECT(VLOOKUP('Crash Summary Worksheet'!$D160,'Crash Types &amp; Calculations'!$M$5:$N$9,2,FALSE)),VLOOKUP("Wet Pavement",'Crash Types &amp; Calculations'!$D$5:$K$26,8,FALSE),FALSE))</f>
        <v>1</v>
      </c>
      <c r="AQ160" s="286">
        <f ca="1">IF(OR(ISBLANK('Worksheet 2b'!$D$13),ISBLANK($D160),ISBLANK($E160),$G160="N",ISBLANK($G160)),1,VLOOKUP('Worksheet 2b'!$D$13,INDIRECT(VLOOKUP('Crash Summary Worksheet'!$D160,'Crash Types &amp; Calculations'!$M$5:$N$9,2,FALSE)),VLOOKUP("Night",'Crash Types &amp; Calculations'!$D$5:$K$26,8,FALSE),FALSE))</f>
        <v>1</v>
      </c>
      <c r="AR160" s="288">
        <f t="shared" si="23"/>
        <v>0</v>
      </c>
      <c r="AS160" s="284">
        <f ca="1">IF(OR(ISBLANK('Worksheet 2b'!$D$27),ISBLANK($D160),ISBLANK($E160),ISERROR(VLOOKUP('Worksheet 2b'!$D$27,INDIRECT(VLOOKUP('Crash Summary Worksheet'!$D160,'Crash Types &amp; Calculations'!$M$5:$N$9,2,FALSE)),VLOOKUP('Crash Summary Worksheet'!$E160,'Crash Types &amp; Calculations'!$D$5:$K$26,8,FALSE),FALSE))),1,VLOOKUP('Worksheet 2b'!$D$27,INDIRECT(VLOOKUP('Crash Summary Worksheet'!$D160,'Crash Types &amp; Calculations'!$M$5:$N$9,2,FALSE)),VLOOKUP('Crash Summary Worksheet'!$E160,'Crash Types &amp; Calculations'!$D$5:$K$26,8,FALSE),FALSE))</f>
        <v>1</v>
      </c>
      <c r="AT160" s="285">
        <f ca="1">IF(OR(ISBLANK('Worksheet 2b'!$D$27),ISBLANK($D160),ISBLANK($E160),$H160="N",ISBLANK($H160)),1,VLOOKUP('Worksheet 2b'!$D$27,INDIRECT(VLOOKUP('Crash Summary Worksheet'!$D160,'Crash Types &amp; Calculations'!$M$5:$N$9,2,FALSE)),VLOOKUP("Wet Pavement",'Crash Types &amp; Calculations'!$D$5:$K$26,8,FALSE),FALSE))</f>
        <v>1</v>
      </c>
      <c r="AU160" s="286">
        <f ca="1">IF(OR(ISBLANK('Worksheet 2b'!$D$27),ISBLANK($D160),ISBLANK($E160),$G160="N",ISBLANK($G160)),1,VLOOKUP('Worksheet 2b'!$D$27,INDIRECT(VLOOKUP('Crash Summary Worksheet'!$D160,'Crash Types &amp; Calculations'!$M$5:$N$9,2,FALSE)),VLOOKUP("Night",'Crash Types &amp; Calculations'!$D$5:$K$26,8,FALSE),FALSE))</f>
        <v>1</v>
      </c>
      <c r="AV160" s="288">
        <f t="shared" si="24"/>
        <v>0</v>
      </c>
      <c r="AW160" s="284">
        <f ca="1">IF(OR(ISBLANK('Worksheet 2b'!$D$41),ISBLANK($D160),ISBLANK($E160),ISERROR(VLOOKUP('Worksheet 2b'!$D$41,INDIRECT(VLOOKUP('Crash Summary Worksheet'!$D160,'Crash Types &amp; Calculations'!$M$5:$N$9,2,FALSE)),VLOOKUP('Crash Summary Worksheet'!$E160,'Crash Types &amp; Calculations'!$D$5:$K$26,8,FALSE),FALSE))),1,VLOOKUP('Worksheet 2b'!$D$41,INDIRECT(VLOOKUP('Crash Summary Worksheet'!$D160,'Crash Types &amp; Calculations'!$M$5:$N$9,2,FALSE)),VLOOKUP('Crash Summary Worksheet'!$E160,'Crash Types &amp; Calculations'!$D$5:$K$26,8,FALSE),FALSE))</f>
        <v>1</v>
      </c>
      <c r="AX160" s="285">
        <f ca="1">IF(OR(ISBLANK('Worksheet 2b'!$D$41),ISBLANK($D160),ISBLANK($E160),$H160="N",ISBLANK($H160)),1,VLOOKUP('Worksheet 2b'!$D$41,INDIRECT(VLOOKUP('Crash Summary Worksheet'!$D160,'Crash Types &amp; Calculations'!$M$5:$N$9,2,FALSE)),VLOOKUP("Wet Pavement",'Crash Types &amp; Calculations'!$D$5:$K$26,8,FALSE),FALSE))</f>
        <v>1</v>
      </c>
      <c r="AY160" s="287">
        <f ca="1">IF(OR(ISBLANK('Worksheet 2b'!$D$41),ISBLANK($D160),ISBLANK($E160),$G160="N",ISBLANK($G160)),1,VLOOKUP('Worksheet 2b'!$D$41,INDIRECT(VLOOKUP('Crash Summary Worksheet'!$D160,'Crash Types &amp; Calculations'!$M$5:$N$9,2,FALSE)),VLOOKUP("Night",'Crash Types &amp; Calculations'!$D$5:$K$26,8,FALSE),FALSE))</f>
        <v>1</v>
      </c>
      <c r="AZ160" s="288">
        <f t="shared" si="25"/>
        <v>0</v>
      </c>
    </row>
    <row r="161" spans="1:52" ht="12.75" customHeight="1" x14ac:dyDescent="0.2">
      <c r="A161" s="618">
        <v>156</v>
      </c>
      <c r="B161" s="118"/>
      <c r="C161" s="119"/>
      <c r="D161" s="117"/>
      <c r="E161" s="117"/>
      <c r="F161" s="117"/>
      <c r="G161" s="118"/>
      <c r="H161" s="118"/>
      <c r="I161" s="118"/>
      <c r="J161" s="118"/>
      <c r="K161" s="117"/>
      <c r="L161" s="120"/>
      <c r="M161" s="289">
        <f t="shared" si="26"/>
        <v>0</v>
      </c>
      <c r="N161" s="290">
        <f t="shared" si="27"/>
        <v>1</v>
      </c>
      <c r="O161" s="283">
        <f>IF(ISBLANK('Worksheet 2a'!$D$13),1,
IF(AND(MAX(AC161:AE161)&gt;1,MIN(AC161:AE161)&lt;=1),MAX(AC161:AE161)*MIN(AC161:AE161),
IF(MIN(AC161:AE161)&gt;=1,MAX(AC161:AE161),MIN(AC161:AE161))))</f>
        <v>1</v>
      </c>
      <c r="P161" s="283">
        <f>IF(ISBLANK('Worksheet 2a'!$D$27),1,
IF(AND(MAX(AG161:AI161)&gt;1,MIN(AG161:AI161)&lt;=1),MAX(AG161:AI161)*MIN(AG161:AI161),
IF(MIN(AG161:AI161)&gt;=1,MAX(AG161:AI161),MIN(AG161:AI161))))</f>
        <v>1</v>
      </c>
      <c r="Q161" s="283">
        <f>IF(ISBLANK('Worksheet 2a'!$D$41),1,
IF(AND(MAX(AK161:AM161)&gt;1,MIN(AK161:AM161)&lt;=1),MAX(AK161:AM161)*MIN(AK161:AM161),
IF(MIN(AK161:AM161)&gt;=1,MAX(AK161:AM161),MIN(AK161:AM161))))</f>
        <v>1</v>
      </c>
      <c r="R161" s="283">
        <f>IF(ISBLANK('Worksheet 2b'!$D$13),1,
IF(AND(MAX(AO161:AQ161)&gt;1,MIN(AO161:AQ161)&lt;=1),MAX(AO161:AQ161)*MIN(AO161:AQ161),
IF(MIN(AO161:AQ161)&gt;=1,MAX(AO161:AQ161),MIN(AO161:AQ161))))</f>
        <v>1</v>
      </c>
      <c r="S161" s="283">
        <f>IF(ISBLANK('Worksheet 2b'!$D$27),1,
IF(AND(MAX(AS161:AU161)&gt;1,MIN(AS161:AU161)&lt;=1),MAX(AS161:AU161)*MIN(AS161:AU161),
IF(MIN(AS161:AU161)&gt;=1,MAX(AS161:AU161),MIN(AS161:AU161))))</f>
        <v>1</v>
      </c>
      <c r="T161" s="283">
        <f>IF(ISBLANK('Worksheet 2b'!$D$41),1,
IF(AND(MAX(AW161:AY161)&gt;1,MIN(AW161:AY161)&lt;=1),MAX(AW161:AY161)*MIN(AW161:AY161),
IF(MIN(AW161:AY161)&gt;=1,MAX(AW161:AY161),MIN(AW161:AY161))))</f>
        <v>1</v>
      </c>
      <c r="U161" s="669" cm="1">
        <f t="array" ref="U161">IF(MAX(O161:T161)&lt;=1,1,PRODUCT(IF(O161:T161&gt;=1,O161:T161)))</f>
        <v>1</v>
      </c>
      <c r="V161" s="669">
        <f t="shared" si="28"/>
        <v>1</v>
      </c>
      <c r="W161" s="683" t="str">
        <f t="shared" si="29"/>
        <v>X</v>
      </c>
      <c r="X161" s="683">
        <f>IF(P161=MIN($O161:$T161),IF(COUNTIF($W161:W161,"X")&gt;0,P161,"X"),P161)</f>
        <v>1</v>
      </c>
      <c r="Y161" s="683">
        <f>IF(Q161=MIN($O161:$T161),IF(COUNTIF($W161:X161,"X")&gt;0,Q161,"X"),Q161)</f>
        <v>1</v>
      </c>
      <c r="Z161" s="683">
        <f>IF(R161=MIN($O161:$T161),IF(COUNTIF($W161:Y161,"X")&gt;0,R161,"X"),R161)</f>
        <v>1</v>
      </c>
      <c r="AA161" s="683">
        <f>IF(S161=MIN($O161:$T161),IF(COUNTIF($W161:Z161,"X")&gt;0,S161,"X"),S161)</f>
        <v>1</v>
      </c>
      <c r="AB161" s="684">
        <f>IF(T161=MIN($O161:$T161),IF(COUNTIF($W161:AA161,"X")&gt;0,T161,"X"),T161)</f>
        <v>1</v>
      </c>
      <c r="AC161" s="284">
        <f ca="1">IF(OR(ISBLANK('Worksheet 2a'!$D$13),ISBLANK($D161),ISBLANK($E161),ISERROR(VLOOKUP('Worksheet 2a'!$D$13,INDIRECT(VLOOKUP('Crash Summary Worksheet'!$D161,'Crash Types &amp; Calculations'!$M$5:$N$9,2,FALSE)),VLOOKUP('Crash Summary Worksheet'!$E161,'Crash Types &amp; Calculations'!$D$5:$K$26,8,FALSE),FALSE))),1,VLOOKUP('Worksheet 2a'!$D$13,INDIRECT(VLOOKUP('Crash Summary Worksheet'!$D161,'Crash Types &amp; Calculations'!$M$5:$N$9,2,FALSE)),VLOOKUP('Crash Summary Worksheet'!$E161,'Crash Types &amp; Calculations'!$D$5:$K$26,8,FALSE),FALSE))</f>
        <v>1</v>
      </c>
      <c r="AD161" s="285">
        <f ca="1">IF(OR(ISBLANK('Worksheet 2a'!$D$13),ISBLANK($D161),ISBLANK($E161),$H161="N",ISBLANK($H161)),1,VLOOKUP('Worksheet 2a'!$D$13,INDIRECT(VLOOKUP('Crash Summary Worksheet'!$D161,'Crash Types &amp; Calculations'!$M$5:$N$9,2,FALSE)),VLOOKUP("Wet Pavement",'Crash Types &amp; Calculations'!$D$5:$K$26,8,FALSE),FALSE))</f>
        <v>1</v>
      </c>
      <c r="AE161" s="286">
        <f ca="1">IF(OR(ISBLANK('Worksheet 2a'!$D$13),ISBLANK($D161),ISBLANK($E161),$G161="N",ISBLANK($G161)),1,VLOOKUP('Worksheet 2a'!$D$13,INDIRECT(VLOOKUP('Crash Summary Worksheet'!$D161,'Crash Types &amp; Calculations'!$M$5:$N$9,2,FALSE)),VLOOKUP("Night",'Crash Types &amp; Calculations'!$D$5:$K$26,8,FALSE),FALSE))</f>
        <v>1</v>
      </c>
      <c r="AF161" s="288">
        <f t="shared" si="20"/>
        <v>0</v>
      </c>
      <c r="AG161" s="284">
        <f ca="1">IF(OR(ISBLANK('Worksheet 2a'!$D$27),ISBLANK($D161),ISBLANK($E161),ISERROR(VLOOKUP('Worksheet 2a'!$D$27,INDIRECT(VLOOKUP('Crash Summary Worksheet'!$D161,'Crash Types &amp; Calculations'!$M$5:$N$9,2,FALSE)),VLOOKUP('Crash Summary Worksheet'!$E161,'Crash Types &amp; Calculations'!$D$5:$K$26,8,FALSE),FALSE))),1,VLOOKUP('Worksheet 2a'!$D$27,INDIRECT(VLOOKUP('Crash Summary Worksheet'!$D161,'Crash Types &amp; Calculations'!$M$5:$N$9,2,FALSE)),VLOOKUP('Crash Summary Worksheet'!$E161,'Crash Types &amp; Calculations'!$D$5:$K$26,8,FALSE),FALSE))</f>
        <v>1</v>
      </c>
      <c r="AH161" s="285">
        <f ca="1">IF(OR(ISBLANK('Worksheet 2a'!$D$27),ISBLANK($D161),ISBLANK($E161),$H161="N",ISBLANK($H161)),1,VLOOKUP('Worksheet 2a'!$D$27,INDIRECT(VLOOKUP('Crash Summary Worksheet'!$D161,'Crash Types &amp; Calculations'!$M$5:$N$9,2,FALSE)),VLOOKUP("Wet Pavement",'Crash Types &amp; Calculations'!$D$5:$K$26,8,FALSE),FALSE))</f>
        <v>1</v>
      </c>
      <c r="AI161" s="286">
        <f ca="1">IF(OR(ISBLANK('Worksheet 2a'!$D$27),ISBLANK($D161),ISBLANK($E161),$G161="N",ISBLANK($G161)),1,VLOOKUP('Worksheet 2a'!$D$27,INDIRECT(VLOOKUP('Crash Summary Worksheet'!$D161,'Crash Types &amp; Calculations'!$M$5:$N$9,2,FALSE)),VLOOKUP("Night",'Crash Types &amp; Calculations'!$D$5:$K$26,8,FALSE),FALSE))</f>
        <v>1</v>
      </c>
      <c r="AJ161" s="288">
        <f t="shared" si="21"/>
        <v>0</v>
      </c>
      <c r="AK161" s="284">
        <f ca="1">IF(OR(ISBLANK('Worksheet 2a'!$D$41),ISBLANK($D161),ISBLANK($E161),ISERROR(VLOOKUP('Worksheet 2a'!$D$41,INDIRECT(VLOOKUP('Crash Summary Worksheet'!$D161,'Crash Types &amp; Calculations'!$M$5:$N$9,2,FALSE)),VLOOKUP('Crash Summary Worksheet'!$E161,'Crash Types &amp; Calculations'!$D$5:$K$26,8,FALSE),FALSE))),1,VLOOKUP('Worksheet 2a'!$D$41,INDIRECT(VLOOKUP('Crash Summary Worksheet'!$D161,'Crash Types &amp; Calculations'!$M$5:$N$9,2,FALSE)),VLOOKUP('Crash Summary Worksheet'!$E161,'Crash Types &amp; Calculations'!$D$5:$K$26,8,FALSE),FALSE))</f>
        <v>1</v>
      </c>
      <c r="AL161" s="285">
        <f ca="1">IF(OR(ISBLANK('Worksheet 2a'!$D$41),ISBLANK($D161),ISBLANK($E161),$H161="N",ISBLANK($H161)),1,VLOOKUP('Worksheet 2a'!$D$41,INDIRECT(VLOOKUP('Crash Summary Worksheet'!$D161,'Crash Types &amp; Calculations'!$M$5:$N$9,2,FALSE)),VLOOKUP("Wet Pavement",'Crash Types &amp; Calculations'!$D$5:$K$26,8,FALSE),FALSE))</f>
        <v>1</v>
      </c>
      <c r="AM161" s="287">
        <f ca="1">IF(OR(ISBLANK('Worksheet 2a'!$D$41),ISBLANK($D161),ISBLANK($E161),$G161="N",ISBLANK($G161)),1,VLOOKUP('Worksheet 2a'!$D$41,INDIRECT(VLOOKUP('Crash Summary Worksheet'!$D161,'Crash Types &amp; Calculations'!$M$5:$N$9,2,FALSE)),VLOOKUP("Night",'Crash Types &amp; Calculations'!$D$5:$K$26,8,FALSE),FALSE))</f>
        <v>1</v>
      </c>
      <c r="AN161" s="288">
        <f t="shared" si="22"/>
        <v>0</v>
      </c>
      <c r="AO161" s="284">
        <f ca="1">IF(OR(ISBLANK('Worksheet 2b'!$D$13),ISBLANK($D161),ISBLANK($E161),ISERROR(VLOOKUP('Worksheet 2b'!$D$13,INDIRECT(VLOOKUP('Crash Summary Worksheet'!$D161,'Crash Types &amp; Calculations'!$M$5:$N$9,2,FALSE)),VLOOKUP('Crash Summary Worksheet'!$E161,'Crash Types &amp; Calculations'!$D$5:$K$26,8,FALSE),FALSE))),1,VLOOKUP('Worksheet 2b'!$D$13,INDIRECT(VLOOKUP('Crash Summary Worksheet'!$D161,'Crash Types &amp; Calculations'!$M$5:$N$9,2,FALSE)),VLOOKUP('Crash Summary Worksheet'!$E161,'Crash Types &amp; Calculations'!$D$5:$K$26,8,FALSE),FALSE))</f>
        <v>1</v>
      </c>
      <c r="AP161" s="285">
        <f ca="1">IF(OR(ISBLANK('Worksheet 2b'!$D$13),ISBLANK($D161),ISBLANK($E161),$H161="N",ISBLANK($H161)),1,VLOOKUP('Worksheet 2b'!$D$13,INDIRECT(VLOOKUP('Crash Summary Worksheet'!$D161,'Crash Types &amp; Calculations'!$M$5:$N$9,2,FALSE)),VLOOKUP("Wet Pavement",'Crash Types &amp; Calculations'!$D$5:$K$26,8,FALSE),FALSE))</f>
        <v>1</v>
      </c>
      <c r="AQ161" s="286">
        <f ca="1">IF(OR(ISBLANK('Worksheet 2b'!$D$13),ISBLANK($D161),ISBLANK($E161),$G161="N",ISBLANK($G161)),1,VLOOKUP('Worksheet 2b'!$D$13,INDIRECT(VLOOKUP('Crash Summary Worksheet'!$D161,'Crash Types &amp; Calculations'!$M$5:$N$9,2,FALSE)),VLOOKUP("Night",'Crash Types &amp; Calculations'!$D$5:$K$26,8,FALSE),FALSE))</f>
        <v>1</v>
      </c>
      <c r="AR161" s="288">
        <f t="shared" si="23"/>
        <v>0</v>
      </c>
      <c r="AS161" s="284">
        <f ca="1">IF(OR(ISBLANK('Worksheet 2b'!$D$27),ISBLANK($D161),ISBLANK($E161),ISERROR(VLOOKUP('Worksheet 2b'!$D$27,INDIRECT(VLOOKUP('Crash Summary Worksheet'!$D161,'Crash Types &amp; Calculations'!$M$5:$N$9,2,FALSE)),VLOOKUP('Crash Summary Worksheet'!$E161,'Crash Types &amp; Calculations'!$D$5:$K$26,8,FALSE),FALSE))),1,VLOOKUP('Worksheet 2b'!$D$27,INDIRECT(VLOOKUP('Crash Summary Worksheet'!$D161,'Crash Types &amp; Calculations'!$M$5:$N$9,2,FALSE)),VLOOKUP('Crash Summary Worksheet'!$E161,'Crash Types &amp; Calculations'!$D$5:$K$26,8,FALSE),FALSE))</f>
        <v>1</v>
      </c>
      <c r="AT161" s="285">
        <f ca="1">IF(OR(ISBLANK('Worksheet 2b'!$D$27),ISBLANK($D161),ISBLANK($E161),$H161="N",ISBLANK($H161)),1,VLOOKUP('Worksheet 2b'!$D$27,INDIRECT(VLOOKUP('Crash Summary Worksheet'!$D161,'Crash Types &amp; Calculations'!$M$5:$N$9,2,FALSE)),VLOOKUP("Wet Pavement",'Crash Types &amp; Calculations'!$D$5:$K$26,8,FALSE),FALSE))</f>
        <v>1</v>
      </c>
      <c r="AU161" s="286">
        <f ca="1">IF(OR(ISBLANK('Worksheet 2b'!$D$27),ISBLANK($D161),ISBLANK($E161),$G161="N",ISBLANK($G161)),1,VLOOKUP('Worksheet 2b'!$D$27,INDIRECT(VLOOKUP('Crash Summary Worksheet'!$D161,'Crash Types &amp; Calculations'!$M$5:$N$9,2,FALSE)),VLOOKUP("Night",'Crash Types &amp; Calculations'!$D$5:$K$26,8,FALSE),FALSE))</f>
        <v>1</v>
      </c>
      <c r="AV161" s="288">
        <f t="shared" si="24"/>
        <v>0</v>
      </c>
      <c r="AW161" s="284">
        <f ca="1">IF(OR(ISBLANK('Worksheet 2b'!$D$41),ISBLANK($D161),ISBLANK($E161),ISERROR(VLOOKUP('Worksheet 2b'!$D$41,INDIRECT(VLOOKUP('Crash Summary Worksheet'!$D161,'Crash Types &amp; Calculations'!$M$5:$N$9,2,FALSE)),VLOOKUP('Crash Summary Worksheet'!$E161,'Crash Types &amp; Calculations'!$D$5:$K$26,8,FALSE),FALSE))),1,VLOOKUP('Worksheet 2b'!$D$41,INDIRECT(VLOOKUP('Crash Summary Worksheet'!$D161,'Crash Types &amp; Calculations'!$M$5:$N$9,2,FALSE)),VLOOKUP('Crash Summary Worksheet'!$E161,'Crash Types &amp; Calculations'!$D$5:$K$26,8,FALSE),FALSE))</f>
        <v>1</v>
      </c>
      <c r="AX161" s="285">
        <f ca="1">IF(OR(ISBLANK('Worksheet 2b'!$D$41),ISBLANK($D161),ISBLANK($E161),$H161="N",ISBLANK($H161)),1,VLOOKUP('Worksheet 2b'!$D$41,INDIRECT(VLOOKUP('Crash Summary Worksheet'!$D161,'Crash Types &amp; Calculations'!$M$5:$N$9,2,FALSE)),VLOOKUP("Wet Pavement",'Crash Types &amp; Calculations'!$D$5:$K$26,8,FALSE),FALSE))</f>
        <v>1</v>
      </c>
      <c r="AY161" s="287">
        <f ca="1">IF(OR(ISBLANK('Worksheet 2b'!$D$41),ISBLANK($D161),ISBLANK($E161),$G161="N",ISBLANK($G161)),1,VLOOKUP('Worksheet 2b'!$D$41,INDIRECT(VLOOKUP('Crash Summary Worksheet'!$D161,'Crash Types &amp; Calculations'!$M$5:$N$9,2,FALSE)),VLOOKUP("Night",'Crash Types &amp; Calculations'!$D$5:$K$26,8,FALSE),FALSE))</f>
        <v>1</v>
      </c>
      <c r="AZ161" s="288">
        <f t="shared" si="25"/>
        <v>0</v>
      </c>
    </row>
    <row r="162" spans="1:52" ht="12.75" customHeight="1" x14ac:dyDescent="0.2">
      <c r="A162" s="618">
        <v>157</v>
      </c>
      <c r="B162" s="118"/>
      <c r="C162" s="119"/>
      <c r="D162" s="117"/>
      <c r="E162" s="117"/>
      <c r="F162" s="117"/>
      <c r="G162" s="118"/>
      <c r="H162" s="118"/>
      <c r="I162" s="118"/>
      <c r="J162" s="118"/>
      <c r="K162" s="117"/>
      <c r="L162" s="120"/>
      <c r="M162" s="289">
        <f t="shared" si="26"/>
        <v>0</v>
      </c>
      <c r="N162" s="290">
        <f t="shared" si="27"/>
        <v>1</v>
      </c>
      <c r="O162" s="283">
        <f>IF(ISBLANK('Worksheet 2a'!$D$13),1,
IF(AND(MAX(AC162:AE162)&gt;1,MIN(AC162:AE162)&lt;=1),MAX(AC162:AE162)*MIN(AC162:AE162),
IF(MIN(AC162:AE162)&gt;=1,MAX(AC162:AE162),MIN(AC162:AE162))))</f>
        <v>1</v>
      </c>
      <c r="P162" s="283">
        <f>IF(ISBLANK('Worksheet 2a'!$D$27),1,
IF(AND(MAX(AG162:AI162)&gt;1,MIN(AG162:AI162)&lt;=1),MAX(AG162:AI162)*MIN(AG162:AI162),
IF(MIN(AG162:AI162)&gt;=1,MAX(AG162:AI162),MIN(AG162:AI162))))</f>
        <v>1</v>
      </c>
      <c r="Q162" s="283">
        <f>IF(ISBLANK('Worksheet 2a'!$D$41),1,
IF(AND(MAX(AK162:AM162)&gt;1,MIN(AK162:AM162)&lt;=1),MAX(AK162:AM162)*MIN(AK162:AM162),
IF(MIN(AK162:AM162)&gt;=1,MAX(AK162:AM162),MIN(AK162:AM162))))</f>
        <v>1</v>
      </c>
      <c r="R162" s="283">
        <f>IF(ISBLANK('Worksheet 2b'!$D$13),1,
IF(AND(MAX(AO162:AQ162)&gt;1,MIN(AO162:AQ162)&lt;=1),MAX(AO162:AQ162)*MIN(AO162:AQ162),
IF(MIN(AO162:AQ162)&gt;=1,MAX(AO162:AQ162),MIN(AO162:AQ162))))</f>
        <v>1</v>
      </c>
      <c r="S162" s="283">
        <f>IF(ISBLANK('Worksheet 2b'!$D$27),1,
IF(AND(MAX(AS162:AU162)&gt;1,MIN(AS162:AU162)&lt;=1),MAX(AS162:AU162)*MIN(AS162:AU162),
IF(MIN(AS162:AU162)&gt;=1,MAX(AS162:AU162),MIN(AS162:AU162))))</f>
        <v>1</v>
      </c>
      <c r="T162" s="283">
        <f>IF(ISBLANK('Worksheet 2b'!$D$41),1,
IF(AND(MAX(AW162:AY162)&gt;1,MIN(AW162:AY162)&lt;=1),MAX(AW162:AY162)*MIN(AW162:AY162),
IF(MIN(AW162:AY162)&gt;=1,MAX(AW162:AY162),MIN(AW162:AY162))))</f>
        <v>1</v>
      </c>
      <c r="U162" s="669" cm="1">
        <f t="array" ref="U162">IF(MAX(O162:T162)&lt;=1,1,PRODUCT(IF(O162:T162&gt;=1,O162:T162)))</f>
        <v>1</v>
      </c>
      <c r="V162" s="669">
        <f t="shared" si="28"/>
        <v>1</v>
      </c>
      <c r="W162" s="683" t="str">
        <f t="shared" si="29"/>
        <v>X</v>
      </c>
      <c r="X162" s="683">
        <f>IF(P162=MIN($O162:$T162),IF(COUNTIF($W162:W162,"X")&gt;0,P162,"X"),P162)</f>
        <v>1</v>
      </c>
      <c r="Y162" s="683">
        <f>IF(Q162=MIN($O162:$T162),IF(COUNTIF($W162:X162,"X")&gt;0,Q162,"X"),Q162)</f>
        <v>1</v>
      </c>
      <c r="Z162" s="683">
        <f>IF(R162=MIN($O162:$T162),IF(COUNTIF($W162:Y162,"X")&gt;0,R162,"X"),R162)</f>
        <v>1</v>
      </c>
      <c r="AA162" s="683">
        <f>IF(S162=MIN($O162:$T162),IF(COUNTIF($W162:Z162,"X")&gt;0,S162,"X"),S162)</f>
        <v>1</v>
      </c>
      <c r="AB162" s="684">
        <f>IF(T162=MIN($O162:$T162),IF(COUNTIF($W162:AA162,"X")&gt;0,T162,"X"),T162)</f>
        <v>1</v>
      </c>
      <c r="AC162" s="284">
        <f ca="1">IF(OR(ISBLANK('Worksheet 2a'!$D$13),ISBLANK($D162),ISBLANK($E162),ISERROR(VLOOKUP('Worksheet 2a'!$D$13,INDIRECT(VLOOKUP('Crash Summary Worksheet'!$D162,'Crash Types &amp; Calculations'!$M$5:$N$9,2,FALSE)),VLOOKUP('Crash Summary Worksheet'!$E162,'Crash Types &amp; Calculations'!$D$5:$K$26,8,FALSE),FALSE))),1,VLOOKUP('Worksheet 2a'!$D$13,INDIRECT(VLOOKUP('Crash Summary Worksheet'!$D162,'Crash Types &amp; Calculations'!$M$5:$N$9,2,FALSE)),VLOOKUP('Crash Summary Worksheet'!$E162,'Crash Types &amp; Calculations'!$D$5:$K$26,8,FALSE),FALSE))</f>
        <v>1</v>
      </c>
      <c r="AD162" s="285">
        <f ca="1">IF(OR(ISBLANK('Worksheet 2a'!$D$13),ISBLANK($D162),ISBLANK($E162),$H162="N",ISBLANK($H162)),1,VLOOKUP('Worksheet 2a'!$D$13,INDIRECT(VLOOKUP('Crash Summary Worksheet'!$D162,'Crash Types &amp; Calculations'!$M$5:$N$9,2,FALSE)),VLOOKUP("Wet Pavement",'Crash Types &amp; Calculations'!$D$5:$K$26,8,FALSE),FALSE))</f>
        <v>1</v>
      </c>
      <c r="AE162" s="286">
        <f ca="1">IF(OR(ISBLANK('Worksheet 2a'!$D$13),ISBLANK($D162),ISBLANK($E162),$G162="N",ISBLANK($G162)),1,VLOOKUP('Worksheet 2a'!$D$13,INDIRECT(VLOOKUP('Crash Summary Worksheet'!$D162,'Crash Types &amp; Calculations'!$M$5:$N$9,2,FALSE)),VLOOKUP("Night",'Crash Types &amp; Calculations'!$D$5:$K$26,8,FALSE),FALSE))</f>
        <v>1</v>
      </c>
      <c r="AF162" s="288">
        <f t="shared" si="20"/>
        <v>0</v>
      </c>
      <c r="AG162" s="284">
        <f ca="1">IF(OR(ISBLANK('Worksheet 2a'!$D$27),ISBLANK($D162),ISBLANK($E162),ISERROR(VLOOKUP('Worksheet 2a'!$D$27,INDIRECT(VLOOKUP('Crash Summary Worksheet'!$D162,'Crash Types &amp; Calculations'!$M$5:$N$9,2,FALSE)),VLOOKUP('Crash Summary Worksheet'!$E162,'Crash Types &amp; Calculations'!$D$5:$K$26,8,FALSE),FALSE))),1,VLOOKUP('Worksheet 2a'!$D$27,INDIRECT(VLOOKUP('Crash Summary Worksheet'!$D162,'Crash Types &amp; Calculations'!$M$5:$N$9,2,FALSE)),VLOOKUP('Crash Summary Worksheet'!$E162,'Crash Types &amp; Calculations'!$D$5:$K$26,8,FALSE),FALSE))</f>
        <v>1</v>
      </c>
      <c r="AH162" s="285">
        <f ca="1">IF(OR(ISBLANK('Worksheet 2a'!$D$27),ISBLANK($D162),ISBLANK($E162),$H162="N",ISBLANK($H162)),1,VLOOKUP('Worksheet 2a'!$D$27,INDIRECT(VLOOKUP('Crash Summary Worksheet'!$D162,'Crash Types &amp; Calculations'!$M$5:$N$9,2,FALSE)),VLOOKUP("Wet Pavement",'Crash Types &amp; Calculations'!$D$5:$K$26,8,FALSE),FALSE))</f>
        <v>1</v>
      </c>
      <c r="AI162" s="286">
        <f ca="1">IF(OR(ISBLANK('Worksheet 2a'!$D$27),ISBLANK($D162),ISBLANK($E162),$G162="N",ISBLANK($G162)),1,VLOOKUP('Worksheet 2a'!$D$27,INDIRECT(VLOOKUP('Crash Summary Worksheet'!$D162,'Crash Types &amp; Calculations'!$M$5:$N$9,2,FALSE)),VLOOKUP("Night",'Crash Types &amp; Calculations'!$D$5:$K$26,8,FALSE),FALSE))</f>
        <v>1</v>
      </c>
      <c r="AJ162" s="288">
        <f t="shared" si="21"/>
        <v>0</v>
      </c>
      <c r="AK162" s="284">
        <f ca="1">IF(OR(ISBLANK('Worksheet 2a'!$D$41),ISBLANK($D162),ISBLANK($E162),ISERROR(VLOOKUP('Worksheet 2a'!$D$41,INDIRECT(VLOOKUP('Crash Summary Worksheet'!$D162,'Crash Types &amp; Calculations'!$M$5:$N$9,2,FALSE)),VLOOKUP('Crash Summary Worksheet'!$E162,'Crash Types &amp; Calculations'!$D$5:$K$26,8,FALSE),FALSE))),1,VLOOKUP('Worksheet 2a'!$D$41,INDIRECT(VLOOKUP('Crash Summary Worksheet'!$D162,'Crash Types &amp; Calculations'!$M$5:$N$9,2,FALSE)),VLOOKUP('Crash Summary Worksheet'!$E162,'Crash Types &amp; Calculations'!$D$5:$K$26,8,FALSE),FALSE))</f>
        <v>1</v>
      </c>
      <c r="AL162" s="285">
        <f ca="1">IF(OR(ISBLANK('Worksheet 2a'!$D$41),ISBLANK($D162),ISBLANK($E162),$H162="N",ISBLANK($H162)),1,VLOOKUP('Worksheet 2a'!$D$41,INDIRECT(VLOOKUP('Crash Summary Worksheet'!$D162,'Crash Types &amp; Calculations'!$M$5:$N$9,2,FALSE)),VLOOKUP("Wet Pavement",'Crash Types &amp; Calculations'!$D$5:$K$26,8,FALSE),FALSE))</f>
        <v>1</v>
      </c>
      <c r="AM162" s="287">
        <f ca="1">IF(OR(ISBLANK('Worksheet 2a'!$D$41),ISBLANK($D162),ISBLANK($E162),$G162="N",ISBLANK($G162)),1,VLOOKUP('Worksheet 2a'!$D$41,INDIRECT(VLOOKUP('Crash Summary Worksheet'!$D162,'Crash Types &amp; Calculations'!$M$5:$N$9,2,FALSE)),VLOOKUP("Night",'Crash Types &amp; Calculations'!$D$5:$K$26,8,FALSE),FALSE))</f>
        <v>1</v>
      </c>
      <c r="AN162" s="288">
        <f t="shared" si="22"/>
        <v>0</v>
      </c>
      <c r="AO162" s="284">
        <f ca="1">IF(OR(ISBLANK('Worksheet 2b'!$D$13),ISBLANK($D162),ISBLANK($E162),ISERROR(VLOOKUP('Worksheet 2b'!$D$13,INDIRECT(VLOOKUP('Crash Summary Worksheet'!$D162,'Crash Types &amp; Calculations'!$M$5:$N$9,2,FALSE)),VLOOKUP('Crash Summary Worksheet'!$E162,'Crash Types &amp; Calculations'!$D$5:$K$26,8,FALSE),FALSE))),1,VLOOKUP('Worksheet 2b'!$D$13,INDIRECT(VLOOKUP('Crash Summary Worksheet'!$D162,'Crash Types &amp; Calculations'!$M$5:$N$9,2,FALSE)),VLOOKUP('Crash Summary Worksheet'!$E162,'Crash Types &amp; Calculations'!$D$5:$K$26,8,FALSE),FALSE))</f>
        <v>1</v>
      </c>
      <c r="AP162" s="285">
        <f ca="1">IF(OR(ISBLANK('Worksheet 2b'!$D$13),ISBLANK($D162),ISBLANK($E162),$H162="N",ISBLANK($H162)),1,VLOOKUP('Worksheet 2b'!$D$13,INDIRECT(VLOOKUP('Crash Summary Worksheet'!$D162,'Crash Types &amp; Calculations'!$M$5:$N$9,2,FALSE)),VLOOKUP("Wet Pavement",'Crash Types &amp; Calculations'!$D$5:$K$26,8,FALSE),FALSE))</f>
        <v>1</v>
      </c>
      <c r="AQ162" s="286">
        <f ca="1">IF(OR(ISBLANK('Worksheet 2b'!$D$13),ISBLANK($D162),ISBLANK($E162),$G162="N",ISBLANK($G162)),1,VLOOKUP('Worksheet 2b'!$D$13,INDIRECT(VLOOKUP('Crash Summary Worksheet'!$D162,'Crash Types &amp; Calculations'!$M$5:$N$9,2,FALSE)),VLOOKUP("Night",'Crash Types &amp; Calculations'!$D$5:$K$26,8,FALSE),FALSE))</f>
        <v>1</v>
      </c>
      <c r="AR162" s="288">
        <f t="shared" si="23"/>
        <v>0</v>
      </c>
      <c r="AS162" s="284">
        <f ca="1">IF(OR(ISBLANK('Worksheet 2b'!$D$27),ISBLANK($D162),ISBLANK($E162),ISERROR(VLOOKUP('Worksheet 2b'!$D$27,INDIRECT(VLOOKUP('Crash Summary Worksheet'!$D162,'Crash Types &amp; Calculations'!$M$5:$N$9,2,FALSE)),VLOOKUP('Crash Summary Worksheet'!$E162,'Crash Types &amp; Calculations'!$D$5:$K$26,8,FALSE),FALSE))),1,VLOOKUP('Worksheet 2b'!$D$27,INDIRECT(VLOOKUP('Crash Summary Worksheet'!$D162,'Crash Types &amp; Calculations'!$M$5:$N$9,2,FALSE)),VLOOKUP('Crash Summary Worksheet'!$E162,'Crash Types &amp; Calculations'!$D$5:$K$26,8,FALSE),FALSE))</f>
        <v>1</v>
      </c>
      <c r="AT162" s="285">
        <f ca="1">IF(OR(ISBLANK('Worksheet 2b'!$D$27),ISBLANK($D162),ISBLANK($E162),$H162="N",ISBLANK($H162)),1,VLOOKUP('Worksheet 2b'!$D$27,INDIRECT(VLOOKUP('Crash Summary Worksheet'!$D162,'Crash Types &amp; Calculations'!$M$5:$N$9,2,FALSE)),VLOOKUP("Wet Pavement",'Crash Types &amp; Calculations'!$D$5:$K$26,8,FALSE),FALSE))</f>
        <v>1</v>
      </c>
      <c r="AU162" s="286">
        <f ca="1">IF(OR(ISBLANK('Worksheet 2b'!$D$27),ISBLANK($D162),ISBLANK($E162),$G162="N",ISBLANK($G162)),1,VLOOKUP('Worksheet 2b'!$D$27,INDIRECT(VLOOKUP('Crash Summary Worksheet'!$D162,'Crash Types &amp; Calculations'!$M$5:$N$9,2,FALSE)),VLOOKUP("Night",'Crash Types &amp; Calculations'!$D$5:$K$26,8,FALSE),FALSE))</f>
        <v>1</v>
      </c>
      <c r="AV162" s="288">
        <f t="shared" si="24"/>
        <v>0</v>
      </c>
      <c r="AW162" s="284">
        <f ca="1">IF(OR(ISBLANK('Worksheet 2b'!$D$41),ISBLANK($D162),ISBLANK($E162),ISERROR(VLOOKUP('Worksheet 2b'!$D$41,INDIRECT(VLOOKUP('Crash Summary Worksheet'!$D162,'Crash Types &amp; Calculations'!$M$5:$N$9,2,FALSE)),VLOOKUP('Crash Summary Worksheet'!$E162,'Crash Types &amp; Calculations'!$D$5:$K$26,8,FALSE),FALSE))),1,VLOOKUP('Worksheet 2b'!$D$41,INDIRECT(VLOOKUP('Crash Summary Worksheet'!$D162,'Crash Types &amp; Calculations'!$M$5:$N$9,2,FALSE)),VLOOKUP('Crash Summary Worksheet'!$E162,'Crash Types &amp; Calculations'!$D$5:$K$26,8,FALSE),FALSE))</f>
        <v>1</v>
      </c>
      <c r="AX162" s="285">
        <f ca="1">IF(OR(ISBLANK('Worksheet 2b'!$D$41),ISBLANK($D162),ISBLANK($E162),$H162="N",ISBLANK($H162)),1,VLOOKUP('Worksheet 2b'!$D$41,INDIRECT(VLOOKUP('Crash Summary Worksheet'!$D162,'Crash Types &amp; Calculations'!$M$5:$N$9,2,FALSE)),VLOOKUP("Wet Pavement",'Crash Types &amp; Calculations'!$D$5:$K$26,8,FALSE),FALSE))</f>
        <v>1</v>
      </c>
      <c r="AY162" s="287">
        <f ca="1">IF(OR(ISBLANK('Worksheet 2b'!$D$41),ISBLANK($D162),ISBLANK($E162),$G162="N",ISBLANK($G162)),1,VLOOKUP('Worksheet 2b'!$D$41,INDIRECT(VLOOKUP('Crash Summary Worksheet'!$D162,'Crash Types &amp; Calculations'!$M$5:$N$9,2,FALSE)),VLOOKUP("Night",'Crash Types &amp; Calculations'!$D$5:$K$26,8,FALSE),FALSE))</f>
        <v>1</v>
      </c>
      <c r="AZ162" s="288">
        <f t="shared" si="25"/>
        <v>0</v>
      </c>
    </row>
    <row r="163" spans="1:52" ht="12.75" customHeight="1" x14ac:dyDescent="0.2">
      <c r="A163" s="618">
        <v>158</v>
      </c>
      <c r="B163" s="118"/>
      <c r="C163" s="119"/>
      <c r="D163" s="117"/>
      <c r="E163" s="117"/>
      <c r="F163" s="117"/>
      <c r="G163" s="118"/>
      <c r="H163" s="118"/>
      <c r="I163" s="118"/>
      <c r="J163" s="118"/>
      <c r="K163" s="117"/>
      <c r="L163" s="120"/>
      <c r="M163" s="289">
        <f t="shared" si="26"/>
        <v>0</v>
      </c>
      <c r="N163" s="290">
        <f t="shared" si="27"/>
        <v>1</v>
      </c>
      <c r="O163" s="283">
        <f>IF(ISBLANK('Worksheet 2a'!$D$13),1,
IF(AND(MAX(AC163:AE163)&gt;1,MIN(AC163:AE163)&lt;=1),MAX(AC163:AE163)*MIN(AC163:AE163),
IF(MIN(AC163:AE163)&gt;=1,MAX(AC163:AE163),MIN(AC163:AE163))))</f>
        <v>1</v>
      </c>
      <c r="P163" s="283">
        <f>IF(ISBLANK('Worksheet 2a'!$D$27),1,
IF(AND(MAX(AG163:AI163)&gt;1,MIN(AG163:AI163)&lt;=1),MAX(AG163:AI163)*MIN(AG163:AI163),
IF(MIN(AG163:AI163)&gt;=1,MAX(AG163:AI163),MIN(AG163:AI163))))</f>
        <v>1</v>
      </c>
      <c r="Q163" s="283">
        <f>IF(ISBLANK('Worksheet 2a'!$D$41),1,
IF(AND(MAX(AK163:AM163)&gt;1,MIN(AK163:AM163)&lt;=1),MAX(AK163:AM163)*MIN(AK163:AM163),
IF(MIN(AK163:AM163)&gt;=1,MAX(AK163:AM163),MIN(AK163:AM163))))</f>
        <v>1</v>
      </c>
      <c r="R163" s="283">
        <f>IF(ISBLANK('Worksheet 2b'!$D$13),1,
IF(AND(MAX(AO163:AQ163)&gt;1,MIN(AO163:AQ163)&lt;=1),MAX(AO163:AQ163)*MIN(AO163:AQ163),
IF(MIN(AO163:AQ163)&gt;=1,MAX(AO163:AQ163),MIN(AO163:AQ163))))</f>
        <v>1</v>
      </c>
      <c r="S163" s="283">
        <f>IF(ISBLANK('Worksheet 2b'!$D$27),1,
IF(AND(MAX(AS163:AU163)&gt;1,MIN(AS163:AU163)&lt;=1),MAX(AS163:AU163)*MIN(AS163:AU163),
IF(MIN(AS163:AU163)&gt;=1,MAX(AS163:AU163),MIN(AS163:AU163))))</f>
        <v>1</v>
      </c>
      <c r="T163" s="283">
        <f>IF(ISBLANK('Worksheet 2b'!$D$41),1,
IF(AND(MAX(AW163:AY163)&gt;1,MIN(AW163:AY163)&lt;=1),MAX(AW163:AY163)*MIN(AW163:AY163),
IF(MIN(AW163:AY163)&gt;=1,MAX(AW163:AY163),MIN(AW163:AY163))))</f>
        <v>1</v>
      </c>
      <c r="U163" s="669" cm="1">
        <f t="array" ref="U163">IF(MAX(O163:T163)&lt;=1,1,PRODUCT(IF(O163:T163&gt;=1,O163:T163)))</f>
        <v>1</v>
      </c>
      <c r="V163" s="669">
        <f t="shared" si="28"/>
        <v>1</v>
      </c>
      <c r="W163" s="683" t="str">
        <f t="shared" si="29"/>
        <v>X</v>
      </c>
      <c r="X163" s="683">
        <f>IF(P163=MIN($O163:$T163),IF(COUNTIF($W163:W163,"X")&gt;0,P163,"X"),P163)</f>
        <v>1</v>
      </c>
      <c r="Y163" s="683">
        <f>IF(Q163=MIN($O163:$T163),IF(COUNTIF($W163:X163,"X")&gt;0,Q163,"X"),Q163)</f>
        <v>1</v>
      </c>
      <c r="Z163" s="683">
        <f>IF(R163=MIN($O163:$T163),IF(COUNTIF($W163:Y163,"X")&gt;0,R163,"X"),R163)</f>
        <v>1</v>
      </c>
      <c r="AA163" s="683">
        <f>IF(S163=MIN($O163:$T163),IF(COUNTIF($W163:Z163,"X")&gt;0,S163,"X"),S163)</f>
        <v>1</v>
      </c>
      <c r="AB163" s="684">
        <f>IF(T163=MIN($O163:$T163),IF(COUNTIF($W163:AA163,"X")&gt;0,T163,"X"),T163)</f>
        <v>1</v>
      </c>
      <c r="AC163" s="284">
        <f ca="1">IF(OR(ISBLANK('Worksheet 2a'!$D$13),ISBLANK($D163),ISBLANK($E163),ISERROR(VLOOKUP('Worksheet 2a'!$D$13,INDIRECT(VLOOKUP('Crash Summary Worksheet'!$D163,'Crash Types &amp; Calculations'!$M$5:$N$9,2,FALSE)),VLOOKUP('Crash Summary Worksheet'!$E163,'Crash Types &amp; Calculations'!$D$5:$K$26,8,FALSE),FALSE))),1,VLOOKUP('Worksheet 2a'!$D$13,INDIRECT(VLOOKUP('Crash Summary Worksheet'!$D163,'Crash Types &amp; Calculations'!$M$5:$N$9,2,FALSE)),VLOOKUP('Crash Summary Worksheet'!$E163,'Crash Types &amp; Calculations'!$D$5:$K$26,8,FALSE),FALSE))</f>
        <v>1</v>
      </c>
      <c r="AD163" s="285">
        <f ca="1">IF(OR(ISBLANK('Worksheet 2a'!$D$13),ISBLANK($D163),ISBLANK($E163),$H163="N",ISBLANK($H163)),1,VLOOKUP('Worksheet 2a'!$D$13,INDIRECT(VLOOKUP('Crash Summary Worksheet'!$D163,'Crash Types &amp; Calculations'!$M$5:$N$9,2,FALSE)),VLOOKUP("Wet Pavement",'Crash Types &amp; Calculations'!$D$5:$K$26,8,FALSE),FALSE))</f>
        <v>1</v>
      </c>
      <c r="AE163" s="286">
        <f ca="1">IF(OR(ISBLANK('Worksheet 2a'!$D$13),ISBLANK($D163),ISBLANK($E163),$G163="N",ISBLANK($G163)),1,VLOOKUP('Worksheet 2a'!$D$13,INDIRECT(VLOOKUP('Crash Summary Worksheet'!$D163,'Crash Types &amp; Calculations'!$M$5:$N$9,2,FALSE)),VLOOKUP("Night",'Crash Types &amp; Calculations'!$D$5:$K$26,8,FALSE),FALSE))</f>
        <v>1</v>
      </c>
      <c r="AF163" s="288">
        <f t="shared" si="20"/>
        <v>0</v>
      </c>
      <c r="AG163" s="284">
        <f ca="1">IF(OR(ISBLANK('Worksheet 2a'!$D$27),ISBLANK($D163),ISBLANK($E163),ISERROR(VLOOKUP('Worksheet 2a'!$D$27,INDIRECT(VLOOKUP('Crash Summary Worksheet'!$D163,'Crash Types &amp; Calculations'!$M$5:$N$9,2,FALSE)),VLOOKUP('Crash Summary Worksheet'!$E163,'Crash Types &amp; Calculations'!$D$5:$K$26,8,FALSE),FALSE))),1,VLOOKUP('Worksheet 2a'!$D$27,INDIRECT(VLOOKUP('Crash Summary Worksheet'!$D163,'Crash Types &amp; Calculations'!$M$5:$N$9,2,FALSE)),VLOOKUP('Crash Summary Worksheet'!$E163,'Crash Types &amp; Calculations'!$D$5:$K$26,8,FALSE),FALSE))</f>
        <v>1</v>
      </c>
      <c r="AH163" s="285">
        <f ca="1">IF(OR(ISBLANK('Worksheet 2a'!$D$27),ISBLANK($D163),ISBLANK($E163),$H163="N",ISBLANK($H163)),1,VLOOKUP('Worksheet 2a'!$D$27,INDIRECT(VLOOKUP('Crash Summary Worksheet'!$D163,'Crash Types &amp; Calculations'!$M$5:$N$9,2,FALSE)),VLOOKUP("Wet Pavement",'Crash Types &amp; Calculations'!$D$5:$K$26,8,FALSE),FALSE))</f>
        <v>1</v>
      </c>
      <c r="AI163" s="286">
        <f ca="1">IF(OR(ISBLANK('Worksheet 2a'!$D$27),ISBLANK($D163),ISBLANK($E163),$G163="N",ISBLANK($G163)),1,VLOOKUP('Worksheet 2a'!$D$27,INDIRECT(VLOOKUP('Crash Summary Worksheet'!$D163,'Crash Types &amp; Calculations'!$M$5:$N$9,2,FALSE)),VLOOKUP("Night",'Crash Types &amp; Calculations'!$D$5:$K$26,8,FALSE),FALSE))</f>
        <v>1</v>
      </c>
      <c r="AJ163" s="288">
        <f t="shared" si="21"/>
        <v>0</v>
      </c>
      <c r="AK163" s="284">
        <f ca="1">IF(OR(ISBLANK('Worksheet 2a'!$D$41),ISBLANK($D163),ISBLANK($E163),ISERROR(VLOOKUP('Worksheet 2a'!$D$41,INDIRECT(VLOOKUP('Crash Summary Worksheet'!$D163,'Crash Types &amp; Calculations'!$M$5:$N$9,2,FALSE)),VLOOKUP('Crash Summary Worksheet'!$E163,'Crash Types &amp; Calculations'!$D$5:$K$26,8,FALSE),FALSE))),1,VLOOKUP('Worksheet 2a'!$D$41,INDIRECT(VLOOKUP('Crash Summary Worksheet'!$D163,'Crash Types &amp; Calculations'!$M$5:$N$9,2,FALSE)),VLOOKUP('Crash Summary Worksheet'!$E163,'Crash Types &amp; Calculations'!$D$5:$K$26,8,FALSE),FALSE))</f>
        <v>1</v>
      </c>
      <c r="AL163" s="285">
        <f ca="1">IF(OR(ISBLANK('Worksheet 2a'!$D$41),ISBLANK($D163),ISBLANK($E163),$H163="N",ISBLANK($H163)),1,VLOOKUP('Worksheet 2a'!$D$41,INDIRECT(VLOOKUP('Crash Summary Worksheet'!$D163,'Crash Types &amp; Calculations'!$M$5:$N$9,2,FALSE)),VLOOKUP("Wet Pavement",'Crash Types &amp; Calculations'!$D$5:$K$26,8,FALSE),FALSE))</f>
        <v>1</v>
      </c>
      <c r="AM163" s="287">
        <f ca="1">IF(OR(ISBLANK('Worksheet 2a'!$D$41),ISBLANK($D163),ISBLANK($E163),$G163="N",ISBLANK($G163)),1,VLOOKUP('Worksheet 2a'!$D$41,INDIRECT(VLOOKUP('Crash Summary Worksheet'!$D163,'Crash Types &amp; Calculations'!$M$5:$N$9,2,FALSE)),VLOOKUP("Night",'Crash Types &amp; Calculations'!$D$5:$K$26,8,FALSE),FALSE))</f>
        <v>1</v>
      </c>
      <c r="AN163" s="288">
        <f t="shared" si="22"/>
        <v>0</v>
      </c>
      <c r="AO163" s="284">
        <f ca="1">IF(OR(ISBLANK('Worksheet 2b'!$D$13),ISBLANK($D163),ISBLANK($E163),ISERROR(VLOOKUP('Worksheet 2b'!$D$13,INDIRECT(VLOOKUP('Crash Summary Worksheet'!$D163,'Crash Types &amp; Calculations'!$M$5:$N$9,2,FALSE)),VLOOKUP('Crash Summary Worksheet'!$E163,'Crash Types &amp; Calculations'!$D$5:$K$26,8,FALSE),FALSE))),1,VLOOKUP('Worksheet 2b'!$D$13,INDIRECT(VLOOKUP('Crash Summary Worksheet'!$D163,'Crash Types &amp; Calculations'!$M$5:$N$9,2,FALSE)),VLOOKUP('Crash Summary Worksheet'!$E163,'Crash Types &amp; Calculations'!$D$5:$K$26,8,FALSE),FALSE))</f>
        <v>1</v>
      </c>
      <c r="AP163" s="285">
        <f ca="1">IF(OR(ISBLANK('Worksheet 2b'!$D$13),ISBLANK($D163),ISBLANK($E163),$H163="N",ISBLANK($H163)),1,VLOOKUP('Worksheet 2b'!$D$13,INDIRECT(VLOOKUP('Crash Summary Worksheet'!$D163,'Crash Types &amp; Calculations'!$M$5:$N$9,2,FALSE)),VLOOKUP("Wet Pavement",'Crash Types &amp; Calculations'!$D$5:$K$26,8,FALSE),FALSE))</f>
        <v>1</v>
      </c>
      <c r="AQ163" s="286">
        <f ca="1">IF(OR(ISBLANK('Worksheet 2b'!$D$13),ISBLANK($D163),ISBLANK($E163),$G163="N",ISBLANK($G163)),1,VLOOKUP('Worksheet 2b'!$D$13,INDIRECT(VLOOKUP('Crash Summary Worksheet'!$D163,'Crash Types &amp; Calculations'!$M$5:$N$9,2,FALSE)),VLOOKUP("Night",'Crash Types &amp; Calculations'!$D$5:$K$26,8,FALSE),FALSE))</f>
        <v>1</v>
      </c>
      <c r="AR163" s="288">
        <f t="shared" si="23"/>
        <v>0</v>
      </c>
      <c r="AS163" s="284">
        <f ca="1">IF(OR(ISBLANK('Worksheet 2b'!$D$27),ISBLANK($D163),ISBLANK($E163),ISERROR(VLOOKUP('Worksheet 2b'!$D$27,INDIRECT(VLOOKUP('Crash Summary Worksheet'!$D163,'Crash Types &amp; Calculations'!$M$5:$N$9,2,FALSE)),VLOOKUP('Crash Summary Worksheet'!$E163,'Crash Types &amp; Calculations'!$D$5:$K$26,8,FALSE),FALSE))),1,VLOOKUP('Worksheet 2b'!$D$27,INDIRECT(VLOOKUP('Crash Summary Worksheet'!$D163,'Crash Types &amp; Calculations'!$M$5:$N$9,2,FALSE)),VLOOKUP('Crash Summary Worksheet'!$E163,'Crash Types &amp; Calculations'!$D$5:$K$26,8,FALSE),FALSE))</f>
        <v>1</v>
      </c>
      <c r="AT163" s="285">
        <f ca="1">IF(OR(ISBLANK('Worksheet 2b'!$D$27),ISBLANK($D163),ISBLANK($E163),$H163="N",ISBLANK($H163)),1,VLOOKUP('Worksheet 2b'!$D$27,INDIRECT(VLOOKUP('Crash Summary Worksheet'!$D163,'Crash Types &amp; Calculations'!$M$5:$N$9,2,FALSE)),VLOOKUP("Wet Pavement",'Crash Types &amp; Calculations'!$D$5:$K$26,8,FALSE),FALSE))</f>
        <v>1</v>
      </c>
      <c r="AU163" s="286">
        <f ca="1">IF(OR(ISBLANK('Worksheet 2b'!$D$27),ISBLANK($D163),ISBLANK($E163),$G163="N",ISBLANK($G163)),1,VLOOKUP('Worksheet 2b'!$D$27,INDIRECT(VLOOKUP('Crash Summary Worksheet'!$D163,'Crash Types &amp; Calculations'!$M$5:$N$9,2,FALSE)),VLOOKUP("Night",'Crash Types &amp; Calculations'!$D$5:$K$26,8,FALSE),FALSE))</f>
        <v>1</v>
      </c>
      <c r="AV163" s="288">
        <f t="shared" si="24"/>
        <v>0</v>
      </c>
      <c r="AW163" s="284">
        <f ca="1">IF(OR(ISBLANK('Worksheet 2b'!$D$41),ISBLANK($D163),ISBLANK($E163),ISERROR(VLOOKUP('Worksheet 2b'!$D$41,INDIRECT(VLOOKUP('Crash Summary Worksheet'!$D163,'Crash Types &amp; Calculations'!$M$5:$N$9,2,FALSE)),VLOOKUP('Crash Summary Worksheet'!$E163,'Crash Types &amp; Calculations'!$D$5:$K$26,8,FALSE),FALSE))),1,VLOOKUP('Worksheet 2b'!$D$41,INDIRECT(VLOOKUP('Crash Summary Worksheet'!$D163,'Crash Types &amp; Calculations'!$M$5:$N$9,2,FALSE)),VLOOKUP('Crash Summary Worksheet'!$E163,'Crash Types &amp; Calculations'!$D$5:$K$26,8,FALSE),FALSE))</f>
        <v>1</v>
      </c>
      <c r="AX163" s="285">
        <f ca="1">IF(OR(ISBLANK('Worksheet 2b'!$D$41),ISBLANK($D163),ISBLANK($E163),$H163="N",ISBLANK($H163)),1,VLOOKUP('Worksheet 2b'!$D$41,INDIRECT(VLOOKUP('Crash Summary Worksheet'!$D163,'Crash Types &amp; Calculations'!$M$5:$N$9,2,FALSE)),VLOOKUP("Wet Pavement",'Crash Types &amp; Calculations'!$D$5:$K$26,8,FALSE),FALSE))</f>
        <v>1</v>
      </c>
      <c r="AY163" s="287">
        <f ca="1">IF(OR(ISBLANK('Worksheet 2b'!$D$41),ISBLANK($D163),ISBLANK($E163),$G163="N",ISBLANK($G163)),1,VLOOKUP('Worksheet 2b'!$D$41,INDIRECT(VLOOKUP('Crash Summary Worksheet'!$D163,'Crash Types &amp; Calculations'!$M$5:$N$9,2,FALSE)),VLOOKUP("Night",'Crash Types &amp; Calculations'!$D$5:$K$26,8,FALSE),FALSE))</f>
        <v>1</v>
      </c>
      <c r="AZ163" s="288">
        <f t="shared" si="25"/>
        <v>0</v>
      </c>
    </row>
    <row r="164" spans="1:52" ht="12.75" customHeight="1" x14ac:dyDescent="0.2">
      <c r="A164" s="618">
        <v>159</v>
      </c>
      <c r="B164" s="118"/>
      <c r="C164" s="119"/>
      <c r="D164" s="117"/>
      <c r="E164" s="117"/>
      <c r="F164" s="117"/>
      <c r="G164" s="118"/>
      <c r="H164" s="118"/>
      <c r="I164" s="118"/>
      <c r="J164" s="118"/>
      <c r="K164" s="117"/>
      <c r="L164" s="120"/>
      <c r="M164" s="289">
        <f t="shared" si="26"/>
        <v>0</v>
      </c>
      <c r="N164" s="290">
        <f t="shared" si="27"/>
        <v>1</v>
      </c>
      <c r="O164" s="283">
        <f>IF(ISBLANK('Worksheet 2a'!$D$13),1,
IF(AND(MAX(AC164:AE164)&gt;1,MIN(AC164:AE164)&lt;=1),MAX(AC164:AE164)*MIN(AC164:AE164),
IF(MIN(AC164:AE164)&gt;=1,MAX(AC164:AE164),MIN(AC164:AE164))))</f>
        <v>1</v>
      </c>
      <c r="P164" s="283">
        <f>IF(ISBLANK('Worksheet 2a'!$D$27),1,
IF(AND(MAX(AG164:AI164)&gt;1,MIN(AG164:AI164)&lt;=1),MAX(AG164:AI164)*MIN(AG164:AI164),
IF(MIN(AG164:AI164)&gt;=1,MAX(AG164:AI164),MIN(AG164:AI164))))</f>
        <v>1</v>
      </c>
      <c r="Q164" s="283">
        <f>IF(ISBLANK('Worksheet 2a'!$D$41),1,
IF(AND(MAX(AK164:AM164)&gt;1,MIN(AK164:AM164)&lt;=1),MAX(AK164:AM164)*MIN(AK164:AM164),
IF(MIN(AK164:AM164)&gt;=1,MAX(AK164:AM164),MIN(AK164:AM164))))</f>
        <v>1</v>
      </c>
      <c r="R164" s="283">
        <f>IF(ISBLANK('Worksheet 2b'!$D$13),1,
IF(AND(MAX(AO164:AQ164)&gt;1,MIN(AO164:AQ164)&lt;=1),MAX(AO164:AQ164)*MIN(AO164:AQ164),
IF(MIN(AO164:AQ164)&gt;=1,MAX(AO164:AQ164),MIN(AO164:AQ164))))</f>
        <v>1</v>
      </c>
      <c r="S164" s="283">
        <f>IF(ISBLANK('Worksheet 2b'!$D$27),1,
IF(AND(MAX(AS164:AU164)&gt;1,MIN(AS164:AU164)&lt;=1),MAX(AS164:AU164)*MIN(AS164:AU164),
IF(MIN(AS164:AU164)&gt;=1,MAX(AS164:AU164),MIN(AS164:AU164))))</f>
        <v>1</v>
      </c>
      <c r="T164" s="283">
        <f>IF(ISBLANK('Worksheet 2b'!$D$41),1,
IF(AND(MAX(AW164:AY164)&gt;1,MIN(AW164:AY164)&lt;=1),MAX(AW164:AY164)*MIN(AW164:AY164),
IF(MIN(AW164:AY164)&gt;=1,MAX(AW164:AY164),MIN(AW164:AY164))))</f>
        <v>1</v>
      </c>
      <c r="U164" s="669" cm="1">
        <f t="array" ref="U164">IF(MAX(O164:T164)&lt;=1,1,PRODUCT(IF(O164:T164&gt;=1,O164:T164)))</f>
        <v>1</v>
      </c>
      <c r="V164" s="669">
        <f t="shared" si="28"/>
        <v>1</v>
      </c>
      <c r="W164" s="683" t="str">
        <f t="shared" si="29"/>
        <v>X</v>
      </c>
      <c r="X164" s="683">
        <f>IF(P164=MIN($O164:$T164),IF(COUNTIF($W164:W164,"X")&gt;0,P164,"X"),P164)</f>
        <v>1</v>
      </c>
      <c r="Y164" s="683">
        <f>IF(Q164=MIN($O164:$T164),IF(COUNTIF($W164:X164,"X")&gt;0,Q164,"X"),Q164)</f>
        <v>1</v>
      </c>
      <c r="Z164" s="683">
        <f>IF(R164=MIN($O164:$T164),IF(COUNTIF($W164:Y164,"X")&gt;0,R164,"X"),R164)</f>
        <v>1</v>
      </c>
      <c r="AA164" s="683">
        <f>IF(S164=MIN($O164:$T164),IF(COUNTIF($W164:Z164,"X")&gt;0,S164,"X"),S164)</f>
        <v>1</v>
      </c>
      <c r="AB164" s="684">
        <f>IF(T164=MIN($O164:$T164),IF(COUNTIF($W164:AA164,"X")&gt;0,T164,"X"),T164)</f>
        <v>1</v>
      </c>
      <c r="AC164" s="284">
        <f ca="1">IF(OR(ISBLANK('Worksheet 2a'!$D$13),ISBLANK($D164),ISBLANK($E164),ISERROR(VLOOKUP('Worksheet 2a'!$D$13,INDIRECT(VLOOKUP('Crash Summary Worksheet'!$D164,'Crash Types &amp; Calculations'!$M$5:$N$9,2,FALSE)),VLOOKUP('Crash Summary Worksheet'!$E164,'Crash Types &amp; Calculations'!$D$5:$K$26,8,FALSE),FALSE))),1,VLOOKUP('Worksheet 2a'!$D$13,INDIRECT(VLOOKUP('Crash Summary Worksheet'!$D164,'Crash Types &amp; Calculations'!$M$5:$N$9,2,FALSE)),VLOOKUP('Crash Summary Worksheet'!$E164,'Crash Types &amp; Calculations'!$D$5:$K$26,8,FALSE),FALSE))</f>
        <v>1</v>
      </c>
      <c r="AD164" s="285">
        <f ca="1">IF(OR(ISBLANK('Worksheet 2a'!$D$13),ISBLANK($D164),ISBLANK($E164),$H164="N",ISBLANK($H164)),1,VLOOKUP('Worksheet 2a'!$D$13,INDIRECT(VLOOKUP('Crash Summary Worksheet'!$D164,'Crash Types &amp; Calculations'!$M$5:$N$9,2,FALSE)),VLOOKUP("Wet Pavement",'Crash Types &amp; Calculations'!$D$5:$K$26,8,FALSE),FALSE))</f>
        <v>1</v>
      </c>
      <c r="AE164" s="286">
        <f ca="1">IF(OR(ISBLANK('Worksheet 2a'!$D$13),ISBLANK($D164),ISBLANK($E164),$G164="N",ISBLANK($G164)),1,VLOOKUP('Worksheet 2a'!$D$13,INDIRECT(VLOOKUP('Crash Summary Worksheet'!$D164,'Crash Types &amp; Calculations'!$M$5:$N$9,2,FALSE)),VLOOKUP("Night",'Crash Types &amp; Calculations'!$D$5:$K$26,8,FALSE),FALSE))</f>
        <v>1</v>
      </c>
      <c r="AF164" s="288">
        <f t="shared" si="20"/>
        <v>0</v>
      </c>
      <c r="AG164" s="284">
        <f ca="1">IF(OR(ISBLANK('Worksheet 2a'!$D$27),ISBLANK($D164),ISBLANK($E164),ISERROR(VLOOKUP('Worksheet 2a'!$D$27,INDIRECT(VLOOKUP('Crash Summary Worksheet'!$D164,'Crash Types &amp; Calculations'!$M$5:$N$9,2,FALSE)),VLOOKUP('Crash Summary Worksheet'!$E164,'Crash Types &amp; Calculations'!$D$5:$K$26,8,FALSE),FALSE))),1,VLOOKUP('Worksheet 2a'!$D$27,INDIRECT(VLOOKUP('Crash Summary Worksheet'!$D164,'Crash Types &amp; Calculations'!$M$5:$N$9,2,FALSE)),VLOOKUP('Crash Summary Worksheet'!$E164,'Crash Types &amp; Calculations'!$D$5:$K$26,8,FALSE),FALSE))</f>
        <v>1</v>
      </c>
      <c r="AH164" s="285">
        <f ca="1">IF(OR(ISBLANK('Worksheet 2a'!$D$27),ISBLANK($D164),ISBLANK($E164),$H164="N",ISBLANK($H164)),1,VLOOKUP('Worksheet 2a'!$D$27,INDIRECT(VLOOKUP('Crash Summary Worksheet'!$D164,'Crash Types &amp; Calculations'!$M$5:$N$9,2,FALSE)),VLOOKUP("Wet Pavement",'Crash Types &amp; Calculations'!$D$5:$K$26,8,FALSE),FALSE))</f>
        <v>1</v>
      </c>
      <c r="AI164" s="286">
        <f ca="1">IF(OR(ISBLANK('Worksheet 2a'!$D$27),ISBLANK($D164),ISBLANK($E164),$G164="N",ISBLANK($G164)),1,VLOOKUP('Worksheet 2a'!$D$27,INDIRECT(VLOOKUP('Crash Summary Worksheet'!$D164,'Crash Types &amp; Calculations'!$M$5:$N$9,2,FALSE)),VLOOKUP("Night",'Crash Types &amp; Calculations'!$D$5:$K$26,8,FALSE),FALSE))</f>
        <v>1</v>
      </c>
      <c r="AJ164" s="288">
        <f t="shared" si="21"/>
        <v>0</v>
      </c>
      <c r="AK164" s="284">
        <f ca="1">IF(OR(ISBLANK('Worksheet 2a'!$D$41),ISBLANK($D164),ISBLANK($E164),ISERROR(VLOOKUP('Worksheet 2a'!$D$41,INDIRECT(VLOOKUP('Crash Summary Worksheet'!$D164,'Crash Types &amp; Calculations'!$M$5:$N$9,2,FALSE)),VLOOKUP('Crash Summary Worksheet'!$E164,'Crash Types &amp; Calculations'!$D$5:$K$26,8,FALSE),FALSE))),1,VLOOKUP('Worksheet 2a'!$D$41,INDIRECT(VLOOKUP('Crash Summary Worksheet'!$D164,'Crash Types &amp; Calculations'!$M$5:$N$9,2,FALSE)),VLOOKUP('Crash Summary Worksheet'!$E164,'Crash Types &amp; Calculations'!$D$5:$K$26,8,FALSE),FALSE))</f>
        <v>1</v>
      </c>
      <c r="AL164" s="285">
        <f ca="1">IF(OR(ISBLANK('Worksheet 2a'!$D$41),ISBLANK($D164),ISBLANK($E164),$H164="N",ISBLANK($H164)),1,VLOOKUP('Worksheet 2a'!$D$41,INDIRECT(VLOOKUP('Crash Summary Worksheet'!$D164,'Crash Types &amp; Calculations'!$M$5:$N$9,2,FALSE)),VLOOKUP("Wet Pavement",'Crash Types &amp; Calculations'!$D$5:$K$26,8,FALSE),FALSE))</f>
        <v>1</v>
      </c>
      <c r="AM164" s="287">
        <f ca="1">IF(OR(ISBLANK('Worksheet 2a'!$D$41),ISBLANK($D164),ISBLANK($E164),$G164="N",ISBLANK($G164)),1,VLOOKUP('Worksheet 2a'!$D$41,INDIRECT(VLOOKUP('Crash Summary Worksheet'!$D164,'Crash Types &amp; Calculations'!$M$5:$N$9,2,FALSE)),VLOOKUP("Night",'Crash Types &amp; Calculations'!$D$5:$K$26,8,FALSE),FALSE))</f>
        <v>1</v>
      </c>
      <c r="AN164" s="288">
        <f t="shared" si="22"/>
        <v>0</v>
      </c>
      <c r="AO164" s="284">
        <f ca="1">IF(OR(ISBLANK('Worksheet 2b'!$D$13),ISBLANK($D164),ISBLANK($E164),ISERROR(VLOOKUP('Worksheet 2b'!$D$13,INDIRECT(VLOOKUP('Crash Summary Worksheet'!$D164,'Crash Types &amp; Calculations'!$M$5:$N$9,2,FALSE)),VLOOKUP('Crash Summary Worksheet'!$E164,'Crash Types &amp; Calculations'!$D$5:$K$26,8,FALSE),FALSE))),1,VLOOKUP('Worksheet 2b'!$D$13,INDIRECT(VLOOKUP('Crash Summary Worksheet'!$D164,'Crash Types &amp; Calculations'!$M$5:$N$9,2,FALSE)),VLOOKUP('Crash Summary Worksheet'!$E164,'Crash Types &amp; Calculations'!$D$5:$K$26,8,FALSE),FALSE))</f>
        <v>1</v>
      </c>
      <c r="AP164" s="285">
        <f ca="1">IF(OR(ISBLANK('Worksheet 2b'!$D$13),ISBLANK($D164),ISBLANK($E164),$H164="N",ISBLANK($H164)),1,VLOOKUP('Worksheet 2b'!$D$13,INDIRECT(VLOOKUP('Crash Summary Worksheet'!$D164,'Crash Types &amp; Calculations'!$M$5:$N$9,2,FALSE)),VLOOKUP("Wet Pavement",'Crash Types &amp; Calculations'!$D$5:$K$26,8,FALSE),FALSE))</f>
        <v>1</v>
      </c>
      <c r="AQ164" s="286">
        <f ca="1">IF(OR(ISBLANK('Worksheet 2b'!$D$13),ISBLANK($D164),ISBLANK($E164),$G164="N",ISBLANK($G164)),1,VLOOKUP('Worksheet 2b'!$D$13,INDIRECT(VLOOKUP('Crash Summary Worksheet'!$D164,'Crash Types &amp; Calculations'!$M$5:$N$9,2,FALSE)),VLOOKUP("Night",'Crash Types &amp; Calculations'!$D$5:$K$26,8,FALSE),FALSE))</f>
        <v>1</v>
      </c>
      <c r="AR164" s="288">
        <f t="shared" si="23"/>
        <v>0</v>
      </c>
      <c r="AS164" s="284">
        <f ca="1">IF(OR(ISBLANK('Worksheet 2b'!$D$27),ISBLANK($D164),ISBLANK($E164),ISERROR(VLOOKUP('Worksheet 2b'!$D$27,INDIRECT(VLOOKUP('Crash Summary Worksheet'!$D164,'Crash Types &amp; Calculations'!$M$5:$N$9,2,FALSE)),VLOOKUP('Crash Summary Worksheet'!$E164,'Crash Types &amp; Calculations'!$D$5:$K$26,8,FALSE),FALSE))),1,VLOOKUP('Worksheet 2b'!$D$27,INDIRECT(VLOOKUP('Crash Summary Worksheet'!$D164,'Crash Types &amp; Calculations'!$M$5:$N$9,2,FALSE)),VLOOKUP('Crash Summary Worksheet'!$E164,'Crash Types &amp; Calculations'!$D$5:$K$26,8,FALSE),FALSE))</f>
        <v>1</v>
      </c>
      <c r="AT164" s="285">
        <f ca="1">IF(OR(ISBLANK('Worksheet 2b'!$D$27),ISBLANK($D164),ISBLANK($E164),$H164="N",ISBLANK($H164)),1,VLOOKUP('Worksheet 2b'!$D$27,INDIRECT(VLOOKUP('Crash Summary Worksheet'!$D164,'Crash Types &amp; Calculations'!$M$5:$N$9,2,FALSE)),VLOOKUP("Wet Pavement",'Crash Types &amp; Calculations'!$D$5:$K$26,8,FALSE),FALSE))</f>
        <v>1</v>
      </c>
      <c r="AU164" s="286">
        <f ca="1">IF(OR(ISBLANK('Worksheet 2b'!$D$27),ISBLANK($D164),ISBLANK($E164),$G164="N",ISBLANK($G164)),1,VLOOKUP('Worksheet 2b'!$D$27,INDIRECT(VLOOKUP('Crash Summary Worksheet'!$D164,'Crash Types &amp; Calculations'!$M$5:$N$9,2,FALSE)),VLOOKUP("Night",'Crash Types &amp; Calculations'!$D$5:$K$26,8,FALSE),FALSE))</f>
        <v>1</v>
      </c>
      <c r="AV164" s="288">
        <f t="shared" si="24"/>
        <v>0</v>
      </c>
      <c r="AW164" s="284">
        <f ca="1">IF(OR(ISBLANK('Worksheet 2b'!$D$41),ISBLANK($D164),ISBLANK($E164),ISERROR(VLOOKUP('Worksheet 2b'!$D$41,INDIRECT(VLOOKUP('Crash Summary Worksheet'!$D164,'Crash Types &amp; Calculations'!$M$5:$N$9,2,FALSE)),VLOOKUP('Crash Summary Worksheet'!$E164,'Crash Types &amp; Calculations'!$D$5:$K$26,8,FALSE),FALSE))),1,VLOOKUP('Worksheet 2b'!$D$41,INDIRECT(VLOOKUP('Crash Summary Worksheet'!$D164,'Crash Types &amp; Calculations'!$M$5:$N$9,2,FALSE)),VLOOKUP('Crash Summary Worksheet'!$E164,'Crash Types &amp; Calculations'!$D$5:$K$26,8,FALSE),FALSE))</f>
        <v>1</v>
      </c>
      <c r="AX164" s="285">
        <f ca="1">IF(OR(ISBLANK('Worksheet 2b'!$D$41),ISBLANK($D164),ISBLANK($E164),$H164="N",ISBLANK($H164)),1,VLOOKUP('Worksheet 2b'!$D$41,INDIRECT(VLOOKUP('Crash Summary Worksheet'!$D164,'Crash Types &amp; Calculations'!$M$5:$N$9,2,FALSE)),VLOOKUP("Wet Pavement",'Crash Types &amp; Calculations'!$D$5:$K$26,8,FALSE),FALSE))</f>
        <v>1</v>
      </c>
      <c r="AY164" s="287">
        <f ca="1">IF(OR(ISBLANK('Worksheet 2b'!$D$41),ISBLANK($D164),ISBLANK($E164),$G164="N",ISBLANK($G164)),1,VLOOKUP('Worksheet 2b'!$D$41,INDIRECT(VLOOKUP('Crash Summary Worksheet'!$D164,'Crash Types &amp; Calculations'!$M$5:$N$9,2,FALSE)),VLOOKUP("Night",'Crash Types &amp; Calculations'!$D$5:$K$26,8,FALSE),FALSE))</f>
        <v>1</v>
      </c>
      <c r="AZ164" s="288">
        <f t="shared" si="25"/>
        <v>0</v>
      </c>
    </row>
    <row r="165" spans="1:52" ht="12.75" customHeight="1" x14ac:dyDescent="0.2">
      <c r="A165" s="618">
        <v>160</v>
      </c>
      <c r="B165" s="118"/>
      <c r="C165" s="119"/>
      <c r="D165" s="117"/>
      <c r="E165" s="117"/>
      <c r="F165" s="117"/>
      <c r="G165" s="118"/>
      <c r="H165" s="118"/>
      <c r="I165" s="118"/>
      <c r="J165" s="118"/>
      <c r="K165" s="117"/>
      <c r="L165" s="120"/>
      <c r="M165" s="289">
        <f t="shared" si="26"/>
        <v>0</v>
      </c>
      <c r="N165" s="290">
        <f t="shared" si="27"/>
        <v>1</v>
      </c>
      <c r="O165" s="283">
        <f>IF(ISBLANK('Worksheet 2a'!$D$13),1,
IF(AND(MAX(AC165:AE165)&gt;1,MIN(AC165:AE165)&lt;=1),MAX(AC165:AE165)*MIN(AC165:AE165),
IF(MIN(AC165:AE165)&gt;=1,MAX(AC165:AE165),MIN(AC165:AE165))))</f>
        <v>1</v>
      </c>
      <c r="P165" s="283">
        <f>IF(ISBLANK('Worksheet 2a'!$D$27),1,
IF(AND(MAX(AG165:AI165)&gt;1,MIN(AG165:AI165)&lt;=1),MAX(AG165:AI165)*MIN(AG165:AI165),
IF(MIN(AG165:AI165)&gt;=1,MAX(AG165:AI165),MIN(AG165:AI165))))</f>
        <v>1</v>
      </c>
      <c r="Q165" s="283">
        <f>IF(ISBLANK('Worksheet 2a'!$D$41),1,
IF(AND(MAX(AK165:AM165)&gt;1,MIN(AK165:AM165)&lt;=1),MAX(AK165:AM165)*MIN(AK165:AM165),
IF(MIN(AK165:AM165)&gt;=1,MAX(AK165:AM165),MIN(AK165:AM165))))</f>
        <v>1</v>
      </c>
      <c r="R165" s="283">
        <f>IF(ISBLANK('Worksheet 2b'!$D$13),1,
IF(AND(MAX(AO165:AQ165)&gt;1,MIN(AO165:AQ165)&lt;=1),MAX(AO165:AQ165)*MIN(AO165:AQ165),
IF(MIN(AO165:AQ165)&gt;=1,MAX(AO165:AQ165),MIN(AO165:AQ165))))</f>
        <v>1</v>
      </c>
      <c r="S165" s="283">
        <f>IF(ISBLANK('Worksheet 2b'!$D$27),1,
IF(AND(MAX(AS165:AU165)&gt;1,MIN(AS165:AU165)&lt;=1),MAX(AS165:AU165)*MIN(AS165:AU165),
IF(MIN(AS165:AU165)&gt;=1,MAX(AS165:AU165),MIN(AS165:AU165))))</f>
        <v>1</v>
      </c>
      <c r="T165" s="283">
        <f>IF(ISBLANK('Worksheet 2b'!$D$41),1,
IF(AND(MAX(AW165:AY165)&gt;1,MIN(AW165:AY165)&lt;=1),MAX(AW165:AY165)*MIN(AW165:AY165),
IF(MIN(AW165:AY165)&gt;=1,MAX(AW165:AY165),MIN(AW165:AY165))))</f>
        <v>1</v>
      </c>
      <c r="U165" s="669" cm="1">
        <f t="array" ref="U165">IF(MAX(O165:T165)&lt;=1,1,PRODUCT(IF(O165:T165&gt;=1,O165:T165)))</f>
        <v>1</v>
      </c>
      <c r="V165" s="669">
        <f t="shared" si="28"/>
        <v>1</v>
      </c>
      <c r="W165" s="683" t="str">
        <f t="shared" si="29"/>
        <v>X</v>
      </c>
      <c r="X165" s="683">
        <f>IF(P165=MIN($O165:$T165),IF(COUNTIF($W165:W165,"X")&gt;0,P165,"X"),P165)</f>
        <v>1</v>
      </c>
      <c r="Y165" s="683">
        <f>IF(Q165=MIN($O165:$T165),IF(COUNTIF($W165:X165,"X")&gt;0,Q165,"X"),Q165)</f>
        <v>1</v>
      </c>
      <c r="Z165" s="683">
        <f>IF(R165=MIN($O165:$T165),IF(COUNTIF($W165:Y165,"X")&gt;0,R165,"X"),R165)</f>
        <v>1</v>
      </c>
      <c r="AA165" s="683">
        <f>IF(S165=MIN($O165:$T165),IF(COUNTIF($W165:Z165,"X")&gt;0,S165,"X"),S165)</f>
        <v>1</v>
      </c>
      <c r="AB165" s="684">
        <f>IF(T165=MIN($O165:$T165),IF(COUNTIF($W165:AA165,"X")&gt;0,T165,"X"),T165)</f>
        <v>1</v>
      </c>
      <c r="AC165" s="284">
        <f ca="1">IF(OR(ISBLANK('Worksheet 2a'!$D$13),ISBLANK($D165),ISBLANK($E165),ISERROR(VLOOKUP('Worksheet 2a'!$D$13,INDIRECT(VLOOKUP('Crash Summary Worksheet'!$D165,'Crash Types &amp; Calculations'!$M$5:$N$9,2,FALSE)),VLOOKUP('Crash Summary Worksheet'!$E165,'Crash Types &amp; Calculations'!$D$5:$K$26,8,FALSE),FALSE))),1,VLOOKUP('Worksheet 2a'!$D$13,INDIRECT(VLOOKUP('Crash Summary Worksheet'!$D165,'Crash Types &amp; Calculations'!$M$5:$N$9,2,FALSE)),VLOOKUP('Crash Summary Worksheet'!$E165,'Crash Types &amp; Calculations'!$D$5:$K$26,8,FALSE),FALSE))</f>
        <v>1</v>
      </c>
      <c r="AD165" s="285">
        <f ca="1">IF(OR(ISBLANK('Worksheet 2a'!$D$13),ISBLANK($D165),ISBLANK($E165),$H165="N",ISBLANK($H165)),1,VLOOKUP('Worksheet 2a'!$D$13,INDIRECT(VLOOKUP('Crash Summary Worksheet'!$D165,'Crash Types &amp; Calculations'!$M$5:$N$9,2,FALSE)),VLOOKUP("Wet Pavement",'Crash Types &amp; Calculations'!$D$5:$K$26,8,FALSE),FALSE))</f>
        <v>1</v>
      </c>
      <c r="AE165" s="286">
        <f ca="1">IF(OR(ISBLANK('Worksheet 2a'!$D$13),ISBLANK($D165),ISBLANK($E165),$G165="N",ISBLANK($G165)),1,VLOOKUP('Worksheet 2a'!$D$13,INDIRECT(VLOOKUP('Crash Summary Worksheet'!$D165,'Crash Types &amp; Calculations'!$M$5:$N$9,2,FALSE)),VLOOKUP("Night",'Crash Types &amp; Calculations'!$D$5:$K$26,8,FALSE),FALSE))</f>
        <v>1</v>
      </c>
      <c r="AF165" s="288">
        <f t="shared" si="20"/>
        <v>0</v>
      </c>
      <c r="AG165" s="284">
        <f ca="1">IF(OR(ISBLANK('Worksheet 2a'!$D$27),ISBLANK($D165),ISBLANK($E165),ISERROR(VLOOKUP('Worksheet 2a'!$D$27,INDIRECT(VLOOKUP('Crash Summary Worksheet'!$D165,'Crash Types &amp; Calculations'!$M$5:$N$9,2,FALSE)),VLOOKUP('Crash Summary Worksheet'!$E165,'Crash Types &amp; Calculations'!$D$5:$K$26,8,FALSE),FALSE))),1,VLOOKUP('Worksheet 2a'!$D$27,INDIRECT(VLOOKUP('Crash Summary Worksheet'!$D165,'Crash Types &amp; Calculations'!$M$5:$N$9,2,FALSE)),VLOOKUP('Crash Summary Worksheet'!$E165,'Crash Types &amp; Calculations'!$D$5:$K$26,8,FALSE),FALSE))</f>
        <v>1</v>
      </c>
      <c r="AH165" s="285">
        <f ca="1">IF(OR(ISBLANK('Worksheet 2a'!$D$27),ISBLANK($D165),ISBLANK($E165),$H165="N",ISBLANK($H165)),1,VLOOKUP('Worksheet 2a'!$D$27,INDIRECT(VLOOKUP('Crash Summary Worksheet'!$D165,'Crash Types &amp; Calculations'!$M$5:$N$9,2,FALSE)),VLOOKUP("Wet Pavement",'Crash Types &amp; Calculations'!$D$5:$K$26,8,FALSE),FALSE))</f>
        <v>1</v>
      </c>
      <c r="AI165" s="286">
        <f ca="1">IF(OR(ISBLANK('Worksheet 2a'!$D$27),ISBLANK($D165),ISBLANK($E165),$G165="N",ISBLANK($G165)),1,VLOOKUP('Worksheet 2a'!$D$27,INDIRECT(VLOOKUP('Crash Summary Worksheet'!$D165,'Crash Types &amp; Calculations'!$M$5:$N$9,2,FALSE)),VLOOKUP("Night",'Crash Types &amp; Calculations'!$D$5:$K$26,8,FALSE),FALSE))</f>
        <v>1</v>
      </c>
      <c r="AJ165" s="288">
        <f t="shared" si="21"/>
        <v>0</v>
      </c>
      <c r="AK165" s="284">
        <f ca="1">IF(OR(ISBLANK('Worksheet 2a'!$D$41),ISBLANK($D165),ISBLANK($E165),ISERROR(VLOOKUP('Worksheet 2a'!$D$41,INDIRECT(VLOOKUP('Crash Summary Worksheet'!$D165,'Crash Types &amp; Calculations'!$M$5:$N$9,2,FALSE)),VLOOKUP('Crash Summary Worksheet'!$E165,'Crash Types &amp; Calculations'!$D$5:$K$26,8,FALSE),FALSE))),1,VLOOKUP('Worksheet 2a'!$D$41,INDIRECT(VLOOKUP('Crash Summary Worksheet'!$D165,'Crash Types &amp; Calculations'!$M$5:$N$9,2,FALSE)),VLOOKUP('Crash Summary Worksheet'!$E165,'Crash Types &amp; Calculations'!$D$5:$K$26,8,FALSE),FALSE))</f>
        <v>1</v>
      </c>
      <c r="AL165" s="285">
        <f ca="1">IF(OR(ISBLANK('Worksheet 2a'!$D$41),ISBLANK($D165),ISBLANK($E165),$H165="N",ISBLANK($H165)),1,VLOOKUP('Worksheet 2a'!$D$41,INDIRECT(VLOOKUP('Crash Summary Worksheet'!$D165,'Crash Types &amp; Calculations'!$M$5:$N$9,2,FALSE)),VLOOKUP("Wet Pavement",'Crash Types &amp; Calculations'!$D$5:$K$26,8,FALSE),FALSE))</f>
        <v>1</v>
      </c>
      <c r="AM165" s="287">
        <f ca="1">IF(OR(ISBLANK('Worksheet 2a'!$D$41),ISBLANK($D165),ISBLANK($E165),$G165="N",ISBLANK($G165)),1,VLOOKUP('Worksheet 2a'!$D$41,INDIRECT(VLOOKUP('Crash Summary Worksheet'!$D165,'Crash Types &amp; Calculations'!$M$5:$N$9,2,FALSE)),VLOOKUP("Night",'Crash Types &amp; Calculations'!$D$5:$K$26,8,FALSE),FALSE))</f>
        <v>1</v>
      </c>
      <c r="AN165" s="288">
        <f t="shared" si="22"/>
        <v>0</v>
      </c>
      <c r="AO165" s="284">
        <f ca="1">IF(OR(ISBLANK('Worksheet 2b'!$D$13),ISBLANK($D165),ISBLANK($E165),ISERROR(VLOOKUP('Worksheet 2b'!$D$13,INDIRECT(VLOOKUP('Crash Summary Worksheet'!$D165,'Crash Types &amp; Calculations'!$M$5:$N$9,2,FALSE)),VLOOKUP('Crash Summary Worksheet'!$E165,'Crash Types &amp; Calculations'!$D$5:$K$26,8,FALSE),FALSE))),1,VLOOKUP('Worksheet 2b'!$D$13,INDIRECT(VLOOKUP('Crash Summary Worksheet'!$D165,'Crash Types &amp; Calculations'!$M$5:$N$9,2,FALSE)),VLOOKUP('Crash Summary Worksheet'!$E165,'Crash Types &amp; Calculations'!$D$5:$K$26,8,FALSE),FALSE))</f>
        <v>1</v>
      </c>
      <c r="AP165" s="285">
        <f ca="1">IF(OR(ISBLANK('Worksheet 2b'!$D$13),ISBLANK($D165),ISBLANK($E165),$H165="N",ISBLANK($H165)),1,VLOOKUP('Worksheet 2b'!$D$13,INDIRECT(VLOOKUP('Crash Summary Worksheet'!$D165,'Crash Types &amp; Calculations'!$M$5:$N$9,2,FALSE)),VLOOKUP("Wet Pavement",'Crash Types &amp; Calculations'!$D$5:$K$26,8,FALSE),FALSE))</f>
        <v>1</v>
      </c>
      <c r="AQ165" s="286">
        <f ca="1">IF(OR(ISBLANK('Worksheet 2b'!$D$13),ISBLANK($D165),ISBLANK($E165),$G165="N",ISBLANK($G165)),1,VLOOKUP('Worksheet 2b'!$D$13,INDIRECT(VLOOKUP('Crash Summary Worksheet'!$D165,'Crash Types &amp; Calculations'!$M$5:$N$9,2,FALSE)),VLOOKUP("Night",'Crash Types &amp; Calculations'!$D$5:$K$26,8,FALSE),FALSE))</f>
        <v>1</v>
      </c>
      <c r="AR165" s="288">
        <f t="shared" si="23"/>
        <v>0</v>
      </c>
      <c r="AS165" s="284">
        <f ca="1">IF(OR(ISBLANK('Worksheet 2b'!$D$27),ISBLANK($D165),ISBLANK($E165),ISERROR(VLOOKUP('Worksheet 2b'!$D$27,INDIRECT(VLOOKUP('Crash Summary Worksheet'!$D165,'Crash Types &amp; Calculations'!$M$5:$N$9,2,FALSE)),VLOOKUP('Crash Summary Worksheet'!$E165,'Crash Types &amp; Calculations'!$D$5:$K$26,8,FALSE),FALSE))),1,VLOOKUP('Worksheet 2b'!$D$27,INDIRECT(VLOOKUP('Crash Summary Worksheet'!$D165,'Crash Types &amp; Calculations'!$M$5:$N$9,2,FALSE)),VLOOKUP('Crash Summary Worksheet'!$E165,'Crash Types &amp; Calculations'!$D$5:$K$26,8,FALSE),FALSE))</f>
        <v>1</v>
      </c>
      <c r="AT165" s="285">
        <f ca="1">IF(OR(ISBLANK('Worksheet 2b'!$D$27),ISBLANK($D165),ISBLANK($E165),$H165="N",ISBLANK($H165)),1,VLOOKUP('Worksheet 2b'!$D$27,INDIRECT(VLOOKUP('Crash Summary Worksheet'!$D165,'Crash Types &amp; Calculations'!$M$5:$N$9,2,FALSE)),VLOOKUP("Wet Pavement",'Crash Types &amp; Calculations'!$D$5:$K$26,8,FALSE),FALSE))</f>
        <v>1</v>
      </c>
      <c r="AU165" s="286">
        <f ca="1">IF(OR(ISBLANK('Worksheet 2b'!$D$27),ISBLANK($D165),ISBLANK($E165),$G165="N",ISBLANK($G165)),1,VLOOKUP('Worksheet 2b'!$D$27,INDIRECT(VLOOKUP('Crash Summary Worksheet'!$D165,'Crash Types &amp; Calculations'!$M$5:$N$9,2,FALSE)),VLOOKUP("Night",'Crash Types &amp; Calculations'!$D$5:$K$26,8,FALSE),FALSE))</f>
        <v>1</v>
      </c>
      <c r="AV165" s="288">
        <f t="shared" si="24"/>
        <v>0</v>
      </c>
      <c r="AW165" s="284">
        <f ca="1">IF(OR(ISBLANK('Worksheet 2b'!$D$41),ISBLANK($D165),ISBLANK($E165),ISERROR(VLOOKUP('Worksheet 2b'!$D$41,INDIRECT(VLOOKUP('Crash Summary Worksheet'!$D165,'Crash Types &amp; Calculations'!$M$5:$N$9,2,FALSE)),VLOOKUP('Crash Summary Worksheet'!$E165,'Crash Types &amp; Calculations'!$D$5:$K$26,8,FALSE),FALSE))),1,VLOOKUP('Worksheet 2b'!$D$41,INDIRECT(VLOOKUP('Crash Summary Worksheet'!$D165,'Crash Types &amp; Calculations'!$M$5:$N$9,2,FALSE)),VLOOKUP('Crash Summary Worksheet'!$E165,'Crash Types &amp; Calculations'!$D$5:$K$26,8,FALSE),FALSE))</f>
        <v>1</v>
      </c>
      <c r="AX165" s="285">
        <f ca="1">IF(OR(ISBLANK('Worksheet 2b'!$D$41),ISBLANK($D165),ISBLANK($E165),$H165="N",ISBLANK($H165)),1,VLOOKUP('Worksheet 2b'!$D$41,INDIRECT(VLOOKUP('Crash Summary Worksheet'!$D165,'Crash Types &amp; Calculations'!$M$5:$N$9,2,FALSE)),VLOOKUP("Wet Pavement",'Crash Types &amp; Calculations'!$D$5:$K$26,8,FALSE),FALSE))</f>
        <v>1</v>
      </c>
      <c r="AY165" s="287">
        <f ca="1">IF(OR(ISBLANK('Worksheet 2b'!$D$41),ISBLANK($D165),ISBLANK($E165),$G165="N",ISBLANK($G165)),1,VLOOKUP('Worksheet 2b'!$D$41,INDIRECT(VLOOKUP('Crash Summary Worksheet'!$D165,'Crash Types &amp; Calculations'!$M$5:$N$9,2,FALSE)),VLOOKUP("Night",'Crash Types &amp; Calculations'!$D$5:$K$26,8,FALSE),FALSE))</f>
        <v>1</v>
      </c>
      <c r="AZ165" s="288">
        <f t="shared" si="25"/>
        <v>0</v>
      </c>
    </row>
    <row r="166" spans="1:52" ht="12.75" customHeight="1" x14ac:dyDescent="0.2">
      <c r="A166" s="618">
        <v>161</v>
      </c>
      <c r="B166" s="118"/>
      <c r="C166" s="119"/>
      <c r="D166" s="117"/>
      <c r="E166" s="117"/>
      <c r="F166" s="117"/>
      <c r="G166" s="118"/>
      <c r="H166" s="118"/>
      <c r="I166" s="118"/>
      <c r="J166" s="118"/>
      <c r="K166" s="117"/>
      <c r="L166" s="120"/>
      <c r="M166" s="289">
        <f t="shared" si="26"/>
        <v>0</v>
      </c>
      <c r="N166" s="290">
        <f t="shared" si="27"/>
        <v>1</v>
      </c>
      <c r="O166" s="283">
        <f>IF(ISBLANK('Worksheet 2a'!$D$13),1,
IF(AND(MAX(AC166:AE166)&gt;1,MIN(AC166:AE166)&lt;=1),MAX(AC166:AE166)*MIN(AC166:AE166),
IF(MIN(AC166:AE166)&gt;=1,MAX(AC166:AE166),MIN(AC166:AE166))))</f>
        <v>1</v>
      </c>
      <c r="P166" s="283">
        <f>IF(ISBLANK('Worksheet 2a'!$D$27),1,
IF(AND(MAX(AG166:AI166)&gt;1,MIN(AG166:AI166)&lt;=1),MAX(AG166:AI166)*MIN(AG166:AI166),
IF(MIN(AG166:AI166)&gt;=1,MAX(AG166:AI166),MIN(AG166:AI166))))</f>
        <v>1</v>
      </c>
      <c r="Q166" s="283">
        <f>IF(ISBLANK('Worksheet 2a'!$D$41),1,
IF(AND(MAX(AK166:AM166)&gt;1,MIN(AK166:AM166)&lt;=1),MAX(AK166:AM166)*MIN(AK166:AM166),
IF(MIN(AK166:AM166)&gt;=1,MAX(AK166:AM166),MIN(AK166:AM166))))</f>
        <v>1</v>
      </c>
      <c r="R166" s="283">
        <f>IF(ISBLANK('Worksheet 2b'!$D$13),1,
IF(AND(MAX(AO166:AQ166)&gt;1,MIN(AO166:AQ166)&lt;=1),MAX(AO166:AQ166)*MIN(AO166:AQ166),
IF(MIN(AO166:AQ166)&gt;=1,MAX(AO166:AQ166),MIN(AO166:AQ166))))</f>
        <v>1</v>
      </c>
      <c r="S166" s="283">
        <f>IF(ISBLANK('Worksheet 2b'!$D$27),1,
IF(AND(MAX(AS166:AU166)&gt;1,MIN(AS166:AU166)&lt;=1),MAX(AS166:AU166)*MIN(AS166:AU166),
IF(MIN(AS166:AU166)&gt;=1,MAX(AS166:AU166),MIN(AS166:AU166))))</f>
        <v>1</v>
      </c>
      <c r="T166" s="283">
        <f>IF(ISBLANK('Worksheet 2b'!$D$41),1,
IF(AND(MAX(AW166:AY166)&gt;1,MIN(AW166:AY166)&lt;=1),MAX(AW166:AY166)*MIN(AW166:AY166),
IF(MIN(AW166:AY166)&gt;=1,MAX(AW166:AY166),MIN(AW166:AY166))))</f>
        <v>1</v>
      </c>
      <c r="U166" s="669" cm="1">
        <f t="array" ref="U166">IF(MAX(O166:T166)&lt;=1,1,PRODUCT(IF(O166:T166&gt;=1,O166:T166)))</f>
        <v>1</v>
      </c>
      <c r="V166" s="669">
        <f t="shared" si="28"/>
        <v>1</v>
      </c>
      <c r="W166" s="683" t="str">
        <f t="shared" si="29"/>
        <v>X</v>
      </c>
      <c r="X166" s="683">
        <f>IF(P166=MIN($O166:$T166),IF(COUNTIF($W166:W166,"X")&gt;0,P166,"X"),P166)</f>
        <v>1</v>
      </c>
      <c r="Y166" s="683">
        <f>IF(Q166=MIN($O166:$T166),IF(COUNTIF($W166:X166,"X")&gt;0,Q166,"X"),Q166)</f>
        <v>1</v>
      </c>
      <c r="Z166" s="683">
        <f>IF(R166=MIN($O166:$T166),IF(COUNTIF($W166:Y166,"X")&gt;0,R166,"X"),R166)</f>
        <v>1</v>
      </c>
      <c r="AA166" s="683">
        <f>IF(S166=MIN($O166:$T166),IF(COUNTIF($W166:Z166,"X")&gt;0,S166,"X"),S166)</f>
        <v>1</v>
      </c>
      <c r="AB166" s="684">
        <f>IF(T166=MIN($O166:$T166),IF(COUNTIF($W166:AA166,"X")&gt;0,T166,"X"),T166)</f>
        <v>1</v>
      </c>
      <c r="AC166" s="284">
        <f ca="1">IF(OR(ISBLANK('Worksheet 2a'!$D$13),ISBLANK($D166),ISBLANK($E166),ISERROR(VLOOKUP('Worksheet 2a'!$D$13,INDIRECT(VLOOKUP('Crash Summary Worksheet'!$D166,'Crash Types &amp; Calculations'!$M$5:$N$9,2,FALSE)),VLOOKUP('Crash Summary Worksheet'!$E166,'Crash Types &amp; Calculations'!$D$5:$K$26,8,FALSE),FALSE))),1,VLOOKUP('Worksheet 2a'!$D$13,INDIRECT(VLOOKUP('Crash Summary Worksheet'!$D166,'Crash Types &amp; Calculations'!$M$5:$N$9,2,FALSE)),VLOOKUP('Crash Summary Worksheet'!$E166,'Crash Types &amp; Calculations'!$D$5:$K$26,8,FALSE),FALSE))</f>
        <v>1</v>
      </c>
      <c r="AD166" s="285">
        <f ca="1">IF(OR(ISBLANK('Worksheet 2a'!$D$13),ISBLANK($D166),ISBLANK($E166),$H166="N",ISBLANK($H166)),1,VLOOKUP('Worksheet 2a'!$D$13,INDIRECT(VLOOKUP('Crash Summary Worksheet'!$D166,'Crash Types &amp; Calculations'!$M$5:$N$9,2,FALSE)),VLOOKUP("Wet Pavement",'Crash Types &amp; Calculations'!$D$5:$K$26,8,FALSE),FALSE))</f>
        <v>1</v>
      </c>
      <c r="AE166" s="286">
        <f ca="1">IF(OR(ISBLANK('Worksheet 2a'!$D$13),ISBLANK($D166),ISBLANK($E166),$G166="N",ISBLANK($G166)),1,VLOOKUP('Worksheet 2a'!$D$13,INDIRECT(VLOOKUP('Crash Summary Worksheet'!$D166,'Crash Types &amp; Calculations'!$M$5:$N$9,2,FALSE)),VLOOKUP("Night",'Crash Types &amp; Calculations'!$D$5:$K$26,8,FALSE),FALSE))</f>
        <v>1</v>
      </c>
      <c r="AF166" s="288">
        <f t="shared" si="20"/>
        <v>0</v>
      </c>
      <c r="AG166" s="284">
        <f ca="1">IF(OR(ISBLANK('Worksheet 2a'!$D$27),ISBLANK($D166),ISBLANK($E166),ISERROR(VLOOKUP('Worksheet 2a'!$D$27,INDIRECT(VLOOKUP('Crash Summary Worksheet'!$D166,'Crash Types &amp; Calculations'!$M$5:$N$9,2,FALSE)),VLOOKUP('Crash Summary Worksheet'!$E166,'Crash Types &amp; Calculations'!$D$5:$K$26,8,FALSE),FALSE))),1,VLOOKUP('Worksheet 2a'!$D$27,INDIRECT(VLOOKUP('Crash Summary Worksheet'!$D166,'Crash Types &amp; Calculations'!$M$5:$N$9,2,FALSE)),VLOOKUP('Crash Summary Worksheet'!$E166,'Crash Types &amp; Calculations'!$D$5:$K$26,8,FALSE),FALSE))</f>
        <v>1</v>
      </c>
      <c r="AH166" s="285">
        <f ca="1">IF(OR(ISBLANK('Worksheet 2a'!$D$27),ISBLANK($D166),ISBLANK($E166),$H166="N",ISBLANK($H166)),1,VLOOKUP('Worksheet 2a'!$D$27,INDIRECT(VLOOKUP('Crash Summary Worksheet'!$D166,'Crash Types &amp; Calculations'!$M$5:$N$9,2,FALSE)),VLOOKUP("Wet Pavement",'Crash Types &amp; Calculations'!$D$5:$K$26,8,FALSE),FALSE))</f>
        <v>1</v>
      </c>
      <c r="AI166" s="286">
        <f ca="1">IF(OR(ISBLANK('Worksheet 2a'!$D$27),ISBLANK($D166),ISBLANK($E166),$G166="N",ISBLANK($G166)),1,VLOOKUP('Worksheet 2a'!$D$27,INDIRECT(VLOOKUP('Crash Summary Worksheet'!$D166,'Crash Types &amp; Calculations'!$M$5:$N$9,2,FALSE)),VLOOKUP("Night",'Crash Types &amp; Calculations'!$D$5:$K$26,8,FALSE),FALSE))</f>
        <v>1</v>
      </c>
      <c r="AJ166" s="288">
        <f t="shared" si="21"/>
        <v>0</v>
      </c>
      <c r="AK166" s="284">
        <f ca="1">IF(OR(ISBLANK('Worksheet 2a'!$D$41),ISBLANK($D166),ISBLANK($E166),ISERROR(VLOOKUP('Worksheet 2a'!$D$41,INDIRECT(VLOOKUP('Crash Summary Worksheet'!$D166,'Crash Types &amp; Calculations'!$M$5:$N$9,2,FALSE)),VLOOKUP('Crash Summary Worksheet'!$E166,'Crash Types &amp; Calculations'!$D$5:$K$26,8,FALSE),FALSE))),1,VLOOKUP('Worksheet 2a'!$D$41,INDIRECT(VLOOKUP('Crash Summary Worksheet'!$D166,'Crash Types &amp; Calculations'!$M$5:$N$9,2,FALSE)),VLOOKUP('Crash Summary Worksheet'!$E166,'Crash Types &amp; Calculations'!$D$5:$K$26,8,FALSE),FALSE))</f>
        <v>1</v>
      </c>
      <c r="AL166" s="285">
        <f ca="1">IF(OR(ISBLANK('Worksheet 2a'!$D$41),ISBLANK($D166),ISBLANK($E166),$H166="N",ISBLANK($H166)),1,VLOOKUP('Worksheet 2a'!$D$41,INDIRECT(VLOOKUP('Crash Summary Worksheet'!$D166,'Crash Types &amp; Calculations'!$M$5:$N$9,2,FALSE)),VLOOKUP("Wet Pavement",'Crash Types &amp; Calculations'!$D$5:$K$26,8,FALSE),FALSE))</f>
        <v>1</v>
      </c>
      <c r="AM166" s="287">
        <f ca="1">IF(OR(ISBLANK('Worksheet 2a'!$D$41),ISBLANK($D166),ISBLANK($E166),$G166="N",ISBLANK($G166)),1,VLOOKUP('Worksheet 2a'!$D$41,INDIRECT(VLOOKUP('Crash Summary Worksheet'!$D166,'Crash Types &amp; Calculations'!$M$5:$N$9,2,FALSE)),VLOOKUP("Night",'Crash Types &amp; Calculations'!$D$5:$K$26,8,FALSE),FALSE))</f>
        <v>1</v>
      </c>
      <c r="AN166" s="288">
        <f t="shared" si="22"/>
        <v>0</v>
      </c>
      <c r="AO166" s="284">
        <f ca="1">IF(OR(ISBLANK('Worksheet 2b'!$D$13),ISBLANK($D166),ISBLANK($E166),ISERROR(VLOOKUP('Worksheet 2b'!$D$13,INDIRECT(VLOOKUP('Crash Summary Worksheet'!$D166,'Crash Types &amp; Calculations'!$M$5:$N$9,2,FALSE)),VLOOKUP('Crash Summary Worksheet'!$E166,'Crash Types &amp; Calculations'!$D$5:$K$26,8,FALSE),FALSE))),1,VLOOKUP('Worksheet 2b'!$D$13,INDIRECT(VLOOKUP('Crash Summary Worksheet'!$D166,'Crash Types &amp; Calculations'!$M$5:$N$9,2,FALSE)),VLOOKUP('Crash Summary Worksheet'!$E166,'Crash Types &amp; Calculations'!$D$5:$K$26,8,FALSE),FALSE))</f>
        <v>1</v>
      </c>
      <c r="AP166" s="285">
        <f ca="1">IF(OR(ISBLANK('Worksheet 2b'!$D$13),ISBLANK($D166),ISBLANK($E166),$H166="N",ISBLANK($H166)),1,VLOOKUP('Worksheet 2b'!$D$13,INDIRECT(VLOOKUP('Crash Summary Worksheet'!$D166,'Crash Types &amp; Calculations'!$M$5:$N$9,2,FALSE)),VLOOKUP("Wet Pavement",'Crash Types &amp; Calculations'!$D$5:$K$26,8,FALSE),FALSE))</f>
        <v>1</v>
      </c>
      <c r="AQ166" s="286">
        <f ca="1">IF(OR(ISBLANK('Worksheet 2b'!$D$13),ISBLANK($D166),ISBLANK($E166),$G166="N",ISBLANK($G166)),1,VLOOKUP('Worksheet 2b'!$D$13,INDIRECT(VLOOKUP('Crash Summary Worksheet'!$D166,'Crash Types &amp; Calculations'!$M$5:$N$9,2,FALSE)),VLOOKUP("Night",'Crash Types &amp; Calculations'!$D$5:$K$26,8,FALSE),FALSE))</f>
        <v>1</v>
      </c>
      <c r="AR166" s="288">
        <f t="shared" si="23"/>
        <v>0</v>
      </c>
      <c r="AS166" s="284">
        <f ca="1">IF(OR(ISBLANK('Worksheet 2b'!$D$27),ISBLANK($D166),ISBLANK($E166),ISERROR(VLOOKUP('Worksheet 2b'!$D$27,INDIRECT(VLOOKUP('Crash Summary Worksheet'!$D166,'Crash Types &amp; Calculations'!$M$5:$N$9,2,FALSE)),VLOOKUP('Crash Summary Worksheet'!$E166,'Crash Types &amp; Calculations'!$D$5:$K$26,8,FALSE),FALSE))),1,VLOOKUP('Worksheet 2b'!$D$27,INDIRECT(VLOOKUP('Crash Summary Worksheet'!$D166,'Crash Types &amp; Calculations'!$M$5:$N$9,2,FALSE)),VLOOKUP('Crash Summary Worksheet'!$E166,'Crash Types &amp; Calculations'!$D$5:$K$26,8,FALSE),FALSE))</f>
        <v>1</v>
      </c>
      <c r="AT166" s="285">
        <f ca="1">IF(OR(ISBLANK('Worksheet 2b'!$D$27),ISBLANK($D166),ISBLANK($E166),$H166="N",ISBLANK($H166)),1,VLOOKUP('Worksheet 2b'!$D$27,INDIRECT(VLOOKUP('Crash Summary Worksheet'!$D166,'Crash Types &amp; Calculations'!$M$5:$N$9,2,FALSE)),VLOOKUP("Wet Pavement",'Crash Types &amp; Calculations'!$D$5:$K$26,8,FALSE),FALSE))</f>
        <v>1</v>
      </c>
      <c r="AU166" s="286">
        <f ca="1">IF(OR(ISBLANK('Worksheet 2b'!$D$27),ISBLANK($D166),ISBLANK($E166),$G166="N",ISBLANK($G166)),1,VLOOKUP('Worksheet 2b'!$D$27,INDIRECT(VLOOKUP('Crash Summary Worksheet'!$D166,'Crash Types &amp; Calculations'!$M$5:$N$9,2,FALSE)),VLOOKUP("Night",'Crash Types &amp; Calculations'!$D$5:$K$26,8,FALSE),FALSE))</f>
        <v>1</v>
      </c>
      <c r="AV166" s="288">
        <f t="shared" si="24"/>
        <v>0</v>
      </c>
      <c r="AW166" s="284">
        <f ca="1">IF(OR(ISBLANK('Worksheet 2b'!$D$41),ISBLANK($D166),ISBLANK($E166),ISERROR(VLOOKUP('Worksheet 2b'!$D$41,INDIRECT(VLOOKUP('Crash Summary Worksheet'!$D166,'Crash Types &amp; Calculations'!$M$5:$N$9,2,FALSE)),VLOOKUP('Crash Summary Worksheet'!$E166,'Crash Types &amp; Calculations'!$D$5:$K$26,8,FALSE),FALSE))),1,VLOOKUP('Worksheet 2b'!$D$41,INDIRECT(VLOOKUP('Crash Summary Worksheet'!$D166,'Crash Types &amp; Calculations'!$M$5:$N$9,2,FALSE)),VLOOKUP('Crash Summary Worksheet'!$E166,'Crash Types &amp; Calculations'!$D$5:$K$26,8,FALSE),FALSE))</f>
        <v>1</v>
      </c>
      <c r="AX166" s="285">
        <f ca="1">IF(OR(ISBLANK('Worksheet 2b'!$D$41),ISBLANK($D166),ISBLANK($E166),$H166="N",ISBLANK($H166)),1,VLOOKUP('Worksheet 2b'!$D$41,INDIRECT(VLOOKUP('Crash Summary Worksheet'!$D166,'Crash Types &amp; Calculations'!$M$5:$N$9,2,FALSE)),VLOOKUP("Wet Pavement",'Crash Types &amp; Calculations'!$D$5:$K$26,8,FALSE),FALSE))</f>
        <v>1</v>
      </c>
      <c r="AY166" s="287">
        <f ca="1">IF(OR(ISBLANK('Worksheet 2b'!$D$41),ISBLANK($D166),ISBLANK($E166),$G166="N",ISBLANK($G166)),1,VLOOKUP('Worksheet 2b'!$D$41,INDIRECT(VLOOKUP('Crash Summary Worksheet'!$D166,'Crash Types &amp; Calculations'!$M$5:$N$9,2,FALSE)),VLOOKUP("Night",'Crash Types &amp; Calculations'!$D$5:$K$26,8,FALSE),FALSE))</f>
        <v>1</v>
      </c>
      <c r="AZ166" s="288">
        <f t="shared" si="25"/>
        <v>0</v>
      </c>
    </row>
    <row r="167" spans="1:52" ht="12.75" customHeight="1" x14ac:dyDescent="0.2">
      <c r="A167" s="618">
        <v>162</v>
      </c>
      <c r="B167" s="118"/>
      <c r="C167" s="119"/>
      <c r="D167" s="117"/>
      <c r="E167" s="117"/>
      <c r="F167" s="117"/>
      <c r="G167" s="118"/>
      <c r="H167" s="118"/>
      <c r="I167" s="118"/>
      <c r="J167" s="118"/>
      <c r="K167" s="117"/>
      <c r="L167" s="120"/>
      <c r="M167" s="289">
        <f t="shared" si="26"/>
        <v>0</v>
      </c>
      <c r="N167" s="290">
        <f t="shared" si="27"/>
        <v>1</v>
      </c>
      <c r="O167" s="283">
        <f>IF(ISBLANK('Worksheet 2a'!$D$13),1,
IF(AND(MAX(AC167:AE167)&gt;1,MIN(AC167:AE167)&lt;=1),MAX(AC167:AE167)*MIN(AC167:AE167),
IF(MIN(AC167:AE167)&gt;=1,MAX(AC167:AE167),MIN(AC167:AE167))))</f>
        <v>1</v>
      </c>
      <c r="P167" s="283">
        <f>IF(ISBLANK('Worksheet 2a'!$D$27),1,
IF(AND(MAX(AG167:AI167)&gt;1,MIN(AG167:AI167)&lt;=1),MAX(AG167:AI167)*MIN(AG167:AI167),
IF(MIN(AG167:AI167)&gt;=1,MAX(AG167:AI167),MIN(AG167:AI167))))</f>
        <v>1</v>
      </c>
      <c r="Q167" s="283">
        <f>IF(ISBLANK('Worksheet 2a'!$D$41),1,
IF(AND(MAX(AK167:AM167)&gt;1,MIN(AK167:AM167)&lt;=1),MAX(AK167:AM167)*MIN(AK167:AM167),
IF(MIN(AK167:AM167)&gt;=1,MAX(AK167:AM167),MIN(AK167:AM167))))</f>
        <v>1</v>
      </c>
      <c r="R167" s="283">
        <f>IF(ISBLANK('Worksheet 2b'!$D$13),1,
IF(AND(MAX(AO167:AQ167)&gt;1,MIN(AO167:AQ167)&lt;=1),MAX(AO167:AQ167)*MIN(AO167:AQ167),
IF(MIN(AO167:AQ167)&gt;=1,MAX(AO167:AQ167),MIN(AO167:AQ167))))</f>
        <v>1</v>
      </c>
      <c r="S167" s="283">
        <f>IF(ISBLANK('Worksheet 2b'!$D$27),1,
IF(AND(MAX(AS167:AU167)&gt;1,MIN(AS167:AU167)&lt;=1),MAX(AS167:AU167)*MIN(AS167:AU167),
IF(MIN(AS167:AU167)&gt;=1,MAX(AS167:AU167),MIN(AS167:AU167))))</f>
        <v>1</v>
      </c>
      <c r="T167" s="283">
        <f>IF(ISBLANK('Worksheet 2b'!$D$41),1,
IF(AND(MAX(AW167:AY167)&gt;1,MIN(AW167:AY167)&lt;=1),MAX(AW167:AY167)*MIN(AW167:AY167),
IF(MIN(AW167:AY167)&gt;=1,MAX(AW167:AY167),MIN(AW167:AY167))))</f>
        <v>1</v>
      </c>
      <c r="U167" s="669" cm="1">
        <f t="array" ref="U167">IF(MAX(O167:T167)&lt;=1,1,PRODUCT(IF(O167:T167&gt;=1,O167:T167)))</f>
        <v>1</v>
      </c>
      <c r="V167" s="669">
        <f t="shared" si="28"/>
        <v>1</v>
      </c>
      <c r="W167" s="683" t="str">
        <f t="shared" si="29"/>
        <v>X</v>
      </c>
      <c r="X167" s="683">
        <f>IF(P167=MIN($O167:$T167),IF(COUNTIF($W167:W167,"X")&gt;0,P167,"X"),P167)</f>
        <v>1</v>
      </c>
      <c r="Y167" s="683">
        <f>IF(Q167=MIN($O167:$T167),IF(COUNTIF($W167:X167,"X")&gt;0,Q167,"X"),Q167)</f>
        <v>1</v>
      </c>
      <c r="Z167" s="683">
        <f>IF(R167=MIN($O167:$T167),IF(COUNTIF($W167:Y167,"X")&gt;0,R167,"X"),R167)</f>
        <v>1</v>
      </c>
      <c r="AA167" s="683">
        <f>IF(S167=MIN($O167:$T167),IF(COUNTIF($W167:Z167,"X")&gt;0,S167,"X"),S167)</f>
        <v>1</v>
      </c>
      <c r="AB167" s="684">
        <f>IF(T167=MIN($O167:$T167),IF(COUNTIF($W167:AA167,"X")&gt;0,T167,"X"),T167)</f>
        <v>1</v>
      </c>
      <c r="AC167" s="284">
        <f ca="1">IF(OR(ISBLANK('Worksheet 2a'!$D$13),ISBLANK($D167),ISBLANK($E167),ISERROR(VLOOKUP('Worksheet 2a'!$D$13,INDIRECT(VLOOKUP('Crash Summary Worksheet'!$D167,'Crash Types &amp; Calculations'!$M$5:$N$9,2,FALSE)),VLOOKUP('Crash Summary Worksheet'!$E167,'Crash Types &amp; Calculations'!$D$5:$K$26,8,FALSE),FALSE))),1,VLOOKUP('Worksheet 2a'!$D$13,INDIRECT(VLOOKUP('Crash Summary Worksheet'!$D167,'Crash Types &amp; Calculations'!$M$5:$N$9,2,FALSE)),VLOOKUP('Crash Summary Worksheet'!$E167,'Crash Types &amp; Calculations'!$D$5:$K$26,8,FALSE),FALSE))</f>
        <v>1</v>
      </c>
      <c r="AD167" s="285">
        <f ca="1">IF(OR(ISBLANK('Worksheet 2a'!$D$13),ISBLANK($D167),ISBLANK($E167),$H167="N",ISBLANK($H167)),1,VLOOKUP('Worksheet 2a'!$D$13,INDIRECT(VLOOKUP('Crash Summary Worksheet'!$D167,'Crash Types &amp; Calculations'!$M$5:$N$9,2,FALSE)),VLOOKUP("Wet Pavement",'Crash Types &amp; Calculations'!$D$5:$K$26,8,FALSE),FALSE))</f>
        <v>1</v>
      </c>
      <c r="AE167" s="286">
        <f ca="1">IF(OR(ISBLANK('Worksheet 2a'!$D$13),ISBLANK($D167),ISBLANK($E167),$G167="N",ISBLANK($G167)),1,VLOOKUP('Worksheet 2a'!$D$13,INDIRECT(VLOOKUP('Crash Summary Worksheet'!$D167,'Crash Types &amp; Calculations'!$M$5:$N$9,2,FALSE)),VLOOKUP("Night",'Crash Types &amp; Calculations'!$D$5:$K$26,8,FALSE),FALSE))</f>
        <v>1</v>
      </c>
      <c r="AF167" s="288">
        <f t="shared" si="20"/>
        <v>0</v>
      </c>
      <c r="AG167" s="284">
        <f ca="1">IF(OR(ISBLANK('Worksheet 2a'!$D$27),ISBLANK($D167),ISBLANK($E167),ISERROR(VLOOKUP('Worksheet 2a'!$D$27,INDIRECT(VLOOKUP('Crash Summary Worksheet'!$D167,'Crash Types &amp; Calculations'!$M$5:$N$9,2,FALSE)),VLOOKUP('Crash Summary Worksheet'!$E167,'Crash Types &amp; Calculations'!$D$5:$K$26,8,FALSE),FALSE))),1,VLOOKUP('Worksheet 2a'!$D$27,INDIRECT(VLOOKUP('Crash Summary Worksheet'!$D167,'Crash Types &amp; Calculations'!$M$5:$N$9,2,FALSE)),VLOOKUP('Crash Summary Worksheet'!$E167,'Crash Types &amp; Calculations'!$D$5:$K$26,8,FALSE),FALSE))</f>
        <v>1</v>
      </c>
      <c r="AH167" s="285">
        <f ca="1">IF(OR(ISBLANK('Worksheet 2a'!$D$27),ISBLANK($D167),ISBLANK($E167),$H167="N",ISBLANK($H167)),1,VLOOKUP('Worksheet 2a'!$D$27,INDIRECT(VLOOKUP('Crash Summary Worksheet'!$D167,'Crash Types &amp; Calculations'!$M$5:$N$9,2,FALSE)),VLOOKUP("Wet Pavement",'Crash Types &amp; Calculations'!$D$5:$K$26,8,FALSE),FALSE))</f>
        <v>1</v>
      </c>
      <c r="AI167" s="286">
        <f ca="1">IF(OR(ISBLANK('Worksheet 2a'!$D$27),ISBLANK($D167),ISBLANK($E167),$G167="N",ISBLANK($G167)),1,VLOOKUP('Worksheet 2a'!$D$27,INDIRECT(VLOOKUP('Crash Summary Worksheet'!$D167,'Crash Types &amp; Calculations'!$M$5:$N$9,2,FALSE)),VLOOKUP("Night",'Crash Types &amp; Calculations'!$D$5:$K$26,8,FALSE),FALSE))</f>
        <v>1</v>
      </c>
      <c r="AJ167" s="288">
        <f t="shared" si="21"/>
        <v>0</v>
      </c>
      <c r="AK167" s="284">
        <f ca="1">IF(OR(ISBLANK('Worksheet 2a'!$D$41),ISBLANK($D167),ISBLANK($E167),ISERROR(VLOOKUP('Worksheet 2a'!$D$41,INDIRECT(VLOOKUP('Crash Summary Worksheet'!$D167,'Crash Types &amp; Calculations'!$M$5:$N$9,2,FALSE)),VLOOKUP('Crash Summary Worksheet'!$E167,'Crash Types &amp; Calculations'!$D$5:$K$26,8,FALSE),FALSE))),1,VLOOKUP('Worksheet 2a'!$D$41,INDIRECT(VLOOKUP('Crash Summary Worksheet'!$D167,'Crash Types &amp; Calculations'!$M$5:$N$9,2,FALSE)),VLOOKUP('Crash Summary Worksheet'!$E167,'Crash Types &amp; Calculations'!$D$5:$K$26,8,FALSE),FALSE))</f>
        <v>1</v>
      </c>
      <c r="AL167" s="285">
        <f ca="1">IF(OR(ISBLANK('Worksheet 2a'!$D$41),ISBLANK($D167),ISBLANK($E167),$H167="N",ISBLANK($H167)),1,VLOOKUP('Worksheet 2a'!$D$41,INDIRECT(VLOOKUP('Crash Summary Worksheet'!$D167,'Crash Types &amp; Calculations'!$M$5:$N$9,2,FALSE)),VLOOKUP("Wet Pavement",'Crash Types &amp; Calculations'!$D$5:$K$26,8,FALSE),FALSE))</f>
        <v>1</v>
      </c>
      <c r="AM167" s="287">
        <f ca="1">IF(OR(ISBLANK('Worksheet 2a'!$D$41),ISBLANK($D167),ISBLANK($E167),$G167="N",ISBLANK($G167)),1,VLOOKUP('Worksheet 2a'!$D$41,INDIRECT(VLOOKUP('Crash Summary Worksheet'!$D167,'Crash Types &amp; Calculations'!$M$5:$N$9,2,FALSE)),VLOOKUP("Night",'Crash Types &amp; Calculations'!$D$5:$K$26,8,FALSE),FALSE))</f>
        <v>1</v>
      </c>
      <c r="AN167" s="288">
        <f t="shared" si="22"/>
        <v>0</v>
      </c>
      <c r="AO167" s="284">
        <f ca="1">IF(OR(ISBLANK('Worksheet 2b'!$D$13),ISBLANK($D167),ISBLANK($E167),ISERROR(VLOOKUP('Worksheet 2b'!$D$13,INDIRECT(VLOOKUP('Crash Summary Worksheet'!$D167,'Crash Types &amp; Calculations'!$M$5:$N$9,2,FALSE)),VLOOKUP('Crash Summary Worksheet'!$E167,'Crash Types &amp; Calculations'!$D$5:$K$26,8,FALSE),FALSE))),1,VLOOKUP('Worksheet 2b'!$D$13,INDIRECT(VLOOKUP('Crash Summary Worksheet'!$D167,'Crash Types &amp; Calculations'!$M$5:$N$9,2,FALSE)),VLOOKUP('Crash Summary Worksheet'!$E167,'Crash Types &amp; Calculations'!$D$5:$K$26,8,FALSE),FALSE))</f>
        <v>1</v>
      </c>
      <c r="AP167" s="285">
        <f ca="1">IF(OR(ISBLANK('Worksheet 2b'!$D$13),ISBLANK($D167),ISBLANK($E167),$H167="N",ISBLANK($H167)),1,VLOOKUP('Worksheet 2b'!$D$13,INDIRECT(VLOOKUP('Crash Summary Worksheet'!$D167,'Crash Types &amp; Calculations'!$M$5:$N$9,2,FALSE)),VLOOKUP("Wet Pavement",'Crash Types &amp; Calculations'!$D$5:$K$26,8,FALSE),FALSE))</f>
        <v>1</v>
      </c>
      <c r="AQ167" s="286">
        <f ca="1">IF(OR(ISBLANK('Worksheet 2b'!$D$13),ISBLANK($D167),ISBLANK($E167),$G167="N",ISBLANK($G167)),1,VLOOKUP('Worksheet 2b'!$D$13,INDIRECT(VLOOKUP('Crash Summary Worksheet'!$D167,'Crash Types &amp; Calculations'!$M$5:$N$9,2,FALSE)),VLOOKUP("Night",'Crash Types &amp; Calculations'!$D$5:$K$26,8,FALSE),FALSE))</f>
        <v>1</v>
      </c>
      <c r="AR167" s="288">
        <f t="shared" si="23"/>
        <v>0</v>
      </c>
      <c r="AS167" s="284">
        <f ca="1">IF(OR(ISBLANK('Worksheet 2b'!$D$27),ISBLANK($D167),ISBLANK($E167),ISERROR(VLOOKUP('Worksheet 2b'!$D$27,INDIRECT(VLOOKUP('Crash Summary Worksheet'!$D167,'Crash Types &amp; Calculations'!$M$5:$N$9,2,FALSE)),VLOOKUP('Crash Summary Worksheet'!$E167,'Crash Types &amp; Calculations'!$D$5:$K$26,8,FALSE),FALSE))),1,VLOOKUP('Worksheet 2b'!$D$27,INDIRECT(VLOOKUP('Crash Summary Worksheet'!$D167,'Crash Types &amp; Calculations'!$M$5:$N$9,2,FALSE)),VLOOKUP('Crash Summary Worksheet'!$E167,'Crash Types &amp; Calculations'!$D$5:$K$26,8,FALSE),FALSE))</f>
        <v>1</v>
      </c>
      <c r="AT167" s="285">
        <f ca="1">IF(OR(ISBLANK('Worksheet 2b'!$D$27),ISBLANK($D167),ISBLANK($E167),$H167="N",ISBLANK($H167)),1,VLOOKUP('Worksheet 2b'!$D$27,INDIRECT(VLOOKUP('Crash Summary Worksheet'!$D167,'Crash Types &amp; Calculations'!$M$5:$N$9,2,FALSE)),VLOOKUP("Wet Pavement",'Crash Types &amp; Calculations'!$D$5:$K$26,8,FALSE),FALSE))</f>
        <v>1</v>
      </c>
      <c r="AU167" s="286">
        <f ca="1">IF(OR(ISBLANK('Worksheet 2b'!$D$27),ISBLANK($D167),ISBLANK($E167),$G167="N",ISBLANK($G167)),1,VLOOKUP('Worksheet 2b'!$D$27,INDIRECT(VLOOKUP('Crash Summary Worksheet'!$D167,'Crash Types &amp; Calculations'!$M$5:$N$9,2,FALSE)),VLOOKUP("Night",'Crash Types &amp; Calculations'!$D$5:$K$26,8,FALSE),FALSE))</f>
        <v>1</v>
      </c>
      <c r="AV167" s="288">
        <f t="shared" si="24"/>
        <v>0</v>
      </c>
      <c r="AW167" s="284">
        <f ca="1">IF(OR(ISBLANK('Worksheet 2b'!$D$41),ISBLANK($D167),ISBLANK($E167),ISERROR(VLOOKUP('Worksheet 2b'!$D$41,INDIRECT(VLOOKUP('Crash Summary Worksheet'!$D167,'Crash Types &amp; Calculations'!$M$5:$N$9,2,FALSE)),VLOOKUP('Crash Summary Worksheet'!$E167,'Crash Types &amp; Calculations'!$D$5:$K$26,8,FALSE),FALSE))),1,VLOOKUP('Worksheet 2b'!$D$41,INDIRECT(VLOOKUP('Crash Summary Worksheet'!$D167,'Crash Types &amp; Calculations'!$M$5:$N$9,2,FALSE)),VLOOKUP('Crash Summary Worksheet'!$E167,'Crash Types &amp; Calculations'!$D$5:$K$26,8,FALSE),FALSE))</f>
        <v>1</v>
      </c>
      <c r="AX167" s="285">
        <f ca="1">IF(OR(ISBLANK('Worksheet 2b'!$D$41),ISBLANK($D167),ISBLANK($E167),$H167="N",ISBLANK($H167)),1,VLOOKUP('Worksheet 2b'!$D$41,INDIRECT(VLOOKUP('Crash Summary Worksheet'!$D167,'Crash Types &amp; Calculations'!$M$5:$N$9,2,FALSE)),VLOOKUP("Wet Pavement",'Crash Types &amp; Calculations'!$D$5:$K$26,8,FALSE),FALSE))</f>
        <v>1</v>
      </c>
      <c r="AY167" s="287">
        <f ca="1">IF(OR(ISBLANK('Worksheet 2b'!$D$41),ISBLANK($D167),ISBLANK($E167),$G167="N",ISBLANK($G167)),1,VLOOKUP('Worksheet 2b'!$D$41,INDIRECT(VLOOKUP('Crash Summary Worksheet'!$D167,'Crash Types &amp; Calculations'!$M$5:$N$9,2,FALSE)),VLOOKUP("Night",'Crash Types &amp; Calculations'!$D$5:$K$26,8,FALSE),FALSE))</f>
        <v>1</v>
      </c>
      <c r="AZ167" s="288">
        <f t="shared" si="25"/>
        <v>0</v>
      </c>
    </row>
    <row r="168" spans="1:52" ht="12.75" customHeight="1" x14ac:dyDescent="0.2">
      <c r="A168" s="618">
        <v>163</v>
      </c>
      <c r="B168" s="118"/>
      <c r="C168" s="119"/>
      <c r="D168" s="117"/>
      <c r="E168" s="117"/>
      <c r="F168" s="117"/>
      <c r="G168" s="118"/>
      <c r="H168" s="118"/>
      <c r="I168" s="118"/>
      <c r="J168" s="118"/>
      <c r="K168" s="117"/>
      <c r="L168" s="120"/>
      <c r="M168" s="289">
        <f t="shared" si="26"/>
        <v>0</v>
      </c>
      <c r="N168" s="290">
        <f t="shared" si="27"/>
        <v>1</v>
      </c>
      <c r="O168" s="283">
        <f>IF(ISBLANK('Worksheet 2a'!$D$13),1,
IF(AND(MAX(AC168:AE168)&gt;1,MIN(AC168:AE168)&lt;=1),MAX(AC168:AE168)*MIN(AC168:AE168),
IF(MIN(AC168:AE168)&gt;=1,MAX(AC168:AE168),MIN(AC168:AE168))))</f>
        <v>1</v>
      </c>
      <c r="P168" s="283">
        <f>IF(ISBLANK('Worksheet 2a'!$D$27),1,
IF(AND(MAX(AG168:AI168)&gt;1,MIN(AG168:AI168)&lt;=1),MAX(AG168:AI168)*MIN(AG168:AI168),
IF(MIN(AG168:AI168)&gt;=1,MAX(AG168:AI168),MIN(AG168:AI168))))</f>
        <v>1</v>
      </c>
      <c r="Q168" s="283">
        <f>IF(ISBLANK('Worksheet 2a'!$D$41),1,
IF(AND(MAX(AK168:AM168)&gt;1,MIN(AK168:AM168)&lt;=1),MAX(AK168:AM168)*MIN(AK168:AM168),
IF(MIN(AK168:AM168)&gt;=1,MAX(AK168:AM168),MIN(AK168:AM168))))</f>
        <v>1</v>
      </c>
      <c r="R168" s="283">
        <f>IF(ISBLANK('Worksheet 2b'!$D$13),1,
IF(AND(MAX(AO168:AQ168)&gt;1,MIN(AO168:AQ168)&lt;=1),MAX(AO168:AQ168)*MIN(AO168:AQ168),
IF(MIN(AO168:AQ168)&gt;=1,MAX(AO168:AQ168),MIN(AO168:AQ168))))</f>
        <v>1</v>
      </c>
      <c r="S168" s="283">
        <f>IF(ISBLANK('Worksheet 2b'!$D$27),1,
IF(AND(MAX(AS168:AU168)&gt;1,MIN(AS168:AU168)&lt;=1),MAX(AS168:AU168)*MIN(AS168:AU168),
IF(MIN(AS168:AU168)&gt;=1,MAX(AS168:AU168),MIN(AS168:AU168))))</f>
        <v>1</v>
      </c>
      <c r="T168" s="283">
        <f>IF(ISBLANK('Worksheet 2b'!$D$41),1,
IF(AND(MAX(AW168:AY168)&gt;1,MIN(AW168:AY168)&lt;=1),MAX(AW168:AY168)*MIN(AW168:AY168),
IF(MIN(AW168:AY168)&gt;=1,MAX(AW168:AY168),MIN(AW168:AY168))))</f>
        <v>1</v>
      </c>
      <c r="U168" s="669" cm="1">
        <f t="array" ref="U168">IF(MAX(O168:T168)&lt;=1,1,PRODUCT(IF(O168:T168&gt;=1,O168:T168)))</f>
        <v>1</v>
      </c>
      <c r="V168" s="669">
        <f t="shared" si="28"/>
        <v>1</v>
      </c>
      <c r="W168" s="683" t="str">
        <f t="shared" si="29"/>
        <v>X</v>
      </c>
      <c r="X168" s="683">
        <f>IF(P168=MIN($O168:$T168),IF(COUNTIF($W168:W168,"X")&gt;0,P168,"X"),P168)</f>
        <v>1</v>
      </c>
      <c r="Y168" s="683">
        <f>IF(Q168=MIN($O168:$T168),IF(COUNTIF($W168:X168,"X")&gt;0,Q168,"X"),Q168)</f>
        <v>1</v>
      </c>
      <c r="Z168" s="683">
        <f>IF(R168=MIN($O168:$T168),IF(COUNTIF($W168:Y168,"X")&gt;0,R168,"X"),R168)</f>
        <v>1</v>
      </c>
      <c r="AA168" s="683">
        <f>IF(S168=MIN($O168:$T168),IF(COUNTIF($W168:Z168,"X")&gt;0,S168,"X"),S168)</f>
        <v>1</v>
      </c>
      <c r="AB168" s="684">
        <f>IF(T168=MIN($O168:$T168),IF(COUNTIF($W168:AA168,"X")&gt;0,T168,"X"),T168)</f>
        <v>1</v>
      </c>
      <c r="AC168" s="284">
        <f ca="1">IF(OR(ISBLANK('Worksheet 2a'!$D$13),ISBLANK($D168),ISBLANK($E168),ISERROR(VLOOKUP('Worksheet 2a'!$D$13,INDIRECT(VLOOKUP('Crash Summary Worksheet'!$D168,'Crash Types &amp; Calculations'!$M$5:$N$9,2,FALSE)),VLOOKUP('Crash Summary Worksheet'!$E168,'Crash Types &amp; Calculations'!$D$5:$K$26,8,FALSE),FALSE))),1,VLOOKUP('Worksheet 2a'!$D$13,INDIRECT(VLOOKUP('Crash Summary Worksheet'!$D168,'Crash Types &amp; Calculations'!$M$5:$N$9,2,FALSE)),VLOOKUP('Crash Summary Worksheet'!$E168,'Crash Types &amp; Calculations'!$D$5:$K$26,8,FALSE),FALSE))</f>
        <v>1</v>
      </c>
      <c r="AD168" s="285">
        <f ca="1">IF(OR(ISBLANK('Worksheet 2a'!$D$13),ISBLANK($D168),ISBLANK($E168),$H168="N",ISBLANK($H168)),1,VLOOKUP('Worksheet 2a'!$D$13,INDIRECT(VLOOKUP('Crash Summary Worksheet'!$D168,'Crash Types &amp; Calculations'!$M$5:$N$9,2,FALSE)),VLOOKUP("Wet Pavement",'Crash Types &amp; Calculations'!$D$5:$K$26,8,FALSE),FALSE))</f>
        <v>1</v>
      </c>
      <c r="AE168" s="286">
        <f ca="1">IF(OR(ISBLANK('Worksheet 2a'!$D$13),ISBLANK($D168),ISBLANK($E168),$G168="N",ISBLANK($G168)),1,VLOOKUP('Worksheet 2a'!$D$13,INDIRECT(VLOOKUP('Crash Summary Worksheet'!$D168,'Crash Types &amp; Calculations'!$M$5:$N$9,2,FALSE)),VLOOKUP("Night",'Crash Types &amp; Calculations'!$D$5:$K$26,8,FALSE),FALSE))</f>
        <v>1</v>
      </c>
      <c r="AF168" s="288">
        <f t="shared" si="20"/>
        <v>0</v>
      </c>
      <c r="AG168" s="284">
        <f ca="1">IF(OR(ISBLANK('Worksheet 2a'!$D$27),ISBLANK($D168),ISBLANK($E168),ISERROR(VLOOKUP('Worksheet 2a'!$D$27,INDIRECT(VLOOKUP('Crash Summary Worksheet'!$D168,'Crash Types &amp; Calculations'!$M$5:$N$9,2,FALSE)),VLOOKUP('Crash Summary Worksheet'!$E168,'Crash Types &amp; Calculations'!$D$5:$K$26,8,FALSE),FALSE))),1,VLOOKUP('Worksheet 2a'!$D$27,INDIRECT(VLOOKUP('Crash Summary Worksheet'!$D168,'Crash Types &amp; Calculations'!$M$5:$N$9,2,FALSE)),VLOOKUP('Crash Summary Worksheet'!$E168,'Crash Types &amp; Calculations'!$D$5:$K$26,8,FALSE),FALSE))</f>
        <v>1</v>
      </c>
      <c r="AH168" s="285">
        <f ca="1">IF(OR(ISBLANK('Worksheet 2a'!$D$27),ISBLANK($D168),ISBLANK($E168),$H168="N",ISBLANK($H168)),1,VLOOKUP('Worksheet 2a'!$D$27,INDIRECT(VLOOKUP('Crash Summary Worksheet'!$D168,'Crash Types &amp; Calculations'!$M$5:$N$9,2,FALSE)),VLOOKUP("Wet Pavement",'Crash Types &amp; Calculations'!$D$5:$K$26,8,FALSE),FALSE))</f>
        <v>1</v>
      </c>
      <c r="AI168" s="286">
        <f ca="1">IF(OR(ISBLANK('Worksheet 2a'!$D$27),ISBLANK($D168),ISBLANK($E168),$G168="N",ISBLANK($G168)),1,VLOOKUP('Worksheet 2a'!$D$27,INDIRECT(VLOOKUP('Crash Summary Worksheet'!$D168,'Crash Types &amp; Calculations'!$M$5:$N$9,2,FALSE)),VLOOKUP("Night",'Crash Types &amp; Calculations'!$D$5:$K$26,8,FALSE),FALSE))</f>
        <v>1</v>
      </c>
      <c r="AJ168" s="288">
        <f t="shared" si="21"/>
        <v>0</v>
      </c>
      <c r="AK168" s="284">
        <f ca="1">IF(OR(ISBLANK('Worksheet 2a'!$D$41),ISBLANK($D168),ISBLANK($E168),ISERROR(VLOOKUP('Worksheet 2a'!$D$41,INDIRECT(VLOOKUP('Crash Summary Worksheet'!$D168,'Crash Types &amp; Calculations'!$M$5:$N$9,2,FALSE)),VLOOKUP('Crash Summary Worksheet'!$E168,'Crash Types &amp; Calculations'!$D$5:$K$26,8,FALSE),FALSE))),1,VLOOKUP('Worksheet 2a'!$D$41,INDIRECT(VLOOKUP('Crash Summary Worksheet'!$D168,'Crash Types &amp; Calculations'!$M$5:$N$9,2,FALSE)),VLOOKUP('Crash Summary Worksheet'!$E168,'Crash Types &amp; Calculations'!$D$5:$K$26,8,FALSE),FALSE))</f>
        <v>1</v>
      </c>
      <c r="AL168" s="285">
        <f ca="1">IF(OR(ISBLANK('Worksheet 2a'!$D$41),ISBLANK($D168),ISBLANK($E168),$H168="N",ISBLANK($H168)),1,VLOOKUP('Worksheet 2a'!$D$41,INDIRECT(VLOOKUP('Crash Summary Worksheet'!$D168,'Crash Types &amp; Calculations'!$M$5:$N$9,2,FALSE)),VLOOKUP("Wet Pavement",'Crash Types &amp; Calculations'!$D$5:$K$26,8,FALSE),FALSE))</f>
        <v>1</v>
      </c>
      <c r="AM168" s="287">
        <f ca="1">IF(OR(ISBLANK('Worksheet 2a'!$D$41),ISBLANK($D168),ISBLANK($E168),$G168="N",ISBLANK($G168)),1,VLOOKUP('Worksheet 2a'!$D$41,INDIRECT(VLOOKUP('Crash Summary Worksheet'!$D168,'Crash Types &amp; Calculations'!$M$5:$N$9,2,FALSE)),VLOOKUP("Night",'Crash Types &amp; Calculations'!$D$5:$K$26,8,FALSE),FALSE))</f>
        <v>1</v>
      </c>
      <c r="AN168" s="288">
        <f t="shared" si="22"/>
        <v>0</v>
      </c>
      <c r="AO168" s="284">
        <f ca="1">IF(OR(ISBLANK('Worksheet 2b'!$D$13),ISBLANK($D168),ISBLANK($E168),ISERROR(VLOOKUP('Worksheet 2b'!$D$13,INDIRECT(VLOOKUP('Crash Summary Worksheet'!$D168,'Crash Types &amp; Calculations'!$M$5:$N$9,2,FALSE)),VLOOKUP('Crash Summary Worksheet'!$E168,'Crash Types &amp; Calculations'!$D$5:$K$26,8,FALSE),FALSE))),1,VLOOKUP('Worksheet 2b'!$D$13,INDIRECT(VLOOKUP('Crash Summary Worksheet'!$D168,'Crash Types &amp; Calculations'!$M$5:$N$9,2,FALSE)),VLOOKUP('Crash Summary Worksheet'!$E168,'Crash Types &amp; Calculations'!$D$5:$K$26,8,FALSE),FALSE))</f>
        <v>1</v>
      </c>
      <c r="AP168" s="285">
        <f ca="1">IF(OR(ISBLANK('Worksheet 2b'!$D$13),ISBLANK($D168),ISBLANK($E168),$H168="N",ISBLANK($H168)),1,VLOOKUP('Worksheet 2b'!$D$13,INDIRECT(VLOOKUP('Crash Summary Worksheet'!$D168,'Crash Types &amp; Calculations'!$M$5:$N$9,2,FALSE)),VLOOKUP("Wet Pavement",'Crash Types &amp; Calculations'!$D$5:$K$26,8,FALSE),FALSE))</f>
        <v>1</v>
      </c>
      <c r="AQ168" s="286">
        <f ca="1">IF(OR(ISBLANK('Worksheet 2b'!$D$13),ISBLANK($D168),ISBLANK($E168),$G168="N",ISBLANK($G168)),1,VLOOKUP('Worksheet 2b'!$D$13,INDIRECT(VLOOKUP('Crash Summary Worksheet'!$D168,'Crash Types &amp; Calculations'!$M$5:$N$9,2,FALSE)),VLOOKUP("Night",'Crash Types &amp; Calculations'!$D$5:$K$26,8,FALSE),FALSE))</f>
        <v>1</v>
      </c>
      <c r="AR168" s="288">
        <f t="shared" si="23"/>
        <v>0</v>
      </c>
      <c r="AS168" s="284">
        <f ca="1">IF(OR(ISBLANK('Worksheet 2b'!$D$27),ISBLANK($D168),ISBLANK($E168),ISERROR(VLOOKUP('Worksheet 2b'!$D$27,INDIRECT(VLOOKUP('Crash Summary Worksheet'!$D168,'Crash Types &amp; Calculations'!$M$5:$N$9,2,FALSE)),VLOOKUP('Crash Summary Worksheet'!$E168,'Crash Types &amp; Calculations'!$D$5:$K$26,8,FALSE),FALSE))),1,VLOOKUP('Worksheet 2b'!$D$27,INDIRECT(VLOOKUP('Crash Summary Worksheet'!$D168,'Crash Types &amp; Calculations'!$M$5:$N$9,2,FALSE)),VLOOKUP('Crash Summary Worksheet'!$E168,'Crash Types &amp; Calculations'!$D$5:$K$26,8,FALSE),FALSE))</f>
        <v>1</v>
      </c>
      <c r="AT168" s="285">
        <f ca="1">IF(OR(ISBLANK('Worksheet 2b'!$D$27),ISBLANK($D168),ISBLANK($E168),$H168="N",ISBLANK($H168)),1,VLOOKUP('Worksheet 2b'!$D$27,INDIRECT(VLOOKUP('Crash Summary Worksheet'!$D168,'Crash Types &amp; Calculations'!$M$5:$N$9,2,FALSE)),VLOOKUP("Wet Pavement",'Crash Types &amp; Calculations'!$D$5:$K$26,8,FALSE),FALSE))</f>
        <v>1</v>
      </c>
      <c r="AU168" s="286">
        <f ca="1">IF(OR(ISBLANK('Worksheet 2b'!$D$27),ISBLANK($D168),ISBLANK($E168),$G168="N",ISBLANK($G168)),1,VLOOKUP('Worksheet 2b'!$D$27,INDIRECT(VLOOKUP('Crash Summary Worksheet'!$D168,'Crash Types &amp; Calculations'!$M$5:$N$9,2,FALSE)),VLOOKUP("Night",'Crash Types &amp; Calculations'!$D$5:$K$26,8,FALSE),FALSE))</f>
        <v>1</v>
      </c>
      <c r="AV168" s="288">
        <f t="shared" si="24"/>
        <v>0</v>
      </c>
      <c r="AW168" s="284">
        <f ca="1">IF(OR(ISBLANK('Worksheet 2b'!$D$41),ISBLANK($D168),ISBLANK($E168),ISERROR(VLOOKUP('Worksheet 2b'!$D$41,INDIRECT(VLOOKUP('Crash Summary Worksheet'!$D168,'Crash Types &amp; Calculations'!$M$5:$N$9,2,FALSE)),VLOOKUP('Crash Summary Worksheet'!$E168,'Crash Types &amp; Calculations'!$D$5:$K$26,8,FALSE),FALSE))),1,VLOOKUP('Worksheet 2b'!$D$41,INDIRECT(VLOOKUP('Crash Summary Worksheet'!$D168,'Crash Types &amp; Calculations'!$M$5:$N$9,2,FALSE)),VLOOKUP('Crash Summary Worksheet'!$E168,'Crash Types &amp; Calculations'!$D$5:$K$26,8,FALSE),FALSE))</f>
        <v>1</v>
      </c>
      <c r="AX168" s="285">
        <f ca="1">IF(OR(ISBLANK('Worksheet 2b'!$D$41),ISBLANK($D168),ISBLANK($E168),$H168="N",ISBLANK($H168)),1,VLOOKUP('Worksheet 2b'!$D$41,INDIRECT(VLOOKUP('Crash Summary Worksheet'!$D168,'Crash Types &amp; Calculations'!$M$5:$N$9,2,FALSE)),VLOOKUP("Wet Pavement",'Crash Types &amp; Calculations'!$D$5:$K$26,8,FALSE),FALSE))</f>
        <v>1</v>
      </c>
      <c r="AY168" s="287">
        <f ca="1">IF(OR(ISBLANK('Worksheet 2b'!$D$41),ISBLANK($D168),ISBLANK($E168),$G168="N",ISBLANK($G168)),1,VLOOKUP('Worksheet 2b'!$D$41,INDIRECT(VLOOKUP('Crash Summary Worksheet'!$D168,'Crash Types &amp; Calculations'!$M$5:$N$9,2,FALSE)),VLOOKUP("Night",'Crash Types &amp; Calculations'!$D$5:$K$26,8,FALSE),FALSE))</f>
        <v>1</v>
      </c>
      <c r="AZ168" s="288">
        <f t="shared" si="25"/>
        <v>0</v>
      </c>
    </row>
    <row r="169" spans="1:52" ht="12.75" customHeight="1" x14ac:dyDescent="0.2">
      <c r="A169" s="618">
        <v>164</v>
      </c>
      <c r="B169" s="118"/>
      <c r="C169" s="119"/>
      <c r="D169" s="117"/>
      <c r="E169" s="117"/>
      <c r="F169" s="117"/>
      <c r="G169" s="118"/>
      <c r="H169" s="118"/>
      <c r="I169" s="118"/>
      <c r="J169" s="118"/>
      <c r="K169" s="117"/>
      <c r="L169" s="120"/>
      <c r="M169" s="289">
        <f t="shared" si="26"/>
        <v>0</v>
      </c>
      <c r="N169" s="290">
        <f t="shared" si="27"/>
        <v>1</v>
      </c>
      <c r="O169" s="283">
        <f>IF(ISBLANK('Worksheet 2a'!$D$13),1,
IF(AND(MAX(AC169:AE169)&gt;1,MIN(AC169:AE169)&lt;=1),MAX(AC169:AE169)*MIN(AC169:AE169),
IF(MIN(AC169:AE169)&gt;=1,MAX(AC169:AE169),MIN(AC169:AE169))))</f>
        <v>1</v>
      </c>
      <c r="P169" s="283">
        <f>IF(ISBLANK('Worksheet 2a'!$D$27),1,
IF(AND(MAX(AG169:AI169)&gt;1,MIN(AG169:AI169)&lt;=1),MAX(AG169:AI169)*MIN(AG169:AI169),
IF(MIN(AG169:AI169)&gt;=1,MAX(AG169:AI169),MIN(AG169:AI169))))</f>
        <v>1</v>
      </c>
      <c r="Q169" s="283">
        <f>IF(ISBLANK('Worksheet 2a'!$D$41),1,
IF(AND(MAX(AK169:AM169)&gt;1,MIN(AK169:AM169)&lt;=1),MAX(AK169:AM169)*MIN(AK169:AM169),
IF(MIN(AK169:AM169)&gt;=1,MAX(AK169:AM169),MIN(AK169:AM169))))</f>
        <v>1</v>
      </c>
      <c r="R169" s="283">
        <f>IF(ISBLANK('Worksheet 2b'!$D$13),1,
IF(AND(MAX(AO169:AQ169)&gt;1,MIN(AO169:AQ169)&lt;=1),MAX(AO169:AQ169)*MIN(AO169:AQ169),
IF(MIN(AO169:AQ169)&gt;=1,MAX(AO169:AQ169),MIN(AO169:AQ169))))</f>
        <v>1</v>
      </c>
      <c r="S169" s="283">
        <f>IF(ISBLANK('Worksheet 2b'!$D$27),1,
IF(AND(MAX(AS169:AU169)&gt;1,MIN(AS169:AU169)&lt;=1),MAX(AS169:AU169)*MIN(AS169:AU169),
IF(MIN(AS169:AU169)&gt;=1,MAX(AS169:AU169),MIN(AS169:AU169))))</f>
        <v>1</v>
      </c>
      <c r="T169" s="283">
        <f>IF(ISBLANK('Worksheet 2b'!$D$41),1,
IF(AND(MAX(AW169:AY169)&gt;1,MIN(AW169:AY169)&lt;=1),MAX(AW169:AY169)*MIN(AW169:AY169),
IF(MIN(AW169:AY169)&gt;=1,MAX(AW169:AY169),MIN(AW169:AY169))))</f>
        <v>1</v>
      </c>
      <c r="U169" s="669" cm="1">
        <f t="array" ref="U169">IF(MAX(O169:T169)&lt;=1,1,PRODUCT(IF(O169:T169&gt;=1,O169:T169)))</f>
        <v>1</v>
      </c>
      <c r="V169" s="669">
        <f t="shared" si="28"/>
        <v>1</v>
      </c>
      <c r="W169" s="683" t="str">
        <f t="shared" si="29"/>
        <v>X</v>
      </c>
      <c r="X169" s="683">
        <f>IF(P169=MIN($O169:$T169),IF(COUNTIF($W169:W169,"X")&gt;0,P169,"X"),P169)</f>
        <v>1</v>
      </c>
      <c r="Y169" s="683">
        <f>IF(Q169=MIN($O169:$T169),IF(COUNTIF($W169:X169,"X")&gt;0,Q169,"X"),Q169)</f>
        <v>1</v>
      </c>
      <c r="Z169" s="683">
        <f>IF(R169=MIN($O169:$T169),IF(COUNTIF($W169:Y169,"X")&gt;0,R169,"X"),R169)</f>
        <v>1</v>
      </c>
      <c r="AA169" s="683">
        <f>IF(S169=MIN($O169:$T169),IF(COUNTIF($W169:Z169,"X")&gt;0,S169,"X"),S169)</f>
        <v>1</v>
      </c>
      <c r="AB169" s="684">
        <f>IF(T169=MIN($O169:$T169),IF(COUNTIF($W169:AA169,"X")&gt;0,T169,"X"),T169)</f>
        <v>1</v>
      </c>
      <c r="AC169" s="284">
        <f ca="1">IF(OR(ISBLANK('Worksheet 2a'!$D$13),ISBLANK($D169),ISBLANK($E169),ISERROR(VLOOKUP('Worksheet 2a'!$D$13,INDIRECT(VLOOKUP('Crash Summary Worksheet'!$D169,'Crash Types &amp; Calculations'!$M$5:$N$9,2,FALSE)),VLOOKUP('Crash Summary Worksheet'!$E169,'Crash Types &amp; Calculations'!$D$5:$K$26,8,FALSE),FALSE))),1,VLOOKUP('Worksheet 2a'!$D$13,INDIRECT(VLOOKUP('Crash Summary Worksheet'!$D169,'Crash Types &amp; Calculations'!$M$5:$N$9,2,FALSE)),VLOOKUP('Crash Summary Worksheet'!$E169,'Crash Types &amp; Calculations'!$D$5:$K$26,8,FALSE),FALSE))</f>
        <v>1</v>
      </c>
      <c r="AD169" s="285">
        <f ca="1">IF(OR(ISBLANK('Worksheet 2a'!$D$13),ISBLANK($D169),ISBLANK($E169),$H169="N",ISBLANK($H169)),1,VLOOKUP('Worksheet 2a'!$D$13,INDIRECT(VLOOKUP('Crash Summary Worksheet'!$D169,'Crash Types &amp; Calculations'!$M$5:$N$9,2,FALSE)),VLOOKUP("Wet Pavement",'Crash Types &amp; Calculations'!$D$5:$K$26,8,FALSE),FALSE))</f>
        <v>1</v>
      </c>
      <c r="AE169" s="286">
        <f ca="1">IF(OR(ISBLANK('Worksheet 2a'!$D$13),ISBLANK($D169),ISBLANK($E169),$G169="N",ISBLANK($G169)),1,VLOOKUP('Worksheet 2a'!$D$13,INDIRECT(VLOOKUP('Crash Summary Worksheet'!$D169,'Crash Types &amp; Calculations'!$M$5:$N$9,2,FALSE)),VLOOKUP("Night",'Crash Types &amp; Calculations'!$D$5:$K$26,8,FALSE),FALSE))</f>
        <v>1</v>
      </c>
      <c r="AF169" s="288">
        <f t="shared" si="20"/>
        <v>0</v>
      </c>
      <c r="AG169" s="284">
        <f ca="1">IF(OR(ISBLANK('Worksheet 2a'!$D$27),ISBLANK($D169),ISBLANK($E169),ISERROR(VLOOKUP('Worksheet 2a'!$D$27,INDIRECT(VLOOKUP('Crash Summary Worksheet'!$D169,'Crash Types &amp; Calculations'!$M$5:$N$9,2,FALSE)),VLOOKUP('Crash Summary Worksheet'!$E169,'Crash Types &amp; Calculations'!$D$5:$K$26,8,FALSE),FALSE))),1,VLOOKUP('Worksheet 2a'!$D$27,INDIRECT(VLOOKUP('Crash Summary Worksheet'!$D169,'Crash Types &amp; Calculations'!$M$5:$N$9,2,FALSE)),VLOOKUP('Crash Summary Worksheet'!$E169,'Crash Types &amp; Calculations'!$D$5:$K$26,8,FALSE),FALSE))</f>
        <v>1</v>
      </c>
      <c r="AH169" s="285">
        <f ca="1">IF(OR(ISBLANK('Worksheet 2a'!$D$27),ISBLANK($D169),ISBLANK($E169),$H169="N",ISBLANK($H169)),1,VLOOKUP('Worksheet 2a'!$D$27,INDIRECT(VLOOKUP('Crash Summary Worksheet'!$D169,'Crash Types &amp; Calculations'!$M$5:$N$9,2,FALSE)),VLOOKUP("Wet Pavement",'Crash Types &amp; Calculations'!$D$5:$K$26,8,FALSE),FALSE))</f>
        <v>1</v>
      </c>
      <c r="AI169" s="286">
        <f ca="1">IF(OR(ISBLANK('Worksheet 2a'!$D$27),ISBLANK($D169),ISBLANK($E169),$G169="N",ISBLANK($G169)),1,VLOOKUP('Worksheet 2a'!$D$27,INDIRECT(VLOOKUP('Crash Summary Worksheet'!$D169,'Crash Types &amp; Calculations'!$M$5:$N$9,2,FALSE)),VLOOKUP("Night",'Crash Types &amp; Calculations'!$D$5:$K$26,8,FALSE),FALSE))</f>
        <v>1</v>
      </c>
      <c r="AJ169" s="288">
        <f t="shared" si="21"/>
        <v>0</v>
      </c>
      <c r="AK169" s="284">
        <f ca="1">IF(OR(ISBLANK('Worksheet 2a'!$D$41),ISBLANK($D169),ISBLANK($E169),ISERROR(VLOOKUP('Worksheet 2a'!$D$41,INDIRECT(VLOOKUP('Crash Summary Worksheet'!$D169,'Crash Types &amp; Calculations'!$M$5:$N$9,2,FALSE)),VLOOKUP('Crash Summary Worksheet'!$E169,'Crash Types &amp; Calculations'!$D$5:$K$26,8,FALSE),FALSE))),1,VLOOKUP('Worksheet 2a'!$D$41,INDIRECT(VLOOKUP('Crash Summary Worksheet'!$D169,'Crash Types &amp; Calculations'!$M$5:$N$9,2,FALSE)),VLOOKUP('Crash Summary Worksheet'!$E169,'Crash Types &amp; Calculations'!$D$5:$K$26,8,FALSE),FALSE))</f>
        <v>1</v>
      </c>
      <c r="AL169" s="285">
        <f ca="1">IF(OR(ISBLANK('Worksheet 2a'!$D$41),ISBLANK($D169),ISBLANK($E169),$H169="N",ISBLANK($H169)),1,VLOOKUP('Worksheet 2a'!$D$41,INDIRECT(VLOOKUP('Crash Summary Worksheet'!$D169,'Crash Types &amp; Calculations'!$M$5:$N$9,2,FALSE)),VLOOKUP("Wet Pavement",'Crash Types &amp; Calculations'!$D$5:$K$26,8,FALSE),FALSE))</f>
        <v>1</v>
      </c>
      <c r="AM169" s="287">
        <f ca="1">IF(OR(ISBLANK('Worksheet 2a'!$D$41),ISBLANK($D169),ISBLANK($E169),$G169="N",ISBLANK($G169)),1,VLOOKUP('Worksheet 2a'!$D$41,INDIRECT(VLOOKUP('Crash Summary Worksheet'!$D169,'Crash Types &amp; Calculations'!$M$5:$N$9,2,FALSE)),VLOOKUP("Night",'Crash Types &amp; Calculations'!$D$5:$K$26,8,FALSE),FALSE))</f>
        <v>1</v>
      </c>
      <c r="AN169" s="288">
        <f t="shared" si="22"/>
        <v>0</v>
      </c>
      <c r="AO169" s="284">
        <f ca="1">IF(OR(ISBLANK('Worksheet 2b'!$D$13),ISBLANK($D169),ISBLANK($E169),ISERROR(VLOOKUP('Worksheet 2b'!$D$13,INDIRECT(VLOOKUP('Crash Summary Worksheet'!$D169,'Crash Types &amp; Calculations'!$M$5:$N$9,2,FALSE)),VLOOKUP('Crash Summary Worksheet'!$E169,'Crash Types &amp; Calculations'!$D$5:$K$26,8,FALSE),FALSE))),1,VLOOKUP('Worksheet 2b'!$D$13,INDIRECT(VLOOKUP('Crash Summary Worksheet'!$D169,'Crash Types &amp; Calculations'!$M$5:$N$9,2,FALSE)),VLOOKUP('Crash Summary Worksheet'!$E169,'Crash Types &amp; Calculations'!$D$5:$K$26,8,FALSE),FALSE))</f>
        <v>1</v>
      </c>
      <c r="AP169" s="285">
        <f ca="1">IF(OR(ISBLANK('Worksheet 2b'!$D$13),ISBLANK($D169),ISBLANK($E169),$H169="N",ISBLANK($H169)),1,VLOOKUP('Worksheet 2b'!$D$13,INDIRECT(VLOOKUP('Crash Summary Worksheet'!$D169,'Crash Types &amp; Calculations'!$M$5:$N$9,2,FALSE)),VLOOKUP("Wet Pavement",'Crash Types &amp; Calculations'!$D$5:$K$26,8,FALSE),FALSE))</f>
        <v>1</v>
      </c>
      <c r="AQ169" s="286">
        <f ca="1">IF(OR(ISBLANK('Worksheet 2b'!$D$13),ISBLANK($D169),ISBLANK($E169),$G169="N",ISBLANK($G169)),1,VLOOKUP('Worksheet 2b'!$D$13,INDIRECT(VLOOKUP('Crash Summary Worksheet'!$D169,'Crash Types &amp; Calculations'!$M$5:$N$9,2,FALSE)),VLOOKUP("Night",'Crash Types &amp; Calculations'!$D$5:$K$26,8,FALSE),FALSE))</f>
        <v>1</v>
      </c>
      <c r="AR169" s="288">
        <f t="shared" si="23"/>
        <v>0</v>
      </c>
      <c r="AS169" s="284">
        <f ca="1">IF(OR(ISBLANK('Worksheet 2b'!$D$27),ISBLANK($D169),ISBLANK($E169),ISERROR(VLOOKUP('Worksheet 2b'!$D$27,INDIRECT(VLOOKUP('Crash Summary Worksheet'!$D169,'Crash Types &amp; Calculations'!$M$5:$N$9,2,FALSE)),VLOOKUP('Crash Summary Worksheet'!$E169,'Crash Types &amp; Calculations'!$D$5:$K$26,8,FALSE),FALSE))),1,VLOOKUP('Worksheet 2b'!$D$27,INDIRECT(VLOOKUP('Crash Summary Worksheet'!$D169,'Crash Types &amp; Calculations'!$M$5:$N$9,2,FALSE)),VLOOKUP('Crash Summary Worksheet'!$E169,'Crash Types &amp; Calculations'!$D$5:$K$26,8,FALSE),FALSE))</f>
        <v>1</v>
      </c>
      <c r="AT169" s="285">
        <f ca="1">IF(OR(ISBLANK('Worksheet 2b'!$D$27),ISBLANK($D169),ISBLANK($E169),$H169="N",ISBLANK($H169)),1,VLOOKUP('Worksheet 2b'!$D$27,INDIRECT(VLOOKUP('Crash Summary Worksheet'!$D169,'Crash Types &amp; Calculations'!$M$5:$N$9,2,FALSE)),VLOOKUP("Wet Pavement",'Crash Types &amp; Calculations'!$D$5:$K$26,8,FALSE),FALSE))</f>
        <v>1</v>
      </c>
      <c r="AU169" s="286">
        <f ca="1">IF(OR(ISBLANK('Worksheet 2b'!$D$27),ISBLANK($D169),ISBLANK($E169),$G169="N",ISBLANK($G169)),1,VLOOKUP('Worksheet 2b'!$D$27,INDIRECT(VLOOKUP('Crash Summary Worksheet'!$D169,'Crash Types &amp; Calculations'!$M$5:$N$9,2,FALSE)),VLOOKUP("Night",'Crash Types &amp; Calculations'!$D$5:$K$26,8,FALSE),FALSE))</f>
        <v>1</v>
      </c>
      <c r="AV169" s="288">
        <f t="shared" si="24"/>
        <v>0</v>
      </c>
      <c r="AW169" s="284">
        <f ca="1">IF(OR(ISBLANK('Worksheet 2b'!$D$41),ISBLANK($D169),ISBLANK($E169),ISERROR(VLOOKUP('Worksheet 2b'!$D$41,INDIRECT(VLOOKUP('Crash Summary Worksheet'!$D169,'Crash Types &amp; Calculations'!$M$5:$N$9,2,FALSE)),VLOOKUP('Crash Summary Worksheet'!$E169,'Crash Types &amp; Calculations'!$D$5:$K$26,8,FALSE),FALSE))),1,VLOOKUP('Worksheet 2b'!$D$41,INDIRECT(VLOOKUP('Crash Summary Worksheet'!$D169,'Crash Types &amp; Calculations'!$M$5:$N$9,2,FALSE)),VLOOKUP('Crash Summary Worksheet'!$E169,'Crash Types &amp; Calculations'!$D$5:$K$26,8,FALSE),FALSE))</f>
        <v>1</v>
      </c>
      <c r="AX169" s="285">
        <f ca="1">IF(OR(ISBLANK('Worksheet 2b'!$D$41),ISBLANK($D169),ISBLANK($E169),$H169="N",ISBLANK($H169)),1,VLOOKUP('Worksheet 2b'!$D$41,INDIRECT(VLOOKUP('Crash Summary Worksheet'!$D169,'Crash Types &amp; Calculations'!$M$5:$N$9,2,FALSE)),VLOOKUP("Wet Pavement",'Crash Types &amp; Calculations'!$D$5:$K$26,8,FALSE),FALSE))</f>
        <v>1</v>
      </c>
      <c r="AY169" s="287">
        <f ca="1">IF(OR(ISBLANK('Worksheet 2b'!$D$41),ISBLANK($D169),ISBLANK($E169),$G169="N",ISBLANK($G169)),1,VLOOKUP('Worksheet 2b'!$D$41,INDIRECT(VLOOKUP('Crash Summary Worksheet'!$D169,'Crash Types &amp; Calculations'!$M$5:$N$9,2,FALSE)),VLOOKUP("Night",'Crash Types &amp; Calculations'!$D$5:$K$26,8,FALSE),FALSE))</f>
        <v>1</v>
      </c>
      <c r="AZ169" s="288">
        <f t="shared" si="25"/>
        <v>0</v>
      </c>
    </row>
    <row r="170" spans="1:52" ht="12.75" customHeight="1" x14ac:dyDescent="0.2">
      <c r="A170" s="618">
        <v>165</v>
      </c>
      <c r="B170" s="118"/>
      <c r="C170" s="119"/>
      <c r="D170" s="117"/>
      <c r="E170" s="117"/>
      <c r="F170" s="117"/>
      <c r="G170" s="118"/>
      <c r="H170" s="118"/>
      <c r="I170" s="118"/>
      <c r="J170" s="118"/>
      <c r="K170" s="117"/>
      <c r="L170" s="120"/>
      <c r="M170" s="289">
        <f t="shared" si="26"/>
        <v>0</v>
      </c>
      <c r="N170" s="290">
        <f t="shared" si="27"/>
        <v>1</v>
      </c>
      <c r="O170" s="283">
        <f>IF(ISBLANK('Worksheet 2a'!$D$13),1,
IF(AND(MAX(AC170:AE170)&gt;1,MIN(AC170:AE170)&lt;=1),MAX(AC170:AE170)*MIN(AC170:AE170),
IF(MIN(AC170:AE170)&gt;=1,MAX(AC170:AE170),MIN(AC170:AE170))))</f>
        <v>1</v>
      </c>
      <c r="P170" s="283">
        <f>IF(ISBLANK('Worksheet 2a'!$D$27),1,
IF(AND(MAX(AG170:AI170)&gt;1,MIN(AG170:AI170)&lt;=1),MAX(AG170:AI170)*MIN(AG170:AI170),
IF(MIN(AG170:AI170)&gt;=1,MAX(AG170:AI170),MIN(AG170:AI170))))</f>
        <v>1</v>
      </c>
      <c r="Q170" s="283">
        <f>IF(ISBLANK('Worksheet 2a'!$D$41),1,
IF(AND(MAX(AK170:AM170)&gt;1,MIN(AK170:AM170)&lt;=1),MAX(AK170:AM170)*MIN(AK170:AM170),
IF(MIN(AK170:AM170)&gt;=1,MAX(AK170:AM170),MIN(AK170:AM170))))</f>
        <v>1</v>
      </c>
      <c r="R170" s="283">
        <f>IF(ISBLANK('Worksheet 2b'!$D$13),1,
IF(AND(MAX(AO170:AQ170)&gt;1,MIN(AO170:AQ170)&lt;=1),MAX(AO170:AQ170)*MIN(AO170:AQ170),
IF(MIN(AO170:AQ170)&gt;=1,MAX(AO170:AQ170),MIN(AO170:AQ170))))</f>
        <v>1</v>
      </c>
      <c r="S170" s="283">
        <f>IF(ISBLANK('Worksheet 2b'!$D$27),1,
IF(AND(MAX(AS170:AU170)&gt;1,MIN(AS170:AU170)&lt;=1),MAX(AS170:AU170)*MIN(AS170:AU170),
IF(MIN(AS170:AU170)&gt;=1,MAX(AS170:AU170),MIN(AS170:AU170))))</f>
        <v>1</v>
      </c>
      <c r="T170" s="283">
        <f>IF(ISBLANK('Worksheet 2b'!$D$41),1,
IF(AND(MAX(AW170:AY170)&gt;1,MIN(AW170:AY170)&lt;=1),MAX(AW170:AY170)*MIN(AW170:AY170),
IF(MIN(AW170:AY170)&gt;=1,MAX(AW170:AY170),MIN(AW170:AY170))))</f>
        <v>1</v>
      </c>
      <c r="U170" s="669" cm="1">
        <f t="array" ref="U170">IF(MAX(O170:T170)&lt;=1,1,PRODUCT(IF(O170:T170&gt;=1,O170:T170)))</f>
        <v>1</v>
      </c>
      <c r="V170" s="669">
        <f t="shared" si="28"/>
        <v>1</v>
      </c>
      <c r="W170" s="683" t="str">
        <f t="shared" si="29"/>
        <v>X</v>
      </c>
      <c r="X170" s="683">
        <f>IF(P170=MIN($O170:$T170),IF(COUNTIF($W170:W170,"X")&gt;0,P170,"X"),P170)</f>
        <v>1</v>
      </c>
      <c r="Y170" s="683">
        <f>IF(Q170=MIN($O170:$T170),IF(COUNTIF($W170:X170,"X")&gt;0,Q170,"X"),Q170)</f>
        <v>1</v>
      </c>
      <c r="Z170" s="683">
        <f>IF(R170=MIN($O170:$T170),IF(COUNTIF($W170:Y170,"X")&gt;0,R170,"X"),R170)</f>
        <v>1</v>
      </c>
      <c r="AA170" s="683">
        <f>IF(S170=MIN($O170:$T170),IF(COUNTIF($W170:Z170,"X")&gt;0,S170,"X"),S170)</f>
        <v>1</v>
      </c>
      <c r="AB170" s="684">
        <f>IF(T170=MIN($O170:$T170),IF(COUNTIF($W170:AA170,"X")&gt;0,T170,"X"),T170)</f>
        <v>1</v>
      </c>
      <c r="AC170" s="284">
        <f ca="1">IF(OR(ISBLANK('Worksheet 2a'!$D$13),ISBLANK($D170),ISBLANK($E170),ISERROR(VLOOKUP('Worksheet 2a'!$D$13,INDIRECT(VLOOKUP('Crash Summary Worksheet'!$D170,'Crash Types &amp; Calculations'!$M$5:$N$9,2,FALSE)),VLOOKUP('Crash Summary Worksheet'!$E170,'Crash Types &amp; Calculations'!$D$5:$K$26,8,FALSE),FALSE))),1,VLOOKUP('Worksheet 2a'!$D$13,INDIRECT(VLOOKUP('Crash Summary Worksheet'!$D170,'Crash Types &amp; Calculations'!$M$5:$N$9,2,FALSE)),VLOOKUP('Crash Summary Worksheet'!$E170,'Crash Types &amp; Calculations'!$D$5:$K$26,8,FALSE),FALSE))</f>
        <v>1</v>
      </c>
      <c r="AD170" s="285">
        <f ca="1">IF(OR(ISBLANK('Worksheet 2a'!$D$13),ISBLANK($D170),ISBLANK($E170),$H170="N",ISBLANK($H170)),1,VLOOKUP('Worksheet 2a'!$D$13,INDIRECT(VLOOKUP('Crash Summary Worksheet'!$D170,'Crash Types &amp; Calculations'!$M$5:$N$9,2,FALSE)),VLOOKUP("Wet Pavement",'Crash Types &amp; Calculations'!$D$5:$K$26,8,FALSE),FALSE))</f>
        <v>1</v>
      </c>
      <c r="AE170" s="286">
        <f ca="1">IF(OR(ISBLANK('Worksheet 2a'!$D$13),ISBLANK($D170),ISBLANK($E170),$G170="N",ISBLANK($G170)),1,VLOOKUP('Worksheet 2a'!$D$13,INDIRECT(VLOOKUP('Crash Summary Worksheet'!$D170,'Crash Types &amp; Calculations'!$M$5:$N$9,2,FALSE)),VLOOKUP("Night",'Crash Types &amp; Calculations'!$D$5:$K$26,8,FALSE),FALSE))</f>
        <v>1</v>
      </c>
      <c r="AF170" s="288">
        <f t="shared" si="20"/>
        <v>0</v>
      </c>
      <c r="AG170" s="284">
        <f ca="1">IF(OR(ISBLANK('Worksheet 2a'!$D$27),ISBLANK($D170),ISBLANK($E170),ISERROR(VLOOKUP('Worksheet 2a'!$D$27,INDIRECT(VLOOKUP('Crash Summary Worksheet'!$D170,'Crash Types &amp; Calculations'!$M$5:$N$9,2,FALSE)),VLOOKUP('Crash Summary Worksheet'!$E170,'Crash Types &amp; Calculations'!$D$5:$K$26,8,FALSE),FALSE))),1,VLOOKUP('Worksheet 2a'!$D$27,INDIRECT(VLOOKUP('Crash Summary Worksheet'!$D170,'Crash Types &amp; Calculations'!$M$5:$N$9,2,FALSE)),VLOOKUP('Crash Summary Worksheet'!$E170,'Crash Types &amp; Calculations'!$D$5:$K$26,8,FALSE),FALSE))</f>
        <v>1</v>
      </c>
      <c r="AH170" s="285">
        <f ca="1">IF(OR(ISBLANK('Worksheet 2a'!$D$27),ISBLANK($D170),ISBLANK($E170),$H170="N",ISBLANK($H170)),1,VLOOKUP('Worksheet 2a'!$D$27,INDIRECT(VLOOKUP('Crash Summary Worksheet'!$D170,'Crash Types &amp; Calculations'!$M$5:$N$9,2,FALSE)),VLOOKUP("Wet Pavement",'Crash Types &amp; Calculations'!$D$5:$K$26,8,FALSE),FALSE))</f>
        <v>1</v>
      </c>
      <c r="AI170" s="286">
        <f ca="1">IF(OR(ISBLANK('Worksheet 2a'!$D$27),ISBLANK($D170),ISBLANK($E170),$G170="N",ISBLANK($G170)),1,VLOOKUP('Worksheet 2a'!$D$27,INDIRECT(VLOOKUP('Crash Summary Worksheet'!$D170,'Crash Types &amp; Calculations'!$M$5:$N$9,2,FALSE)),VLOOKUP("Night",'Crash Types &amp; Calculations'!$D$5:$K$26,8,FALSE),FALSE))</f>
        <v>1</v>
      </c>
      <c r="AJ170" s="288">
        <f t="shared" si="21"/>
        <v>0</v>
      </c>
      <c r="AK170" s="284">
        <f ca="1">IF(OR(ISBLANK('Worksheet 2a'!$D$41),ISBLANK($D170),ISBLANK($E170),ISERROR(VLOOKUP('Worksheet 2a'!$D$41,INDIRECT(VLOOKUP('Crash Summary Worksheet'!$D170,'Crash Types &amp; Calculations'!$M$5:$N$9,2,FALSE)),VLOOKUP('Crash Summary Worksheet'!$E170,'Crash Types &amp; Calculations'!$D$5:$K$26,8,FALSE),FALSE))),1,VLOOKUP('Worksheet 2a'!$D$41,INDIRECT(VLOOKUP('Crash Summary Worksheet'!$D170,'Crash Types &amp; Calculations'!$M$5:$N$9,2,FALSE)),VLOOKUP('Crash Summary Worksheet'!$E170,'Crash Types &amp; Calculations'!$D$5:$K$26,8,FALSE),FALSE))</f>
        <v>1</v>
      </c>
      <c r="AL170" s="285">
        <f ca="1">IF(OR(ISBLANK('Worksheet 2a'!$D$41),ISBLANK($D170),ISBLANK($E170),$H170="N",ISBLANK($H170)),1,VLOOKUP('Worksheet 2a'!$D$41,INDIRECT(VLOOKUP('Crash Summary Worksheet'!$D170,'Crash Types &amp; Calculations'!$M$5:$N$9,2,FALSE)),VLOOKUP("Wet Pavement",'Crash Types &amp; Calculations'!$D$5:$K$26,8,FALSE),FALSE))</f>
        <v>1</v>
      </c>
      <c r="AM170" s="287">
        <f ca="1">IF(OR(ISBLANK('Worksheet 2a'!$D$41),ISBLANK($D170),ISBLANK($E170),$G170="N",ISBLANK($G170)),1,VLOOKUP('Worksheet 2a'!$D$41,INDIRECT(VLOOKUP('Crash Summary Worksheet'!$D170,'Crash Types &amp; Calculations'!$M$5:$N$9,2,FALSE)),VLOOKUP("Night",'Crash Types &amp; Calculations'!$D$5:$K$26,8,FALSE),FALSE))</f>
        <v>1</v>
      </c>
      <c r="AN170" s="288">
        <f t="shared" si="22"/>
        <v>0</v>
      </c>
      <c r="AO170" s="284">
        <f ca="1">IF(OR(ISBLANK('Worksheet 2b'!$D$13),ISBLANK($D170),ISBLANK($E170),ISERROR(VLOOKUP('Worksheet 2b'!$D$13,INDIRECT(VLOOKUP('Crash Summary Worksheet'!$D170,'Crash Types &amp; Calculations'!$M$5:$N$9,2,FALSE)),VLOOKUP('Crash Summary Worksheet'!$E170,'Crash Types &amp; Calculations'!$D$5:$K$26,8,FALSE),FALSE))),1,VLOOKUP('Worksheet 2b'!$D$13,INDIRECT(VLOOKUP('Crash Summary Worksheet'!$D170,'Crash Types &amp; Calculations'!$M$5:$N$9,2,FALSE)),VLOOKUP('Crash Summary Worksheet'!$E170,'Crash Types &amp; Calculations'!$D$5:$K$26,8,FALSE),FALSE))</f>
        <v>1</v>
      </c>
      <c r="AP170" s="285">
        <f ca="1">IF(OR(ISBLANK('Worksheet 2b'!$D$13),ISBLANK($D170),ISBLANK($E170),$H170="N",ISBLANK($H170)),1,VLOOKUP('Worksheet 2b'!$D$13,INDIRECT(VLOOKUP('Crash Summary Worksheet'!$D170,'Crash Types &amp; Calculations'!$M$5:$N$9,2,FALSE)),VLOOKUP("Wet Pavement",'Crash Types &amp; Calculations'!$D$5:$K$26,8,FALSE),FALSE))</f>
        <v>1</v>
      </c>
      <c r="AQ170" s="286">
        <f ca="1">IF(OR(ISBLANK('Worksheet 2b'!$D$13),ISBLANK($D170),ISBLANK($E170),$G170="N",ISBLANK($G170)),1,VLOOKUP('Worksheet 2b'!$D$13,INDIRECT(VLOOKUP('Crash Summary Worksheet'!$D170,'Crash Types &amp; Calculations'!$M$5:$N$9,2,FALSE)),VLOOKUP("Night",'Crash Types &amp; Calculations'!$D$5:$K$26,8,FALSE),FALSE))</f>
        <v>1</v>
      </c>
      <c r="AR170" s="288">
        <f t="shared" si="23"/>
        <v>0</v>
      </c>
      <c r="AS170" s="284">
        <f ca="1">IF(OR(ISBLANK('Worksheet 2b'!$D$27),ISBLANK($D170),ISBLANK($E170),ISERROR(VLOOKUP('Worksheet 2b'!$D$27,INDIRECT(VLOOKUP('Crash Summary Worksheet'!$D170,'Crash Types &amp; Calculations'!$M$5:$N$9,2,FALSE)),VLOOKUP('Crash Summary Worksheet'!$E170,'Crash Types &amp; Calculations'!$D$5:$K$26,8,FALSE),FALSE))),1,VLOOKUP('Worksheet 2b'!$D$27,INDIRECT(VLOOKUP('Crash Summary Worksheet'!$D170,'Crash Types &amp; Calculations'!$M$5:$N$9,2,FALSE)),VLOOKUP('Crash Summary Worksheet'!$E170,'Crash Types &amp; Calculations'!$D$5:$K$26,8,FALSE),FALSE))</f>
        <v>1</v>
      </c>
      <c r="AT170" s="285">
        <f ca="1">IF(OR(ISBLANK('Worksheet 2b'!$D$27),ISBLANK($D170),ISBLANK($E170),$H170="N",ISBLANK($H170)),1,VLOOKUP('Worksheet 2b'!$D$27,INDIRECT(VLOOKUP('Crash Summary Worksheet'!$D170,'Crash Types &amp; Calculations'!$M$5:$N$9,2,FALSE)),VLOOKUP("Wet Pavement",'Crash Types &amp; Calculations'!$D$5:$K$26,8,FALSE),FALSE))</f>
        <v>1</v>
      </c>
      <c r="AU170" s="286">
        <f ca="1">IF(OR(ISBLANK('Worksheet 2b'!$D$27),ISBLANK($D170),ISBLANK($E170),$G170="N",ISBLANK($G170)),1,VLOOKUP('Worksheet 2b'!$D$27,INDIRECT(VLOOKUP('Crash Summary Worksheet'!$D170,'Crash Types &amp; Calculations'!$M$5:$N$9,2,FALSE)),VLOOKUP("Night",'Crash Types &amp; Calculations'!$D$5:$K$26,8,FALSE),FALSE))</f>
        <v>1</v>
      </c>
      <c r="AV170" s="288">
        <f t="shared" si="24"/>
        <v>0</v>
      </c>
      <c r="AW170" s="284">
        <f ca="1">IF(OR(ISBLANK('Worksheet 2b'!$D$41),ISBLANK($D170),ISBLANK($E170),ISERROR(VLOOKUP('Worksheet 2b'!$D$41,INDIRECT(VLOOKUP('Crash Summary Worksheet'!$D170,'Crash Types &amp; Calculations'!$M$5:$N$9,2,FALSE)),VLOOKUP('Crash Summary Worksheet'!$E170,'Crash Types &amp; Calculations'!$D$5:$K$26,8,FALSE),FALSE))),1,VLOOKUP('Worksheet 2b'!$D$41,INDIRECT(VLOOKUP('Crash Summary Worksheet'!$D170,'Crash Types &amp; Calculations'!$M$5:$N$9,2,FALSE)),VLOOKUP('Crash Summary Worksheet'!$E170,'Crash Types &amp; Calculations'!$D$5:$K$26,8,FALSE),FALSE))</f>
        <v>1</v>
      </c>
      <c r="AX170" s="285">
        <f ca="1">IF(OR(ISBLANK('Worksheet 2b'!$D$41),ISBLANK($D170),ISBLANK($E170),$H170="N",ISBLANK($H170)),1,VLOOKUP('Worksheet 2b'!$D$41,INDIRECT(VLOOKUP('Crash Summary Worksheet'!$D170,'Crash Types &amp; Calculations'!$M$5:$N$9,2,FALSE)),VLOOKUP("Wet Pavement",'Crash Types &amp; Calculations'!$D$5:$K$26,8,FALSE),FALSE))</f>
        <v>1</v>
      </c>
      <c r="AY170" s="287">
        <f ca="1">IF(OR(ISBLANK('Worksheet 2b'!$D$41),ISBLANK($D170),ISBLANK($E170),$G170="N",ISBLANK($G170)),1,VLOOKUP('Worksheet 2b'!$D$41,INDIRECT(VLOOKUP('Crash Summary Worksheet'!$D170,'Crash Types &amp; Calculations'!$M$5:$N$9,2,FALSE)),VLOOKUP("Night",'Crash Types &amp; Calculations'!$D$5:$K$26,8,FALSE),FALSE))</f>
        <v>1</v>
      </c>
      <c r="AZ170" s="288">
        <f t="shared" si="25"/>
        <v>0</v>
      </c>
    </row>
    <row r="171" spans="1:52" ht="12.75" customHeight="1" x14ac:dyDescent="0.2">
      <c r="A171" s="618">
        <v>166</v>
      </c>
      <c r="B171" s="118"/>
      <c r="C171" s="119"/>
      <c r="D171" s="117"/>
      <c r="E171" s="117"/>
      <c r="F171" s="117"/>
      <c r="G171" s="118"/>
      <c r="H171" s="118"/>
      <c r="I171" s="118"/>
      <c r="J171" s="118"/>
      <c r="K171" s="117"/>
      <c r="L171" s="120"/>
      <c r="M171" s="289">
        <f t="shared" si="26"/>
        <v>0</v>
      </c>
      <c r="N171" s="290">
        <f t="shared" si="27"/>
        <v>1</v>
      </c>
      <c r="O171" s="283">
        <f>IF(ISBLANK('Worksheet 2a'!$D$13),1,
IF(AND(MAX(AC171:AE171)&gt;1,MIN(AC171:AE171)&lt;=1),MAX(AC171:AE171)*MIN(AC171:AE171),
IF(MIN(AC171:AE171)&gt;=1,MAX(AC171:AE171),MIN(AC171:AE171))))</f>
        <v>1</v>
      </c>
      <c r="P171" s="283">
        <f>IF(ISBLANK('Worksheet 2a'!$D$27),1,
IF(AND(MAX(AG171:AI171)&gt;1,MIN(AG171:AI171)&lt;=1),MAX(AG171:AI171)*MIN(AG171:AI171),
IF(MIN(AG171:AI171)&gt;=1,MAX(AG171:AI171),MIN(AG171:AI171))))</f>
        <v>1</v>
      </c>
      <c r="Q171" s="283">
        <f>IF(ISBLANK('Worksheet 2a'!$D$41),1,
IF(AND(MAX(AK171:AM171)&gt;1,MIN(AK171:AM171)&lt;=1),MAX(AK171:AM171)*MIN(AK171:AM171),
IF(MIN(AK171:AM171)&gt;=1,MAX(AK171:AM171),MIN(AK171:AM171))))</f>
        <v>1</v>
      </c>
      <c r="R171" s="283">
        <f>IF(ISBLANK('Worksheet 2b'!$D$13),1,
IF(AND(MAX(AO171:AQ171)&gt;1,MIN(AO171:AQ171)&lt;=1),MAX(AO171:AQ171)*MIN(AO171:AQ171),
IF(MIN(AO171:AQ171)&gt;=1,MAX(AO171:AQ171),MIN(AO171:AQ171))))</f>
        <v>1</v>
      </c>
      <c r="S171" s="283">
        <f>IF(ISBLANK('Worksheet 2b'!$D$27),1,
IF(AND(MAX(AS171:AU171)&gt;1,MIN(AS171:AU171)&lt;=1),MAX(AS171:AU171)*MIN(AS171:AU171),
IF(MIN(AS171:AU171)&gt;=1,MAX(AS171:AU171),MIN(AS171:AU171))))</f>
        <v>1</v>
      </c>
      <c r="T171" s="283">
        <f>IF(ISBLANK('Worksheet 2b'!$D$41),1,
IF(AND(MAX(AW171:AY171)&gt;1,MIN(AW171:AY171)&lt;=1),MAX(AW171:AY171)*MIN(AW171:AY171),
IF(MIN(AW171:AY171)&gt;=1,MAX(AW171:AY171),MIN(AW171:AY171))))</f>
        <v>1</v>
      </c>
      <c r="U171" s="669" cm="1">
        <f t="array" ref="U171">IF(MAX(O171:T171)&lt;=1,1,PRODUCT(IF(O171:T171&gt;=1,O171:T171)))</f>
        <v>1</v>
      </c>
      <c r="V171" s="669">
        <f t="shared" si="28"/>
        <v>1</v>
      </c>
      <c r="W171" s="683" t="str">
        <f t="shared" si="29"/>
        <v>X</v>
      </c>
      <c r="X171" s="683">
        <f>IF(P171=MIN($O171:$T171),IF(COUNTIF($W171:W171,"X")&gt;0,P171,"X"),P171)</f>
        <v>1</v>
      </c>
      <c r="Y171" s="683">
        <f>IF(Q171=MIN($O171:$T171),IF(COUNTIF($W171:X171,"X")&gt;0,Q171,"X"),Q171)</f>
        <v>1</v>
      </c>
      <c r="Z171" s="683">
        <f>IF(R171=MIN($O171:$T171),IF(COUNTIF($W171:Y171,"X")&gt;0,R171,"X"),R171)</f>
        <v>1</v>
      </c>
      <c r="AA171" s="683">
        <f>IF(S171=MIN($O171:$T171),IF(COUNTIF($W171:Z171,"X")&gt;0,S171,"X"),S171)</f>
        <v>1</v>
      </c>
      <c r="AB171" s="684">
        <f>IF(T171=MIN($O171:$T171),IF(COUNTIF($W171:AA171,"X")&gt;0,T171,"X"),T171)</f>
        <v>1</v>
      </c>
      <c r="AC171" s="284">
        <f ca="1">IF(OR(ISBLANK('Worksheet 2a'!$D$13),ISBLANK($D171),ISBLANK($E171),ISERROR(VLOOKUP('Worksheet 2a'!$D$13,INDIRECT(VLOOKUP('Crash Summary Worksheet'!$D171,'Crash Types &amp; Calculations'!$M$5:$N$9,2,FALSE)),VLOOKUP('Crash Summary Worksheet'!$E171,'Crash Types &amp; Calculations'!$D$5:$K$26,8,FALSE),FALSE))),1,VLOOKUP('Worksheet 2a'!$D$13,INDIRECT(VLOOKUP('Crash Summary Worksheet'!$D171,'Crash Types &amp; Calculations'!$M$5:$N$9,2,FALSE)),VLOOKUP('Crash Summary Worksheet'!$E171,'Crash Types &amp; Calculations'!$D$5:$K$26,8,FALSE),FALSE))</f>
        <v>1</v>
      </c>
      <c r="AD171" s="285">
        <f ca="1">IF(OR(ISBLANK('Worksheet 2a'!$D$13),ISBLANK($D171),ISBLANK($E171),$H171="N",ISBLANK($H171)),1,VLOOKUP('Worksheet 2a'!$D$13,INDIRECT(VLOOKUP('Crash Summary Worksheet'!$D171,'Crash Types &amp; Calculations'!$M$5:$N$9,2,FALSE)),VLOOKUP("Wet Pavement",'Crash Types &amp; Calculations'!$D$5:$K$26,8,FALSE),FALSE))</f>
        <v>1</v>
      </c>
      <c r="AE171" s="286">
        <f ca="1">IF(OR(ISBLANK('Worksheet 2a'!$D$13),ISBLANK($D171),ISBLANK($E171),$G171="N",ISBLANK($G171)),1,VLOOKUP('Worksheet 2a'!$D$13,INDIRECT(VLOOKUP('Crash Summary Worksheet'!$D171,'Crash Types &amp; Calculations'!$M$5:$N$9,2,FALSE)),VLOOKUP("Night",'Crash Types &amp; Calculations'!$D$5:$K$26,8,FALSE),FALSE))</f>
        <v>1</v>
      </c>
      <c r="AF171" s="288">
        <f t="shared" si="20"/>
        <v>0</v>
      </c>
      <c r="AG171" s="284">
        <f ca="1">IF(OR(ISBLANK('Worksheet 2a'!$D$27),ISBLANK($D171),ISBLANK($E171),ISERROR(VLOOKUP('Worksheet 2a'!$D$27,INDIRECT(VLOOKUP('Crash Summary Worksheet'!$D171,'Crash Types &amp; Calculations'!$M$5:$N$9,2,FALSE)),VLOOKUP('Crash Summary Worksheet'!$E171,'Crash Types &amp; Calculations'!$D$5:$K$26,8,FALSE),FALSE))),1,VLOOKUP('Worksheet 2a'!$D$27,INDIRECT(VLOOKUP('Crash Summary Worksheet'!$D171,'Crash Types &amp; Calculations'!$M$5:$N$9,2,FALSE)),VLOOKUP('Crash Summary Worksheet'!$E171,'Crash Types &amp; Calculations'!$D$5:$K$26,8,FALSE),FALSE))</f>
        <v>1</v>
      </c>
      <c r="AH171" s="285">
        <f ca="1">IF(OR(ISBLANK('Worksheet 2a'!$D$27),ISBLANK($D171),ISBLANK($E171),$H171="N",ISBLANK($H171)),1,VLOOKUP('Worksheet 2a'!$D$27,INDIRECT(VLOOKUP('Crash Summary Worksheet'!$D171,'Crash Types &amp; Calculations'!$M$5:$N$9,2,FALSE)),VLOOKUP("Wet Pavement",'Crash Types &amp; Calculations'!$D$5:$K$26,8,FALSE),FALSE))</f>
        <v>1</v>
      </c>
      <c r="AI171" s="286">
        <f ca="1">IF(OR(ISBLANK('Worksheet 2a'!$D$27),ISBLANK($D171),ISBLANK($E171),$G171="N",ISBLANK($G171)),1,VLOOKUP('Worksheet 2a'!$D$27,INDIRECT(VLOOKUP('Crash Summary Worksheet'!$D171,'Crash Types &amp; Calculations'!$M$5:$N$9,2,FALSE)),VLOOKUP("Night",'Crash Types &amp; Calculations'!$D$5:$K$26,8,FALSE),FALSE))</f>
        <v>1</v>
      </c>
      <c r="AJ171" s="288">
        <f t="shared" si="21"/>
        <v>0</v>
      </c>
      <c r="AK171" s="284">
        <f ca="1">IF(OR(ISBLANK('Worksheet 2a'!$D$41),ISBLANK($D171),ISBLANK($E171),ISERROR(VLOOKUP('Worksheet 2a'!$D$41,INDIRECT(VLOOKUP('Crash Summary Worksheet'!$D171,'Crash Types &amp; Calculations'!$M$5:$N$9,2,FALSE)),VLOOKUP('Crash Summary Worksheet'!$E171,'Crash Types &amp; Calculations'!$D$5:$K$26,8,FALSE),FALSE))),1,VLOOKUP('Worksheet 2a'!$D$41,INDIRECT(VLOOKUP('Crash Summary Worksheet'!$D171,'Crash Types &amp; Calculations'!$M$5:$N$9,2,FALSE)),VLOOKUP('Crash Summary Worksheet'!$E171,'Crash Types &amp; Calculations'!$D$5:$K$26,8,FALSE),FALSE))</f>
        <v>1</v>
      </c>
      <c r="AL171" s="285">
        <f ca="1">IF(OR(ISBLANK('Worksheet 2a'!$D$41),ISBLANK($D171),ISBLANK($E171),$H171="N",ISBLANK($H171)),1,VLOOKUP('Worksheet 2a'!$D$41,INDIRECT(VLOOKUP('Crash Summary Worksheet'!$D171,'Crash Types &amp; Calculations'!$M$5:$N$9,2,FALSE)),VLOOKUP("Wet Pavement",'Crash Types &amp; Calculations'!$D$5:$K$26,8,FALSE),FALSE))</f>
        <v>1</v>
      </c>
      <c r="AM171" s="287">
        <f ca="1">IF(OR(ISBLANK('Worksheet 2a'!$D$41),ISBLANK($D171),ISBLANK($E171),$G171="N",ISBLANK($G171)),1,VLOOKUP('Worksheet 2a'!$D$41,INDIRECT(VLOOKUP('Crash Summary Worksheet'!$D171,'Crash Types &amp; Calculations'!$M$5:$N$9,2,FALSE)),VLOOKUP("Night",'Crash Types &amp; Calculations'!$D$5:$K$26,8,FALSE),FALSE))</f>
        <v>1</v>
      </c>
      <c r="AN171" s="288">
        <f t="shared" si="22"/>
        <v>0</v>
      </c>
      <c r="AO171" s="284">
        <f ca="1">IF(OR(ISBLANK('Worksheet 2b'!$D$13),ISBLANK($D171),ISBLANK($E171),ISERROR(VLOOKUP('Worksheet 2b'!$D$13,INDIRECT(VLOOKUP('Crash Summary Worksheet'!$D171,'Crash Types &amp; Calculations'!$M$5:$N$9,2,FALSE)),VLOOKUP('Crash Summary Worksheet'!$E171,'Crash Types &amp; Calculations'!$D$5:$K$26,8,FALSE),FALSE))),1,VLOOKUP('Worksheet 2b'!$D$13,INDIRECT(VLOOKUP('Crash Summary Worksheet'!$D171,'Crash Types &amp; Calculations'!$M$5:$N$9,2,FALSE)),VLOOKUP('Crash Summary Worksheet'!$E171,'Crash Types &amp; Calculations'!$D$5:$K$26,8,FALSE),FALSE))</f>
        <v>1</v>
      </c>
      <c r="AP171" s="285">
        <f ca="1">IF(OR(ISBLANK('Worksheet 2b'!$D$13),ISBLANK($D171),ISBLANK($E171),$H171="N",ISBLANK($H171)),1,VLOOKUP('Worksheet 2b'!$D$13,INDIRECT(VLOOKUP('Crash Summary Worksheet'!$D171,'Crash Types &amp; Calculations'!$M$5:$N$9,2,FALSE)),VLOOKUP("Wet Pavement",'Crash Types &amp; Calculations'!$D$5:$K$26,8,FALSE),FALSE))</f>
        <v>1</v>
      </c>
      <c r="AQ171" s="286">
        <f ca="1">IF(OR(ISBLANK('Worksheet 2b'!$D$13),ISBLANK($D171),ISBLANK($E171),$G171="N",ISBLANK($G171)),1,VLOOKUP('Worksheet 2b'!$D$13,INDIRECT(VLOOKUP('Crash Summary Worksheet'!$D171,'Crash Types &amp; Calculations'!$M$5:$N$9,2,FALSE)),VLOOKUP("Night",'Crash Types &amp; Calculations'!$D$5:$K$26,8,FALSE),FALSE))</f>
        <v>1</v>
      </c>
      <c r="AR171" s="288">
        <f t="shared" si="23"/>
        <v>0</v>
      </c>
      <c r="AS171" s="284">
        <f ca="1">IF(OR(ISBLANK('Worksheet 2b'!$D$27),ISBLANK($D171),ISBLANK($E171),ISERROR(VLOOKUP('Worksheet 2b'!$D$27,INDIRECT(VLOOKUP('Crash Summary Worksheet'!$D171,'Crash Types &amp; Calculations'!$M$5:$N$9,2,FALSE)),VLOOKUP('Crash Summary Worksheet'!$E171,'Crash Types &amp; Calculations'!$D$5:$K$26,8,FALSE),FALSE))),1,VLOOKUP('Worksheet 2b'!$D$27,INDIRECT(VLOOKUP('Crash Summary Worksheet'!$D171,'Crash Types &amp; Calculations'!$M$5:$N$9,2,FALSE)),VLOOKUP('Crash Summary Worksheet'!$E171,'Crash Types &amp; Calculations'!$D$5:$K$26,8,FALSE),FALSE))</f>
        <v>1</v>
      </c>
      <c r="AT171" s="285">
        <f ca="1">IF(OR(ISBLANK('Worksheet 2b'!$D$27),ISBLANK($D171),ISBLANK($E171),$H171="N",ISBLANK($H171)),1,VLOOKUP('Worksheet 2b'!$D$27,INDIRECT(VLOOKUP('Crash Summary Worksheet'!$D171,'Crash Types &amp; Calculations'!$M$5:$N$9,2,FALSE)),VLOOKUP("Wet Pavement",'Crash Types &amp; Calculations'!$D$5:$K$26,8,FALSE),FALSE))</f>
        <v>1</v>
      </c>
      <c r="AU171" s="286">
        <f ca="1">IF(OR(ISBLANK('Worksheet 2b'!$D$27),ISBLANK($D171),ISBLANK($E171),$G171="N",ISBLANK($G171)),1,VLOOKUP('Worksheet 2b'!$D$27,INDIRECT(VLOOKUP('Crash Summary Worksheet'!$D171,'Crash Types &amp; Calculations'!$M$5:$N$9,2,FALSE)),VLOOKUP("Night",'Crash Types &amp; Calculations'!$D$5:$K$26,8,FALSE),FALSE))</f>
        <v>1</v>
      </c>
      <c r="AV171" s="288">
        <f t="shared" si="24"/>
        <v>0</v>
      </c>
      <c r="AW171" s="284">
        <f ca="1">IF(OR(ISBLANK('Worksheet 2b'!$D$41),ISBLANK($D171),ISBLANK($E171),ISERROR(VLOOKUP('Worksheet 2b'!$D$41,INDIRECT(VLOOKUP('Crash Summary Worksheet'!$D171,'Crash Types &amp; Calculations'!$M$5:$N$9,2,FALSE)),VLOOKUP('Crash Summary Worksheet'!$E171,'Crash Types &amp; Calculations'!$D$5:$K$26,8,FALSE),FALSE))),1,VLOOKUP('Worksheet 2b'!$D$41,INDIRECT(VLOOKUP('Crash Summary Worksheet'!$D171,'Crash Types &amp; Calculations'!$M$5:$N$9,2,FALSE)),VLOOKUP('Crash Summary Worksheet'!$E171,'Crash Types &amp; Calculations'!$D$5:$K$26,8,FALSE),FALSE))</f>
        <v>1</v>
      </c>
      <c r="AX171" s="285">
        <f ca="1">IF(OR(ISBLANK('Worksheet 2b'!$D$41),ISBLANK($D171),ISBLANK($E171),$H171="N",ISBLANK($H171)),1,VLOOKUP('Worksheet 2b'!$D$41,INDIRECT(VLOOKUP('Crash Summary Worksheet'!$D171,'Crash Types &amp; Calculations'!$M$5:$N$9,2,FALSE)),VLOOKUP("Wet Pavement",'Crash Types &amp; Calculations'!$D$5:$K$26,8,FALSE),FALSE))</f>
        <v>1</v>
      </c>
      <c r="AY171" s="287">
        <f ca="1">IF(OR(ISBLANK('Worksheet 2b'!$D$41),ISBLANK($D171),ISBLANK($E171),$G171="N",ISBLANK($G171)),1,VLOOKUP('Worksheet 2b'!$D$41,INDIRECT(VLOOKUP('Crash Summary Worksheet'!$D171,'Crash Types &amp; Calculations'!$M$5:$N$9,2,FALSE)),VLOOKUP("Night",'Crash Types &amp; Calculations'!$D$5:$K$26,8,FALSE),FALSE))</f>
        <v>1</v>
      </c>
      <c r="AZ171" s="288">
        <f t="shared" si="25"/>
        <v>0</v>
      </c>
    </row>
    <row r="172" spans="1:52" ht="12.75" customHeight="1" x14ac:dyDescent="0.2">
      <c r="A172" s="618">
        <v>167</v>
      </c>
      <c r="B172" s="118"/>
      <c r="C172" s="119"/>
      <c r="D172" s="117"/>
      <c r="E172" s="117"/>
      <c r="F172" s="117"/>
      <c r="G172" s="118"/>
      <c r="H172" s="118"/>
      <c r="I172" s="118"/>
      <c r="J172" s="118"/>
      <c r="K172" s="117"/>
      <c r="L172" s="120"/>
      <c r="M172" s="289">
        <f t="shared" si="26"/>
        <v>0</v>
      </c>
      <c r="N172" s="290">
        <f t="shared" si="27"/>
        <v>1</v>
      </c>
      <c r="O172" s="283">
        <f>IF(ISBLANK('Worksheet 2a'!$D$13),1,
IF(AND(MAX(AC172:AE172)&gt;1,MIN(AC172:AE172)&lt;=1),MAX(AC172:AE172)*MIN(AC172:AE172),
IF(MIN(AC172:AE172)&gt;=1,MAX(AC172:AE172),MIN(AC172:AE172))))</f>
        <v>1</v>
      </c>
      <c r="P172" s="283">
        <f>IF(ISBLANK('Worksheet 2a'!$D$27),1,
IF(AND(MAX(AG172:AI172)&gt;1,MIN(AG172:AI172)&lt;=1),MAX(AG172:AI172)*MIN(AG172:AI172),
IF(MIN(AG172:AI172)&gt;=1,MAX(AG172:AI172),MIN(AG172:AI172))))</f>
        <v>1</v>
      </c>
      <c r="Q172" s="283">
        <f>IF(ISBLANK('Worksheet 2a'!$D$41),1,
IF(AND(MAX(AK172:AM172)&gt;1,MIN(AK172:AM172)&lt;=1),MAX(AK172:AM172)*MIN(AK172:AM172),
IF(MIN(AK172:AM172)&gt;=1,MAX(AK172:AM172),MIN(AK172:AM172))))</f>
        <v>1</v>
      </c>
      <c r="R172" s="283">
        <f>IF(ISBLANK('Worksheet 2b'!$D$13),1,
IF(AND(MAX(AO172:AQ172)&gt;1,MIN(AO172:AQ172)&lt;=1),MAX(AO172:AQ172)*MIN(AO172:AQ172),
IF(MIN(AO172:AQ172)&gt;=1,MAX(AO172:AQ172),MIN(AO172:AQ172))))</f>
        <v>1</v>
      </c>
      <c r="S172" s="283">
        <f>IF(ISBLANK('Worksheet 2b'!$D$27),1,
IF(AND(MAX(AS172:AU172)&gt;1,MIN(AS172:AU172)&lt;=1),MAX(AS172:AU172)*MIN(AS172:AU172),
IF(MIN(AS172:AU172)&gt;=1,MAX(AS172:AU172),MIN(AS172:AU172))))</f>
        <v>1</v>
      </c>
      <c r="T172" s="283">
        <f>IF(ISBLANK('Worksheet 2b'!$D$41),1,
IF(AND(MAX(AW172:AY172)&gt;1,MIN(AW172:AY172)&lt;=1),MAX(AW172:AY172)*MIN(AW172:AY172),
IF(MIN(AW172:AY172)&gt;=1,MAX(AW172:AY172),MIN(AW172:AY172))))</f>
        <v>1</v>
      </c>
      <c r="U172" s="669" cm="1">
        <f t="array" ref="U172">IF(MAX(O172:T172)&lt;=1,1,PRODUCT(IF(O172:T172&gt;=1,O172:T172)))</f>
        <v>1</v>
      </c>
      <c r="V172" s="669">
        <f t="shared" si="28"/>
        <v>1</v>
      </c>
      <c r="W172" s="683" t="str">
        <f t="shared" si="29"/>
        <v>X</v>
      </c>
      <c r="X172" s="683">
        <f>IF(P172=MIN($O172:$T172),IF(COUNTIF($W172:W172,"X")&gt;0,P172,"X"),P172)</f>
        <v>1</v>
      </c>
      <c r="Y172" s="683">
        <f>IF(Q172=MIN($O172:$T172),IF(COUNTIF($W172:X172,"X")&gt;0,Q172,"X"),Q172)</f>
        <v>1</v>
      </c>
      <c r="Z172" s="683">
        <f>IF(R172=MIN($O172:$T172),IF(COUNTIF($W172:Y172,"X")&gt;0,R172,"X"),R172)</f>
        <v>1</v>
      </c>
      <c r="AA172" s="683">
        <f>IF(S172=MIN($O172:$T172),IF(COUNTIF($W172:Z172,"X")&gt;0,S172,"X"),S172)</f>
        <v>1</v>
      </c>
      <c r="AB172" s="684">
        <f>IF(T172=MIN($O172:$T172),IF(COUNTIF($W172:AA172,"X")&gt;0,T172,"X"),T172)</f>
        <v>1</v>
      </c>
      <c r="AC172" s="284">
        <f ca="1">IF(OR(ISBLANK('Worksheet 2a'!$D$13),ISBLANK($D172),ISBLANK($E172),ISERROR(VLOOKUP('Worksheet 2a'!$D$13,INDIRECT(VLOOKUP('Crash Summary Worksheet'!$D172,'Crash Types &amp; Calculations'!$M$5:$N$9,2,FALSE)),VLOOKUP('Crash Summary Worksheet'!$E172,'Crash Types &amp; Calculations'!$D$5:$K$26,8,FALSE),FALSE))),1,VLOOKUP('Worksheet 2a'!$D$13,INDIRECT(VLOOKUP('Crash Summary Worksheet'!$D172,'Crash Types &amp; Calculations'!$M$5:$N$9,2,FALSE)),VLOOKUP('Crash Summary Worksheet'!$E172,'Crash Types &amp; Calculations'!$D$5:$K$26,8,FALSE),FALSE))</f>
        <v>1</v>
      </c>
      <c r="AD172" s="285">
        <f ca="1">IF(OR(ISBLANK('Worksheet 2a'!$D$13),ISBLANK($D172),ISBLANK($E172),$H172="N",ISBLANK($H172)),1,VLOOKUP('Worksheet 2a'!$D$13,INDIRECT(VLOOKUP('Crash Summary Worksheet'!$D172,'Crash Types &amp; Calculations'!$M$5:$N$9,2,FALSE)),VLOOKUP("Wet Pavement",'Crash Types &amp; Calculations'!$D$5:$K$26,8,FALSE),FALSE))</f>
        <v>1</v>
      </c>
      <c r="AE172" s="286">
        <f ca="1">IF(OR(ISBLANK('Worksheet 2a'!$D$13),ISBLANK($D172),ISBLANK($E172),$G172="N",ISBLANK($G172)),1,VLOOKUP('Worksheet 2a'!$D$13,INDIRECT(VLOOKUP('Crash Summary Worksheet'!$D172,'Crash Types &amp; Calculations'!$M$5:$N$9,2,FALSE)),VLOOKUP("Night",'Crash Types &amp; Calculations'!$D$5:$K$26,8,FALSE),FALSE))</f>
        <v>1</v>
      </c>
      <c r="AF172" s="288">
        <f t="shared" si="20"/>
        <v>0</v>
      </c>
      <c r="AG172" s="284">
        <f ca="1">IF(OR(ISBLANK('Worksheet 2a'!$D$27),ISBLANK($D172),ISBLANK($E172),ISERROR(VLOOKUP('Worksheet 2a'!$D$27,INDIRECT(VLOOKUP('Crash Summary Worksheet'!$D172,'Crash Types &amp; Calculations'!$M$5:$N$9,2,FALSE)),VLOOKUP('Crash Summary Worksheet'!$E172,'Crash Types &amp; Calculations'!$D$5:$K$26,8,FALSE),FALSE))),1,VLOOKUP('Worksheet 2a'!$D$27,INDIRECT(VLOOKUP('Crash Summary Worksheet'!$D172,'Crash Types &amp; Calculations'!$M$5:$N$9,2,FALSE)),VLOOKUP('Crash Summary Worksheet'!$E172,'Crash Types &amp; Calculations'!$D$5:$K$26,8,FALSE),FALSE))</f>
        <v>1</v>
      </c>
      <c r="AH172" s="285">
        <f ca="1">IF(OR(ISBLANK('Worksheet 2a'!$D$27),ISBLANK($D172),ISBLANK($E172),$H172="N",ISBLANK($H172)),1,VLOOKUP('Worksheet 2a'!$D$27,INDIRECT(VLOOKUP('Crash Summary Worksheet'!$D172,'Crash Types &amp; Calculations'!$M$5:$N$9,2,FALSE)),VLOOKUP("Wet Pavement",'Crash Types &amp; Calculations'!$D$5:$K$26,8,FALSE),FALSE))</f>
        <v>1</v>
      </c>
      <c r="AI172" s="286">
        <f ca="1">IF(OR(ISBLANK('Worksheet 2a'!$D$27),ISBLANK($D172),ISBLANK($E172),$G172="N",ISBLANK($G172)),1,VLOOKUP('Worksheet 2a'!$D$27,INDIRECT(VLOOKUP('Crash Summary Worksheet'!$D172,'Crash Types &amp; Calculations'!$M$5:$N$9,2,FALSE)),VLOOKUP("Night",'Crash Types &amp; Calculations'!$D$5:$K$26,8,FALSE),FALSE))</f>
        <v>1</v>
      </c>
      <c r="AJ172" s="288">
        <f t="shared" si="21"/>
        <v>0</v>
      </c>
      <c r="AK172" s="284">
        <f ca="1">IF(OR(ISBLANK('Worksheet 2a'!$D$41),ISBLANK($D172),ISBLANK($E172),ISERROR(VLOOKUP('Worksheet 2a'!$D$41,INDIRECT(VLOOKUP('Crash Summary Worksheet'!$D172,'Crash Types &amp; Calculations'!$M$5:$N$9,2,FALSE)),VLOOKUP('Crash Summary Worksheet'!$E172,'Crash Types &amp; Calculations'!$D$5:$K$26,8,FALSE),FALSE))),1,VLOOKUP('Worksheet 2a'!$D$41,INDIRECT(VLOOKUP('Crash Summary Worksheet'!$D172,'Crash Types &amp; Calculations'!$M$5:$N$9,2,FALSE)),VLOOKUP('Crash Summary Worksheet'!$E172,'Crash Types &amp; Calculations'!$D$5:$K$26,8,FALSE),FALSE))</f>
        <v>1</v>
      </c>
      <c r="AL172" s="285">
        <f ca="1">IF(OR(ISBLANK('Worksheet 2a'!$D$41),ISBLANK($D172),ISBLANK($E172),$H172="N",ISBLANK($H172)),1,VLOOKUP('Worksheet 2a'!$D$41,INDIRECT(VLOOKUP('Crash Summary Worksheet'!$D172,'Crash Types &amp; Calculations'!$M$5:$N$9,2,FALSE)),VLOOKUP("Wet Pavement",'Crash Types &amp; Calculations'!$D$5:$K$26,8,FALSE),FALSE))</f>
        <v>1</v>
      </c>
      <c r="AM172" s="287">
        <f ca="1">IF(OR(ISBLANK('Worksheet 2a'!$D$41),ISBLANK($D172),ISBLANK($E172),$G172="N",ISBLANK($G172)),1,VLOOKUP('Worksheet 2a'!$D$41,INDIRECT(VLOOKUP('Crash Summary Worksheet'!$D172,'Crash Types &amp; Calculations'!$M$5:$N$9,2,FALSE)),VLOOKUP("Night",'Crash Types &amp; Calculations'!$D$5:$K$26,8,FALSE),FALSE))</f>
        <v>1</v>
      </c>
      <c r="AN172" s="288">
        <f t="shared" si="22"/>
        <v>0</v>
      </c>
      <c r="AO172" s="284">
        <f ca="1">IF(OR(ISBLANK('Worksheet 2b'!$D$13),ISBLANK($D172),ISBLANK($E172),ISERROR(VLOOKUP('Worksheet 2b'!$D$13,INDIRECT(VLOOKUP('Crash Summary Worksheet'!$D172,'Crash Types &amp; Calculations'!$M$5:$N$9,2,FALSE)),VLOOKUP('Crash Summary Worksheet'!$E172,'Crash Types &amp; Calculations'!$D$5:$K$26,8,FALSE),FALSE))),1,VLOOKUP('Worksheet 2b'!$D$13,INDIRECT(VLOOKUP('Crash Summary Worksheet'!$D172,'Crash Types &amp; Calculations'!$M$5:$N$9,2,FALSE)),VLOOKUP('Crash Summary Worksheet'!$E172,'Crash Types &amp; Calculations'!$D$5:$K$26,8,FALSE),FALSE))</f>
        <v>1</v>
      </c>
      <c r="AP172" s="285">
        <f ca="1">IF(OR(ISBLANK('Worksheet 2b'!$D$13),ISBLANK($D172),ISBLANK($E172),$H172="N",ISBLANK($H172)),1,VLOOKUP('Worksheet 2b'!$D$13,INDIRECT(VLOOKUP('Crash Summary Worksheet'!$D172,'Crash Types &amp; Calculations'!$M$5:$N$9,2,FALSE)),VLOOKUP("Wet Pavement",'Crash Types &amp; Calculations'!$D$5:$K$26,8,FALSE),FALSE))</f>
        <v>1</v>
      </c>
      <c r="AQ172" s="286">
        <f ca="1">IF(OR(ISBLANK('Worksheet 2b'!$D$13),ISBLANK($D172),ISBLANK($E172),$G172="N",ISBLANK($G172)),1,VLOOKUP('Worksheet 2b'!$D$13,INDIRECT(VLOOKUP('Crash Summary Worksheet'!$D172,'Crash Types &amp; Calculations'!$M$5:$N$9,2,FALSE)),VLOOKUP("Night",'Crash Types &amp; Calculations'!$D$5:$K$26,8,FALSE),FALSE))</f>
        <v>1</v>
      </c>
      <c r="AR172" s="288">
        <f t="shared" si="23"/>
        <v>0</v>
      </c>
      <c r="AS172" s="284">
        <f ca="1">IF(OR(ISBLANK('Worksheet 2b'!$D$27),ISBLANK($D172),ISBLANK($E172),ISERROR(VLOOKUP('Worksheet 2b'!$D$27,INDIRECT(VLOOKUP('Crash Summary Worksheet'!$D172,'Crash Types &amp; Calculations'!$M$5:$N$9,2,FALSE)),VLOOKUP('Crash Summary Worksheet'!$E172,'Crash Types &amp; Calculations'!$D$5:$K$26,8,FALSE),FALSE))),1,VLOOKUP('Worksheet 2b'!$D$27,INDIRECT(VLOOKUP('Crash Summary Worksheet'!$D172,'Crash Types &amp; Calculations'!$M$5:$N$9,2,FALSE)),VLOOKUP('Crash Summary Worksheet'!$E172,'Crash Types &amp; Calculations'!$D$5:$K$26,8,FALSE),FALSE))</f>
        <v>1</v>
      </c>
      <c r="AT172" s="285">
        <f ca="1">IF(OR(ISBLANK('Worksheet 2b'!$D$27),ISBLANK($D172),ISBLANK($E172),$H172="N",ISBLANK($H172)),1,VLOOKUP('Worksheet 2b'!$D$27,INDIRECT(VLOOKUP('Crash Summary Worksheet'!$D172,'Crash Types &amp; Calculations'!$M$5:$N$9,2,FALSE)),VLOOKUP("Wet Pavement",'Crash Types &amp; Calculations'!$D$5:$K$26,8,FALSE),FALSE))</f>
        <v>1</v>
      </c>
      <c r="AU172" s="286">
        <f ca="1">IF(OR(ISBLANK('Worksheet 2b'!$D$27),ISBLANK($D172),ISBLANK($E172),$G172="N",ISBLANK($G172)),1,VLOOKUP('Worksheet 2b'!$D$27,INDIRECT(VLOOKUP('Crash Summary Worksheet'!$D172,'Crash Types &amp; Calculations'!$M$5:$N$9,2,FALSE)),VLOOKUP("Night",'Crash Types &amp; Calculations'!$D$5:$K$26,8,FALSE),FALSE))</f>
        <v>1</v>
      </c>
      <c r="AV172" s="288">
        <f t="shared" si="24"/>
        <v>0</v>
      </c>
      <c r="AW172" s="284">
        <f ca="1">IF(OR(ISBLANK('Worksheet 2b'!$D$41),ISBLANK($D172),ISBLANK($E172),ISERROR(VLOOKUP('Worksheet 2b'!$D$41,INDIRECT(VLOOKUP('Crash Summary Worksheet'!$D172,'Crash Types &amp; Calculations'!$M$5:$N$9,2,FALSE)),VLOOKUP('Crash Summary Worksheet'!$E172,'Crash Types &amp; Calculations'!$D$5:$K$26,8,FALSE),FALSE))),1,VLOOKUP('Worksheet 2b'!$D$41,INDIRECT(VLOOKUP('Crash Summary Worksheet'!$D172,'Crash Types &amp; Calculations'!$M$5:$N$9,2,FALSE)),VLOOKUP('Crash Summary Worksheet'!$E172,'Crash Types &amp; Calculations'!$D$5:$K$26,8,FALSE),FALSE))</f>
        <v>1</v>
      </c>
      <c r="AX172" s="285">
        <f ca="1">IF(OR(ISBLANK('Worksheet 2b'!$D$41),ISBLANK($D172),ISBLANK($E172),$H172="N",ISBLANK($H172)),1,VLOOKUP('Worksheet 2b'!$D$41,INDIRECT(VLOOKUP('Crash Summary Worksheet'!$D172,'Crash Types &amp; Calculations'!$M$5:$N$9,2,FALSE)),VLOOKUP("Wet Pavement",'Crash Types &amp; Calculations'!$D$5:$K$26,8,FALSE),FALSE))</f>
        <v>1</v>
      </c>
      <c r="AY172" s="287">
        <f ca="1">IF(OR(ISBLANK('Worksheet 2b'!$D$41),ISBLANK($D172),ISBLANK($E172),$G172="N",ISBLANK($G172)),1,VLOOKUP('Worksheet 2b'!$D$41,INDIRECT(VLOOKUP('Crash Summary Worksheet'!$D172,'Crash Types &amp; Calculations'!$M$5:$N$9,2,FALSE)),VLOOKUP("Night",'Crash Types &amp; Calculations'!$D$5:$K$26,8,FALSE),FALSE))</f>
        <v>1</v>
      </c>
      <c r="AZ172" s="288">
        <f t="shared" si="25"/>
        <v>0</v>
      </c>
    </row>
    <row r="173" spans="1:52" ht="12.75" customHeight="1" x14ac:dyDescent="0.2">
      <c r="A173" s="618">
        <v>168</v>
      </c>
      <c r="B173" s="118"/>
      <c r="C173" s="119"/>
      <c r="D173" s="117"/>
      <c r="E173" s="117"/>
      <c r="F173" s="117"/>
      <c r="G173" s="118"/>
      <c r="H173" s="118"/>
      <c r="I173" s="118"/>
      <c r="J173" s="118"/>
      <c r="K173" s="117"/>
      <c r="L173" s="120"/>
      <c r="M173" s="289">
        <f t="shared" si="26"/>
        <v>0</v>
      </c>
      <c r="N173" s="290">
        <f t="shared" si="27"/>
        <v>1</v>
      </c>
      <c r="O173" s="283">
        <f>IF(ISBLANK('Worksheet 2a'!$D$13),1,
IF(AND(MAX(AC173:AE173)&gt;1,MIN(AC173:AE173)&lt;=1),MAX(AC173:AE173)*MIN(AC173:AE173),
IF(MIN(AC173:AE173)&gt;=1,MAX(AC173:AE173),MIN(AC173:AE173))))</f>
        <v>1</v>
      </c>
      <c r="P173" s="283">
        <f>IF(ISBLANK('Worksheet 2a'!$D$27),1,
IF(AND(MAX(AG173:AI173)&gt;1,MIN(AG173:AI173)&lt;=1),MAX(AG173:AI173)*MIN(AG173:AI173),
IF(MIN(AG173:AI173)&gt;=1,MAX(AG173:AI173),MIN(AG173:AI173))))</f>
        <v>1</v>
      </c>
      <c r="Q173" s="283">
        <f>IF(ISBLANK('Worksheet 2a'!$D$41),1,
IF(AND(MAX(AK173:AM173)&gt;1,MIN(AK173:AM173)&lt;=1),MAX(AK173:AM173)*MIN(AK173:AM173),
IF(MIN(AK173:AM173)&gt;=1,MAX(AK173:AM173),MIN(AK173:AM173))))</f>
        <v>1</v>
      </c>
      <c r="R173" s="283">
        <f>IF(ISBLANK('Worksheet 2b'!$D$13),1,
IF(AND(MAX(AO173:AQ173)&gt;1,MIN(AO173:AQ173)&lt;=1),MAX(AO173:AQ173)*MIN(AO173:AQ173),
IF(MIN(AO173:AQ173)&gt;=1,MAX(AO173:AQ173),MIN(AO173:AQ173))))</f>
        <v>1</v>
      </c>
      <c r="S173" s="283">
        <f>IF(ISBLANK('Worksheet 2b'!$D$27),1,
IF(AND(MAX(AS173:AU173)&gt;1,MIN(AS173:AU173)&lt;=1),MAX(AS173:AU173)*MIN(AS173:AU173),
IF(MIN(AS173:AU173)&gt;=1,MAX(AS173:AU173),MIN(AS173:AU173))))</f>
        <v>1</v>
      </c>
      <c r="T173" s="283">
        <f>IF(ISBLANK('Worksheet 2b'!$D$41),1,
IF(AND(MAX(AW173:AY173)&gt;1,MIN(AW173:AY173)&lt;=1),MAX(AW173:AY173)*MIN(AW173:AY173),
IF(MIN(AW173:AY173)&gt;=1,MAX(AW173:AY173),MIN(AW173:AY173))))</f>
        <v>1</v>
      </c>
      <c r="U173" s="669" cm="1">
        <f t="array" ref="U173">IF(MAX(O173:T173)&lt;=1,1,PRODUCT(IF(O173:T173&gt;=1,O173:T173)))</f>
        <v>1</v>
      </c>
      <c r="V173" s="669">
        <f t="shared" si="28"/>
        <v>1</v>
      </c>
      <c r="W173" s="683" t="str">
        <f t="shared" si="29"/>
        <v>X</v>
      </c>
      <c r="X173" s="683">
        <f>IF(P173=MIN($O173:$T173),IF(COUNTIF($W173:W173,"X")&gt;0,P173,"X"),P173)</f>
        <v>1</v>
      </c>
      <c r="Y173" s="683">
        <f>IF(Q173=MIN($O173:$T173),IF(COUNTIF($W173:X173,"X")&gt;0,Q173,"X"),Q173)</f>
        <v>1</v>
      </c>
      <c r="Z173" s="683">
        <f>IF(R173=MIN($O173:$T173),IF(COUNTIF($W173:Y173,"X")&gt;0,R173,"X"),R173)</f>
        <v>1</v>
      </c>
      <c r="AA173" s="683">
        <f>IF(S173=MIN($O173:$T173),IF(COUNTIF($W173:Z173,"X")&gt;0,S173,"X"),S173)</f>
        <v>1</v>
      </c>
      <c r="AB173" s="684">
        <f>IF(T173=MIN($O173:$T173),IF(COUNTIF($W173:AA173,"X")&gt;0,T173,"X"),T173)</f>
        <v>1</v>
      </c>
      <c r="AC173" s="284">
        <f ca="1">IF(OR(ISBLANK('Worksheet 2a'!$D$13),ISBLANK($D173),ISBLANK($E173),ISERROR(VLOOKUP('Worksheet 2a'!$D$13,INDIRECT(VLOOKUP('Crash Summary Worksheet'!$D173,'Crash Types &amp; Calculations'!$M$5:$N$9,2,FALSE)),VLOOKUP('Crash Summary Worksheet'!$E173,'Crash Types &amp; Calculations'!$D$5:$K$26,8,FALSE),FALSE))),1,VLOOKUP('Worksheet 2a'!$D$13,INDIRECT(VLOOKUP('Crash Summary Worksheet'!$D173,'Crash Types &amp; Calculations'!$M$5:$N$9,2,FALSE)),VLOOKUP('Crash Summary Worksheet'!$E173,'Crash Types &amp; Calculations'!$D$5:$K$26,8,FALSE),FALSE))</f>
        <v>1</v>
      </c>
      <c r="AD173" s="285">
        <f ca="1">IF(OR(ISBLANK('Worksheet 2a'!$D$13),ISBLANK($D173),ISBLANK($E173),$H173="N",ISBLANK($H173)),1,VLOOKUP('Worksheet 2a'!$D$13,INDIRECT(VLOOKUP('Crash Summary Worksheet'!$D173,'Crash Types &amp; Calculations'!$M$5:$N$9,2,FALSE)),VLOOKUP("Wet Pavement",'Crash Types &amp; Calculations'!$D$5:$K$26,8,FALSE),FALSE))</f>
        <v>1</v>
      </c>
      <c r="AE173" s="286">
        <f ca="1">IF(OR(ISBLANK('Worksheet 2a'!$D$13),ISBLANK($D173),ISBLANK($E173),$G173="N",ISBLANK($G173)),1,VLOOKUP('Worksheet 2a'!$D$13,INDIRECT(VLOOKUP('Crash Summary Worksheet'!$D173,'Crash Types &amp; Calculations'!$M$5:$N$9,2,FALSE)),VLOOKUP("Night",'Crash Types &amp; Calculations'!$D$5:$K$26,8,FALSE),FALSE))</f>
        <v>1</v>
      </c>
      <c r="AF173" s="288">
        <f t="shared" si="20"/>
        <v>0</v>
      </c>
      <c r="AG173" s="284">
        <f ca="1">IF(OR(ISBLANK('Worksheet 2a'!$D$27),ISBLANK($D173),ISBLANK($E173),ISERROR(VLOOKUP('Worksheet 2a'!$D$27,INDIRECT(VLOOKUP('Crash Summary Worksheet'!$D173,'Crash Types &amp; Calculations'!$M$5:$N$9,2,FALSE)),VLOOKUP('Crash Summary Worksheet'!$E173,'Crash Types &amp; Calculations'!$D$5:$K$26,8,FALSE),FALSE))),1,VLOOKUP('Worksheet 2a'!$D$27,INDIRECT(VLOOKUP('Crash Summary Worksheet'!$D173,'Crash Types &amp; Calculations'!$M$5:$N$9,2,FALSE)),VLOOKUP('Crash Summary Worksheet'!$E173,'Crash Types &amp; Calculations'!$D$5:$K$26,8,FALSE),FALSE))</f>
        <v>1</v>
      </c>
      <c r="AH173" s="285">
        <f ca="1">IF(OR(ISBLANK('Worksheet 2a'!$D$27),ISBLANK($D173),ISBLANK($E173),$H173="N",ISBLANK($H173)),1,VLOOKUP('Worksheet 2a'!$D$27,INDIRECT(VLOOKUP('Crash Summary Worksheet'!$D173,'Crash Types &amp; Calculations'!$M$5:$N$9,2,FALSE)),VLOOKUP("Wet Pavement",'Crash Types &amp; Calculations'!$D$5:$K$26,8,FALSE),FALSE))</f>
        <v>1</v>
      </c>
      <c r="AI173" s="286">
        <f ca="1">IF(OR(ISBLANK('Worksheet 2a'!$D$27),ISBLANK($D173),ISBLANK($E173),$G173="N",ISBLANK($G173)),1,VLOOKUP('Worksheet 2a'!$D$27,INDIRECT(VLOOKUP('Crash Summary Worksheet'!$D173,'Crash Types &amp; Calculations'!$M$5:$N$9,2,FALSE)),VLOOKUP("Night",'Crash Types &amp; Calculations'!$D$5:$K$26,8,FALSE),FALSE))</f>
        <v>1</v>
      </c>
      <c r="AJ173" s="288">
        <f t="shared" si="21"/>
        <v>0</v>
      </c>
      <c r="AK173" s="284">
        <f ca="1">IF(OR(ISBLANK('Worksheet 2a'!$D$41),ISBLANK($D173),ISBLANK($E173),ISERROR(VLOOKUP('Worksheet 2a'!$D$41,INDIRECT(VLOOKUP('Crash Summary Worksheet'!$D173,'Crash Types &amp; Calculations'!$M$5:$N$9,2,FALSE)),VLOOKUP('Crash Summary Worksheet'!$E173,'Crash Types &amp; Calculations'!$D$5:$K$26,8,FALSE),FALSE))),1,VLOOKUP('Worksheet 2a'!$D$41,INDIRECT(VLOOKUP('Crash Summary Worksheet'!$D173,'Crash Types &amp; Calculations'!$M$5:$N$9,2,FALSE)),VLOOKUP('Crash Summary Worksheet'!$E173,'Crash Types &amp; Calculations'!$D$5:$K$26,8,FALSE),FALSE))</f>
        <v>1</v>
      </c>
      <c r="AL173" s="285">
        <f ca="1">IF(OR(ISBLANK('Worksheet 2a'!$D$41),ISBLANK($D173),ISBLANK($E173),$H173="N",ISBLANK($H173)),1,VLOOKUP('Worksheet 2a'!$D$41,INDIRECT(VLOOKUP('Crash Summary Worksheet'!$D173,'Crash Types &amp; Calculations'!$M$5:$N$9,2,FALSE)),VLOOKUP("Wet Pavement",'Crash Types &amp; Calculations'!$D$5:$K$26,8,FALSE),FALSE))</f>
        <v>1</v>
      </c>
      <c r="AM173" s="287">
        <f ca="1">IF(OR(ISBLANK('Worksheet 2a'!$D$41),ISBLANK($D173),ISBLANK($E173),$G173="N",ISBLANK($G173)),1,VLOOKUP('Worksheet 2a'!$D$41,INDIRECT(VLOOKUP('Crash Summary Worksheet'!$D173,'Crash Types &amp; Calculations'!$M$5:$N$9,2,FALSE)),VLOOKUP("Night",'Crash Types &amp; Calculations'!$D$5:$K$26,8,FALSE),FALSE))</f>
        <v>1</v>
      </c>
      <c r="AN173" s="288">
        <f t="shared" si="22"/>
        <v>0</v>
      </c>
      <c r="AO173" s="284">
        <f ca="1">IF(OR(ISBLANK('Worksheet 2b'!$D$13),ISBLANK($D173),ISBLANK($E173),ISERROR(VLOOKUP('Worksheet 2b'!$D$13,INDIRECT(VLOOKUP('Crash Summary Worksheet'!$D173,'Crash Types &amp; Calculations'!$M$5:$N$9,2,FALSE)),VLOOKUP('Crash Summary Worksheet'!$E173,'Crash Types &amp; Calculations'!$D$5:$K$26,8,FALSE),FALSE))),1,VLOOKUP('Worksheet 2b'!$D$13,INDIRECT(VLOOKUP('Crash Summary Worksheet'!$D173,'Crash Types &amp; Calculations'!$M$5:$N$9,2,FALSE)),VLOOKUP('Crash Summary Worksheet'!$E173,'Crash Types &amp; Calculations'!$D$5:$K$26,8,FALSE),FALSE))</f>
        <v>1</v>
      </c>
      <c r="AP173" s="285">
        <f ca="1">IF(OR(ISBLANK('Worksheet 2b'!$D$13),ISBLANK($D173),ISBLANK($E173),$H173="N",ISBLANK($H173)),1,VLOOKUP('Worksheet 2b'!$D$13,INDIRECT(VLOOKUP('Crash Summary Worksheet'!$D173,'Crash Types &amp; Calculations'!$M$5:$N$9,2,FALSE)),VLOOKUP("Wet Pavement",'Crash Types &amp; Calculations'!$D$5:$K$26,8,FALSE),FALSE))</f>
        <v>1</v>
      </c>
      <c r="AQ173" s="286">
        <f ca="1">IF(OR(ISBLANK('Worksheet 2b'!$D$13),ISBLANK($D173),ISBLANK($E173),$G173="N",ISBLANK($G173)),1,VLOOKUP('Worksheet 2b'!$D$13,INDIRECT(VLOOKUP('Crash Summary Worksheet'!$D173,'Crash Types &amp; Calculations'!$M$5:$N$9,2,FALSE)),VLOOKUP("Night",'Crash Types &amp; Calculations'!$D$5:$K$26,8,FALSE),FALSE))</f>
        <v>1</v>
      </c>
      <c r="AR173" s="288">
        <f t="shared" si="23"/>
        <v>0</v>
      </c>
      <c r="AS173" s="284">
        <f ca="1">IF(OR(ISBLANK('Worksheet 2b'!$D$27),ISBLANK($D173),ISBLANK($E173),ISERROR(VLOOKUP('Worksheet 2b'!$D$27,INDIRECT(VLOOKUP('Crash Summary Worksheet'!$D173,'Crash Types &amp; Calculations'!$M$5:$N$9,2,FALSE)),VLOOKUP('Crash Summary Worksheet'!$E173,'Crash Types &amp; Calculations'!$D$5:$K$26,8,FALSE),FALSE))),1,VLOOKUP('Worksheet 2b'!$D$27,INDIRECT(VLOOKUP('Crash Summary Worksheet'!$D173,'Crash Types &amp; Calculations'!$M$5:$N$9,2,FALSE)),VLOOKUP('Crash Summary Worksheet'!$E173,'Crash Types &amp; Calculations'!$D$5:$K$26,8,FALSE),FALSE))</f>
        <v>1</v>
      </c>
      <c r="AT173" s="285">
        <f ca="1">IF(OR(ISBLANK('Worksheet 2b'!$D$27),ISBLANK($D173),ISBLANK($E173),$H173="N",ISBLANK($H173)),1,VLOOKUP('Worksheet 2b'!$D$27,INDIRECT(VLOOKUP('Crash Summary Worksheet'!$D173,'Crash Types &amp; Calculations'!$M$5:$N$9,2,FALSE)),VLOOKUP("Wet Pavement",'Crash Types &amp; Calculations'!$D$5:$K$26,8,FALSE),FALSE))</f>
        <v>1</v>
      </c>
      <c r="AU173" s="286">
        <f ca="1">IF(OR(ISBLANK('Worksheet 2b'!$D$27),ISBLANK($D173),ISBLANK($E173),$G173="N",ISBLANK($G173)),1,VLOOKUP('Worksheet 2b'!$D$27,INDIRECT(VLOOKUP('Crash Summary Worksheet'!$D173,'Crash Types &amp; Calculations'!$M$5:$N$9,2,FALSE)),VLOOKUP("Night",'Crash Types &amp; Calculations'!$D$5:$K$26,8,FALSE),FALSE))</f>
        <v>1</v>
      </c>
      <c r="AV173" s="288">
        <f t="shared" si="24"/>
        <v>0</v>
      </c>
      <c r="AW173" s="284">
        <f ca="1">IF(OR(ISBLANK('Worksheet 2b'!$D$41),ISBLANK($D173),ISBLANK($E173),ISERROR(VLOOKUP('Worksheet 2b'!$D$41,INDIRECT(VLOOKUP('Crash Summary Worksheet'!$D173,'Crash Types &amp; Calculations'!$M$5:$N$9,2,FALSE)),VLOOKUP('Crash Summary Worksheet'!$E173,'Crash Types &amp; Calculations'!$D$5:$K$26,8,FALSE),FALSE))),1,VLOOKUP('Worksheet 2b'!$D$41,INDIRECT(VLOOKUP('Crash Summary Worksheet'!$D173,'Crash Types &amp; Calculations'!$M$5:$N$9,2,FALSE)),VLOOKUP('Crash Summary Worksheet'!$E173,'Crash Types &amp; Calculations'!$D$5:$K$26,8,FALSE),FALSE))</f>
        <v>1</v>
      </c>
      <c r="AX173" s="285">
        <f ca="1">IF(OR(ISBLANK('Worksheet 2b'!$D$41),ISBLANK($D173),ISBLANK($E173),$H173="N",ISBLANK($H173)),1,VLOOKUP('Worksheet 2b'!$D$41,INDIRECT(VLOOKUP('Crash Summary Worksheet'!$D173,'Crash Types &amp; Calculations'!$M$5:$N$9,2,FALSE)),VLOOKUP("Wet Pavement",'Crash Types &amp; Calculations'!$D$5:$K$26,8,FALSE),FALSE))</f>
        <v>1</v>
      </c>
      <c r="AY173" s="287">
        <f ca="1">IF(OR(ISBLANK('Worksheet 2b'!$D$41),ISBLANK($D173),ISBLANK($E173),$G173="N",ISBLANK($G173)),1,VLOOKUP('Worksheet 2b'!$D$41,INDIRECT(VLOOKUP('Crash Summary Worksheet'!$D173,'Crash Types &amp; Calculations'!$M$5:$N$9,2,FALSE)),VLOOKUP("Night",'Crash Types &amp; Calculations'!$D$5:$K$26,8,FALSE),FALSE))</f>
        <v>1</v>
      </c>
      <c r="AZ173" s="288">
        <f t="shared" si="25"/>
        <v>0</v>
      </c>
    </row>
    <row r="174" spans="1:52" ht="12.75" customHeight="1" x14ac:dyDescent="0.2">
      <c r="A174" s="618">
        <v>169</v>
      </c>
      <c r="B174" s="118"/>
      <c r="C174" s="119"/>
      <c r="D174" s="117"/>
      <c r="E174" s="117"/>
      <c r="F174" s="117"/>
      <c r="G174" s="118"/>
      <c r="H174" s="118"/>
      <c r="I174" s="118"/>
      <c r="J174" s="118"/>
      <c r="K174" s="117"/>
      <c r="L174" s="120"/>
      <c r="M174" s="289">
        <f t="shared" si="26"/>
        <v>0</v>
      </c>
      <c r="N174" s="290">
        <f t="shared" si="27"/>
        <v>1</v>
      </c>
      <c r="O174" s="283">
        <f>IF(ISBLANK('Worksheet 2a'!$D$13),1,
IF(AND(MAX(AC174:AE174)&gt;1,MIN(AC174:AE174)&lt;=1),MAX(AC174:AE174)*MIN(AC174:AE174),
IF(MIN(AC174:AE174)&gt;=1,MAX(AC174:AE174),MIN(AC174:AE174))))</f>
        <v>1</v>
      </c>
      <c r="P174" s="283">
        <f>IF(ISBLANK('Worksheet 2a'!$D$27),1,
IF(AND(MAX(AG174:AI174)&gt;1,MIN(AG174:AI174)&lt;=1),MAX(AG174:AI174)*MIN(AG174:AI174),
IF(MIN(AG174:AI174)&gt;=1,MAX(AG174:AI174),MIN(AG174:AI174))))</f>
        <v>1</v>
      </c>
      <c r="Q174" s="283">
        <f>IF(ISBLANK('Worksheet 2a'!$D$41),1,
IF(AND(MAX(AK174:AM174)&gt;1,MIN(AK174:AM174)&lt;=1),MAX(AK174:AM174)*MIN(AK174:AM174),
IF(MIN(AK174:AM174)&gt;=1,MAX(AK174:AM174),MIN(AK174:AM174))))</f>
        <v>1</v>
      </c>
      <c r="R174" s="283">
        <f>IF(ISBLANK('Worksheet 2b'!$D$13),1,
IF(AND(MAX(AO174:AQ174)&gt;1,MIN(AO174:AQ174)&lt;=1),MAX(AO174:AQ174)*MIN(AO174:AQ174),
IF(MIN(AO174:AQ174)&gt;=1,MAX(AO174:AQ174),MIN(AO174:AQ174))))</f>
        <v>1</v>
      </c>
      <c r="S174" s="283">
        <f>IF(ISBLANK('Worksheet 2b'!$D$27),1,
IF(AND(MAX(AS174:AU174)&gt;1,MIN(AS174:AU174)&lt;=1),MAX(AS174:AU174)*MIN(AS174:AU174),
IF(MIN(AS174:AU174)&gt;=1,MAX(AS174:AU174),MIN(AS174:AU174))))</f>
        <v>1</v>
      </c>
      <c r="T174" s="283">
        <f>IF(ISBLANK('Worksheet 2b'!$D$41),1,
IF(AND(MAX(AW174:AY174)&gt;1,MIN(AW174:AY174)&lt;=1),MAX(AW174:AY174)*MIN(AW174:AY174),
IF(MIN(AW174:AY174)&gt;=1,MAX(AW174:AY174),MIN(AW174:AY174))))</f>
        <v>1</v>
      </c>
      <c r="U174" s="669" cm="1">
        <f t="array" ref="U174">IF(MAX(O174:T174)&lt;=1,1,PRODUCT(IF(O174:T174&gt;=1,O174:T174)))</f>
        <v>1</v>
      </c>
      <c r="V174" s="669">
        <f t="shared" si="28"/>
        <v>1</v>
      </c>
      <c r="W174" s="683" t="str">
        <f t="shared" si="29"/>
        <v>X</v>
      </c>
      <c r="X174" s="683">
        <f>IF(P174=MIN($O174:$T174),IF(COUNTIF($W174:W174,"X")&gt;0,P174,"X"),P174)</f>
        <v>1</v>
      </c>
      <c r="Y174" s="683">
        <f>IF(Q174=MIN($O174:$T174),IF(COUNTIF($W174:X174,"X")&gt;0,Q174,"X"),Q174)</f>
        <v>1</v>
      </c>
      <c r="Z174" s="683">
        <f>IF(R174=MIN($O174:$T174),IF(COUNTIF($W174:Y174,"X")&gt;0,R174,"X"),R174)</f>
        <v>1</v>
      </c>
      <c r="AA174" s="683">
        <f>IF(S174=MIN($O174:$T174),IF(COUNTIF($W174:Z174,"X")&gt;0,S174,"X"),S174)</f>
        <v>1</v>
      </c>
      <c r="AB174" s="684">
        <f>IF(T174=MIN($O174:$T174),IF(COUNTIF($W174:AA174,"X")&gt;0,T174,"X"),T174)</f>
        <v>1</v>
      </c>
      <c r="AC174" s="284">
        <f ca="1">IF(OR(ISBLANK('Worksheet 2a'!$D$13),ISBLANK($D174),ISBLANK($E174),ISERROR(VLOOKUP('Worksheet 2a'!$D$13,INDIRECT(VLOOKUP('Crash Summary Worksheet'!$D174,'Crash Types &amp; Calculations'!$M$5:$N$9,2,FALSE)),VLOOKUP('Crash Summary Worksheet'!$E174,'Crash Types &amp; Calculations'!$D$5:$K$26,8,FALSE),FALSE))),1,VLOOKUP('Worksheet 2a'!$D$13,INDIRECT(VLOOKUP('Crash Summary Worksheet'!$D174,'Crash Types &amp; Calculations'!$M$5:$N$9,2,FALSE)),VLOOKUP('Crash Summary Worksheet'!$E174,'Crash Types &amp; Calculations'!$D$5:$K$26,8,FALSE),FALSE))</f>
        <v>1</v>
      </c>
      <c r="AD174" s="285">
        <f ca="1">IF(OR(ISBLANK('Worksheet 2a'!$D$13),ISBLANK($D174),ISBLANK($E174),$H174="N",ISBLANK($H174)),1,VLOOKUP('Worksheet 2a'!$D$13,INDIRECT(VLOOKUP('Crash Summary Worksheet'!$D174,'Crash Types &amp; Calculations'!$M$5:$N$9,2,FALSE)),VLOOKUP("Wet Pavement",'Crash Types &amp; Calculations'!$D$5:$K$26,8,FALSE),FALSE))</f>
        <v>1</v>
      </c>
      <c r="AE174" s="286">
        <f ca="1">IF(OR(ISBLANK('Worksheet 2a'!$D$13),ISBLANK($D174),ISBLANK($E174),$G174="N",ISBLANK($G174)),1,VLOOKUP('Worksheet 2a'!$D$13,INDIRECT(VLOOKUP('Crash Summary Worksheet'!$D174,'Crash Types &amp; Calculations'!$M$5:$N$9,2,FALSE)),VLOOKUP("Night",'Crash Types &amp; Calculations'!$D$5:$K$26,8,FALSE),FALSE))</f>
        <v>1</v>
      </c>
      <c r="AF174" s="288">
        <f t="shared" si="20"/>
        <v>0</v>
      </c>
      <c r="AG174" s="284">
        <f ca="1">IF(OR(ISBLANK('Worksheet 2a'!$D$27),ISBLANK($D174),ISBLANK($E174),ISERROR(VLOOKUP('Worksheet 2a'!$D$27,INDIRECT(VLOOKUP('Crash Summary Worksheet'!$D174,'Crash Types &amp; Calculations'!$M$5:$N$9,2,FALSE)),VLOOKUP('Crash Summary Worksheet'!$E174,'Crash Types &amp; Calculations'!$D$5:$K$26,8,FALSE),FALSE))),1,VLOOKUP('Worksheet 2a'!$D$27,INDIRECT(VLOOKUP('Crash Summary Worksheet'!$D174,'Crash Types &amp; Calculations'!$M$5:$N$9,2,FALSE)),VLOOKUP('Crash Summary Worksheet'!$E174,'Crash Types &amp; Calculations'!$D$5:$K$26,8,FALSE),FALSE))</f>
        <v>1</v>
      </c>
      <c r="AH174" s="285">
        <f ca="1">IF(OR(ISBLANK('Worksheet 2a'!$D$27),ISBLANK($D174),ISBLANK($E174),$H174="N",ISBLANK($H174)),1,VLOOKUP('Worksheet 2a'!$D$27,INDIRECT(VLOOKUP('Crash Summary Worksheet'!$D174,'Crash Types &amp; Calculations'!$M$5:$N$9,2,FALSE)),VLOOKUP("Wet Pavement",'Crash Types &amp; Calculations'!$D$5:$K$26,8,FALSE),FALSE))</f>
        <v>1</v>
      </c>
      <c r="AI174" s="286">
        <f ca="1">IF(OR(ISBLANK('Worksheet 2a'!$D$27),ISBLANK($D174),ISBLANK($E174),$G174="N",ISBLANK($G174)),1,VLOOKUP('Worksheet 2a'!$D$27,INDIRECT(VLOOKUP('Crash Summary Worksheet'!$D174,'Crash Types &amp; Calculations'!$M$5:$N$9,2,FALSE)),VLOOKUP("Night",'Crash Types &amp; Calculations'!$D$5:$K$26,8,FALSE),FALSE))</f>
        <v>1</v>
      </c>
      <c r="AJ174" s="288">
        <f t="shared" si="21"/>
        <v>0</v>
      </c>
      <c r="AK174" s="284">
        <f ca="1">IF(OR(ISBLANK('Worksheet 2a'!$D$41),ISBLANK($D174),ISBLANK($E174),ISERROR(VLOOKUP('Worksheet 2a'!$D$41,INDIRECT(VLOOKUP('Crash Summary Worksheet'!$D174,'Crash Types &amp; Calculations'!$M$5:$N$9,2,FALSE)),VLOOKUP('Crash Summary Worksheet'!$E174,'Crash Types &amp; Calculations'!$D$5:$K$26,8,FALSE),FALSE))),1,VLOOKUP('Worksheet 2a'!$D$41,INDIRECT(VLOOKUP('Crash Summary Worksheet'!$D174,'Crash Types &amp; Calculations'!$M$5:$N$9,2,FALSE)),VLOOKUP('Crash Summary Worksheet'!$E174,'Crash Types &amp; Calculations'!$D$5:$K$26,8,FALSE),FALSE))</f>
        <v>1</v>
      </c>
      <c r="AL174" s="285">
        <f ca="1">IF(OR(ISBLANK('Worksheet 2a'!$D$41),ISBLANK($D174),ISBLANK($E174),$H174="N",ISBLANK($H174)),1,VLOOKUP('Worksheet 2a'!$D$41,INDIRECT(VLOOKUP('Crash Summary Worksheet'!$D174,'Crash Types &amp; Calculations'!$M$5:$N$9,2,FALSE)),VLOOKUP("Wet Pavement",'Crash Types &amp; Calculations'!$D$5:$K$26,8,FALSE),FALSE))</f>
        <v>1</v>
      </c>
      <c r="AM174" s="287">
        <f ca="1">IF(OR(ISBLANK('Worksheet 2a'!$D$41),ISBLANK($D174),ISBLANK($E174),$G174="N",ISBLANK($G174)),1,VLOOKUP('Worksheet 2a'!$D$41,INDIRECT(VLOOKUP('Crash Summary Worksheet'!$D174,'Crash Types &amp; Calculations'!$M$5:$N$9,2,FALSE)),VLOOKUP("Night",'Crash Types &amp; Calculations'!$D$5:$K$26,8,FALSE),FALSE))</f>
        <v>1</v>
      </c>
      <c r="AN174" s="288">
        <f t="shared" si="22"/>
        <v>0</v>
      </c>
      <c r="AO174" s="284">
        <f ca="1">IF(OR(ISBLANK('Worksheet 2b'!$D$13),ISBLANK($D174),ISBLANK($E174),ISERROR(VLOOKUP('Worksheet 2b'!$D$13,INDIRECT(VLOOKUP('Crash Summary Worksheet'!$D174,'Crash Types &amp; Calculations'!$M$5:$N$9,2,FALSE)),VLOOKUP('Crash Summary Worksheet'!$E174,'Crash Types &amp; Calculations'!$D$5:$K$26,8,FALSE),FALSE))),1,VLOOKUP('Worksheet 2b'!$D$13,INDIRECT(VLOOKUP('Crash Summary Worksheet'!$D174,'Crash Types &amp; Calculations'!$M$5:$N$9,2,FALSE)),VLOOKUP('Crash Summary Worksheet'!$E174,'Crash Types &amp; Calculations'!$D$5:$K$26,8,FALSE),FALSE))</f>
        <v>1</v>
      </c>
      <c r="AP174" s="285">
        <f ca="1">IF(OR(ISBLANK('Worksheet 2b'!$D$13),ISBLANK($D174),ISBLANK($E174),$H174="N",ISBLANK($H174)),1,VLOOKUP('Worksheet 2b'!$D$13,INDIRECT(VLOOKUP('Crash Summary Worksheet'!$D174,'Crash Types &amp; Calculations'!$M$5:$N$9,2,FALSE)),VLOOKUP("Wet Pavement",'Crash Types &amp; Calculations'!$D$5:$K$26,8,FALSE),FALSE))</f>
        <v>1</v>
      </c>
      <c r="AQ174" s="286">
        <f ca="1">IF(OR(ISBLANK('Worksheet 2b'!$D$13),ISBLANK($D174),ISBLANK($E174),$G174="N",ISBLANK($G174)),1,VLOOKUP('Worksheet 2b'!$D$13,INDIRECT(VLOOKUP('Crash Summary Worksheet'!$D174,'Crash Types &amp; Calculations'!$M$5:$N$9,2,FALSE)),VLOOKUP("Night",'Crash Types &amp; Calculations'!$D$5:$K$26,8,FALSE),FALSE))</f>
        <v>1</v>
      </c>
      <c r="AR174" s="288">
        <f t="shared" si="23"/>
        <v>0</v>
      </c>
      <c r="AS174" s="284">
        <f ca="1">IF(OR(ISBLANK('Worksheet 2b'!$D$27),ISBLANK($D174),ISBLANK($E174),ISERROR(VLOOKUP('Worksheet 2b'!$D$27,INDIRECT(VLOOKUP('Crash Summary Worksheet'!$D174,'Crash Types &amp; Calculations'!$M$5:$N$9,2,FALSE)),VLOOKUP('Crash Summary Worksheet'!$E174,'Crash Types &amp; Calculations'!$D$5:$K$26,8,FALSE),FALSE))),1,VLOOKUP('Worksheet 2b'!$D$27,INDIRECT(VLOOKUP('Crash Summary Worksheet'!$D174,'Crash Types &amp; Calculations'!$M$5:$N$9,2,FALSE)),VLOOKUP('Crash Summary Worksheet'!$E174,'Crash Types &amp; Calculations'!$D$5:$K$26,8,FALSE),FALSE))</f>
        <v>1</v>
      </c>
      <c r="AT174" s="285">
        <f ca="1">IF(OR(ISBLANK('Worksheet 2b'!$D$27),ISBLANK($D174),ISBLANK($E174),$H174="N",ISBLANK($H174)),1,VLOOKUP('Worksheet 2b'!$D$27,INDIRECT(VLOOKUP('Crash Summary Worksheet'!$D174,'Crash Types &amp; Calculations'!$M$5:$N$9,2,FALSE)),VLOOKUP("Wet Pavement",'Crash Types &amp; Calculations'!$D$5:$K$26,8,FALSE),FALSE))</f>
        <v>1</v>
      </c>
      <c r="AU174" s="286">
        <f ca="1">IF(OR(ISBLANK('Worksheet 2b'!$D$27),ISBLANK($D174),ISBLANK($E174),$G174="N",ISBLANK($G174)),1,VLOOKUP('Worksheet 2b'!$D$27,INDIRECT(VLOOKUP('Crash Summary Worksheet'!$D174,'Crash Types &amp; Calculations'!$M$5:$N$9,2,FALSE)),VLOOKUP("Night",'Crash Types &amp; Calculations'!$D$5:$K$26,8,FALSE),FALSE))</f>
        <v>1</v>
      </c>
      <c r="AV174" s="288">
        <f t="shared" si="24"/>
        <v>0</v>
      </c>
      <c r="AW174" s="284">
        <f ca="1">IF(OR(ISBLANK('Worksheet 2b'!$D$41),ISBLANK($D174),ISBLANK($E174),ISERROR(VLOOKUP('Worksheet 2b'!$D$41,INDIRECT(VLOOKUP('Crash Summary Worksheet'!$D174,'Crash Types &amp; Calculations'!$M$5:$N$9,2,FALSE)),VLOOKUP('Crash Summary Worksheet'!$E174,'Crash Types &amp; Calculations'!$D$5:$K$26,8,FALSE),FALSE))),1,VLOOKUP('Worksheet 2b'!$D$41,INDIRECT(VLOOKUP('Crash Summary Worksheet'!$D174,'Crash Types &amp; Calculations'!$M$5:$N$9,2,FALSE)),VLOOKUP('Crash Summary Worksheet'!$E174,'Crash Types &amp; Calculations'!$D$5:$K$26,8,FALSE),FALSE))</f>
        <v>1</v>
      </c>
      <c r="AX174" s="285">
        <f ca="1">IF(OR(ISBLANK('Worksheet 2b'!$D$41),ISBLANK($D174),ISBLANK($E174),$H174="N",ISBLANK($H174)),1,VLOOKUP('Worksheet 2b'!$D$41,INDIRECT(VLOOKUP('Crash Summary Worksheet'!$D174,'Crash Types &amp; Calculations'!$M$5:$N$9,2,FALSE)),VLOOKUP("Wet Pavement",'Crash Types &amp; Calculations'!$D$5:$K$26,8,FALSE),FALSE))</f>
        <v>1</v>
      </c>
      <c r="AY174" s="287">
        <f ca="1">IF(OR(ISBLANK('Worksheet 2b'!$D$41),ISBLANK($D174),ISBLANK($E174),$G174="N",ISBLANK($G174)),1,VLOOKUP('Worksheet 2b'!$D$41,INDIRECT(VLOOKUP('Crash Summary Worksheet'!$D174,'Crash Types &amp; Calculations'!$M$5:$N$9,2,FALSE)),VLOOKUP("Night",'Crash Types &amp; Calculations'!$D$5:$K$26,8,FALSE),FALSE))</f>
        <v>1</v>
      </c>
      <c r="AZ174" s="288">
        <f t="shared" si="25"/>
        <v>0</v>
      </c>
    </row>
    <row r="175" spans="1:52" ht="12.75" customHeight="1" x14ac:dyDescent="0.2">
      <c r="A175" s="618">
        <v>170</v>
      </c>
      <c r="B175" s="118"/>
      <c r="C175" s="119"/>
      <c r="D175" s="117"/>
      <c r="E175" s="117"/>
      <c r="F175" s="117"/>
      <c r="G175" s="118"/>
      <c r="H175" s="118"/>
      <c r="I175" s="118"/>
      <c r="J175" s="118"/>
      <c r="K175" s="117"/>
      <c r="L175" s="120"/>
      <c r="M175" s="289">
        <f t="shared" si="26"/>
        <v>0</v>
      </c>
      <c r="N175" s="290">
        <f t="shared" si="27"/>
        <v>1</v>
      </c>
      <c r="O175" s="283">
        <f>IF(ISBLANK('Worksheet 2a'!$D$13),1,
IF(AND(MAX(AC175:AE175)&gt;1,MIN(AC175:AE175)&lt;=1),MAX(AC175:AE175)*MIN(AC175:AE175),
IF(MIN(AC175:AE175)&gt;=1,MAX(AC175:AE175),MIN(AC175:AE175))))</f>
        <v>1</v>
      </c>
      <c r="P175" s="283">
        <f>IF(ISBLANK('Worksheet 2a'!$D$27),1,
IF(AND(MAX(AG175:AI175)&gt;1,MIN(AG175:AI175)&lt;=1),MAX(AG175:AI175)*MIN(AG175:AI175),
IF(MIN(AG175:AI175)&gt;=1,MAX(AG175:AI175),MIN(AG175:AI175))))</f>
        <v>1</v>
      </c>
      <c r="Q175" s="283">
        <f>IF(ISBLANK('Worksheet 2a'!$D$41),1,
IF(AND(MAX(AK175:AM175)&gt;1,MIN(AK175:AM175)&lt;=1),MAX(AK175:AM175)*MIN(AK175:AM175),
IF(MIN(AK175:AM175)&gt;=1,MAX(AK175:AM175),MIN(AK175:AM175))))</f>
        <v>1</v>
      </c>
      <c r="R175" s="283">
        <f>IF(ISBLANK('Worksheet 2b'!$D$13),1,
IF(AND(MAX(AO175:AQ175)&gt;1,MIN(AO175:AQ175)&lt;=1),MAX(AO175:AQ175)*MIN(AO175:AQ175),
IF(MIN(AO175:AQ175)&gt;=1,MAX(AO175:AQ175),MIN(AO175:AQ175))))</f>
        <v>1</v>
      </c>
      <c r="S175" s="283">
        <f>IF(ISBLANK('Worksheet 2b'!$D$27),1,
IF(AND(MAX(AS175:AU175)&gt;1,MIN(AS175:AU175)&lt;=1),MAX(AS175:AU175)*MIN(AS175:AU175),
IF(MIN(AS175:AU175)&gt;=1,MAX(AS175:AU175),MIN(AS175:AU175))))</f>
        <v>1</v>
      </c>
      <c r="T175" s="283">
        <f>IF(ISBLANK('Worksheet 2b'!$D$41),1,
IF(AND(MAX(AW175:AY175)&gt;1,MIN(AW175:AY175)&lt;=1),MAX(AW175:AY175)*MIN(AW175:AY175),
IF(MIN(AW175:AY175)&gt;=1,MAX(AW175:AY175),MIN(AW175:AY175))))</f>
        <v>1</v>
      </c>
      <c r="U175" s="669" cm="1">
        <f t="array" ref="U175">IF(MAX(O175:T175)&lt;=1,1,PRODUCT(IF(O175:T175&gt;=1,O175:T175)))</f>
        <v>1</v>
      </c>
      <c r="V175" s="669">
        <f t="shared" si="28"/>
        <v>1</v>
      </c>
      <c r="W175" s="683" t="str">
        <f t="shared" si="29"/>
        <v>X</v>
      </c>
      <c r="X175" s="683">
        <f>IF(P175=MIN($O175:$T175),IF(COUNTIF($W175:W175,"X")&gt;0,P175,"X"),P175)</f>
        <v>1</v>
      </c>
      <c r="Y175" s="683">
        <f>IF(Q175=MIN($O175:$T175),IF(COUNTIF($W175:X175,"X")&gt;0,Q175,"X"),Q175)</f>
        <v>1</v>
      </c>
      <c r="Z175" s="683">
        <f>IF(R175=MIN($O175:$T175),IF(COUNTIF($W175:Y175,"X")&gt;0,R175,"X"),R175)</f>
        <v>1</v>
      </c>
      <c r="AA175" s="683">
        <f>IF(S175=MIN($O175:$T175),IF(COUNTIF($W175:Z175,"X")&gt;0,S175,"X"),S175)</f>
        <v>1</v>
      </c>
      <c r="AB175" s="684">
        <f>IF(T175=MIN($O175:$T175),IF(COUNTIF($W175:AA175,"X")&gt;0,T175,"X"),T175)</f>
        <v>1</v>
      </c>
      <c r="AC175" s="284">
        <f ca="1">IF(OR(ISBLANK('Worksheet 2a'!$D$13),ISBLANK($D175),ISBLANK($E175),ISERROR(VLOOKUP('Worksheet 2a'!$D$13,INDIRECT(VLOOKUP('Crash Summary Worksheet'!$D175,'Crash Types &amp; Calculations'!$M$5:$N$9,2,FALSE)),VLOOKUP('Crash Summary Worksheet'!$E175,'Crash Types &amp; Calculations'!$D$5:$K$26,8,FALSE),FALSE))),1,VLOOKUP('Worksheet 2a'!$D$13,INDIRECT(VLOOKUP('Crash Summary Worksheet'!$D175,'Crash Types &amp; Calculations'!$M$5:$N$9,2,FALSE)),VLOOKUP('Crash Summary Worksheet'!$E175,'Crash Types &amp; Calculations'!$D$5:$K$26,8,FALSE),FALSE))</f>
        <v>1</v>
      </c>
      <c r="AD175" s="285">
        <f ca="1">IF(OR(ISBLANK('Worksheet 2a'!$D$13),ISBLANK($D175),ISBLANK($E175),$H175="N",ISBLANK($H175)),1,VLOOKUP('Worksheet 2a'!$D$13,INDIRECT(VLOOKUP('Crash Summary Worksheet'!$D175,'Crash Types &amp; Calculations'!$M$5:$N$9,2,FALSE)),VLOOKUP("Wet Pavement",'Crash Types &amp; Calculations'!$D$5:$K$26,8,FALSE),FALSE))</f>
        <v>1</v>
      </c>
      <c r="AE175" s="286">
        <f ca="1">IF(OR(ISBLANK('Worksheet 2a'!$D$13),ISBLANK($D175),ISBLANK($E175),$G175="N",ISBLANK($G175)),1,VLOOKUP('Worksheet 2a'!$D$13,INDIRECT(VLOOKUP('Crash Summary Worksheet'!$D175,'Crash Types &amp; Calculations'!$M$5:$N$9,2,FALSE)),VLOOKUP("Night",'Crash Types &amp; Calculations'!$D$5:$K$26,8,FALSE),FALSE))</f>
        <v>1</v>
      </c>
      <c r="AF175" s="288">
        <f t="shared" si="20"/>
        <v>0</v>
      </c>
      <c r="AG175" s="284">
        <f ca="1">IF(OR(ISBLANK('Worksheet 2a'!$D$27),ISBLANK($D175),ISBLANK($E175),ISERROR(VLOOKUP('Worksheet 2a'!$D$27,INDIRECT(VLOOKUP('Crash Summary Worksheet'!$D175,'Crash Types &amp; Calculations'!$M$5:$N$9,2,FALSE)),VLOOKUP('Crash Summary Worksheet'!$E175,'Crash Types &amp; Calculations'!$D$5:$K$26,8,FALSE),FALSE))),1,VLOOKUP('Worksheet 2a'!$D$27,INDIRECT(VLOOKUP('Crash Summary Worksheet'!$D175,'Crash Types &amp; Calculations'!$M$5:$N$9,2,FALSE)),VLOOKUP('Crash Summary Worksheet'!$E175,'Crash Types &amp; Calculations'!$D$5:$K$26,8,FALSE),FALSE))</f>
        <v>1</v>
      </c>
      <c r="AH175" s="285">
        <f ca="1">IF(OR(ISBLANK('Worksheet 2a'!$D$27),ISBLANK($D175),ISBLANK($E175),$H175="N",ISBLANK($H175)),1,VLOOKUP('Worksheet 2a'!$D$27,INDIRECT(VLOOKUP('Crash Summary Worksheet'!$D175,'Crash Types &amp; Calculations'!$M$5:$N$9,2,FALSE)),VLOOKUP("Wet Pavement",'Crash Types &amp; Calculations'!$D$5:$K$26,8,FALSE),FALSE))</f>
        <v>1</v>
      </c>
      <c r="AI175" s="286">
        <f ca="1">IF(OR(ISBLANK('Worksheet 2a'!$D$27),ISBLANK($D175),ISBLANK($E175),$G175="N",ISBLANK($G175)),1,VLOOKUP('Worksheet 2a'!$D$27,INDIRECT(VLOOKUP('Crash Summary Worksheet'!$D175,'Crash Types &amp; Calculations'!$M$5:$N$9,2,FALSE)),VLOOKUP("Night",'Crash Types &amp; Calculations'!$D$5:$K$26,8,FALSE),FALSE))</f>
        <v>1</v>
      </c>
      <c r="AJ175" s="288">
        <f t="shared" si="21"/>
        <v>0</v>
      </c>
      <c r="AK175" s="284">
        <f ca="1">IF(OR(ISBLANK('Worksheet 2a'!$D$41),ISBLANK($D175),ISBLANK($E175),ISERROR(VLOOKUP('Worksheet 2a'!$D$41,INDIRECT(VLOOKUP('Crash Summary Worksheet'!$D175,'Crash Types &amp; Calculations'!$M$5:$N$9,2,FALSE)),VLOOKUP('Crash Summary Worksheet'!$E175,'Crash Types &amp; Calculations'!$D$5:$K$26,8,FALSE),FALSE))),1,VLOOKUP('Worksheet 2a'!$D$41,INDIRECT(VLOOKUP('Crash Summary Worksheet'!$D175,'Crash Types &amp; Calculations'!$M$5:$N$9,2,FALSE)),VLOOKUP('Crash Summary Worksheet'!$E175,'Crash Types &amp; Calculations'!$D$5:$K$26,8,FALSE),FALSE))</f>
        <v>1</v>
      </c>
      <c r="AL175" s="285">
        <f ca="1">IF(OR(ISBLANK('Worksheet 2a'!$D$41),ISBLANK($D175),ISBLANK($E175),$H175="N",ISBLANK($H175)),1,VLOOKUP('Worksheet 2a'!$D$41,INDIRECT(VLOOKUP('Crash Summary Worksheet'!$D175,'Crash Types &amp; Calculations'!$M$5:$N$9,2,FALSE)),VLOOKUP("Wet Pavement",'Crash Types &amp; Calculations'!$D$5:$K$26,8,FALSE),FALSE))</f>
        <v>1</v>
      </c>
      <c r="AM175" s="287">
        <f ca="1">IF(OR(ISBLANK('Worksheet 2a'!$D$41),ISBLANK($D175),ISBLANK($E175),$G175="N",ISBLANK($G175)),1,VLOOKUP('Worksheet 2a'!$D$41,INDIRECT(VLOOKUP('Crash Summary Worksheet'!$D175,'Crash Types &amp; Calculations'!$M$5:$N$9,2,FALSE)),VLOOKUP("Night",'Crash Types &amp; Calculations'!$D$5:$K$26,8,FALSE),FALSE))</f>
        <v>1</v>
      </c>
      <c r="AN175" s="288">
        <f t="shared" si="22"/>
        <v>0</v>
      </c>
      <c r="AO175" s="284">
        <f ca="1">IF(OR(ISBLANK('Worksheet 2b'!$D$13),ISBLANK($D175),ISBLANK($E175),ISERROR(VLOOKUP('Worksheet 2b'!$D$13,INDIRECT(VLOOKUP('Crash Summary Worksheet'!$D175,'Crash Types &amp; Calculations'!$M$5:$N$9,2,FALSE)),VLOOKUP('Crash Summary Worksheet'!$E175,'Crash Types &amp; Calculations'!$D$5:$K$26,8,FALSE),FALSE))),1,VLOOKUP('Worksheet 2b'!$D$13,INDIRECT(VLOOKUP('Crash Summary Worksheet'!$D175,'Crash Types &amp; Calculations'!$M$5:$N$9,2,FALSE)),VLOOKUP('Crash Summary Worksheet'!$E175,'Crash Types &amp; Calculations'!$D$5:$K$26,8,FALSE),FALSE))</f>
        <v>1</v>
      </c>
      <c r="AP175" s="285">
        <f ca="1">IF(OR(ISBLANK('Worksheet 2b'!$D$13),ISBLANK($D175),ISBLANK($E175),$H175="N",ISBLANK($H175)),1,VLOOKUP('Worksheet 2b'!$D$13,INDIRECT(VLOOKUP('Crash Summary Worksheet'!$D175,'Crash Types &amp; Calculations'!$M$5:$N$9,2,FALSE)),VLOOKUP("Wet Pavement",'Crash Types &amp; Calculations'!$D$5:$K$26,8,FALSE),FALSE))</f>
        <v>1</v>
      </c>
      <c r="AQ175" s="286">
        <f ca="1">IF(OR(ISBLANK('Worksheet 2b'!$D$13),ISBLANK($D175),ISBLANK($E175),$G175="N",ISBLANK($G175)),1,VLOOKUP('Worksheet 2b'!$D$13,INDIRECT(VLOOKUP('Crash Summary Worksheet'!$D175,'Crash Types &amp; Calculations'!$M$5:$N$9,2,FALSE)),VLOOKUP("Night",'Crash Types &amp; Calculations'!$D$5:$K$26,8,FALSE),FALSE))</f>
        <v>1</v>
      </c>
      <c r="AR175" s="288">
        <f t="shared" si="23"/>
        <v>0</v>
      </c>
      <c r="AS175" s="284">
        <f ca="1">IF(OR(ISBLANK('Worksheet 2b'!$D$27),ISBLANK($D175),ISBLANK($E175),ISERROR(VLOOKUP('Worksheet 2b'!$D$27,INDIRECT(VLOOKUP('Crash Summary Worksheet'!$D175,'Crash Types &amp; Calculations'!$M$5:$N$9,2,FALSE)),VLOOKUP('Crash Summary Worksheet'!$E175,'Crash Types &amp; Calculations'!$D$5:$K$26,8,FALSE),FALSE))),1,VLOOKUP('Worksheet 2b'!$D$27,INDIRECT(VLOOKUP('Crash Summary Worksheet'!$D175,'Crash Types &amp; Calculations'!$M$5:$N$9,2,FALSE)),VLOOKUP('Crash Summary Worksheet'!$E175,'Crash Types &amp; Calculations'!$D$5:$K$26,8,FALSE),FALSE))</f>
        <v>1</v>
      </c>
      <c r="AT175" s="285">
        <f ca="1">IF(OR(ISBLANK('Worksheet 2b'!$D$27),ISBLANK($D175),ISBLANK($E175),$H175="N",ISBLANK($H175)),1,VLOOKUP('Worksheet 2b'!$D$27,INDIRECT(VLOOKUP('Crash Summary Worksheet'!$D175,'Crash Types &amp; Calculations'!$M$5:$N$9,2,FALSE)),VLOOKUP("Wet Pavement",'Crash Types &amp; Calculations'!$D$5:$K$26,8,FALSE),FALSE))</f>
        <v>1</v>
      </c>
      <c r="AU175" s="286">
        <f ca="1">IF(OR(ISBLANK('Worksheet 2b'!$D$27),ISBLANK($D175),ISBLANK($E175),$G175="N",ISBLANK($G175)),1,VLOOKUP('Worksheet 2b'!$D$27,INDIRECT(VLOOKUP('Crash Summary Worksheet'!$D175,'Crash Types &amp; Calculations'!$M$5:$N$9,2,FALSE)),VLOOKUP("Night",'Crash Types &amp; Calculations'!$D$5:$K$26,8,FALSE),FALSE))</f>
        <v>1</v>
      </c>
      <c r="AV175" s="288">
        <f t="shared" si="24"/>
        <v>0</v>
      </c>
      <c r="AW175" s="284">
        <f ca="1">IF(OR(ISBLANK('Worksheet 2b'!$D$41),ISBLANK($D175),ISBLANK($E175),ISERROR(VLOOKUP('Worksheet 2b'!$D$41,INDIRECT(VLOOKUP('Crash Summary Worksheet'!$D175,'Crash Types &amp; Calculations'!$M$5:$N$9,2,FALSE)),VLOOKUP('Crash Summary Worksheet'!$E175,'Crash Types &amp; Calculations'!$D$5:$K$26,8,FALSE),FALSE))),1,VLOOKUP('Worksheet 2b'!$D$41,INDIRECT(VLOOKUP('Crash Summary Worksheet'!$D175,'Crash Types &amp; Calculations'!$M$5:$N$9,2,FALSE)),VLOOKUP('Crash Summary Worksheet'!$E175,'Crash Types &amp; Calculations'!$D$5:$K$26,8,FALSE),FALSE))</f>
        <v>1</v>
      </c>
      <c r="AX175" s="285">
        <f ca="1">IF(OR(ISBLANK('Worksheet 2b'!$D$41),ISBLANK($D175),ISBLANK($E175),$H175="N",ISBLANK($H175)),1,VLOOKUP('Worksheet 2b'!$D$41,INDIRECT(VLOOKUP('Crash Summary Worksheet'!$D175,'Crash Types &amp; Calculations'!$M$5:$N$9,2,FALSE)),VLOOKUP("Wet Pavement",'Crash Types &amp; Calculations'!$D$5:$K$26,8,FALSE),FALSE))</f>
        <v>1</v>
      </c>
      <c r="AY175" s="287">
        <f ca="1">IF(OR(ISBLANK('Worksheet 2b'!$D$41),ISBLANK($D175),ISBLANK($E175),$G175="N",ISBLANK($G175)),1,VLOOKUP('Worksheet 2b'!$D$41,INDIRECT(VLOOKUP('Crash Summary Worksheet'!$D175,'Crash Types &amp; Calculations'!$M$5:$N$9,2,FALSE)),VLOOKUP("Night",'Crash Types &amp; Calculations'!$D$5:$K$26,8,FALSE),FALSE))</f>
        <v>1</v>
      </c>
      <c r="AZ175" s="288">
        <f t="shared" si="25"/>
        <v>0</v>
      </c>
    </row>
    <row r="176" spans="1:52" ht="12.75" customHeight="1" x14ac:dyDescent="0.2">
      <c r="A176" s="618">
        <v>171</v>
      </c>
      <c r="B176" s="118"/>
      <c r="C176" s="119"/>
      <c r="D176" s="117"/>
      <c r="E176" s="117"/>
      <c r="F176" s="117"/>
      <c r="G176" s="118"/>
      <c r="H176" s="118"/>
      <c r="I176" s="118"/>
      <c r="J176" s="118"/>
      <c r="K176" s="117"/>
      <c r="L176" s="120"/>
      <c r="M176" s="289">
        <f t="shared" si="26"/>
        <v>0</v>
      </c>
      <c r="N176" s="290">
        <f t="shared" si="27"/>
        <v>1</v>
      </c>
      <c r="O176" s="283">
        <f>IF(ISBLANK('Worksheet 2a'!$D$13),1,
IF(AND(MAX(AC176:AE176)&gt;1,MIN(AC176:AE176)&lt;=1),MAX(AC176:AE176)*MIN(AC176:AE176),
IF(MIN(AC176:AE176)&gt;=1,MAX(AC176:AE176),MIN(AC176:AE176))))</f>
        <v>1</v>
      </c>
      <c r="P176" s="283">
        <f>IF(ISBLANK('Worksheet 2a'!$D$27),1,
IF(AND(MAX(AG176:AI176)&gt;1,MIN(AG176:AI176)&lt;=1),MAX(AG176:AI176)*MIN(AG176:AI176),
IF(MIN(AG176:AI176)&gt;=1,MAX(AG176:AI176),MIN(AG176:AI176))))</f>
        <v>1</v>
      </c>
      <c r="Q176" s="283">
        <f>IF(ISBLANK('Worksheet 2a'!$D$41),1,
IF(AND(MAX(AK176:AM176)&gt;1,MIN(AK176:AM176)&lt;=1),MAX(AK176:AM176)*MIN(AK176:AM176),
IF(MIN(AK176:AM176)&gt;=1,MAX(AK176:AM176),MIN(AK176:AM176))))</f>
        <v>1</v>
      </c>
      <c r="R176" s="283">
        <f>IF(ISBLANK('Worksheet 2b'!$D$13),1,
IF(AND(MAX(AO176:AQ176)&gt;1,MIN(AO176:AQ176)&lt;=1),MAX(AO176:AQ176)*MIN(AO176:AQ176),
IF(MIN(AO176:AQ176)&gt;=1,MAX(AO176:AQ176),MIN(AO176:AQ176))))</f>
        <v>1</v>
      </c>
      <c r="S176" s="283">
        <f>IF(ISBLANK('Worksheet 2b'!$D$27),1,
IF(AND(MAX(AS176:AU176)&gt;1,MIN(AS176:AU176)&lt;=1),MAX(AS176:AU176)*MIN(AS176:AU176),
IF(MIN(AS176:AU176)&gt;=1,MAX(AS176:AU176),MIN(AS176:AU176))))</f>
        <v>1</v>
      </c>
      <c r="T176" s="283">
        <f>IF(ISBLANK('Worksheet 2b'!$D$41),1,
IF(AND(MAX(AW176:AY176)&gt;1,MIN(AW176:AY176)&lt;=1),MAX(AW176:AY176)*MIN(AW176:AY176),
IF(MIN(AW176:AY176)&gt;=1,MAX(AW176:AY176),MIN(AW176:AY176))))</f>
        <v>1</v>
      </c>
      <c r="U176" s="669" cm="1">
        <f t="array" ref="U176">IF(MAX(O176:T176)&lt;=1,1,PRODUCT(IF(O176:T176&gt;=1,O176:T176)))</f>
        <v>1</v>
      </c>
      <c r="V176" s="669">
        <f t="shared" si="28"/>
        <v>1</v>
      </c>
      <c r="W176" s="683" t="str">
        <f t="shared" si="29"/>
        <v>X</v>
      </c>
      <c r="X176" s="683">
        <f>IF(P176=MIN($O176:$T176),IF(COUNTIF($W176:W176,"X")&gt;0,P176,"X"),P176)</f>
        <v>1</v>
      </c>
      <c r="Y176" s="683">
        <f>IF(Q176=MIN($O176:$T176),IF(COUNTIF($W176:X176,"X")&gt;0,Q176,"X"),Q176)</f>
        <v>1</v>
      </c>
      <c r="Z176" s="683">
        <f>IF(R176=MIN($O176:$T176),IF(COUNTIF($W176:Y176,"X")&gt;0,R176,"X"),R176)</f>
        <v>1</v>
      </c>
      <c r="AA176" s="683">
        <f>IF(S176=MIN($O176:$T176),IF(COUNTIF($W176:Z176,"X")&gt;0,S176,"X"),S176)</f>
        <v>1</v>
      </c>
      <c r="AB176" s="684">
        <f>IF(T176=MIN($O176:$T176),IF(COUNTIF($W176:AA176,"X")&gt;0,T176,"X"),T176)</f>
        <v>1</v>
      </c>
      <c r="AC176" s="284">
        <f ca="1">IF(OR(ISBLANK('Worksheet 2a'!$D$13),ISBLANK($D176),ISBLANK($E176),ISERROR(VLOOKUP('Worksheet 2a'!$D$13,INDIRECT(VLOOKUP('Crash Summary Worksheet'!$D176,'Crash Types &amp; Calculations'!$M$5:$N$9,2,FALSE)),VLOOKUP('Crash Summary Worksheet'!$E176,'Crash Types &amp; Calculations'!$D$5:$K$26,8,FALSE),FALSE))),1,VLOOKUP('Worksheet 2a'!$D$13,INDIRECT(VLOOKUP('Crash Summary Worksheet'!$D176,'Crash Types &amp; Calculations'!$M$5:$N$9,2,FALSE)),VLOOKUP('Crash Summary Worksheet'!$E176,'Crash Types &amp; Calculations'!$D$5:$K$26,8,FALSE),FALSE))</f>
        <v>1</v>
      </c>
      <c r="AD176" s="285">
        <f ca="1">IF(OR(ISBLANK('Worksheet 2a'!$D$13),ISBLANK($D176),ISBLANK($E176),$H176="N",ISBLANK($H176)),1,VLOOKUP('Worksheet 2a'!$D$13,INDIRECT(VLOOKUP('Crash Summary Worksheet'!$D176,'Crash Types &amp; Calculations'!$M$5:$N$9,2,FALSE)),VLOOKUP("Wet Pavement",'Crash Types &amp; Calculations'!$D$5:$K$26,8,FALSE),FALSE))</f>
        <v>1</v>
      </c>
      <c r="AE176" s="286">
        <f ca="1">IF(OR(ISBLANK('Worksheet 2a'!$D$13),ISBLANK($D176),ISBLANK($E176),$G176="N",ISBLANK($G176)),1,VLOOKUP('Worksheet 2a'!$D$13,INDIRECT(VLOOKUP('Crash Summary Worksheet'!$D176,'Crash Types &amp; Calculations'!$M$5:$N$9,2,FALSE)),VLOOKUP("Night",'Crash Types &amp; Calculations'!$D$5:$K$26,8,FALSE),FALSE))</f>
        <v>1</v>
      </c>
      <c r="AF176" s="288">
        <f t="shared" si="20"/>
        <v>0</v>
      </c>
      <c r="AG176" s="284">
        <f ca="1">IF(OR(ISBLANK('Worksheet 2a'!$D$27),ISBLANK($D176),ISBLANK($E176),ISERROR(VLOOKUP('Worksheet 2a'!$D$27,INDIRECT(VLOOKUP('Crash Summary Worksheet'!$D176,'Crash Types &amp; Calculations'!$M$5:$N$9,2,FALSE)),VLOOKUP('Crash Summary Worksheet'!$E176,'Crash Types &amp; Calculations'!$D$5:$K$26,8,FALSE),FALSE))),1,VLOOKUP('Worksheet 2a'!$D$27,INDIRECT(VLOOKUP('Crash Summary Worksheet'!$D176,'Crash Types &amp; Calculations'!$M$5:$N$9,2,FALSE)),VLOOKUP('Crash Summary Worksheet'!$E176,'Crash Types &amp; Calculations'!$D$5:$K$26,8,FALSE),FALSE))</f>
        <v>1</v>
      </c>
      <c r="AH176" s="285">
        <f ca="1">IF(OR(ISBLANK('Worksheet 2a'!$D$27),ISBLANK($D176),ISBLANK($E176),$H176="N",ISBLANK($H176)),1,VLOOKUP('Worksheet 2a'!$D$27,INDIRECT(VLOOKUP('Crash Summary Worksheet'!$D176,'Crash Types &amp; Calculations'!$M$5:$N$9,2,FALSE)),VLOOKUP("Wet Pavement",'Crash Types &amp; Calculations'!$D$5:$K$26,8,FALSE),FALSE))</f>
        <v>1</v>
      </c>
      <c r="AI176" s="286">
        <f ca="1">IF(OR(ISBLANK('Worksheet 2a'!$D$27),ISBLANK($D176),ISBLANK($E176),$G176="N",ISBLANK($G176)),1,VLOOKUP('Worksheet 2a'!$D$27,INDIRECT(VLOOKUP('Crash Summary Worksheet'!$D176,'Crash Types &amp; Calculations'!$M$5:$N$9,2,FALSE)),VLOOKUP("Night",'Crash Types &amp; Calculations'!$D$5:$K$26,8,FALSE),FALSE))</f>
        <v>1</v>
      </c>
      <c r="AJ176" s="288">
        <f t="shared" si="21"/>
        <v>0</v>
      </c>
      <c r="AK176" s="284">
        <f ca="1">IF(OR(ISBLANK('Worksheet 2a'!$D$41),ISBLANK($D176),ISBLANK($E176),ISERROR(VLOOKUP('Worksheet 2a'!$D$41,INDIRECT(VLOOKUP('Crash Summary Worksheet'!$D176,'Crash Types &amp; Calculations'!$M$5:$N$9,2,FALSE)),VLOOKUP('Crash Summary Worksheet'!$E176,'Crash Types &amp; Calculations'!$D$5:$K$26,8,FALSE),FALSE))),1,VLOOKUP('Worksheet 2a'!$D$41,INDIRECT(VLOOKUP('Crash Summary Worksheet'!$D176,'Crash Types &amp; Calculations'!$M$5:$N$9,2,FALSE)),VLOOKUP('Crash Summary Worksheet'!$E176,'Crash Types &amp; Calculations'!$D$5:$K$26,8,FALSE),FALSE))</f>
        <v>1</v>
      </c>
      <c r="AL176" s="285">
        <f ca="1">IF(OR(ISBLANK('Worksheet 2a'!$D$41),ISBLANK($D176),ISBLANK($E176),$H176="N",ISBLANK($H176)),1,VLOOKUP('Worksheet 2a'!$D$41,INDIRECT(VLOOKUP('Crash Summary Worksheet'!$D176,'Crash Types &amp; Calculations'!$M$5:$N$9,2,FALSE)),VLOOKUP("Wet Pavement",'Crash Types &amp; Calculations'!$D$5:$K$26,8,FALSE),FALSE))</f>
        <v>1</v>
      </c>
      <c r="AM176" s="287">
        <f ca="1">IF(OR(ISBLANK('Worksheet 2a'!$D$41),ISBLANK($D176),ISBLANK($E176),$G176="N",ISBLANK($G176)),1,VLOOKUP('Worksheet 2a'!$D$41,INDIRECT(VLOOKUP('Crash Summary Worksheet'!$D176,'Crash Types &amp; Calculations'!$M$5:$N$9,2,FALSE)),VLOOKUP("Night",'Crash Types &amp; Calculations'!$D$5:$K$26,8,FALSE),FALSE))</f>
        <v>1</v>
      </c>
      <c r="AN176" s="288">
        <f t="shared" si="22"/>
        <v>0</v>
      </c>
      <c r="AO176" s="284">
        <f ca="1">IF(OR(ISBLANK('Worksheet 2b'!$D$13),ISBLANK($D176),ISBLANK($E176),ISERROR(VLOOKUP('Worksheet 2b'!$D$13,INDIRECT(VLOOKUP('Crash Summary Worksheet'!$D176,'Crash Types &amp; Calculations'!$M$5:$N$9,2,FALSE)),VLOOKUP('Crash Summary Worksheet'!$E176,'Crash Types &amp; Calculations'!$D$5:$K$26,8,FALSE),FALSE))),1,VLOOKUP('Worksheet 2b'!$D$13,INDIRECT(VLOOKUP('Crash Summary Worksheet'!$D176,'Crash Types &amp; Calculations'!$M$5:$N$9,2,FALSE)),VLOOKUP('Crash Summary Worksheet'!$E176,'Crash Types &amp; Calculations'!$D$5:$K$26,8,FALSE),FALSE))</f>
        <v>1</v>
      </c>
      <c r="AP176" s="285">
        <f ca="1">IF(OR(ISBLANK('Worksheet 2b'!$D$13),ISBLANK($D176),ISBLANK($E176),$H176="N",ISBLANK($H176)),1,VLOOKUP('Worksheet 2b'!$D$13,INDIRECT(VLOOKUP('Crash Summary Worksheet'!$D176,'Crash Types &amp; Calculations'!$M$5:$N$9,2,FALSE)),VLOOKUP("Wet Pavement",'Crash Types &amp; Calculations'!$D$5:$K$26,8,FALSE),FALSE))</f>
        <v>1</v>
      </c>
      <c r="AQ176" s="286">
        <f ca="1">IF(OR(ISBLANK('Worksheet 2b'!$D$13),ISBLANK($D176),ISBLANK($E176),$G176="N",ISBLANK($G176)),1,VLOOKUP('Worksheet 2b'!$D$13,INDIRECT(VLOOKUP('Crash Summary Worksheet'!$D176,'Crash Types &amp; Calculations'!$M$5:$N$9,2,FALSE)),VLOOKUP("Night",'Crash Types &amp; Calculations'!$D$5:$K$26,8,FALSE),FALSE))</f>
        <v>1</v>
      </c>
      <c r="AR176" s="288">
        <f t="shared" si="23"/>
        <v>0</v>
      </c>
      <c r="AS176" s="284">
        <f ca="1">IF(OR(ISBLANK('Worksheet 2b'!$D$27),ISBLANK($D176),ISBLANK($E176),ISERROR(VLOOKUP('Worksheet 2b'!$D$27,INDIRECT(VLOOKUP('Crash Summary Worksheet'!$D176,'Crash Types &amp; Calculations'!$M$5:$N$9,2,FALSE)),VLOOKUP('Crash Summary Worksheet'!$E176,'Crash Types &amp; Calculations'!$D$5:$K$26,8,FALSE),FALSE))),1,VLOOKUP('Worksheet 2b'!$D$27,INDIRECT(VLOOKUP('Crash Summary Worksheet'!$D176,'Crash Types &amp; Calculations'!$M$5:$N$9,2,FALSE)),VLOOKUP('Crash Summary Worksheet'!$E176,'Crash Types &amp; Calculations'!$D$5:$K$26,8,FALSE),FALSE))</f>
        <v>1</v>
      </c>
      <c r="AT176" s="285">
        <f ca="1">IF(OR(ISBLANK('Worksheet 2b'!$D$27),ISBLANK($D176),ISBLANK($E176),$H176="N",ISBLANK($H176)),1,VLOOKUP('Worksheet 2b'!$D$27,INDIRECT(VLOOKUP('Crash Summary Worksheet'!$D176,'Crash Types &amp; Calculations'!$M$5:$N$9,2,FALSE)),VLOOKUP("Wet Pavement",'Crash Types &amp; Calculations'!$D$5:$K$26,8,FALSE),FALSE))</f>
        <v>1</v>
      </c>
      <c r="AU176" s="286">
        <f ca="1">IF(OR(ISBLANK('Worksheet 2b'!$D$27),ISBLANK($D176),ISBLANK($E176),$G176="N",ISBLANK($G176)),1,VLOOKUP('Worksheet 2b'!$D$27,INDIRECT(VLOOKUP('Crash Summary Worksheet'!$D176,'Crash Types &amp; Calculations'!$M$5:$N$9,2,FALSE)),VLOOKUP("Night",'Crash Types &amp; Calculations'!$D$5:$K$26,8,FALSE),FALSE))</f>
        <v>1</v>
      </c>
      <c r="AV176" s="288">
        <f t="shared" si="24"/>
        <v>0</v>
      </c>
      <c r="AW176" s="284">
        <f ca="1">IF(OR(ISBLANK('Worksheet 2b'!$D$41),ISBLANK($D176),ISBLANK($E176),ISERROR(VLOOKUP('Worksheet 2b'!$D$41,INDIRECT(VLOOKUP('Crash Summary Worksheet'!$D176,'Crash Types &amp; Calculations'!$M$5:$N$9,2,FALSE)),VLOOKUP('Crash Summary Worksheet'!$E176,'Crash Types &amp; Calculations'!$D$5:$K$26,8,FALSE),FALSE))),1,VLOOKUP('Worksheet 2b'!$D$41,INDIRECT(VLOOKUP('Crash Summary Worksheet'!$D176,'Crash Types &amp; Calculations'!$M$5:$N$9,2,FALSE)),VLOOKUP('Crash Summary Worksheet'!$E176,'Crash Types &amp; Calculations'!$D$5:$K$26,8,FALSE),FALSE))</f>
        <v>1</v>
      </c>
      <c r="AX176" s="285">
        <f ca="1">IF(OR(ISBLANK('Worksheet 2b'!$D$41),ISBLANK($D176),ISBLANK($E176),$H176="N",ISBLANK($H176)),1,VLOOKUP('Worksheet 2b'!$D$41,INDIRECT(VLOOKUP('Crash Summary Worksheet'!$D176,'Crash Types &amp; Calculations'!$M$5:$N$9,2,FALSE)),VLOOKUP("Wet Pavement",'Crash Types &amp; Calculations'!$D$5:$K$26,8,FALSE),FALSE))</f>
        <v>1</v>
      </c>
      <c r="AY176" s="287">
        <f ca="1">IF(OR(ISBLANK('Worksheet 2b'!$D$41),ISBLANK($D176),ISBLANK($E176),$G176="N",ISBLANK($G176)),1,VLOOKUP('Worksheet 2b'!$D$41,INDIRECT(VLOOKUP('Crash Summary Worksheet'!$D176,'Crash Types &amp; Calculations'!$M$5:$N$9,2,FALSE)),VLOOKUP("Night",'Crash Types &amp; Calculations'!$D$5:$K$26,8,FALSE),FALSE))</f>
        <v>1</v>
      </c>
      <c r="AZ176" s="288">
        <f t="shared" si="25"/>
        <v>0</v>
      </c>
    </row>
    <row r="177" spans="1:52" ht="12.75" customHeight="1" x14ac:dyDescent="0.2">
      <c r="A177" s="618">
        <v>172</v>
      </c>
      <c r="B177" s="118"/>
      <c r="C177" s="119"/>
      <c r="D177" s="117"/>
      <c r="E177" s="117"/>
      <c r="F177" s="117"/>
      <c r="G177" s="118"/>
      <c r="H177" s="118"/>
      <c r="I177" s="118"/>
      <c r="J177" s="118"/>
      <c r="K177" s="117"/>
      <c r="L177" s="120"/>
      <c r="M177" s="289">
        <f t="shared" si="26"/>
        <v>0</v>
      </c>
      <c r="N177" s="290">
        <f t="shared" si="27"/>
        <v>1</v>
      </c>
      <c r="O177" s="283">
        <f>IF(ISBLANK('Worksheet 2a'!$D$13),1,
IF(AND(MAX(AC177:AE177)&gt;1,MIN(AC177:AE177)&lt;=1),MAX(AC177:AE177)*MIN(AC177:AE177),
IF(MIN(AC177:AE177)&gt;=1,MAX(AC177:AE177),MIN(AC177:AE177))))</f>
        <v>1</v>
      </c>
      <c r="P177" s="283">
        <f>IF(ISBLANK('Worksheet 2a'!$D$27),1,
IF(AND(MAX(AG177:AI177)&gt;1,MIN(AG177:AI177)&lt;=1),MAX(AG177:AI177)*MIN(AG177:AI177),
IF(MIN(AG177:AI177)&gt;=1,MAX(AG177:AI177),MIN(AG177:AI177))))</f>
        <v>1</v>
      </c>
      <c r="Q177" s="283">
        <f>IF(ISBLANK('Worksheet 2a'!$D$41),1,
IF(AND(MAX(AK177:AM177)&gt;1,MIN(AK177:AM177)&lt;=1),MAX(AK177:AM177)*MIN(AK177:AM177),
IF(MIN(AK177:AM177)&gt;=1,MAX(AK177:AM177),MIN(AK177:AM177))))</f>
        <v>1</v>
      </c>
      <c r="R177" s="283">
        <f>IF(ISBLANK('Worksheet 2b'!$D$13),1,
IF(AND(MAX(AO177:AQ177)&gt;1,MIN(AO177:AQ177)&lt;=1),MAX(AO177:AQ177)*MIN(AO177:AQ177),
IF(MIN(AO177:AQ177)&gt;=1,MAX(AO177:AQ177),MIN(AO177:AQ177))))</f>
        <v>1</v>
      </c>
      <c r="S177" s="283">
        <f>IF(ISBLANK('Worksheet 2b'!$D$27),1,
IF(AND(MAX(AS177:AU177)&gt;1,MIN(AS177:AU177)&lt;=1),MAX(AS177:AU177)*MIN(AS177:AU177),
IF(MIN(AS177:AU177)&gt;=1,MAX(AS177:AU177),MIN(AS177:AU177))))</f>
        <v>1</v>
      </c>
      <c r="T177" s="283">
        <f>IF(ISBLANK('Worksheet 2b'!$D$41),1,
IF(AND(MAX(AW177:AY177)&gt;1,MIN(AW177:AY177)&lt;=1),MAX(AW177:AY177)*MIN(AW177:AY177),
IF(MIN(AW177:AY177)&gt;=1,MAX(AW177:AY177),MIN(AW177:AY177))))</f>
        <v>1</v>
      </c>
      <c r="U177" s="669" cm="1">
        <f t="array" ref="U177">IF(MAX(O177:T177)&lt;=1,1,PRODUCT(IF(O177:T177&gt;=1,O177:T177)))</f>
        <v>1</v>
      </c>
      <c r="V177" s="669">
        <f t="shared" si="28"/>
        <v>1</v>
      </c>
      <c r="W177" s="683" t="str">
        <f t="shared" si="29"/>
        <v>X</v>
      </c>
      <c r="X177" s="683">
        <f>IF(P177=MIN($O177:$T177),IF(COUNTIF($W177:W177,"X")&gt;0,P177,"X"),P177)</f>
        <v>1</v>
      </c>
      <c r="Y177" s="683">
        <f>IF(Q177=MIN($O177:$T177),IF(COUNTIF($W177:X177,"X")&gt;0,Q177,"X"),Q177)</f>
        <v>1</v>
      </c>
      <c r="Z177" s="683">
        <f>IF(R177=MIN($O177:$T177),IF(COUNTIF($W177:Y177,"X")&gt;0,R177,"X"),R177)</f>
        <v>1</v>
      </c>
      <c r="AA177" s="683">
        <f>IF(S177=MIN($O177:$T177),IF(COUNTIF($W177:Z177,"X")&gt;0,S177,"X"),S177)</f>
        <v>1</v>
      </c>
      <c r="AB177" s="684">
        <f>IF(T177=MIN($O177:$T177),IF(COUNTIF($W177:AA177,"X")&gt;0,T177,"X"),T177)</f>
        <v>1</v>
      </c>
      <c r="AC177" s="284">
        <f ca="1">IF(OR(ISBLANK('Worksheet 2a'!$D$13),ISBLANK($D177),ISBLANK($E177),ISERROR(VLOOKUP('Worksheet 2a'!$D$13,INDIRECT(VLOOKUP('Crash Summary Worksheet'!$D177,'Crash Types &amp; Calculations'!$M$5:$N$9,2,FALSE)),VLOOKUP('Crash Summary Worksheet'!$E177,'Crash Types &amp; Calculations'!$D$5:$K$26,8,FALSE),FALSE))),1,VLOOKUP('Worksheet 2a'!$D$13,INDIRECT(VLOOKUP('Crash Summary Worksheet'!$D177,'Crash Types &amp; Calculations'!$M$5:$N$9,2,FALSE)),VLOOKUP('Crash Summary Worksheet'!$E177,'Crash Types &amp; Calculations'!$D$5:$K$26,8,FALSE),FALSE))</f>
        <v>1</v>
      </c>
      <c r="AD177" s="285">
        <f ca="1">IF(OR(ISBLANK('Worksheet 2a'!$D$13),ISBLANK($D177),ISBLANK($E177),$H177="N",ISBLANK($H177)),1,VLOOKUP('Worksheet 2a'!$D$13,INDIRECT(VLOOKUP('Crash Summary Worksheet'!$D177,'Crash Types &amp; Calculations'!$M$5:$N$9,2,FALSE)),VLOOKUP("Wet Pavement",'Crash Types &amp; Calculations'!$D$5:$K$26,8,FALSE),FALSE))</f>
        <v>1</v>
      </c>
      <c r="AE177" s="286">
        <f ca="1">IF(OR(ISBLANK('Worksheet 2a'!$D$13),ISBLANK($D177),ISBLANK($E177),$G177="N",ISBLANK($G177)),1,VLOOKUP('Worksheet 2a'!$D$13,INDIRECT(VLOOKUP('Crash Summary Worksheet'!$D177,'Crash Types &amp; Calculations'!$M$5:$N$9,2,FALSE)),VLOOKUP("Night",'Crash Types &amp; Calculations'!$D$5:$K$26,8,FALSE),FALSE))</f>
        <v>1</v>
      </c>
      <c r="AF177" s="288">
        <f t="shared" si="20"/>
        <v>0</v>
      </c>
      <c r="AG177" s="284">
        <f ca="1">IF(OR(ISBLANK('Worksheet 2a'!$D$27),ISBLANK($D177),ISBLANK($E177),ISERROR(VLOOKUP('Worksheet 2a'!$D$27,INDIRECT(VLOOKUP('Crash Summary Worksheet'!$D177,'Crash Types &amp; Calculations'!$M$5:$N$9,2,FALSE)),VLOOKUP('Crash Summary Worksheet'!$E177,'Crash Types &amp; Calculations'!$D$5:$K$26,8,FALSE),FALSE))),1,VLOOKUP('Worksheet 2a'!$D$27,INDIRECT(VLOOKUP('Crash Summary Worksheet'!$D177,'Crash Types &amp; Calculations'!$M$5:$N$9,2,FALSE)),VLOOKUP('Crash Summary Worksheet'!$E177,'Crash Types &amp; Calculations'!$D$5:$K$26,8,FALSE),FALSE))</f>
        <v>1</v>
      </c>
      <c r="AH177" s="285">
        <f ca="1">IF(OR(ISBLANK('Worksheet 2a'!$D$27),ISBLANK($D177),ISBLANK($E177),$H177="N",ISBLANK($H177)),1,VLOOKUP('Worksheet 2a'!$D$27,INDIRECT(VLOOKUP('Crash Summary Worksheet'!$D177,'Crash Types &amp; Calculations'!$M$5:$N$9,2,FALSE)),VLOOKUP("Wet Pavement",'Crash Types &amp; Calculations'!$D$5:$K$26,8,FALSE),FALSE))</f>
        <v>1</v>
      </c>
      <c r="AI177" s="286">
        <f ca="1">IF(OR(ISBLANK('Worksheet 2a'!$D$27),ISBLANK($D177),ISBLANK($E177),$G177="N",ISBLANK($G177)),1,VLOOKUP('Worksheet 2a'!$D$27,INDIRECT(VLOOKUP('Crash Summary Worksheet'!$D177,'Crash Types &amp; Calculations'!$M$5:$N$9,2,FALSE)),VLOOKUP("Night",'Crash Types &amp; Calculations'!$D$5:$K$26,8,FALSE),FALSE))</f>
        <v>1</v>
      </c>
      <c r="AJ177" s="288">
        <f t="shared" si="21"/>
        <v>0</v>
      </c>
      <c r="AK177" s="284">
        <f ca="1">IF(OR(ISBLANK('Worksheet 2a'!$D$41),ISBLANK($D177),ISBLANK($E177),ISERROR(VLOOKUP('Worksheet 2a'!$D$41,INDIRECT(VLOOKUP('Crash Summary Worksheet'!$D177,'Crash Types &amp; Calculations'!$M$5:$N$9,2,FALSE)),VLOOKUP('Crash Summary Worksheet'!$E177,'Crash Types &amp; Calculations'!$D$5:$K$26,8,FALSE),FALSE))),1,VLOOKUP('Worksheet 2a'!$D$41,INDIRECT(VLOOKUP('Crash Summary Worksheet'!$D177,'Crash Types &amp; Calculations'!$M$5:$N$9,2,FALSE)),VLOOKUP('Crash Summary Worksheet'!$E177,'Crash Types &amp; Calculations'!$D$5:$K$26,8,FALSE),FALSE))</f>
        <v>1</v>
      </c>
      <c r="AL177" s="285">
        <f ca="1">IF(OR(ISBLANK('Worksheet 2a'!$D$41),ISBLANK($D177),ISBLANK($E177),$H177="N",ISBLANK($H177)),1,VLOOKUP('Worksheet 2a'!$D$41,INDIRECT(VLOOKUP('Crash Summary Worksheet'!$D177,'Crash Types &amp; Calculations'!$M$5:$N$9,2,FALSE)),VLOOKUP("Wet Pavement",'Crash Types &amp; Calculations'!$D$5:$K$26,8,FALSE),FALSE))</f>
        <v>1</v>
      </c>
      <c r="AM177" s="287">
        <f ca="1">IF(OR(ISBLANK('Worksheet 2a'!$D$41),ISBLANK($D177),ISBLANK($E177),$G177="N",ISBLANK($G177)),1,VLOOKUP('Worksheet 2a'!$D$41,INDIRECT(VLOOKUP('Crash Summary Worksheet'!$D177,'Crash Types &amp; Calculations'!$M$5:$N$9,2,FALSE)),VLOOKUP("Night",'Crash Types &amp; Calculations'!$D$5:$K$26,8,FALSE),FALSE))</f>
        <v>1</v>
      </c>
      <c r="AN177" s="288">
        <f t="shared" si="22"/>
        <v>0</v>
      </c>
      <c r="AO177" s="284">
        <f ca="1">IF(OR(ISBLANK('Worksheet 2b'!$D$13),ISBLANK($D177),ISBLANK($E177),ISERROR(VLOOKUP('Worksheet 2b'!$D$13,INDIRECT(VLOOKUP('Crash Summary Worksheet'!$D177,'Crash Types &amp; Calculations'!$M$5:$N$9,2,FALSE)),VLOOKUP('Crash Summary Worksheet'!$E177,'Crash Types &amp; Calculations'!$D$5:$K$26,8,FALSE),FALSE))),1,VLOOKUP('Worksheet 2b'!$D$13,INDIRECT(VLOOKUP('Crash Summary Worksheet'!$D177,'Crash Types &amp; Calculations'!$M$5:$N$9,2,FALSE)),VLOOKUP('Crash Summary Worksheet'!$E177,'Crash Types &amp; Calculations'!$D$5:$K$26,8,FALSE),FALSE))</f>
        <v>1</v>
      </c>
      <c r="AP177" s="285">
        <f ca="1">IF(OR(ISBLANK('Worksheet 2b'!$D$13),ISBLANK($D177),ISBLANK($E177),$H177="N",ISBLANK($H177)),1,VLOOKUP('Worksheet 2b'!$D$13,INDIRECT(VLOOKUP('Crash Summary Worksheet'!$D177,'Crash Types &amp; Calculations'!$M$5:$N$9,2,FALSE)),VLOOKUP("Wet Pavement",'Crash Types &amp; Calculations'!$D$5:$K$26,8,FALSE),FALSE))</f>
        <v>1</v>
      </c>
      <c r="AQ177" s="286">
        <f ca="1">IF(OR(ISBLANK('Worksheet 2b'!$D$13),ISBLANK($D177),ISBLANK($E177),$G177="N",ISBLANK($G177)),1,VLOOKUP('Worksheet 2b'!$D$13,INDIRECT(VLOOKUP('Crash Summary Worksheet'!$D177,'Crash Types &amp; Calculations'!$M$5:$N$9,2,FALSE)),VLOOKUP("Night",'Crash Types &amp; Calculations'!$D$5:$K$26,8,FALSE),FALSE))</f>
        <v>1</v>
      </c>
      <c r="AR177" s="288">
        <f t="shared" si="23"/>
        <v>0</v>
      </c>
      <c r="AS177" s="284">
        <f ca="1">IF(OR(ISBLANK('Worksheet 2b'!$D$27),ISBLANK($D177),ISBLANK($E177),ISERROR(VLOOKUP('Worksheet 2b'!$D$27,INDIRECT(VLOOKUP('Crash Summary Worksheet'!$D177,'Crash Types &amp; Calculations'!$M$5:$N$9,2,FALSE)),VLOOKUP('Crash Summary Worksheet'!$E177,'Crash Types &amp; Calculations'!$D$5:$K$26,8,FALSE),FALSE))),1,VLOOKUP('Worksheet 2b'!$D$27,INDIRECT(VLOOKUP('Crash Summary Worksheet'!$D177,'Crash Types &amp; Calculations'!$M$5:$N$9,2,FALSE)),VLOOKUP('Crash Summary Worksheet'!$E177,'Crash Types &amp; Calculations'!$D$5:$K$26,8,FALSE),FALSE))</f>
        <v>1</v>
      </c>
      <c r="AT177" s="285">
        <f ca="1">IF(OR(ISBLANK('Worksheet 2b'!$D$27),ISBLANK($D177),ISBLANK($E177),$H177="N",ISBLANK($H177)),1,VLOOKUP('Worksheet 2b'!$D$27,INDIRECT(VLOOKUP('Crash Summary Worksheet'!$D177,'Crash Types &amp; Calculations'!$M$5:$N$9,2,FALSE)),VLOOKUP("Wet Pavement",'Crash Types &amp; Calculations'!$D$5:$K$26,8,FALSE),FALSE))</f>
        <v>1</v>
      </c>
      <c r="AU177" s="286">
        <f ca="1">IF(OR(ISBLANK('Worksheet 2b'!$D$27),ISBLANK($D177),ISBLANK($E177),$G177="N",ISBLANK($G177)),1,VLOOKUP('Worksheet 2b'!$D$27,INDIRECT(VLOOKUP('Crash Summary Worksheet'!$D177,'Crash Types &amp; Calculations'!$M$5:$N$9,2,FALSE)),VLOOKUP("Night",'Crash Types &amp; Calculations'!$D$5:$K$26,8,FALSE),FALSE))</f>
        <v>1</v>
      </c>
      <c r="AV177" s="288">
        <f t="shared" si="24"/>
        <v>0</v>
      </c>
      <c r="AW177" s="284">
        <f ca="1">IF(OR(ISBLANK('Worksheet 2b'!$D$41),ISBLANK($D177),ISBLANK($E177),ISERROR(VLOOKUP('Worksheet 2b'!$D$41,INDIRECT(VLOOKUP('Crash Summary Worksheet'!$D177,'Crash Types &amp; Calculations'!$M$5:$N$9,2,FALSE)),VLOOKUP('Crash Summary Worksheet'!$E177,'Crash Types &amp; Calculations'!$D$5:$K$26,8,FALSE),FALSE))),1,VLOOKUP('Worksheet 2b'!$D$41,INDIRECT(VLOOKUP('Crash Summary Worksheet'!$D177,'Crash Types &amp; Calculations'!$M$5:$N$9,2,FALSE)),VLOOKUP('Crash Summary Worksheet'!$E177,'Crash Types &amp; Calculations'!$D$5:$K$26,8,FALSE),FALSE))</f>
        <v>1</v>
      </c>
      <c r="AX177" s="285">
        <f ca="1">IF(OR(ISBLANK('Worksheet 2b'!$D$41),ISBLANK($D177),ISBLANK($E177),$H177="N",ISBLANK($H177)),1,VLOOKUP('Worksheet 2b'!$D$41,INDIRECT(VLOOKUP('Crash Summary Worksheet'!$D177,'Crash Types &amp; Calculations'!$M$5:$N$9,2,FALSE)),VLOOKUP("Wet Pavement",'Crash Types &amp; Calculations'!$D$5:$K$26,8,FALSE),FALSE))</f>
        <v>1</v>
      </c>
      <c r="AY177" s="287">
        <f ca="1">IF(OR(ISBLANK('Worksheet 2b'!$D$41),ISBLANK($D177),ISBLANK($E177),$G177="N",ISBLANK($G177)),1,VLOOKUP('Worksheet 2b'!$D$41,INDIRECT(VLOOKUP('Crash Summary Worksheet'!$D177,'Crash Types &amp; Calculations'!$M$5:$N$9,2,FALSE)),VLOOKUP("Night",'Crash Types &amp; Calculations'!$D$5:$K$26,8,FALSE),FALSE))</f>
        <v>1</v>
      </c>
      <c r="AZ177" s="288">
        <f t="shared" si="25"/>
        <v>0</v>
      </c>
    </row>
    <row r="178" spans="1:52" ht="12.75" customHeight="1" x14ac:dyDescent="0.2">
      <c r="A178" s="618">
        <v>173</v>
      </c>
      <c r="B178" s="118"/>
      <c r="C178" s="119"/>
      <c r="D178" s="117"/>
      <c r="E178" s="117"/>
      <c r="F178" s="117"/>
      <c r="G178" s="118"/>
      <c r="H178" s="118"/>
      <c r="I178" s="118"/>
      <c r="J178" s="118"/>
      <c r="K178" s="117"/>
      <c r="L178" s="120"/>
      <c r="M178" s="289">
        <f t="shared" si="26"/>
        <v>0</v>
      </c>
      <c r="N178" s="290">
        <f t="shared" si="27"/>
        <v>1</v>
      </c>
      <c r="O178" s="283">
        <f>IF(ISBLANK('Worksheet 2a'!$D$13),1,
IF(AND(MAX(AC178:AE178)&gt;1,MIN(AC178:AE178)&lt;=1),MAX(AC178:AE178)*MIN(AC178:AE178),
IF(MIN(AC178:AE178)&gt;=1,MAX(AC178:AE178),MIN(AC178:AE178))))</f>
        <v>1</v>
      </c>
      <c r="P178" s="283">
        <f>IF(ISBLANK('Worksheet 2a'!$D$27),1,
IF(AND(MAX(AG178:AI178)&gt;1,MIN(AG178:AI178)&lt;=1),MAX(AG178:AI178)*MIN(AG178:AI178),
IF(MIN(AG178:AI178)&gt;=1,MAX(AG178:AI178),MIN(AG178:AI178))))</f>
        <v>1</v>
      </c>
      <c r="Q178" s="283">
        <f>IF(ISBLANK('Worksheet 2a'!$D$41),1,
IF(AND(MAX(AK178:AM178)&gt;1,MIN(AK178:AM178)&lt;=1),MAX(AK178:AM178)*MIN(AK178:AM178),
IF(MIN(AK178:AM178)&gt;=1,MAX(AK178:AM178),MIN(AK178:AM178))))</f>
        <v>1</v>
      </c>
      <c r="R178" s="283">
        <f>IF(ISBLANK('Worksheet 2b'!$D$13),1,
IF(AND(MAX(AO178:AQ178)&gt;1,MIN(AO178:AQ178)&lt;=1),MAX(AO178:AQ178)*MIN(AO178:AQ178),
IF(MIN(AO178:AQ178)&gt;=1,MAX(AO178:AQ178),MIN(AO178:AQ178))))</f>
        <v>1</v>
      </c>
      <c r="S178" s="283">
        <f>IF(ISBLANK('Worksheet 2b'!$D$27),1,
IF(AND(MAX(AS178:AU178)&gt;1,MIN(AS178:AU178)&lt;=1),MAX(AS178:AU178)*MIN(AS178:AU178),
IF(MIN(AS178:AU178)&gt;=1,MAX(AS178:AU178),MIN(AS178:AU178))))</f>
        <v>1</v>
      </c>
      <c r="T178" s="283">
        <f>IF(ISBLANK('Worksheet 2b'!$D$41),1,
IF(AND(MAX(AW178:AY178)&gt;1,MIN(AW178:AY178)&lt;=1),MAX(AW178:AY178)*MIN(AW178:AY178),
IF(MIN(AW178:AY178)&gt;=1,MAX(AW178:AY178),MIN(AW178:AY178))))</f>
        <v>1</v>
      </c>
      <c r="U178" s="669" cm="1">
        <f t="array" ref="U178">IF(MAX(O178:T178)&lt;=1,1,PRODUCT(IF(O178:T178&gt;=1,O178:T178)))</f>
        <v>1</v>
      </c>
      <c r="V178" s="669">
        <f t="shared" si="28"/>
        <v>1</v>
      </c>
      <c r="W178" s="683" t="str">
        <f t="shared" si="29"/>
        <v>X</v>
      </c>
      <c r="X178" s="683">
        <f>IF(P178=MIN($O178:$T178),IF(COUNTIF($W178:W178,"X")&gt;0,P178,"X"),P178)</f>
        <v>1</v>
      </c>
      <c r="Y178" s="683">
        <f>IF(Q178=MIN($O178:$T178),IF(COUNTIF($W178:X178,"X")&gt;0,Q178,"X"),Q178)</f>
        <v>1</v>
      </c>
      <c r="Z178" s="683">
        <f>IF(R178=MIN($O178:$T178),IF(COUNTIF($W178:Y178,"X")&gt;0,R178,"X"),R178)</f>
        <v>1</v>
      </c>
      <c r="AA178" s="683">
        <f>IF(S178=MIN($O178:$T178),IF(COUNTIF($W178:Z178,"X")&gt;0,S178,"X"),S178)</f>
        <v>1</v>
      </c>
      <c r="AB178" s="684">
        <f>IF(T178=MIN($O178:$T178),IF(COUNTIF($W178:AA178,"X")&gt;0,T178,"X"),T178)</f>
        <v>1</v>
      </c>
      <c r="AC178" s="284">
        <f ca="1">IF(OR(ISBLANK('Worksheet 2a'!$D$13),ISBLANK($D178),ISBLANK($E178),ISERROR(VLOOKUP('Worksheet 2a'!$D$13,INDIRECT(VLOOKUP('Crash Summary Worksheet'!$D178,'Crash Types &amp; Calculations'!$M$5:$N$9,2,FALSE)),VLOOKUP('Crash Summary Worksheet'!$E178,'Crash Types &amp; Calculations'!$D$5:$K$26,8,FALSE),FALSE))),1,VLOOKUP('Worksheet 2a'!$D$13,INDIRECT(VLOOKUP('Crash Summary Worksheet'!$D178,'Crash Types &amp; Calculations'!$M$5:$N$9,2,FALSE)),VLOOKUP('Crash Summary Worksheet'!$E178,'Crash Types &amp; Calculations'!$D$5:$K$26,8,FALSE),FALSE))</f>
        <v>1</v>
      </c>
      <c r="AD178" s="285">
        <f ca="1">IF(OR(ISBLANK('Worksheet 2a'!$D$13),ISBLANK($D178),ISBLANK($E178),$H178="N",ISBLANK($H178)),1,VLOOKUP('Worksheet 2a'!$D$13,INDIRECT(VLOOKUP('Crash Summary Worksheet'!$D178,'Crash Types &amp; Calculations'!$M$5:$N$9,2,FALSE)),VLOOKUP("Wet Pavement",'Crash Types &amp; Calculations'!$D$5:$K$26,8,FALSE),FALSE))</f>
        <v>1</v>
      </c>
      <c r="AE178" s="286">
        <f ca="1">IF(OR(ISBLANK('Worksheet 2a'!$D$13),ISBLANK($D178),ISBLANK($E178),$G178="N",ISBLANK($G178)),1,VLOOKUP('Worksheet 2a'!$D$13,INDIRECT(VLOOKUP('Crash Summary Worksheet'!$D178,'Crash Types &amp; Calculations'!$M$5:$N$9,2,FALSE)),VLOOKUP("Night",'Crash Types &amp; Calculations'!$D$5:$K$26,8,FALSE),FALSE))</f>
        <v>1</v>
      </c>
      <c r="AF178" s="288">
        <f t="shared" si="20"/>
        <v>0</v>
      </c>
      <c r="AG178" s="284">
        <f ca="1">IF(OR(ISBLANK('Worksheet 2a'!$D$27),ISBLANK($D178),ISBLANK($E178),ISERROR(VLOOKUP('Worksheet 2a'!$D$27,INDIRECT(VLOOKUP('Crash Summary Worksheet'!$D178,'Crash Types &amp; Calculations'!$M$5:$N$9,2,FALSE)),VLOOKUP('Crash Summary Worksheet'!$E178,'Crash Types &amp; Calculations'!$D$5:$K$26,8,FALSE),FALSE))),1,VLOOKUP('Worksheet 2a'!$D$27,INDIRECT(VLOOKUP('Crash Summary Worksheet'!$D178,'Crash Types &amp; Calculations'!$M$5:$N$9,2,FALSE)),VLOOKUP('Crash Summary Worksheet'!$E178,'Crash Types &amp; Calculations'!$D$5:$K$26,8,FALSE),FALSE))</f>
        <v>1</v>
      </c>
      <c r="AH178" s="285">
        <f ca="1">IF(OR(ISBLANK('Worksheet 2a'!$D$27),ISBLANK($D178),ISBLANK($E178),$H178="N",ISBLANK($H178)),1,VLOOKUP('Worksheet 2a'!$D$27,INDIRECT(VLOOKUP('Crash Summary Worksheet'!$D178,'Crash Types &amp; Calculations'!$M$5:$N$9,2,FALSE)),VLOOKUP("Wet Pavement",'Crash Types &amp; Calculations'!$D$5:$K$26,8,FALSE),FALSE))</f>
        <v>1</v>
      </c>
      <c r="AI178" s="286">
        <f ca="1">IF(OR(ISBLANK('Worksheet 2a'!$D$27),ISBLANK($D178),ISBLANK($E178),$G178="N",ISBLANK($G178)),1,VLOOKUP('Worksheet 2a'!$D$27,INDIRECT(VLOOKUP('Crash Summary Worksheet'!$D178,'Crash Types &amp; Calculations'!$M$5:$N$9,2,FALSE)),VLOOKUP("Night",'Crash Types &amp; Calculations'!$D$5:$K$26,8,FALSE),FALSE))</f>
        <v>1</v>
      </c>
      <c r="AJ178" s="288">
        <f t="shared" si="21"/>
        <v>0</v>
      </c>
      <c r="AK178" s="284">
        <f ca="1">IF(OR(ISBLANK('Worksheet 2a'!$D$41),ISBLANK($D178),ISBLANK($E178),ISERROR(VLOOKUP('Worksheet 2a'!$D$41,INDIRECT(VLOOKUP('Crash Summary Worksheet'!$D178,'Crash Types &amp; Calculations'!$M$5:$N$9,2,FALSE)),VLOOKUP('Crash Summary Worksheet'!$E178,'Crash Types &amp; Calculations'!$D$5:$K$26,8,FALSE),FALSE))),1,VLOOKUP('Worksheet 2a'!$D$41,INDIRECT(VLOOKUP('Crash Summary Worksheet'!$D178,'Crash Types &amp; Calculations'!$M$5:$N$9,2,FALSE)),VLOOKUP('Crash Summary Worksheet'!$E178,'Crash Types &amp; Calculations'!$D$5:$K$26,8,FALSE),FALSE))</f>
        <v>1</v>
      </c>
      <c r="AL178" s="285">
        <f ca="1">IF(OR(ISBLANK('Worksheet 2a'!$D$41),ISBLANK($D178),ISBLANK($E178),$H178="N",ISBLANK($H178)),1,VLOOKUP('Worksheet 2a'!$D$41,INDIRECT(VLOOKUP('Crash Summary Worksheet'!$D178,'Crash Types &amp; Calculations'!$M$5:$N$9,2,FALSE)),VLOOKUP("Wet Pavement",'Crash Types &amp; Calculations'!$D$5:$K$26,8,FALSE),FALSE))</f>
        <v>1</v>
      </c>
      <c r="AM178" s="287">
        <f ca="1">IF(OR(ISBLANK('Worksheet 2a'!$D$41),ISBLANK($D178),ISBLANK($E178),$G178="N",ISBLANK($G178)),1,VLOOKUP('Worksheet 2a'!$D$41,INDIRECT(VLOOKUP('Crash Summary Worksheet'!$D178,'Crash Types &amp; Calculations'!$M$5:$N$9,2,FALSE)),VLOOKUP("Night",'Crash Types &amp; Calculations'!$D$5:$K$26,8,FALSE),FALSE))</f>
        <v>1</v>
      </c>
      <c r="AN178" s="288">
        <f t="shared" si="22"/>
        <v>0</v>
      </c>
      <c r="AO178" s="284">
        <f ca="1">IF(OR(ISBLANK('Worksheet 2b'!$D$13),ISBLANK($D178),ISBLANK($E178),ISERROR(VLOOKUP('Worksheet 2b'!$D$13,INDIRECT(VLOOKUP('Crash Summary Worksheet'!$D178,'Crash Types &amp; Calculations'!$M$5:$N$9,2,FALSE)),VLOOKUP('Crash Summary Worksheet'!$E178,'Crash Types &amp; Calculations'!$D$5:$K$26,8,FALSE),FALSE))),1,VLOOKUP('Worksheet 2b'!$D$13,INDIRECT(VLOOKUP('Crash Summary Worksheet'!$D178,'Crash Types &amp; Calculations'!$M$5:$N$9,2,FALSE)),VLOOKUP('Crash Summary Worksheet'!$E178,'Crash Types &amp; Calculations'!$D$5:$K$26,8,FALSE),FALSE))</f>
        <v>1</v>
      </c>
      <c r="AP178" s="285">
        <f ca="1">IF(OR(ISBLANK('Worksheet 2b'!$D$13),ISBLANK($D178),ISBLANK($E178),$H178="N",ISBLANK($H178)),1,VLOOKUP('Worksheet 2b'!$D$13,INDIRECT(VLOOKUP('Crash Summary Worksheet'!$D178,'Crash Types &amp; Calculations'!$M$5:$N$9,2,FALSE)),VLOOKUP("Wet Pavement",'Crash Types &amp; Calculations'!$D$5:$K$26,8,FALSE),FALSE))</f>
        <v>1</v>
      </c>
      <c r="AQ178" s="286">
        <f ca="1">IF(OR(ISBLANK('Worksheet 2b'!$D$13),ISBLANK($D178),ISBLANK($E178),$G178="N",ISBLANK($G178)),1,VLOOKUP('Worksheet 2b'!$D$13,INDIRECT(VLOOKUP('Crash Summary Worksheet'!$D178,'Crash Types &amp; Calculations'!$M$5:$N$9,2,FALSE)),VLOOKUP("Night",'Crash Types &amp; Calculations'!$D$5:$K$26,8,FALSE),FALSE))</f>
        <v>1</v>
      </c>
      <c r="AR178" s="288">
        <f t="shared" si="23"/>
        <v>0</v>
      </c>
      <c r="AS178" s="284">
        <f ca="1">IF(OR(ISBLANK('Worksheet 2b'!$D$27),ISBLANK($D178),ISBLANK($E178),ISERROR(VLOOKUP('Worksheet 2b'!$D$27,INDIRECT(VLOOKUP('Crash Summary Worksheet'!$D178,'Crash Types &amp; Calculations'!$M$5:$N$9,2,FALSE)),VLOOKUP('Crash Summary Worksheet'!$E178,'Crash Types &amp; Calculations'!$D$5:$K$26,8,FALSE),FALSE))),1,VLOOKUP('Worksheet 2b'!$D$27,INDIRECT(VLOOKUP('Crash Summary Worksheet'!$D178,'Crash Types &amp; Calculations'!$M$5:$N$9,2,FALSE)),VLOOKUP('Crash Summary Worksheet'!$E178,'Crash Types &amp; Calculations'!$D$5:$K$26,8,FALSE),FALSE))</f>
        <v>1</v>
      </c>
      <c r="AT178" s="285">
        <f ca="1">IF(OR(ISBLANK('Worksheet 2b'!$D$27),ISBLANK($D178),ISBLANK($E178),$H178="N",ISBLANK($H178)),1,VLOOKUP('Worksheet 2b'!$D$27,INDIRECT(VLOOKUP('Crash Summary Worksheet'!$D178,'Crash Types &amp; Calculations'!$M$5:$N$9,2,FALSE)),VLOOKUP("Wet Pavement",'Crash Types &amp; Calculations'!$D$5:$K$26,8,FALSE),FALSE))</f>
        <v>1</v>
      </c>
      <c r="AU178" s="286">
        <f ca="1">IF(OR(ISBLANK('Worksheet 2b'!$D$27),ISBLANK($D178),ISBLANK($E178),$G178="N",ISBLANK($G178)),1,VLOOKUP('Worksheet 2b'!$D$27,INDIRECT(VLOOKUP('Crash Summary Worksheet'!$D178,'Crash Types &amp; Calculations'!$M$5:$N$9,2,FALSE)),VLOOKUP("Night",'Crash Types &amp; Calculations'!$D$5:$K$26,8,FALSE),FALSE))</f>
        <v>1</v>
      </c>
      <c r="AV178" s="288">
        <f t="shared" si="24"/>
        <v>0</v>
      </c>
      <c r="AW178" s="284">
        <f ca="1">IF(OR(ISBLANK('Worksheet 2b'!$D$41),ISBLANK($D178),ISBLANK($E178),ISERROR(VLOOKUP('Worksheet 2b'!$D$41,INDIRECT(VLOOKUP('Crash Summary Worksheet'!$D178,'Crash Types &amp; Calculations'!$M$5:$N$9,2,FALSE)),VLOOKUP('Crash Summary Worksheet'!$E178,'Crash Types &amp; Calculations'!$D$5:$K$26,8,FALSE),FALSE))),1,VLOOKUP('Worksheet 2b'!$D$41,INDIRECT(VLOOKUP('Crash Summary Worksheet'!$D178,'Crash Types &amp; Calculations'!$M$5:$N$9,2,FALSE)),VLOOKUP('Crash Summary Worksheet'!$E178,'Crash Types &amp; Calculations'!$D$5:$K$26,8,FALSE),FALSE))</f>
        <v>1</v>
      </c>
      <c r="AX178" s="285">
        <f ca="1">IF(OR(ISBLANK('Worksheet 2b'!$D$41),ISBLANK($D178),ISBLANK($E178),$H178="N",ISBLANK($H178)),1,VLOOKUP('Worksheet 2b'!$D$41,INDIRECT(VLOOKUP('Crash Summary Worksheet'!$D178,'Crash Types &amp; Calculations'!$M$5:$N$9,2,FALSE)),VLOOKUP("Wet Pavement",'Crash Types &amp; Calculations'!$D$5:$K$26,8,FALSE),FALSE))</f>
        <v>1</v>
      </c>
      <c r="AY178" s="287">
        <f ca="1">IF(OR(ISBLANK('Worksheet 2b'!$D$41),ISBLANK($D178),ISBLANK($E178),$G178="N",ISBLANK($G178)),1,VLOOKUP('Worksheet 2b'!$D$41,INDIRECT(VLOOKUP('Crash Summary Worksheet'!$D178,'Crash Types &amp; Calculations'!$M$5:$N$9,2,FALSE)),VLOOKUP("Night",'Crash Types &amp; Calculations'!$D$5:$K$26,8,FALSE),FALSE))</f>
        <v>1</v>
      </c>
      <c r="AZ178" s="288">
        <f t="shared" si="25"/>
        <v>0</v>
      </c>
    </row>
    <row r="179" spans="1:52" ht="12.75" customHeight="1" x14ac:dyDescent="0.2">
      <c r="A179" s="618">
        <v>174</v>
      </c>
      <c r="B179" s="118"/>
      <c r="C179" s="119"/>
      <c r="D179" s="117"/>
      <c r="E179" s="117"/>
      <c r="F179" s="117"/>
      <c r="G179" s="118"/>
      <c r="H179" s="118"/>
      <c r="I179" s="118"/>
      <c r="J179" s="118"/>
      <c r="K179" s="117"/>
      <c r="L179" s="120"/>
      <c r="M179" s="289">
        <f t="shared" si="26"/>
        <v>0</v>
      </c>
      <c r="N179" s="290">
        <f t="shared" si="27"/>
        <v>1</v>
      </c>
      <c r="O179" s="283">
        <f>IF(ISBLANK('Worksheet 2a'!$D$13),1,
IF(AND(MAX(AC179:AE179)&gt;1,MIN(AC179:AE179)&lt;=1),MAX(AC179:AE179)*MIN(AC179:AE179),
IF(MIN(AC179:AE179)&gt;=1,MAX(AC179:AE179),MIN(AC179:AE179))))</f>
        <v>1</v>
      </c>
      <c r="P179" s="283">
        <f>IF(ISBLANK('Worksheet 2a'!$D$27),1,
IF(AND(MAX(AG179:AI179)&gt;1,MIN(AG179:AI179)&lt;=1),MAX(AG179:AI179)*MIN(AG179:AI179),
IF(MIN(AG179:AI179)&gt;=1,MAX(AG179:AI179),MIN(AG179:AI179))))</f>
        <v>1</v>
      </c>
      <c r="Q179" s="283">
        <f>IF(ISBLANK('Worksheet 2a'!$D$41),1,
IF(AND(MAX(AK179:AM179)&gt;1,MIN(AK179:AM179)&lt;=1),MAX(AK179:AM179)*MIN(AK179:AM179),
IF(MIN(AK179:AM179)&gt;=1,MAX(AK179:AM179),MIN(AK179:AM179))))</f>
        <v>1</v>
      </c>
      <c r="R179" s="283">
        <f>IF(ISBLANK('Worksheet 2b'!$D$13),1,
IF(AND(MAX(AO179:AQ179)&gt;1,MIN(AO179:AQ179)&lt;=1),MAX(AO179:AQ179)*MIN(AO179:AQ179),
IF(MIN(AO179:AQ179)&gt;=1,MAX(AO179:AQ179),MIN(AO179:AQ179))))</f>
        <v>1</v>
      </c>
      <c r="S179" s="283">
        <f>IF(ISBLANK('Worksheet 2b'!$D$27),1,
IF(AND(MAX(AS179:AU179)&gt;1,MIN(AS179:AU179)&lt;=1),MAX(AS179:AU179)*MIN(AS179:AU179),
IF(MIN(AS179:AU179)&gt;=1,MAX(AS179:AU179),MIN(AS179:AU179))))</f>
        <v>1</v>
      </c>
      <c r="T179" s="283">
        <f>IF(ISBLANK('Worksheet 2b'!$D$41),1,
IF(AND(MAX(AW179:AY179)&gt;1,MIN(AW179:AY179)&lt;=1),MAX(AW179:AY179)*MIN(AW179:AY179),
IF(MIN(AW179:AY179)&gt;=1,MAX(AW179:AY179),MIN(AW179:AY179))))</f>
        <v>1</v>
      </c>
      <c r="U179" s="669" cm="1">
        <f t="array" ref="U179">IF(MAX(O179:T179)&lt;=1,1,PRODUCT(IF(O179:T179&gt;=1,O179:T179)))</f>
        <v>1</v>
      </c>
      <c r="V179" s="669">
        <f t="shared" si="28"/>
        <v>1</v>
      </c>
      <c r="W179" s="683" t="str">
        <f t="shared" si="29"/>
        <v>X</v>
      </c>
      <c r="X179" s="683">
        <f>IF(P179=MIN($O179:$T179),IF(COUNTIF($W179:W179,"X")&gt;0,P179,"X"),P179)</f>
        <v>1</v>
      </c>
      <c r="Y179" s="683">
        <f>IF(Q179=MIN($O179:$T179),IF(COUNTIF($W179:X179,"X")&gt;0,Q179,"X"),Q179)</f>
        <v>1</v>
      </c>
      <c r="Z179" s="683">
        <f>IF(R179=MIN($O179:$T179),IF(COUNTIF($W179:Y179,"X")&gt;0,R179,"X"),R179)</f>
        <v>1</v>
      </c>
      <c r="AA179" s="683">
        <f>IF(S179=MIN($O179:$T179),IF(COUNTIF($W179:Z179,"X")&gt;0,S179,"X"),S179)</f>
        <v>1</v>
      </c>
      <c r="AB179" s="684">
        <f>IF(T179=MIN($O179:$T179),IF(COUNTIF($W179:AA179,"X")&gt;0,T179,"X"),T179)</f>
        <v>1</v>
      </c>
      <c r="AC179" s="284">
        <f ca="1">IF(OR(ISBLANK('Worksheet 2a'!$D$13),ISBLANK($D179),ISBLANK($E179),ISERROR(VLOOKUP('Worksheet 2a'!$D$13,INDIRECT(VLOOKUP('Crash Summary Worksheet'!$D179,'Crash Types &amp; Calculations'!$M$5:$N$9,2,FALSE)),VLOOKUP('Crash Summary Worksheet'!$E179,'Crash Types &amp; Calculations'!$D$5:$K$26,8,FALSE),FALSE))),1,VLOOKUP('Worksheet 2a'!$D$13,INDIRECT(VLOOKUP('Crash Summary Worksheet'!$D179,'Crash Types &amp; Calculations'!$M$5:$N$9,2,FALSE)),VLOOKUP('Crash Summary Worksheet'!$E179,'Crash Types &amp; Calculations'!$D$5:$K$26,8,FALSE),FALSE))</f>
        <v>1</v>
      </c>
      <c r="AD179" s="285">
        <f ca="1">IF(OR(ISBLANK('Worksheet 2a'!$D$13),ISBLANK($D179),ISBLANK($E179),$H179="N",ISBLANK($H179)),1,VLOOKUP('Worksheet 2a'!$D$13,INDIRECT(VLOOKUP('Crash Summary Worksheet'!$D179,'Crash Types &amp; Calculations'!$M$5:$N$9,2,FALSE)),VLOOKUP("Wet Pavement",'Crash Types &amp; Calculations'!$D$5:$K$26,8,FALSE),FALSE))</f>
        <v>1</v>
      </c>
      <c r="AE179" s="286">
        <f ca="1">IF(OR(ISBLANK('Worksheet 2a'!$D$13),ISBLANK($D179),ISBLANK($E179),$G179="N",ISBLANK($G179)),1,VLOOKUP('Worksheet 2a'!$D$13,INDIRECT(VLOOKUP('Crash Summary Worksheet'!$D179,'Crash Types &amp; Calculations'!$M$5:$N$9,2,FALSE)),VLOOKUP("Night",'Crash Types &amp; Calculations'!$D$5:$K$26,8,FALSE),FALSE))</f>
        <v>1</v>
      </c>
      <c r="AF179" s="288">
        <f t="shared" si="20"/>
        <v>0</v>
      </c>
      <c r="AG179" s="284">
        <f ca="1">IF(OR(ISBLANK('Worksheet 2a'!$D$27),ISBLANK($D179),ISBLANK($E179),ISERROR(VLOOKUP('Worksheet 2a'!$D$27,INDIRECT(VLOOKUP('Crash Summary Worksheet'!$D179,'Crash Types &amp; Calculations'!$M$5:$N$9,2,FALSE)),VLOOKUP('Crash Summary Worksheet'!$E179,'Crash Types &amp; Calculations'!$D$5:$K$26,8,FALSE),FALSE))),1,VLOOKUP('Worksheet 2a'!$D$27,INDIRECT(VLOOKUP('Crash Summary Worksheet'!$D179,'Crash Types &amp; Calculations'!$M$5:$N$9,2,FALSE)),VLOOKUP('Crash Summary Worksheet'!$E179,'Crash Types &amp; Calculations'!$D$5:$K$26,8,FALSE),FALSE))</f>
        <v>1</v>
      </c>
      <c r="AH179" s="285">
        <f ca="1">IF(OR(ISBLANK('Worksheet 2a'!$D$27),ISBLANK($D179),ISBLANK($E179),$H179="N",ISBLANK($H179)),1,VLOOKUP('Worksheet 2a'!$D$27,INDIRECT(VLOOKUP('Crash Summary Worksheet'!$D179,'Crash Types &amp; Calculations'!$M$5:$N$9,2,FALSE)),VLOOKUP("Wet Pavement",'Crash Types &amp; Calculations'!$D$5:$K$26,8,FALSE),FALSE))</f>
        <v>1</v>
      </c>
      <c r="AI179" s="286">
        <f ca="1">IF(OR(ISBLANK('Worksheet 2a'!$D$27),ISBLANK($D179),ISBLANK($E179),$G179="N",ISBLANK($G179)),1,VLOOKUP('Worksheet 2a'!$D$27,INDIRECT(VLOOKUP('Crash Summary Worksheet'!$D179,'Crash Types &amp; Calculations'!$M$5:$N$9,2,FALSE)),VLOOKUP("Night",'Crash Types &amp; Calculations'!$D$5:$K$26,8,FALSE),FALSE))</f>
        <v>1</v>
      </c>
      <c r="AJ179" s="288">
        <f t="shared" si="21"/>
        <v>0</v>
      </c>
      <c r="AK179" s="284">
        <f ca="1">IF(OR(ISBLANK('Worksheet 2a'!$D$41),ISBLANK($D179),ISBLANK($E179),ISERROR(VLOOKUP('Worksheet 2a'!$D$41,INDIRECT(VLOOKUP('Crash Summary Worksheet'!$D179,'Crash Types &amp; Calculations'!$M$5:$N$9,2,FALSE)),VLOOKUP('Crash Summary Worksheet'!$E179,'Crash Types &amp; Calculations'!$D$5:$K$26,8,FALSE),FALSE))),1,VLOOKUP('Worksheet 2a'!$D$41,INDIRECT(VLOOKUP('Crash Summary Worksheet'!$D179,'Crash Types &amp; Calculations'!$M$5:$N$9,2,FALSE)),VLOOKUP('Crash Summary Worksheet'!$E179,'Crash Types &amp; Calculations'!$D$5:$K$26,8,FALSE),FALSE))</f>
        <v>1</v>
      </c>
      <c r="AL179" s="285">
        <f ca="1">IF(OR(ISBLANK('Worksheet 2a'!$D$41),ISBLANK($D179),ISBLANK($E179),$H179="N",ISBLANK($H179)),1,VLOOKUP('Worksheet 2a'!$D$41,INDIRECT(VLOOKUP('Crash Summary Worksheet'!$D179,'Crash Types &amp; Calculations'!$M$5:$N$9,2,FALSE)),VLOOKUP("Wet Pavement",'Crash Types &amp; Calculations'!$D$5:$K$26,8,FALSE),FALSE))</f>
        <v>1</v>
      </c>
      <c r="AM179" s="287">
        <f ca="1">IF(OR(ISBLANK('Worksheet 2a'!$D$41),ISBLANK($D179),ISBLANK($E179),$G179="N",ISBLANK($G179)),1,VLOOKUP('Worksheet 2a'!$D$41,INDIRECT(VLOOKUP('Crash Summary Worksheet'!$D179,'Crash Types &amp; Calculations'!$M$5:$N$9,2,FALSE)),VLOOKUP("Night",'Crash Types &amp; Calculations'!$D$5:$K$26,8,FALSE),FALSE))</f>
        <v>1</v>
      </c>
      <c r="AN179" s="288">
        <f t="shared" si="22"/>
        <v>0</v>
      </c>
      <c r="AO179" s="284">
        <f ca="1">IF(OR(ISBLANK('Worksheet 2b'!$D$13),ISBLANK($D179),ISBLANK($E179),ISERROR(VLOOKUP('Worksheet 2b'!$D$13,INDIRECT(VLOOKUP('Crash Summary Worksheet'!$D179,'Crash Types &amp; Calculations'!$M$5:$N$9,2,FALSE)),VLOOKUP('Crash Summary Worksheet'!$E179,'Crash Types &amp; Calculations'!$D$5:$K$26,8,FALSE),FALSE))),1,VLOOKUP('Worksheet 2b'!$D$13,INDIRECT(VLOOKUP('Crash Summary Worksheet'!$D179,'Crash Types &amp; Calculations'!$M$5:$N$9,2,FALSE)),VLOOKUP('Crash Summary Worksheet'!$E179,'Crash Types &amp; Calculations'!$D$5:$K$26,8,FALSE),FALSE))</f>
        <v>1</v>
      </c>
      <c r="AP179" s="285">
        <f ca="1">IF(OR(ISBLANK('Worksheet 2b'!$D$13),ISBLANK($D179),ISBLANK($E179),$H179="N",ISBLANK($H179)),1,VLOOKUP('Worksheet 2b'!$D$13,INDIRECT(VLOOKUP('Crash Summary Worksheet'!$D179,'Crash Types &amp; Calculations'!$M$5:$N$9,2,FALSE)),VLOOKUP("Wet Pavement",'Crash Types &amp; Calculations'!$D$5:$K$26,8,FALSE),FALSE))</f>
        <v>1</v>
      </c>
      <c r="AQ179" s="286">
        <f ca="1">IF(OR(ISBLANK('Worksheet 2b'!$D$13),ISBLANK($D179),ISBLANK($E179),$G179="N",ISBLANK($G179)),1,VLOOKUP('Worksheet 2b'!$D$13,INDIRECT(VLOOKUP('Crash Summary Worksheet'!$D179,'Crash Types &amp; Calculations'!$M$5:$N$9,2,FALSE)),VLOOKUP("Night",'Crash Types &amp; Calculations'!$D$5:$K$26,8,FALSE),FALSE))</f>
        <v>1</v>
      </c>
      <c r="AR179" s="288">
        <f t="shared" si="23"/>
        <v>0</v>
      </c>
      <c r="AS179" s="284">
        <f ca="1">IF(OR(ISBLANK('Worksheet 2b'!$D$27),ISBLANK($D179),ISBLANK($E179),ISERROR(VLOOKUP('Worksheet 2b'!$D$27,INDIRECT(VLOOKUP('Crash Summary Worksheet'!$D179,'Crash Types &amp; Calculations'!$M$5:$N$9,2,FALSE)),VLOOKUP('Crash Summary Worksheet'!$E179,'Crash Types &amp; Calculations'!$D$5:$K$26,8,FALSE),FALSE))),1,VLOOKUP('Worksheet 2b'!$D$27,INDIRECT(VLOOKUP('Crash Summary Worksheet'!$D179,'Crash Types &amp; Calculations'!$M$5:$N$9,2,FALSE)),VLOOKUP('Crash Summary Worksheet'!$E179,'Crash Types &amp; Calculations'!$D$5:$K$26,8,FALSE),FALSE))</f>
        <v>1</v>
      </c>
      <c r="AT179" s="285">
        <f ca="1">IF(OR(ISBLANK('Worksheet 2b'!$D$27),ISBLANK($D179),ISBLANK($E179),$H179="N",ISBLANK($H179)),1,VLOOKUP('Worksheet 2b'!$D$27,INDIRECT(VLOOKUP('Crash Summary Worksheet'!$D179,'Crash Types &amp; Calculations'!$M$5:$N$9,2,FALSE)),VLOOKUP("Wet Pavement",'Crash Types &amp; Calculations'!$D$5:$K$26,8,FALSE),FALSE))</f>
        <v>1</v>
      </c>
      <c r="AU179" s="286">
        <f ca="1">IF(OR(ISBLANK('Worksheet 2b'!$D$27),ISBLANK($D179),ISBLANK($E179),$G179="N",ISBLANK($G179)),1,VLOOKUP('Worksheet 2b'!$D$27,INDIRECT(VLOOKUP('Crash Summary Worksheet'!$D179,'Crash Types &amp; Calculations'!$M$5:$N$9,2,FALSE)),VLOOKUP("Night",'Crash Types &amp; Calculations'!$D$5:$K$26,8,FALSE),FALSE))</f>
        <v>1</v>
      </c>
      <c r="AV179" s="288">
        <f t="shared" si="24"/>
        <v>0</v>
      </c>
      <c r="AW179" s="284">
        <f ca="1">IF(OR(ISBLANK('Worksheet 2b'!$D$41),ISBLANK($D179),ISBLANK($E179),ISERROR(VLOOKUP('Worksheet 2b'!$D$41,INDIRECT(VLOOKUP('Crash Summary Worksheet'!$D179,'Crash Types &amp; Calculations'!$M$5:$N$9,2,FALSE)),VLOOKUP('Crash Summary Worksheet'!$E179,'Crash Types &amp; Calculations'!$D$5:$K$26,8,FALSE),FALSE))),1,VLOOKUP('Worksheet 2b'!$D$41,INDIRECT(VLOOKUP('Crash Summary Worksheet'!$D179,'Crash Types &amp; Calculations'!$M$5:$N$9,2,FALSE)),VLOOKUP('Crash Summary Worksheet'!$E179,'Crash Types &amp; Calculations'!$D$5:$K$26,8,FALSE),FALSE))</f>
        <v>1</v>
      </c>
      <c r="AX179" s="285">
        <f ca="1">IF(OR(ISBLANK('Worksheet 2b'!$D$41),ISBLANK($D179),ISBLANK($E179),$H179="N",ISBLANK($H179)),1,VLOOKUP('Worksheet 2b'!$D$41,INDIRECT(VLOOKUP('Crash Summary Worksheet'!$D179,'Crash Types &amp; Calculations'!$M$5:$N$9,2,FALSE)),VLOOKUP("Wet Pavement",'Crash Types &amp; Calculations'!$D$5:$K$26,8,FALSE),FALSE))</f>
        <v>1</v>
      </c>
      <c r="AY179" s="287">
        <f ca="1">IF(OR(ISBLANK('Worksheet 2b'!$D$41),ISBLANK($D179),ISBLANK($E179),$G179="N",ISBLANK($G179)),1,VLOOKUP('Worksheet 2b'!$D$41,INDIRECT(VLOOKUP('Crash Summary Worksheet'!$D179,'Crash Types &amp; Calculations'!$M$5:$N$9,2,FALSE)),VLOOKUP("Night",'Crash Types &amp; Calculations'!$D$5:$K$26,8,FALSE),FALSE))</f>
        <v>1</v>
      </c>
      <c r="AZ179" s="288">
        <f t="shared" si="25"/>
        <v>0</v>
      </c>
    </row>
    <row r="180" spans="1:52" ht="12.75" customHeight="1" x14ac:dyDescent="0.2">
      <c r="A180" s="618">
        <v>175</v>
      </c>
      <c r="B180" s="118"/>
      <c r="C180" s="119"/>
      <c r="D180" s="117"/>
      <c r="E180" s="117"/>
      <c r="F180" s="117"/>
      <c r="G180" s="118"/>
      <c r="H180" s="118"/>
      <c r="I180" s="118"/>
      <c r="J180" s="118"/>
      <c r="K180" s="117"/>
      <c r="L180" s="120"/>
      <c r="M180" s="289">
        <f t="shared" si="26"/>
        <v>0</v>
      </c>
      <c r="N180" s="290">
        <f t="shared" si="27"/>
        <v>1</v>
      </c>
      <c r="O180" s="283">
        <f>IF(ISBLANK('Worksheet 2a'!$D$13),1,
IF(AND(MAX(AC180:AE180)&gt;1,MIN(AC180:AE180)&lt;=1),MAX(AC180:AE180)*MIN(AC180:AE180),
IF(MIN(AC180:AE180)&gt;=1,MAX(AC180:AE180),MIN(AC180:AE180))))</f>
        <v>1</v>
      </c>
      <c r="P180" s="283">
        <f>IF(ISBLANK('Worksheet 2a'!$D$27),1,
IF(AND(MAX(AG180:AI180)&gt;1,MIN(AG180:AI180)&lt;=1),MAX(AG180:AI180)*MIN(AG180:AI180),
IF(MIN(AG180:AI180)&gt;=1,MAX(AG180:AI180),MIN(AG180:AI180))))</f>
        <v>1</v>
      </c>
      <c r="Q180" s="283">
        <f>IF(ISBLANK('Worksheet 2a'!$D$41),1,
IF(AND(MAX(AK180:AM180)&gt;1,MIN(AK180:AM180)&lt;=1),MAX(AK180:AM180)*MIN(AK180:AM180),
IF(MIN(AK180:AM180)&gt;=1,MAX(AK180:AM180),MIN(AK180:AM180))))</f>
        <v>1</v>
      </c>
      <c r="R180" s="283">
        <f>IF(ISBLANK('Worksheet 2b'!$D$13),1,
IF(AND(MAX(AO180:AQ180)&gt;1,MIN(AO180:AQ180)&lt;=1),MAX(AO180:AQ180)*MIN(AO180:AQ180),
IF(MIN(AO180:AQ180)&gt;=1,MAX(AO180:AQ180),MIN(AO180:AQ180))))</f>
        <v>1</v>
      </c>
      <c r="S180" s="283">
        <f>IF(ISBLANK('Worksheet 2b'!$D$27),1,
IF(AND(MAX(AS180:AU180)&gt;1,MIN(AS180:AU180)&lt;=1),MAX(AS180:AU180)*MIN(AS180:AU180),
IF(MIN(AS180:AU180)&gt;=1,MAX(AS180:AU180),MIN(AS180:AU180))))</f>
        <v>1</v>
      </c>
      <c r="T180" s="283">
        <f>IF(ISBLANK('Worksheet 2b'!$D$41),1,
IF(AND(MAX(AW180:AY180)&gt;1,MIN(AW180:AY180)&lt;=1),MAX(AW180:AY180)*MIN(AW180:AY180),
IF(MIN(AW180:AY180)&gt;=1,MAX(AW180:AY180),MIN(AW180:AY180))))</f>
        <v>1</v>
      </c>
      <c r="U180" s="669" cm="1">
        <f t="array" ref="U180">IF(MAX(O180:T180)&lt;=1,1,PRODUCT(IF(O180:T180&gt;=1,O180:T180)))</f>
        <v>1</v>
      </c>
      <c r="V180" s="669">
        <f t="shared" si="28"/>
        <v>1</v>
      </c>
      <c r="W180" s="683" t="str">
        <f t="shared" si="29"/>
        <v>X</v>
      </c>
      <c r="X180" s="683">
        <f>IF(P180=MIN($O180:$T180),IF(COUNTIF($W180:W180,"X")&gt;0,P180,"X"),P180)</f>
        <v>1</v>
      </c>
      <c r="Y180" s="683">
        <f>IF(Q180=MIN($O180:$T180),IF(COUNTIF($W180:X180,"X")&gt;0,Q180,"X"),Q180)</f>
        <v>1</v>
      </c>
      <c r="Z180" s="683">
        <f>IF(R180=MIN($O180:$T180),IF(COUNTIF($W180:Y180,"X")&gt;0,R180,"X"),R180)</f>
        <v>1</v>
      </c>
      <c r="AA180" s="683">
        <f>IF(S180=MIN($O180:$T180),IF(COUNTIF($W180:Z180,"X")&gt;0,S180,"X"),S180)</f>
        <v>1</v>
      </c>
      <c r="AB180" s="684">
        <f>IF(T180=MIN($O180:$T180),IF(COUNTIF($W180:AA180,"X")&gt;0,T180,"X"),T180)</f>
        <v>1</v>
      </c>
      <c r="AC180" s="284">
        <f ca="1">IF(OR(ISBLANK('Worksheet 2a'!$D$13),ISBLANK($D180),ISBLANK($E180),ISERROR(VLOOKUP('Worksheet 2a'!$D$13,INDIRECT(VLOOKUP('Crash Summary Worksheet'!$D180,'Crash Types &amp; Calculations'!$M$5:$N$9,2,FALSE)),VLOOKUP('Crash Summary Worksheet'!$E180,'Crash Types &amp; Calculations'!$D$5:$K$26,8,FALSE),FALSE))),1,VLOOKUP('Worksheet 2a'!$D$13,INDIRECT(VLOOKUP('Crash Summary Worksheet'!$D180,'Crash Types &amp; Calculations'!$M$5:$N$9,2,FALSE)),VLOOKUP('Crash Summary Worksheet'!$E180,'Crash Types &amp; Calculations'!$D$5:$K$26,8,FALSE),FALSE))</f>
        <v>1</v>
      </c>
      <c r="AD180" s="285">
        <f ca="1">IF(OR(ISBLANK('Worksheet 2a'!$D$13),ISBLANK($D180),ISBLANK($E180),$H180="N",ISBLANK($H180)),1,VLOOKUP('Worksheet 2a'!$D$13,INDIRECT(VLOOKUP('Crash Summary Worksheet'!$D180,'Crash Types &amp; Calculations'!$M$5:$N$9,2,FALSE)),VLOOKUP("Wet Pavement",'Crash Types &amp; Calculations'!$D$5:$K$26,8,FALSE),FALSE))</f>
        <v>1</v>
      </c>
      <c r="AE180" s="286">
        <f ca="1">IF(OR(ISBLANK('Worksheet 2a'!$D$13),ISBLANK($D180),ISBLANK($E180),$G180="N",ISBLANK($G180)),1,VLOOKUP('Worksheet 2a'!$D$13,INDIRECT(VLOOKUP('Crash Summary Worksheet'!$D180,'Crash Types &amp; Calculations'!$M$5:$N$9,2,FALSE)),VLOOKUP("Night",'Crash Types &amp; Calculations'!$D$5:$K$26,8,FALSE),FALSE))</f>
        <v>1</v>
      </c>
      <c r="AF180" s="288">
        <f t="shared" si="20"/>
        <v>0</v>
      </c>
      <c r="AG180" s="284">
        <f ca="1">IF(OR(ISBLANK('Worksheet 2a'!$D$27),ISBLANK($D180),ISBLANK($E180),ISERROR(VLOOKUP('Worksheet 2a'!$D$27,INDIRECT(VLOOKUP('Crash Summary Worksheet'!$D180,'Crash Types &amp; Calculations'!$M$5:$N$9,2,FALSE)),VLOOKUP('Crash Summary Worksheet'!$E180,'Crash Types &amp; Calculations'!$D$5:$K$26,8,FALSE),FALSE))),1,VLOOKUP('Worksheet 2a'!$D$27,INDIRECT(VLOOKUP('Crash Summary Worksheet'!$D180,'Crash Types &amp; Calculations'!$M$5:$N$9,2,FALSE)),VLOOKUP('Crash Summary Worksheet'!$E180,'Crash Types &amp; Calculations'!$D$5:$K$26,8,FALSE),FALSE))</f>
        <v>1</v>
      </c>
      <c r="AH180" s="285">
        <f ca="1">IF(OR(ISBLANK('Worksheet 2a'!$D$27),ISBLANK($D180),ISBLANK($E180),$H180="N",ISBLANK($H180)),1,VLOOKUP('Worksheet 2a'!$D$27,INDIRECT(VLOOKUP('Crash Summary Worksheet'!$D180,'Crash Types &amp; Calculations'!$M$5:$N$9,2,FALSE)),VLOOKUP("Wet Pavement",'Crash Types &amp; Calculations'!$D$5:$K$26,8,FALSE),FALSE))</f>
        <v>1</v>
      </c>
      <c r="AI180" s="286">
        <f ca="1">IF(OR(ISBLANK('Worksheet 2a'!$D$27),ISBLANK($D180),ISBLANK($E180),$G180="N",ISBLANK($G180)),1,VLOOKUP('Worksheet 2a'!$D$27,INDIRECT(VLOOKUP('Crash Summary Worksheet'!$D180,'Crash Types &amp; Calculations'!$M$5:$N$9,2,FALSE)),VLOOKUP("Night",'Crash Types &amp; Calculations'!$D$5:$K$26,8,FALSE),FALSE))</f>
        <v>1</v>
      </c>
      <c r="AJ180" s="288">
        <f t="shared" si="21"/>
        <v>0</v>
      </c>
      <c r="AK180" s="284">
        <f ca="1">IF(OR(ISBLANK('Worksheet 2a'!$D$41),ISBLANK($D180),ISBLANK($E180),ISERROR(VLOOKUP('Worksheet 2a'!$D$41,INDIRECT(VLOOKUP('Crash Summary Worksheet'!$D180,'Crash Types &amp; Calculations'!$M$5:$N$9,2,FALSE)),VLOOKUP('Crash Summary Worksheet'!$E180,'Crash Types &amp; Calculations'!$D$5:$K$26,8,FALSE),FALSE))),1,VLOOKUP('Worksheet 2a'!$D$41,INDIRECT(VLOOKUP('Crash Summary Worksheet'!$D180,'Crash Types &amp; Calculations'!$M$5:$N$9,2,FALSE)),VLOOKUP('Crash Summary Worksheet'!$E180,'Crash Types &amp; Calculations'!$D$5:$K$26,8,FALSE),FALSE))</f>
        <v>1</v>
      </c>
      <c r="AL180" s="285">
        <f ca="1">IF(OR(ISBLANK('Worksheet 2a'!$D$41),ISBLANK($D180),ISBLANK($E180),$H180="N",ISBLANK($H180)),1,VLOOKUP('Worksheet 2a'!$D$41,INDIRECT(VLOOKUP('Crash Summary Worksheet'!$D180,'Crash Types &amp; Calculations'!$M$5:$N$9,2,FALSE)),VLOOKUP("Wet Pavement",'Crash Types &amp; Calculations'!$D$5:$K$26,8,FALSE),FALSE))</f>
        <v>1</v>
      </c>
      <c r="AM180" s="287">
        <f ca="1">IF(OR(ISBLANK('Worksheet 2a'!$D$41),ISBLANK($D180),ISBLANK($E180),$G180="N",ISBLANK($G180)),1,VLOOKUP('Worksheet 2a'!$D$41,INDIRECT(VLOOKUP('Crash Summary Worksheet'!$D180,'Crash Types &amp; Calculations'!$M$5:$N$9,2,FALSE)),VLOOKUP("Night",'Crash Types &amp; Calculations'!$D$5:$K$26,8,FALSE),FALSE))</f>
        <v>1</v>
      </c>
      <c r="AN180" s="288">
        <f t="shared" si="22"/>
        <v>0</v>
      </c>
      <c r="AO180" s="284">
        <f ca="1">IF(OR(ISBLANK('Worksheet 2b'!$D$13),ISBLANK($D180),ISBLANK($E180),ISERROR(VLOOKUP('Worksheet 2b'!$D$13,INDIRECT(VLOOKUP('Crash Summary Worksheet'!$D180,'Crash Types &amp; Calculations'!$M$5:$N$9,2,FALSE)),VLOOKUP('Crash Summary Worksheet'!$E180,'Crash Types &amp; Calculations'!$D$5:$K$26,8,FALSE),FALSE))),1,VLOOKUP('Worksheet 2b'!$D$13,INDIRECT(VLOOKUP('Crash Summary Worksheet'!$D180,'Crash Types &amp; Calculations'!$M$5:$N$9,2,FALSE)),VLOOKUP('Crash Summary Worksheet'!$E180,'Crash Types &amp; Calculations'!$D$5:$K$26,8,FALSE),FALSE))</f>
        <v>1</v>
      </c>
      <c r="AP180" s="285">
        <f ca="1">IF(OR(ISBLANK('Worksheet 2b'!$D$13),ISBLANK($D180),ISBLANK($E180),$H180="N",ISBLANK($H180)),1,VLOOKUP('Worksheet 2b'!$D$13,INDIRECT(VLOOKUP('Crash Summary Worksheet'!$D180,'Crash Types &amp; Calculations'!$M$5:$N$9,2,FALSE)),VLOOKUP("Wet Pavement",'Crash Types &amp; Calculations'!$D$5:$K$26,8,FALSE),FALSE))</f>
        <v>1</v>
      </c>
      <c r="AQ180" s="286">
        <f ca="1">IF(OR(ISBLANK('Worksheet 2b'!$D$13),ISBLANK($D180),ISBLANK($E180),$G180="N",ISBLANK($G180)),1,VLOOKUP('Worksheet 2b'!$D$13,INDIRECT(VLOOKUP('Crash Summary Worksheet'!$D180,'Crash Types &amp; Calculations'!$M$5:$N$9,2,FALSE)),VLOOKUP("Night",'Crash Types &amp; Calculations'!$D$5:$K$26,8,FALSE),FALSE))</f>
        <v>1</v>
      </c>
      <c r="AR180" s="288">
        <f t="shared" si="23"/>
        <v>0</v>
      </c>
      <c r="AS180" s="284">
        <f ca="1">IF(OR(ISBLANK('Worksheet 2b'!$D$27),ISBLANK($D180),ISBLANK($E180),ISERROR(VLOOKUP('Worksheet 2b'!$D$27,INDIRECT(VLOOKUP('Crash Summary Worksheet'!$D180,'Crash Types &amp; Calculations'!$M$5:$N$9,2,FALSE)),VLOOKUP('Crash Summary Worksheet'!$E180,'Crash Types &amp; Calculations'!$D$5:$K$26,8,FALSE),FALSE))),1,VLOOKUP('Worksheet 2b'!$D$27,INDIRECT(VLOOKUP('Crash Summary Worksheet'!$D180,'Crash Types &amp; Calculations'!$M$5:$N$9,2,FALSE)),VLOOKUP('Crash Summary Worksheet'!$E180,'Crash Types &amp; Calculations'!$D$5:$K$26,8,FALSE),FALSE))</f>
        <v>1</v>
      </c>
      <c r="AT180" s="285">
        <f ca="1">IF(OR(ISBLANK('Worksheet 2b'!$D$27),ISBLANK($D180),ISBLANK($E180),$H180="N",ISBLANK($H180)),1,VLOOKUP('Worksheet 2b'!$D$27,INDIRECT(VLOOKUP('Crash Summary Worksheet'!$D180,'Crash Types &amp; Calculations'!$M$5:$N$9,2,FALSE)),VLOOKUP("Wet Pavement",'Crash Types &amp; Calculations'!$D$5:$K$26,8,FALSE),FALSE))</f>
        <v>1</v>
      </c>
      <c r="AU180" s="286">
        <f ca="1">IF(OR(ISBLANK('Worksheet 2b'!$D$27),ISBLANK($D180),ISBLANK($E180),$G180="N",ISBLANK($G180)),1,VLOOKUP('Worksheet 2b'!$D$27,INDIRECT(VLOOKUP('Crash Summary Worksheet'!$D180,'Crash Types &amp; Calculations'!$M$5:$N$9,2,FALSE)),VLOOKUP("Night",'Crash Types &amp; Calculations'!$D$5:$K$26,8,FALSE),FALSE))</f>
        <v>1</v>
      </c>
      <c r="AV180" s="288">
        <f t="shared" si="24"/>
        <v>0</v>
      </c>
      <c r="AW180" s="284">
        <f ca="1">IF(OR(ISBLANK('Worksheet 2b'!$D$41),ISBLANK($D180),ISBLANK($E180),ISERROR(VLOOKUP('Worksheet 2b'!$D$41,INDIRECT(VLOOKUP('Crash Summary Worksheet'!$D180,'Crash Types &amp; Calculations'!$M$5:$N$9,2,FALSE)),VLOOKUP('Crash Summary Worksheet'!$E180,'Crash Types &amp; Calculations'!$D$5:$K$26,8,FALSE),FALSE))),1,VLOOKUP('Worksheet 2b'!$D$41,INDIRECT(VLOOKUP('Crash Summary Worksheet'!$D180,'Crash Types &amp; Calculations'!$M$5:$N$9,2,FALSE)),VLOOKUP('Crash Summary Worksheet'!$E180,'Crash Types &amp; Calculations'!$D$5:$K$26,8,FALSE),FALSE))</f>
        <v>1</v>
      </c>
      <c r="AX180" s="285">
        <f ca="1">IF(OR(ISBLANK('Worksheet 2b'!$D$41),ISBLANK($D180),ISBLANK($E180),$H180="N",ISBLANK($H180)),1,VLOOKUP('Worksheet 2b'!$D$41,INDIRECT(VLOOKUP('Crash Summary Worksheet'!$D180,'Crash Types &amp; Calculations'!$M$5:$N$9,2,FALSE)),VLOOKUP("Wet Pavement",'Crash Types &amp; Calculations'!$D$5:$K$26,8,FALSE),FALSE))</f>
        <v>1</v>
      </c>
      <c r="AY180" s="287">
        <f ca="1">IF(OR(ISBLANK('Worksheet 2b'!$D$41),ISBLANK($D180),ISBLANK($E180),$G180="N",ISBLANK($G180)),1,VLOOKUP('Worksheet 2b'!$D$41,INDIRECT(VLOOKUP('Crash Summary Worksheet'!$D180,'Crash Types &amp; Calculations'!$M$5:$N$9,2,FALSE)),VLOOKUP("Night",'Crash Types &amp; Calculations'!$D$5:$K$26,8,FALSE),FALSE))</f>
        <v>1</v>
      </c>
      <c r="AZ180" s="288">
        <f t="shared" si="25"/>
        <v>0</v>
      </c>
    </row>
    <row r="181" spans="1:52" ht="12.75" customHeight="1" x14ac:dyDescent="0.2">
      <c r="A181" s="618">
        <v>176</v>
      </c>
      <c r="B181" s="118"/>
      <c r="C181" s="119"/>
      <c r="D181" s="117"/>
      <c r="E181" s="117"/>
      <c r="F181" s="117"/>
      <c r="G181" s="118"/>
      <c r="H181" s="118"/>
      <c r="I181" s="118"/>
      <c r="J181" s="118"/>
      <c r="K181" s="117"/>
      <c r="L181" s="120"/>
      <c r="M181" s="289">
        <f t="shared" si="26"/>
        <v>0</v>
      </c>
      <c r="N181" s="290">
        <f t="shared" si="27"/>
        <v>1</v>
      </c>
      <c r="O181" s="283">
        <f>IF(ISBLANK('Worksheet 2a'!$D$13),1,
IF(AND(MAX(AC181:AE181)&gt;1,MIN(AC181:AE181)&lt;=1),MAX(AC181:AE181)*MIN(AC181:AE181),
IF(MIN(AC181:AE181)&gt;=1,MAX(AC181:AE181),MIN(AC181:AE181))))</f>
        <v>1</v>
      </c>
      <c r="P181" s="283">
        <f>IF(ISBLANK('Worksheet 2a'!$D$27),1,
IF(AND(MAX(AG181:AI181)&gt;1,MIN(AG181:AI181)&lt;=1),MAX(AG181:AI181)*MIN(AG181:AI181),
IF(MIN(AG181:AI181)&gt;=1,MAX(AG181:AI181),MIN(AG181:AI181))))</f>
        <v>1</v>
      </c>
      <c r="Q181" s="283">
        <f>IF(ISBLANK('Worksheet 2a'!$D$41),1,
IF(AND(MAX(AK181:AM181)&gt;1,MIN(AK181:AM181)&lt;=1),MAX(AK181:AM181)*MIN(AK181:AM181),
IF(MIN(AK181:AM181)&gt;=1,MAX(AK181:AM181),MIN(AK181:AM181))))</f>
        <v>1</v>
      </c>
      <c r="R181" s="283">
        <f>IF(ISBLANK('Worksheet 2b'!$D$13),1,
IF(AND(MAX(AO181:AQ181)&gt;1,MIN(AO181:AQ181)&lt;=1),MAX(AO181:AQ181)*MIN(AO181:AQ181),
IF(MIN(AO181:AQ181)&gt;=1,MAX(AO181:AQ181),MIN(AO181:AQ181))))</f>
        <v>1</v>
      </c>
      <c r="S181" s="283">
        <f>IF(ISBLANK('Worksheet 2b'!$D$27),1,
IF(AND(MAX(AS181:AU181)&gt;1,MIN(AS181:AU181)&lt;=1),MAX(AS181:AU181)*MIN(AS181:AU181),
IF(MIN(AS181:AU181)&gt;=1,MAX(AS181:AU181),MIN(AS181:AU181))))</f>
        <v>1</v>
      </c>
      <c r="T181" s="283">
        <f>IF(ISBLANK('Worksheet 2b'!$D$41),1,
IF(AND(MAX(AW181:AY181)&gt;1,MIN(AW181:AY181)&lt;=1),MAX(AW181:AY181)*MIN(AW181:AY181),
IF(MIN(AW181:AY181)&gt;=1,MAX(AW181:AY181),MIN(AW181:AY181))))</f>
        <v>1</v>
      </c>
      <c r="U181" s="669" cm="1">
        <f t="array" ref="U181">IF(MAX(O181:T181)&lt;=1,1,PRODUCT(IF(O181:T181&gt;=1,O181:T181)))</f>
        <v>1</v>
      </c>
      <c r="V181" s="669">
        <f t="shared" si="28"/>
        <v>1</v>
      </c>
      <c r="W181" s="683" t="str">
        <f t="shared" si="29"/>
        <v>X</v>
      </c>
      <c r="X181" s="683">
        <f>IF(P181=MIN($O181:$T181),IF(COUNTIF($W181:W181,"X")&gt;0,P181,"X"),P181)</f>
        <v>1</v>
      </c>
      <c r="Y181" s="683">
        <f>IF(Q181=MIN($O181:$T181),IF(COUNTIF($W181:X181,"X")&gt;0,Q181,"X"),Q181)</f>
        <v>1</v>
      </c>
      <c r="Z181" s="683">
        <f>IF(R181=MIN($O181:$T181),IF(COUNTIF($W181:Y181,"X")&gt;0,R181,"X"),R181)</f>
        <v>1</v>
      </c>
      <c r="AA181" s="683">
        <f>IF(S181=MIN($O181:$T181),IF(COUNTIF($W181:Z181,"X")&gt;0,S181,"X"),S181)</f>
        <v>1</v>
      </c>
      <c r="AB181" s="684">
        <f>IF(T181=MIN($O181:$T181),IF(COUNTIF($W181:AA181,"X")&gt;0,T181,"X"),T181)</f>
        <v>1</v>
      </c>
      <c r="AC181" s="284">
        <f ca="1">IF(OR(ISBLANK('Worksheet 2a'!$D$13),ISBLANK($D181),ISBLANK($E181),ISERROR(VLOOKUP('Worksheet 2a'!$D$13,INDIRECT(VLOOKUP('Crash Summary Worksheet'!$D181,'Crash Types &amp; Calculations'!$M$5:$N$9,2,FALSE)),VLOOKUP('Crash Summary Worksheet'!$E181,'Crash Types &amp; Calculations'!$D$5:$K$26,8,FALSE),FALSE))),1,VLOOKUP('Worksheet 2a'!$D$13,INDIRECT(VLOOKUP('Crash Summary Worksheet'!$D181,'Crash Types &amp; Calculations'!$M$5:$N$9,2,FALSE)),VLOOKUP('Crash Summary Worksheet'!$E181,'Crash Types &amp; Calculations'!$D$5:$K$26,8,FALSE),FALSE))</f>
        <v>1</v>
      </c>
      <c r="AD181" s="285">
        <f ca="1">IF(OR(ISBLANK('Worksheet 2a'!$D$13),ISBLANK($D181),ISBLANK($E181),$H181="N",ISBLANK($H181)),1,VLOOKUP('Worksheet 2a'!$D$13,INDIRECT(VLOOKUP('Crash Summary Worksheet'!$D181,'Crash Types &amp; Calculations'!$M$5:$N$9,2,FALSE)),VLOOKUP("Wet Pavement",'Crash Types &amp; Calculations'!$D$5:$K$26,8,FALSE),FALSE))</f>
        <v>1</v>
      </c>
      <c r="AE181" s="286">
        <f ca="1">IF(OR(ISBLANK('Worksheet 2a'!$D$13),ISBLANK($D181),ISBLANK($E181),$G181="N",ISBLANK($G181)),1,VLOOKUP('Worksheet 2a'!$D$13,INDIRECT(VLOOKUP('Crash Summary Worksheet'!$D181,'Crash Types &amp; Calculations'!$M$5:$N$9,2,FALSE)),VLOOKUP("Night",'Crash Types &amp; Calculations'!$D$5:$K$26,8,FALSE),FALSE))</f>
        <v>1</v>
      </c>
      <c r="AF181" s="288">
        <f t="shared" si="20"/>
        <v>0</v>
      </c>
      <c r="AG181" s="284">
        <f ca="1">IF(OR(ISBLANK('Worksheet 2a'!$D$27),ISBLANK($D181),ISBLANK($E181),ISERROR(VLOOKUP('Worksheet 2a'!$D$27,INDIRECT(VLOOKUP('Crash Summary Worksheet'!$D181,'Crash Types &amp; Calculations'!$M$5:$N$9,2,FALSE)),VLOOKUP('Crash Summary Worksheet'!$E181,'Crash Types &amp; Calculations'!$D$5:$K$26,8,FALSE),FALSE))),1,VLOOKUP('Worksheet 2a'!$D$27,INDIRECT(VLOOKUP('Crash Summary Worksheet'!$D181,'Crash Types &amp; Calculations'!$M$5:$N$9,2,FALSE)),VLOOKUP('Crash Summary Worksheet'!$E181,'Crash Types &amp; Calculations'!$D$5:$K$26,8,FALSE),FALSE))</f>
        <v>1</v>
      </c>
      <c r="AH181" s="285">
        <f ca="1">IF(OR(ISBLANK('Worksheet 2a'!$D$27),ISBLANK($D181),ISBLANK($E181),$H181="N",ISBLANK($H181)),1,VLOOKUP('Worksheet 2a'!$D$27,INDIRECT(VLOOKUP('Crash Summary Worksheet'!$D181,'Crash Types &amp; Calculations'!$M$5:$N$9,2,FALSE)),VLOOKUP("Wet Pavement",'Crash Types &amp; Calculations'!$D$5:$K$26,8,FALSE),FALSE))</f>
        <v>1</v>
      </c>
      <c r="AI181" s="286">
        <f ca="1">IF(OR(ISBLANK('Worksheet 2a'!$D$27),ISBLANK($D181),ISBLANK($E181),$G181="N",ISBLANK($G181)),1,VLOOKUP('Worksheet 2a'!$D$27,INDIRECT(VLOOKUP('Crash Summary Worksheet'!$D181,'Crash Types &amp; Calculations'!$M$5:$N$9,2,FALSE)),VLOOKUP("Night",'Crash Types &amp; Calculations'!$D$5:$K$26,8,FALSE),FALSE))</f>
        <v>1</v>
      </c>
      <c r="AJ181" s="288">
        <f t="shared" si="21"/>
        <v>0</v>
      </c>
      <c r="AK181" s="284">
        <f ca="1">IF(OR(ISBLANK('Worksheet 2a'!$D$41),ISBLANK($D181),ISBLANK($E181),ISERROR(VLOOKUP('Worksheet 2a'!$D$41,INDIRECT(VLOOKUP('Crash Summary Worksheet'!$D181,'Crash Types &amp; Calculations'!$M$5:$N$9,2,FALSE)),VLOOKUP('Crash Summary Worksheet'!$E181,'Crash Types &amp; Calculations'!$D$5:$K$26,8,FALSE),FALSE))),1,VLOOKUP('Worksheet 2a'!$D$41,INDIRECT(VLOOKUP('Crash Summary Worksheet'!$D181,'Crash Types &amp; Calculations'!$M$5:$N$9,2,FALSE)),VLOOKUP('Crash Summary Worksheet'!$E181,'Crash Types &amp; Calculations'!$D$5:$K$26,8,FALSE),FALSE))</f>
        <v>1</v>
      </c>
      <c r="AL181" s="285">
        <f ca="1">IF(OR(ISBLANK('Worksheet 2a'!$D$41),ISBLANK($D181),ISBLANK($E181),$H181="N",ISBLANK($H181)),1,VLOOKUP('Worksheet 2a'!$D$41,INDIRECT(VLOOKUP('Crash Summary Worksheet'!$D181,'Crash Types &amp; Calculations'!$M$5:$N$9,2,FALSE)),VLOOKUP("Wet Pavement",'Crash Types &amp; Calculations'!$D$5:$K$26,8,FALSE),FALSE))</f>
        <v>1</v>
      </c>
      <c r="AM181" s="287">
        <f ca="1">IF(OR(ISBLANK('Worksheet 2a'!$D$41),ISBLANK($D181),ISBLANK($E181),$G181="N",ISBLANK($G181)),1,VLOOKUP('Worksheet 2a'!$D$41,INDIRECT(VLOOKUP('Crash Summary Worksheet'!$D181,'Crash Types &amp; Calculations'!$M$5:$N$9,2,FALSE)),VLOOKUP("Night",'Crash Types &amp; Calculations'!$D$5:$K$26,8,FALSE),FALSE))</f>
        <v>1</v>
      </c>
      <c r="AN181" s="288">
        <f t="shared" si="22"/>
        <v>0</v>
      </c>
      <c r="AO181" s="284">
        <f ca="1">IF(OR(ISBLANK('Worksheet 2b'!$D$13),ISBLANK($D181),ISBLANK($E181),ISERROR(VLOOKUP('Worksheet 2b'!$D$13,INDIRECT(VLOOKUP('Crash Summary Worksheet'!$D181,'Crash Types &amp; Calculations'!$M$5:$N$9,2,FALSE)),VLOOKUP('Crash Summary Worksheet'!$E181,'Crash Types &amp; Calculations'!$D$5:$K$26,8,FALSE),FALSE))),1,VLOOKUP('Worksheet 2b'!$D$13,INDIRECT(VLOOKUP('Crash Summary Worksheet'!$D181,'Crash Types &amp; Calculations'!$M$5:$N$9,2,FALSE)),VLOOKUP('Crash Summary Worksheet'!$E181,'Crash Types &amp; Calculations'!$D$5:$K$26,8,FALSE),FALSE))</f>
        <v>1</v>
      </c>
      <c r="AP181" s="285">
        <f ca="1">IF(OR(ISBLANK('Worksheet 2b'!$D$13),ISBLANK($D181),ISBLANK($E181),$H181="N",ISBLANK($H181)),1,VLOOKUP('Worksheet 2b'!$D$13,INDIRECT(VLOOKUP('Crash Summary Worksheet'!$D181,'Crash Types &amp; Calculations'!$M$5:$N$9,2,FALSE)),VLOOKUP("Wet Pavement",'Crash Types &amp; Calculations'!$D$5:$K$26,8,FALSE),FALSE))</f>
        <v>1</v>
      </c>
      <c r="AQ181" s="286">
        <f ca="1">IF(OR(ISBLANK('Worksheet 2b'!$D$13),ISBLANK($D181),ISBLANK($E181),$G181="N",ISBLANK($G181)),1,VLOOKUP('Worksheet 2b'!$D$13,INDIRECT(VLOOKUP('Crash Summary Worksheet'!$D181,'Crash Types &amp; Calculations'!$M$5:$N$9,2,FALSE)),VLOOKUP("Night",'Crash Types &amp; Calculations'!$D$5:$K$26,8,FALSE),FALSE))</f>
        <v>1</v>
      </c>
      <c r="AR181" s="288">
        <f t="shared" si="23"/>
        <v>0</v>
      </c>
      <c r="AS181" s="284">
        <f ca="1">IF(OR(ISBLANK('Worksheet 2b'!$D$27),ISBLANK($D181),ISBLANK($E181),ISERROR(VLOOKUP('Worksheet 2b'!$D$27,INDIRECT(VLOOKUP('Crash Summary Worksheet'!$D181,'Crash Types &amp; Calculations'!$M$5:$N$9,2,FALSE)),VLOOKUP('Crash Summary Worksheet'!$E181,'Crash Types &amp; Calculations'!$D$5:$K$26,8,FALSE),FALSE))),1,VLOOKUP('Worksheet 2b'!$D$27,INDIRECT(VLOOKUP('Crash Summary Worksheet'!$D181,'Crash Types &amp; Calculations'!$M$5:$N$9,2,FALSE)),VLOOKUP('Crash Summary Worksheet'!$E181,'Crash Types &amp; Calculations'!$D$5:$K$26,8,FALSE),FALSE))</f>
        <v>1</v>
      </c>
      <c r="AT181" s="285">
        <f ca="1">IF(OR(ISBLANK('Worksheet 2b'!$D$27),ISBLANK($D181),ISBLANK($E181),$H181="N",ISBLANK($H181)),1,VLOOKUP('Worksheet 2b'!$D$27,INDIRECT(VLOOKUP('Crash Summary Worksheet'!$D181,'Crash Types &amp; Calculations'!$M$5:$N$9,2,FALSE)),VLOOKUP("Wet Pavement",'Crash Types &amp; Calculations'!$D$5:$K$26,8,FALSE),FALSE))</f>
        <v>1</v>
      </c>
      <c r="AU181" s="286">
        <f ca="1">IF(OR(ISBLANK('Worksheet 2b'!$D$27),ISBLANK($D181),ISBLANK($E181),$G181="N",ISBLANK($G181)),1,VLOOKUP('Worksheet 2b'!$D$27,INDIRECT(VLOOKUP('Crash Summary Worksheet'!$D181,'Crash Types &amp; Calculations'!$M$5:$N$9,2,FALSE)),VLOOKUP("Night",'Crash Types &amp; Calculations'!$D$5:$K$26,8,FALSE),FALSE))</f>
        <v>1</v>
      </c>
      <c r="AV181" s="288">
        <f t="shared" si="24"/>
        <v>0</v>
      </c>
      <c r="AW181" s="284">
        <f ca="1">IF(OR(ISBLANK('Worksheet 2b'!$D$41),ISBLANK($D181),ISBLANK($E181),ISERROR(VLOOKUP('Worksheet 2b'!$D$41,INDIRECT(VLOOKUP('Crash Summary Worksheet'!$D181,'Crash Types &amp; Calculations'!$M$5:$N$9,2,FALSE)),VLOOKUP('Crash Summary Worksheet'!$E181,'Crash Types &amp; Calculations'!$D$5:$K$26,8,FALSE),FALSE))),1,VLOOKUP('Worksheet 2b'!$D$41,INDIRECT(VLOOKUP('Crash Summary Worksheet'!$D181,'Crash Types &amp; Calculations'!$M$5:$N$9,2,FALSE)),VLOOKUP('Crash Summary Worksheet'!$E181,'Crash Types &amp; Calculations'!$D$5:$K$26,8,FALSE),FALSE))</f>
        <v>1</v>
      </c>
      <c r="AX181" s="285">
        <f ca="1">IF(OR(ISBLANK('Worksheet 2b'!$D$41),ISBLANK($D181),ISBLANK($E181),$H181="N",ISBLANK($H181)),1,VLOOKUP('Worksheet 2b'!$D$41,INDIRECT(VLOOKUP('Crash Summary Worksheet'!$D181,'Crash Types &amp; Calculations'!$M$5:$N$9,2,FALSE)),VLOOKUP("Wet Pavement",'Crash Types &amp; Calculations'!$D$5:$K$26,8,FALSE),FALSE))</f>
        <v>1</v>
      </c>
      <c r="AY181" s="287">
        <f ca="1">IF(OR(ISBLANK('Worksheet 2b'!$D$41),ISBLANK($D181),ISBLANK($E181),$G181="N",ISBLANK($G181)),1,VLOOKUP('Worksheet 2b'!$D$41,INDIRECT(VLOOKUP('Crash Summary Worksheet'!$D181,'Crash Types &amp; Calculations'!$M$5:$N$9,2,FALSE)),VLOOKUP("Night",'Crash Types &amp; Calculations'!$D$5:$K$26,8,FALSE),FALSE))</f>
        <v>1</v>
      </c>
      <c r="AZ181" s="288">
        <f t="shared" si="25"/>
        <v>0</v>
      </c>
    </row>
    <row r="182" spans="1:52" ht="12.75" customHeight="1" x14ac:dyDescent="0.2">
      <c r="A182" s="618">
        <v>177</v>
      </c>
      <c r="B182" s="118"/>
      <c r="C182" s="119"/>
      <c r="D182" s="117"/>
      <c r="E182" s="117"/>
      <c r="F182" s="117"/>
      <c r="G182" s="118"/>
      <c r="H182" s="118"/>
      <c r="I182" s="118"/>
      <c r="J182" s="118"/>
      <c r="K182" s="117"/>
      <c r="L182" s="120"/>
      <c r="M182" s="289">
        <f t="shared" si="26"/>
        <v>0</v>
      </c>
      <c r="N182" s="290">
        <f t="shared" si="27"/>
        <v>1</v>
      </c>
      <c r="O182" s="283">
        <f>IF(ISBLANK('Worksheet 2a'!$D$13),1,
IF(AND(MAX(AC182:AE182)&gt;1,MIN(AC182:AE182)&lt;=1),MAX(AC182:AE182)*MIN(AC182:AE182),
IF(MIN(AC182:AE182)&gt;=1,MAX(AC182:AE182),MIN(AC182:AE182))))</f>
        <v>1</v>
      </c>
      <c r="P182" s="283">
        <f>IF(ISBLANK('Worksheet 2a'!$D$27),1,
IF(AND(MAX(AG182:AI182)&gt;1,MIN(AG182:AI182)&lt;=1),MAX(AG182:AI182)*MIN(AG182:AI182),
IF(MIN(AG182:AI182)&gt;=1,MAX(AG182:AI182),MIN(AG182:AI182))))</f>
        <v>1</v>
      </c>
      <c r="Q182" s="283">
        <f>IF(ISBLANK('Worksheet 2a'!$D$41),1,
IF(AND(MAX(AK182:AM182)&gt;1,MIN(AK182:AM182)&lt;=1),MAX(AK182:AM182)*MIN(AK182:AM182),
IF(MIN(AK182:AM182)&gt;=1,MAX(AK182:AM182),MIN(AK182:AM182))))</f>
        <v>1</v>
      </c>
      <c r="R182" s="283">
        <f>IF(ISBLANK('Worksheet 2b'!$D$13),1,
IF(AND(MAX(AO182:AQ182)&gt;1,MIN(AO182:AQ182)&lt;=1),MAX(AO182:AQ182)*MIN(AO182:AQ182),
IF(MIN(AO182:AQ182)&gt;=1,MAX(AO182:AQ182),MIN(AO182:AQ182))))</f>
        <v>1</v>
      </c>
      <c r="S182" s="283">
        <f>IF(ISBLANK('Worksheet 2b'!$D$27),1,
IF(AND(MAX(AS182:AU182)&gt;1,MIN(AS182:AU182)&lt;=1),MAX(AS182:AU182)*MIN(AS182:AU182),
IF(MIN(AS182:AU182)&gt;=1,MAX(AS182:AU182),MIN(AS182:AU182))))</f>
        <v>1</v>
      </c>
      <c r="T182" s="283">
        <f>IF(ISBLANK('Worksheet 2b'!$D$41),1,
IF(AND(MAX(AW182:AY182)&gt;1,MIN(AW182:AY182)&lt;=1),MAX(AW182:AY182)*MIN(AW182:AY182),
IF(MIN(AW182:AY182)&gt;=1,MAX(AW182:AY182),MIN(AW182:AY182))))</f>
        <v>1</v>
      </c>
      <c r="U182" s="669" cm="1">
        <f t="array" ref="U182">IF(MAX(O182:T182)&lt;=1,1,PRODUCT(IF(O182:T182&gt;=1,O182:T182)))</f>
        <v>1</v>
      </c>
      <c r="V182" s="669">
        <f t="shared" si="28"/>
        <v>1</v>
      </c>
      <c r="W182" s="683" t="str">
        <f t="shared" si="29"/>
        <v>X</v>
      </c>
      <c r="X182" s="683">
        <f>IF(P182=MIN($O182:$T182),IF(COUNTIF($W182:W182,"X")&gt;0,P182,"X"),P182)</f>
        <v>1</v>
      </c>
      <c r="Y182" s="683">
        <f>IF(Q182=MIN($O182:$T182),IF(COUNTIF($W182:X182,"X")&gt;0,Q182,"X"),Q182)</f>
        <v>1</v>
      </c>
      <c r="Z182" s="683">
        <f>IF(R182=MIN($O182:$T182),IF(COUNTIF($W182:Y182,"X")&gt;0,R182,"X"),R182)</f>
        <v>1</v>
      </c>
      <c r="AA182" s="683">
        <f>IF(S182=MIN($O182:$T182),IF(COUNTIF($W182:Z182,"X")&gt;0,S182,"X"),S182)</f>
        <v>1</v>
      </c>
      <c r="AB182" s="684">
        <f>IF(T182=MIN($O182:$T182),IF(COUNTIF($W182:AA182,"X")&gt;0,T182,"X"),T182)</f>
        <v>1</v>
      </c>
      <c r="AC182" s="284">
        <f ca="1">IF(OR(ISBLANK('Worksheet 2a'!$D$13),ISBLANK($D182),ISBLANK($E182),ISERROR(VLOOKUP('Worksheet 2a'!$D$13,INDIRECT(VLOOKUP('Crash Summary Worksheet'!$D182,'Crash Types &amp; Calculations'!$M$5:$N$9,2,FALSE)),VLOOKUP('Crash Summary Worksheet'!$E182,'Crash Types &amp; Calculations'!$D$5:$K$26,8,FALSE),FALSE))),1,VLOOKUP('Worksheet 2a'!$D$13,INDIRECT(VLOOKUP('Crash Summary Worksheet'!$D182,'Crash Types &amp; Calculations'!$M$5:$N$9,2,FALSE)),VLOOKUP('Crash Summary Worksheet'!$E182,'Crash Types &amp; Calculations'!$D$5:$K$26,8,FALSE),FALSE))</f>
        <v>1</v>
      </c>
      <c r="AD182" s="285">
        <f ca="1">IF(OR(ISBLANK('Worksheet 2a'!$D$13),ISBLANK($D182),ISBLANK($E182),$H182="N",ISBLANK($H182)),1,VLOOKUP('Worksheet 2a'!$D$13,INDIRECT(VLOOKUP('Crash Summary Worksheet'!$D182,'Crash Types &amp; Calculations'!$M$5:$N$9,2,FALSE)),VLOOKUP("Wet Pavement",'Crash Types &amp; Calculations'!$D$5:$K$26,8,FALSE),FALSE))</f>
        <v>1</v>
      </c>
      <c r="AE182" s="286">
        <f ca="1">IF(OR(ISBLANK('Worksheet 2a'!$D$13),ISBLANK($D182),ISBLANK($E182),$G182="N",ISBLANK($G182)),1,VLOOKUP('Worksheet 2a'!$D$13,INDIRECT(VLOOKUP('Crash Summary Worksheet'!$D182,'Crash Types &amp; Calculations'!$M$5:$N$9,2,FALSE)),VLOOKUP("Night",'Crash Types &amp; Calculations'!$D$5:$K$26,8,FALSE),FALSE))</f>
        <v>1</v>
      </c>
      <c r="AF182" s="288">
        <f t="shared" si="20"/>
        <v>0</v>
      </c>
      <c r="AG182" s="284">
        <f ca="1">IF(OR(ISBLANK('Worksheet 2a'!$D$27),ISBLANK($D182),ISBLANK($E182),ISERROR(VLOOKUP('Worksheet 2a'!$D$27,INDIRECT(VLOOKUP('Crash Summary Worksheet'!$D182,'Crash Types &amp; Calculations'!$M$5:$N$9,2,FALSE)),VLOOKUP('Crash Summary Worksheet'!$E182,'Crash Types &amp; Calculations'!$D$5:$K$26,8,FALSE),FALSE))),1,VLOOKUP('Worksheet 2a'!$D$27,INDIRECT(VLOOKUP('Crash Summary Worksheet'!$D182,'Crash Types &amp; Calculations'!$M$5:$N$9,2,FALSE)),VLOOKUP('Crash Summary Worksheet'!$E182,'Crash Types &amp; Calculations'!$D$5:$K$26,8,FALSE),FALSE))</f>
        <v>1</v>
      </c>
      <c r="AH182" s="285">
        <f ca="1">IF(OR(ISBLANK('Worksheet 2a'!$D$27),ISBLANK($D182),ISBLANK($E182),$H182="N",ISBLANK($H182)),1,VLOOKUP('Worksheet 2a'!$D$27,INDIRECT(VLOOKUP('Crash Summary Worksheet'!$D182,'Crash Types &amp; Calculations'!$M$5:$N$9,2,FALSE)),VLOOKUP("Wet Pavement",'Crash Types &amp; Calculations'!$D$5:$K$26,8,FALSE),FALSE))</f>
        <v>1</v>
      </c>
      <c r="AI182" s="286">
        <f ca="1">IF(OR(ISBLANK('Worksheet 2a'!$D$27),ISBLANK($D182),ISBLANK($E182),$G182="N",ISBLANK($G182)),1,VLOOKUP('Worksheet 2a'!$D$27,INDIRECT(VLOOKUP('Crash Summary Worksheet'!$D182,'Crash Types &amp; Calculations'!$M$5:$N$9,2,FALSE)),VLOOKUP("Night",'Crash Types &amp; Calculations'!$D$5:$K$26,8,FALSE),FALSE))</f>
        <v>1</v>
      </c>
      <c r="AJ182" s="288">
        <f t="shared" si="21"/>
        <v>0</v>
      </c>
      <c r="AK182" s="284">
        <f ca="1">IF(OR(ISBLANK('Worksheet 2a'!$D$41),ISBLANK($D182),ISBLANK($E182),ISERROR(VLOOKUP('Worksheet 2a'!$D$41,INDIRECT(VLOOKUP('Crash Summary Worksheet'!$D182,'Crash Types &amp; Calculations'!$M$5:$N$9,2,FALSE)),VLOOKUP('Crash Summary Worksheet'!$E182,'Crash Types &amp; Calculations'!$D$5:$K$26,8,FALSE),FALSE))),1,VLOOKUP('Worksheet 2a'!$D$41,INDIRECT(VLOOKUP('Crash Summary Worksheet'!$D182,'Crash Types &amp; Calculations'!$M$5:$N$9,2,FALSE)),VLOOKUP('Crash Summary Worksheet'!$E182,'Crash Types &amp; Calculations'!$D$5:$K$26,8,FALSE),FALSE))</f>
        <v>1</v>
      </c>
      <c r="AL182" s="285">
        <f ca="1">IF(OR(ISBLANK('Worksheet 2a'!$D$41),ISBLANK($D182),ISBLANK($E182),$H182="N",ISBLANK($H182)),1,VLOOKUP('Worksheet 2a'!$D$41,INDIRECT(VLOOKUP('Crash Summary Worksheet'!$D182,'Crash Types &amp; Calculations'!$M$5:$N$9,2,FALSE)),VLOOKUP("Wet Pavement",'Crash Types &amp; Calculations'!$D$5:$K$26,8,FALSE),FALSE))</f>
        <v>1</v>
      </c>
      <c r="AM182" s="287">
        <f ca="1">IF(OR(ISBLANK('Worksheet 2a'!$D$41),ISBLANK($D182),ISBLANK($E182),$G182="N",ISBLANK($G182)),1,VLOOKUP('Worksheet 2a'!$D$41,INDIRECT(VLOOKUP('Crash Summary Worksheet'!$D182,'Crash Types &amp; Calculations'!$M$5:$N$9,2,FALSE)),VLOOKUP("Night",'Crash Types &amp; Calculations'!$D$5:$K$26,8,FALSE),FALSE))</f>
        <v>1</v>
      </c>
      <c r="AN182" s="288">
        <f t="shared" si="22"/>
        <v>0</v>
      </c>
      <c r="AO182" s="284">
        <f ca="1">IF(OR(ISBLANK('Worksheet 2b'!$D$13),ISBLANK($D182),ISBLANK($E182),ISERROR(VLOOKUP('Worksheet 2b'!$D$13,INDIRECT(VLOOKUP('Crash Summary Worksheet'!$D182,'Crash Types &amp; Calculations'!$M$5:$N$9,2,FALSE)),VLOOKUP('Crash Summary Worksheet'!$E182,'Crash Types &amp; Calculations'!$D$5:$K$26,8,FALSE),FALSE))),1,VLOOKUP('Worksheet 2b'!$D$13,INDIRECT(VLOOKUP('Crash Summary Worksheet'!$D182,'Crash Types &amp; Calculations'!$M$5:$N$9,2,FALSE)),VLOOKUP('Crash Summary Worksheet'!$E182,'Crash Types &amp; Calculations'!$D$5:$K$26,8,FALSE),FALSE))</f>
        <v>1</v>
      </c>
      <c r="AP182" s="285">
        <f ca="1">IF(OR(ISBLANK('Worksheet 2b'!$D$13),ISBLANK($D182),ISBLANK($E182),$H182="N",ISBLANK($H182)),1,VLOOKUP('Worksheet 2b'!$D$13,INDIRECT(VLOOKUP('Crash Summary Worksheet'!$D182,'Crash Types &amp; Calculations'!$M$5:$N$9,2,FALSE)),VLOOKUP("Wet Pavement",'Crash Types &amp; Calculations'!$D$5:$K$26,8,FALSE),FALSE))</f>
        <v>1</v>
      </c>
      <c r="AQ182" s="286">
        <f ca="1">IF(OR(ISBLANK('Worksheet 2b'!$D$13),ISBLANK($D182),ISBLANK($E182),$G182="N",ISBLANK($G182)),1,VLOOKUP('Worksheet 2b'!$D$13,INDIRECT(VLOOKUP('Crash Summary Worksheet'!$D182,'Crash Types &amp; Calculations'!$M$5:$N$9,2,FALSE)),VLOOKUP("Night",'Crash Types &amp; Calculations'!$D$5:$K$26,8,FALSE),FALSE))</f>
        <v>1</v>
      </c>
      <c r="AR182" s="288">
        <f t="shared" si="23"/>
        <v>0</v>
      </c>
      <c r="AS182" s="284">
        <f ca="1">IF(OR(ISBLANK('Worksheet 2b'!$D$27),ISBLANK($D182),ISBLANK($E182),ISERROR(VLOOKUP('Worksheet 2b'!$D$27,INDIRECT(VLOOKUP('Crash Summary Worksheet'!$D182,'Crash Types &amp; Calculations'!$M$5:$N$9,2,FALSE)),VLOOKUP('Crash Summary Worksheet'!$E182,'Crash Types &amp; Calculations'!$D$5:$K$26,8,FALSE),FALSE))),1,VLOOKUP('Worksheet 2b'!$D$27,INDIRECT(VLOOKUP('Crash Summary Worksheet'!$D182,'Crash Types &amp; Calculations'!$M$5:$N$9,2,FALSE)),VLOOKUP('Crash Summary Worksheet'!$E182,'Crash Types &amp; Calculations'!$D$5:$K$26,8,FALSE),FALSE))</f>
        <v>1</v>
      </c>
      <c r="AT182" s="285">
        <f ca="1">IF(OR(ISBLANK('Worksheet 2b'!$D$27),ISBLANK($D182),ISBLANK($E182),$H182="N",ISBLANK($H182)),1,VLOOKUP('Worksheet 2b'!$D$27,INDIRECT(VLOOKUP('Crash Summary Worksheet'!$D182,'Crash Types &amp; Calculations'!$M$5:$N$9,2,FALSE)),VLOOKUP("Wet Pavement",'Crash Types &amp; Calculations'!$D$5:$K$26,8,FALSE),FALSE))</f>
        <v>1</v>
      </c>
      <c r="AU182" s="286">
        <f ca="1">IF(OR(ISBLANK('Worksheet 2b'!$D$27),ISBLANK($D182),ISBLANK($E182),$G182="N",ISBLANK($G182)),1,VLOOKUP('Worksheet 2b'!$D$27,INDIRECT(VLOOKUP('Crash Summary Worksheet'!$D182,'Crash Types &amp; Calculations'!$M$5:$N$9,2,FALSE)),VLOOKUP("Night",'Crash Types &amp; Calculations'!$D$5:$K$26,8,FALSE),FALSE))</f>
        <v>1</v>
      </c>
      <c r="AV182" s="288">
        <f t="shared" si="24"/>
        <v>0</v>
      </c>
      <c r="AW182" s="284">
        <f ca="1">IF(OR(ISBLANK('Worksheet 2b'!$D$41),ISBLANK($D182),ISBLANK($E182),ISERROR(VLOOKUP('Worksheet 2b'!$D$41,INDIRECT(VLOOKUP('Crash Summary Worksheet'!$D182,'Crash Types &amp; Calculations'!$M$5:$N$9,2,FALSE)),VLOOKUP('Crash Summary Worksheet'!$E182,'Crash Types &amp; Calculations'!$D$5:$K$26,8,FALSE),FALSE))),1,VLOOKUP('Worksheet 2b'!$D$41,INDIRECT(VLOOKUP('Crash Summary Worksheet'!$D182,'Crash Types &amp; Calculations'!$M$5:$N$9,2,FALSE)),VLOOKUP('Crash Summary Worksheet'!$E182,'Crash Types &amp; Calculations'!$D$5:$K$26,8,FALSE),FALSE))</f>
        <v>1</v>
      </c>
      <c r="AX182" s="285">
        <f ca="1">IF(OR(ISBLANK('Worksheet 2b'!$D$41),ISBLANK($D182),ISBLANK($E182),$H182="N",ISBLANK($H182)),1,VLOOKUP('Worksheet 2b'!$D$41,INDIRECT(VLOOKUP('Crash Summary Worksheet'!$D182,'Crash Types &amp; Calculations'!$M$5:$N$9,2,FALSE)),VLOOKUP("Wet Pavement",'Crash Types &amp; Calculations'!$D$5:$K$26,8,FALSE),FALSE))</f>
        <v>1</v>
      </c>
      <c r="AY182" s="287">
        <f ca="1">IF(OR(ISBLANK('Worksheet 2b'!$D$41),ISBLANK($D182),ISBLANK($E182),$G182="N",ISBLANK($G182)),1,VLOOKUP('Worksheet 2b'!$D$41,INDIRECT(VLOOKUP('Crash Summary Worksheet'!$D182,'Crash Types &amp; Calculations'!$M$5:$N$9,2,FALSE)),VLOOKUP("Night",'Crash Types &amp; Calculations'!$D$5:$K$26,8,FALSE),FALSE))</f>
        <v>1</v>
      </c>
      <c r="AZ182" s="288">
        <f t="shared" si="25"/>
        <v>0</v>
      </c>
    </row>
    <row r="183" spans="1:52" ht="12.75" customHeight="1" x14ac:dyDescent="0.2">
      <c r="A183" s="618">
        <v>178</v>
      </c>
      <c r="B183" s="118"/>
      <c r="C183" s="119"/>
      <c r="D183" s="117"/>
      <c r="E183" s="117"/>
      <c r="F183" s="117"/>
      <c r="G183" s="118"/>
      <c r="H183" s="118"/>
      <c r="I183" s="118"/>
      <c r="J183" s="118"/>
      <c r="K183" s="117"/>
      <c r="L183" s="120"/>
      <c r="M183" s="289">
        <f t="shared" si="26"/>
        <v>0</v>
      </c>
      <c r="N183" s="290">
        <f t="shared" si="27"/>
        <v>1</v>
      </c>
      <c r="O183" s="283">
        <f>IF(ISBLANK('Worksheet 2a'!$D$13),1,
IF(AND(MAX(AC183:AE183)&gt;1,MIN(AC183:AE183)&lt;=1),MAX(AC183:AE183)*MIN(AC183:AE183),
IF(MIN(AC183:AE183)&gt;=1,MAX(AC183:AE183),MIN(AC183:AE183))))</f>
        <v>1</v>
      </c>
      <c r="P183" s="283">
        <f>IF(ISBLANK('Worksheet 2a'!$D$27),1,
IF(AND(MAX(AG183:AI183)&gt;1,MIN(AG183:AI183)&lt;=1),MAX(AG183:AI183)*MIN(AG183:AI183),
IF(MIN(AG183:AI183)&gt;=1,MAX(AG183:AI183),MIN(AG183:AI183))))</f>
        <v>1</v>
      </c>
      <c r="Q183" s="283">
        <f>IF(ISBLANK('Worksheet 2a'!$D$41),1,
IF(AND(MAX(AK183:AM183)&gt;1,MIN(AK183:AM183)&lt;=1),MAX(AK183:AM183)*MIN(AK183:AM183),
IF(MIN(AK183:AM183)&gt;=1,MAX(AK183:AM183),MIN(AK183:AM183))))</f>
        <v>1</v>
      </c>
      <c r="R183" s="283">
        <f>IF(ISBLANK('Worksheet 2b'!$D$13),1,
IF(AND(MAX(AO183:AQ183)&gt;1,MIN(AO183:AQ183)&lt;=1),MAX(AO183:AQ183)*MIN(AO183:AQ183),
IF(MIN(AO183:AQ183)&gt;=1,MAX(AO183:AQ183),MIN(AO183:AQ183))))</f>
        <v>1</v>
      </c>
      <c r="S183" s="283">
        <f>IF(ISBLANK('Worksheet 2b'!$D$27),1,
IF(AND(MAX(AS183:AU183)&gt;1,MIN(AS183:AU183)&lt;=1),MAX(AS183:AU183)*MIN(AS183:AU183),
IF(MIN(AS183:AU183)&gt;=1,MAX(AS183:AU183),MIN(AS183:AU183))))</f>
        <v>1</v>
      </c>
      <c r="T183" s="283">
        <f>IF(ISBLANK('Worksheet 2b'!$D$41),1,
IF(AND(MAX(AW183:AY183)&gt;1,MIN(AW183:AY183)&lt;=1),MAX(AW183:AY183)*MIN(AW183:AY183),
IF(MIN(AW183:AY183)&gt;=1,MAX(AW183:AY183),MIN(AW183:AY183))))</f>
        <v>1</v>
      </c>
      <c r="U183" s="669" cm="1">
        <f t="array" ref="U183">IF(MAX(O183:T183)&lt;=1,1,PRODUCT(IF(O183:T183&gt;=1,O183:T183)))</f>
        <v>1</v>
      </c>
      <c r="V183" s="669">
        <f t="shared" si="28"/>
        <v>1</v>
      </c>
      <c r="W183" s="683" t="str">
        <f t="shared" si="29"/>
        <v>X</v>
      </c>
      <c r="X183" s="683">
        <f>IF(P183=MIN($O183:$T183),IF(COUNTIF($W183:W183,"X")&gt;0,P183,"X"),P183)</f>
        <v>1</v>
      </c>
      <c r="Y183" s="683">
        <f>IF(Q183=MIN($O183:$T183),IF(COUNTIF($W183:X183,"X")&gt;0,Q183,"X"),Q183)</f>
        <v>1</v>
      </c>
      <c r="Z183" s="683">
        <f>IF(R183=MIN($O183:$T183),IF(COUNTIF($W183:Y183,"X")&gt;0,R183,"X"),R183)</f>
        <v>1</v>
      </c>
      <c r="AA183" s="683">
        <f>IF(S183=MIN($O183:$T183),IF(COUNTIF($W183:Z183,"X")&gt;0,S183,"X"),S183)</f>
        <v>1</v>
      </c>
      <c r="AB183" s="684">
        <f>IF(T183=MIN($O183:$T183),IF(COUNTIF($W183:AA183,"X")&gt;0,T183,"X"),T183)</f>
        <v>1</v>
      </c>
      <c r="AC183" s="284">
        <f ca="1">IF(OR(ISBLANK('Worksheet 2a'!$D$13),ISBLANK($D183),ISBLANK($E183),ISERROR(VLOOKUP('Worksheet 2a'!$D$13,INDIRECT(VLOOKUP('Crash Summary Worksheet'!$D183,'Crash Types &amp; Calculations'!$M$5:$N$9,2,FALSE)),VLOOKUP('Crash Summary Worksheet'!$E183,'Crash Types &amp; Calculations'!$D$5:$K$26,8,FALSE),FALSE))),1,VLOOKUP('Worksheet 2a'!$D$13,INDIRECT(VLOOKUP('Crash Summary Worksheet'!$D183,'Crash Types &amp; Calculations'!$M$5:$N$9,2,FALSE)),VLOOKUP('Crash Summary Worksheet'!$E183,'Crash Types &amp; Calculations'!$D$5:$K$26,8,FALSE),FALSE))</f>
        <v>1</v>
      </c>
      <c r="AD183" s="285">
        <f ca="1">IF(OR(ISBLANK('Worksheet 2a'!$D$13),ISBLANK($D183),ISBLANK($E183),$H183="N",ISBLANK($H183)),1,VLOOKUP('Worksheet 2a'!$D$13,INDIRECT(VLOOKUP('Crash Summary Worksheet'!$D183,'Crash Types &amp; Calculations'!$M$5:$N$9,2,FALSE)),VLOOKUP("Wet Pavement",'Crash Types &amp; Calculations'!$D$5:$K$26,8,FALSE),FALSE))</f>
        <v>1</v>
      </c>
      <c r="AE183" s="286">
        <f ca="1">IF(OR(ISBLANK('Worksheet 2a'!$D$13),ISBLANK($D183),ISBLANK($E183),$G183="N",ISBLANK($G183)),1,VLOOKUP('Worksheet 2a'!$D$13,INDIRECT(VLOOKUP('Crash Summary Worksheet'!$D183,'Crash Types &amp; Calculations'!$M$5:$N$9,2,FALSE)),VLOOKUP("Night",'Crash Types &amp; Calculations'!$D$5:$K$26,8,FALSE),FALSE))</f>
        <v>1</v>
      </c>
      <c r="AF183" s="288">
        <f t="shared" si="20"/>
        <v>0</v>
      </c>
      <c r="AG183" s="284">
        <f ca="1">IF(OR(ISBLANK('Worksheet 2a'!$D$27),ISBLANK($D183),ISBLANK($E183),ISERROR(VLOOKUP('Worksheet 2a'!$D$27,INDIRECT(VLOOKUP('Crash Summary Worksheet'!$D183,'Crash Types &amp; Calculations'!$M$5:$N$9,2,FALSE)),VLOOKUP('Crash Summary Worksheet'!$E183,'Crash Types &amp; Calculations'!$D$5:$K$26,8,FALSE),FALSE))),1,VLOOKUP('Worksheet 2a'!$D$27,INDIRECT(VLOOKUP('Crash Summary Worksheet'!$D183,'Crash Types &amp; Calculations'!$M$5:$N$9,2,FALSE)),VLOOKUP('Crash Summary Worksheet'!$E183,'Crash Types &amp; Calculations'!$D$5:$K$26,8,FALSE),FALSE))</f>
        <v>1</v>
      </c>
      <c r="AH183" s="285">
        <f ca="1">IF(OR(ISBLANK('Worksheet 2a'!$D$27),ISBLANK($D183),ISBLANK($E183),$H183="N",ISBLANK($H183)),1,VLOOKUP('Worksheet 2a'!$D$27,INDIRECT(VLOOKUP('Crash Summary Worksheet'!$D183,'Crash Types &amp; Calculations'!$M$5:$N$9,2,FALSE)),VLOOKUP("Wet Pavement",'Crash Types &amp; Calculations'!$D$5:$K$26,8,FALSE),FALSE))</f>
        <v>1</v>
      </c>
      <c r="AI183" s="286">
        <f ca="1">IF(OR(ISBLANK('Worksheet 2a'!$D$27),ISBLANK($D183),ISBLANK($E183),$G183="N",ISBLANK($G183)),1,VLOOKUP('Worksheet 2a'!$D$27,INDIRECT(VLOOKUP('Crash Summary Worksheet'!$D183,'Crash Types &amp; Calculations'!$M$5:$N$9,2,FALSE)),VLOOKUP("Night",'Crash Types &amp; Calculations'!$D$5:$K$26,8,FALSE),FALSE))</f>
        <v>1</v>
      </c>
      <c r="AJ183" s="288">
        <f t="shared" si="21"/>
        <v>0</v>
      </c>
      <c r="AK183" s="284">
        <f ca="1">IF(OR(ISBLANK('Worksheet 2a'!$D$41),ISBLANK($D183),ISBLANK($E183),ISERROR(VLOOKUP('Worksheet 2a'!$D$41,INDIRECT(VLOOKUP('Crash Summary Worksheet'!$D183,'Crash Types &amp; Calculations'!$M$5:$N$9,2,FALSE)),VLOOKUP('Crash Summary Worksheet'!$E183,'Crash Types &amp; Calculations'!$D$5:$K$26,8,FALSE),FALSE))),1,VLOOKUP('Worksheet 2a'!$D$41,INDIRECT(VLOOKUP('Crash Summary Worksheet'!$D183,'Crash Types &amp; Calculations'!$M$5:$N$9,2,FALSE)),VLOOKUP('Crash Summary Worksheet'!$E183,'Crash Types &amp; Calculations'!$D$5:$K$26,8,FALSE),FALSE))</f>
        <v>1</v>
      </c>
      <c r="AL183" s="285">
        <f ca="1">IF(OR(ISBLANK('Worksheet 2a'!$D$41),ISBLANK($D183),ISBLANK($E183),$H183="N",ISBLANK($H183)),1,VLOOKUP('Worksheet 2a'!$D$41,INDIRECT(VLOOKUP('Crash Summary Worksheet'!$D183,'Crash Types &amp; Calculations'!$M$5:$N$9,2,FALSE)),VLOOKUP("Wet Pavement",'Crash Types &amp; Calculations'!$D$5:$K$26,8,FALSE),FALSE))</f>
        <v>1</v>
      </c>
      <c r="AM183" s="287">
        <f ca="1">IF(OR(ISBLANK('Worksheet 2a'!$D$41),ISBLANK($D183),ISBLANK($E183),$G183="N",ISBLANK($G183)),1,VLOOKUP('Worksheet 2a'!$D$41,INDIRECT(VLOOKUP('Crash Summary Worksheet'!$D183,'Crash Types &amp; Calculations'!$M$5:$N$9,2,FALSE)),VLOOKUP("Night",'Crash Types &amp; Calculations'!$D$5:$K$26,8,FALSE),FALSE))</f>
        <v>1</v>
      </c>
      <c r="AN183" s="288">
        <f t="shared" si="22"/>
        <v>0</v>
      </c>
      <c r="AO183" s="284">
        <f ca="1">IF(OR(ISBLANK('Worksheet 2b'!$D$13),ISBLANK($D183),ISBLANK($E183),ISERROR(VLOOKUP('Worksheet 2b'!$D$13,INDIRECT(VLOOKUP('Crash Summary Worksheet'!$D183,'Crash Types &amp; Calculations'!$M$5:$N$9,2,FALSE)),VLOOKUP('Crash Summary Worksheet'!$E183,'Crash Types &amp; Calculations'!$D$5:$K$26,8,FALSE),FALSE))),1,VLOOKUP('Worksheet 2b'!$D$13,INDIRECT(VLOOKUP('Crash Summary Worksheet'!$D183,'Crash Types &amp; Calculations'!$M$5:$N$9,2,FALSE)),VLOOKUP('Crash Summary Worksheet'!$E183,'Crash Types &amp; Calculations'!$D$5:$K$26,8,FALSE),FALSE))</f>
        <v>1</v>
      </c>
      <c r="AP183" s="285">
        <f ca="1">IF(OR(ISBLANK('Worksheet 2b'!$D$13),ISBLANK($D183),ISBLANK($E183),$H183="N",ISBLANK($H183)),1,VLOOKUP('Worksheet 2b'!$D$13,INDIRECT(VLOOKUP('Crash Summary Worksheet'!$D183,'Crash Types &amp; Calculations'!$M$5:$N$9,2,FALSE)),VLOOKUP("Wet Pavement",'Crash Types &amp; Calculations'!$D$5:$K$26,8,FALSE),FALSE))</f>
        <v>1</v>
      </c>
      <c r="AQ183" s="286">
        <f ca="1">IF(OR(ISBLANK('Worksheet 2b'!$D$13),ISBLANK($D183),ISBLANK($E183),$G183="N",ISBLANK($G183)),1,VLOOKUP('Worksheet 2b'!$D$13,INDIRECT(VLOOKUP('Crash Summary Worksheet'!$D183,'Crash Types &amp; Calculations'!$M$5:$N$9,2,FALSE)),VLOOKUP("Night",'Crash Types &amp; Calculations'!$D$5:$K$26,8,FALSE),FALSE))</f>
        <v>1</v>
      </c>
      <c r="AR183" s="288">
        <f t="shared" si="23"/>
        <v>0</v>
      </c>
      <c r="AS183" s="284">
        <f ca="1">IF(OR(ISBLANK('Worksheet 2b'!$D$27),ISBLANK($D183),ISBLANK($E183),ISERROR(VLOOKUP('Worksheet 2b'!$D$27,INDIRECT(VLOOKUP('Crash Summary Worksheet'!$D183,'Crash Types &amp; Calculations'!$M$5:$N$9,2,FALSE)),VLOOKUP('Crash Summary Worksheet'!$E183,'Crash Types &amp; Calculations'!$D$5:$K$26,8,FALSE),FALSE))),1,VLOOKUP('Worksheet 2b'!$D$27,INDIRECT(VLOOKUP('Crash Summary Worksheet'!$D183,'Crash Types &amp; Calculations'!$M$5:$N$9,2,FALSE)),VLOOKUP('Crash Summary Worksheet'!$E183,'Crash Types &amp; Calculations'!$D$5:$K$26,8,FALSE),FALSE))</f>
        <v>1</v>
      </c>
      <c r="AT183" s="285">
        <f ca="1">IF(OR(ISBLANK('Worksheet 2b'!$D$27),ISBLANK($D183),ISBLANK($E183),$H183="N",ISBLANK($H183)),1,VLOOKUP('Worksheet 2b'!$D$27,INDIRECT(VLOOKUP('Crash Summary Worksheet'!$D183,'Crash Types &amp; Calculations'!$M$5:$N$9,2,FALSE)),VLOOKUP("Wet Pavement",'Crash Types &amp; Calculations'!$D$5:$K$26,8,FALSE),FALSE))</f>
        <v>1</v>
      </c>
      <c r="AU183" s="286">
        <f ca="1">IF(OR(ISBLANK('Worksheet 2b'!$D$27),ISBLANK($D183),ISBLANK($E183),$G183="N",ISBLANK($G183)),1,VLOOKUP('Worksheet 2b'!$D$27,INDIRECT(VLOOKUP('Crash Summary Worksheet'!$D183,'Crash Types &amp; Calculations'!$M$5:$N$9,2,FALSE)),VLOOKUP("Night",'Crash Types &amp; Calculations'!$D$5:$K$26,8,FALSE),FALSE))</f>
        <v>1</v>
      </c>
      <c r="AV183" s="288">
        <f t="shared" si="24"/>
        <v>0</v>
      </c>
      <c r="AW183" s="284">
        <f ca="1">IF(OR(ISBLANK('Worksheet 2b'!$D$41),ISBLANK($D183),ISBLANK($E183),ISERROR(VLOOKUP('Worksheet 2b'!$D$41,INDIRECT(VLOOKUP('Crash Summary Worksheet'!$D183,'Crash Types &amp; Calculations'!$M$5:$N$9,2,FALSE)),VLOOKUP('Crash Summary Worksheet'!$E183,'Crash Types &amp; Calculations'!$D$5:$K$26,8,FALSE),FALSE))),1,VLOOKUP('Worksheet 2b'!$D$41,INDIRECT(VLOOKUP('Crash Summary Worksheet'!$D183,'Crash Types &amp; Calculations'!$M$5:$N$9,2,FALSE)),VLOOKUP('Crash Summary Worksheet'!$E183,'Crash Types &amp; Calculations'!$D$5:$K$26,8,FALSE),FALSE))</f>
        <v>1</v>
      </c>
      <c r="AX183" s="285">
        <f ca="1">IF(OR(ISBLANK('Worksheet 2b'!$D$41),ISBLANK($D183),ISBLANK($E183),$H183="N",ISBLANK($H183)),1,VLOOKUP('Worksheet 2b'!$D$41,INDIRECT(VLOOKUP('Crash Summary Worksheet'!$D183,'Crash Types &amp; Calculations'!$M$5:$N$9,2,FALSE)),VLOOKUP("Wet Pavement",'Crash Types &amp; Calculations'!$D$5:$K$26,8,FALSE),FALSE))</f>
        <v>1</v>
      </c>
      <c r="AY183" s="287">
        <f ca="1">IF(OR(ISBLANK('Worksheet 2b'!$D$41),ISBLANK($D183),ISBLANK($E183),$G183="N",ISBLANK($G183)),1,VLOOKUP('Worksheet 2b'!$D$41,INDIRECT(VLOOKUP('Crash Summary Worksheet'!$D183,'Crash Types &amp; Calculations'!$M$5:$N$9,2,FALSE)),VLOOKUP("Night",'Crash Types &amp; Calculations'!$D$5:$K$26,8,FALSE),FALSE))</f>
        <v>1</v>
      </c>
      <c r="AZ183" s="288">
        <f t="shared" si="25"/>
        <v>0</v>
      </c>
    </row>
    <row r="184" spans="1:52" ht="12.75" customHeight="1" x14ac:dyDescent="0.2">
      <c r="A184" s="618">
        <v>179</v>
      </c>
      <c r="B184" s="118"/>
      <c r="C184" s="119"/>
      <c r="D184" s="117"/>
      <c r="E184" s="117"/>
      <c r="F184" s="117"/>
      <c r="G184" s="118"/>
      <c r="H184" s="118"/>
      <c r="I184" s="118"/>
      <c r="J184" s="118"/>
      <c r="K184" s="117"/>
      <c r="L184" s="120"/>
      <c r="M184" s="289">
        <f t="shared" si="26"/>
        <v>0</v>
      </c>
      <c r="N184" s="290">
        <f t="shared" si="27"/>
        <v>1</v>
      </c>
      <c r="O184" s="283">
        <f>IF(ISBLANK('Worksheet 2a'!$D$13),1,
IF(AND(MAX(AC184:AE184)&gt;1,MIN(AC184:AE184)&lt;=1),MAX(AC184:AE184)*MIN(AC184:AE184),
IF(MIN(AC184:AE184)&gt;=1,MAX(AC184:AE184),MIN(AC184:AE184))))</f>
        <v>1</v>
      </c>
      <c r="P184" s="283">
        <f>IF(ISBLANK('Worksheet 2a'!$D$27),1,
IF(AND(MAX(AG184:AI184)&gt;1,MIN(AG184:AI184)&lt;=1),MAX(AG184:AI184)*MIN(AG184:AI184),
IF(MIN(AG184:AI184)&gt;=1,MAX(AG184:AI184),MIN(AG184:AI184))))</f>
        <v>1</v>
      </c>
      <c r="Q184" s="283">
        <f>IF(ISBLANK('Worksheet 2a'!$D$41),1,
IF(AND(MAX(AK184:AM184)&gt;1,MIN(AK184:AM184)&lt;=1),MAX(AK184:AM184)*MIN(AK184:AM184),
IF(MIN(AK184:AM184)&gt;=1,MAX(AK184:AM184),MIN(AK184:AM184))))</f>
        <v>1</v>
      </c>
      <c r="R184" s="283">
        <f>IF(ISBLANK('Worksheet 2b'!$D$13),1,
IF(AND(MAX(AO184:AQ184)&gt;1,MIN(AO184:AQ184)&lt;=1),MAX(AO184:AQ184)*MIN(AO184:AQ184),
IF(MIN(AO184:AQ184)&gt;=1,MAX(AO184:AQ184),MIN(AO184:AQ184))))</f>
        <v>1</v>
      </c>
      <c r="S184" s="283">
        <f>IF(ISBLANK('Worksheet 2b'!$D$27),1,
IF(AND(MAX(AS184:AU184)&gt;1,MIN(AS184:AU184)&lt;=1),MAX(AS184:AU184)*MIN(AS184:AU184),
IF(MIN(AS184:AU184)&gt;=1,MAX(AS184:AU184),MIN(AS184:AU184))))</f>
        <v>1</v>
      </c>
      <c r="T184" s="283">
        <f>IF(ISBLANK('Worksheet 2b'!$D$41),1,
IF(AND(MAX(AW184:AY184)&gt;1,MIN(AW184:AY184)&lt;=1),MAX(AW184:AY184)*MIN(AW184:AY184),
IF(MIN(AW184:AY184)&gt;=1,MAX(AW184:AY184),MIN(AW184:AY184))))</f>
        <v>1</v>
      </c>
      <c r="U184" s="669" cm="1">
        <f t="array" ref="U184">IF(MAX(O184:T184)&lt;=1,1,PRODUCT(IF(O184:T184&gt;=1,O184:T184)))</f>
        <v>1</v>
      </c>
      <c r="V184" s="669">
        <f t="shared" si="28"/>
        <v>1</v>
      </c>
      <c r="W184" s="683" t="str">
        <f t="shared" si="29"/>
        <v>X</v>
      </c>
      <c r="X184" s="683">
        <f>IF(P184=MIN($O184:$T184),IF(COUNTIF($W184:W184,"X")&gt;0,P184,"X"),P184)</f>
        <v>1</v>
      </c>
      <c r="Y184" s="683">
        <f>IF(Q184=MIN($O184:$T184),IF(COUNTIF($W184:X184,"X")&gt;0,Q184,"X"),Q184)</f>
        <v>1</v>
      </c>
      <c r="Z184" s="683">
        <f>IF(R184=MIN($O184:$T184),IF(COUNTIF($W184:Y184,"X")&gt;0,R184,"X"),R184)</f>
        <v>1</v>
      </c>
      <c r="AA184" s="683">
        <f>IF(S184=MIN($O184:$T184),IF(COUNTIF($W184:Z184,"X")&gt;0,S184,"X"),S184)</f>
        <v>1</v>
      </c>
      <c r="AB184" s="684">
        <f>IF(T184=MIN($O184:$T184),IF(COUNTIF($W184:AA184,"X")&gt;0,T184,"X"),T184)</f>
        <v>1</v>
      </c>
      <c r="AC184" s="284">
        <f ca="1">IF(OR(ISBLANK('Worksheet 2a'!$D$13),ISBLANK($D184),ISBLANK($E184),ISERROR(VLOOKUP('Worksheet 2a'!$D$13,INDIRECT(VLOOKUP('Crash Summary Worksheet'!$D184,'Crash Types &amp; Calculations'!$M$5:$N$9,2,FALSE)),VLOOKUP('Crash Summary Worksheet'!$E184,'Crash Types &amp; Calculations'!$D$5:$K$26,8,FALSE),FALSE))),1,VLOOKUP('Worksheet 2a'!$D$13,INDIRECT(VLOOKUP('Crash Summary Worksheet'!$D184,'Crash Types &amp; Calculations'!$M$5:$N$9,2,FALSE)),VLOOKUP('Crash Summary Worksheet'!$E184,'Crash Types &amp; Calculations'!$D$5:$K$26,8,FALSE),FALSE))</f>
        <v>1</v>
      </c>
      <c r="AD184" s="285">
        <f ca="1">IF(OR(ISBLANK('Worksheet 2a'!$D$13),ISBLANK($D184),ISBLANK($E184),$H184="N",ISBLANK($H184)),1,VLOOKUP('Worksheet 2a'!$D$13,INDIRECT(VLOOKUP('Crash Summary Worksheet'!$D184,'Crash Types &amp; Calculations'!$M$5:$N$9,2,FALSE)),VLOOKUP("Wet Pavement",'Crash Types &amp; Calculations'!$D$5:$K$26,8,FALSE),FALSE))</f>
        <v>1</v>
      </c>
      <c r="AE184" s="286">
        <f ca="1">IF(OR(ISBLANK('Worksheet 2a'!$D$13),ISBLANK($D184),ISBLANK($E184),$G184="N",ISBLANK($G184)),1,VLOOKUP('Worksheet 2a'!$D$13,INDIRECT(VLOOKUP('Crash Summary Worksheet'!$D184,'Crash Types &amp; Calculations'!$M$5:$N$9,2,FALSE)),VLOOKUP("Night",'Crash Types &amp; Calculations'!$D$5:$K$26,8,FALSE),FALSE))</f>
        <v>1</v>
      </c>
      <c r="AF184" s="288">
        <f t="shared" si="20"/>
        <v>0</v>
      </c>
      <c r="AG184" s="284">
        <f ca="1">IF(OR(ISBLANK('Worksheet 2a'!$D$27),ISBLANK($D184),ISBLANK($E184),ISERROR(VLOOKUP('Worksheet 2a'!$D$27,INDIRECT(VLOOKUP('Crash Summary Worksheet'!$D184,'Crash Types &amp; Calculations'!$M$5:$N$9,2,FALSE)),VLOOKUP('Crash Summary Worksheet'!$E184,'Crash Types &amp; Calculations'!$D$5:$K$26,8,FALSE),FALSE))),1,VLOOKUP('Worksheet 2a'!$D$27,INDIRECT(VLOOKUP('Crash Summary Worksheet'!$D184,'Crash Types &amp; Calculations'!$M$5:$N$9,2,FALSE)),VLOOKUP('Crash Summary Worksheet'!$E184,'Crash Types &amp; Calculations'!$D$5:$K$26,8,FALSE),FALSE))</f>
        <v>1</v>
      </c>
      <c r="AH184" s="285">
        <f ca="1">IF(OR(ISBLANK('Worksheet 2a'!$D$27),ISBLANK($D184),ISBLANK($E184),$H184="N",ISBLANK($H184)),1,VLOOKUP('Worksheet 2a'!$D$27,INDIRECT(VLOOKUP('Crash Summary Worksheet'!$D184,'Crash Types &amp; Calculations'!$M$5:$N$9,2,FALSE)),VLOOKUP("Wet Pavement",'Crash Types &amp; Calculations'!$D$5:$K$26,8,FALSE),FALSE))</f>
        <v>1</v>
      </c>
      <c r="AI184" s="286">
        <f ca="1">IF(OR(ISBLANK('Worksheet 2a'!$D$27),ISBLANK($D184),ISBLANK($E184),$G184="N",ISBLANK($G184)),1,VLOOKUP('Worksheet 2a'!$D$27,INDIRECT(VLOOKUP('Crash Summary Worksheet'!$D184,'Crash Types &amp; Calculations'!$M$5:$N$9,2,FALSE)),VLOOKUP("Night",'Crash Types &amp; Calculations'!$D$5:$K$26,8,FALSE),FALSE))</f>
        <v>1</v>
      </c>
      <c r="AJ184" s="288">
        <f t="shared" si="21"/>
        <v>0</v>
      </c>
      <c r="AK184" s="284">
        <f ca="1">IF(OR(ISBLANK('Worksheet 2a'!$D$41),ISBLANK($D184),ISBLANK($E184),ISERROR(VLOOKUP('Worksheet 2a'!$D$41,INDIRECT(VLOOKUP('Crash Summary Worksheet'!$D184,'Crash Types &amp; Calculations'!$M$5:$N$9,2,FALSE)),VLOOKUP('Crash Summary Worksheet'!$E184,'Crash Types &amp; Calculations'!$D$5:$K$26,8,FALSE),FALSE))),1,VLOOKUP('Worksheet 2a'!$D$41,INDIRECT(VLOOKUP('Crash Summary Worksheet'!$D184,'Crash Types &amp; Calculations'!$M$5:$N$9,2,FALSE)),VLOOKUP('Crash Summary Worksheet'!$E184,'Crash Types &amp; Calculations'!$D$5:$K$26,8,FALSE),FALSE))</f>
        <v>1</v>
      </c>
      <c r="AL184" s="285">
        <f ca="1">IF(OR(ISBLANK('Worksheet 2a'!$D$41),ISBLANK($D184),ISBLANK($E184),$H184="N",ISBLANK($H184)),1,VLOOKUP('Worksheet 2a'!$D$41,INDIRECT(VLOOKUP('Crash Summary Worksheet'!$D184,'Crash Types &amp; Calculations'!$M$5:$N$9,2,FALSE)),VLOOKUP("Wet Pavement",'Crash Types &amp; Calculations'!$D$5:$K$26,8,FALSE),FALSE))</f>
        <v>1</v>
      </c>
      <c r="AM184" s="287">
        <f ca="1">IF(OR(ISBLANK('Worksheet 2a'!$D$41),ISBLANK($D184),ISBLANK($E184),$G184="N",ISBLANK($G184)),1,VLOOKUP('Worksheet 2a'!$D$41,INDIRECT(VLOOKUP('Crash Summary Worksheet'!$D184,'Crash Types &amp; Calculations'!$M$5:$N$9,2,FALSE)),VLOOKUP("Night",'Crash Types &amp; Calculations'!$D$5:$K$26,8,FALSE),FALSE))</f>
        <v>1</v>
      </c>
      <c r="AN184" s="288">
        <f t="shared" si="22"/>
        <v>0</v>
      </c>
      <c r="AO184" s="284">
        <f ca="1">IF(OR(ISBLANK('Worksheet 2b'!$D$13),ISBLANK($D184),ISBLANK($E184),ISERROR(VLOOKUP('Worksheet 2b'!$D$13,INDIRECT(VLOOKUP('Crash Summary Worksheet'!$D184,'Crash Types &amp; Calculations'!$M$5:$N$9,2,FALSE)),VLOOKUP('Crash Summary Worksheet'!$E184,'Crash Types &amp; Calculations'!$D$5:$K$26,8,FALSE),FALSE))),1,VLOOKUP('Worksheet 2b'!$D$13,INDIRECT(VLOOKUP('Crash Summary Worksheet'!$D184,'Crash Types &amp; Calculations'!$M$5:$N$9,2,FALSE)),VLOOKUP('Crash Summary Worksheet'!$E184,'Crash Types &amp; Calculations'!$D$5:$K$26,8,FALSE),FALSE))</f>
        <v>1</v>
      </c>
      <c r="AP184" s="285">
        <f ca="1">IF(OR(ISBLANK('Worksheet 2b'!$D$13),ISBLANK($D184),ISBLANK($E184),$H184="N",ISBLANK($H184)),1,VLOOKUP('Worksheet 2b'!$D$13,INDIRECT(VLOOKUP('Crash Summary Worksheet'!$D184,'Crash Types &amp; Calculations'!$M$5:$N$9,2,FALSE)),VLOOKUP("Wet Pavement",'Crash Types &amp; Calculations'!$D$5:$K$26,8,FALSE),FALSE))</f>
        <v>1</v>
      </c>
      <c r="AQ184" s="286">
        <f ca="1">IF(OR(ISBLANK('Worksheet 2b'!$D$13),ISBLANK($D184),ISBLANK($E184),$G184="N",ISBLANK($G184)),1,VLOOKUP('Worksheet 2b'!$D$13,INDIRECT(VLOOKUP('Crash Summary Worksheet'!$D184,'Crash Types &amp; Calculations'!$M$5:$N$9,2,FALSE)),VLOOKUP("Night",'Crash Types &amp; Calculations'!$D$5:$K$26,8,FALSE),FALSE))</f>
        <v>1</v>
      </c>
      <c r="AR184" s="288">
        <f t="shared" si="23"/>
        <v>0</v>
      </c>
      <c r="AS184" s="284">
        <f ca="1">IF(OR(ISBLANK('Worksheet 2b'!$D$27),ISBLANK($D184),ISBLANK($E184),ISERROR(VLOOKUP('Worksheet 2b'!$D$27,INDIRECT(VLOOKUP('Crash Summary Worksheet'!$D184,'Crash Types &amp; Calculations'!$M$5:$N$9,2,FALSE)),VLOOKUP('Crash Summary Worksheet'!$E184,'Crash Types &amp; Calculations'!$D$5:$K$26,8,FALSE),FALSE))),1,VLOOKUP('Worksheet 2b'!$D$27,INDIRECT(VLOOKUP('Crash Summary Worksheet'!$D184,'Crash Types &amp; Calculations'!$M$5:$N$9,2,FALSE)),VLOOKUP('Crash Summary Worksheet'!$E184,'Crash Types &amp; Calculations'!$D$5:$K$26,8,FALSE),FALSE))</f>
        <v>1</v>
      </c>
      <c r="AT184" s="285">
        <f ca="1">IF(OR(ISBLANK('Worksheet 2b'!$D$27),ISBLANK($D184),ISBLANK($E184),$H184="N",ISBLANK($H184)),1,VLOOKUP('Worksheet 2b'!$D$27,INDIRECT(VLOOKUP('Crash Summary Worksheet'!$D184,'Crash Types &amp; Calculations'!$M$5:$N$9,2,FALSE)),VLOOKUP("Wet Pavement",'Crash Types &amp; Calculations'!$D$5:$K$26,8,FALSE),FALSE))</f>
        <v>1</v>
      </c>
      <c r="AU184" s="286">
        <f ca="1">IF(OR(ISBLANK('Worksheet 2b'!$D$27),ISBLANK($D184),ISBLANK($E184),$G184="N",ISBLANK($G184)),1,VLOOKUP('Worksheet 2b'!$D$27,INDIRECT(VLOOKUP('Crash Summary Worksheet'!$D184,'Crash Types &amp; Calculations'!$M$5:$N$9,2,FALSE)),VLOOKUP("Night",'Crash Types &amp; Calculations'!$D$5:$K$26,8,FALSE),FALSE))</f>
        <v>1</v>
      </c>
      <c r="AV184" s="288">
        <f t="shared" si="24"/>
        <v>0</v>
      </c>
      <c r="AW184" s="284">
        <f ca="1">IF(OR(ISBLANK('Worksheet 2b'!$D$41),ISBLANK($D184),ISBLANK($E184),ISERROR(VLOOKUP('Worksheet 2b'!$D$41,INDIRECT(VLOOKUP('Crash Summary Worksheet'!$D184,'Crash Types &amp; Calculations'!$M$5:$N$9,2,FALSE)),VLOOKUP('Crash Summary Worksheet'!$E184,'Crash Types &amp; Calculations'!$D$5:$K$26,8,FALSE),FALSE))),1,VLOOKUP('Worksheet 2b'!$D$41,INDIRECT(VLOOKUP('Crash Summary Worksheet'!$D184,'Crash Types &amp; Calculations'!$M$5:$N$9,2,FALSE)),VLOOKUP('Crash Summary Worksheet'!$E184,'Crash Types &amp; Calculations'!$D$5:$K$26,8,FALSE),FALSE))</f>
        <v>1</v>
      </c>
      <c r="AX184" s="285">
        <f ca="1">IF(OR(ISBLANK('Worksheet 2b'!$D$41),ISBLANK($D184),ISBLANK($E184),$H184="N",ISBLANK($H184)),1,VLOOKUP('Worksheet 2b'!$D$41,INDIRECT(VLOOKUP('Crash Summary Worksheet'!$D184,'Crash Types &amp; Calculations'!$M$5:$N$9,2,FALSE)),VLOOKUP("Wet Pavement",'Crash Types &amp; Calculations'!$D$5:$K$26,8,FALSE),FALSE))</f>
        <v>1</v>
      </c>
      <c r="AY184" s="287">
        <f ca="1">IF(OR(ISBLANK('Worksheet 2b'!$D$41),ISBLANK($D184),ISBLANK($E184),$G184="N",ISBLANK($G184)),1,VLOOKUP('Worksheet 2b'!$D$41,INDIRECT(VLOOKUP('Crash Summary Worksheet'!$D184,'Crash Types &amp; Calculations'!$M$5:$N$9,2,FALSE)),VLOOKUP("Night",'Crash Types &amp; Calculations'!$D$5:$K$26,8,FALSE),FALSE))</f>
        <v>1</v>
      </c>
      <c r="AZ184" s="288">
        <f t="shared" si="25"/>
        <v>0</v>
      </c>
    </row>
    <row r="185" spans="1:52" ht="12.75" customHeight="1" x14ac:dyDescent="0.2">
      <c r="A185" s="618">
        <v>180</v>
      </c>
      <c r="B185" s="118"/>
      <c r="C185" s="119"/>
      <c r="D185" s="117"/>
      <c r="E185" s="117"/>
      <c r="F185" s="117"/>
      <c r="G185" s="118"/>
      <c r="H185" s="118"/>
      <c r="I185" s="118"/>
      <c r="J185" s="118"/>
      <c r="K185" s="117"/>
      <c r="L185" s="120"/>
      <c r="M185" s="289">
        <f t="shared" si="26"/>
        <v>0</v>
      </c>
      <c r="N185" s="290">
        <f t="shared" si="27"/>
        <v>1</v>
      </c>
      <c r="O185" s="283">
        <f>IF(ISBLANK('Worksheet 2a'!$D$13),1,
IF(AND(MAX(AC185:AE185)&gt;1,MIN(AC185:AE185)&lt;=1),MAX(AC185:AE185)*MIN(AC185:AE185),
IF(MIN(AC185:AE185)&gt;=1,MAX(AC185:AE185),MIN(AC185:AE185))))</f>
        <v>1</v>
      </c>
      <c r="P185" s="283">
        <f>IF(ISBLANK('Worksheet 2a'!$D$27),1,
IF(AND(MAX(AG185:AI185)&gt;1,MIN(AG185:AI185)&lt;=1),MAX(AG185:AI185)*MIN(AG185:AI185),
IF(MIN(AG185:AI185)&gt;=1,MAX(AG185:AI185),MIN(AG185:AI185))))</f>
        <v>1</v>
      </c>
      <c r="Q185" s="283">
        <f>IF(ISBLANK('Worksheet 2a'!$D$41),1,
IF(AND(MAX(AK185:AM185)&gt;1,MIN(AK185:AM185)&lt;=1),MAX(AK185:AM185)*MIN(AK185:AM185),
IF(MIN(AK185:AM185)&gt;=1,MAX(AK185:AM185),MIN(AK185:AM185))))</f>
        <v>1</v>
      </c>
      <c r="R185" s="283">
        <f>IF(ISBLANK('Worksheet 2b'!$D$13),1,
IF(AND(MAX(AO185:AQ185)&gt;1,MIN(AO185:AQ185)&lt;=1),MAX(AO185:AQ185)*MIN(AO185:AQ185),
IF(MIN(AO185:AQ185)&gt;=1,MAX(AO185:AQ185),MIN(AO185:AQ185))))</f>
        <v>1</v>
      </c>
      <c r="S185" s="283">
        <f>IF(ISBLANK('Worksheet 2b'!$D$27),1,
IF(AND(MAX(AS185:AU185)&gt;1,MIN(AS185:AU185)&lt;=1),MAX(AS185:AU185)*MIN(AS185:AU185),
IF(MIN(AS185:AU185)&gt;=1,MAX(AS185:AU185),MIN(AS185:AU185))))</f>
        <v>1</v>
      </c>
      <c r="T185" s="283">
        <f>IF(ISBLANK('Worksheet 2b'!$D$41),1,
IF(AND(MAX(AW185:AY185)&gt;1,MIN(AW185:AY185)&lt;=1),MAX(AW185:AY185)*MIN(AW185:AY185),
IF(MIN(AW185:AY185)&gt;=1,MAX(AW185:AY185),MIN(AW185:AY185))))</f>
        <v>1</v>
      </c>
      <c r="U185" s="669" cm="1">
        <f t="array" ref="U185">IF(MAX(O185:T185)&lt;=1,1,PRODUCT(IF(O185:T185&gt;=1,O185:T185)))</f>
        <v>1</v>
      </c>
      <c r="V185" s="669">
        <f t="shared" si="28"/>
        <v>1</v>
      </c>
      <c r="W185" s="683" t="str">
        <f t="shared" si="29"/>
        <v>X</v>
      </c>
      <c r="X185" s="683">
        <f>IF(P185=MIN($O185:$T185),IF(COUNTIF($W185:W185,"X")&gt;0,P185,"X"),P185)</f>
        <v>1</v>
      </c>
      <c r="Y185" s="683">
        <f>IF(Q185=MIN($O185:$T185),IF(COUNTIF($W185:X185,"X")&gt;0,Q185,"X"),Q185)</f>
        <v>1</v>
      </c>
      <c r="Z185" s="683">
        <f>IF(R185=MIN($O185:$T185),IF(COUNTIF($W185:Y185,"X")&gt;0,R185,"X"),R185)</f>
        <v>1</v>
      </c>
      <c r="AA185" s="683">
        <f>IF(S185=MIN($O185:$T185),IF(COUNTIF($W185:Z185,"X")&gt;0,S185,"X"),S185)</f>
        <v>1</v>
      </c>
      <c r="AB185" s="684">
        <f>IF(T185=MIN($O185:$T185),IF(COUNTIF($W185:AA185,"X")&gt;0,T185,"X"),T185)</f>
        <v>1</v>
      </c>
      <c r="AC185" s="284">
        <f ca="1">IF(OR(ISBLANK('Worksheet 2a'!$D$13),ISBLANK($D185),ISBLANK($E185),ISERROR(VLOOKUP('Worksheet 2a'!$D$13,INDIRECT(VLOOKUP('Crash Summary Worksheet'!$D185,'Crash Types &amp; Calculations'!$M$5:$N$9,2,FALSE)),VLOOKUP('Crash Summary Worksheet'!$E185,'Crash Types &amp; Calculations'!$D$5:$K$26,8,FALSE),FALSE))),1,VLOOKUP('Worksheet 2a'!$D$13,INDIRECT(VLOOKUP('Crash Summary Worksheet'!$D185,'Crash Types &amp; Calculations'!$M$5:$N$9,2,FALSE)),VLOOKUP('Crash Summary Worksheet'!$E185,'Crash Types &amp; Calculations'!$D$5:$K$26,8,FALSE),FALSE))</f>
        <v>1</v>
      </c>
      <c r="AD185" s="285">
        <f ca="1">IF(OR(ISBLANK('Worksheet 2a'!$D$13),ISBLANK($D185),ISBLANK($E185),$H185="N",ISBLANK($H185)),1,VLOOKUP('Worksheet 2a'!$D$13,INDIRECT(VLOOKUP('Crash Summary Worksheet'!$D185,'Crash Types &amp; Calculations'!$M$5:$N$9,2,FALSE)),VLOOKUP("Wet Pavement",'Crash Types &amp; Calculations'!$D$5:$K$26,8,FALSE),FALSE))</f>
        <v>1</v>
      </c>
      <c r="AE185" s="286">
        <f ca="1">IF(OR(ISBLANK('Worksheet 2a'!$D$13),ISBLANK($D185),ISBLANK($E185),$G185="N",ISBLANK($G185)),1,VLOOKUP('Worksheet 2a'!$D$13,INDIRECT(VLOOKUP('Crash Summary Worksheet'!$D185,'Crash Types &amp; Calculations'!$M$5:$N$9,2,FALSE)),VLOOKUP("Night",'Crash Types &amp; Calculations'!$D$5:$K$26,8,FALSE),FALSE))</f>
        <v>1</v>
      </c>
      <c r="AF185" s="288">
        <f t="shared" si="20"/>
        <v>0</v>
      </c>
      <c r="AG185" s="284">
        <f ca="1">IF(OR(ISBLANK('Worksheet 2a'!$D$27),ISBLANK($D185),ISBLANK($E185),ISERROR(VLOOKUP('Worksheet 2a'!$D$27,INDIRECT(VLOOKUP('Crash Summary Worksheet'!$D185,'Crash Types &amp; Calculations'!$M$5:$N$9,2,FALSE)),VLOOKUP('Crash Summary Worksheet'!$E185,'Crash Types &amp; Calculations'!$D$5:$K$26,8,FALSE),FALSE))),1,VLOOKUP('Worksheet 2a'!$D$27,INDIRECT(VLOOKUP('Crash Summary Worksheet'!$D185,'Crash Types &amp; Calculations'!$M$5:$N$9,2,FALSE)),VLOOKUP('Crash Summary Worksheet'!$E185,'Crash Types &amp; Calculations'!$D$5:$K$26,8,FALSE),FALSE))</f>
        <v>1</v>
      </c>
      <c r="AH185" s="285">
        <f ca="1">IF(OR(ISBLANK('Worksheet 2a'!$D$27),ISBLANK($D185),ISBLANK($E185),$H185="N",ISBLANK($H185)),1,VLOOKUP('Worksheet 2a'!$D$27,INDIRECT(VLOOKUP('Crash Summary Worksheet'!$D185,'Crash Types &amp; Calculations'!$M$5:$N$9,2,FALSE)),VLOOKUP("Wet Pavement",'Crash Types &amp; Calculations'!$D$5:$K$26,8,FALSE),FALSE))</f>
        <v>1</v>
      </c>
      <c r="AI185" s="286">
        <f ca="1">IF(OR(ISBLANK('Worksheet 2a'!$D$27),ISBLANK($D185),ISBLANK($E185),$G185="N",ISBLANK($G185)),1,VLOOKUP('Worksheet 2a'!$D$27,INDIRECT(VLOOKUP('Crash Summary Worksheet'!$D185,'Crash Types &amp; Calculations'!$M$5:$N$9,2,FALSE)),VLOOKUP("Night",'Crash Types &amp; Calculations'!$D$5:$K$26,8,FALSE),FALSE))</f>
        <v>1</v>
      </c>
      <c r="AJ185" s="288">
        <f t="shared" si="21"/>
        <v>0</v>
      </c>
      <c r="AK185" s="284">
        <f ca="1">IF(OR(ISBLANK('Worksheet 2a'!$D$41),ISBLANK($D185),ISBLANK($E185),ISERROR(VLOOKUP('Worksheet 2a'!$D$41,INDIRECT(VLOOKUP('Crash Summary Worksheet'!$D185,'Crash Types &amp; Calculations'!$M$5:$N$9,2,FALSE)),VLOOKUP('Crash Summary Worksheet'!$E185,'Crash Types &amp; Calculations'!$D$5:$K$26,8,FALSE),FALSE))),1,VLOOKUP('Worksheet 2a'!$D$41,INDIRECT(VLOOKUP('Crash Summary Worksheet'!$D185,'Crash Types &amp; Calculations'!$M$5:$N$9,2,FALSE)),VLOOKUP('Crash Summary Worksheet'!$E185,'Crash Types &amp; Calculations'!$D$5:$K$26,8,FALSE),FALSE))</f>
        <v>1</v>
      </c>
      <c r="AL185" s="285">
        <f ca="1">IF(OR(ISBLANK('Worksheet 2a'!$D$41),ISBLANK($D185),ISBLANK($E185),$H185="N",ISBLANK($H185)),1,VLOOKUP('Worksheet 2a'!$D$41,INDIRECT(VLOOKUP('Crash Summary Worksheet'!$D185,'Crash Types &amp; Calculations'!$M$5:$N$9,2,FALSE)),VLOOKUP("Wet Pavement",'Crash Types &amp; Calculations'!$D$5:$K$26,8,FALSE),FALSE))</f>
        <v>1</v>
      </c>
      <c r="AM185" s="287">
        <f ca="1">IF(OR(ISBLANK('Worksheet 2a'!$D$41),ISBLANK($D185),ISBLANK($E185),$G185="N",ISBLANK($G185)),1,VLOOKUP('Worksheet 2a'!$D$41,INDIRECT(VLOOKUP('Crash Summary Worksheet'!$D185,'Crash Types &amp; Calculations'!$M$5:$N$9,2,FALSE)),VLOOKUP("Night",'Crash Types &amp; Calculations'!$D$5:$K$26,8,FALSE),FALSE))</f>
        <v>1</v>
      </c>
      <c r="AN185" s="288">
        <f t="shared" si="22"/>
        <v>0</v>
      </c>
      <c r="AO185" s="284">
        <f ca="1">IF(OR(ISBLANK('Worksheet 2b'!$D$13),ISBLANK($D185),ISBLANK($E185),ISERROR(VLOOKUP('Worksheet 2b'!$D$13,INDIRECT(VLOOKUP('Crash Summary Worksheet'!$D185,'Crash Types &amp; Calculations'!$M$5:$N$9,2,FALSE)),VLOOKUP('Crash Summary Worksheet'!$E185,'Crash Types &amp; Calculations'!$D$5:$K$26,8,FALSE),FALSE))),1,VLOOKUP('Worksheet 2b'!$D$13,INDIRECT(VLOOKUP('Crash Summary Worksheet'!$D185,'Crash Types &amp; Calculations'!$M$5:$N$9,2,FALSE)),VLOOKUP('Crash Summary Worksheet'!$E185,'Crash Types &amp; Calculations'!$D$5:$K$26,8,FALSE),FALSE))</f>
        <v>1</v>
      </c>
      <c r="AP185" s="285">
        <f ca="1">IF(OR(ISBLANK('Worksheet 2b'!$D$13),ISBLANK($D185),ISBLANK($E185),$H185="N",ISBLANK($H185)),1,VLOOKUP('Worksheet 2b'!$D$13,INDIRECT(VLOOKUP('Crash Summary Worksheet'!$D185,'Crash Types &amp; Calculations'!$M$5:$N$9,2,FALSE)),VLOOKUP("Wet Pavement",'Crash Types &amp; Calculations'!$D$5:$K$26,8,FALSE),FALSE))</f>
        <v>1</v>
      </c>
      <c r="AQ185" s="286">
        <f ca="1">IF(OR(ISBLANK('Worksheet 2b'!$D$13),ISBLANK($D185),ISBLANK($E185),$G185="N",ISBLANK($G185)),1,VLOOKUP('Worksheet 2b'!$D$13,INDIRECT(VLOOKUP('Crash Summary Worksheet'!$D185,'Crash Types &amp; Calculations'!$M$5:$N$9,2,FALSE)),VLOOKUP("Night",'Crash Types &amp; Calculations'!$D$5:$K$26,8,FALSE),FALSE))</f>
        <v>1</v>
      </c>
      <c r="AR185" s="288">
        <f t="shared" si="23"/>
        <v>0</v>
      </c>
      <c r="AS185" s="284">
        <f ca="1">IF(OR(ISBLANK('Worksheet 2b'!$D$27),ISBLANK($D185),ISBLANK($E185),ISERROR(VLOOKUP('Worksheet 2b'!$D$27,INDIRECT(VLOOKUP('Crash Summary Worksheet'!$D185,'Crash Types &amp; Calculations'!$M$5:$N$9,2,FALSE)),VLOOKUP('Crash Summary Worksheet'!$E185,'Crash Types &amp; Calculations'!$D$5:$K$26,8,FALSE),FALSE))),1,VLOOKUP('Worksheet 2b'!$D$27,INDIRECT(VLOOKUP('Crash Summary Worksheet'!$D185,'Crash Types &amp; Calculations'!$M$5:$N$9,2,FALSE)),VLOOKUP('Crash Summary Worksheet'!$E185,'Crash Types &amp; Calculations'!$D$5:$K$26,8,FALSE),FALSE))</f>
        <v>1</v>
      </c>
      <c r="AT185" s="285">
        <f ca="1">IF(OR(ISBLANK('Worksheet 2b'!$D$27),ISBLANK($D185),ISBLANK($E185),$H185="N",ISBLANK($H185)),1,VLOOKUP('Worksheet 2b'!$D$27,INDIRECT(VLOOKUP('Crash Summary Worksheet'!$D185,'Crash Types &amp; Calculations'!$M$5:$N$9,2,FALSE)),VLOOKUP("Wet Pavement",'Crash Types &amp; Calculations'!$D$5:$K$26,8,FALSE),FALSE))</f>
        <v>1</v>
      </c>
      <c r="AU185" s="286">
        <f ca="1">IF(OR(ISBLANK('Worksheet 2b'!$D$27),ISBLANK($D185),ISBLANK($E185),$G185="N",ISBLANK($G185)),1,VLOOKUP('Worksheet 2b'!$D$27,INDIRECT(VLOOKUP('Crash Summary Worksheet'!$D185,'Crash Types &amp; Calculations'!$M$5:$N$9,2,FALSE)),VLOOKUP("Night",'Crash Types &amp; Calculations'!$D$5:$K$26,8,FALSE),FALSE))</f>
        <v>1</v>
      </c>
      <c r="AV185" s="288">
        <f t="shared" si="24"/>
        <v>0</v>
      </c>
      <c r="AW185" s="284">
        <f ca="1">IF(OR(ISBLANK('Worksheet 2b'!$D$41),ISBLANK($D185),ISBLANK($E185),ISERROR(VLOOKUP('Worksheet 2b'!$D$41,INDIRECT(VLOOKUP('Crash Summary Worksheet'!$D185,'Crash Types &amp; Calculations'!$M$5:$N$9,2,FALSE)),VLOOKUP('Crash Summary Worksheet'!$E185,'Crash Types &amp; Calculations'!$D$5:$K$26,8,FALSE),FALSE))),1,VLOOKUP('Worksheet 2b'!$D$41,INDIRECT(VLOOKUP('Crash Summary Worksheet'!$D185,'Crash Types &amp; Calculations'!$M$5:$N$9,2,FALSE)),VLOOKUP('Crash Summary Worksheet'!$E185,'Crash Types &amp; Calculations'!$D$5:$K$26,8,FALSE),FALSE))</f>
        <v>1</v>
      </c>
      <c r="AX185" s="285">
        <f ca="1">IF(OR(ISBLANK('Worksheet 2b'!$D$41),ISBLANK($D185),ISBLANK($E185),$H185="N",ISBLANK($H185)),1,VLOOKUP('Worksheet 2b'!$D$41,INDIRECT(VLOOKUP('Crash Summary Worksheet'!$D185,'Crash Types &amp; Calculations'!$M$5:$N$9,2,FALSE)),VLOOKUP("Wet Pavement",'Crash Types &amp; Calculations'!$D$5:$K$26,8,FALSE),FALSE))</f>
        <v>1</v>
      </c>
      <c r="AY185" s="287">
        <f ca="1">IF(OR(ISBLANK('Worksheet 2b'!$D$41),ISBLANK($D185),ISBLANK($E185),$G185="N",ISBLANK($G185)),1,VLOOKUP('Worksheet 2b'!$D$41,INDIRECT(VLOOKUP('Crash Summary Worksheet'!$D185,'Crash Types &amp; Calculations'!$M$5:$N$9,2,FALSE)),VLOOKUP("Night",'Crash Types &amp; Calculations'!$D$5:$K$26,8,FALSE),FALSE))</f>
        <v>1</v>
      </c>
      <c r="AZ185" s="288">
        <f t="shared" si="25"/>
        <v>0</v>
      </c>
    </row>
    <row r="186" spans="1:52" ht="12.75" customHeight="1" x14ac:dyDescent="0.2">
      <c r="A186" s="618">
        <v>181</v>
      </c>
      <c r="B186" s="118"/>
      <c r="C186" s="119"/>
      <c r="D186" s="117"/>
      <c r="E186" s="117"/>
      <c r="F186" s="117"/>
      <c r="G186" s="118"/>
      <c r="H186" s="118"/>
      <c r="I186" s="118"/>
      <c r="J186" s="118"/>
      <c r="K186" s="117"/>
      <c r="L186" s="120"/>
      <c r="M186" s="289">
        <f t="shared" si="26"/>
        <v>0</v>
      </c>
      <c r="N186" s="290">
        <f t="shared" si="27"/>
        <v>1</v>
      </c>
      <c r="O186" s="283">
        <f>IF(ISBLANK('Worksheet 2a'!$D$13),1,
IF(AND(MAX(AC186:AE186)&gt;1,MIN(AC186:AE186)&lt;=1),MAX(AC186:AE186)*MIN(AC186:AE186),
IF(MIN(AC186:AE186)&gt;=1,MAX(AC186:AE186),MIN(AC186:AE186))))</f>
        <v>1</v>
      </c>
      <c r="P186" s="283">
        <f>IF(ISBLANK('Worksheet 2a'!$D$27),1,
IF(AND(MAX(AG186:AI186)&gt;1,MIN(AG186:AI186)&lt;=1),MAX(AG186:AI186)*MIN(AG186:AI186),
IF(MIN(AG186:AI186)&gt;=1,MAX(AG186:AI186),MIN(AG186:AI186))))</f>
        <v>1</v>
      </c>
      <c r="Q186" s="283">
        <f>IF(ISBLANK('Worksheet 2a'!$D$41),1,
IF(AND(MAX(AK186:AM186)&gt;1,MIN(AK186:AM186)&lt;=1),MAX(AK186:AM186)*MIN(AK186:AM186),
IF(MIN(AK186:AM186)&gt;=1,MAX(AK186:AM186),MIN(AK186:AM186))))</f>
        <v>1</v>
      </c>
      <c r="R186" s="283">
        <f>IF(ISBLANK('Worksheet 2b'!$D$13),1,
IF(AND(MAX(AO186:AQ186)&gt;1,MIN(AO186:AQ186)&lt;=1),MAX(AO186:AQ186)*MIN(AO186:AQ186),
IF(MIN(AO186:AQ186)&gt;=1,MAX(AO186:AQ186),MIN(AO186:AQ186))))</f>
        <v>1</v>
      </c>
      <c r="S186" s="283">
        <f>IF(ISBLANK('Worksheet 2b'!$D$27),1,
IF(AND(MAX(AS186:AU186)&gt;1,MIN(AS186:AU186)&lt;=1),MAX(AS186:AU186)*MIN(AS186:AU186),
IF(MIN(AS186:AU186)&gt;=1,MAX(AS186:AU186),MIN(AS186:AU186))))</f>
        <v>1</v>
      </c>
      <c r="T186" s="283">
        <f>IF(ISBLANK('Worksheet 2b'!$D$41),1,
IF(AND(MAX(AW186:AY186)&gt;1,MIN(AW186:AY186)&lt;=1),MAX(AW186:AY186)*MIN(AW186:AY186),
IF(MIN(AW186:AY186)&gt;=1,MAX(AW186:AY186),MIN(AW186:AY186))))</f>
        <v>1</v>
      </c>
      <c r="U186" s="669" cm="1">
        <f t="array" ref="U186">IF(MAX(O186:T186)&lt;=1,1,PRODUCT(IF(O186:T186&gt;=1,O186:T186)))</f>
        <v>1</v>
      </c>
      <c r="V186" s="669">
        <f t="shared" si="28"/>
        <v>1</v>
      </c>
      <c r="W186" s="683" t="str">
        <f t="shared" si="29"/>
        <v>X</v>
      </c>
      <c r="X186" s="683">
        <f>IF(P186=MIN($O186:$T186),IF(COUNTIF($W186:W186,"X")&gt;0,P186,"X"),P186)</f>
        <v>1</v>
      </c>
      <c r="Y186" s="683">
        <f>IF(Q186=MIN($O186:$T186),IF(COUNTIF($W186:X186,"X")&gt;0,Q186,"X"),Q186)</f>
        <v>1</v>
      </c>
      <c r="Z186" s="683">
        <f>IF(R186=MIN($O186:$T186),IF(COUNTIF($W186:Y186,"X")&gt;0,R186,"X"),R186)</f>
        <v>1</v>
      </c>
      <c r="AA186" s="683">
        <f>IF(S186=MIN($O186:$T186),IF(COUNTIF($W186:Z186,"X")&gt;0,S186,"X"),S186)</f>
        <v>1</v>
      </c>
      <c r="AB186" s="684">
        <f>IF(T186=MIN($O186:$T186),IF(COUNTIF($W186:AA186,"X")&gt;0,T186,"X"),T186)</f>
        <v>1</v>
      </c>
      <c r="AC186" s="284">
        <f ca="1">IF(OR(ISBLANK('Worksheet 2a'!$D$13),ISBLANK($D186),ISBLANK($E186),ISERROR(VLOOKUP('Worksheet 2a'!$D$13,INDIRECT(VLOOKUP('Crash Summary Worksheet'!$D186,'Crash Types &amp; Calculations'!$M$5:$N$9,2,FALSE)),VLOOKUP('Crash Summary Worksheet'!$E186,'Crash Types &amp; Calculations'!$D$5:$K$26,8,FALSE),FALSE))),1,VLOOKUP('Worksheet 2a'!$D$13,INDIRECT(VLOOKUP('Crash Summary Worksheet'!$D186,'Crash Types &amp; Calculations'!$M$5:$N$9,2,FALSE)),VLOOKUP('Crash Summary Worksheet'!$E186,'Crash Types &amp; Calculations'!$D$5:$K$26,8,FALSE),FALSE))</f>
        <v>1</v>
      </c>
      <c r="AD186" s="285">
        <f ca="1">IF(OR(ISBLANK('Worksheet 2a'!$D$13),ISBLANK($D186),ISBLANK($E186),$H186="N",ISBLANK($H186)),1,VLOOKUP('Worksheet 2a'!$D$13,INDIRECT(VLOOKUP('Crash Summary Worksheet'!$D186,'Crash Types &amp; Calculations'!$M$5:$N$9,2,FALSE)),VLOOKUP("Wet Pavement",'Crash Types &amp; Calculations'!$D$5:$K$26,8,FALSE),FALSE))</f>
        <v>1</v>
      </c>
      <c r="AE186" s="286">
        <f ca="1">IF(OR(ISBLANK('Worksheet 2a'!$D$13),ISBLANK($D186),ISBLANK($E186),$G186="N",ISBLANK($G186)),1,VLOOKUP('Worksheet 2a'!$D$13,INDIRECT(VLOOKUP('Crash Summary Worksheet'!$D186,'Crash Types &amp; Calculations'!$M$5:$N$9,2,FALSE)),VLOOKUP("Night",'Crash Types &amp; Calculations'!$D$5:$K$26,8,FALSE),FALSE))</f>
        <v>1</v>
      </c>
      <c r="AF186" s="288">
        <f t="shared" si="20"/>
        <v>0</v>
      </c>
      <c r="AG186" s="284">
        <f ca="1">IF(OR(ISBLANK('Worksheet 2a'!$D$27),ISBLANK($D186),ISBLANK($E186),ISERROR(VLOOKUP('Worksheet 2a'!$D$27,INDIRECT(VLOOKUP('Crash Summary Worksheet'!$D186,'Crash Types &amp; Calculations'!$M$5:$N$9,2,FALSE)),VLOOKUP('Crash Summary Worksheet'!$E186,'Crash Types &amp; Calculations'!$D$5:$K$26,8,FALSE),FALSE))),1,VLOOKUP('Worksheet 2a'!$D$27,INDIRECT(VLOOKUP('Crash Summary Worksheet'!$D186,'Crash Types &amp; Calculations'!$M$5:$N$9,2,FALSE)),VLOOKUP('Crash Summary Worksheet'!$E186,'Crash Types &amp; Calculations'!$D$5:$K$26,8,FALSE),FALSE))</f>
        <v>1</v>
      </c>
      <c r="AH186" s="285">
        <f ca="1">IF(OR(ISBLANK('Worksheet 2a'!$D$27),ISBLANK($D186),ISBLANK($E186),$H186="N",ISBLANK($H186)),1,VLOOKUP('Worksheet 2a'!$D$27,INDIRECT(VLOOKUP('Crash Summary Worksheet'!$D186,'Crash Types &amp; Calculations'!$M$5:$N$9,2,FALSE)),VLOOKUP("Wet Pavement",'Crash Types &amp; Calculations'!$D$5:$K$26,8,FALSE),FALSE))</f>
        <v>1</v>
      </c>
      <c r="AI186" s="286">
        <f ca="1">IF(OR(ISBLANK('Worksheet 2a'!$D$27),ISBLANK($D186),ISBLANK($E186),$G186="N",ISBLANK($G186)),1,VLOOKUP('Worksheet 2a'!$D$27,INDIRECT(VLOOKUP('Crash Summary Worksheet'!$D186,'Crash Types &amp; Calculations'!$M$5:$N$9,2,FALSE)),VLOOKUP("Night",'Crash Types &amp; Calculations'!$D$5:$K$26,8,FALSE),FALSE))</f>
        <v>1</v>
      </c>
      <c r="AJ186" s="288">
        <f t="shared" si="21"/>
        <v>0</v>
      </c>
      <c r="AK186" s="284">
        <f ca="1">IF(OR(ISBLANK('Worksheet 2a'!$D$41),ISBLANK($D186),ISBLANK($E186),ISERROR(VLOOKUP('Worksheet 2a'!$D$41,INDIRECT(VLOOKUP('Crash Summary Worksheet'!$D186,'Crash Types &amp; Calculations'!$M$5:$N$9,2,FALSE)),VLOOKUP('Crash Summary Worksheet'!$E186,'Crash Types &amp; Calculations'!$D$5:$K$26,8,FALSE),FALSE))),1,VLOOKUP('Worksheet 2a'!$D$41,INDIRECT(VLOOKUP('Crash Summary Worksheet'!$D186,'Crash Types &amp; Calculations'!$M$5:$N$9,2,FALSE)),VLOOKUP('Crash Summary Worksheet'!$E186,'Crash Types &amp; Calculations'!$D$5:$K$26,8,FALSE),FALSE))</f>
        <v>1</v>
      </c>
      <c r="AL186" s="285">
        <f ca="1">IF(OR(ISBLANK('Worksheet 2a'!$D$41),ISBLANK($D186),ISBLANK($E186),$H186="N",ISBLANK($H186)),1,VLOOKUP('Worksheet 2a'!$D$41,INDIRECT(VLOOKUP('Crash Summary Worksheet'!$D186,'Crash Types &amp; Calculations'!$M$5:$N$9,2,FALSE)),VLOOKUP("Wet Pavement",'Crash Types &amp; Calculations'!$D$5:$K$26,8,FALSE),FALSE))</f>
        <v>1</v>
      </c>
      <c r="AM186" s="287">
        <f ca="1">IF(OR(ISBLANK('Worksheet 2a'!$D$41),ISBLANK($D186),ISBLANK($E186),$G186="N",ISBLANK($G186)),1,VLOOKUP('Worksheet 2a'!$D$41,INDIRECT(VLOOKUP('Crash Summary Worksheet'!$D186,'Crash Types &amp; Calculations'!$M$5:$N$9,2,FALSE)),VLOOKUP("Night",'Crash Types &amp; Calculations'!$D$5:$K$26,8,FALSE),FALSE))</f>
        <v>1</v>
      </c>
      <c r="AN186" s="288">
        <f t="shared" si="22"/>
        <v>0</v>
      </c>
      <c r="AO186" s="284">
        <f ca="1">IF(OR(ISBLANK('Worksheet 2b'!$D$13),ISBLANK($D186),ISBLANK($E186),ISERROR(VLOOKUP('Worksheet 2b'!$D$13,INDIRECT(VLOOKUP('Crash Summary Worksheet'!$D186,'Crash Types &amp; Calculations'!$M$5:$N$9,2,FALSE)),VLOOKUP('Crash Summary Worksheet'!$E186,'Crash Types &amp; Calculations'!$D$5:$K$26,8,FALSE),FALSE))),1,VLOOKUP('Worksheet 2b'!$D$13,INDIRECT(VLOOKUP('Crash Summary Worksheet'!$D186,'Crash Types &amp; Calculations'!$M$5:$N$9,2,FALSE)),VLOOKUP('Crash Summary Worksheet'!$E186,'Crash Types &amp; Calculations'!$D$5:$K$26,8,FALSE),FALSE))</f>
        <v>1</v>
      </c>
      <c r="AP186" s="285">
        <f ca="1">IF(OR(ISBLANK('Worksheet 2b'!$D$13),ISBLANK($D186),ISBLANK($E186),$H186="N",ISBLANK($H186)),1,VLOOKUP('Worksheet 2b'!$D$13,INDIRECT(VLOOKUP('Crash Summary Worksheet'!$D186,'Crash Types &amp; Calculations'!$M$5:$N$9,2,FALSE)),VLOOKUP("Wet Pavement",'Crash Types &amp; Calculations'!$D$5:$K$26,8,FALSE),FALSE))</f>
        <v>1</v>
      </c>
      <c r="AQ186" s="286">
        <f ca="1">IF(OR(ISBLANK('Worksheet 2b'!$D$13),ISBLANK($D186),ISBLANK($E186),$G186="N",ISBLANK($G186)),1,VLOOKUP('Worksheet 2b'!$D$13,INDIRECT(VLOOKUP('Crash Summary Worksheet'!$D186,'Crash Types &amp; Calculations'!$M$5:$N$9,2,FALSE)),VLOOKUP("Night",'Crash Types &amp; Calculations'!$D$5:$K$26,8,FALSE),FALSE))</f>
        <v>1</v>
      </c>
      <c r="AR186" s="288">
        <f t="shared" si="23"/>
        <v>0</v>
      </c>
      <c r="AS186" s="284">
        <f ca="1">IF(OR(ISBLANK('Worksheet 2b'!$D$27),ISBLANK($D186),ISBLANK($E186),ISERROR(VLOOKUP('Worksheet 2b'!$D$27,INDIRECT(VLOOKUP('Crash Summary Worksheet'!$D186,'Crash Types &amp; Calculations'!$M$5:$N$9,2,FALSE)),VLOOKUP('Crash Summary Worksheet'!$E186,'Crash Types &amp; Calculations'!$D$5:$K$26,8,FALSE),FALSE))),1,VLOOKUP('Worksheet 2b'!$D$27,INDIRECT(VLOOKUP('Crash Summary Worksheet'!$D186,'Crash Types &amp; Calculations'!$M$5:$N$9,2,FALSE)),VLOOKUP('Crash Summary Worksheet'!$E186,'Crash Types &amp; Calculations'!$D$5:$K$26,8,FALSE),FALSE))</f>
        <v>1</v>
      </c>
      <c r="AT186" s="285">
        <f ca="1">IF(OR(ISBLANK('Worksheet 2b'!$D$27),ISBLANK($D186),ISBLANK($E186),$H186="N",ISBLANK($H186)),1,VLOOKUP('Worksheet 2b'!$D$27,INDIRECT(VLOOKUP('Crash Summary Worksheet'!$D186,'Crash Types &amp; Calculations'!$M$5:$N$9,2,FALSE)),VLOOKUP("Wet Pavement",'Crash Types &amp; Calculations'!$D$5:$K$26,8,FALSE),FALSE))</f>
        <v>1</v>
      </c>
      <c r="AU186" s="286">
        <f ca="1">IF(OR(ISBLANK('Worksheet 2b'!$D$27),ISBLANK($D186),ISBLANK($E186),$G186="N",ISBLANK($G186)),1,VLOOKUP('Worksheet 2b'!$D$27,INDIRECT(VLOOKUP('Crash Summary Worksheet'!$D186,'Crash Types &amp; Calculations'!$M$5:$N$9,2,FALSE)),VLOOKUP("Night",'Crash Types &amp; Calculations'!$D$5:$K$26,8,FALSE),FALSE))</f>
        <v>1</v>
      </c>
      <c r="AV186" s="288">
        <f t="shared" si="24"/>
        <v>0</v>
      </c>
      <c r="AW186" s="284">
        <f ca="1">IF(OR(ISBLANK('Worksheet 2b'!$D$41),ISBLANK($D186),ISBLANK($E186),ISERROR(VLOOKUP('Worksheet 2b'!$D$41,INDIRECT(VLOOKUP('Crash Summary Worksheet'!$D186,'Crash Types &amp; Calculations'!$M$5:$N$9,2,FALSE)),VLOOKUP('Crash Summary Worksheet'!$E186,'Crash Types &amp; Calculations'!$D$5:$K$26,8,FALSE),FALSE))),1,VLOOKUP('Worksheet 2b'!$D$41,INDIRECT(VLOOKUP('Crash Summary Worksheet'!$D186,'Crash Types &amp; Calculations'!$M$5:$N$9,2,FALSE)),VLOOKUP('Crash Summary Worksheet'!$E186,'Crash Types &amp; Calculations'!$D$5:$K$26,8,FALSE),FALSE))</f>
        <v>1</v>
      </c>
      <c r="AX186" s="285">
        <f ca="1">IF(OR(ISBLANK('Worksheet 2b'!$D$41),ISBLANK($D186),ISBLANK($E186),$H186="N",ISBLANK($H186)),1,VLOOKUP('Worksheet 2b'!$D$41,INDIRECT(VLOOKUP('Crash Summary Worksheet'!$D186,'Crash Types &amp; Calculations'!$M$5:$N$9,2,FALSE)),VLOOKUP("Wet Pavement",'Crash Types &amp; Calculations'!$D$5:$K$26,8,FALSE),FALSE))</f>
        <v>1</v>
      </c>
      <c r="AY186" s="287">
        <f ca="1">IF(OR(ISBLANK('Worksheet 2b'!$D$41),ISBLANK($D186),ISBLANK($E186),$G186="N",ISBLANK($G186)),1,VLOOKUP('Worksheet 2b'!$D$41,INDIRECT(VLOOKUP('Crash Summary Worksheet'!$D186,'Crash Types &amp; Calculations'!$M$5:$N$9,2,FALSE)),VLOOKUP("Night",'Crash Types &amp; Calculations'!$D$5:$K$26,8,FALSE),FALSE))</f>
        <v>1</v>
      </c>
      <c r="AZ186" s="288">
        <f t="shared" si="25"/>
        <v>0</v>
      </c>
    </row>
    <row r="187" spans="1:52" ht="12.75" customHeight="1" x14ac:dyDescent="0.2">
      <c r="A187" s="618">
        <v>182</v>
      </c>
      <c r="B187" s="118"/>
      <c r="C187" s="119"/>
      <c r="D187" s="117"/>
      <c r="E187" s="117"/>
      <c r="F187" s="117"/>
      <c r="G187" s="118"/>
      <c r="H187" s="118"/>
      <c r="I187" s="118"/>
      <c r="J187" s="118"/>
      <c r="K187" s="117"/>
      <c r="L187" s="120"/>
      <c r="M187" s="289">
        <f t="shared" si="26"/>
        <v>0</v>
      </c>
      <c r="N187" s="290">
        <f t="shared" si="27"/>
        <v>1</v>
      </c>
      <c r="O187" s="283">
        <f>IF(ISBLANK('Worksheet 2a'!$D$13),1,
IF(AND(MAX(AC187:AE187)&gt;1,MIN(AC187:AE187)&lt;=1),MAX(AC187:AE187)*MIN(AC187:AE187),
IF(MIN(AC187:AE187)&gt;=1,MAX(AC187:AE187),MIN(AC187:AE187))))</f>
        <v>1</v>
      </c>
      <c r="P187" s="283">
        <f>IF(ISBLANK('Worksheet 2a'!$D$27),1,
IF(AND(MAX(AG187:AI187)&gt;1,MIN(AG187:AI187)&lt;=1),MAX(AG187:AI187)*MIN(AG187:AI187),
IF(MIN(AG187:AI187)&gt;=1,MAX(AG187:AI187),MIN(AG187:AI187))))</f>
        <v>1</v>
      </c>
      <c r="Q187" s="283">
        <f>IF(ISBLANK('Worksheet 2a'!$D$41),1,
IF(AND(MAX(AK187:AM187)&gt;1,MIN(AK187:AM187)&lt;=1),MAX(AK187:AM187)*MIN(AK187:AM187),
IF(MIN(AK187:AM187)&gt;=1,MAX(AK187:AM187),MIN(AK187:AM187))))</f>
        <v>1</v>
      </c>
      <c r="R187" s="283">
        <f>IF(ISBLANK('Worksheet 2b'!$D$13),1,
IF(AND(MAX(AO187:AQ187)&gt;1,MIN(AO187:AQ187)&lt;=1),MAX(AO187:AQ187)*MIN(AO187:AQ187),
IF(MIN(AO187:AQ187)&gt;=1,MAX(AO187:AQ187),MIN(AO187:AQ187))))</f>
        <v>1</v>
      </c>
      <c r="S187" s="283">
        <f>IF(ISBLANK('Worksheet 2b'!$D$27),1,
IF(AND(MAX(AS187:AU187)&gt;1,MIN(AS187:AU187)&lt;=1),MAX(AS187:AU187)*MIN(AS187:AU187),
IF(MIN(AS187:AU187)&gt;=1,MAX(AS187:AU187),MIN(AS187:AU187))))</f>
        <v>1</v>
      </c>
      <c r="T187" s="283">
        <f>IF(ISBLANK('Worksheet 2b'!$D$41),1,
IF(AND(MAX(AW187:AY187)&gt;1,MIN(AW187:AY187)&lt;=1),MAX(AW187:AY187)*MIN(AW187:AY187),
IF(MIN(AW187:AY187)&gt;=1,MAX(AW187:AY187),MIN(AW187:AY187))))</f>
        <v>1</v>
      </c>
      <c r="U187" s="669" cm="1">
        <f t="array" ref="U187">IF(MAX(O187:T187)&lt;=1,1,PRODUCT(IF(O187:T187&gt;=1,O187:T187)))</f>
        <v>1</v>
      </c>
      <c r="V187" s="669">
        <f t="shared" si="28"/>
        <v>1</v>
      </c>
      <c r="W187" s="683" t="str">
        <f t="shared" si="29"/>
        <v>X</v>
      </c>
      <c r="X187" s="683">
        <f>IF(P187=MIN($O187:$T187),IF(COUNTIF($W187:W187,"X")&gt;0,P187,"X"),P187)</f>
        <v>1</v>
      </c>
      <c r="Y187" s="683">
        <f>IF(Q187=MIN($O187:$T187),IF(COUNTIF($W187:X187,"X")&gt;0,Q187,"X"),Q187)</f>
        <v>1</v>
      </c>
      <c r="Z187" s="683">
        <f>IF(R187=MIN($O187:$T187),IF(COUNTIF($W187:Y187,"X")&gt;0,R187,"X"),R187)</f>
        <v>1</v>
      </c>
      <c r="AA187" s="683">
        <f>IF(S187=MIN($O187:$T187),IF(COUNTIF($W187:Z187,"X")&gt;0,S187,"X"),S187)</f>
        <v>1</v>
      </c>
      <c r="AB187" s="684">
        <f>IF(T187=MIN($O187:$T187),IF(COUNTIF($W187:AA187,"X")&gt;0,T187,"X"),T187)</f>
        <v>1</v>
      </c>
      <c r="AC187" s="284">
        <f ca="1">IF(OR(ISBLANK('Worksheet 2a'!$D$13),ISBLANK($D187),ISBLANK($E187),ISERROR(VLOOKUP('Worksheet 2a'!$D$13,INDIRECT(VLOOKUP('Crash Summary Worksheet'!$D187,'Crash Types &amp; Calculations'!$M$5:$N$9,2,FALSE)),VLOOKUP('Crash Summary Worksheet'!$E187,'Crash Types &amp; Calculations'!$D$5:$K$26,8,FALSE),FALSE))),1,VLOOKUP('Worksheet 2a'!$D$13,INDIRECT(VLOOKUP('Crash Summary Worksheet'!$D187,'Crash Types &amp; Calculations'!$M$5:$N$9,2,FALSE)),VLOOKUP('Crash Summary Worksheet'!$E187,'Crash Types &amp; Calculations'!$D$5:$K$26,8,FALSE),FALSE))</f>
        <v>1</v>
      </c>
      <c r="AD187" s="285">
        <f ca="1">IF(OR(ISBLANK('Worksheet 2a'!$D$13),ISBLANK($D187),ISBLANK($E187),$H187="N",ISBLANK($H187)),1,VLOOKUP('Worksheet 2a'!$D$13,INDIRECT(VLOOKUP('Crash Summary Worksheet'!$D187,'Crash Types &amp; Calculations'!$M$5:$N$9,2,FALSE)),VLOOKUP("Wet Pavement",'Crash Types &amp; Calculations'!$D$5:$K$26,8,FALSE),FALSE))</f>
        <v>1</v>
      </c>
      <c r="AE187" s="286">
        <f ca="1">IF(OR(ISBLANK('Worksheet 2a'!$D$13),ISBLANK($D187),ISBLANK($E187),$G187="N",ISBLANK($G187)),1,VLOOKUP('Worksheet 2a'!$D$13,INDIRECT(VLOOKUP('Crash Summary Worksheet'!$D187,'Crash Types &amp; Calculations'!$M$5:$N$9,2,FALSE)),VLOOKUP("Night",'Crash Types &amp; Calculations'!$D$5:$K$26,8,FALSE),FALSE))</f>
        <v>1</v>
      </c>
      <c r="AF187" s="288">
        <f t="shared" si="20"/>
        <v>0</v>
      </c>
      <c r="AG187" s="284">
        <f ca="1">IF(OR(ISBLANK('Worksheet 2a'!$D$27),ISBLANK($D187),ISBLANK($E187),ISERROR(VLOOKUP('Worksheet 2a'!$D$27,INDIRECT(VLOOKUP('Crash Summary Worksheet'!$D187,'Crash Types &amp; Calculations'!$M$5:$N$9,2,FALSE)),VLOOKUP('Crash Summary Worksheet'!$E187,'Crash Types &amp; Calculations'!$D$5:$K$26,8,FALSE),FALSE))),1,VLOOKUP('Worksheet 2a'!$D$27,INDIRECT(VLOOKUP('Crash Summary Worksheet'!$D187,'Crash Types &amp; Calculations'!$M$5:$N$9,2,FALSE)),VLOOKUP('Crash Summary Worksheet'!$E187,'Crash Types &amp; Calculations'!$D$5:$K$26,8,FALSE),FALSE))</f>
        <v>1</v>
      </c>
      <c r="AH187" s="285">
        <f ca="1">IF(OR(ISBLANK('Worksheet 2a'!$D$27),ISBLANK($D187),ISBLANK($E187),$H187="N",ISBLANK($H187)),1,VLOOKUP('Worksheet 2a'!$D$27,INDIRECT(VLOOKUP('Crash Summary Worksheet'!$D187,'Crash Types &amp; Calculations'!$M$5:$N$9,2,FALSE)),VLOOKUP("Wet Pavement",'Crash Types &amp; Calculations'!$D$5:$K$26,8,FALSE),FALSE))</f>
        <v>1</v>
      </c>
      <c r="AI187" s="286">
        <f ca="1">IF(OR(ISBLANK('Worksheet 2a'!$D$27),ISBLANK($D187),ISBLANK($E187),$G187="N",ISBLANK($G187)),1,VLOOKUP('Worksheet 2a'!$D$27,INDIRECT(VLOOKUP('Crash Summary Worksheet'!$D187,'Crash Types &amp; Calculations'!$M$5:$N$9,2,FALSE)),VLOOKUP("Night",'Crash Types &amp; Calculations'!$D$5:$K$26,8,FALSE),FALSE))</f>
        <v>1</v>
      </c>
      <c r="AJ187" s="288">
        <f t="shared" si="21"/>
        <v>0</v>
      </c>
      <c r="AK187" s="284">
        <f ca="1">IF(OR(ISBLANK('Worksheet 2a'!$D$41),ISBLANK($D187),ISBLANK($E187),ISERROR(VLOOKUP('Worksheet 2a'!$D$41,INDIRECT(VLOOKUP('Crash Summary Worksheet'!$D187,'Crash Types &amp; Calculations'!$M$5:$N$9,2,FALSE)),VLOOKUP('Crash Summary Worksheet'!$E187,'Crash Types &amp; Calculations'!$D$5:$K$26,8,FALSE),FALSE))),1,VLOOKUP('Worksheet 2a'!$D$41,INDIRECT(VLOOKUP('Crash Summary Worksheet'!$D187,'Crash Types &amp; Calculations'!$M$5:$N$9,2,FALSE)),VLOOKUP('Crash Summary Worksheet'!$E187,'Crash Types &amp; Calculations'!$D$5:$K$26,8,FALSE),FALSE))</f>
        <v>1</v>
      </c>
      <c r="AL187" s="285">
        <f ca="1">IF(OR(ISBLANK('Worksheet 2a'!$D$41),ISBLANK($D187),ISBLANK($E187),$H187="N",ISBLANK($H187)),1,VLOOKUP('Worksheet 2a'!$D$41,INDIRECT(VLOOKUP('Crash Summary Worksheet'!$D187,'Crash Types &amp; Calculations'!$M$5:$N$9,2,FALSE)),VLOOKUP("Wet Pavement",'Crash Types &amp; Calculations'!$D$5:$K$26,8,FALSE),FALSE))</f>
        <v>1</v>
      </c>
      <c r="AM187" s="287">
        <f ca="1">IF(OR(ISBLANK('Worksheet 2a'!$D$41),ISBLANK($D187),ISBLANK($E187),$G187="N",ISBLANK($G187)),1,VLOOKUP('Worksheet 2a'!$D$41,INDIRECT(VLOOKUP('Crash Summary Worksheet'!$D187,'Crash Types &amp; Calculations'!$M$5:$N$9,2,FALSE)),VLOOKUP("Night",'Crash Types &amp; Calculations'!$D$5:$K$26,8,FALSE),FALSE))</f>
        <v>1</v>
      </c>
      <c r="AN187" s="288">
        <f t="shared" si="22"/>
        <v>0</v>
      </c>
      <c r="AO187" s="284">
        <f ca="1">IF(OR(ISBLANK('Worksheet 2b'!$D$13),ISBLANK($D187),ISBLANK($E187),ISERROR(VLOOKUP('Worksheet 2b'!$D$13,INDIRECT(VLOOKUP('Crash Summary Worksheet'!$D187,'Crash Types &amp; Calculations'!$M$5:$N$9,2,FALSE)),VLOOKUP('Crash Summary Worksheet'!$E187,'Crash Types &amp; Calculations'!$D$5:$K$26,8,FALSE),FALSE))),1,VLOOKUP('Worksheet 2b'!$D$13,INDIRECT(VLOOKUP('Crash Summary Worksheet'!$D187,'Crash Types &amp; Calculations'!$M$5:$N$9,2,FALSE)),VLOOKUP('Crash Summary Worksheet'!$E187,'Crash Types &amp; Calculations'!$D$5:$K$26,8,FALSE),FALSE))</f>
        <v>1</v>
      </c>
      <c r="AP187" s="285">
        <f ca="1">IF(OR(ISBLANK('Worksheet 2b'!$D$13),ISBLANK($D187),ISBLANK($E187),$H187="N",ISBLANK($H187)),1,VLOOKUP('Worksheet 2b'!$D$13,INDIRECT(VLOOKUP('Crash Summary Worksheet'!$D187,'Crash Types &amp; Calculations'!$M$5:$N$9,2,FALSE)),VLOOKUP("Wet Pavement",'Crash Types &amp; Calculations'!$D$5:$K$26,8,FALSE),FALSE))</f>
        <v>1</v>
      </c>
      <c r="AQ187" s="286">
        <f ca="1">IF(OR(ISBLANK('Worksheet 2b'!$D$13),ISBLANK($D187),ISBLANK($E187),$G187="N",ISBLANK($G187)),1,VLOOKUP('Worksheet 2b'!$D$13,INDIRECT(VLOOKUP('Crash Summary Worksheet'!$D187,'Crash Types &amp; Calculations'!$M$5:$N$9,2,FALSE)),VLOOKUP("Night",'Crash Types &amp; Calculations'!$D$5:$K$26,8,FALSE),FALSE))</f>
        <v>1</v>
      </c>
      <c r="AR187" s="288">
        <f t="shared" si="23"/>
        <v>0</v>
      </c>
      <c r="AS187" s="284">
        <f ca="1">IF(OR(ISBLANK('Worksheet 2b'!$D$27),ISBLANK($D187),ISBLANK($E187),ISERROR(VLOOKUP('Worksheet 2b'!$D$27,INDIRECT(VLOOKUP('Crash Summary Worksheet'!$D187,'Crash Types &amp; Calculations'!$M$5:$N$9,2,FALSE)),VLOOKUP('Crash Summary Worksheet'!$E187,'Crash Types &amp; Calculations'!$D$5:$K$26,8,FALSE),FALSE))),1,VLOOKUP('Worksheet 2b'!$D$27,INDIRECT(VLOOKUP('Crash Summary Worksheet'!$D187,'Crash Types &amp; Calculations'!$M$5:$N$9,2,FALSE)),VLOOKUP('Crash Summary Worksheet'!$E187,'Crash Types &amp; Calculations'!$D$5:$K$26,8,FALSE),FALSE))</f>
        <v>1</v>
      </c>
      <c r="AT187" s="285">
        <f ca="1">IF(OR(ISBLANK('Worksheet 2b'!$D$27),ISBLANK($D187),ISBLANK($E187),$H187="N",ISBLANK($H187)),1,VLOOKUP('Worksheet 2b'!$D$27,INDIRECT(VLOOKUP('Crash Summary Worksheet'!$D187,'Crash Types &amp; Calculations'!$M$5:$N$9,2,FALSE)),VLOOKUP("Wet Pavement",'Crash Types &amp; Calculations'!$D$5:$K$26,8,FALSE),FALSE))</f>
        <v>1</v>
      </c>
      <c r="AU187" s="286">
        <f ca="1">IF(OR(ISBLANK('Worksheet 2b'!$D$27),ISBLANK($D187),ISBLANK($E187),$G187="N",ISBLANK($G187)),1,VLOOKUP('Worksheet 2b'!$D$27,INDIRECT(VLOOKUP('Crash Summary Worksheet'!$D187,'Crash Types &amp; Calculations'!$M$5:$N$9,2,FALSE)),VLOOKUP("Night",'Crash Types &amp; Calculations'!$D$5:$K$26,8,FALSE),FALSE))</f>
        <v>1</v>
      </c>
      <c r="AV187" s="288">
        <f t="shared" si="24"/>
        <v>0</v>
      </c>
      <c r="AW187" s="284">
        <f ca="1">IF(OR(ISBLANK('Worksheet 2b'!$D$41),ISBLANK($D187),ISBLANK($E187),ISERROR(VLOOKUP('Worksheet 2b'!$D$41,INDIRECT(VLOOKUP('Crash Summary Worksheet'!$D187,'Crash Types &amp; Calculations'!$M$5:$N$9,2,FALSE)),VLOOKUP('Crash Summary Worksheet'!$E187,'Crash Types &amp; Calculations'!$D$5:$K$26,8,FALSE),FALSE))),1,VLOOKUP('Worksheet 2b'!$D$41,INDIRECT(VLOOKUP('Crash Summary Worksheet'!$D187,'Crash Types &amp; Calculations'!$M$5:$N$9,2,FALSE)),VLOOKUP('Crash Summary Worksheet'!$E187,'Crash Types &amp; Calculations'!$D$5:$K$26,8,FALSE),FALSE))</f>
        <v>1</v>
      </c>
      <c r="AX187" s="285">
        <f ca="1">IF(OR(ISBLANK('Worksheet 2b'!$D$41),ISBLANK($D187),ISBLANK($E187),$H187="N",ISBLANK($H187)),1,VLOOKUP('Worksheet 2b'!$D$41,INDIRECT(VLOOKUP('Crash Summary Worksheet'!$D187,'Crash Types &amp; Calculations'!$M$5:$N$9,2,FALSE)),VLOOKUP("Wet Pavement",'Crash Types &amp; Calculations'!$D$5:$K$26,8,FALSE),FALSE))</f>
        <v>1</v>
      </c>
      <c r="AY187" s="287">
        <f ca="1">IF(OR(ISBLANK('Worksheet 2b'!$D$41),ISBLANK($D187),ISBLANK($E187),$G187="N",ISBLANK($G187)),1,VLOOKUP('Worksheet 2b'!$D$41,INDIRECT(VLOOKUP('Crash Summary Worksheet'!$D187,'Crash Types &amp; Calculations'!$M$5:$N$9,2,FALSE)),VLOOKUP("Night",'Crash Types &amp; Calculations'!$D$5:$K$26,8,FALSE),FALSE))</f>
        <v>1</v>
      </c>
      <c r="AZ187" s="288">
        <f t="shared" si="25"/>
        <v>0</v>
      </c>
    </row>
    <row r="188" spans="1:52" ht="12.75" customHeight="1" x14ac:dyDescent="0.2">
      <c r="A188" s="618">
        <v>183</v>
      </c>
      <c r="B188" s="118"/>
      <c r="C188" s="119"/>
      <c r="D188" s="117"/>
      <c r="E188" s="117"/>
      <c r="F188" s="117"/>
      <c r="G188" s="118"/>
      <c r="H188" s="118"/>
      <c r="I188" s="118"/>
      <c r="J188" s="118"/>
      <c r="K188" s="117"/>
      <c r="L188" s="120"/>
      <c r="M188" s="289">
        <f t="shared" si="26"/>
        <v>0</v>
      </c>
      <c r="N188" s="290">
        <f t="shared" si="27"/>
        <v>1</v>
      </c>
      <c r="O188" s="283">
        <f>IF(ISBLANK('Worksheet 2a'!$D$13),1,
IF(AND(MAX(AC188:AE188)&gt;1,MIN(AC188:AE188)&lt;=1),MAX(AC188:AE188)*MIN(AC188:AE188),
IF(MIN(AC188:AE188)&gt;=1,MAX(AC188:AE188),MIN(AC188:AE188))))</f>
        <v>1</v>
      </c>
      <c r="P188" s="283">
        <f>IF(ISBLANK('Worksheet 2a'!$D$27),1,
IF(AND(MAX(AG188:AI188)&gt;1,MIN(AG188:AI188)&lt;=1),MAX(AG188:AI188)*MIN(AG188:AI188),
IF(MIN(AG188:AI188)&gt;=1,MAX(AG188:AI188),MIN(AG188:AI188))))</f>
        <v>1</v>
      </c>
      <c r="Q188" s="283">
        <f>IF(ISBLANK('Worksheet 2a'!$D$41),1,
IF(AND(MAX(AK188:AM188)&gt;1,MIN(AK188:AM188)&lt;=1),MAX(AK188:AM188)*MIN(AK188:AM188),
IF(MIN(AK188:AM188)&gt;=1,MAX(AK188:AM188),MIN(AK188:AM188))))</f>
        <v>1</v>
      </c>
      <c r="R188" s="283">
        <f>IF(ISBLANK('Worksheet 2b'!$D$13),1,
IF(AND(MAX(AO188:AQ188)&gt;1,MIN(AO188:AQ188)&lt;=1),MAX(AO188:AQ188)*MIN(AO188:AQ188),
IF(MIN(AO188:AQ188)&gt;=1,MAX(AO188:AQ188),MIN(AO188:AQ188))))</f>
        <v>1</v>
      </c>
      <c r="S188" s="283">
        <f>IF(ISBLANK('Worksheet 2b'!$D$27),1,
IF(AND(MAX(AS188:AU188)&gt;1,MIN(AS188:AU188)&lt;=1),MAX(AS188:AU188)*MIN(AS188:AU188),
IF(MIN(AS188:AU188)&gt;=1,MAX(AS188:AU188),MIN(AS188:AU188))))</f>
        <v>1</v>
      </c>
      <c r="T188" s="283">
        <f>IF(ISBLANK('Worksheet 2b'!$D$41),1,
IF(AND(MAX(AW188:AY188)&gt;1,MIN(AW188:AY188)&lt;=1),MAX(AW188:AY188)*MIN(AW188:AY188),
IF(MIN(AW188:AY188)&gt;=1,MAX(AW188:AY188),MIN(AW188:AY188))))</f>
        <v>1</v>
      </c>
      <c r="U188" s="669" cm="1">
        <f t="array" ref="U188">IF(MAX(O188:T188)&lt;=1,1,PRODUCT(IF(O188:T188&gt;=1,O188:T188)))</f>
        <v>1</v>
      </c>
      <c r="V188" s="669">
        <f t="shared" si="28"/>
        <v>1</v>
      </c>
      <c r="W188" s="683" t="str">
        <f t="shared" si="29"/>
        <v>X</v>
      </c>
      <c r="X188" s="683">
        <f>IF(P188=MIN($O188:$T188),IF(COUNTIF($W188:W188,"X")&gt;0,P188,"X"),P188)</f>
        <v>1</v>
      </c>
      <c r="Y188" s="683">
        <f>IF(Q188=MIN($O188:$T188),IF(COUNTIF($W188:X188,"X")&gt;0,Q188,"X"),Q188)</f>
        <v>1</v>
      </c>
      <c r="Z188" s="683">
        <f>IF(R188=MIN($O188:$T188),IF(COUNTIF($W188:Y188,"X")&gt;0,R188,"X"),R188)</f>
        <v>1</v>
      </c>
      <c r="AA188" s="683">
        <f>IF(S188=MIN($O188:$T188),IF(COUNTIF($W188:Z188,"X")&gt;0,S188,"X"),S188)</f>
        <v>1</v>
      </c>
      <c r="AB188" s="684">
        <f>IF(T188=MIN($O188:$T188),IF(COUNTIF($W188:AA188,"X")&gt;0,T188,"X"),T188)</f>
        <v>1</v>
      </c>
      <c r="AC188" s="284">
        <f ca="1">IF(OR(ISBLANK('Worksheet 2a'!$D$13),ISBLANK($D188),ISBLANK($E188),ISERROR(VLOOKUP('Worksheet 2a'!$D$13,INDIRECT(VLOOKUP('Crash Summary Worksheet'!$D188,'Crash Types &amp; Calculations'!$M$5:$N$9,2,FALSE)),VLOOKUP('Crash Summary Worksheet'!$E188,'Crash Types &amp; Calculations'!$D$5:$K$26,8,FALSE),FALSE))),1,VLOOKUP('Worksheet 2a'!$D$13,INDIRECT(VLOOKUP('Crash Summary Worksheet'!$D188,'Crash Types &amp; Calculations'!$M$5:$N$9,2,FALSE)),VLOOKUP('Crash Summary Worksheet'!$E188,'Crash Types &amp; Calculations'!$D$5:$K$26,8,FALSE),FALSE))</f>
        <v>1</v>
      </c>
      <c r="AD188" s="285">
        <f ca="1">IF(OR(ISBLANK('Worksheet 2a'!$D$13),ISBLANK($D188),ISBLANK($E188),$H188="N",ISBLANK($H188)),1,VLOOKUP('Worksheet 2a'!$D$13,INDIRECT(VLOOKUP('Crash Summary Worksheet'!$D188,'Crash Types &amp; Calculations'!$M$5:$N$9,2,FALSE)),VLOOKUP("Wet Pavement",'Crash Types &amp; Calculations'!$D$5:$K$26,8,FALSE),FALSE))</f>
        <v>1</v>
      </c>
      <c r="AE188" s="286">
        <f ca="1">IF(OR(ISBLANK('Worksheet 2a'!$D$13),ISBLANK($D188),ISBLANK($E188),$G188="N",ISBLANK($G188)),1,VLOOKUP('Worksheet 2a'!$D$13,INDIRECT(VLOOKUP('Crash Summary Worksheet'!$D188,'Crash Types &amp; Calculations'!$M$5:$N$9,2,FALSE)),VLOOKUP("Night",'Crash Types &amp; Calculations'!$D$5:$K$26,8,FALSE),FALSE))</f>
        <v>1</v>
      </c>
      <c r="AF188" s="288">
        <f t="shared" si="20"/>
        <v>0</v>
      </c>
      <c r="AG188" s="284">
        <f ca="1">IF(OR(ISBLANK('Worksheet 2a'!$D$27),ISBLANK($D188),ISBLANK($E188),ISERROR(VLOOKUP('Worksheet 2a'!$D$27,INDIRECT(VLOOKUP('Crash Summary Worksheet'!$D188,'Crash Types &amp; Calculations'!$M$5:$N$9,2,FALSE)),VLOOKUP('Crash Summary Worksheet'!$E188,'Crash Types &amp; Calculations'!$D$5:$K$26,8,FALSE),FALSE))),1,VLOOKUP('Worksheet 2a'!$D$27,INDIRECT(VLOOKUP('Crash Summary Worksheet'!$D188,'Crash Types &amp; Calculations'!$M$5:$N$9,2,FALSE)),VLOOKUP('Crash Summary Worksheet'!$E188,'Crash Types &amp; Calculations'!$D$5:$K$26,8,FALSE),FALSE))</f>
        <v>1</v>
      </c>
      <c r="AH188" s="285">
        <f ca="1">IF(OR(ISBLANK('Worksheet 2a'!$D$27),ISBLANK($D188),ISBLANK($E188),$H188="N",ISBLANK($H188)),1,VLOOKUP('Worksheet 2a'!$D$27,INDIRECT(VLOOKUP('Crash Summary Worksheet'!$D188,'Crash Types &amp; Calculations'!$M$5:$N$9,2,FALSE)),VLOOKUP("Wet Pavement",'Crash Types &amp; Calculations'!$D$5:$K$26,8,FALSE),FALSE))</f>
        <v>1</v>
      </c>
      <c r="AI188" s="286">
        <f ca="1">IF(OR(ISBLANK('Worksheet 2a'!$D$27),ISBLANK($D188),ISBLANK($E188),$G188="N",ISBLANK($G188)),1,VLOOKUP('Worksheet 2a'!$D$27,INDIRECT(VLOOKUP('Crash Summary Worksheet'!$D188,'Crash Types &amp; Calculations'!$M$5:$N$9,2,FALSE)),VLOOKUP("Night",'Crash Types &amp; Calculations'!$D$5:$K$26,8,FALSE),FALSE))</f>
        <v>1</v>
      </c>
      <c r="AJ188" s="288">
        <f t="shared" si="21"/>
        <v>0</v>
      </c>
      <c r="AK188" s="284">
        <f ca="1">IF(OR(ISBLANK('Worksheet 2a'!$D$41),ISBLANK($D188),ISBLANK($E188),ISERROR(VLOOKUP('Worksheet 2a'!$D$41,INDIRECT(VLOOKUP('Crash Summary Worksheet'!$D188,'Crash Types &amp; Calculations'!$M$5:$N$9,2,FALSE)),VLOOKUP('Crash Summary Worksheet'!$E188,'Crash Types &amp; Calculations'!$D$5:$K$26,8,FALSE),FALSE))),1,VLOOKUP('Worksheet 2a'!$D$41,INDIRECT(VLOOKUP('Crash Summary Worksheet'!$D188,'Crash Types &amp; Calculations'!$M$5:$N$9,2,FALSE)),VLOOKUP('Crash Summary Worksheet'!$E188,'Crash Types &amp; Calculations'!$D$5:$K$26,8,FALSE),FALSE))</f>
        <v>1</v>
      </c>
      <c r="AL188" s="285">
        <f ca="1">IF(OR(ISBLANK('Worksheet 2a'!$D$41),ISBLANK($D188),ISBLANK($E188),$H188="N",ISBLANK($H188)),1,VLOOKUP('Worksheet 2a'!$D$41,INDIRECT(VLOOKUP('Crash Summary Worksheet'!$D188,'Crash Types &amp; Calculations'!$M$5:$N$9,2,FALSE)),VLOOKUP("Wet Pavement",'Crash Types &amp; Calculations'!$D$5:$K$26,8,FALSE),FALSE))</f>
        <v>1</v>
      </c>
      <c r="AM188" s="287">
        <f ca="1">IF(OR(ISBLANK('Worksheet 2a'!$D$41),ISBLANK($D188),ISBLANK($E188),$G188="N",ISBLANK($G188)),1,VLOOKUP('Worksheet 2a'!$D$41,INDIRECT(VLOOKUP('Crash Summary Worksheet'!$D188,'Crash Types &amp; Calculations'!$M$5:$N$9,2,FALSE)),VLOOKUP("Night",'Crash Types &amp; Calculations'!$D$5:$K$26,8,FALSE),FALSE))</f>
        <v>1</v>
      </c>
      <c r="AN188" s="288">
        <f t="shared" si="22"/>
        <v>0</v>
      </c>
      <c r="AO188" s="284">
        <f ca="1">IF(OR(ISBLANK('Worksheet 2b'!$D$13),ISBLANK($D188),ISBLANK($E188),ISERROR(VLOOKUP('Worksheet 2b'!$D$13,INDIRECT(VLOOKUP('Crash Summary Worksheet'!$D188,'Crash Types &amp; Calculations'!$M$5:$N$9,2,FALSE)),VLOOKUP('Crash Summary Worksheet'!$E188,'Crash Types &amp; Calculations'!$D$5:$K$26,8,FALSE),FALSE))),1,VLOOKUP('Worksheet 2b'!$D$13,INDIRECT(VLOOKUP('Crash Summary Worksheet'!$D188,'Crash Types &amp; Calculations'!$M$5:$N$9,2,FALSE)),VLOOKUP('Crash Summary Worksheet'!$E188,'Crash Types &amp; Calculations'!$D$5:$K$26,8,FALSE),FALSE))</f>
        <v>1</v>
      </c>
      <c r="AP188" s="285">
        <f ca="1">IF(OR(ISBLANK('Worksheet 2b'!$D$13),ISBLANK($D188),ISBLANK($E188),$H188="N",ISBLANK($H188)),1,VLOOKUP('Worksheet 2b'!$D$13,INDIRECT(VLOOKUP('Crash Summary Worksheet'!$D188,'Crash Types &amp; Calculations'!$M$5:$N$9,2,FALSE)),VLOOKUP("Wet Pavement",'Crash Types &amp; Calculations'!$D$5:$K$26,8,FALSE),FALSE))</f>
        <v>1</v>
      </c>
      <c r="AQ188" s="286">
        <f ca="1">IF(OR(ISBLANK('Worksheet 2b'!$D$13),ISBLANK($D188),ISBLANK($E188),$G188="N",ISBLANK($G188)),1,VLOOKUP('Worksheet 2b'!$D$13,INDIRECT(VLOOKUP('Crash Summary Worksheet'!$D188,'Crash Types &amp; Calculations'!$M$5:$N$9,2,FALSE)),VLOOKUP("Night",'Crash Types &amp; Calculations'!$D$5:$K$26,8,FALSE),FALSE))</f>
        <v>1</v>
      </c>
      <c r="AR188" s="288">
        <f t="shared" si="23"/>
        <v>0</v>
      </c>
      <c r="AS188" s="284">
        <f ca="1">IF(OR(ISBLANK('Worksheet 2b'!$D$27),ISBLANK($D188),ISBLANK($E188),ISERROR(VLOOKUP('Worksheet 2b'!$D$27,INDIRECT(VLOOKUP('Crash Summary Worksheet'!$D188,'Crash Types &amp; Calculations'!$M$5:$N$9,2,FALSE)),VLOOKUP('Crash Summary Worksheet'!$E188,'Crash Types &amp; Calculations'!$D$5:$K$26,8,FALSE),FALSE))),1,VLOOKUP('Worksheet 2b'!$D$27,INDIRECT(VLOOKUP('Crash Summary Worksheet'!$D188,'Crash Types &amp; Calculations'!$M$5:$N$9,2,FALSE)),VLOOKUP('Crash Summary Worksheet'!$E188,'Crash Types &amp; Calculations'!$D$5:$K$26,8,FALSE),FALSE))</f>
        <v>1</v>
      </c>
      <c r="AT188" s="285">
        <f ca="1">IF(OR(ISBLANK('Worksheet 2b'!$D$27),ISBLANK($D188),ISBLANK($E188),$H188="N",ISBLANK($H188)),1,VLOOKUP('Worksheet 2b'!$D$27,INDIRECT(VLOOKUP('Crash Summary Worksheet'!$D188,'Crash Types &amp; Calculations'!$M$5:$N$9,2,FALSE)),VLOOKUP("Wet Pavement",'Crash Types &amp; Calculations'!$D$5:$K$26,8,FALSE),FALSE))</f>
        <v>1</v>
      </c>
      <c r="AU188" s="286">
        <f ca="1">IF(OR(ISBLANK('Worksheet 2b'!$D$27),ISBLANK($D188),ISBLANK($E188),$G188="N",ISBLANK($G188)),1,VLOOKUP('Worksheet 2b'!$D$27,INDIRECT(VLOOKUP('Crash Summary Worksheet'!$D188,'Crash Types &amp; Calculations'!$M$5:$N$9,2,FALSE)),VLOOKUP("Night",'Crash Types &amp; Calculations'!$D$5:$K$26,8,FALSE),FALSE))</f>
        <v>1</v>
      </c>
      <c r="AV188" s="288">
        <f t="shared" si="24"/>
        <v>0</v>
      </c>
      <c r="AW188" s="284">
        <f ca="1">IF(OR(ISBLANK('Worksheet 2b'!$D$41),ISBLANK($D188),ISBLANK($E188),ISERROR(VLOOKUP('Worksheet 2b'!$D$41,INDIRECT(VLOOKUP('Crash Summary Worksheet'!$D188,'Crash Types &amp; Calculations'!$M$5:$N$9,2,FALSE)),VLOOKUP('Crash Summary Worksheet'!$E188,'Crash Types &amp; Calculations'!$D$5:$K$26,8,FALSE),FALSE))),1,VLOOKUP('Worksheet 2b'!$D$41,INDIRECT(VLOOKUP('Crash Summary Worksheet'!$D188,'Crash Types &amp; Calculations'!$M$5:$N$9,2,FALSE)),VLOOKUP('Crash Summary Worksheet'!$E188,'Crash Types &amp; Calculations'!$D$5:$K$26,8,FALSE),FALSE))</f>
        <v>1</v>
      </c>
      <c r="AX188" s="285">
        <f ca="1">IF(OR(ISBLANK('Worksheet 2b'!$D$41),ISBLANK($D188),ISBLANK($E188),$H188="N",ISBLANK($H188)),1,VLOOKUP('Worksheet 2b'!$D$41,INDIRECT(VLOOKUP('Crash Summary Worksheet'!$D188,'Crash Types &amp; Calculations'!$M$5:$N$9,2,FALSE)),VLOOKUP("Wet Pavement",'Crash Types &amp; Calculations'!$D$5:$K$26,8,FALSE),FALSE))</f>
        <v>1</v>
      </c>
      <c r="AY188" s="287">
        <f ca="1">IF(OR(ISBLANK('Worksheet 2b'!$D$41),ISBLANK($D188),ISBLANK($E188),$G188="N",ISBLANK($G188)),1,VLOOKUP('Worksheet 2b'!$D$41,INDIRECT(VLOOKUP('Crash Summary Worksheet'!$D188,'Crash Types &amp; Calculations'!$M$5:$N$9,2,FALSE)),VLOOKUP("Night",'Crash Types &amp; Calculations'!$D$5:$K$26,8,FALSE),FALSE))</f>
        <v>1</v>
      </c>
      <c r="AZ188" s="288">
        <f t="shared" si="25"/>
        <v>0</v>
      </c>
    </row>
    <row r="189" spans="1:52" ht="12.75" customHeight="1" x14ac:dyDescent="0.2">
      <c r="A189" s="618">
        <v>184</v>
      </c>
      <c r="B189" s="118"/>
      <c r="C189" s="119"/>
      <c r="D189" s="117"/>
      <c r="E189" s="117"/>
      <c r="F189" s="117"/>
      <c r="G189" s="118"/>
      <c r="H189" s="118"/>
      <c r="I189" s="118"/>
      <c r="J189" s="118"/>
      <c r="K189" s="117"/>
      <c r="L189" s="120"/>
      <c r="M189" s="289">
        <f t="shared" si="26"/>
        <v>0</v>
      </c>
      <c r="N189" s="290">
        <f t="shared" si="27"/>
        <v>1</v>
      </c>
      <c r="O189" s="283">
        <f>IF(ISBLANK('Worksheet 2a'!$D$13),1,
IF(AND(MAX(AC189:AE189)&gt;1,MIN(AC189:AE189)&lt;=1),MAX(AC189:AE189)*MIN(AC189:AE189),
IF(MIN(AC189:AE189)&gt;=1,MAX(AC189:AE189),MIN(AC189:AE189))))</f>
        <v>1</v>
      </c>
      <c r="P189" s="283">
        <f>IF(ISBLANK('Worksheet 2a'!$D$27),1,
IF(AND(MAX(AG189:AI189)&gt;1,MIN(AG189:AI189)&lt;=1),MAX(AG189:AI189)*MIN(AG189:AI189),
IF(MIN(AG189:AI189)&gt;=1,MAX(AG189:AI189),MIN(AG189:AI189))))</f>
        <v>1</v>
      </c>
      <c r="Q189" s="283">
        <f>IF(ISBLANK('Worksheet 2a'!$D$41),1,
IF(AND(MAX(AK189:AM189)&gt;1,MIN(AK189:AM189)&lt;=1),MAX(AK189:AM189)*MIN(AK189:AM189),
IF(MIN(AK189:AM189)&gt;=1,MAX(AK189:AM189),MIN(AK189:AM189))))</f>
        <v>1</v>
      </c>
      <c r="R189" s="283">
        <f>IF(ISBLANK('Worksheet 2b'!$D$13),1,
IF(AND(MAX(AO189:AQ189)&gt;1,MIN(AO189:AQ189)&lt;=1),MAX(AO189:AQ189)*MIN(AO189:AQ189),
IF(MIN(AO189:AQ189)&gt;=1,MAX(AO189:AQ189),MIN(AO189:AQ189))))</f>
        <v>1</v>
      </c>
      <c r="S189" s="283">
        <f>IF(ISBLANK('Worksheet 2b'!$D$27),1,
IF(AND(MAX(AS189:AU189)&gt;1,MIN(AS189:AU189)&lt;=1),MAX(AS189:AU189)*MIN(AS189:AU189),
IF(MIN(AS189:AU189)&gt;=1,MAX(AS189:AU189),MIN(AS189:AU189))))</f>
        <v>1</v>
      </c>
      <c r="T189" s="283">
        <f>IF(ISBLANK('Worksheet 2b'!$D$41),1,
IF(AND(MAX(AW189:AY189)&gt;1,MIN(AW189:AY189)&lt;=1),MAX(AW189:AY189)*MIN(AW189:AY189),
IF(MIN(AW189:AY189)&gt;=1,MAX(AW189:AY189),MIN(AW189:AY189))))</f>
        <v>1</v>
      </c>
      <c r="U189" s="669" cm="1">
        <f t="array" ref="U189">IF(MAX(O189:T189)&lt;=1,1,PRODUCT(IF(O189:T189&gt;=1,O189:T189)))</f>
        <v>1</v>
      </c>
      <c r="V189" s="669">
        <f t="shared" si="28"/>
        <v>1</v>
      </c>
      <c r="W189" s="683" t="str">
        <f t="shared" si="29"/>
        <v>X</v>
      </c>
      <c r="X189" s="683">
        <f>IF(P189=MIN($O189:$T189),IF(COUNTIF($W189:W189,"X")&gt;0,P189,"X"),P189)</f>
        <v>1</v>
      </c>
      <c r="Y189" s="683">
        <f>IF(Q189=MIN($O189:$T189),IF(COUNTIF($W189:X189,"X")&gt;0,Q189,"X"),Q189)</f>
        <v>1</v>
      </c>
      <c r="Z189" s="683">
        <f>IF(R189=MIN($O189:$T189),IF(COUNTIF($W189:Y189,"X")&gt;0,R189,"X"),R189)</f>
        <v>1</v>
      </c>
      <c r="AA189" s="683">
        <f>IF(S189=MIN($O189:$T189),IF(COUNTIF($W189:Z189,"X")&gt;0,S189,"X"),S189)</f>
        <v>1</v>
      </c>
      <c r="AB189" s="684">
        <f>IF(T189=MIN($O189:$T189),IF(COUNTIF($W189:AA189,"X")&gt;0,T189,"X"),T189)</f>
        <v>1</v>
      </c>
      <c r="AC189" s="284">
        <f ca="1">IF(OR(ISBLANK('Worksheet 2a'!$D$13),ISBLANK($D189),ISBLANK($E189),ISERROR(VLOOKUP('Worksheet 2a'!$D$13,INDIRECT(VLOOKUP('Crash Summary Worksheet'!$D189,'Crash Types &amp; Calculations'!$M$5:$N$9,2,FALSE)),VLOOKUP('Crash Summary Worksheet'!$E189,'Crash Types &amp; Calculations'!$D$5:$K$26,8,FALSE),FALSE))),1,VLOOKUP('Worksheet 2a'!$D$13,INDIRECT(VLOOKUP('Crash Summary Worksheet'!$D189,'Crash Types &amp; Calculations'!$M$5:$N$9,2,FALSE)),VLOOKUP('Crash Summary Worksheet'!$E189,'Crash Types &amp; Calculations'!$D$5:$K$26,8,FALSE),FALSE))</f>
        <v>1</v>
      </c>
      <c r="AD189" s="285">
        <f ca="1">IF(OR(ISBLANK('Worksheet 2a'!$D$13),ISBLANK($D189),ISBLANK($E189),$H189="N",ISBLANK($H189)),1,VLOOKUP('Worksheet 2a'!$D$13,INDIRECT(VLOOKUP('Crash Summary Worksheet'!$D189,'Crash Types &amp; Calculations'!$M$5:$N$9,2,FALSE)),VLOOKUP("Wet Pavement",'Crash Types &amp; Calculations'!$D$5:$K$26,8,FALSE),FALSE))</f>
        <v>1</v>
      </c>
      <c r="AE189" s="286">
        <f ca="1">IF(OR(ISBLANK('Worksheet 2a'!$D$13),ISBLANK($D189),ISBLANK($E189),$G189="N",ISBLANK($G189)),1,VLOOKUP('Worksheet 2a'!$D$13,INDIRECT(VLOOKUP('Crash Summary Worksheet'!$D189,'Crash Types &amp; Calculations'!$M$5:$N$9,2,FALSE)),VLOOKUP("Night",'Crash Types &amp; Calculations'!$D$5:$K$26,8,FALSE),FALSE))</f>
        <v>1</v>
      </c>
      <c r="AF189" s="288">
        <f t="shared" si="20"/>
        <v>0</v>
      </c>
      <c r="AG189" s="284">
        <f ca="1">IF(OR(ISBLANK('Worksheet 2a'!$D$27),ISBLANK($D189),ISBLANK($E189),ISERROR(VLOOKUP('Worksheet 2a'!$D$27,INDIRECT(VLOOKUP('Crash Summary Worksheet'!$D189,'Crash Types &amp; Calculations'!$M$5:$N$9,2,FALSE)),VLOOKUP('Crash Summary Worksheet'!$E189,'Crash Types &amp; Calculations'!$D$5:$K$26,8,FALSE),FALSE))),1,VLOOKUP('Worksheet 2a'!$D$27,INDIRECT(VLOOKUP('Crash Summary Worksheet'!$D189,'Crash Types &amp; Calculations'!$M$5:$N$9,2,FALSE)),VLOOKUP('Crash Summary Worksheet'!$E189,'Crash Types &amp; Calculations'!$D$5:$K$26,8,FALSE),FALSE))</f>
        <v>1</v>
      </c>
      <c r="AH189" s="285">
        <f ca="1">IF(OR(ISBLANK('Worksheet 2a'!$D$27),ISBLANK($D189),ISBLANK($E189),$H189="N",ISBLANK($H189)),1,VLOOKUP('Worksheet 2a'!$D$27,INDIRECT(VLOOKUP('Crash Summary Worksheet'!$D189,'Crash Types &amp; Calculations'!$M$5:$N$9,2,FALSE)),VLOOKUP("Wet Pavement",'Crash Types &amp; Calculations'!$D$5:$K$26,8,FALSE),FALSE))</f>
        <v>1</v>
      </c>
      <c r="AI189" s="286">
        <f ca="1">IF(OR(ISBLANK('Worksheet 2a'!$D$27),ISBLANK($D189),ISBLANK($E189),$G189="N",ISBLANK($G189)),1,VLOOKUP('Worksheet 2a'!$D$27,INDIRECT(VLOOKUP('Crash Summary Worksheet'!$D189,'Crash Types &amp; Calculations'!$M$5:$N$9,2,FALSE)),VLOOKUP("Night",'Crash Types &amp; Calculations'!$D$5:$K$26,8,FALSE),FALSE))</f>
        <v>1</v>
      </c>
      <c r="AJ189" s="288">
        <f t="shared" si="21"/>
        <v>0</v>
      </c>
      <c r="AK189" s="284">
        <f ca="1">IF(OR(ISBLANK('Worksheet 2a'!$D$41),ISBLANK($D189),ISBLANK($E189),ISERROR(VLOOKUP('Worksheet 2a'!$D$41,INDIRECT(VLOOKUP('Crash Summary Worksheet'!$D189,'Crash Types &amp; Calculations'!$M$5:$N$9,2,FALSE)),VLOOKUP('Crash Summary Worksheet'!$E189,'Crash Types &amp; Calculations'!$D$5:$K$26,8,FALSE),FALSE))),1,VLOOKUP('Worksheet 2a'!$D$41,INDIRECT(VLOOKUP('Crash Summary Worksheet'!$D189,'Crash Types &amp; Calculations'!$M$5:$N$9,2,FALSE)),VLOOKUP('Crash Summary Worksheet'!$E189,'Crash Types &amp; Calculations'!$D$5:$K$26,8,FALSE),FALSE))</f>
        <v>1</v>
      </c>
      <c r="AL189" s="285">
        <f ca="1">IF(OR(ISBLANK('Worksheet 2a'!$D$41),ISBLANK($D189),ISBLANK($E189),$H189="N",ISBLANK($H189)),1,VLOOKUP('Worksheet 2a'!$D$41,INDIRECT(VLOOKUP('Crash Summary Worksheet'!$D189,'Crash Types &amp; Calculations'!$M$5:$N$9,2,FALSE)),VLOOKUP("Wet Pavement",'Crash Types &amp; Calculations'!$D$5:$K$26,8,FALSE),FALSE))</f>
        <v>1</v>
      </c>
      <c r="AM189" s="287">
        <f ca="1">IF(OR(ISBLANK('Worksheet 2a'!$D$41),ISBLANK($D189),ISBLANK($E189),$G189="N",ISBLANK($G189)),1,VLOOKUP('Worksheet 2a'!$D$41,INDIRECT(VLOOKUP('Crash Summary Worksheet'!$D189,'Crash Types &amp; Calculations'!$M$5:$N$9,2,FALSE)),VLOOKUP("Night",'Crash Types &amp; Calculations'!$D$5:$K$26,8,FALSE),FALSE))</f>
        <v>1</v>
      </c>
      <c r="AN189" s="288">
        <f t="shared" si="22"/>
        <v>0</v>
      </c>
      <c r="AO189" s="284">
        <f ca="1">IF(OR(ISBLANK('Worksheet 2b'!$D$13),ISBLANK($D189),ISBLANK($E189),ISERROR(VLOOKUP('Worksheet 2b'!$D$13,INDIRECT(VLOOKUP('Crash Summary Worksheet'!$D189,'Crash Types &amp; Calculations'!$M$5:$N$9,2,FALSE)),VLOOKUP('Crash Summary Worksheet'!$E189,'Crash Types &amp; Calculations'!$D$5:$K$26,8,FALSE),FALSE))),1,VLOOKUP('Worksheet 2b'!$D$13,INDIRECT(VLOOKUP('Crash Summary Worksheet'!$D189,'Crash Types &amp; Calculations'!$M$5:$N$9,2,FALSE)),VLOOKUP('Crash Summary Worksheet'!$E189,'Crash Types &amp; Calculations'!$D$5:$K$26,8,FALSE),FALSE))</f>
        <v>1</v>
      </c>
      <c r="AP189" s="285">
        <f ca="1">IF(OR(ISBLANK('Worksheet 2b'!$D$13),ISBLANK($D189),ISBLANK($E189),$H189="N",ISBLANK($H189)),1,VLOOKUP('Worksheet 2b'!$D$13,INDIRECT(VLOOKUP('Crash Summary Worksheet'!$D189,'Crash Types &amp; Calculations'!$M$5:$N$9,2,FALSE)),VLOOKUP("Wet Pavement",'Crash Types &amp; Calculations'!$D$5:$K$26,8,FALSE),FALSE))</f>
        <v>1</v>
      </c>
      <c r="AQ189" s="286">
        <f ca="1">IF(OR(ISBLANK('Worksheet 2b'!$D$13),ISBLANK($D189),ISBLANK($E189),$G189="N",ISBLANK($G189)),1,VLOOKUP('Worksheet 2b'!$D$13,INDIRECT(VLOOKUP('Crash Summary Worksheet'!$D189,'Crash Types &amp; Calculations'!$M$5:$N$9,2,FALSE)),VLOOKUP("Night",'Crash Types &amp; Calculations'!$D$5:$K$26,8,FALSE),FALSE))</f>
        <v>1</v>
      </c>
      <c r="AR189" s="288">
        <f t="shared" si="23"/>
        <v>0</v>
      </c>
      <c r="AS189" s="284">
        <f ca="1">IF(OR(ISBLANK('Worksheet 2b'!$D$27),ISBLANK($D189),ISBLANK($E189),ISERROR(VLOOKUP('Worksheet 2b'!$D$27,INDIRECT(VLOOKUP('Crash Summary Worksheet'!$D189,'Crash Types &amp; Calculations'!$M$5:$N$9,2,FALSE)),VLOOKUP('Crash Summary Worksheet'!$E189,'Crash Types &amp; Calculations'!$D$5:$K$26,8,FALSE),FALSE))),1,VLOOKUP('Worksheet 2b'!$D$27,INDIRECT(VLOOKUP('Crash Summary Worksheet'!$D189,'Crash Types &amp; Calculations'!$M$5:$N$9,2,FALSE)),VLOOKUP('Crash Summary Worksheet'!$E189,'Crash Types &amp; Calculations'!$D$5:$K$26,8,FALSE),FALSE))</f>
        <v>1</v>
      </c>
      <c r="AT189" s="285">
        <f ca="1">IF(OR(ISBLANK('Worksheet 2b'!$D$27),ISBLANK($D189),ISBLANK($E189),$H189="N",ISBLANK($H189)),1,VLOOKUP('Worksheet 2b'!$D$27,INDIRECT(VLOOKUP('Crash Summary Worksheet'!$D189,'Crash Types &amp; Calculations'!$M$5:$N$9,2,FALSE)),VLOOKUP("Wet Pavement",'Crash Types &amp; Calculations'!$D$5:$K$26,8,FALSE),FALSE))</f>
        <v>1</v>
      </c>
      <c r="AU189" s="286">
        <f ca="1">IF(OR(ISBLANK('Worksheet 2b'!$D$27),ISBLANK($D189),ISBLANK($E189),$G189="N",ISBLANK($G189)),1,VLOOKUP('Worksheet 2b'!$D$27,INDIRECT(VLOOKUP('Crash Summary Worksheet'!$D189,'Crash Types &amp; Calculations'!$M$5:$N$9,2,FALSE)),VLOOKUP("Night",'Crash Types &amp; Calculations'!$D$5:$K$26,8,FALSE),FALSE))</f>
        <v>1</v>
      </c>
      <c r="AV189" s="288">
        <f t="shared" si="24"/>
        <v>0</v>
      </c>
      <c r="AW189" s="284">
        <f ca="1">IF(OR(ISBLANK('Worksheet 2b'!$D$41),ISBLANK($D189),ISBLANK($E189),ISERROR(VLOOKUP('Worksheet 2b'!$D$41,INDIRECT(VLOOKUP('Crash Summary Worksheet'!$D189,'Crash Types &amp; Calculations'!$M$5:$N$9,2,FALSE)),VLOOKUP('Crash Summary Worksheet'!$E189,'Crash Types &amp; Calculations'!$D$5:$K$26,8,FALSE),FALSE))),1,VLOOKUP('Worksheet 2b'!$D$41,INDIRECT(VLOOKUP('Crash Summary Worksheet'!$D189,'Crash Types &amp; Calculations'!$M$5:$N$9,2,FALSE)),VLOOKUP('Crash Summary Worksheet'!$E189,'Crash Types &amp; Calculations'!$D$5:$K$26,8,FALSE),FALSE))</f>
        <v>1</v>
      </c>
      <c r="AX189" s="285">
        <f ca="1">IF(OR(ISBLANK('Worksheet 2b'!$D$41),ISBLANK($D189),ISBLANK($E189),$H189="N",ISBLANK($H189)),1,VLOOKUP('Worksheet 2b'!$D$41,INDIRECT(VLOOKUP('Crash Summary Worksheet'!$D189,'Crash Types &amp; Calculations'!$M$5:$N$9,2,FALSE)),VLOOKUP("Wet Pavement",'Crash Types &amp; Calculations'!$D$5:$K$26,8,FALSE),FALSE))</f>
        <v>1</v>
      </c>
      <c r="AY189" s="287">
        <f ca="1">IF(OR(ISBLANK('Worksheet 2b'!$D$41),ISBLANK($D189),ISBLANK($E189),$G189="N",ISBLANK($G189)),1,VLOOKUP('Worksheet 2b'!$D$41,INDIRECT(VLOOKUP('Crash Summary Worksheet'!$D189,'Crash Types &amp; Calculations'!$M$5:$N$9,2,FALSE)),VLOOKUP("Night",'Crash Types &amp; Calculations'!$D$5:$K$26,8,FALSE),FALSE))</f>
        <v>1</v>
      </c>
      <c r="AZ189" s="288">
        <f t="shared" si="25"/>
        <v>0</v>
      </c>
    </row>
    <row r="190" spans="1:52" ht="12.75" customHeight="1" x14ac:dyDescent="0.2">
      <c r="A190" s="618">
        <v>185</v>
      </c>
      <c r="B190" s="118"/>
      <c r="C190" s="119"/>
      <c r="D190" s="117"/>
      <c r="E190" s="117"/>
      <c r="F190" s="117"/>
      <c r="G190" s="118"/>
      <c r="H190" s="118"/>
      <c r="I190" s="118"/>
      <c r="J190" s="118"/>
      <c r="K190" s="117"/>
      <c r="L190" s="120"/>
      <c r="M190" s="289">
        <f t="shared" si="26"/>
        <v>0</v>
      </c>
      <c r="N190" s="290">
        <f t="shared" si="27"/>
        <v>1</v>
      </c>
      <c r="O190" s="283">
        <f>IF(ISBLANK('Worksheet 2a'!$D$13),1,
IF(AND(MAX(AC190:AE190)&gt;1,MIN(AC190:AE190)&lt;=1),MAX(AC190:AE190)*MIN(AC190:AE190),
IF(MIN(AC190:AE190)&gt;=1,MAX(AC190:AE190),MIN(AC190:AE190))))</f>
        <v>1</v>
      </c>
      <c r="P190" s="283">
        <f>IF(ISBLANK('Worksheet 2a'!$D$27),1,
IF(AND(MAX(AG190:AI190)&gt;1,MIN(AG190:AI190)&lt;=1),MAX(AG190:AI190)*MIN(AG190:AI190),
IF(MIN(AG190:AI190)&gt;=1,MAX(AG190:AI190),MIN(AG190:AI190))))</f>
        <v>1</v>
      </c>
      <c r="Q190" s="283">
        <f>IF(ISBLANK('Worksheet 2a'!$D$41),1,
IF(AND(MAX(AK190:AM190)&gt;1,MIN(AK190:AM190)&lt;=1),MAX(AK190:AM190)*MIN(AK190:AM190),
IF(MIN(AK190:AM190)&gt;=1,MAX(AK190:AM190),MIN(AK190:AM190))))</f>
        <v>1</v>
      </c>
      <c r="R190" s="283">
        <f>IF(ISBLANK('Worksheet 2b'!$D$13),1,
IF(AND(MAX(AO190:AQ190)&gt;1,MIN(AO190:AQ190)&lt;=1),MAX(AO190:AQ190)*MIN(AO190:AQ190),
IF(MIN(AO190:AQ190)&gt;=1,MAX(AO190:AQ190),MIN(AO190:AQ190))))</f>
        <v>1</v>
      </c>
      <c r="S190" s="283">
        <f>IF(ISBLANK('Worksheet 2b'!$D$27),1,
IF(AND(MAX(AS190:AU190)&gt;1,MIN(AS190:AU190)&lt;=1),MAX(AS190:AU190)*MIN(AS190:AU190),
IF(MIN(AS190:AU190)&gt;=1,MAX(AS190:AU190),MIN(AS190:AU190))))</f>
        <v>1</v>
      </c>
      <c r="T190" s="283">
        <f>IF(ISBLANK('Worksheet 2b'!$D$41),1,
IF(AND(MAX(AW190:AY190)&gt;1,MIN(AW190:AY190)&lt;=1),MAX(AW190:AY190)*MIN(AW190:AY190),
IF(MIN(AW190:AY190)&gt;=1,MAX(AW190:AY190),MIN(AW190:AY190))))</f>
        <v>1</v>
      </c>
      <c r="U190" s="669" cm="1">
        <f t="array" ref="U190">IF(MAX(O190:T190)&lt;=1,1,PRODUCT(IF(O190:T190&gt;=1,O190:T190)))</f>
        <v>1</v>
      </c>
      <c r="V190" s="669">
        <f t="shared" si="28"/>
        <v>1</v>
      </c>
      <c r="W190" s="683" t="str">
        <f t="shared" si="29"/>
        <v>X</v>
      </c>
      <c r="X190" s="683">
        <f>IF(P190=MIN($O190:$T190),IF(COUNTIF($W190:W190,"X")&gt;0,P190,"X"),P190)</f>
        <v>1</v>
      </c>
      <c r="Y190" s="683">
        <f>IF(Q190=MIN($O190:$T190),IF(COUNTIF($W190:X190,"X")&gt;0,Q190,"X"),Q190)</f>
        <v>1</v>
      </c>
      <c r="Z190" s="683">
        <f>IF(R190=MIN($O190:$T190),IF(COUNTIF($W190:Y190,"X")&gt;0,R190,"X"),R190)</f>
        <v>1</v>
      </c>
      <c r="AA190" s="683">
        <f>IF(S190=MIN($O190:$T190),IF(COUNTIF($W190:Z190,"X")&gt;0,S190,"X"),S190)</f>
        <v>1</v>
      </c>
      <c r="AB190" s="684">
        <f>IF(T190=MIN($O190:$T190),IF(COUNTIF($W190:AA190,"X")&gt;0,T190,"X"),T190)</f>
        <v>1</v>
      </c>
      <c r="AC190" s="284">
        <f ca="1">IF(OR(ISBLANK('Worksheet 2a'!$D$13),ISBLANK($D190),ISBLANK($E190),ISERROR(VLOOKUP('Worksheet 2a'!$D$13,INDIRECT(VLOOKUP('Crash Summary Worksheet'!$D190,'Crash Types &amp; Calculations'!$M$5:$N$9,2,FALSE)),VLOOKUP('Crash Summary Worksheet'!$E190,'Crash Types &amp; Calculations'!$D$5:$K$26,8,FALSE),FALSE))),1,VLOOKUP('Worksheet 2a'!$D$13,INDIRECT(VLOOKUP('Crash Summary Worksheet'!$D190,'Crash Types &amp; Calculations'!$M$5:$N$9,2,FALSE)),VLOOKUP('Crash Summary Worksheet'!$E190,'Crash Types &amp; Calculations'!$D$5:$K$26,8,FALSE),FALSE))</f>
        <v>1</v>
      </c>
      <c r="AD190" s="285">
        <f ca="1">IF(OR(ISBLANK('Worksheet 2a'!$D$13),ISBLANK($D190),ISBLANK($E190),$H190="N",ISBLANK($H190)),1,VLOOKUP('Worksheet 2a'!$D$13,INDIRECT(VLOOKUP('Crash Summary Worksheet'!$D190,'Crash Types &amp; Calculations'!$M$5:$N$9,2,FALSE)),VLOOKUP("Wet Pavement",'Crash Types &amp; Calculations'!$D$5:$K$26,8,FALSE),FALSE))</f>
        <v>1</v>
      </c>
      <c r="AE190" s="286">
        <f ca="1">IF(OR(ISBLANK('Worksheet 2a'!$D$13),ISBLANK($D190),ISBLANK($E190),$G190="N",ISBLANK($G190)),1,VLOOKUP('Worksheet 2a'!$D$13,INDIRECT(VLOOKUP('Crash Summary Worksheet'!$D190,'Crash Types &amp; Calculations'!$M$5:$N$9,2,FALSE)),VLOOKUP("Night",'Crash Types &amp; Calculations'!$D$5:$K$26,8,FALSE),FALSE))</f>
        <v>1</v>
      </c>
      <c r="AF190" s="288">
        <f t="shared" si="20"/>
        <v>0</v>
      </c>
      <c r="AG190" s="284">
        <f ca="1">IF(OR(ISBLANK('Worksheet 2a'!$D$27),ISBLANK($D190),ISBLANK($E190),ISERROR(VLOOKUP('Worksheet 2a'!$D$27,INDIRECT(VLOOKUP('Crash Summary Worksheet'!$D190,'Crash Types &amp; Calculations'!$M$5:$N$9,2,FALSE)),VLOOKUP('Crash Summary Worksheet'!$E190,'Crash Types &amp; Calculations'!$D$5:$K$26,8,FALSE),FALSE))),1,VLOOKUP('Worksheet 2a'!$D$27,INDIRECT(VLOOKUP('Crash Summary Worksheet'!$D190,'Crash Types &amp; Calculations'!$M$5:$N$9,2,FALSE)),VLOOKUP('Crash Summary Worksheet'!$E190,'Crash Types &amp; Calculations'!$D$5:$K$26,8,FALSE),FALSE))</f>
        <v>1</v>
      </c>
      <c r="AH190" s="285">
        <f ca="1">IF(OR(ISBLANK('Worksheet 2a'!$D$27),ISBLANK($D190),ISBLANK($E190),$H190="N",ISBLANK($H190)),1,VLOOKUP('Worksheet 2a'!$D$27,INDIRECT(VLOOKUP('Crash Summary Worksheet'!$D190,'Crash Types &amp; Calculations'!$M$5:$N$9,2,FALSE)),VLOOKUP("Wet Pavement",'Crash Types &amp; Calculations'!$D$5:$K$26,8,FALSE),FALSE))</f>
        <v>1</v>
      </c>
      <c r="AI190" s="286">
        <f ca="1">IF(OR(ISBLANK('Worksheet 2a'!$D$27),ISBLANK($D190),ISBLANK($E190),$G190="N",ISBLANK($G190)),1,VLOOKUP('Worksheet 2a'!$D$27,INDIRECT(VLOOKUP('Crash Summary Worksheet'!$D190,'Crash Types &amp; Calculations'!$M$5:$N$9,2,FALSE)),VLOOKUP("Night",'Crash Types &amp; Calculations'!$D$5:$K$26,8,FALSE),FALSE))</f>
        <v>1</v>
      </c>
      <c r="AJ190" s="288">
        <f t="shared" si="21"/>
        <v>0</v>
      </c>
      <c r="AK190" s="284">
        <f ca="1">IF(OR(ISBLANK('Worksheet 2a'!$D$41),ISBLANK($D190),ISBLANK($E190),ISERROR(VLOOKUP('Worksheet 2a'!$D$41,INDIRECT(VLOOKUP('Crash Summary Worksheet'!$D190,'Crash Types &amp; Calculations'!$M$5:$N$9,2,FALSE)),VLOOKUP('Crash Summary Worksheet'!$E190,'Crash Types &amp; Calculations'!$D$5:$K$26,8,FALSE),FALSE))),1,VLOOKUP('Worksheet 2a'!$D$41,INDIRECT(VLOOKUP('Crash Summary Worksheet'!$D190,'Crash Types &amp; Calculations'!$M$5:$N$9,2,FALSE)),VLOOKUP('Crash Summary Worksheet'!$E190,'Crash Types &amp; Calculations'!$D$5:$K$26,8,FALSE),FALSE))</f>
        <v>1</v>
      </c>
      <c r="AL190" s="285">
        <f ca="1">IF(OR(ISBLANK('Worksheet 2a'!$D$41),ISBLANK($D190),ISBLANK($E190),$H190="N",ISBLANK($H190)),1,VLOOKUP('Worksheet 2a'!$D$41,INDIRECT(VLOOKUP('Crash Summary Worksheet'!$D190,'Crash Types &amp; Calculations'!$M$5:$N$9,2,FALSE)),VLOOKUP("Wet Pavement",'Crash Types &amp; Calculations'!$D$5:$K$26,8,FALSE),FALSE))</f>
        <v>1</v>
      </c>
      <c r="AM190" s="287">
        <f ca="1">IF(OR(ISBLANK('Worksheet 2a'!$D$41),ISBLANK($D190),ISBLANK($E190),$G190="N",ISBLANK($G190)),1,VLOOKUP('Worksheet 2a'!$D$41,INDIRECT(VLOOKUP('Crash Summary Worksheet'!$D190,'Crash Types &amp; Calculations'!$M$5:$N$9,2,FALSE)),VLOOKUP("Night",'Crash Types &amp; Calculations'!$D$5:$K$26,8,FALSE),FALSE))</f>
        <v>1</v>
      </c>
      <c r="AN190" s="288">
        <f t="shared" si="22"/>
        <v>0</v>
      </c>
      <c r="AO190" s="284">
        <f ca="1">IF(OR(ISBLANK('Worksheet 2b'!$D$13),ISBLANK($D190),ISBLANK($E190),ISERROR(VLOOKUP('Worksheet 2b'!$D$13,INDIRECT(VLOOKUP('Crash Summary Worksheet'!$D190,'Crash Types &amp; Calculations'!$M$5:$N$9,2,FALSE)),VLOOKUP('Crash Summary Worksheet'!$E190,'Crash Types &amp; Calculations'!$D$5:$K$26,8,FALSE),FALSE))),1,VLOOKUP('Worksheet 2b'!$D$13,INDIRECT(VLOOKUP('Crash Summary Worksheet'!$D190,'Crash Types &amp; Calculations'!$M$5:$N$9,2,FALSE)),VLOOKUP('Crash Summary Worksheet'!$E190,'Crash Types &amp; Calculations'!$D$5:$K$26,8,FALSE),FALSE))</f>
        <v>1</v>
      </c>
      <c r="AP190" s="285">
        <f ca="1">IF(OR(ISBLANK('Worksheet 2b'!$D$13),ISBLANK($D190),ISBLANK($E190),$H190="N",ISBLANK($H190)),1,VLOOKUP('Worksheet 2b'!$D$13,INDIRECT(VLOOKUP('Crash Summary Worksheet'!$D190,'Crash Types &amp; Calculations'!$M$5:$N$9,2,FALSE)),VLOOKUP("Wet Pavement",'Crash Types &amp; Calculations'!$D$5:$K$26,8,FALSE),FALSE))</f>
        <v>1</v>
      </c>
      <c r="AQ190" s="286">
        <f ca="1">IF(OR(ISBLANK('Worksheet 2b'!$D$13),ISBLANK($D190),ISBLANK($E190),$G190="N",ISBLANK($G190)),1,VLOOKUP('Worksheet 2b'!$D$13,INDIRECT(VLOOKUP('Crash Summary Worksheet'!$D190,'Crash Types &amp; Calculations'!$M$5:$N$9,2,FALSE)),VLOOKUP("Night",'Crash Types &amp; Calculations'!$D$5:$K$26,8,FALSE),FALSE))</f>
        <v>1</v>
      </c>
      <c r="AR190" s="288">
        <f t="shared" si="23"/>
        <v>0</v>
      </c>
      <c r="AS190" s="284">
        <f ca="1">IF(OR(ISBLANK('Worksheet 2b'!$D$27),ISBLANK($D190),ISBLANK($E190),ISERROR(VLOOKUP('Worksheet 2b'!$D$27,INDIRECT(VLOOKUP('Crash Summary Worksheet'!$D190,'Crash Types &amp; Calculations'!$M$5:$N$9,2,FALSE)),VLOOKUP('Crash Summary Worksheet'!$E190,'Crash Types &amp; Calculations'!$D$5:$K$26,8,FALSE),FALSE))),1,VLOOKUP('Worksheet 2b'!$D$27,INDIRECT(VLOOKUP('Crash Summary Worksheet'!$D190,'Crash Types &amp; Calculations'!$M$5:$N$9,2,FALSE)),VLOOKUP('Crash Summary Worksheet'!$E190,'Crash Types &amp; Calculations'!$D$5:$K$26,8,FALSE),FALSE))</f>
        <v>1</v>
      </c>
      <c r="AT190" s="285">
        <f ca="1">IF(OR(ISBLANK('Worksheet 2b'!$D$27),ISBLANK($D190),ISBLANK($E190),$H190="N",ISBLANK($H190)),1,VLOOKUP('Worksheet 2b'!$D$27,INDIRECT(VLOOKUP('Crash Summary Worksheet'!$D190,'Crash Types &amp; Calculations'!$M$5:$N$9,2,FALSE)),VLOOKUP("Wet Pavement",'Crash Types &amp; Calculations'!$D$5:$K$26,8,FALSE),FALSE))</f>
        <v>1</v>
      </c>
      <c r="AU190" s="286">
        <f ca="1">IF(OR(ISBLANK('Worksheet 2b'!$D$27),ISBLANK($D190),ISBLANK($E190),$G190="N",ISBLANK($G190)),1,VLOOKUP('Worksheet 2b'!$D$27,INDIRECT(VLOOKUP('Crash Summary Worksheet'!$D190,'Crash Types &amp; Calculations'!$M$5:$N$9,2,FALSE)),VLOOKUP("Night",'Crash Types &amp; Calculations'!$D$5:$K$26,8,FALSE),FALSE))</f>
        <v>1</v>
      </c>
      <c r="AV190" s="288">
        <f t="shared" si="24"/>
        <v>0</v>
      </c>
      <c r="AW190" s="284">
        <f ca="1">IF(OR(ISBLANK('Worksheet 2b'!$D$41),ISBLANK($D190),ISBLANK($E190),ISERROR(VLOOKUP('Worksheet 2b'!$D$41,INDIRECT(VLOOKUP('Crash Summary Worksheet'!$D190,'Crash Types &amp; Calculations'!$M$5:$N$9,2,FALSE)),VLOOKUP('Crash Summary Worksheet'!$E190,'Crash Types &amp; Calculations'!$D$5:$K$26,8,FALSE),FALSE))),1,VLOOKUP('Worksheet 2b'!$D$41,INDIRECT(VLOOKUP('Crash Summary Worksheet'!$D190,'Crash Types &amp; Calculations'!$M$5:$N$9,2,FALSE)),VLOOKUP('Crash Summary Worksheet'!$E190,'Crash Types &amp; Calculations'!$D$5:$K$26,8,FALSE),FALSE))</f>
        <v>1</v>
      </c>
      <c r="AX190" s="285">
        <f ca="1">IF(OR(ISBLANK('Worksheet 2b'!$D$41),ISBLANK($D190),ISBLANK($E190),$H190="N",ISBLANK($H190)),1,VLOOKUP('Worksheet 2b'!$D$41,INDIRECT(VLOOKUP('Crash Summary Worksheet'!$D190,'Crash Types &amp; Calculations'!$M$5:$N$9,2,FALSE)),VLOOKUP("Wet Pavement",'Crash Types &amp; Calculations'!$D$5:$K$26,8,FALSE),FALSE))</f>
        <v>1</v>
      </c>
      <c r="AY190" s="287">
        <f ca="1">IF(OR(ISBLANK('Worksheet 2b'!$D$41),ISBLANK($D190),ISBLANK($E190),$G190="N",ISBLANK($G190)),1,VLOOKUP('Worksheet 2b'!$D$41,INDIRECT(VLOOKUP('Crash Summary Worksheet'!$D190,'Crash Types &amp; Calculations'!$M$5:$N$9,2,FALSE)),VLOOKUP("Night",'Crash Types &amp; Calculations'!$D$5:$K$26,8,FALSE),FALSE))</f>
        <v>1</v>
      </c>
      <c r="AZ190" s="288">
        <f t="shared" si="25"/>
        <v>0</v>
      </c>
    </row>
    <row r="191" spans="1:52" ht="12.75" customHeight="1" x14ac:dyDescent="0.2">
      <c r="A191" s="618">
        <v>186</v>
      </c>
      <c r="B191" s="118"/>
      <c r="C191" s="119"/>
      <c r="D191" s="117"/>
      <c r="E191" s="117"/>
      <c r="F191" s="117"/>
      <c r="G191" s="118"/>
      <c r="H191" s="118"/>
      <c r="I191" s="118"/>
      <c r="J191" s="118"/>
      <c r="K191" s="117"/>
      <c r="L191" s="120"/>
      <c r="M191" s="289">
        <f t="shared" si="26"/>
        <v>0</v>
      </c>
      <c r="N191" s="290">
        <f t="shared" si="27"/>
        <v>1</v>
      </c>
      <c r="O191" s="283">
        <f>IF(ISBLANK('Worksheet 2a'!$D$13),1,
IF(AND(MAX(AC191:AE191)&gt;1,MIN(AC191:AE191)&lt;=1),MAX(AC191:AE191)*MIN(AC191:AE191),
IF(MIN(AC191:AE191)&gt;=1,MAX(AC191:AE191),MIN(AC191:AE191))))</f>
        <v>1</v>
      </c>
      <c r="P191" s="283">
        <f>IF(ISBLANK('Worksheet 2a'!$D$27),1,
IF(AND(MAX(AG191:AI191)&gt;1,MIN(AG191:AI191)&lt;=1),MAX(AG191:AI191)*MIN(AG191:AI191),
IF(MIN(AG191:AI191)&gt;=1,MAX(AG191:AI191),MIN(AG191:AI191))))</f>
        <v>1</v>
      </c>
      <c r="Q191" s="283">
        <f>IF(ISBLANK('Worksheet 2a'!$D$41),1,
IF(AND(MAX(AK191:AM191)&gt;1,MIN(AK191:AM191)&lt;=1),MAX(AK191:AM191)*MIN(AK191:AM191),
IF(MIN(AK191:AM191)&gt;=1,MAX(AK191:AM191),MIN(AK191:AM191))))</f>
        <v>1</v>
      </c>
      <c r="R191" s="283">
        <f>IF(ISBLANK('Worksheet 2b'!$D$13),1,
IF(AND(MAX(AO191:AQ191)&gt;1,MIN(AO191:AQ191)&lt;=1),MAX(AO191:AQ191)*MIN(AO191:AQ191),
IF(MIN(AO191:AQ191)&gt;=1,MAX(AO191:AQ191),MIN(AO191:AQ191))))</f>
        <v>1</v>
      </c>
      <c r="S191" s="283">
        <f>IF(ISBLANK('Worksheet 2b'!$D$27),1,
IF(AND(MAX(AS191:AU191)&gt;1,MIN(AS191:AU191)&lt;=1),MAX(AS191:AU191)*MIN(AS191:AU191),
IF(MIN(AS191:AU191)&gt;=1,MAX(AS191:AU191),MIN(AS191:AU191))))</f>
        <v>1</v>
      </c>
      <c r="T191" s="283">
        <f>IF(ISBLANK('Worksheet 2b'!$D$41),1,
IF(AND(MAX(AW191:AY191)&gt;1,MIN(AW191:AY191)&lt;=1),MAX(AW191:AY191)*MIN(AW191:AY191),
IF(MIN(AW191:AY191)&gt;=1,MAX(AW191:AY191),MIN(AW191:AY191))))</f>
        <v>1</v>
      </c>
      <c r="U191" s="669" cm="1">
        <f t="array" ref="U191">IF(MAX(O191:T191)&lt;=1,1,PRODUCT(IF(O191:T191&gt;=1,O191:T191)))</f>
        <v>1</v>
      </c>
      <c r="V191" s="669">
        <f t="shared" si="28"/>
        <v>1</v>
      </c>
      <c r="W191" s="683" t="str">
        <f t="shared" si="29"/>
        <v>X</v>
      </c>
      <c r="X191" s="683">
        <f>IF(P191=MIN($O191:$T191),IF(COUNTIF($W191:W191,"X")&gt;0,P191,"X"),P191)</f>
        <v>1</v>
      </c>
      <c r="Y191" s="683">
        <f>IF(Q191=MIN($O191:$T191),IF(COUNTIF($W191:X191,"X")&gt;0,Q191,"X"),Q191)</f>
        <v>1</v>
      </c>
      <c r="Z191" s="683">
        <f>IF(R191=MIN($O191:$T191),IF(COUNTIF($W191:Y191,"X")&gt;0,R191,"X"),R191)</f>
        <v>1</v>
      </c>
      <c r="AA191" s="683">
        <f>IF(S191=MIN($O191:$T191),IF(COUNTIF($W191:Z191,"X")&gt;0,S191,"X"),S191)</f>
        <v>1</v>
      </c>
      <c r="AB191" s="684">
        <f>IF(T191=MIN($O191:$T191),IF(COUNTIF($W191:AA191,"X")&gt;0,T191,"X"),T191)</f>
        <v>1</v>
      </c>
      <c r="AC191" s="284">
        <f ca="1">IF(OR(ISBLANK('Worksheet 2a'!$D$13),ISBLANK($D191),ISBLANK($E191),ISERROR(VLOOKUP('Worksheet 2a'!$D$13,INDIRECT(VLOOKUP('Crash Summary Worksheet'!$D191,'Crash Types &amp; Calculations'!$M$5:$N$9,2,FALSE)),VLOOKUP('Crash Summary Worksheet'!$E191,'Crash Types &amp; Calculations'!$D$5:$K$26,8,FALSE),FALSE))),1,VLOOKUP('Worksheet 2a'!$D$13,INDIRECT(VLOOKUP('Crash Summary Worksheet'!$D191,'Crash Types &amp; Calculations'!$M$5:$N$9,2,FALSE)),VLOOKUP('Crash Summary Worksheet'!$E191,'Crash Types &amp; Calculations'!$D$5:$K$26,8,FALSE),FALSE))</f>
        <v>1</v>
      </c>
      <c r="AD191" s="285">
        <f ca="1">IF(OR(ISBLANK('Worksheet 2a'!$D$13),ISBLANK($D191),ISBLANK($E191),$H191="N",ISBLANK($H191)),1,VLOOKUP('Worksheet 2a'!$D$13,INDIRECT(VLOOKUP('Crash Summary Worksheet'!$D191,'Crash Types &amp; Calculations'!$M$5:$N$9,2,FALSE)),VLOOKUP("Wet Pavement",'Crash Types &amp; Calculations'!$D$5:$K$26,8,FALSE),FALSE))</f>
        <v>1</v>
      </c>
      <c r="AE191" s="286">
        <f ca="1">IF(OR(ISBLANK('Worksheet 2a'!$D$13),ISBLANK($D191),ISBLANK($E191),$G191="N",ISBLANK($G191)),1,VLOOKUP('Worksheet 2a'!$D$13,INDIRECT(VLOOKUP('Crash Summary Worksheet'!$D191,'Crash Types &amp; Calculations'!$M$5:$N$9,2,FALSE)),VLOOKUP("Night",'Crash Types &amp; Calculations'!$D$5:$K$26,8,FALSE),FALSE))</f>
        <v>1</v>
      </c>
      <c r="AF191" s="288">
        <f t="shared" si="20"/>
        <v>0</v>
      </c>
      <c r="AG191" s="284">
        <f ca="1">IF(OR(ISBLANK('Worksheet 2a'!$D$27),ISBLANK($D191),ISBLANK($E191),ISERROR(VLOOKUP('Worksheet 2a'!$D$27,INDIRECT(VLOOKUP('Crash Summary Worksheet'!$D191,'Crash Types &amp; Calculations'!$M$5:$N$9,2,FALSE)),VLOOKUP('Crash Summary Worksheet'!$E191,'Crash Types &amp; Calculations'!$D$5:$K$26,8,FALSE),FALSE))),1,VLOOKUP('Worksheet 2a'!$D$27,INDIRECT(VLOOKUP('Crash Summary Worksheet'!$D191,'Crash Types &amp; Calculations'!$M$5:$N$9,2,FALSE)),VLOOKUP('Crash Summary Worksheet'!$E191,'Crash Types &amp; Calculations'!$D$5:$K$26,8,FALSE),FALSE))</f>
        <v>1</v>
      </c>
      <c r="AH191" s="285">
        <f ca="1">IF(OR(ISBLANK('Worksheet 2a'!$D$27),ISBLANK($D191),ISBLANK($E191),$H191="N",ISBLANK($H191)),1,VLOOKUP('Worksheet 2a'!$D$27,INDIRECT(VLOOKUP('Crash Summary Worksheet'!$D191,'Crash Types &amp; Calculations'!$M$5:$N$9,2,FALSE)),VLOOKUP("Wet Pavement",'Crash Types &amp; Calculations'!$D$5:$K$26,8,FALSE),FALSE))</f>
        <v>1</v>
      </c>
      <c r="AI191" s="286">
        <f ca="1">IF(OR(ISBLANK('Worksheet 2a'!$D$27),ISBLANK($D191),ISBLANK($E191),$G191="N",ISBLANK($G191)),1,VLOOKUP('Worksheet 2a'!$D$27,INDIRECT(VLOOKUP('Crash Summary Worksheet'!$D191,'Crash Types &amp; Calculations'!$M$5:$N$9,2,FALSE)),VLOOKUP("Night",'Crash Types &amp; Calculations'!$D$5:$K$26,8,FALSE),FALSE))</f>
        <v>1</v>
      </c>
      <c r="AJ191" s="288">
        <f t="shared" si="21"/>
        <v>0</v>
      </c>
      <c r="AK191" s="284">
        <f ca="1">IF(OR(ISBLANK('Worksheet 2a'!$D$41),ISBLANK($D191),ISBLANK($E191),ISERROR(VLOOKUP('Worksheet 2a'!$D$41,INDIRECT(VLOOKUP('Crash Summary Worksheet'!$D191,'Crash Types &amp; Calculations'!$M$5:$N$9,2,FALSE)),VLOOKUP('Crash Summary Worksheet'!$E191,'Crash Types &amp; Calculations'!$D$5:$K$26,8,FALSE),FALSE))),1,VLOOKUP('Worksheet 2a'!$D$41,INDIRECT(VLOOKUP('Crash Summary Worksheet'!$D191,'Crash Types &amp; Calculations'!$M$5:$N$9,2,FALSE)),VLOOKUP('Crash Summary Worksheet'!$E191,'Crash Types &amp; Calculations'!$D$5:$K$26,8,FALSE),FALSE))</f>
        <v>1</v>
      </c>
      <c r="AL191" s="285">
        <f ca="1">IF(OR(ISBLANK('Worksheet 2a'!$D$41),ISBLANK($D191),ISBLANK($E191),$H191="N",ISBLANK($H191)),1,VLOOKUP('Worksheet 2a'!$D$41,INDIRECT(VLOOKUP('Crash Summary Worksheet'!$D191,'Crash Types &amp; Calculations'!$M$5:$N$9,2,FALSE)),VLOOKUP("Wet Pavement",'Crash Types &amp; Calculations'!$D$5:$K$26,8,FALSE),FALSE))</f>
        <v>1</v>
      </c>
      <c r="AM191" s="287">
        <f ca="1">IF(OR(ISBLANK('Worksheet 2a'!$D$41),ISBLANK($D191),ISBLANK($E191),$G191="N",ISBLANK($G191)),1,VLOOKUP('Worksheet 2a'!$D$41,INDIRECT(VLOOKUP('Crash Summary Worksheet'!$D191,'Crash Types &amp; Calculations'!$M$5:$N$9,2,FALSE)),VLOOKUP("Night",'Crash Types &amp; Calculations'!$D$5:$K$26,8,FALSE),FALSE))</f>
        <v>1</v>
      </c>
      <c r="AN191" s="288">
        <f t="shared" si="22"/>
        <v>0</v>
      </c>
      <c r="AO191" s="284">
        <f ca="1">IF(OR(ISBLANK('Worksheet 2b'!$D$13),ISBLANK($D191),ISBLANK($E191),ISERROR(VLOOKUP('Worksheet 2b'!$D$13,INDIRECT(VLOOKUP('Crash Summary Worksheet'!$D191,'Crash Types &amp; Calculations'!$M$5:$N$9,2,FALSE)),VLOOKUP('Crash Summary Worksheet'!$E191,'Crash Types &amp; Calculations'!$D$5:$K$26,8,FALSE),FALSE))),1,VLOOKUP('Worksheet 2b'!$D$13,INDIRECT(VLOOKUP('Crash Summary Worksheet'!$D191,'Crash Types &amp; Calculations'!$M$5:$N$9,2,FALSE)),VLOOKUP('Crash Summary Worksheet'!$E191,'Crash Types &amp; Calculations'!$D$5:$K$26,8,FALSE),FALSE))</f>
        <v>1</v>
      </c>
      <c r="AP191" s="285">
        <f ca="1">IF(OR(ISBLANK('Worksheet 2b'!$D$13),ISBLANK($D191),ISBLANK($E191),$H191="N",ISBLANK($H191)),1,VLOOKUP('Worksheet 2b'!$D$13,INDIRECT(VLOOKUP('Crash Summary Worksheet'!$D191,'Crash Types &amp; Calculations'!$M$5:$N$9,2,FALSE)),VLOOKUP("Wet Pavement",'Crash Types &amp; Calculations'!$D$5:$K$26,8,FALSE),FALSE))</f>
        <v>1</v>
      </c>
      <c r="AQ191" s="286">
        <f ca="1">IF(OR(ISBLANK('Worksheet 2b'!$D$13),ISBLANK($D191),ISBLANK($E191),$G191="N",ISBLANK($G191)),1,VLOOKUP('Worksheet 2b'!$D$13,INDIRECT(VLOOKUP('Crash Summary Worksheet'!$D191,'Crash Types &amp; Calculations'!$M$5:$N$9,2,FALSE)),VLOOKUP("Night",'Crash Types &amp; Calculations'!$D$5:$K$26,8,FALSE),FALSE))</f>
        <v>1</v>
      </c>
      <c r="AR191" s="288">
        <f t="shared" si="23"/>
        <v>0</v>
      </c>
      <c r="AS191" s="284">
        <f ca="1">IF(OR(ISBLANK('Worksheet 2b'!$D$27),ISBLANK($D191),ISBLANK($E191),ISERROR(VLOOKUP('Worksheet 2b'!$D$27,INDIRECT(VLOOKUP('Crash Summary Worksheet'!$D191,'Crash Types &amp; Calculations'!$M$5:$N$9,2,FALSE)),VLOOKUP('Crash Summary Worksheet'!$E191,'Crash Types &amp; Calculations'!$D$5:$K$26,8,FALSE),FALSE))),1,VLOOKUP('Worksheet 2b'!$D$27,INDIRECT(VLOOKUP('Crash Summary Worksheet'!$D191,'Crash Types &amp; Calculations'!$M$5:$N$9,2,FALSE)),VLOOKUP('Crash Summary Worksheet'!$E191,'Crash Types &amp; Calculations'!$D$5:$K$26,8,FALSE),FALSE))</f>
        <v>1</v>
      </c>
      <c r="AT191" s="285">
        <f ca="1">IF(OR(ISBLANK('Worksheet 2b'!$D$27),ISBLANK($D191),ISBLANK($E191),$H191="N",ISBLANK($H191)),1,VLOOKUP('Worksheet 2b'!$D$27,INDIRECT(VLOOKUP('Crash Summary Worksheet'!$D191,'Crash Types &amp; Calculations'!$M$5:$N$9,2,FALSE)),VLOOKUP("Wet Pavement",'Crash Types &amp; Calculations'!$D$5:$K$26,8,FALSE),FALSE))</f>
        <v>1</v>
      </c>
      <c r="AU191" s="286">
        <f ca="1">IF(OR(ISBLANK('Worksheet 2b'!$D$27),ISBLANK($D191),ISBLANK($E191),$G191="N",ISBLANK($G191)),1,VLOOKUP('Worksheet 2b'!$D$27,INDIRECT(VLOOKUP('Crash Summary Worksheet'!$D191,'Crash Types &amp; Calculations'!$M$5:$N$9,2,FALSE)),VLOOKUP("Night",'Crash Types &amp; Calculations'!$D$5:$K$26,8,FALSE),FALSE))</f>
        <v>1</v>
      </c>
      <c r="AV191" s="288">
        <f t="shared" si="24"/>
        <v>0</v>
      </c>
      <c r="AW191" s="284">
        <f ca="1">IF(OR(ISBLANK('Worksheet 2b'!$D$41),ISBLANK($D191),ISBLANK($E191),ISERROR(VLOOKUP('Worksheet 2b'!$D$41,INDIRECT(VLOOKUP('Crash Summary Worksheet'!$D191,'Crash Types &amp; Calculations'!$M$5:$N$9,2,FALSE)),VLOOKUP('Crash Summary Worksheet'!$E191,'Crash Types &amp; Calculations'!$D$5:$K$26,8,FALSE),FALSE))),1,VLOOKUP('Worksheet 2b'!$D$41,INDIRECT(VLOOKUP('Crash Summary Worksheet'!$D191,'Crash Types &amp; Calculations'!$M$5:$N$9,2,FALSE)),VLOOKUP('Crash Summary Worksheet'!$E191,'Crash Types &amp; Calculations'!$D$5:$K$26,8,FALSE),FALSE))</f>
        <v>1</v>
      </c>
      <c r="AX191" s="285">
        <f ca="1">IF(OR(ISBLANK('Worksheet 2b'!$D$41),ISBLANK($D191),ISBLANK($E191),$H191="N",ISBLANK($H191)),1,VLOOKUP('Worksheet 2b'!$D$41,INDIRECT(VLOOKUP('Crash Summary Worksheet'!$D191,'Crash Types &amp; Calculations'!$M$5:$N$9,2,FALSE)),VLOOKUP("Wet Pavement",'Crash Types &amp; Calculations'!$D$5:$K$26,8,FALSE),FALSE))</f>
        <v>1</v>
      </c>
      <c r="AY191" s="287">
        <f ca="1">IF(OR(ISBLANK('Worksheet 2b'!$D$41),ISBLANK($D191),ISBLANK($E191),$G191="N",ISBLANK($G191)),1,VLOOKUP('Worksheet 2b'!$D$41,INDIRECT(VLOOKUP('Crash Summary Worksheet'!$D191,'Crash Types &amp; Calculations'!$M$5:$N$9,2,FALSE)),VLOOKUP("Night",'Crash Types &amp; Calculations'!$D$5:$K$26,8,FALSE),FALSE))</f>
        <v>1</v>
      </c>
      <c r="AZ191" s="288">
        <f t="shared" si="25"/>
        <v>0</v>
      </c>
    </row>
    <row r="192" spans="1:52" ht="12.75" customHeight="1" x14ac:dyDescent="0.2">
      <c r="A192" s="618">
        <v>187</v>
      </c>
      <c r="B192" s="118"/>
      <c r="C192" s="119"/>
      <c r="D192" s="117"/>
      <c r="E192" s="117"/>
      <c r="F192" s="117"/>
      <c r="G192" s="118"/>
      <c r="H192" s="118"/>
      <c r="I192" s="118"/>
      <c r="J192" s="118"/>
      <c r="K192" s="117"/>
      <c r="L192" s="120"/>
      <c r="M192" s="289">
        <f t="shared" si="26"/>
        <v>0</v>
      </c>
      <c r="N192" s="290">
        <f t="shared" si="27"/>
        <v>1</v>
      </c>
      <c r="O192" s="283">
        <f>IF(ISBLANK('Worksheet 2a'!$D$13),1,
IF(AND(MAX(AC192:AE192)&gt;1,MIN(AC192:AE192)&lt;=1),MAX(AC192:AE192)*MIN(AC192:AE192),
IF(MIN(AC192:AE192)&gt;=1,MAX(AC192:AE192),MIN(AC192:AE192))))</f>
        <v>1</v>
      </c>
      <c r="P192" s="283">
        <f>IF(ISBLANK('Worksheet 2a'!$D$27),1,
IF(AND(MAX(AG192:AI192)&gt;1,MIN(AG192:AI192)&lt;=1),MAX(AG192:AI192)*MIN(AG192:AI192),
IF(MIN(AG192:AI192)&gt;=1,MAX(AG192:AI192),MIN(AG192:AI192))))</f>
        <v>1</v>
      </c>
      <c r="Q192" s="283">
        <f>IF(ISBLANK('Worksheet 2a'!$D$41),1,
IF(AND(MAX(AK192:AM192)&gt;1,MIN(AK192:AM192)&lt;=1),MAX(AK192:AM192)*MIN(AK192:AM192),
IF(MIN(AK192:AM192)&gt;=1,MAX(AK192:AM192),MIN(AK192:AM192))))</f>
        <v>1</v>
      </c>
      <c r="R192" s="283">
        <f>IF(ISBLANK('Worksheet 2b'!$D$13),1,
IF(AND(MAX(AO192:AQ192)&gt;1,MIN(AO192:AQ192)&lt;=1),MAX(AO192:AQ192)*MIN(AO192:AQ192),
IF(MIN(AO192:AQ192)&gt;=1,MAX(AO192:AQ192),MIN(AO192:AQ192))))</f>
        <v>1</v>
      </c>
      <c r="S192" s="283">
        <f>IF(ISBLANK('Worksheet 2b'!$D$27),1,
IF(AND(MAX(AS192:AU192)&gt;1,MIN(AS192:AU192)&lt;=1),MAX(AS192:AU192)*MIN(AS192:AU192),
IF(MIN(AS192:AU192)&gt;=1,MAX(AS192:AU192),MIN(AS192:AU192))))</f>
        <v>1</v>
      </c>
      <c r="T192" s="283">
        <f>IF(ISBLANK('Worksheet 2b'!$D$41),1,
IF(AND(MAX(AW192:AY192)&gt;1,MIN(AW192:AY192)&lt;=1),MAX(AW192:AY192)*MIN(AW192:AY192),
IF(MIN(AW192:AY192)&gt;=1,MAX(AW192:AY192),MIN(AW192:AY192))))</f>
        <v>1</v>
      </c>
      <c r="U192" s="669" cm="1">
        <f t="array" ref="U192">IF(MAX(O192:T192)&lt;=1,1,PRODUCT(IF(O192:T192&gt;=1,O192:T192)))</f>
        <v>1</v>
      </c>
      <c r="V192" s="669">
        <f t="shared" si="28"/>
        <v>1</v>
      </c>
      <c r="W192" s="683" t="str">
        <f t="shared" si="29"/>
        <v>X</v>
      </c>
      <c r="X192" s="683">
        <f>IF(P192=MIN($O192:$T192),IF(COUNTIF($W192:W192,"X")&gt;0,P192,"X"),P192)</f>
        <v>1</v>
      </c>
      <c r="Y192" s="683">
        <f>IF(Q192=MIN($O192:$T192),IF(COUNTIF($W192:X192,"X")&gt;0,Q192,"X"),Q192)</f>
        <v>1</v>
      </c>
      <c r="Z192" s="683">
        <f>IF(R192=MIN($O192:$T192),IF(COUNTIF($W192:Y192,"X")&gt;0,R192,"X"),R192)</f>
        <v>1</v>
      </c>
      <c r="AA192" s="683">
        <f>IF(S192=MIN($O192:$T192),IF(COUNTIF($W192:Z192,"X")&gt;0,S192,"X"),S192)</f>
        <v>1</v>
      </c>
      <c r="AB192" s="684">
        <f>IF(T192=MIN($O192:$T192),IF(COUNTIF($W192:AA192,"X")&gt;0,T192,"X"),T192)</f>
        <v>1</v>
      </c>
      <c r="AC192" s="284">
        <f ca="1">IF(OR(ISBLANK('Worksheet 2a'!$D$13),ISBLANK($D192),ISBLANK($E192),ISERROR(VLOOKUP('Worksheet 2a'!$D$13,INDIRECT(VLOOKUP('Crash Summary Worksheet'!$D192,'Crash Types &amp; Calculations'!$M$5:$N$9,2,FALSE)),VLOOKUP('Crash Summary Worksheet'!$E192,'Crash Types &amp; Calculations'!$D$5:$K$26,8,FALSE),FALSE))),1,VLOOKUP('Worksheet 2a'!$D$13,INDIRECT(VLOOKUP('Crash Summary Worksheet'!$D192,'Crash Types &amp; Calculations'!$M$5:$N$9,2,FALSE)),VLOOKUP('Crash Summary Worksheet'!$E192,'Crash Types &amp; Calculations'!$D$5:$K$26,8,FALSE),FALSE))</f>
        <v>1</v>
      </c>
      <c r="AD192" s="285">
        <f ca="1">IF(OR(ISBLANK('Worksheet 2a'!$D$13),ISBLANK($D192),ISBLANK($E192),$H192="N",ISBLANK($H192)),1,VLOOKUP('Worksheet 2a'!$D$13,INDIRECT(VLOOKUP('Crash Summary Worksheet'!$D192,'Crash Types &amp; Calculations'!$M$5:$N$9,2,FALSE)),VLOOKUP("Wet Pavement",'Crash Types &amp; Calculations'!$D$5:$K$26,8,FALSE),FALSE))</f>
        <v>1</v>
      </c>
      <c r="AE192" s="286">
        <f ca="1">IF(OR(ISBLANK('Worksheet 2a'!$D$13),ISBLANK($D192),ISBLANK($E192),$G192="N",ISBLANK($G192)),1,VLOOKUP('Worksheet 2a'!$D$13,INDIRECT(VLOOKUP('Crash Summary Worksheet'!$D192,'Crash Types &amp; Calculations'!$M$5:$N$9,2,FALSE)),VLOOKUP("Night",'Crash Types &amp; Calculations'!$D$5:$K$26,8,FALSE),FALSE))</f>
        <v>1</v>
      </c>
      <c r="AF192" s="288">
        <f t="shared" si="20"/>
        <v>0</v>
      </c>
      <c r="AG192" s="284">
        <f ca="1">IF(OR(ISBLANK('Worksheet 2a'!$D$27),ISBLANK($D192),ISBLANK($E192),ISERROR(VLOOKUP('Worksheet 2a'!$D$27,INDIRECT(VLOOKUP('Crash Summary Worksheet'!$D192,'Crash Types &amp; Calculations'!$M$5:$N$9,2,FALSE)),VLOOKUP('Crash Summary Worksheet'!$E192,'Crash Types &amp; Calculations'!$D$5:$K$26,8,FALSE),FALSE))),1,VLOOKUP('Worksheet 2a'!$D$27,INDIRECT(VLOOKUP('Crash Summary Worksheet'!$D192,'Crash Types &amp; Calculations'!$M$5:$N$9,2,FALSE)),VLOOKUP('Crash Summary Worksheet'!$E192,'Crash Types &amp; Calculations'!$D$5:$K$26,8,FALSE),FALSE))</f>
        <v>1</v>
      </c>
      <c r="AH192" s="285">
        <f ca="1">IF(OR(ISBLANK('Worksheet 2a'!$D$27),ISBLANK($D192),ISBLANK($E192),$H192="N",ISBLANK($H192)),1,VLOOKUP('Worksheet 2a'!$D$27,INDIRECT(VLOOKUP('Crash Summary Worksheet'!$D192,'Crash Types &amp; Calculations'!$M$5:$N$9,2,FALSE)),VLOOKUP("Wet Pavement",'Crash Types &amp; Calculations'!$D$5:$K$26,8,FALSE),FALSE))</f>
        <v>1</v>
      </c>
      <c r="AI192" s="286">
        <f ca="1">IF(OR(ISBLANK('Worksheet 2a'!$D$27),ISBLANK($D192),ISBLANK($E192),$G192="N",ISBLANK($G192)),1,VLOOKUP('Worksheet 2a'!$D$27,INDIRECT(VLOOKUP('Crash Summary Worksheet'!$D192,'Crash Types &amp; Calculations'!$M$5:$N$9,2,FALSE)),VLOOKUP("Night",'Crash Types &amp; Calculations'!$D$5:$K$26,8,FALSE),FALSE))</f>
        <v>1</v>
      </c>
      <c r="AJ192" s="288">
        <f t="shared" si="21"/>
        <v>0</v>
      </c>
      <c r="AK192" s="284">
        <f ca="1">IF(OR(ISBLANK('Worksheet 2a'!$D$41),ISBLANK($D192),ISBLANK($E192),ISERROR(VLOOKUP('Worksheet 2a'!$D$41,INDIRECT(VLOOKUP('Crash Summary Worksheet'!$D192,'Crash Types &amp; Calculations'!$M$5:$N$9,2,FALSE)),VLOOKUP('Crash Summary Worksheet'!$E192,'Crash Types &amp; Calculations'!$D$5:$K$26,8,FALSE),FALSE))),1,VLOOKUP('Worksheet 2a'!$D$41,INDIRECT(VLOOKUP('Crash Summary Worksheet'!$D192,'Crash Types &amp; Calculations'!$M$5:$N$9,2,FALSE)),VLOOKUP('Crash Summary Worksheet'!$E192,'Crash Types &amp; Calculations'!$D$5:$K$26,8,FALSE),FALSE))</f>
        <v>1</v>
      </c>
      <c r="AL192" s="285">
        <f ca="1">IF(OR(ISBLANK('Worksheet 2a'!$D$41),ISBLANK($D192),ISBLANK($E192),$H192="N",ISBLANK($H192)),1,VLOOKUP('Worksheet 2a'!$D$41,INDIRECT(VLOOKUP('Crash Summary Worksheet'!$D192,'Crash Types &amp; Calculations'!$M$5:$N$9,2,FALSE)),VLOOKUP("Wet Pavement",'Crash Types &amp; Calculations'!$D$5:$K$26,8,FALSE),FALSE))</f>
        <v>1</v>
      </c>
      <c r="AM192" s="287">
        <f ca="1">IF(OR(ISBLANK('Worksheet 2a'!$D$41),ISBLANK($D192),ISBLANK($E192),$G192="N",ISBLANK($G192)),1,VLOOKUP('Worksheet 2a'!$D$41,INDIRECT(VLOOKUP('Crash Summary Worksheet'!$D192,'Crash Types &amp; Calculations'!$M$5:$N$9,2,FALSE)),VLOOKUP("Night",'Crash Types &amp; Calculations'!$D$5:$K$26,8,FALSE),FALSE))</f>
        <v>1</v>
      </c>
      <c r="AN192" s="288">
        <f t="shared" si="22"/>
        <v>0</v>
      </c>
      <c r="AO192" s="284">
        <f ca="1">IF(OR(ISBLANK('Worksheet 2b'!$D$13),ISBLANK($D192),ISBLANK($E192),ISERROR(VLOOKUP('Worksheet 2b'!$D$13,INDIRECT(VLOOKUP('Crash Summary Worksheet'!$D192,'Crash Types &amp; Calculations'!$M$5:$N$9,2,FALSE)),VLOOKUP('Crash Summary Worksheet'!$E192,'Crash Types &amp; Calculations'!$D$5:$K$26,8,FALSE),FALSE))),1,VLOOKUP('Worksheet 2b'!$D$13,INDIRECT(VLOOKUP('Crash Summary Worksheet'!$D192,'Crash Types &amp; Calculations'!$M$5:$N$9,2,FALSE)),VLOOKUP('Crash Summary Worksheet'!$E192,'Crash Types &amp; Calculations'!$D$5:$K$26,8,FALSE),FALSE))</f>
        <v>1</v>
      </c>
      <c r="AP192" s="285">
        <f ca="1">IF(OR(ISBLANK('Worksheet 2b'!$D$13),ISBLANK($D192),ISBLANK($E192),$H192="N",ISBLANK($H192)),1,VLOOKUP('Worksheet 2b'!$D$13,INDIRECT(VLOOKUP('Crash Summary Worksheet'!$D192,'Crash Types &amp; Calculations'!$M$5:$N$9,2,FALSE)),VLOOKUP("Wet Pavement",'Crash Types &amp; Calculations'!$D$5:$K$26,8,FALSE),FALSE))</f>
        <v>1</v>
      </c>
      <c r="AQ192" s="286">
        <f ca="1">IF(OR(ISBLANK('Worksheet 2b'!$D$13),ISBLANK($D192),ISBLANK($E192),$G192="N",ISBLANK($G192)),1,VLOOKUP('Worksheet 2b'!$D$13,INDIRECT(VLOOKUP('Crash Summary Worksheet'!$D192,'Crash Types &amp; Calculations'!$M$5:$N$9,2,FALSE)),VLOOKUP("Night",'Crash Types &amp; Calculations'!$D$5:$K$26,8,FALSE),FALSE))</f>
        <v>1</v>
      </c>
      <c r="AR192" s="288">
        <f t="shared" si="23"/>
        <v>0</v>
      </c>
      <c r="AS192" s="284">
        <f ca="1">IF(OR(ISBLANK('Worksheet 2b'!$D$27),ISBLANK($D192),ISBLANK($E192),ISERROR(VLOOKUP('Worksheet 2b'!$D$27,INDIRECT(VLOOKUP('Crash Summary Worksheet'!$D192,'Crash Types &amp; Calculations'!$M$5:$N$9,2,FALSE)),VLOOKUP('Crash Summary Worksheet'!$E192,'Crash Types &amp; Calculations'!$D$5:$K$26,8,FALSE),FALSE))),1,VLOOKUP('Worksheet 2b'!$D$27,INDIRECT(VLOOKUP('Crash Summary Worksheet'!$D192,'Crash Types &amp; Calculations'!$M$5:$N$9,2,FALSE)),VLOOKUP('Crash Summary Worksheet'!$E192,'Crash Types &amp; Calculations'!$D$5:$K$26,8,FALSE),FALSE))</f>
        <v>1</v>
      </c>
      <c r="AT192" s="285">
        <f ca="1">IF(OR(ISBLANK('Worksheet 2b'!$D$27),ISBLANK($D192),ISBLANK($E192),$H192="N",ISBLANK($H192)),1,VLOOKUP('Worksheet 2b'!$D$27,INDIRECT(VLOOKUP('Crash Summary Worksheet'!$D192,'Crash Types &amp; Calculations'!$M$5:$N$9,2,FALSE)),VLOOKUP("Wet Pavement",'Crash Types &amp; Calculations'!$D$5:$K$26,8,FALSE),FALSE))</f>
        <v>1</v>
      </c>
      <c r="AU192" s="286">
        <f ca="1">IF(OR(ISBLANK('Worksheet 2b'!$D$27),ISBLANK($D192),ISBLANK($E192),$G192="N",ISBLANK($G192)),1,VLOOKUP('Worksheet 2b'!$D$27,INDIRECT(VLOOKUP('Crash Summary Worksheet'!$D192,'Crash Types &amp; Calculations'!$M$5:$N$9,2,FALSE)),VLOOKUP("Night",'Crash Types &amp; Calculations'!$D$5:$K$26,8,FALSE),FALSE))</f>
        <v>1</v>
      </c>
      <c r="AV192" s="288">
        <f t="shared" si="24"/>
        <v>0</v>
      </c>
      <c r="AW192" s="284">
        <f ca="1">IF(OR(ISBLANK('Worksheet 2b'!$D$41),ISBLANK($D192),ISBLANK($E192),ISERROR(VLOOKUP('Worksheet 2b'!$D$41,INDIRECT(VLOOKUP('Crash Summary Worksheet'!$D192,'Crash Types &amp; Calculations'!$M$5:$N$9,2,FALSE)),VLOOKUP('Crash Summary Worksheet'!$E192,'Crash Types &amp; Calculations'!$D$5:$K$26,8,FALSE),FALSE))),1,VLOOKUP('Worksheet 2b'!$D$41,INDIRECT(VLOOKUP('Crash Summary Worksheet'!$D192,'Crash Types &amp; Calculations'!$M$5:$N$9,2,FALSE)),VLOOKUP('Crash Summary Worksheet'!$E192,'Crash Types &amp; Calculations'!$D$5:$K$26,8,FALSE),FALSE))</f>
        <v>1</v>
      </c>
      <c r="AX192" s="285">
        <f ca="1">IF(OR(ISBLANK('Worksheet 2b'!$D$41),ISBLANK($D192),ISBLANK($E192),$H192="N",ISBLANK($H192)),1,VLOOKUP('Worksheet 2b'!$D$41,INDIRECT(VLOOKUP('Crash Summary Worksheet'!$D192,'Crash Types &amp; Calculations'!$M$5:$N$9,2,FALSE)),VLOOKUP("Wet Pavement",'Crash Types &amp; Calculations'!$D$5:$K$26,8,FALSE),FALSE))</f>
        <v>1</v>
      </c>
      <c r="AY192" s="287">
        <f ca="1">IF(OR(ISBLANK('Worksheet 2b'!$D$41),ISBLANK($D192),ISBLANK($E192),$G192="N",ISBLANK($G192)),1,VLOOKUP('Worksheet 2b'!$D$41,INDIRECT(VLOOKUP('Crash Summary Worksheet'!$D192,'Crash Types &amp; Calculations'!$M$5:$N$9,2,FALSE)),VLOOKUP("Night",'Crash Types &amp; Calculations'!$D$5:$K$26,8,FALSE),FALSE))</f>
        <v>1</v>
      </c>
      <c r="AZ192" s="288">
        <f t="shared" si="25"/>
        <v>0</v>
      </c>
    </row>
    <row r="193" spans="1:52" ht="12.75" customHeight="1" x14ac:dyDescent="0.2">
      <c r="A193" s="618">
        <v>188</v>
      </c>
      <c r="B193" s="118"/>
      <c r="C193" s="119"/>
      <c r="D193" s="117"/>
      <c r="E193" s="117"/>
      <c r="F193" s="117"/>
      <c r="G193" s="118"/>
      <c r="H193" s="118"/>
      <c r="I193" s="118"/>
      <c r="J193" s="118"/>
      <c r="K193" s="117"/>
      <c r="L193" s="120"/>
      <c r="M193" s="289">
        <f t="shared" si="26"/>
        <v>0</v>
      </c>
      <c r="N193" s="290">
        <f t="shared" si="27"/>
        <v>1</v>
      </c>
      <c r="O193" s="283">
        <f>IF(ISBLANK('Worksheet 2a'!$D$13),1,
IF(AND(MAX(AC193:AE193)&gt;1,MIN(AC193:AE193)&lt;=1),MAX(AC193:AE193)*MIN(AC193:AE193),
IF(MIN(AC193:AE193)&gt;=1,MAX(AC193:AE193),MIN(AC193:AE193))))</f>
        <v>1</v>
      </c>
      <c r="P193" s="283">
        <f>IF(ISBLANK('Worksheet 2a'!$D$27),1,
IF(AND(MAX(AG193:AI193)&gt;1,MIN(AG193:AI193)&lt;=1),MAX(AG193:AI193)*MIN(AG193:AI193),
IF(MIN(AG193:AI193)&gt;=1,MAX(AG193:AI193),MIN(AG193:AI193))))</f>
        <v>1</v>
      </c>
      <c r="Q193" s="283">
        <f>IF(ISBLANK('Worksheet 2a'!$D$41),1,
IF(AND(MAX(AK193:AM193)&gt;1,MIN(AK193:AM193)&lt;=1),MAX(AK193:AM193)*MIN(AK193:AM193),
IF(MIN(AK193:AM193)&gt;=1,MAX(AK193:AM193),MIN(AK193:AM193))))</f>
        <v>1</v>
      </c>
      <c r="R193" s="283">
        <f>IF(ISBLANK('Worksheet 2b'!$D$13),1,
IF(AND(MAX(AO193:AQ193)&gt;1,MIN(AO193:AQ193)&lt;=1),MAX(AO193:AQ193)*MIN(AO193:AQ193),
IF(MIN(AO193:AQ193)&gt;=1,MAX(AO193:AQ193),MIN(AO193:AQ193))))</f>
        <v>1</v>
      </c>
      <c r="S193" s="283">
        <f>IF(ISBLANK('Worksheet 2b'!$D$27),1,
IF(AND(MAX(AS193:AU193)&gt;1,MIN(AS193:AU193)&lt;=1),MAX(AS193:AU193)*MIN(AS193:AU193),
IF(MIN(AS193:AU193)&gt;=1,MAX(AS193:AU193),MIN(AS193:AU193))))</f>
        <v>1</v>
      </c>
      <c r="T193" s="283">
        <f>IF(ISBLANK('Worksheet 2b'!$D$41),1,
IF(AND(MAX(AW193:AY193)&gt;1,MIN(AW193:AY193)&lt;=1),MAX(AW193:AY193)*MIN(AW193:AY193),
IF(MIN(AW193:AY193)&gt;=1,MAX(AW193:AY193),MIN(AW193:AY193))))</f>
        <v>1</v>
      </c>
      <c r="U193" s="669" cm="1">
        <f t="array" ref="U193">IF(MAX(O193:T193)&lt;=1,1,PRODUCT(IF(O193:T193&gt;=1,O193:T193)))</f>
        <v>1</v>
      </c>
      <c r="V193" s="669">
        <f t="shared" si="28"/>
        <v>1</v>
      </c>
      <c r="W193" s="683" t="str">
        <f t="shared" si="29"/>
        <v>X</v>
      </c>
      <c r="X193" s="683">
        <f>IF(P193=MIN($O193:$T193),IF(COUNTIF($W193:W193,"X")&gt;0,P193,"X"),P193)</f>
        <v>1</v>
      </c>
      <c r="Y193" s="683">
        <f>IF(Q193=MIN($O193:$T193),IF(COUNTIF($W193:X193,"X")&gt;0,Q193,"X"),Q193)</f>
        <v>1</v>
      </c>
      <c r="Z193" s="683">
        <f>IF(R193=MIN($O193:$T193),IF(COUNTIF($W193:Y193,"X")&gt;0,R193,"X"),R193)</f>
        <v>1</v>
      </c>
      <c r="AA193" s="683">
        <f>IF(S193=MIN($O193:$T193),IF(COUNTIF($W193:Z193,"X")&gt;0,S193,"X"),S193)</f>
        <v>1</v>
      </c>
      <c r="AB193" s="684">
        <f>IF(T193=MIN($O193:$T193),IF(COUNTIF($W193:AA193,"X")&gt;0,T193,"X"),T193)</f>
        <v>1</v>
      </c>
      <c r="AC193" s="284">
        <f ca="1">IF(OR(ISBLANK('Worksheet 2a'!$D$13),ISBLANK($D193),ISBLANK($E193),ISERROR(VLOOKUP('Worksheet 2a'!$D$13,INDIRECT(VLOOKUP('Crash Summary Worksheet'!$D193,'Crash Types &amp; Calculations'!$M$5:$N$9,2,FALSE)),VLOOKUP('Crash Summary Worksheet'!$E193,'Crash Types &amp; Calculations'!$D$5:$K$26,8,FALSE),FALSE))),1,VLOOKUP('Worksheet 2a'!$D$13,INDIRECT(VLOOKUP('Crash Summary Worksheet'!$D193,'Crash Types &amp; Calculations'!$M$5:$N$9,2,FALSE)),VLOOKUP('Crash Summary Worksheet'!$E193,'Crash Types &amp; Calculations'!$D$5:$K$26,8,FALSE),FALSE))</f>
        <v>1</v>
      </c>
      <c r="AD193" s="285">
        <f ca="1">IF(OR(ISBLANK('Worksheet 2a'!$D$13),ISBLANK($D193),ISBLANK($E193),$H193="N",ISBLANK($H193)),1,VLOOKUP('Worksheet 2a'!$D$13,INDIRECT(VLOOKUP('Crash Summary Worksheet'!$D193,'Crash Types &amp; Calculations'!$M$5:$N$9,2,FALSE)),VLOOKUP("Wet Pavement",'Crash Types &amp; Calculations'!$D$5:$K$26,8,FALSE),FALSE))</f>
        <v>1</v>
      </c>
      <c r="AE193" s="286">
        <f ca="1">IF(OR(ISBLANK('Worksheet 2a'!$D$13),ISBLANK($D193),ISBLANK($E193),$G193="N",ISBLANK($G193)),1,VLOOKUP('Worksheet 2a'!$D$13,INDIRECT(VLOOKUP('Crash Summary Worksheet'!$D193,'Crash Types &amp; Calculations'!$M$5:$N$9,2,FALSE)),VLOOKUP("Night",'Crash Types &amp; Calculations'!$D$5:$K$26,8,FALSE),FALSE))</f>
        <v>1</v>
      </c>
      <c r="AF193" s="288">
        <f t="shared" si="20"/>
        <v>0</v>
      </c>
      <c r="AG193" s="284">
        <f ca="1">IF(OR(ISBLANK('Worksheet 2a'!$D$27),ISBLANK($D193),ISBLANK($E193),ISERROR(VLOOKUP('Worksheet 2a'!$D$27,INDIRECT(VLOOKUP('Crash Summary Worksheet'!$D193,'Crash Types &amp; Calculations'!$M$5:$N$9,2,FALSE)),VLOOKUP('Crash Summary Worksheet'!$E193,'Crash Types &amp; Calculations'!$D$5:$K$26,8,FALSE),FALSE))),1,VLOOKUP('Worksheet 2a'!$D$27,INDIRECT(VLOOKUP('Crash Summary Worksheet'!$D193,'Crash Types &amp; Calculations'!$M$5:$N$9,2,FALSE)),VLOOKUP('Crash Summary Worksheet'!$E193,'Crash Types &amp; Calculations'!$D$5:$K$26,8,FALSE),FALSE))</f>
        <v>1</v>
      </c>
      <c r="AH193" s="285">
        <f ca="1">IF(OR(ISBLANK('Worksheet 2a'!$D$27),ISBLANK($D193),ISBLANK($E193),$H193="N",ISBLANK($H193)),1,VLOOKUP('Worksheet 2a'!$D$27,INDIRECT(VLOOKUP('Crash Summary Worksheet'!$D193,'Crash Types &amp; Calculations'!$M$5:$N$9,2,FALSE)),VLOOKUP("Wet Pavement",'Crash Types &amp; Calculations'!$D$5:$K$26,8,FALSE),FALSE))</f>
        <v>1</v>
      </c>
      <c r="AI193" s="286">
        <f ca="1">IF(OR(ISBLANK('Worksheet 2a'!$D$27),ISBLANK($D193),ISBLANK($E193),$G193="N",ISBLANK($G193)),1,VLOOKUP('Worksheet 2a'!$D$27,INDIRECT(VLOOKUP('Crash Summary Worksheet'!$D193,'Crash Types &amp; Calculations'!$M$5:$N$9,2,FALSE)),VLOOKUP("Night",'Crash Types &amp; Calculations'!$D$5:$K$26,8,FALSE),FALSE))</f>
        <v>1</v>
      </c>
      <c r="AJ193" s="288">
        <f t="shared" si="21"/>
        <v>0</v>
      </c>
      <c r="AK193" s="284">
        <f ca="1">IF(OR(ISBLANK('Worksheet 2a'!$D$41),ISBLANK($D193),ISBLANK($E193),ISERROR(VLOOKUP('Worksheet 2a'!$D$41,INDIRECT(VLOOKUP('Crash Summary Worksheet'!$D193,'Crash Types &amp; Calculations'!$M$5:$N$9,2,FALSE)),VLOOKUP('Crash Summary Worksheet'!$E193,'Crash Types &amp; Calculations'!$D$5:$K$26,8,FALSE),FALSE))),1,VLOOKUP('Worksheet 2a'!$D$41,INDIRECT(VLOOKUP('Crash Summary Worksheet'!$D193,'Crash Types &amp; Calculations'!$M$5:$N$9,2,FALSE)),VLOOKUP('Crash Summary Worksheet'!$E193,'Crash Types &amp; Calculations'!$D$5:$K$26,8,FALSE),FALSE))</f>
        <v>1</v>
      </c>
      <c r="AL193" s="285">
        <f ca="1">IF(OR(ISBLANK('Worksheet 2a'!$D$41),ISBLANK($D193),ISBLANK($E193),$H193="N",ISBLANK($H193)),1,VLOOKUP('Worksheet 2a'!$D$41,INDIRECT(VLOOKUP('Crash Summary Worksheet'!$D193,'Crash Types &amp; Calculations'!$M$5:$N$9,2,FALSE)),VLOOKUP("Wet Pavement",'Crash Types &amp; Calculations'!$D$5:$K$26,8,FALSE),FALSE))</f>
        <v>1</v>
      </c>
      <c r="AM193" s="287">
        <f ca="1">IF(OR(ISBLANK('Worksheet 2a'!$D$41),ISBLANK($D193),ISBLANK($E193),$G193="N",ISBLANK($G193)),1,VLOOKUP('Worksheet 2a'!$D$41,INDIRECT(VLOOKUP('Crash Summary Worksheet'!$D193,'Crash Types &amp; Calculations'!$M$5:$N$9,2,FALSE)),VLOOKUP("Night",'Crash Types &amp; Calculations'!$D$5:$K$26,8,FALSE),FALSE))</f>
        <v>1</v>
      </c>
      <c r="AN193" s="288">
        <f t="shared" si="22"/>
        <v>0</v>
      </c>
      <c r="AO193" s="284">
        <f ca="1">IF(OR(ISBLANK('Worksheet 2b'!$D$13),ISBLANK($D193),ISBLANK($E193),ISERROR(VLOOKUP('Worksheet 2b'!$D$13,INDIRECT(VLOOKUP('Crash Summary Worksheet'!$D193,'Crash Types &amp; Calculations'!$M$5:$N$9,2,FALSE)),VLOOKUP('Crash Summary Worksheet'!$E193,'Crash Types &amp; Calculations'!$D$5:$K$26,8,FALSE),FALSE))),1,VLOOKUP('Worksheet 2b'!$D$13,INDIRECT(VLOOKUP('Crash Summary Worksheet'!$D193,'Crash Types &amp; Calculations'!$M$5:$N$9,2,FALSE)),VLOOKUP('Crash Summary Worksheet'!$E193,'Crash Types &amp; Calculations'!$D$5:$K$26,8,FALSE),FALSE))</f>
        <v>1</v>
      </c>
      <c r="AP193" s="285">
        <f ca="1">IF(OR(ISBLANK('Worksheet 2b'!$D$13),ISBLANK($D193),ISBLANK($E193),$H193="N",ISBLANK($H193)),1,VLOOKUP('Worksheet 2b'!$D$13,INDIRECT(VLOOKUP('Crash Summary Worksheet'!$D193,'Crash Types &amp; Calculations'!$M$5:$N$9,2,FALSE)),VLOOKUP("Wet Pavement",'Crash Types &amp; Calculations'!$D$5:$K$26,8,FALSE),FALSE))</f>
        <v>1</v>
      </c>
      <c r="AQ193" s="286">
        <f ca="1">IF(OR(ISBLANK('Worksheet 2b'!$D$13),ISBLANK($D193),ISBLANK($E193),$G193="N",ISBLANK($G193)),1,VLOOKUP('Worksheet 2b'!$D$13,INDIRECT(VLOOKUP('Crash Summary Worksheet'!$D193,'Crash Types &amp; Calculations'!$M$5:$N$9,2,FALSE)),VLOOKUP("Night",'Crash Types &amp; Calculations'!$D$5:$K$26,8,FALSE),FALSE))</f>
        <v>1</v>
      </c>
      <c r="AR193" s="288">
        <f t="shared" si="23"/>
        <v>0</v>
      </c>
      <c r="AS193" s="284">
        <f ca="1">IF(OR(ISBLANK('Worksheet 2b'!$D$27),ISBLANK($D193),ISBLANK($E193),ISERROR(VLOOKUP('Worksheet 2b'!$D$27,INDIRECT(VLOOKUP('Crash Summary Worksheet'!$D193,'Crash Types &amp; Calculations'!$M$5:$N$9,2,FALSE)),VLOOKUP('Crash Summary Worksheet'!$E193,'Crash Types &amp; Calculations'!$D$5:$K$26,8,FALSE),FALSE))),1,VLOOKUP('Worksheet 2b'!$D$27,INDIRECT(VLOOKUP('Crash Summary Worksheet'!$D193,'Crash Types &amp; Calculations'!$M$5:$N$9,2,FALSE)),VLOOKUP('Crash Summary Worksheet'!$E193,'Crash Types &amp; Calculations'!$D$5:$K$26,8,FALSE),FALSE))</f>
        <v>1</v>
      </c>
      <c r="AT193" s="285">
        <f ca="1">IF(OR(ISBLANK('Worksheet 2b'!$D$27),ISBLANK($D193),ISBLANK($E193),$H193="N",ISBLANK($H193)),1,VLOOKUP('Worksheet 2b'!$D$27,INDIRECT(VLOOKUP('Crash Summary Worksheet'!$D193,'Crash Types &amp; Calculations'!$M$5:$N$9,2,FALSE)),VLOOKUP("Wet Pavement",'Crash Types &amp; Calculations'!$D$5:$K$26,8,FALSE),FALSE))</f>
        <v>1</v>
      </c>
      <c r="AU193" s="286">
        <f ca="1">IF(OR(ISBLANK('Worksheet 2b'!$D$27),ISBLANK($D193),ISBLANK($E193),$G193="N",ISBLANK($G193)),1,VLOOKUP('Worksheet 2b'!$D$27,INDIRECT(VLOOKUP('Crash Summary Worksheet'!$D193,'Crash Types &amp; Calculations'!$M$5:$N$9,2,FALSE)),VLOOKUP("Night",'Crash Types &amp; Calculations'!$D$5:$K$26,8,FALSE),FALSE))</f>
        <v>1</v>
      </c>
      <c r="AV193" s="288">
        <f t="shared" si="24"/>
        <v>0</v>
      </c>
      <c r="AW193" s="284">
        <f ca="1">IF(OR(ISBLANK('Worksheet 2b'!$D$41),ISBLANK($D193),ISBLANK($E193),ISERROR(VLOOKUP('Worksheet 2b'!$D$41,INDIRECT(VLOOKUP('Crash Summary Worksheet'!$D193,'Crash Types &amp; Calculations'!$M$5:$N$9,2,FALSE)),VLOOKUP('Crash Summary Worksheet'!$E193,'Crash Types &amp; Calculations'!$D$5:$K$26,8,FALSE),FALSE))),1,VLOOKUP('Worksheet 2b'!$D$41,INDIRECT(VLOOKUP('Crash Summary Worksheet'!$D193,'Crash Types &amp; Calculations'!$M$5:$N$9,2,FALSE)),VLOOKUP('Crash Summary Worksheet'!$E193,'Crash Types &amp; Calculations'!$D$5:$K$26,8,FALSE),FALSE))</f>
        <v>1</v>
      </c>
      <c r="AX193" s="285">
        <f ca="1">IF(OR(ISBLANK('Worksheet 2b'!$D$41),ISBLANK($D193),ISBLANK($E193),$H193="N",ISBLANK($H193)),1,VLOOKUP('Worksheet 2b'!$D$41,INDIRECT(VLOOKUP('Crash Summary Worksheet'!$D193,'Crash Types &amp; Calculations'!$M$5:$N$9,2,FALSE)),VLOOKUP("Wet Pavement",'Crash Types &amp; Calculations'!$D$5:$K$26,8,FALSE),FALSE))</f>
        <v>1</v>
      </c>
      <c r="AY193" s="287">
        <f ca="1">IF(OR(ISBLANK('Worksheet 2b'!$D$41),ISBLANK($D193),ISBLANK($E193),$G193="N",ISBLANK($G193)),1,VLOOKUP('Worksheet 2b'!$D$41,INDIRECT(VLOOKUP('Crash Summary Worksheet'!$D193,'Crash Types &amp; Calculations'!$M$5:$N$9,2,FALSE)),VLOOKUP("Night",'Crash Types &amp; Calculations'!$D$5:$K$26,8,FALSE),FALSE))</f>
        <v>1</v>
      </c>
      <c r="AZ193" s="288">
        <f t="shared" si="25"/>
        <v>0</v>
      </c>
    </row>
    <row r="194" spans="1:52" ht="12.75" customHeight="1" x14ac:dyDescent="0.2">
      <c r="A194" s="618">
        <v>189</v>
      </c>
      <c r="B194" s="118"/>
      <c r="C194" s="119"/>
      <c r="D194" s="117"/>
      <c r="E194" s="117"/>
      <c r="F194" s="117"/>
      <c r="G194" s="118"/>
      <c r="H194" s="118"/>
      <c r="I194" s="118"/>
      <c r="J194" s="118"/>
      <c r="K194" s="117"/>
      <c r="L194" s="120"/>
      <c r="M194" s="289">
        <f t="shared" si="26"/>
        <v>0</v>
      </c>
      <c r="N194" s="290">
        <f t="shared" si="27"/>
        <v>1</v>
      </c>
      <c r="O194" s="283">
        <f>IF(ISBLANK('Worksheet 2a'!$D$13),1,
IF(AND(MAX(AC194:AE194)&gt;1,MIN(AC194:AE194)&lt;=1),MAX(AC194:AE194)*MIN(AC194:AE194),
IF(MIN(AC194:AE194)&gt;=1,MAX(AC194:AE194),MIN(AC194:AE194))))</f>
        <v>1</v>
      </c>
      <c r="P194" s="283">
        <f>IF(ISBLANK('Worksheet 2a'!$D$27),1,
IF(AND(MAX(AG194:AI194)&gt;1,MIN(AG194:AI194)&lt;=1),MAX(AG194:AI194)*MIN(AG194:AI194),
IF(MIN(AG194:AI194)&gt;=1,MAX(AG194:AI194),MIN(AG194:AI194))))</f>
        <v>1</v>
      </c>
      <c r="Q194" s="283">
        <f>IF(ISBLANK('Worksheet 2a'!$D$41),1,
IF(AND(MAX(AK194:AM194)&gt;1,MIN(AK194:AM194)&lt;=1),MAX(AK194:AM194)*MIN(AK194:AM194),
IF(MIN(AK194:AM194)&gt;=1,MAX(AK194:AM194),MIN(AK194:AM194))))</f>
        <v>1</v>
      </c>
      <c r="R194" s="283">
        <f>IF(ISBLANK('Worksheet 2b'!$D$13),1,
IF(AND(MAX(AO194:AQ194)&gt;1,MIN(AO194:AQ194)&lt;=1),MAX(AO194:AQ194)*MIN(AO194:AQ194),
IF(MIN(AO194:AQ194)&gt;=1,MAX(AO194:AQ194),MIN(AO194:AQ194))))</f>
        <v>1</v>
      </c>
      <c r="S194" s="283">
        <f>IF(ISBLANK('Worksheet 2b'!$D$27),1,
IF(AND(MAX(AS194:AU194)&gt;1,MIN(AS194:AU194)&lt;=1),MAX(AS194:AU194)*MIN(AS194:AU194),
IF(MIN(AS194:AU194)&gt;=1,MAX(AS194:AU194),MIN(AS194:AU194))))</f>
        <v>1</v>
      </c>
      <c r="T194" s="283">
        <f>IF(ISBLANK('Worksheet 2b'!$D$41),1,
IF(AND(MAX(AW194:AY194)&gt;1,MIN(AW194:AY194)&lt;=1),MAX(AW194:AY194)*MIN(AW194:AY194),
IF(MIN(AW194:AY194)&gt;=1,MAX(AW194:AY194),MIN(AW194:AY194))))</f>
        <v>1</v>
      </c>
      <c r="U194" s="669" cm="1">
        <f t="array" ref="U194">IF(MAX(O194:T194)&lt;=1,1,PRODUCT(IF(O194:T194&gt;=1,O194:T194)))</f>
        <v>1</v>
      </c>
      <c r="V194" s="669">
        <f t="shared" si="28"/>
        <v>1</v>
      </c>
      <c r="W194" s="683" t="str">
        <f t="shared" si="29"/>
        <v>X</v>
      </c>
      <c r="X194" s="683">
        <f>IF(P194=MIN($O194:$T194),IF(COUNTIF($W194:W194,"X")&gt;0,P194,"X"),P194)</f>
        <v>1</v>
      </c>
      <c r="Y194" s="683">
        <f>IF(Q194=MIN($O194:$T194),IF(COUNTIF($W194:X194,"X")&gt;0,Q194,"X"),Q194)</f>
        <v>1</v>
      </c>
      <c r="Z194" s="683">
        <f>IF(R194=MIN($O194:$T194),IF(COUNTIF($W194:Y194,"X")&gt;0,R194,"X"),R194)</f>
        <v>1</v>
      </c>
      <c r="AA194" s="683">
        <f>IF(S194=MIN($O194:$T194),IF(COUNTIF($W194:Z194,"X")&gt;0,S194,"X"),S194)</f>
        <v>1</v>
      </c>
      <c r="AB194" s="684">
        <f>IF(T194=MIN($O194:$T194),IF(COUNTIF($W194:AA194,"X")&gt;0,T194,"X"),T194)</f>
        <v>1</v>
      </c>
      <c r="AC194" s="284">
        <f ca="1">IF(OR(ISBLANK('Worksheet 2a'!$D$13),ISBLANK($D194),ISBLANK($E194),ISERROR(VLOOKUP('Worksheet 2a'!$D$13,INDIRECT(VLOOKUP('Crash Summary Worksheet'!$D194,'Crash Types &amp; Calculations'!$M$5:$N$9,2,FALSE)),VLOOKUP('Crash Summary Worksheet'!$E194,'Crash Types &amp; Calculations'!$D$5:$K$26,8,FALSE),FALSE))),1,VLOOKUP('Worksheet 2a'!$D$13,INDIRECT(VLOOKUP('Crash Summary Worksheet'!$D194,'Crash Types &amp; Calculations'!$M$5:$N$9,2,FALSE)),VLOOKUP('Crash Summary Worksheet'!$E194,'Crash Types &amp; Calculations'!$D$5:$K$26,8,FALSE),FALSE))</f>
        <v>1</v>
      </c>
      <c r="AD194" s="285">
        <f ca="1">IF(OR(ISBLANK('Worksheet 2a'!$D$13),ISBLANK($D194),ISBLANK($E194),$H194="N",ISBLANK($H194)),1,VLOOKUP('Worksheet 2a'!$D$13,INDIRECT(VLOOKUP('Crash Summary Worksheet'!$D194,'Crash Types &amp; Calculations'!$M$5:$N$9,2,FALSE)),VLOOKUP("Wet Pavement",'Crash Types &amp; Calculations'!$D$5:$K$26,8,FALSE),FALSE))</f>
        <v>1</v>
      </c>
      <c r="AE194" s="286">
        <f ca="1">IF(OR(ISBLANK('Worksheet 2a'!$D$13),ISBLANK($D194),ISBLANK($E194),$G194="N",ISBLANK($G194)),1,VLOOKUP('Worksheet 2a'!$D$13,INDIRECT(VLOOKUP('Crash Summary Worksheet'!$D194,'Crash Types &amp; Calculations'!$M$5:$N$9,2,FALSE)),VLOOKUP("Night",'Crash Types &amp; Calculations'!$D$5:$K$26,8,FALSE),FALSE))</f>
        <v>1</v>
      </c>
      <c r="AF194" s="288">
        <f t="shared" si="20"/>
        <v>0</v>
      </c>
      <c r="AG194" s="284">
        <f ca="1">IF(OR(ISBLANK('Worksheet 2a'!$D$27),ISBLANK($D194),ISBLANK($E194),ISERROR(VLOOKUP('Worksheet 2a'!$D$27,INDIRECT(VLOOKUP('Crash Summary Worksheet'!$D194,'Crash Types &amp; Calculations'!$M$5:$N$9,2,FALSE)),VLOOKUP('Crash Summary Worksheet'!$E194,'Crash Types &amp; Calculations'!$D$5:$K$26,8,FALSE),FALSE))),1,VLOOKUP('Worksheet 2a'!$D$27,INDIRECT(VLOOKUP('Crash Summary Worksheet'!$D194,'Crash Types &amp; Calculations'!$M$5:$N$9,2,FALSE)),VLOOKUP('Crash Summary Worksheet'!$E194,'Crash Types &amp; Calculations'!$D$5:$K$26,8,FALSE),FALSE))</f>
        <v>1</v>
      </c>
      <c r="AH194" s="285">
        <f ca="1">IF(OR(ISBLANK('Worksheet 2a'!$D$27),ISBLANK($D194),ISBLANK($E194),$H194="N",ISBLANK($H194)),1,VLOOKUP('Worksheet 2a'!$D$27,INDIRECT(VLOOKUP('Crash Summary Worksheet'!$D194,'Crash Types &amp; Calculations'!$M$5:$N$9,2,FALSE)),VLOOKUP("Wet Pavement",'Crash Types &amp; Calculations'!$D$5:$K$26,8,FALSE),FALSE))</f>
        <v>1</v>
      </c>
      <c r="AI194" s="286">
        <f ca="1">IF(OR(ISBLANK('Worksheet 2a'!$D$27),ISBLANK($D194),ISBLANK($E194),$G194="N",ISBLANK($G194)),1,VLOOKUP('Worksheet 2a'!$D$27,INDIRECT(VLOOKUP('Crash Summary Worksheet'!$D194,'Crash Types &amp; Calculations'!$M$5:$N$9,2,FALSE)),VLOOKUP("Night",'Crash Types &amp; Calculations'!$D$5:$K$26,8,FALSE),FALSE))</f>
        <v>1</v>
      </c>
      <c r="AJ194" s="288">
        <f t="shared" si="21"/>
        <v>0</v>
      </c>
      <c r="AK194" s="284">
        <f ca="1">IF(OR(ISBLANK('Worksheet 2a'!$D$41),ISBLANK($D194),ISBLANK($E194),ISERROR(VLOOKUP('Worksheet 2a'!$D$41,INDIRECT(VLOOKUP('Crash Summary Worksheet'!$D194,'Crash Types &amp; Calculations'!$M$5:$N$9,2,FALSE)),VLOOKUP('Crash Summary Worksheet'!$E194,'Crash Types &amp; Calculations'!$D$5:$K$26,8,FALSE),FALSE))),1,VLOOKUP('Worksheet 2a'!$D$41,INDIRECT(VLOOKUP('Crash Summary Worksheet'!$D194,'Crash Types &amp; Calculations'!$M$5:$N$9,2,FALSE)),VLOOKUP('Crash Summary Worksheet'!$E194,'Crash Types &amp; Calculations'!$D$5:$K$26,8,FALSE),FALSE))</f>
        <v>1</v>
      </c>
      <c r="AL194" s="285">
        <f ca="1">IF(OR(ISBLANK('Worksheet 2a'!$D$41),ISBLANK($D194),ISBLANK($E194),$H194="N",ISBLANK($H194)),1,VLOOKUP('Worksheet 2a'!$D$41,INDIRECT(VLOOKUP('Crash Summary Worksheet'!$D194,'Crash Types &amp; Calculations'!$M$5:$N$9,2,FALSE)),VLOOKUP("Wet Pavement",'Crash Types &amp; Calculations'!$D$5:$K$26,8,FALSE),FALSE))</f>
        <v>1</v>
      </c>
      <c r="AM194" s="287">
        <f ca="1">IF(OR(ISBLANK('Worksheet 2a'!$D$41),ISBLANK($D194),ISBLANK($E194),$G194="N",ISBLANK($G194)),1,VLOOKUP('Worksheet 2a'!$D$41,INDIRECT(VLOOKUP('Crash Summary Worksheet'!$D194,'Crash Types &amp; Calculations'!$M$5:$N$9,2,FALSE)),VLOOKUP("Night",'Crash Types &amp; Calculations'!$D$5:$K$26,8,FALSE),FALSE))</f>
        <v>1</v>
      </c>
      <c r="AN194" s="288">
        <f t="shared" si="22"/>
        <v>0</v>
      </c>
      <c r="AO194" s="284">
        <f ca="1">IF(OR(ISBLANK('Worksheet 2b'!$D$13),ISBLANK($D194),ISBLANK($E194),ISERROR(VLOOKUP('Worksheet 2b'!$D$13,INDIRECT(VLOOKUP('Crash Summary Worksheet'!$D194,'Crash Types &amp; Calculations'!$M$5:$N$9,2,FALSE)),VLOOKUP('Crash Summary Worksheet'!$E194,'Crash Types &amp; Calculations'!$D$5:$K$26,8,FALSE),FALSE))),1,VLOOKUP('Worksheet 2b'!$D$13,INDIRECT(VLOOKUP('Crash Summary Worksheet'!$D194,'Crash Types &amp; Calculations'!$M$5:$N$9,2,FALSE)),VLOOKUP('Crash Summary Worksheet'!$E194,'Crash Types &amp; Calculations'!$D$5:$K$26,8,FALSE),FALSE))</f>
        <v>1</v>
      </c>
      <c r="AP194" s="285">
        <f ca="1">IF(OR(ISBLANK('Worksheet 2b'!$D$13),ISBLANK($D194),ISBLANK($E194),$H194="N",ISBLANK($H194)),1,VLOOKUP('Worksheet 2b'!$D$13,INDIRECT(VLOOKUP('Crash Summary Worksheet'!$D194,'Crash Types &amp; Calculations'!$M$5:$N$9,2,FALSE)),VLOOKUP("Wet Pavement",'Crash Types &amp; Calculations'!$D$5:$K$26,8,FALSE),FALSE))</f>
        <v>1</v>
      </c>
      <c r="AQ194" s="286">
        <f ca="1">IF(OR(ISBLANK('Worksheet 2b'!$D$13),ISBLANK($D194),ISBLANK($E194),$G194="N",ISBLANK($G194)),1,VLOOKUP('Worksheet 2b'!$D$13,INDIRECT(VLOOKUP('Crash Summary Worksheet'!$D194,'Crash Types &amp; Calculations'!$M$5:$N$9,2,FALSE)),VLOOKUP("Night",'Crash Types &amp; Calculations'!$D$5:$K$26,8,FALSE),FALSE))</f>
        <v>1</v>
      </c>
      <c r="AR194" s="288">
        <f t="shared" si="23"/>
        <v>0</v>
      </c>
      <c r="AS194" s="284">
        <f ca="1">IF(OR(ISBLANK('Worksheet 2b'!$D$27),ISBLANK($D194),ISBLANK($E194),ISERROR(VLOOKUP('Worksheet 2b'!$D$27,INDIRECT(VLOOKUP('Crash Summary Worksheet'!$D194,'Crash Types &amp; Calculations'!$M$5:$N$9,2,FALSE)),VLOOKUP('Crash Summary Worksheet'!$E194,'Crash Types &amp; Calculations'!$D$5:$K$26,8,FALSE),FALSE))),1,VLOOKUP('Worksheet 2b'!$D$27,INDIRECT(VLOOKUP('Crash Summary Worksheet'!$D194,'Crash Types &amp; Calculations'!$M$5:$N$9,2,FALSE)),VLOOKUP('Crash Summary Worksheet'!$E194,'Crash Types &amp; Calculations'!$D$5:$K$26,8,FALSE),FALSE))</f>
        <v>1</v>
      </c>
      <c r="AT194" s="285">
        <f ca="1">IF(OR(ISBLANK('Worksheet 2b'!$D$27),ISBLANK($D194),ISBLANK($E194),$H194="N",ISBLANK($H194)),1,VLOOKUP('Worksheet 2b'!$D$27,INDIRECT(VLOOKUP('Crash Summary Worksheet'!$D194,'Crash Types &amp; Calculations'!$M$5:$N$9,2,FALSE)),VLOOKUP("Wet Pavement",'Crash Types &amp; Calculations'!$D$5:$K$26,8,FALSE),FALSE))</f>
        <v>1</v>
      </c>
      <c r="AU194" s="286">
        <f ca="1">IF(OR(ISBLANK('Worksheet 2b'!$D$27),ISBLANK($D194),ISBLANK($E194),$G194="N",ISBLANK($G194)),1,VLOOKUP('Worksheet 2b'!$D$27,INDIRECT(VLOOKUP('Crash Summary Worksheet'!$D194,'Crash Types &amp; Calculations'!$M$5:$N$9,2,FALSE)),VLOOKUP("Night",'Crash Types &amp; Calculations'!$D$5:$K$26,8,FALSE),FALSE))</f>
        <v>1</v>
      </c>
      <c r="AV194" s="288">
        <f t="shared" si="24"/>
        <v>0</v>
      </c>
      <c r="AW194" s="284">
        <f ca="1">IF(OR(ISBLANK('Worksheet 2b'!$D$41),ISBLANK($D194),ISBLANK($E194),ISERROR(VLOOKUP('Worksheet 2b'!$D$41,INDIRECT(VLOOKUP('Crash Summary Worksheet'!$D194,'Crash Types &amp; Calculations'!$M$5:$N$9,2,FALSE)),VLOOKUP('Crash Summary Worksheet'!$E194,'Crash Types &amp; Calculations'!$D$5:$K$26,8,FALSE),FALSE))),1,VLOOKUP('Worksheet 2b'!$D$41,INDIRECT(VLOOKUP('Crash Summary Worksheet'!$D194,'Crash Types &amp; Calculations'!$M$5:$N$9,2,FALSE)),VLOOKUP('Crash Summary Worksheet'!$E194,'Crash Types &amp; Calculations'!$D$5:$K$26,8,FALSE),FALSE))</f>
        <v>1</v>
      </c>
      <c r="AX194" s="285">
        <f ca="1">IF(OR(ISBLANK('Worksheet 2b'!$D$41),ISBLANK($D194),ISBLANK($E194),$H194="N",ISBLANK($H194)),1,VLOOKUP('Worksheet 2b'!$D$41,INDIRECT(VLOOKUP('Crash Summary Worksheet'!$D194,'Crash Types &amp; Calculations'!$M$5:$N$9,2,FALSE)),VLOOKUP("Wet Pavement",'Crash Types &amp; Calculations'!$D$5:$K$26,8,FALSE),FALSE))</f>
        <v>1</v>
      </c>
      <c r="AY194" s="287">
        <f ca="1">IF(OR(ISBLANK('Worksheet 2b'!$D$41),ISBLANK($D194),ISBLANK($E194),$G194="N",ISBLANK($G194)),1,VLOOKUP('Worksheet 2b'!$D$41,INDIRECT(VLOOKUP('Crash Summary Worksheet'!$D194,'Crash Types &amp; Calculations'!$M$5:$N$9,2,FALSE)),VLOOKUP("Night",'Crash Types &amp; Calculations'!$D$5:$K$26,8,FALSE),FALSE))</f>
        <v>1</v>
      </c>
      <c r="AZ194" s="288">
        <f t="shared" si="25"/>
        <v>0</v>
      </c>
    </row>
    <row r="195" spans="1:52" ht="12.75" customHeight="1" x14ac:dyDescent="0.2">
      <c r="A195" s="618">
        <v>190</v>
      </c>
      <c r="B195" s="118"/>
      <c r="C195" s="119"/>
      <c r="D195" s="117"/>
      <c r="E195" s="117"/>
      <c r="F195" s="117"/>
      <c r="G195" s="118"/>
      <c r="H195" s="118"/>
      <c r="I195" s="118"/>
      <c r="J195" s="118"/>
      <c r="K195" s="117"/>
      <c r="L195" s="120"/>
      <c r="M195" s="289">
        <f t="shared" si="26"/>
        <v>0</v>
      </c>
      <c r="N195" s="290">
        <f t="shared" si="27"/>
        <v>1</v>
      </c>
      <c r="O195" s="283">
        <f>IF(ISBLANK('Worksheet 2a'!$D$13),1,
IF(AND(MAX(AC195:AE195)&gt;1,MIN(AC195:AE195)&lt;=1),MAX(AC195:AE195)*MIN(AC195:AE195),
IF(MIN(AC195:AE195)&gt;=1,MAX(AC195:AE195),MIN(AC195:AE195))))</f>
        <v>1</v>
      </c>
      <c r="P195" s="283">
        <f>IF(ISBLANK('Worksheet 2a'!$D$27),1,
IF(AND(MAX(AG195:AI195)&gt;1,MIN(AG195:AI195)&lt;=1),MAX(AG195:AI195)*MIN(AG195:AI195),
IF(MIN(AG195:AI195)&gt;=1,MAX(AG195:AI195),MIN(AG195:AI195))))</f>
        <v>1</v>
      </c>
      <c r="Q195" s="283">
        <f>IF(ISBLANK('Worksheet 2a'!$D$41),1,
IF(AND(MAX(AK195:AM195)&gt;1,MIN(AK195:AM195)&lt;=1),MAX(AK195:AM195)*MIN(AK195:AM195),
IF(MIN(AK195:AM195)&gt;=1,MAX(AK195:AM195),MIN(AK195:AM195))))</f>
        <v>1</v>
      </c>
      <c r="R195" s="283">
        <f>IF(ISBLANK('Worksheet 2b'!$D$13),1,
IF(AND(MAX(AO195:AQ195)&gt;1,MIN(AO195:AQ195)&lt;=1),MAX(AO195:AQ195)*MIN(AO195:AQ195),
IF(MIN(AO195:AQ195)&gt;=1,MAX(AO195:AQ195),MIN(AO195:AQ195))))</f>
        <v>1</v>
      </c>
      <c r="S195" s="283">
        <f>IF(ISBLANK('Worksheet 2b'!$D$27),1,
IF(AND(MAX(AS195:AU195)&gt;1,MIN(AS195:AU195)&lt;=1),MAX(AS195:AU195)*MIN(AS195:AU195),
IF(MIN(AS195:AU195)&gt;=1,MAX(AS195:AU195),MIN(AS195:AU195))))</f>
        <v>1</v>
      </c>
      <c r="T195" s="283">
        <f>IF(ISBLANK('Worksheet 2b'!$D$41),1,
IF(AND(MAX(AW195:AY195)&gt;1,MIN(AW195:AY195)&lt;=1),MAX(AW195:AY195)*MIN(AW195:AY195),
IF(MIN(AW195:AY195)&gt;=1,MAX(AW195:AY195),MIN(AW195:AY195))))</f>
        <v>1</v>
      </c>
      <c r="U195" s="669" cm="1">
        <f t="array" ref="U195">IF(MAX(O195:T195)&lt;=1,1,PRODUCT(IF(O195:T195&gt;=1,O195:T195)))</f>
        <v>1</v>
      </c>
      <c r="V195" s="669">
        <f t="shared" si="28"/>
        <v>1</v>
      </c>
      <c r="W195" s="683" t="str">
        <f t="shared" si="29"/>
        <v>X</v>
      </c>
      <c r="X195" s="683">
        <f>IF(P195=MIN($O195:$T195),IF(COUNTIF($W195:W195,"X")&gt;0,P195,"X"),P195)</f>
        <v>1</v>
      </c>
      <c r="Y195" s="683">
        <f>IF(Q195=MIN($O195:$T195),IF(COUNTIF($W195:X195,"X")&gt;0,Q195,"X"),Q195)</f>
        <v>1</v>
      </c>
      <c r="Z195" s="683">
        <f>IF(R195=MIN($O195:$T195),IF(COUNTIF($W195:Y195,"X")&gt;0,R195,"X"),R195)</f>
        <v>1</v>
      </c>
      <c r="AA195" s="683">
        <f>IF(S195=MIN($O195:$T195),IF(COUNTIF($W195:Z195,"X")&gt;0,S195,"X"),S195)</f>
        <v>1</v>
      </c>
      <c r="AB195" s="684">
        <f>IF(T195=MIN($O195:$T195),IF(COUNTIF($W195:AA195,"X")&gt;0,T195,"X"),T195)</f>
        <v>1</v>
      </c>
      <c r="AC195" s="284">
        <f ca="1">IF(OR(ISBLANK('Worksheet 2a'!$D$13),ISBLANK($D195),ISBLANK($E195),ISERROR(VLOOKUP('Worksheet 2a'!$D$13,INDIRECT(VLOOKUP('Crash Summary Worksheet'!$D195,'Crash Types &amp; Calculations'!$M$5:$N$9,2,FALSE)),VLOOKUP('Crash Summary Worksheet'!$E195,'Crash Types &amp; Calculations'!$D$5:$K$26,8,FALSE),FALSE))),1,VLOOKUP('Worksheet 2a'!$D$13,INDIRECT(VLOOKUP('Crash Summary Worksheet'!$D195,'Crash Types &amp; Calculations'!$M$5:$N$9,2,FALSE)),VLOOKUP('Crash Summary Worksheet'!$E195,'Crash Types &amp; Calculations'!$D$5:$K$26,8,FALSE),FALSE))</f>
        <v>1</v>
      </c>
      <c r="AD195" s="285">
        <f ca="1">IF(OR(ISBLANK('Worksheet 2a'!$D$13),ISBLANK($D195),ISBLANK($E195),$H195="N",ISBLANK($H195)),1,VLOOKUP('Worksheet 2a'!$D$13,INDIRECT(VLOOKUP('Crash Summary Worksheet'!$D195,'Crash Types &amp; Calculations'!$M$5:$N$9,2,FALSE)),VLOOKUP("Wet Pavement",'Crash Types &amp; Calculations'!$D$5:$K$26,8,FALSE),FALSE))</f>
        <v>1</v>
      </c>
      <c r="AE195" s="286">
        <f ca="1">IF(OR(ISBLANK('Worksheet 2a'!$D$13),ISBLANK($D195),ISBLANK($E195),$G195="N",ISBLANK($G195)),1,VLOOKUP('Worksheet 2a'!$D$13,INDIRECT(VLOOKUP('Crash Summary Worksheet'!$D195,'Crash Types &amp; Calculations'!$M$5:$N$9,2,FALSE)),VLOOKUP("Night",'Crash Types &amp; Calculations'!$D$5:$K$26,8,FALSE),FALSE))</f>
        <v>1</v>
      </c>
      <c r="AF195" s="288">
        <f t="shared" si="20"/>
        <v>0</v>
      </c>
      <c r="AG195" s="284">
        <f ca="1">IF(OR(ISBLANK('Worksheet 2a'!$D$27),ISBLANK($D195),ISBLANK($E195),ISERROR(VLOOKUP('Worksheet 2a'!$D$27,INDIRECT(VLOOKUP('Crash Summary Worksheet'!$D195,'Crash Types &amp; Calculations'!$M$5:$N$9,2,FALSE)),VLOOKUP('Crash Summary Worksheet'!$E195,'Crash Types &amp; Calculations'!$D$5:$K$26,8,FALSE),FALSE))),1,VLOOKUP('Worksheet 2a'!$D$27,INDIRECT(VLOOKUP('Crash Summary Worksheet'!$D195,'Crash Types &amp; Calculations'!$M$5:$N$9,2,FALSE)),VLOOKUP('Crash Summary Worksheet'!$E195,'Crash Types &amp; Calculations'!$D$5:$K$26,8,FALSE),FALSE))</f>
        <v>1</v>
      </c>
      <c r="AH195" s="285">
        <f ca="1">IF(OR(ISBLANK('Worksheet 2a'!$D$27),ISBLANK($D195),ISBLANK($E195),$H195="N",ISBLANK($H195)),1,VLOOKUP('Worksheet 2a'!$D$27,INDIRECT(VLOOKUP('Crash Summary Worksheet'!$D195,'Crash Types &amp; Calculations'!$M$5:$N$9,2,FALSE)),VLOOKUP("Wet Pavement",'Crash Types &amp; Calculations'!$D$5:$K$26,8,FALSE),FALSE))</f>
        <v>1</v>
      </c>
      <c r="AI195" s="286">
        <f ca="1">IF(OR(ISBLANK('Worksheet 2a'!$D$27),ISBLANK($D195),ISBLANK($E195),$G195="N",ISBLANK($G195)),1,VLOOKUP('Worksheet 2a'!$D$27,INDIRECT(VLOOKUP('Crash Summary Worksheet'!$D195,'Crash Types &amp; Calculations'!$M$5:$N$9,2,FALSE)),VLOOKUP("Night",'Crash Types &amp; Calculations'!$D$5:$K$26,8,FALSE),FALSE))</f>
        <v>1</v>
      </c>
      <c r="AJ195" s="288">
        <f t="shared" si="21"/>
        <v>0</v>
      </c>
      <c r="AK195" s="284">
        <f ca="1">IF(OR(ISBLANK('Worksheet 2a'!$D$41),ISBLANK($D195),ISBLANK($E195),ISERROR(VLOOKUP('Worksheet 2a'!$D$41,INDIRECT(VLOOKUP('Crash Summary Worksheet'!$D195,'Crash Types &amp; Calculations'!$M$5:$N$9,2,FALSE)),VLOOKUP('Crash Summary Worksheet'!$E195,'Crash Types &amp; Calculations'!$D$5:$K$26,8,FALSE),FALSE))),1,VLOOKUP('Worksheet 2a'!$D$41,INDIRECT(VLOOKUP('Crash Summary Worksheet'!$D195,'Crash Types &amp; Calculations'!$M$5:$N$9,2,FALSE)),VLOOKUP('Crash Summary Worksheet'!$E195,'Crash Types &amp; Calculations'!$D$5:$K$26,8,FALSE),FALSE))</f>
        <v>1</v>
      </c>
      <c r="AL195" s="285">
        <f ca="1">IF(OR(ISBLANK('Worksheet 2a'!$D$41),ISBLANK($D195),ISBLANK($E195),$H195="N",ISBLANK($H195)),1,VLOOKUP('Worksheet 2a'!$D$41,INDIRECT(VLOOKUP('Crash Summary Worksheet'!$D195,'Crash Types &amp; Calculations'!$M$5:$N$9,2,FALSE)),VLOOKUP("Wet Pavement",'Crash Types &amp; Calculations'!$D$5:$K$26,8,FALSE),FALSE))</f>
        <v>1</v>
      </c>
      <c r="AM195" s="287">
        <f ca="1">IF(OR(ISBLANK('Worksheet 2a'!$D$41),ISBLANK($D195),ISBLANK($E195),$G195="N",ISBLANK($G195)),1,VLOOKUP('Worksheet 2a'!$D$41,INDIRECT(VLOOKUP('Crash Summary Worksheet'!$D195,'Crash Types &amp; Calculations'!$M$5:$N$9,2,FALSE)),VLOOKUP("Night",'Crash Types &amp; Calculations'!$D$5:$K$26,8,FALSE),FALSE))</f>
        <v>1</v>
      </c>
      <c r="AN195" s="288">
        <f t="shared" si="22"/>
        <v>0</v>
      </c>
      <c r="AO195" s="284">
        <f ca="1">IF(OR(ISBLANK('Worksheet 2b'!$D$13),ISBLANK($D195),ISBLANK($E195),ISERROR(VLOOKUP('Worksheet 2b'!$D$13,INDIRECT(VLOOKUP('Crash Summary Worksheet'!$D195,'Crash Types &amp; Calculations'!$M$5:$N$9,2,FALSE)),VLOOKUP('Crash Summary Worksheet'!$E195,'Crash Types &amp; Calculations'!$D$5:$K$26,8,FALSE),FALSE))),1,VLOOKUP('Worksheet 2b'!$D$13,INDIRECT(VLOOKUP('Crash Summary Worksheet'!$D195,'Crash Types &amp; Calculations'!$M$5:$N$9,2,FALSE)),VLOOKUP('Crash Summary Worksheet'!$E195,'Crash Types &amp; Calculations'!$D$5:$K$26,8,FALSE),FALSE))</f>
        <v>1</v>
      </c>
      <c r="AP195" s="285">
        <f ca="1">IF(OR(ISBLANK('Worksheet 2b'!$D$13),ISBLANK($D195),ISBLANK($E195),$H195="N",ISBLANK($H195)),1,VLOOKUP('Worksheet 2b'!$D$13,INDIRECT(VLOOKUP('Crash Summary Worksheet'!$D195,'Crash Types &amp; Calculations'!$M$5:$N$9,2,FALSE)),VLOOKUP("Wet Pavement",'Crash Types &amp; Calculations'!$D$5:$K$26,8,FALSE),FALSE))</f>
        <v>1</v>
      </c>
      <c r="AQ195" s="286">
        <f ca="1">IF(OR(ISBLANK('Worksheet 2b'!$D$13),ISBLANK($D195),ISBLANK($E195),$G195="N",ISBLANK($G195)),1,VLOOKUP('Worksheet 2b'!$D$13,INDIRECT(VLOOKUP('Crash Summary Worksheet'!$D195,'Crash Types &amp; Calculations'!$M$5:$N$9,2,FALSE)),VLOOKUP("Night",'Crash Types &amp; Calculations'!$D$5:$K$26,8,FALSE),FALSE))</f>
        <v>1</v>
      </c>
      <c r="AR195" s="288">
        <f t="shared" si="23"/>
        <v>0</v>
      </c>
      <c r="AS195" s="284">
        <f ca="1">IF(OR(ISBLANK('Worksheet 2b'!$D$27),ISBLANK($D195),ISBLANK($E195),ISERROR(VLOOKUP('Worksheet 2b'!$D$27,INDIRECT(VLOOKUP('Crash Summary Worksheet'!$D195,'Crash Types &amp; Calculations'!$M$5:$N$9,2,FALSE)),VLOOKUP('Crash Summary Worksheet'!$E195,'Crash Types &amp; Calculations'!$D$5:$K$26,8,FALSE),FALSE))),1,VLOOKUP('Worksheet 2b'!$D$27,INDIRECT(VLOOKUP('Crash Summary Worksheet'!$D195,'Crash Types &amp; Calculations'!$M$5:$N$9,2,FALSE)),VLOOKUP('Crash Summary Worksheet'!$E195,'Crash Types &amp; Calculations'!$D$5:$K$26,8,FALSE),FALSE))</f>
        <v>1</v>
      </c>
      <c r="AT195" s="285">
        <f ca="1">IF(OR(ISBLANK('Worksheet 2b'!$D$27),ISBLANK($D195),ISBLANK($E195),$H195="N",ISBLANK($H195)),1,VLOOKUP('Worksheet 2b'!$D$27,INDIRECT(VLOOKUP('Crash Summary Worksheet'!$D195,'Crash Types &amp; Calculations'!$M$5:$N$9,2,FALSE)),VLOOKUP("Wet Pavement",'Crash Types &amp; Calculations'!$D$5:$K$26,8,FALSE),FALSE))</f>
        <v>1</v>
      </c>
      <c r="AU195" s="286">
        <f ca="1">IF(OR(ISBLANK('Worksheet 2b'!$D$27),ISBLANK($D195),ISBLANK($E195),$G195="N",ISBLANK($G195)),1,VLOOKUP('Worksheet 2b'!$D$27,INDIRECT(VLOOKUP('Crash Summary Worksheet'!$D195,'Crash Types &amp; Calculations'!$M$5:$N$9,2,FALSE)),VLOOKUP("Night",'Crash Types &amp; Calculations'!$D$5:$K$26,8,FALSE),FALSE))</f>
        <v>1</v>
      </c>
      <c r="AV195" s="288">
        <f t="shared" si="24"/>
        <v>0</v>
      </c>
      <c r="AW195" s="284">
        <f ca="1">IF(OR(ISBLANK('Worksheet 2b'!$D$41),ISBLANK($D195),ISBLANK($E195),ISERROR(VLOOKUP('Worksheet 2b'!$D$41,INDIRECT(VLOOKUP('Crash Summary Worksheet'!$D195,'Crash Types &amp; Calculations'!$M$5:$N$9,2,FALSE)),VLOOKUP('Crash Summary Worksheet'!$E195,'Crash Types &amp; Calculations'!$D$5:$K$26,8,FALSE),FALSE))),1,VLOOKUP('Worksheet 2b'!$D$41,INDIRECT(VLOOKUP('Crash Summary Worksheet'!$D195,'Crash Types &amp; Calculations'!$M$5:$N$9,2,FALSE)),VLOOKUP('Crash Summary Worksheet'!$E195,'Crash Types &amp; Calculations'!$D$5:$K$26,8,FALSE),FALSE))</f>
        <v>1</v>
      </c>
      <c r="AX195" s="285">
        <f ca="1">IF(OR(ISBLANK('Worksheet 2b'!$D$41),ISBLANK($D195),ISBLANK($E195),$H195="N",ISBLANK($H195)),1,VLOOKUP('Worksheet 2b'!$D$41,INDIRECT(VLOOKUP('Crash Summary Worksheet'!$D195,'Crash Types &amp; Calculations'!$M$5:$N$9,2,FALSE)),VLOOKUP("Wet Pavement",'Crash Types &amp; Calculations'!$D$5:$K$26,8,FALSE),FALSE))</f>
        <v>1</v>
      </c>
      <c r="AY195" s="287">
        <f ca="1">IF(OR(ISBLANK('Worksheet 2b'!$D$41),ISBLANK($D195),ISBLANK($E195),$G195="N",ISBLANK($G195)),1,VLOOKUP('Worksheet 2b'!$D$41,INDIRECT(VLOOKUP('Crash Summary Worksheet'!$D195,'Crash Types &amp; Calculations'!$M$5:$N$9,2,FALSE)),VLOOKUP("Night",'Crash Types &amp; Calculations'!$D$5:$K$26,8,FALSE),FALSE))</f>
        <v>1</v>
      </c>
      <c r="AZ195" s="288">
        <f t="shared" si="25"/>
        <v>0</v>
      </c>
    </row>
    <row r="196" spans="1:52" ht="12.75" customHeight="1" x14ac:dyDescent="0.2">
      <c r="A196" s="618">
        <v>191</v>
      </c>
      <c r="B196" s="118"/>
      <c r="C196" s="119"/>
      <c r="D196" s="117"/>
      <c r="E196" s="117"/>
      <c r="F196" s="117"/>
      <c r="G196" s="118"/>
      <c r="H196" s="118"/>
      <c r="I196" s="118"/>
      <c r="J196" s="118"/>
      <c r="K196" s="117"/>
      <c r="L196" s="120"/>
      <c r="M196" s="289">
        <f t="shared" si="26"/>
        <v>0</v>
      </c>
      <c r="N196" s="290">
        <f t="shared" si="27"/>
        <v>1</v>
      </c>
      <c r="O196" s="283">
        <f>IF(ISBLANK('Worksheet 2a'!$D$13),1,
IF(AND(MAX(AC196:AE196)&gt;1,MIN(AC196:AE196)&lt;=1),MAX(AC196:AE196)*MIN(AC196:AE196),
IF(MIN(AC196:AE196)&gt;=1,MAX(AC196:AE196),MIN(AC196:AE196))))</f>
        <v>1</v>
      </c>
      <c r="P196" s="283">
        <f>IF(ISBLANK('Worksheet 2a'!$D$27),1,
IF(AND(MAX(AG196:AI196)&gt;1,MIN(AG196:AI196)&lt;=1),MAX(AG196:AI196)*MIN(AG196:AI196),
IF(MIN(AG196:AI196)&gt;=1,MAX(AG196:AI196),MIN(AG196:AI196))))</f>
        <v>1</v>
      </c>
      <c r="Q196" s="283">
        <f>IF(ISBLANK('Worksheet 2a'!$D$41),1,
IF(AND(MAX(AK196:AM196)&gt;1,MIN(AK196:AM196)&lt;=1),MAX(AK196:AM196)*MIN(AK196:AM196),
IF(MIN(AK196:AM196)&gt;=1,MAX(AK196:AM196),MIN(AK196:AM196))))</f>
        <v>1</v>
      </c>
      <c r="R196" s="283">
        <f>IF(ISBLANK('Worksheet 2b'!$D$13),1,
IF(AND(MAX(AO196:AQ196)&gt;1,MIN(AO196:AQ196)&lt;=1),MAX(AO196:AQ196)*MIN(AO196:AQ196),
IF(MIN(AO196:AQ196)&gt;=1,MAX(AO196:AQ196),MIN(AO196:AQ196))))</f>
        <v>1</v>
      </c>
      <c r="S196" s="283">
        <f>IF(ISBLANK('Worksheet 2b'!$D$27),1,
IF(AND(MAX(AS196:AU196)&gt;1,MIN(AS196:AU196)&lt;=1),MAX(AS196:AU196)*MIN(AS196:AU196),
IF(MIN(AS196:AU196)&gt;=1,MAX(AS196:AU196),MIN(AS196:AU196))))</f>
        <v>1</v>
      </c>
      <c r="T196" s="283">
        <f>IF(ISBLANK('Worksheet 2b'!$D$41),1,
IF(AND(MAX(AW196:AY196)&gt;1,MIN(AW196:AY196)&lt;=1),MAX(AW196:AY196)*MIN(AW196:AY196),
IF(MIN(AW196:AY196)&gt;=1,MAX(AW196:AY196),MIN(AW196:AY196))))</f>
        <v>1</v>
      </c>
      <c r="U196" s="669" cm="1">
        <f t="array" ref="U196">IF(MAX(O196:T196)&lt;=1,1,PRODUCT(IF(O196:T196&gt;=1,O196:T196)))</f>
        <v>1</v>
      </c>
      <c r="V196" s="669">
        <f t="shared" si="28"/>
        <v>1</v>
      </c>
      <c r="W196" s="683" t="str">
        <f t="shared" si="29"/>
        <v>X</v>
      </c>
      <c r="X196" s="683">
        <f>IF(P196=MIN($O196:$T196),IF(COUNTIF($W196:W196,"X")&gt;0,P196,"X"),P196)</f>
        <v>1</v>
      </c>
      <c r="Y196" s="683">
        <f>IF(Q196=MIN($O196:$T196),IF(COUNTIF($W196:X196,"X")&gt;0,Q196,"X"),Q196)</f>
        <v>1</v>
      </c>
      <c r="Z196" s="683">
        <f>IF(R196=MIN($O196:$T196),IF(COUNTIF($W196:Y196,"X")&gt;0,R196,"X"),R196)</f>
        <v>1</v>
      </c>
      <c r="AA196" s="683">
        <f>IF(S196=MIN($O196:$T196),IF(COUNTIF($W196:Z196,"X")&gt;0,S196,"X"),S196)</f>
        <v>1</v>
      </c>
      <c r="AB196" s="684">
        <f>IF(T196=MIN($O196:$T196),IF(COUNTIF($W196:AA196,"X")&gt;0,T196,"X"),T196)</f>
        <v>1</v>
      </c>
      <c r="AC196" s="284">
        <f ca="1">IF(OR(ISBLANK('Worksheet 2a'!$D$13),ISBLANK($D196),ISBLANK($E196),ISERROR(VLOOKUP('Worksheet 2a'!$D$13,INDIRECT(VLOOKUP('Crash Summary Worksheet'!$D196,'Crash Types &amp; Calculations'!$M$5:$N$9,2,FALSE)),VLOOKUP('Crash Summary Worksheet'!$E196,'Crash Types &amp; Calculations'!$D$5:$K$26,8,FALSE),FALSE))),1,VLOOKUP('Worksheet 2a'!$D$13,INDIRECT(VLOOKUP('Crash Summary Worksheet'!$D196,'Crash Types &amp; Calculations'!$M$5:$N$9,2,FALSE)),VLOOKUP('Crash Summary Worksheet'!$E196,'Crash Types &amp; Calculations'!$D$5:$K$26,8,FALSE),FALSE))</f>
        <v>1</v>
      </c>
      <c r="AD196" s="285">
        <f ca="1">IF(OR(ISBLANK('Worksheet 2a'!$D$13),ISBLANK($D196),ISBLANK($E196),$H196="N",ISBLANK($H196)),1,VLOOKUP('Worksheet 2a'!$D$13,INDIRECT(VLOOKUP('Crash Summary Worksheet'!$D196,'Crash Types &amp; Calculations'!$M$5:$N$9,2,FALSE)),VLOOKUP("Wet Pavement",'Crash Types &amp; Calculations'!$D$5:$K$26,8,FALSE),FALSE))</f>
        <v>1</v>
      </c>
      <c r="AE196" s="286">
        <f ca="1">IF(OR(ISBLANK('Worksheet 2a'!$D$13),ISBLANK($D196),ISBLANK($E196),$G196="N",ISBLANK($G196)),1,VLOOKUP('Worksheet 2a'!$D$13,INDIRECT(VLOOKUP('Crash Summary Worksheet'!$D196,'Crash Types &amp; Calculations'!$M$5:$N$9,2,FALSE)),VLOOKUP("Night",'Crash Types &amp; Calculations'!$D$5:$K$26,8,FALSE),FALSE))</f>
        <v>1</v>
      </c>
      <c r="AF196" s="288">
        <f t="shared" si="20"/>
        <v>0</v>
      </c>
      <c r="AG196" s="284">
        <f ca="1">IF(OR(ISBLANK('Worksheet 2a'!$D$27),ISBLANK($D196),ISBLANK($E196),ISERROR(VLOOKUP('Worksheet 2a'!$D$27,INDIRECT(VLOOKUP('Crash Summary Worksheet'!$D196,'Crash Types &amp; Calculations'!$M$5:$N$9,2,FALSE)),VLOOKUP('Crash Summary Worksheet'!$E196,'Crash Types &amp; Calculations'!$D$5:$K$26,8,FALSE),FALSE))),1,VLOOKUP('Worksheet 2a'!$D$27,INDIRECT(VLOOKUP('Crash Summary Worksheet'!$D196,'Crash Types &amp; Calculations'!$M$5:$N$9,2,FALSE)),VLOOKUP('Crash Summary Worksheet'!$E196,'Crash Types &amp; Calculations'!$D$5:$K$26,8,FALSE),FALSE))</f>
        <v>1</v>
      </c>
      <c r="AH196" s="285">
        <f ca="1">IF(OR(ISBLANK('Worksheet 2a'!$D$27),ISBLANK($D196),ISBLANK($E196),$H196="N",ISBLANK($H196)),1,VLOOKUP('Worksheet 2a'!$D$27,INDIRECT(VLOOKUP('Crash Summary Worksheet'!$D196,'Crash Types &amp; Calculations'!$M$5:$N$9,2,FALSE)),VLOOKUP("Wet Pavement",'Crash Types &amp; Calculations'!$D$5:$K$26,8,FALSE),FALSE))</f>
        <v>1</v>
      </c>
      <c r="AI196" s="286">
        <f ca="1">IF(OR(ISBLANK('Worksheet 2a'!$D$27),ISBLANK($D196),ISBLANK($E196),$G196="N",ISBLANK($G196)),1,VLOOKUP('Worksheet 2a'!$D$27,INDIRECT(VLOOKUP('Crash Summary Worksheet'!$D196,'Crash Types &amp; Calculations'!$M$5:$N$9,2,FALSE)),VLOOKUP("Night",'Crash Types &amp; Calculations'!$D$5:$K$26,8,FALSE),FALSE))</f>
        <v>1</v>
      </c>
      <c r="AJ196" s="288">
        <f t="shared" si="21"/>
        <v>0</v>
      </c>
      <c r="AK196" s="284">
        <f ca="1">IF(OR(ISBLANK('Worksheet 2a'!$D$41),ISBLANK($D196),ISBLANK($E196),ISERROR(VLOOKUP('Worksheet 2a'!$D$41,INDIRECT(VLOOKUP('Crash Summary Worksheet'!$D196,'Crash Types &amp; Calculations'!$M$5:$N$9,2,FALSE)),VLOOKUP('Crash Summary Worksheet'!$E196,'Crash Types &amp; Calculations'!$D$5:$K$26,8,FALSE),FALSE))),1,VLOOKUP('Worksheet 2a'!$D$41,INDIRECT(VLOOKUP('Crash Summary Worksheet'!$D196,'Crash Types &amp; Calculations'!$M$5:$N$9,2,FALSE)),VLOOKUP('Crash Summary Worksheet'!$E196,'Crash Types &amp; Calculations'!$D$5:$K$26,8,FALSE),FALSE))</f>
        <v>1</v>
      </c>
      <c r="AL196" s="285">
        <f ca="1">IF(OR(ISBLANK('Worksheet 2a'!$D$41),ISBLANK($D196),ISBLANK($E196),$H196="N",ISBLANK($H196)),1,VLOOKUP('Worksheet 2a'!$D$41,INDIRECT(VLOOKUP('Crash Summary Worksheet'!$D196,'Crash Types &amp; Calculations'!$M$5:$N$9,2,FALSE)),VLOOKUP("Wet Pavement",'Crash Types &amp; Calculations'!$D$5:$K$26,8,FALSE),FALSE))</f>
        <v>1</v>
      </c>
      <c r="AM196" s="287">
        <f ca="1">IF(OR(ISBLANK('Worksheet 2a'!$D$41),ISBLANK($D196),ISBLANK($E196),$G196="N",ISBLANK($G196)),1,VLOOKUP('Worksheet 2a'!$D$41,INDIRECT(VLOOKUP('Crash Summary Worksheet'!$D196,'Crash Types &amp; Calculations'!$M$5:$N$9,2,FALSE)),VLOOKUP("Night",'Crash Types &amp; Calculations'!$D$5:$K$26,8,FALSE),FALSE))</f>
        <v>1</v>
      </c>
      <c r="AN196" s="288">
        <f t="shared" si="22"/>
        <v>0</v>
      </c>
      <c r="AO196" s="284">
        <f ca="1">IF(OR(ISBLANK('Worksheet 2b'!$D$13),ISBLANK($D196),ISBLANK($E196),ISERROR(VLOOKUP('Worksheet 2b'!$D$13,INDIRECT(VLOOKUP('Crash Summary Worksheet'!$D196,'Crash Types &amp; Calculations'!$M$5:$N$9,2,FALSE)),VLOOKUP('Crash Summary Worksheet'!$E196,'Crash Types &amp; Calculations'!$D$5:$K$26,8,FALSE),FALSE))),1,VLOOKUP('Worksheet 2b'!$D$13,INDIRECT(VLOOKUP('Crash Summary Worksheet'!$D196,'Crash Types &amp; Calculations'!$M$5:$N$9,2,FALSE)),VLOOKUP('Crash Summary Worksheet'!$E196,'Crash Types &amp; Calculations'!$D$5:$K$26,8,FALSE),FALSE))</f>
        <v>1</v>
      </c>
      <c r="AP196" s="285">
        <f ca="1">IF(OR(ISBLANK('Worksheet 2b'!$D$13),ISBLANK($D196),ISBLANK($E196),$H196="N",ISBLANK($H196)),1,VLOOKUP('Worksheet 2b'!$D$13,INDIRECT(VLOOKUP('Crash Summary Worksheet'!$D196,'Crash Types &amp; Calculations'!$M$5:$N$9,2,FALSE)),VLOOKUP("Wet Pavement",'Crash Types &amp; Calculations'!$D$5:$K$26,8,FALSE),FALSE))</f>
        <v>1</v>
      </c>
      <c r="AQ196" s="286">
        <f ca="1">IF(OR(ISBLANK('Worksheet 2b'!$D$13),ISBLANK($D196),ISBLANK($E196),$G196="N",ISBLANK($G196)),1,VLOOKUP('Worksheet 2b'!$D$13,INDIRECT(VLOOKUP('Crash Summary Worksheet'!$D196,'Crash Types &amp; Calculations'!$M$5:$N$9,2,FALSE)),VLOOKUP("Night",'Crash Types &amp; Calculations'!$D$5:$K$26,8,FALSE),FALSE))</f>
        <v>1</v>
      </c>
      <c r="AR196" s="288">
        <f t="shared" si="23"/>
        <v>0</v>
      </c>
      <c r="AS196" s="284">
        <f ca="1">IF(OR(ISBLANK('Worksheet 2b'!$D$27),ISBLANK($D196),ISBLANK($E196),ISERROR(VLOOKUP('Worksheet 2b'!$D$27,INDIRECT(VLOOKUP('Crash Summary Worksheet'!$D196,'Crash Types &amp; Calculations'!$M$5:$N$9,2,FALSE)),VLOOKUP('Crash Summary Worksheet'!$E196,'Crash Types &amp; Calculations'!$D$5:$K$26,8,FALSE),FALSE))),1,VLOOKUP('Worksheet 2b'!$D$27,INDIRECT(VLOOKUP('Crash Summary Worksheet'!$D196,'Crash Types &amp; Calculations'!$M$5:$N$9,2,FALSE)),VLOOKUP('Crash Summary Worksheet'!$E196,'Crash Types &amp; Calculations'!$D$5:$K$26,8,FALSE),FALSE))</f>
        <v>1</v>
      </c>
      <c r="AT196" s="285">
        <f ca="1">IF(OR(ISBLANK('Worksheet 2b'!$D$27),ISBLANK($D196),ISBLANK($E196),$H196="N",ISBLANK($H196)),1,VLOOKUP('Worksheet 2b'!$D$27,INDIRECT(VLOOKUP('Crash Summary Worksheet'!$D196,'Crash Types &amp; Calculations'!$M$5:$N$9,2,FALSE)),VLOOKUP("Wet Pavement",'Crash Types &amp; Calculations'!$D$5:$K$26,8,FALSE),FALSE))</f>
        <v>1</v>
      </c>
      <c r="AU196" s="286">
        <f ca="1">IF(OR(ISBLANK('Worksheet 2b'!$D$27),ISBLANK($D196),ISBLANK($E196),$G196="N",ISBLANK($G196)),1,VLOOKUP('Worksheet 2b'!$D$27,INDIRECT(VLOOKUP('Crash Summary Worksheet'!$D196,'Crash Types &amp; Calculations'!$M$5:$N$9,2,FALSE)),VLOOKUP("Night",'Crash Types &amp; Calculations'!$D$5:$K$26,8,FALSE),FALSE))</f>
        <v>1</v>
      </c>
      <c r="AV196" s="288">
        <f t="shared" si="24"/>
        <v>0</v>
      </c>
      <c r="AW196" s="284">
        <f ca="1">IF(OR(ISBLANK('Worksheet 2b'!$D$41),ISBLANK($D196),ISBLANK($E196),ISERROR(VLOOKUP('Worksheet 2b'!$D$41,INDIRECT(VLOOKUP('Crash Summary Worksheet'!$D196,'Crash Types &amp; Calculations'!$M$5:$N$9,2,FALSE)),VLOOKUP('Crash Summary Worksheet'!$E196,'Crash Types &amp; Calculations'!$D$5:$K$26,8,FALSE),FALSE))),1,VLOOKUP('Worksheet 2b'!$D$41,INDIRECT(VLOOKUP('Crash Summary Worksheet'!$D196,'Crash Types &amp; Calculations'!$M$5:$N$9,2,FALSE)),VLOOKUP('Crash Summary Worksheet'!$E196,'Crash Types &amp; Calculations'!$D$5:$K$26,8,FALSE),FALSE))</f>
        <v>1</v>
      </c>
      <c r="AX196" s="285">
        <f ca="1">IF(OR(ISBLANK('Worksheet 2b'!$D$41),ISBLANK($D196),ISBLANK($E196),$H196="N",ISBLANK($H196)),1,VLOOKUP('Worksheet 2b'!$D$41,INDIRECT(VLOOKUP('Crash Summary Worksheet'!$D196,'Crash Types &amp; Calculations'!$M$5:$N$9,2,FALSE)),VLOOKUP("Wet Pavement",'Crash Types &amp; Calculations'!$D$5:$K$26,8,FALSE),FALSE))</f>
        <v>1</v>
      </c>
      <c r="AY196" s="287">
        <f ca="1">IF(OR(ISBLANK('Worksheet 2b'!$D$41),ISBLANK($D196),ISBLANK($E196),$G196="N",ISBLANK($G196)),1,VLOOKUP('Worksheet 2b'!$D$41,INDIRECT(VLOOKUP('Crash Summary Worksheet'!$D196,'Crash Types &amp; Calculations'!$M$5:$N$9,2,FALSE)),VLOOKUP("Night",'Crash Types &amp; Calculations'!$D$5:$K$26,8,FALSE),FALSE))</f>
        <v>1</v>
      </c>
      <c r="AZ196" s="288">
        <f t="shared" si="25"/>
        <v>0</v>
      </c>
    </row>
    <row r="197" spans="1:52" ht="12.75" customHeight="1" x14ac:dyDescent="0.2">
      <c r="A197" s="618">
        <v>192</v>
      </c>
      <c r="B197" s="118"/>
      <c r="C197" s="119"/>
      <c r="D197" s="117"/>
      <c r="E197" s="117"/>
      <c r="F197" s="117"/>
      <c r="G197" s="118"/>
      <c r="H197" s="118"/>
      <c r="I197" s="118"/>
      <c r="J197" s="118"/>
      <c r="K197" s="117"/>
      <c r="L197" s="120"/>
      <c r="M197" s="289">
        <f t="shared" si="26"/>
        <v>0</v>
      </c>
      <c r="N197" s="290">
        <f t="shared" si="27"/>
        <v>1</v>
      </c>
      <c r="O197" s="283">
        <f>IF(ISBLANK('Worksheet 2a'!$D$13),1,
IF(AND(MAX(AC197:AE197)&gt;1,MIN(AC197:AE197)&lt;=1),MAX(AC197:AE197)*MIN(AC197:AE197),
IF(MIN(AC197:AE197)&gt;=1,MAX(AC197:AE197),MIN(AC197:AE197))))</f>
        <v>1</v>
      </c>
      <c r="P197" s="283">
        <f>IF(ISBLANK('Worksheet 2a'!$D$27),1,
IF(AND(MAX(AG197:AI197)&gt;1,MIN(AG197:AI197)&lt;=1),MAX(AG197:AI197)*MIN(AG197:AI197),
IF(MIN(AG197:AI197)&gt;=1,MAX(AG197:AI197),MIN(AG197:AI197))))</f>
        <v>1</v>
      </c>
      <c r="Q197" s="283">
        <f>IF(ISBLANK('Worksheet 2a'!$D$41),1,
IF(AND(MAX(AK197:AM197)&gt;1,MIN(AK197:AM197)&lt;=1),MAX(AK197:AM197)*MIN(AK197:AM197),
IF(MIN(AK197:AM197)&gt;=1,MAX(AK197:AM197),MIN(AK197:AM197))))</f>
        <v>1</v>
      </c>
      <c r="R197" s="283">
        <f>IF(ISBLANK('Worksheet 2b'!$D$13),1,
IF(AND(MAX(AO197:AQ197)&gt;1,MIN(AO197:AQ197)&lt;=1),MAX(AO197:AQ197)*MIN(AO197:AQ197),
IF(MIN(AO197:AQ197)&gt;=1,MAX(AO197:AQ197),MIN(AO197:AQ197))))</f>
        <v>1</v>
      </c>
      <c r="S197" s="283">
        <f>IF(ISBLANK('Worksheet 2b'!$D$27),1,
IF(AND(MAX(AS197:AU197)&gt;1,MIN(AS197:AU197)&lt;=1),MAX(AS197:AU197)*MIN(AS197:AU197),
IF(MIN(AS197:AU197)&gt;=1,MAX(AS197:AU197),MIN(AS197:AU197))))</f>
        <v>1</v>
      </c>
      <c r="T197" s="283">
        <f>IF(ISBLANK('Worksheet 2b'!$D$41),1,
IF(AND(MAX(AW197:AY197)&gt;1,MIN(AW197:AY197)&lt;=1),MAX(AW197:AY197)*MIN(AW197:AY197),
IF(MIN(AW197:AY197)&gt;=1,MAX(AW197:AY197),MIN(AW197:AY197))))</f>
        <v>1</v>
      </c>
      <c r="U197" s="669" cm="1">
        <f t="array" ref="U197">IF(MAX(O197:T197)&lt;=1,1,PRODUCT(IF(O197:T197&gt;=1,O197:T197)))</f>
        <v>1</v>
      </c>
      <c r="V197" s="669">
        <f t="shared" si="28"/>
        <v>1</v>
      </c>
      <c r="W197" s="683" t="str">
        <f t="shared" si="29"/>
        <v>X</v>
      </c>
      <c r="X197" s="683">
        <f>IF(P197=MIN($O197:$T197),IF(COUNTIF($W197:W197,"X")&gt;0,P197,"X"),P197)</f>
        <v>1</v>
      </c>
      <c r="Y197" s="683">
        <f>IF(Q197=MIN($O197:$T197),IF(COUNTIF($W197:X197,"X")&gt;0,Q197,"X"),Q197)</f>
        <v>1</v>
      </c>
      <c r="Z197" s="683">
        <f>IF(R197=MIN($O197:$T197),IF(COUNTIF($W197:Y197,"X")&gt;0,R197,"X"),R197)</f>
        <v>1</v>
      </c>
      <c r="AA197" s="683">
        <f>IF(S197=MIN($O197:$T197),IF(COUNTIF($W197:Z197,"X")&gt;0,S197,"X"),S197)</f>
        <v>1</v>
      </c>
      <c r="AB197" s="684">
        <f>IF(T197=MIN($O197:$T197),IF(COUNTIF($W197:AA197,"X")&gt;0,T197,"X"),T197)</f>
        <v>1</v>
      </c>
      <c r="AC197" s="284">
        <f ca="1">IF(OR(ISBLANK('Worksheet 2a'!$D$13),ISBLANK($D197),ISBLANK($E197),ISERROR(VLOOKUP('Worksheet 2a'!$D$13,INDIRECT(VLOOKUP('Crash Summary Worksheet'!$D197,'Crash Types &amp; Calculations'!$M$5:$N$9,2,FALSE)),VLOOKUP('Crash Summary Worksheet'!$E197,'Crash Types &amp; Calculations'!$D$5:$K$26,8,FALSE),FALSE))),1,VLOOKUP('Worksheet 2a'!$D$13,INDIRECT(VLOOKUP('Crash Summary Worksheet'!$D197,'Crash Types &amp; Calculations'!$M$5:$N$9,2,FALSE)),VLOOKUP('Crash Summary Worksheet'!$E197,'Crash Types &amp; Calculations'!$D$5:$K$26,8,FALSE),FALSE))</f>
        <v>1</v>
      </c>
      <c r="AD197" s="285">
        <f ca="1">IF(OR(ISBLANK('Worksheet 2a'!$D$13),ISBLANK($D197),ISBLANK($E197),$H197="N",ISBLANK($H197)),1,VLOOKUP('Worksheet 2a'!$D$13,INDIRECT(VLOOKUP('Crash Summary Worksheet'!$D197,'Crash Types &amp; Calculations'!$M$5:$N$9,2,FALSE)),VLOOKUP("Wet Pavement",'Crash Types &amp; Calculations'!$D$5:$K$26,8,FALSE),FALSE))</f>
        <v>1</v>
      </c>
      <c r="AE197" s="286">
        <f ca="1">IF(OR(ISBLANK('Worksheet 2a'!$D$13),ISBLANK($D197),ISBLANK($E197),$G197="N",ISBLANK($G197)),1,VLOOKUP('Worksheet 2a'!$D$13,INDIRECT(VLOOKUP('Crash Summary Worksheet'!$D197,'Crash Types &amp; Calculations'!$M$5:$N$9,2,FALSE)),VLOOKUP("Night",'Crash Types &amp; Calculations'!$D$5:$K$26,8,FALSE),FALSE))</f>
        <v>1</v>
      </c>
      <c r="AF197" s="288">
        <f t="shared" si="20"/>
        <v>0</v>
      </c>
      <c r="AG197" s="284">
        <f ca="1">IF(OR(ISBLANK('Worksheet 2a'!$D$27),ISBLANK($D197),ISBLANK($E197),ISERROR(VLOOKUP('Worksheet 2a'!$D$27,INDIRECT(VLOOKUP('Crash Summary Worksheet'!$D197,'Crash Types &amp; Calculations'!$M$5:$N$9,2,FALSE)),VLOOKUP('Crash Summary Worksheet'!$E197,'Crash Types &amp; Calculations'!$D$5:$K$26,8,FALSE),FALSE))),1,VLOOKUP('Worksheet 2a'!$D$27,INDIRECT(VLOOKUP('Crash Summary Worksheet'!$D197,'Crash Types &amp; Calculations'!$M$5:$N$9,2,FALSE)),VLOOKUP('Crash Summary Worksheet'!$E197,'Crash Types &amp; Calculations'!$D$5:$K$26,8,FALSE),FALSE))</f>
        <v>1</v>
      </c>
      <c r="AH197" s="285">
        <f ca="1">IF(OR(ISBLANK('Worksheet 2a'!$D$27),ISBLANK($D197),ISBLANK($E197),$H197="N",ISBLANK($H197)),1,VLOOKUP('Worksheet 2a'!$D$27,INDIRECT(VLOOKUP('Crash Summary Worksheet'!$D197,'Crash Types &amp; Calculations'!$M$5:$N$9,2,FALSE)),VLOOKUP("Wet Pavement",'Crash Types &amp; Calculations'!$D$5:$K$26,8,FALSE),FALSE))</f>
        <v>1</v>
      </c>
      <c r="AI197" s="286">
        <f ca="1">IF(OR(ISBLANK('Worksheet 2a'!$D$27),ISBLANK($D197),ISBLANK($E197),$G197="N",ISBLANK($G197)),1,VLOOKUP('Worksheet 2a'!$D$27,INDIRECT(VLOOKUP('Crash Summary Worksheet'!$D197,'Crash Types &amp; Calculations'!$M$5:$N$9,2,FALSE)),VLOOKUP("Night",'Crash Types &amp; Calculations'!$D$5:$K$26,8,FALSE),FALSE))</f>
        <v>1</v>
      </c>
      <c r="AJ197" s="288">
        <f t="shared" si="21"/>
        <v>0</v>
      </c>
      <c r="AK197" s="284">
        <f ca="1">IF(OR(ISBLANK('Worksheet 2a'!$D$41),ISBLANK($D197),ISBLANK($E197),ISERROR(VLOOKUP('Worksheet 2a'!$D$41,INDIRECT(VLOOKUP('Crash Summary Worksheet'!$D197,'Crash Types &amp; Calculations'!$M$5:$N$9,2,FALSE)),VLOOKUP('Crash Summary Worksheet'!$E197,'Crash Types &amp; Calculations'!$D$5:$K$26,8,FALSE),FALSE))),1,VLOOKUP('Worksheet 2a'!$D$41,INDIRECT(VLOOKUP('Crash Summary Worksheet'!$D197,'Crash Types &amp; Calculations'!$M$5:$N$9,2,FALSE)),VLOOKUP('Crash Summary Worksheet'!$E197,'Crash Types &amp; Calculations'!$D$5:$K$26,8,FALSE),FALSE))</f>
        <v>1</v>
      </c>
      <c r="AL197" s="285">
        <f ca="1">IF(OR(ISBLANK('Worksheet 2a'!$D$41),ISBLANK($D197),ISBLANK($E197),$H197="N",ISBLANK($H197)),1,VLOOKUP('Worksheet 2a'!$D$41,INDIRECT(VLOOKUP('Crash Summary Worksheet'!$D197,'Crash Types &amp; Calculations'!$M$5:$N$9,2,FALSE)),VLOOKUP("Wet Pavement",'Crash Types &amp; Calculations'!$D$5:$K$26,8,FALSE),FALSE))</f>
        <v>1</v>
      </c>
      <c r="AM197" s="287">
        <f ca="1">IF(OR(ISBLANK('Worksheet 2a'!$D$41),ISBLANK($D197),ISBLANK($E197),$G197="N",ISBLANK($G197)),1,VLOOKUP('Worksheet 2a'!$D$41,INDIRECT(VLOOKUP('Crash Summary Worksheet'!$D197,'Crash Types &amp; Calculations'!$M$5:$N$9,2,FALSE)),VLOOKUP("Night",'Crash Types &amp; Calculations'!$D$5:$K$26,8,FALSE),FALSE))</f>
        <v>1</v>
      </c>
      <c r="AN197" s="288">
        <f t="shared" si="22"/>
        <v>0</v>
      </c>
      <c r="AO197" s="284">
        <f ca="1">IF(OR(ISBLANK('Worksheet 2b'!$D$13),ISBLANK($D197),ISBLANK($E197),ISERROR(VLOOKUP('Worksheet 2b'!$D$13,INDIRECT(VLOOKUP('Crash Summary Worksheet'!$D197,'Crash Types &amp; Calculations'!$M$5:$N$9,2,FALSE)),VLOOKUP('Crash Summary Worksheet'!$E197,'Crash Types &amp; Calculations'!$D$5:$K$26,8,FALSE),FALSE))),1,VLOOKUP('Worksheet 2b'!$D$13,INDIRECT(VLOOKUP('Crash Summary Worksheet'!$D197,'Crash Types &amp; Calculations'!$M$5:$N$9,2,FALSE)),VLOOKUP('Crash Summary Worksheet'!$E197,'Crash Types &amp; Calculations'!$D$5:$K$26,8,FALSE),FALSE))</f>
        <v>1</v>
      </c>
      <c r="AP197" s="285">
        <f ca="1">IF(OR(ISBLANK('Worksheet 2b'!$D$13),ISBLANK($D197),ISBLANK($E197),$H197="N",ISBLANK($H197)),1,VLOOKUP('Worksheet 2b'!$D$13,INDIRECT(VLOOKUP('Crash Summary Worksheet'!$D197,'Crash Types &amp; Calculations'!$M$5:$N$9,2,FALSE)),VLOOKUP("Wet Pavement",'Crash Types &amp; Calculations'!$D$5:$K$26,8,FALSE),FALSE))</f>
        <v>1</v>
      </c>
      <c r="AQ197" s="286">
        <f ca="1">IF(OR(ISBLANK('Worksheet 2b'!$D$13),ISBLANK($D197),ISBLANK($E197),$G197="N",ISBLANK($G197)),1,VLOOKUP('Worksheet 2b'!$D$13,INDIRECT(VLOOKUP('Crash Summary Worksheet'!$D197,'Crash Types &amp; Calculations'!$M$5:$N$9,2,FALSE)),VLOOKUP("Night",'Crash Types &amp; Calculations'!$D$5:$K$26,8,FALSE),FALSE))</f>
        <v>1</v>
      </c>
      <c r="AR197" s="288">
        <f t="shared" si="23"/>
        <v>0</v>
      </c>
      <c r="AS197" s="284">
        <f ca="1">IF(OR(ISBLANK('Worksheet 2b'!$D$27),ISBLANK($D197),ISBLANK($E197),ISERROR(VLOOKUP('Worksheet 2b'!$D$27,INDIRECT(VLOOKUP('Crash Summary Worksheet'!$D197,'Crash Types &amp; Calculations'!$M$5:$N$9,2,FALSE)),VLOOKUP('Crash Summary Worksheet'!$E197,'Crash Types &amp; Calculations'!$D$5:$K$26,8,FALSE),FALSE))),1,VLOOKUP('Worksheet 2b'!$D$27,INDIRECT(VLOOKUP('Crash Summary Worksheet'!$D197,'Crash Types &amp; Calculations'!$M$5:$N$9,2,FALSE)),VLOOKUP('Crash Summary Worksheet'!$E197,'Crash Types &amp; Calculations'!$D$5:$K$26,8,FALSE),FALSE))</f>
        <v>1</v>
      </c>
      <c r="AT197" s="285">
        <f ca="1">IF(OR(ISBLANK('Worksheet 2b'!$D$27),ISBLANK($D197),ISBLANK($E197),$H197="N",ISBLANK($H197)),1,VLOOKUP('Worksheet 2b'!$D$27,INDIRECT(VLOOKUP('Crash Summary Worksheet'!$D197,'Crash Types &amp; Calculations'!$M$5:$N$9,2,FALSE)),VLOOKUP("Wet Pavement",'Crash Types &amp; Calculations'!$D$5:$K$26,8,FALSE),FALSE))</f>
        <v>1</v>
      </c>
      <c r="AU197" s="286">
        <f ca="1">IF(OR(ISBLANK('Worksheet 2b'!$D$27),ISBLANK($D197),ISBLANK($E197),$G197="N",ISBLANK($G197)),1,VLOOKUP('Worksheet 2b'!$D$27,INDIRECT(VLOOKUP('Crash Summary Worksheet'!$D197,'Crash Types &amp; Calculations'!$M$5:$N$9,2,FALSE)),VLOOKUP("Night",'Crash Types &amp; Calculations'!$D$5:$K$26,8,FALSE),FALSE))</f>
        <v>1</v>
      </c>
      <c r="AV197" s="288">
        <f t="shared" si="24"/>
        <v>0</v>
      </c>
      <c r="AW197" s="284">
        <f ca="1">IF(OR(ISBLANK('Worksheet 2b'!$D$41),ISBLANK($D197),ISBLANK($E197),ISERROR(VLOOKUP('Worksheet 2b'!$D$41,INDIRECT(VLOOKUP('Crash Summary Worksheet'!$D197,'Crash Types &amp; Calculations'!$M$5:$N$9,2,FALSE)),VLOOKUP('Crash Summary Worksheet'!$E197,'Crash Types &amp; Calculations'!$D$5:$K$26,8,FALSE),FALSE))),1,VLOOKUP('Worksheet 2b'!$D$41,INDIRECT(VLOOKUP('Crash Summary Worksheet'!$D197,'Crash Types &amp; Calculations'!$M$5:$N$9,2,FALSE)),VLOOKUP('Crash Summary Worksheet'!$E197,'Crash Types &amp; Calculations'!$D$5:$K$26,8,FALSE),FALSE))</f>
        <v>1</v>
      </c>
      <c r="AX197" s="285">
        <f ca="1">IF(OR(ISBLANK('Worksheet 2b'!$D$41),ISBLANK($D197),ISBLANK($E197),$H197="N",ISBLANK($H197)),1,VLOOKUP('Worksheet 2b'!$D$41,INDIRECT(VLOOKUP('Crash Summary Worksheet'!$D197,'Crash Types &amp; Calculations'!$M$5:$N$9,2,FALSE)),VLOOKUP("Wet Pavement",'Crash Types &amp; Calculations'!$D$5:$K$26,8,FALSE),FALSE))</f>
        <v>1</v>
      </c>
      <c r="AY197" s="287">
        <f ca="1">IF(OR(ISBLANK('Worksheet 2b'!$D$41),ISBLANK($D197),ISBLANK($E197),$G197="N",ISBLANK($G197)),1,VLOOKUP('Worksheet 2b'!$D$41,INDIRECT(VLOOKUP('Crash Summary Worksheet'!$D197,'Crash Types &amp; Calculations'!$M$5:$N$9,2,FALSE)),VLOOKUP("Night",'Crash Types &amp; Calculations'!$D$5:$K$26,8,FALSE),FALSE))</f>
        <v>1</v>
      </c>
      <c r="AZ197" s="288">
        <f t="shared" si="25"/>
        <v>0</v>
      </c>
    </row>
    <row r="198" spans="1:52" ht="12.75" customHeight="1" x14ac:dyDescent="0.2">
      <c r="A198" s="618">
        <v>193</v>
      </c>
      <c r="B198" s="118"/>
      <c r="C198" s="119"/>
      <c r="D198" s="117"/>
      <c r="E198" s="117"/>
      <c r="F198" s="117"/>
      <c r="G198" s="118"/>
      <c r="H198" s="118"/>
      <c r="I198" s="118"/>
      <c r="J198" s="118"/>
      <c r="K198" s="117"/>
      <c r="L198" s="120"/>
      <c r="M198" s="289">
        <f t="shared" si="26"/>
        <v>0</v>
      </c>
      <c r="N198" s="290">
        <f t="shared" si="27"/>
        <v>1</v>
      </c>
      <c r="O198" s="283">
        <f>IF(ISBLANK('Worksheet 2a'!$D$13),1,
IF(AND(MAX(AC198:AE198)&gt;1,MIN(AC198:AE198)&lt;=1),MAX(AC198:AE198)*MIN(AC198:AE198),
IF(MIN(AC198:AE198)&gt;=1,MAX(AC198:AE198),MIN(AC198:AE198))))</f>
        <v>1</v>
      </c>
      <c r="P198" s="283">
        <f>IF(ISBLANK('Worksheet 2a'!$D$27),1,
IF(AND(MAX(AG198:AI198)&gt;1,MIN(AG198:AI198)&lt;=1),MAX(AG198:AI198)*MIN(AG198:AI198),
IF(MIN(AG198:AI198)&gt;=1,MAX(AG198:AI198),MIN(AG198:AI198))))</f>
        <v>1</v>
      </c>
      <c r="Q198" s="283">
        <f>IF(ISBLANK('Worksheet 2a'!$D$41),1,
IF(AND(MAX(AK198:AM198)&gt;1,MIN(AK198:AM198)&lt;=1),MAX(AK198:AM198)*MIN(AK198:AM198),
IF(MIN(AK198:AM198)&gt;=1,MAX(AK198:AM198),MIN(AK198:AM198))))</f>
        <v>1</v>
      </c>
      <c r="R198" s="283">
        <f>IF(ISBLANK('Worksheet 2b'!$D$13),1,
IF(AND(MAX(AO198:AQ198)&gt;1,MIN(AO198:AQ198)&lt;=1),MAX(AO198:AQ198)*MIN(AO198:AQ198),
IF(MIN(AO198:AQ198)&gt;=1,MAX(AO198:AQ198),MIN(AO198:AQ198))))</f>
        <v>1</v>
      </c>
      <c r="S198" s="283">
        <f>IF(ISBLANK('Worksheet 2b'!$D$27),1,
IF(AND(MAX(AS198:AU198)&gt;1,MIN(AS198:AU198)&lt;=1),MAX(AS198:AU198)*MIN(AS198:AU198),
IF(MIN(AS198:AU198)&gt;=1,MAX(AS198:AU198),MIN(AS198:AU198))))</f>
        <v>1</v>
      </c>
      <c r="T198" s="283">
        <f>IF(ISBLANK('Worksheet 2b'!$D$41),1,
IF(AND(MAX(AW198:AY198)&gt;1,MIN(AW198:AY198)&lt;=1),MAX(AW198:AY198)*MIN(AW198:AY198),
IF(MIN(AW198:AY198)&gt;=1,MAX(AW198:AY198),MIN(AW198:AY198))))</f>
        <v>1</v>
      </c>
      <c r="U198" s="669" cm="1">
        <f t="array" ref="U198">IF(MAX(O198:T198)&lt;=1,1,PRODUCT(IF(O198:T198&gt;=1,O198:T198)))</f>
        <v>1</v>
      </c>
      <c r="V198" s="669">
        <f t="shared" si="28"/>
        <v>1</v>
      </c>
      <c r="W198" s="683" t="str">
        <f t="shared" si="29"/>
        <v>X</v>
      </c>
      <c r="X198" s="683">
        <f>IF(P198=MIN($O198:$T198),IF(COUNTIF($W198:W198,"X")&gt;0,P198,"X"),P198)</f>
        <v>1</v>
      </c>
      <c r="Y198" s="683">
        <f>IF(Q198=MIN($O198:$T198),IF(COUNTIF($W198:X198,"X")&gt;0,Q198,"X"),Q198)</f>
        <v>1</v>
      </c>
      <c r="Z198" s="683">
        <f>IF(R198=MIN($O198:$T198),IF(COUNTIF($W198:Y198,"X")&gt;0,R198,"X"),R198)</f>
        <v>1</v>
      </c>
      <c r="AA198" s="683">
        <f>IF(S198=MIN($O198:$T198),IF(COUNTIF($W198:Z198,"X")&gt;0,S198,"X"),S198)</f>
        <v>1</v>
      </c>
      <c r="AB198" s="684">
        <f>IF(T198=MIN($O198:$T198),IF(COUNTIF($W198:AA198,"X")&gt;0,T198,"X"),T198)</f>
        <v>1</v>
      </c>
      <c r="AC198" s="284">
        <f ca="1">IF(OR(ISBLANK('Worksheet 2a'!$D$13),ISBLANK($D198),ISBLANK($E198),ISERROR(VLOOKUP('Worksheet 2a'!$D$13,INDIRECT(VLOOKUP('Crash Summary Worksheet'!$D198,'Crash Types &amp; Calculations'!$M$5:$N$9,2,FALSE)),VLOOKUP('Crash Summary Worksheet'!$E198,'Crash Types &amp; Calculations'!$D$5:$K$26,8,FALSE),FALSE))),1,VLOOKUP('Worksheet 2a'!$D$13,INDIRECT(VLOOKUP('Crash Summary Worksheet'!$D198,'Crash Types &amp; Calculations'!$M$5:$N$9,2,FALSE)),VLOOKUP('Crash Summary Worksheet'!$E198,'Crash Types &amp; Calculations'!$D$5:$K$26,8,FALSE),FALSE))</f>
        <v>1</v>
      </c>
      <c r="AD198" s="285">
        <f ca="1">IF(OR(ISBLANK('Worksheet 2a'!$D$13),ISBLANK($D198),ISBLANK($E198),$H198="N",ISBLANK($H198)),1,VLOOKUP('Worksheet 2a'!$D$13,INDIRECT(VLOOKUP('Crash Summary Worksheet'!$D198,'Crash Types &amp; Calculations'!$M$5:$N$9,2,FALSE)),VLOOKUP("Wet Pavement",'Crash Types &amp; Calculations'!$D$5:$K$26,8,FALSE),FALSE))</f>
        <v>1</v>
      </c>
      <c r="AE198" s="286">
        <f ca="1">IF(OR(ISBLANK('Worksheet 2a'!$D$13),ISBLANK($D198),ISBLANK($E198),$G198="N",ISBLANK($G198)),1,VLOOKUP('Worksheet 2a'!$D$13,INDIRECT(VLOOKUP('Crash Summary Worksheet'!$D198,'Crash Types &amp; Calculations'!$M$5:$N$9,2,FALSE)),VLOOKUP("Night",'Crash Types &amp; Calculations'!$D$5:$K$26,8,FALSE),FALSE))</f>
        <v>1</v>
      </c>
      <c r="AF198" s="288">
        <f t="shared" ref="AF198:AF255" si="30">IF(SUM(1-$O198,1-$P198,1-$Q198,1-$R198,1-$S198,1-$T198)=0,0,$M198*(1-O198)/SUM(1-$O198,1-$P198,1-$Q198,1-$R198,1-$S198,1-$T198))</f>
        <v>0</v>
      </c>
      <c r="AG198" s="284">
        <f ca="1">IF(OR(ISBLANK('Worksheet 2a'!$D$27),ISBLANK($D198),ISBLANK($E198),ISERROR(VLOOKUP('Worksheet 2a'!$D$27,INDIRECT(VLOOKUP('Crash Summary Worksheet'!$D198,'Crash Types &amp; Calculations'!$M$5:$N$9,2,FALSE)),VLOOKUP('Crash Summary Worksheet'!$E198,'Crash Types &amp; Calculations'!$D$5:$K$26,8,FALSE),FALSE))),1,VLOOKUP('Worksheet 2a'!$D$27,INDIRECT(VLOOKUP('Crash Summary Worksheet'!$D198,'Crash Types &amp; Calculations'!$M$5:$N$9,2,FALSE)),VLOOKUP('Crash Summary Worksheet'!$E198,'Crash Types &amp; Calculations'!$D$5:$K$26,8,FALSE),FALSE))</f>
        <v>1</v>
      </c>
      <c r="AH198" s="285">
        <f ca="1">IF(OR(ISBLANK('Worksheet 2a'!$D$27),ISBLANK($D198),ISBLANK($E198),$H198="N",ISBLANK($H198)),1,VLOOKUP('Worksheet 2a'!$D$27,INDIRECT(VLOOKUP('Crash Summary Worksheet'!$D198,'Crash Types &amp; Calculations'!$M$5:$N$9,2,FALSE)),VLOOKUP("Wet Pavement",'Crash Types &amp; Calculations'!$D$5:$K$26,8,FALSE),FALSE))</f>
        <v>1</v>
      </c>
      <c r="AI198" s="286">
        <f ca="1">IF(OR(ISBLANK('Worksheet 2a'!$D$27),ISBLANK($D198),ISBLANK($E198),$G198="N",ISBLANK($G198)),1,VLOOKUP('Worksheet 2a'!$D$27,INDIRECT(VLOOKUP('Crash Summary Worksheet'!$D198,'Crash Types &amp; Calculations'!$M$5:$N$9,2,FALSE)),VLOOKUP("Night",'Crash Types &amp; Calculations'!$D$5:$K$26,8,FALSE),FALSE))</f>
        <v>1</v>
      </c>
      <c r="AJ198" s="288">
        <f t="shared" ref="AJ198:AJ255" si="31">IF(SUM(1-$O198,1-$P198,1-$Q198,1-$R198,1-$S198,1-$T198)=0,0,$M198*(1-P198)/SUM(1-$O198,1-$P198,1-$Q198,1-$R198,1-$S198,1-$T198))</f>
        <v>0</v>
      </c>
      <c r="AK198" s="284">
        <f ca="1">IF(OR(ISBLANK('Worksheet 2a'!$D$41),ISBLANK($D198),ISBLANK($E198),ISERROR(VLOOKUP('Worksheet 2a'!$D$41,INDIRECT(VLOOKUP('Crash Summary Worksheet'!$D198,'Crash Types &amp; Calculations'!$M$5:$N$9,2,FALSE)),VLOOKUP('Crash Summary Worksheet'!$E198,'Crash Types &amp; Calculations'!$D$5:$K$26,8,FALSE),FALSE))),1,VLOOKUP('Worksheet 2a'!$D$41,INDIRECT(VLOOKUP('Crash Summary Worksheet'!$D198,'Crash Types &amp; Calculations'!$M$5:$N$9,2,FALSE)),VLOOKUP('Crash Summary Worksheet'!$E198,'Crash Types &amp; Calculations'!$D$5:$K$26,8,FALSE),FALSE))</f>
        <v>1</v>
      </c>
      <c r="AL198" s="285">
        <f ca="1">IF(OR(ISBLANK('Worksheet 2a'!$D$41),ISBLANK($D198),ISBLANK($E198),$H198="N",ISBLANK($H198)),1,VLOOKUP('Worksheet 2a'!$D$41,INDIRECT(VLOOKUP('Crash Summary Worksheet'!$D198,'Crash Types &amp; Calculations'!$M$5:$N$9,2,FALSE)),VLOOKUP("Wet Pavement",'Crash Types &amp; Calculations'!$D$5:$K$26,8,FALSE),FALSE))</f>
        <v>1</v>
      </c>
      <c r="AM198" s="287">
        <f ca="1">IF(OR(ISBLANK('Worksheet 2a'!$D$41),ISBLANK($D198),ISBLANK($E198),$G198="N",ISBLANK($G198)),1,VLOOKUP('Worksheet 2a'!$D$41,INDIRECT(VLOOKUP('Crash Summary Worksheet'!$D198,'Crash Types &amp; Calculations'!$M$5:$N$9,2,FALSE)),VLOOKUP("Night",'Crash Types &amp; Calculations'!$D$5:$K$26,8,FALSE),FALSE))</f>
        <v>1</v>
      </c>
      <c r="AN198" s="288">
        <f t="shared" ref="AN198:AN255" si="32">IF(SUM(1-$O198,1-$P198,1-$Q198,1-$R198,1-$S198,1-$T198)=0,0,$M198*(1-Q198)/SUM(1-$O198,1-$P198,1-$Q198,1-$R198,1-$S198,1-$T198))</f>
        <v>0</v>
      </c>
      <c r="AO198" s="284">
        <f ca="1">IF(OR(ISBLANK('Worksheet 2b'!$D$13),ISBLANK($D198),ISBLANK($E198),ISERROR(VLOOKUP('Worksheet 2b'!$D$13,INDIRECT(VLOOKUP('Crash Summary Worksheet'!$D198,'Crash Types &amp; Calculations'!$M$5:$N$9,2,FALSE)),VLOOKUP('Crash Summary Worksheet'!$E198,'Crash Types &amp; Calculations'!$D$5:$K$26,8,FALSE),FALSE))),1,VLOOKUP('Worksheet 2b'!$D$13,INDIRECT(VLOOKUP('Crash Summary Worksheet'!$D198,'Crash Types &amp; Calculations'!$M$5:$N$9,2,FALSE)),VLOOKUP('Crash Summary Worksheet'!$E198,'Crash Types &amp; Calculations'!$D$5:$K$26,8,FALSE),FALSE))</f>
        <v>1</v>
      </c>
      <c r="AP198" s="285">
        <f ca="1">IF(OR(ISBLANK('Worksheet 2b'!$D$13),ISBLANK($D198),ISBLANK($E198),$H198="N",ISBLANK($H198)),1,VLOOKUP('Worksheet 2b'!$D$13,INDIRECT(VLOOKUP('Crash Summary Worksheet'!$D198,'Crash Types &amp; Calculations'!$M$5:$N$9,2,FALSE)),VLOOKUP("Wet Pavement",'Crash Types &amp; Calculations'!$D$5:$K$26,8,FALSE),FALSE))</f>
        <v>1</v>
      </c>
      <c r="AQ198" s="286">
        <f ca="1">IF(OR(ISBLANK('Worksheet 2b'!$D$13),ISBLANK($D198),ISBLANK($E198),$G198="N",ISBLANK($G198)),1,VLOOKUP('Worksheet 2b'!$D$13,INDIRECT(VLOOKUP('Crash Summary Worksheet'!$D198,'Crash Types &amp; Calculations'!$M$5:$N$9,2,FALSE)),VLOOKUP("Night",'Crash Types &amp; Calculations'!$D$5:$K$26,8,FALSE),FALSE))</f>
        <v>1</v>
      </c>
      <c r="AR198" s="288">
        <f t="shared" ref="AR198:AR255" si="33">IF(SUM(1-$O198,1-$P198,1-$Q198,1-$R198,1-$S198,1-$T198)=0,0,$M198*(1-R198)/SUM(1-$O198,1-$P198,1-$Q198,1-$R198,1-$S198,1-$T198))</f>
        <v>0</v>
      </c>
      <c r="AS198" s="284">
        <f ca="1">IF(OR(ISBLANK('Worksheet 2b'!$D$27),ISBLANK($D198),ISBLANK($E198),ISERROR(VLOOKUP('Worksheet 2b'!$D$27,INDIRECT(VLOOKUP('Crash Summary Worksheet'!$D198,'Crash Types &amp; Calculations'!$M$5:$N$9,2,FALSE)),VLOOKUP('Crash Summary Worksheet'!$E198,'Crash Types &amp; Calculations'!$D$5:$K$26,8,FALSE),FALSE))),1,VLOOKUP('Worksheet 2b'!$D$27,INDIRECT(VLOOKUP('Crash Summary Worksheet'!$D198,'Crash Types &amp; Calculations'!$M$5:$N$9,2,FALSE)),VLOOKUP('Crash Summary Worksheet'!$E198,'Crash Types &amp; Calculations'!$D$5:$K$26,8,FALSE),FALSE))</f>
        <v>1</v>
      </c>
      <c r="AT198" s="285">
        <f ca="1">IF(OR(ISBLANK('Worksheet 2b'!$D$27),ISBLANK($D198),ISBLANK($E198),$H198="N",ISBLANK($H198)),1,VLOOKUP('Worksheet 2b'!$D$27,INDIRECT(VLOOKUP('Crash Summary Worksheet'!$D198,'Crash Types &amp; Calculations'!$M$5:$N$9,2,FALSE)),VLOOKUP("Wet Pavement",'Crash Types &amp; Calculations'!$D$5:$K$26,8,FALSE),FALSE))</f>
        <v>1</v>
      </c>
      <c r="AU198" s="286">
        <f ca="1">IF(OR(ISBLANK('Worksheet 2b'!$D$27),ISBLANK($D198),ISBLANK($E198),$G198="N",ISBLANK($G198)),1,VLOOKUP('Worksheet 2b'!$D$27,INDIRECT(VLOOKUP('Crash Summary Worksheet'!$D198,'Crash Types &amp; Calculations'!$M$5:$N$9,2,FALSE)),VLOOKUP("Night",'Crash Types &amp; Calculations'!$D$5:$K$26,8,FALSE),FALSE))</f>
        <v>1</v>
      </c>
      <c r="AV198" s="288">
        <f t="shared" ref="AV198:AV255" si="34">IF(SUM(1-$O198,1-$P198,1-$Q198,1-$R198,1-$S198,1-$T198)=0,0,$M198*(1-S198)/SUM(1-$O198,1-$P198,1-$Q198,1-$R198,1-$S198,1-$T198))</f>
        <v>0</v>
      </c>
      <c r="AW198" s="284">
        <f ca="1">IF(OR(ISBLANK('Worksheet 2b'!$D$41),ISBLANK($D198),ISBLANK($E198),ISERROR(VLOOKUP('Worksheet 2b'!$D$41,INDIRECT(VLOOKUP('Crash Summary Worksheet'!$D198,'Crash Types &amp; Calculations'!$M$5:$N$9,2,FALSE)),VLOOKUP('Crash Summary Worksheet'!$E198,'Crash Types &amp; Calculations'!$D$5:$K$26,8,FALSE),FALSE))),1,VLOOKUP('Worksheet 2b'!$D$41,INDIRECT(VLOOKUP('Crash Summary Worksheet'!$D198,'Crash Types &amp; Calculations'!$M$5:$N$9,2,FALSE)),VLOOKUP('Crash Summary Worksheet'!$E198,'Crash Types &amp; Calculations'!$D$5:$K$26,8,FALSE),FALSE))</f>
        <v>1</v>
      </c>
      <c r="AX198" s="285">
        <f ca="1">IF(OR(ISBLANK('Worksheet 2b'!$D$41),ISBLANK($D198),ISBLANK($E198),$H198="N",ISBLANK($H198)),1,VLOOKUP('Worksheet 2b'!$D$41,INDIRECT(VLOOKUP('Crash Summary Worksheet'!$D198,'Crash Types &amp; Calculations'!$M$5:$N$9,2,FALSE)),VLOOKUP("Wet Pavement",'Crash Types &amp; Calculations'!$D$5:$K$26,8,FALSE),FALSE))</f>
        <v>1</v>
      </c>
      <c r="AY198" s="287">
        <f ca="1">IF(OR(ISBLANK('Worksheet 2b'!$D$41),ISBLANK($D198),ISBLANK($E198),$G198="N",ISBLANK($G198)),1,VLOOKUP('Worksheet 2b'!$D$41,INDIRECT(VLOOKUP('Crash Summary Worksheet'!$D198,'Crash Types &amp; Calculations'!$M$5:$N$9,2,FALSE)),VLOOKUP("Night",'Crash Types &amp; Calculations'!$D$5:$K$26,8,FALSE),FALSE))</f>
        <v>1</v>
      </c>
      <c r="AZ198" s="288">
        <f t="shared" ref="AZ198:AZ255" si="35">IF(SUM(1-$O198,1-$P198,1-$Q198,1-$R198,1-$S198,1-$T198)=0,0,$M198*(1-T198)/SUM(1-$O198,1-$P198,1-$Q198,1-$R198,1-$S198,1-$T198))</f>
        <v>0</v>
      </c>
    </row>
    <row r="199" spans="1:52" ht="12.75" customHeight="1" x14ac:dyDescent="0.2">
      <c r="A199" s="618">
        <v>194</v>
      </c>
      <c r="B199" s="118"/>
      <c r="C199" s="119"/>
      <c r="D199" s="117"/>
      <c r="E199" s="117"/>
      <c r="F199" s="117"/>
      <c r="G199" s="118"/>
      <c r="H199" s="118"/>
      <c r="I199" s="118"/>
      <c r="J199" s="118"/>
      <c r="K199" s="117"/>
      <c r="L199" s="120"/>
      <c r="M199" s="289">
        <f t="shared" ref="M199:M255" si="36">1-N199</f>
        <v>0</v>
      </c>
      <c r="N199" s="290">
        <f t="shared" ref="N199:N255" si="37">IF(F199="Related",U199*V199,1)</f>
        <v>1</v>
      </c>
      <c r="O199" s="283">
        <f>IF(ISBLANK('Worksheet 2a'!$D$13),1,
IF(AND(MAX(AC199:AE199)&gt;1,MIN(AC199:AE199)&lt;=1),MAX(AC199:AE199)*MIN(AC199:AE199),
IF(MIN(AC199:AE199)&gt;=1,MAX(AC199:AE199),MIN(AC199:AE199))))</f>
        <v>1</v>
      </c>
      <c r="P199" s="283">
        <f>IF(ISBLANK('Worksheet 2a'!$D$27),1,
IF(AND(MAX(AG199:AI199)&gt;1,MIN(AG199:AI199)&lt;=1),MAX(AG199:AI199)*MIN(AG199:AI199),
IF(MIN(AG199:AI199)&gt;=1,MAX(AG199:AI199),MIN(AG199:AI199))))</f>
        <v>1</v>
      </c>
      <c r="Q199" s="283">
        <f>IF(ISBLANK('Worksheet 2a'!$D$41),1,
IF(AND(MAX(AK199:AM199)&gt;1,MIN(AK199:AM199)&lt;=1),MAX(AK199:AM199)*MIN(AK199:AM199),
IF(MIN(AK199:AM199)&gt;=1,MAX(AK199:AM199),MIN(AK199:AM199))))</f>
        <v>1</v>
      </c>
      <c r="R199" s="283">
        <f>IF(ISBLANK('Worksheet 2b'!$D$13),1,
IF(AND(MAX(AO199:AQ199)&gt;1,MIN(AO199:AQ199)&lt;=1),MAX(AO199:AQ199)*MIN(AO199:AQ199),
IF(MIN(AO199:AQ199)&gt;=1,MAX(AO199:AQ199),MIN(AO199:AQ199))))</f>
        <v>1</v>
      </c>
      <c r="S199" s="283">
        <f>IF(ISBLANK('Worksheet 2b'!$D$27),1,
IF(AND(MAX(AS199:AU199)&gt;1,MIN(AS199:AU199)&lt;=1),MAX(AS199:AU199)*MIN(AS199:AU199),
IF(MIN(AS199:AU199)&gt;=1,MAX(AS199:AU199),MIN(AS199:AU199))))</f>
        <v>1</v>
      </c>
      <c r="T199" s="283">
        <f>IF(ISBLANK('Worksheet 2b'!$D$41),1,
IF(AND(MAX(AW199:AY199)&gt;1,MIN(AW199:AY199)&lt;=1),MAX(AW199:AY199)*MIN(AW199:AY199),
IF(MIN(AW199:AY199)&gt;=1,MAX(AW199:AY199),MIN(AW199:AY199))))</f>
        <v>1</v>
      </c>
      <c r="U199" s="669" cm="1">
        <f t="array" ref="U199">IF(MAX(O199:T199)&lt;=1,1,PRODUCT(IF(O199:T199&gt;=1,O199:T199)))</f>
        <v>1</v>
      </c>
      <c r="V199" s="669">
        <f t="shared" ref="V199:V255" si="38">IF(MIN(O199:T199)&gt;=1,1,MIN(MIN(O199:T199),MIN(W199:AB199),(MIN(W199:AB199)*MIN(O199:T199))^MIN(MIN(W199:AB199),MIN(O199:T199))))</f>
        <v>1</v>
      </c>
      <c r="W199" s="683" t="str">
        <f t="shared" ref="W199:W255" si="39">IF(O199=MIN($O199:$T199),"X",O199)</f>
        <v>X</v>
      </c>
      <c r="X199" s="683">
        <f>IF(P199=MIN($O199:$T199),IF(COUNTIF($W199:W199,"X")&gt;0,P199,"X"),P199)</f>
        <v>1</v>
      </c>
      <c r="Y199" s="683">
        <f>IF(Q199=MIN($O199:$T199),IF(COUNTIF($W199:X199,"X")&gt;0,Q199,"X"),Q199)</f>
        <v>1</v>
      </c>
      <c r="Z199" s="683">
        <f>IF(R199=MIN($O199:$T199),IF(COUNTIF($W199:Y199,"X")&gt;0,R199,"X"),R199)</f>
        <v>1</v>
      </c>
      <c r="AA199" s="683">
        <f>IF(S199=MIN($O199:$T199),IF(COUNTIF($W199:Z199,"X")&gt;0,S199,"X"),S199)</f>
        <v>1</v>
      </c>
      <c r="AB199" s="684">
        <f>IF(T199=MIN($O199:$T199),IF(COUNTIF($W199:AA199,"X")&gt;0,T199,"X"),T199)</f>
        <v>1</v>
      </c>
      <c r="AC199" s="284">
        <f ca="1">IF(OR(ISBLANK('Worksheet 2a'!$D$13),ISBLANK($D199),ISBLANK($E199),ISERROR(VLOOKUP('Worksheet 2a'!$D$13,INDIRECT(VLOOKUP('Crash Summary Worksheet'!$D199,'Crash Types &amp; Calculations'!$M$5:$N$9,2,FALSE)),VLOOKUP('Crash Summary Worksheet'!$E199,'Crash Types &amp; Calculations'!$D$5:$K$26,8,FALSE),FALSE))),1,VLOOKUP('Worksheet 2a'!$D$13,INDIRECT(VLOOKUP('Crash Summary Worksheet'!$D199,'Crash Types &amp; Calculations'!$M$5:$N$9,2,FALSE)),VLOOKUP('Crash Summary Worksheet'!$E199,'Crash Types &amp; Calculations'!$D$5:$K$26,8,FALSE),FALSE))</f>
        <v>1</v>
      </c>
      <c r="AD199" s="285">
        <f ca="1">IF(OR(ISBLANK('Worksheet 2a'!$D$13),ISBLANK($D199),ISBLANK($E199),$H199="N",ISBLANK($H199)),1,VLOOKUP('Worksheet 2a'!$D$13,INDIRECT(VLOOKUP('Crash Summary Worksheet'!$D199,'Crash Types &amp; Calculations'!$M$5:$N$9,2,FALSE)),VLOOKUP("Wet Pavement",'Crash Types &amp; Calculations'!$D$5:$K$26,8,FALSE),FALSE))</f>
        <v>1</v>
      </c>
      <c r="AE199" s="286">
        <f ca="1">IF(OR(ISBLANK('Worksheet 2a'!$D$13),ISBLANK($D199),ISBLANK($E199),$G199="N",ISBLANK($G199)),1,VLOOKUP('Worksheet 2a'!$D$13,INDIRECT(VLOOKUP('Crash Summary Worksheet'!$D199,'Crash Types &amp; Calculations'!$M$5:$N$9,2,FALSE)),VLOOKUP("Night",'Crash Types &amp; Calculations'!$D$5:$K$26,8,FALSE),FALSE))</f>
        <v>1</v>
      </c>
      <c r="AF199" s="288">
        <f t="shared" si="30"/>
        <v>0</v>
      </c>
      <c r="AG199" s="284">
        <f ca="1">IF(OR(ISBLANK('Worksheet 2a'!$D$27),ISBLANK($D199),ISBLANK($E199),ISERROR(VLOOKUP('Worksheet 2a'!$D$27,INDIRECT(VLOOKUP('Crash Summary Worksheet'!$D199,'Crash Types &amp; Calculations'!$M$5:$N$9,2,FALSE)),VLOOKUP('Crash Summary Worksheet'!$E199,'Crash Types &amp; Calculations'!$D$5:$K$26,8,FALSE),FALSE))),1,VLOOKUP('Worksheet 2a'!$D$27,INDIRECT(VLOOKUP('Crash Summary Worksheet'!$D199,'Crash Types &amp; Calculations'!$M$5:$N$9,2,FALSE)),VLOOKUP('Crash Summary Worksheet'!$E199,'Crash Types &amp; Calculations'!$D$5:$K$26,8,FALSE),FALSE))</f>
        <v>1</v>
      </c>
      <c r="AH199" s="285">
        <f ca="1">IF(OR(ISBLANK('Worksheet 2a'!$D$27),ISBLANK($D199),ISBLANK($E199),$H199="N",ISBLANK($H199)),1,VLOOKUP('Worksheet 2a'!$D$27,INDIRECT(VLOOKUP('Crash Summary Worksheet'!$D199,'Crash Types &amp; Calculations'!$M$5:$N$9,2,FALSE)),VLOOKUP("Wet Pavement",'Crash Types &amp; Calculations'!$D$5:$K$26,8,FALSE),FALSE))</f>
        <v>1</v>
      </c>
      <c r="AI199" s="286">
        <f ca="1">IF(OR(ISBLANK('Worksheet 2a'!$D$27),ISBLANK($D199),ISBLANK($E199),$G199="N",ISBLANK($G199)),1,VLOOKUP('Worksheet 2a'!$D$27,INDIRECT(VLOOKUP('Crash Summary Worksheet'!$D199,'Crash Types &amp; Calculations'!$M$5:$N$9,2,FALSE)),VLOOKUP("Night",'Crash Types &amp; Calculations'!$D$5:$K$26,8,FALSE),FALSE))</f>
        <v>1</v>
      </c>
      <c r="AJ199" s="288">
        <f t="shared" si="31"/>
        <v>0</v>
      </c>
      <c r="AK199" s="284">
        <f ca="1">IF(OR(ISBLANK('Worksheet 2a'!$D$41),ISBLANK($D199),ISBLANK($E199),ISERROR(VLOOKUP('Worksheet 2a'!$D$41,INDIRECT(VLOOKUP('Crash Summary Worksheet'!$D199,'Crash Types &amp; Calculations'!$M$5:$N$9,2,FALSE)),VLOOKUP('Crash Summary Worksheet'!$E199,'Crash Types &amp; Calculations'!$D$5:$K$26,8,FALSE),FALSE))),1,VLOOKUP('Worksheet 2a'!$D$41,INDIRECT(VLOOKUP('Crash Summary Worksheet'!$D199,'Crash Types &amp; Calculations'!$M$5:$N$9,2,FALSE)),VLOOKUP('Crash Summary Worksheet'!$E199,'Crash Types &amp; Calculations'!$D$5:$K$26,8,FALSE),FALSE))</f>
        <v>1</v>
      </c>
      <c r="AL199" s="285">
        <f ca="1">IF(OR(ISBLANK('Worksheet 2a'!$D$41),ISBLANK($D199),ISBLANK($E199),$H199="N",ISBLANK($H199)),1,VLOOKUP('Worksheet 2a'!$D$41,INDIRECT(VLOOKUP('Crash Summary Worksheet'!$D199,'Crash Types &amp; Calculations'!$M$5:$N$9,2,FALSE)),VLOOKUP("Wet Pavement",'Crash Types &amp; Calculations'!$D$5:$K$26,8,FALSE),FALSE))</f>
        <v>1</v>
      </c>
      <c r="AM199" s="287">
        <f ca="1">IF(OR(ISBLANK('Worksheet 2a'!$D$41),ISBLANK($D199),ISBLANK($E199),$G199="N",ISBLANK($G199)),1,VLOOKUP('Worksheet 2a'!$D$41,INDIRECT(VLOOKUP('Crash Summary Worksheet'!$D199,'Crash Types &amp; Calculations'!$M$5:$N$9,2,FALSE)),VLOOKUP("Night",'Crash Types &amp; Calculations'!$D$5:$K$26,8,FALSE),FALSE))</f>
        <v>1</v>
      </c>
      <c r="AN199" s="288">
        <f t="shared" si="32"/>
        <v>0</v>
      </c>
      <c r="AO199" s="284">
        <f ca="1">IF(OR(ISBLANK('Worksheet 2b'!$D$13),ISBLANK($D199),ISBLANK($E199),ISERROR(VLOOKUP('Worksheet 2b'!$D$13,INDIRECT(VLOOKUP('Crash Summary Worksheet'!$D199,'Crash Types &amp; Calculations'!$M$5:$N$9,2,FALSE)),VLOOKUP('Crash Summary Worksheet'!$E199,'Crash Types &amp; Calculations'!$D$5:$K$26,8,FALSE),FALSE))),1,VLOOKUP('Worksheet 2b'!$D$13,INDIRECT(VLOOKUP('Crash Summary Worksheet'!$D199,'Crash Types &amp; Calculations'!$M$5:$N$9,2,FALSE)),VLOOKUP('Crash Summary Worksheet'!$E199,'Crash Types &amp; Calculations'!$D$5:$K$26,8,FALSE),FALSE))</f>
        <v>1</v>
      </c>
      <c r="AP199" s="285">
        <f ca="1">IF(OR(ISBLANK('Worksheet 2b'!$D$13),ISBLANK($D199),ISBLANK($E199),$H199="N",ISBLANK($H199)),1,VLOOKUP('Worksheet 2b'!$D$13,INDIRECT(VLOOKUP('Crash Summary Worksheet'!$D199,'Crash Types &amp; Calculations'!$M$5:$N$9,2,FALSE)),VLOOKUP("Wet Pavement",'Crash Types &amp; Calculations'!$D$5:$K$26,8,FALSE),FALSE))</f>
        <v>1</v>
      </c>
      <c r="AQ199" s="286">
        <f ca="1">IF(OR(ISBLANK('Worksheet 2b'!$D$13),ISBLANK($D199),ISBLANK($E199),$G199="N",ISBLANK($G199)),1,VLOOKUP('Worksheet 2b'!$D$13,INDIRECT(VLOOKUP('Crash Summary Worksheet'!$D199,'Crash Types &amp; Calculations'!$M$5:$N$9,2,FALSE)),VLOOKUP("Night",'Crash Types &amp; Calculations'!$D$5:$K$26,8,FALSE),FALSE))</f>
        <v>1</v>
      </c>
      <c r="AR199" s="288">
        <f t="shared" si="33"/>
        <v>0</v>
      </c>
      <c r="AS199" s="284">
        <f ca="1">IF(OR(ISBLANK('Worksheet 2b'!$D$27),ISBLANK($D199),ISBLANK($E199),ISERROR(VLOOKUP('Worksheet 2b'!$D$27,INDIRECT(VLOOKUP('Crash Summary Worksheet'!$D199,'Crash Types &amp; Calculations'!$M$5:$N$9,2,FALSE)),VLOOKUP('Crash Summary Worksheet'!$E199,'Crash Types &amp; Calculations'!$D$5:$K$26,8,FALSE),FALSE))),1,VLOOKUP('Worksheet 2b'!$D$27,INDIRECT(VLOOKUP('Crash Summary Worksheet'!$D199,'Crash Types &amp; Calculations'!$M$5:$N$9,2,FALSE)),VLOOKUP('Crash Summary Worksheet'!$E199,'Crash Types &amp; Calculations'!$D$5:$K$26,8,FALSE),FALSE))</f>
        <v>1</v>
      </c>
      <c r="AT199" s="285">
        <f ca="1">IF(OR(ISBLANK('Worksheet 2b'!$D$27),ISBLANK($D199),ISBLANK($E199),$H199="N",ISBLANK($H199)),1,VLOOKUP('Worksheet 2b'!$D$27,INDIRECT(VLOOKUP('Crash Summary Worksheet'!$D199,'Crash Types &amp; Calculations'!$M$5:$N$9,2,FALSE)),VLOOKUP("Wet Pavement",'Crash Types &amp; Calculations'!$D$5:$K$26,8,FALSE),FALSE))</f>
        <v>1</v>
      </c>
      <c r="AU199" s="286">
        <f ca="1">IF(OR(ISBLANK('Worksheet 2b'!$D$27),ISBLANK($D199),ISBLANK($E199),$G199="N",ISBLANK($G199)),1,VLOOKUP('Worksheet 2b'!$D$27,INDIRECT(VLOOKUP('Crash Summary Worksheet'!$D199,'Crash Types &amp; Calculations'!$M$5:$N$9,2,FALSE)),VLOOKUP("Night",'Crash Types &amp; Calculations'!$D$5:$K$26,8,FALSE),FALSE))</f>
        <v>1</v>
      </c>
      <c r="AV199" s="288">
        <f t="shared" si="34"/>
        <v>0</v>
      </c>
      <c r="AW199" s="284">
        <f ca="1">IF(OR(ISBLANK('Worksheet 2b'!$D$41),ISBLANK($D199),ISBLANK($E199),ISERROR(VLOOKUP('Worksheet 2b'!$D$41,INDIRECT(VLOOKUP('Crash Summary Worksheet'!$D199,'Crash Types &amp; Calculations'!$M$5:$N$9,2,FALSE)),VLOOKUP('Crash Summary Worksheet'!$E199,'Crash Types &amp; Calculations'!$D$5:$K$26,8,FALSE),FALSE))),1,VLOOKUP('Worksheet 2b'!$D$41,INDIRECT(VLOOKUP('Crash Summary Worksheet'!$D199,'Crash Types &amp; Calculations'!$M$5:$N$9,2,FALSE)),VLOOKUP('Crash Summary Worksheet'!$E199,'Crash Types &amp; Calculations'!$D$5:$K$26,8,FALSE),FALSE))</f>
        <v>1</v>
      </c>
      <c r="AX199" s="285">
        <f ca="1">IF(OR(ISBLANK('Worksheet 2b'!$D$41),ISBLANK($D199),ISBLANK($E199),$H199="N",ISBLANK($H199)),1,VLOOKUP('Worksheet 2b'!$D$41,INDIRECT(VLOOKUP('Crash Summary Worksheet'!$D199,'Crash Types &amp; Calculations'!$M$5:$N$9,2,FALSE)),VLOOKUP("Wet Pavement",'Crash Types &amp; Calculations'!$D$5:$K$26,8,FALSE),FALSE))</f>
        <v>1</v>
      </c>
      <c r="AY199" s="287">
        <f ca="1">IF(OR(ISBLANK('Worksheet 2b'!$D$41),ISBLANK($D199),ISBLANK($E199),$G199="N",ISBLANK($G199)),1,VLOOKUP('Worksheet 2b'!$D$41,INDIRECT(VLOOKUP('Crash Summary Worksheet'!$D199,'Crash Types &amp; Calculations'!$M$5:$N$9,2,FALSE)),VLOOKUP("Night",'Crash Types &amp; Calculations'!$D$5:$K$26,8,FALSE),FALSE))</f>
        <v>1</v>
      </c>
      <c r="AZ199" s="288">
        <f t="shared" si="35"/>
        <v>0</v>
      </c>
    </row>
    <row r="200" spans="1:52" ht="12.75" customHeight="1" x14ac:dyDescent="0.2">
      <c r="A200" s="618">
        <v>195</v>
      </c>
      <c r="B200" s="118"/>
      <c r="C200" s="119"/>
      <c r="D200" s="117"/>
      <c r="E200" s="117"/>
      <c r="F200" s="117"/>
      <c r="G200" s="118"/>
      <c r="H200" s="118"/>
      <c r="I200" s="118"/>
      <c r="J200" s="118"/>
      <c r="K200" s="117"/>
      <c r="L200" s="120"/>
      <c r="M200" s="289">
        <f t="shared" si="36"/>
        <v>0</v>
      </c>
      <c r="N200" s="290">
        <f t="shared" si="37"/>
        <v>1</v>
      </c>
      <c r="O200" s="283">
        <f>IF(ISBLANK('Worksheet 2a'!$D$13),1,
IF(AND(MAX(AC200:AE200)&gt;1,MIN(AC200:AE200)&lt;=1),MAX(AC200:AE200)*MIN(AC200:AE200),
IF(MIN(AC200:AE200)&gt;=1,MAX(AC200:AE200),MIN(AC200:AE200))))</f>
        <v>1</v>
      </c>
      <c r="P200" s="283">
        <f>IF(ISBLANK('Worksheet 2a'!$D$27),1,
IF(AND(MAX(AG200:AI200)&gt;1,MIN(AG200:AI200)&lt;=1),MAX(AG200:AI200)*MIN(AG200:AI200),
IF(MIN(AG200:AI200)&gt;=1,MAX(AG200:AI200),MIN(AG200:AI200))))</f>
        <v>1</v>
      </c>
      <c r="Q200" s="283">
        <f>IF(ISBLANK('Worksheet 2a'!$D$41),1,
IF(AND(MAX(AK200:AM200)&gt;1,MIN(AK200:AM200)&lt;=1),MAX(AK200:AM200)*MIN(AK200:AM200),
IF(MIN(AK200:AM200)&gt;=1,MAX(AK200:AM200),MIN(AK200:AM200))))</f>
        <v>1</v>
      </c>
      <c r="R200" s="283">
        <f>IF(ISBLANK('Worksheet 2b'!$D$13),1,
IF(AND(MAX(AO200:AQ200)&gt;1,MIN(AO200:AQ200)&lt;=1),MAX(AO200:AQ200)*MIN(AO200:AQ200),
IF(MIN(AO200:AQ200)&gt;=1,MAX(AO200:AQ200),MIN(AO200:AQ200))))</f>
        <v>1</v>
      </c>
      <c r="S200" s="283">
        <f>IF(ISBLANK('Worksheet 2b'!$D$27),1,
IF(AND(MAX(AS200:AU200)&gt;1,MIN(AS200:AU200)&lt;=1),MAX(AS200:AU200)*MIN(AS200:AU200),
IF(MIN(AS200:AU200)&gt;=1,MAX(AS200:AU200),MIN(AS200:AU200))))</f>
        <v>1</v>
      </c>
      <c r="T200" s="283">
        <f>IF(ISBLANK('Worksheet 2b'!$D$41),1,
IF(AND(MAX(AW200:AY200)&gt;1,MIN(AW200:AY200)&lt;=1),MAX(AW200:AY200)*MIN(AW200:AY200),
IF(MIN(AW200:AY200)&gt;=1,MAX(AW200:AY200),MIN(AW200:AY200))))</f>
        <v>1</v>
      </c>
      <c r="U200" s="669" cm="1">
        <f t="array" ref="U200">IF(MAX(O200:T200)&lt;=1,1,PRODUCT(IF(O200:T200&gt;=1,O200:T200)))</f>
        <v>1</v>
      </c>
      <c r="V200" s="669">
        <f t="shared" si="38"/>
        <v>1</v>
      </c>
      <c r="W200" s="683" t="str">
        <f t="shared" si="39"/>
        <v>X</v>
      </c>
      <c r="X200" s="683">
        <f>IF(P200=MIN($O200:$T200),IF(COUNTIF($W200:W200,"X")&gt;0,P200,"X"),P200)</f>
        <v>1</v>
      </c>
      <c r="Y200" s="683">
        <f>IF(Q200=MIN($O200:$T200),IF(COUNTIF($W200:X200,"X")&gt;0,Q200,"X"),Q200)</f>
        <v>1</v>
      </c>
      <c r="Z200" s="683">
        <f>IF(R200=MIN($O200:$T200),IF(COUNTIF($W200:Y200,"X")&gt;0,R200,"X"),R200)</f>
        <v>1</v>
      </c>
      <c r="AA200" s="683">
        <f>IF(S200=MIN($O200:$T200),IF(COUNTIF($W200:Z200,"X")&gt;0,S200,"X"),S200)</f>
        <v>1</v>
      </c>
      <c r="AB200" s="684">
        <f>IF(T200=MIN($O200:$T200),IF(COUNTIF($W200:AA200,"X")&gt;0,T200,"X"),T200)</f>
        <v>1</v>
      </c>
      <c r="AC200" s="284">
        <f ca="1">IF(OR(ISBLANK('Worksheet 2a'!$D$13),ISBLANK($D200),ISBLANK($E200),ISERROR(VLOOKUP('Worksheet 2a'!$D$13,INDIRECT(VLOOKUP('Crash Summary Worksheet'!$D200,'Crash Types &amp; Calculations'!$M$5:$N$9,2,FALSE)),VLOOKUP('Crash Summary Worksheet'!$E200,'Crash Types &amp; Calculations'!$D$5:$K$26,8,FALSE),FALSE))),1,VLOOKUP('Worksheet 2a'!$D$13,INDIRECT(VLOOKUP('Crash Summary Worksheet'!$D200,'Crash Types &amp; Calculations'!$M$5:$N$9,2,FALSE)),VLOOKUP('Crash Summary Worksheet'!$E200,'Crash Types &amp; Calculations'!$D$5:$K$26,8,FALSE),FALSE))</f>
        <v>1</v>
      </c>
      <c r="AD200" s="285">
        <f ca="1">IF(OR(ISBLANK('Worksheet 2a'!$D$13),ISBLANK($D200),ISBLANK($E200),$H200="N",ISBLANK($H200)),1,VLOOKUP('Worksheet 2a'!$D$13,INDIRECT(VLOOKUP('Crash Summary Worksheet'!$D200,'Crash Types &amp; Calculations'!$M$5:$N$9,2,FALSE)),VLOOKUP("Wet Pavement",'Crash Types &amp; Calculations'!$D$5:$K$26,8,FALSE),FALSE))</f>
        <v>1</v>
      </c>
      <c r="AE200" s="286">
        <f ca="1">IF(OR(ISBLANK('Worksheet 2a'!$D$13),ISBLANK($D200),ISBLANK($E200),$G200="N",ISBLANK($G200)),1,VLOOKUP('Worksheet 2a'!$D$13,INDIRECT(VLOOKUP('Crash Summary Worksheet'!$D200,'Crash Types &amp; Calculations'!$M$5:$N$9,2,FALSE)),VLOOKUP("Night",'Crash Types &amp; Calculations'!$D$5:$K$26,8,FALSE),FALSE))</f>
        <v>1</v>
      </c>
      <c r="AF200" s="288">
        <f t="shared" si="30"/>
        <v>0</v>
      </c>
      <c r="AG200" s="284">
        <f ca="1">IF(OR(ISBLANK('Worksheet 2a'!$D$27),ISBLANK($D200),ISBLANK($E200),ISERROR(VLOOKUP('Worksheet 2a'!$D$27,INDIRECT(VLOOKUP('Crash Summary Worksheet'!$D200,'Crash Types &amp; Calculations'!$M$5:$N$9,2,FALSE)),VLOOKUP('Crash Summary Worksheet'!$E200,'Crash Types &amp; Calculations'!$D$5:$K$26,8,FALSE),FALSE))),1,VLOOKUP('Worksheet 2a'!$D$27,INDIRECT(VLOOKUP('Crash Summary Worksheet'!$D200,'Crash Types &amp; Calculations'!$M$5:$N$9,2,FALSE)),VLOOKUP('Crash Summary Worksheet'!$E200,'Crash Types &amp; Calculations'!$D$5:$K$26,8,FALSE),FALSE))</f>
        <v>1</v>
      </c>
      <c r="AH200" s="285">
        <f ca="1">IF(OR(ISBLANK('Worksheet 2a'!$D$27),ISBLANK($D200),ISBLANK($E200),$H200="N",ISBLANK($H200)),1,VLOOKUP('Worksheet 2a'!$D$27,INDIRECT(VLOOKUP('Crash Summary Worksheet'!$D200,'Crash Types &amp; Calculations'!$M$5:$N$9,2,FALSE)),VLOOKUP("Wet Pavement",'Crash Types &amp; Calculations'!$D$5:$K$26,8,FALSE),FALSE))</f>
        <v>1</v>
      </c>
      <c r="AI200" s="286">
        <f ca="1">IF(OR(ISBLANK('Worksheet 2a'!$D$27),ISBLANK($D200),ISBLANK($E200),$G200="N",ISBLANK($G200)),1,VLOOKUP('Worksheet 2a'!$D$27,INDIRECT(VLOOKUP('Crash Summary Worksheet'!$D200,'Crash Types &amp; Calculations'!$M$5:$N$9,2,FALSE)),VLOOKUP("Night",'Crash Types &amp; Calculations'!$D$5:$K$26,8,FALSE),FALSE))</f>
        <v>1</v>
      </c>
      <c r="AJ200" s="288">
        <f t="shared" si="31"/>
        <v>0</v>
      </c>
      <c r="AK200" s="284">
        <f ca="1">IF(OR(ISBLANK('Worksheet 2a'!$D$41),ISBLANK($D200),ISBLANK($E200),ISERROR(VLOOKUP('Worksheet 2a'!$D$41,INDIRECT(VLOOKUP('Crash Summary Worksheet'!$D200,'Crash Types &amp; Calculations'!$M$5:$N$9,2,FALSE)),VLOOKUP('Crash Summary Worksheet'!$E200,'Crash Types &amp; Calculations'!$D$5:$K$26,8,FALSE),FALSE))),1,VLOOKUP('Worksheet 2a'!$D$41,INDIRECT(VLOOKUP('Crash Summary Worksheet'!$D200,'Crash Types &amp; Calculations'!$M$5:$N$9,2,FALSE)),VLOOKUP('Crash Summary Worksheet'!$E200,'Crash Types &amp; Calculations'!$D$5:$K$26,8,FALSE),FALSE))</f>
        <v>1</v>
      </c>
      <c r="AL200" s="285">
        <f ca="1">IF(OR(ISBLANK('Worksheet 2a'!$D$41),ISBLANK($D200),ISBLANK($E200),$H200="N",ISBLANK($H200)),1,VLOOKUP('Worksheet 2a'!$D$41,INDIRECT(VLOOKUP('Crash Summary Worksheet'!$D200,'Crash Types &amp; Calculations'!$M$5:$N$9,2,FALSE)),VLOOKUP("Wet Pavement",'Crash Types &amp; Calculations'!$D$5:$K$26,8,FALSE),FALSE))</f>
        <v>1</v>
      </c>
      <c r="AM200" s="287">
        <f ca="1">IF(OR(ISBLANK('Worksheet 2a'!$D$41),ISBLANK($D200),ISBLANK($E200),$G200="N",ISBLANK($G200)),1,VLOOKUP('Worksheet 2a'!$D$41,INDIRECT(VLOOKUP('Crash Summary Worksheet'!$D200,'Crash Types &amp; Calculations'!$M$5:$N$9,2,FALSE)),VLOOKUP("Night",'Crash Types &amp; Calculations'!$D$5:$K$26,8,FALSE),FALSE))</f>
        <v>1</v>
      </c>
      <c r="AN200" s="288">
        <f t="shared" si="32"/>
        <v>0</v>
      </c>
      <c r="AO200" s="284">
        <f ca="1">IF(OR(ISBLANK('Worksheet 2b'!$D$13),ISBLANK($D200),ISBLANK($E200),ISERROR(VLOOKUP('Worksheet 2b'!$D$13,INDIRECT(VLOOKUP('Crash Summary Worksheet'!$D200,'Crash Types &amp; Calculations'!$M$5:$N$9,2,FALSE)),VLOOKUP('Crash Summary Worksheet'!$E200,'Crash Types &amp; Calculations'!$D$5:$K$26,8,FALSE),FALSE))),1,VLOOKUP('Worksheet 2b'!$D$13,INDIRECT(VLOOKUP('Crash Summary Worksheet'!$D200,'Crash Types &amp; Calculations'!$M$5:$N$9,2,FALSE)),VLOOKUP('Crash Summary Worksheet'!$E200,'Crash Types &amp; Calculations'!$D$5:$K$26,8,FALSE),FALSE))</f>
        <v>1</v>
      </c>
      <c r="AP200" s="285">
        <f ca="1">IF(OR(ISBLANK('Worksheet 2b'!$D$13),ISBLANK($D200),ISBLANK($E200),$H200="N",ISBLANK($H200)),1,VLOOKUP('Worksheet 2b'!$D$13,INDIRECT(VLOOKUP('Crash Summary Worksheet'!$D200,'Crash Types &amp; Calculations'!$M$5:$N$9,2,FALSE)),VLOOKUP("Wet Pavement",'Crash Types &amp; Calculations'!$D$5:$K$26,8,FALSE),FALSE))</f>
        <v>1</v>
      </c>
      <c r="AQ200" s="286">
        <f ca="1">IF(OR(ISBLANK('Worksheet 2b'!$D$13),ISBLANK($D200),ISBLANK($E200),$G200="N",ISBLANK($G200)),1,VLOOKUP('Worksheet 2b'!$D$13,INDIRECT(VLOOKUP('Crash Summary Worksheet'!$D200,'Crash Types &amp; Calculations'!$M$5:$N$9,2,FALSE)),VLOOKUP("Night",'Crash Types &amp; Calculations'!$D$5:$K$26,8,FALSE),FALSE))</f>
        <v>1</v>
      </c>
      <c r="AR200" s="288">
        <f t="shared" si="33"/>
        <v>0</v>
      </c>
      <c r="AS200" s="284">
        <f ca="1">IF(OR(ISBLANK('Worksheet 2b'!$D$27),ISBLANK($D200),ISBLANK($E200),ISERROR(VLOOKUP('Worksheet 2b'!$D$27,INDIRECT(VLOOKUP('Crash Summary Worksheet'!$D200,'Crash Types &amp; Calculations'!$M$5:$N$9,2,FALSE)),VLOOKUP('Crash Summary Worksheet'!$E200,'Crash Types &amp; Calculations'!$D$5:$K$26,8,FALSE),FALSE))),1,VLOOKUP('Worksheet 2b'!$D$27,INDIRECT(VLOOKUP('Crash Summary Worksheet'!$D200,'Crash Types &amp; Calculations'!$M$5:$N$9,2,FALSE)),VLOOKUP('Crash Summary Worksheet'!$E200,'Crash Types &amp; Calculations'!$D$5:$K$26,8,FALSE),FALSE))</f>
        <v>1</v>
      </c>
      <c r="AT200" s="285">
        <f ca="1">IF(OR(ISBLANK('Worksheet 2b'!$D$27),ISBLANK($D200),ISBLANK($E200),$H200="N",ISBLANK($H200)),1,VLOOKUP('Worksheet 2b'!$D$27,INDIRECT(VLOOKUP('Crash Summary Worksheet'!$D200,'Crash Types &amp; Calculations'!$M$5:$N$9,2,FALSE)),VLOOKUP("Wet Pavement",'Crash Types &amp; Calculations'!$D$5:$K$26,8,FALSE),FALSE))</f>
        <v>1</v>
      </c>
      <c r="AU200" s="286">
        <f ca="1">IF(OR(ISBLANK('Worksheet 2b'!$D$27),ISBLANK($D200),ISBLANK($E200),$G200="N",ISBLANK($G200)),1,VLOOKUP('Worksheet 2b'!$D$27,INDIRECT(VLOOKUP('Crash Summary Worksheet'!$D200,'Crash Types &amp; Calculations'!$M$5:$N$9,2,FALSE)),VLOOKUP("Night",'Crash Types &amp; Calculations'!$D$5:$K$26,8,FALSE),FALSE))</f>
        <v>1</v>
      </c>
      <c r="AV200" s="288">
        <f t="shared" si="34"/>
        <v>0</v>
      </c>
      <c r="AW200" s="284">
        <f ca="1">IF(OR(ISBLANK('Worksheet 2b'!$D$41),ISBLANK($D200),ISBLANK($E200),ISERROR(VLOOKUP('Worksheet 2b'!$D$41,INDIRECT(VLOOKUP('Crash Summary Worksheet'!$D200,'Crash Types &amp; Calculations'!$M$5:$N$9,2,FALSE)),VLOOKUP('Crash Summary Worksheet'!$E200,'Crash Types &amp; Calculations'!$D$5:$K$26,8,FALSE),FALSE))),1,VLOOKUP('Worksheet 2b'!$D$41,INDIRECT(VLOOKUP('Crash Summary Worksheet'!$D200,'Crash Types &amp; Calculations'!$M$5:$N$9,2,FALSE)),VLOOKUP('Crash Summary Worksheet'!$E200,'Crash Types &amp; Calculations'!$D$5:$K$26,8,FALSE),FALSE))</f>
        <v>1</v>
      </c>
      <c r="AX200" s="285">
        <f ca="1">IF(OR(ISBLANK('Worksheet 2b'!$D$41),ISBLANK($D200),ISBLANK($E200),$H200="N",ISBLANK($H200)),1,VLOOKUP('Worksheet 2b'!$D$41,INDIRECT(VLOOKUP('Crash Summary Worksheet'!$D200,'Crash Types &amp; Calculations'!$M$5:$N$9,2,FALSE)),VLOOKUP("Wet Pavement",'Crash Types &amp; Calculations'!$D$5:$K$26,8,FALSE),FALSE))</f>
        <v>1</v>
      </c>
      <c r="AY200" s="287">
        <f ca="1">IF(OR(ISBLANK('Worksheet 2b'!$D$41),ISBLANK($D200),ISBLANK($E200),$G200="N",ISBLANK($G200)),1,VLOOKUP('Worksheet 2b'!$D$41,INDIRECT(VLOOKUP('Crash Summary Worksheet'!$D200,'Crash Types &amp; Calculations'!$M$5:$N$9,2,FALSE)),VLOOKUP("Night",'Crash Types &amp; Calculations'!$D$5:$K$26,8,FALSE),FALSE))</f>
        <v>1</v>
      </c>
      <c r="AZ200" s="288">
        <f t="shared" si="35"/>
        <v>0</v>
      </c>
    </row>
    <row r="201" spans="1:52" ht="12.75" customHeight="1" x14ac:dyDescent="0.2">
      <c r="A201" s="618">
        <v>196</v>
      </c>
      <c r="B201" s="118"/>
      <c r="C201" s="119"/>
      <c r="D201" s="117"/>
      <c r="E201" s="117"/>
      <c r="F201" s="117"/>
      <c r="G201" s="118"/>
      <c r="H201" s="118"/>
      <c r="I201" s="118"/>
      <c r="J201" s="118"/>
      <c r="K201" s="117"/>
      <c r="L201" s="120"/>
      <c r="M201" s="289">
        <f t="shared" si="36"/>
        <v>0</v>
      </c>
      <c r="N201" s="290">
        <f t="shared" si="37"/>
        <v>1</v>
      </c>
      <c r="O201" s="283">
        <f>IF(ISBLANK('Worksheet 2a'!$D$13),1,
IF(AND(MAX(AC201:AE201)&gt;1,MIN(AC201:AE201)&lt;=1),MAX(AC201:AE201)*MIN(AC201:AE201),
IF(MIN(AC201:AE201)&gt;=1,MAX(AC201:AE201),MIN(AC201:AE201))))</f>
        <v>1</v>
      </c>
      <c r="P201" s="283">
        <f>IF(ISBLANK('Worksheet 2a'!$D$27),1,
IF(AND(MAX(AG201:AI201)&gt;1,MIN(AG201:AI201)&lt;=1),MAX(AG201:AI201)*MIN(AG201:AI201),
IF(MIN(AG201:AI201)&gt;=1,MAX(AG201:AI201),MIN(AG201:AI201))))</f>
        <v>1</v>
      </c>
      <c r="Q201" s="283">
        <f>IF(ISBLANK('Worksheet 2a'!$D$41),1,
IF(AND(MAX(AK201:AM201)&gt;1,MIN(AK201:AM201)&lt;=1),MAX(AK201:AM201)*MIN(AK201:AM201),
IF(MIN(AK201:AM201)&gt;=1,MAX(AK201:AM201),MIN(AK201:AM201))))</f>
        <v>1</v>
      </c>
      <c r="R201" s="283">
        <f>IF(ISBLANK('Worksheet 2b'!$D$13),1,
IF(AND(MAX(AO201:AQ201)&gt;1,MIN(AO201:AQ201)&lt;=1),MAX(AO201:AQ201)*MIN(AO201:AQ201),
IF(MIN(AO201:AQ201)&gt;=1,MAX(AO201:AQ201),MIN(AO201:AQ201))))</f>
        <v>1</v>
      </c>
      <c r="S201" s="283">
        <f>IF(ISBLANK('Worksheet 2b'!$D$27),1,
IF(AND(MAX(AS201:AU201)&gt;1,MIN(AS201:AU201)&lt;=1),MAX(AS201:AU201)*MIN(AS201:AU201),
IF(MIN(AS201:AU201)&gt;=1,MAX(AS201:AU201),MIN(AS201:AU201))))</f>
        <v>1</v>
      </c>
      <c r="T201" s="283">
        <f>IF(ISBLANK('Worksheet 2b'!$D$41),1,
IF(AND(MAX(AW201:AY201)&gt;1,MIN(AW201:AY201)&lt;=1),MAX(AW201:AY201)*MIN(AW201:AY201),
IF(MIN(AW201:AY201)&gt;=1,MAX(AW201:AY201),MIN(AW201:AY201))))</f>
        <v>1</v>
      </c>
      <c r="U201" s="669" cm="1">
        <f t="array" ref="U201">IF(MAX(O201:T201)&lt;=1,1,PRODUCT(IF(O201:T201&gt;=1,O201:T201)))</f>
        <v>1</v>
      </c>
      <c r="V201" s="669">
        <f t="shared" si="38"/>
        <v>1</v>
      </c>
      <c r="W201" s="683" t="str">
        <f t="shared" si="39"/>
        <v>X</v>
      </c>
      <c r="X201" s="683">
        <f>IF(P201=MIN($O201:$T201),IF(COUNTIF($W201:W201,"X")&gt;0,P201,"X"),P201)</f>
        <v>1</v>
      </c>
      <c r="Y201" s="683">
        <f>IF(Q201=MIN($O201:$T201),IF(COUNTIF($W201:X201,"X")&gt;0,Q201,"X"),Q201)</f>
        <v>1</v>
      </c>
      <c r="Z201" s="683">
        <f>IF(R201=MIN($O201:$T201),IF(COUNTIF($W201:Y201,"X")&gt;0,R201,"X"),R201)</f>
        <v>1</v>
      </c>
      <c r="AA201" s="683">
        <f>IF(S201=MIN($O201:$T201),IF(COUNTIF($W201:Z201,"X")&gt;0,S201,"X"),S201)</f>
        <v>1</v>
      </c>
      <c r="AB201" s="684">
        <f>IF(T201=MIN($O201:$T201),IF(COUNTIF($W201:AA201,"X")&gt;0,T201,"X"),T201)</f>
        <v>1</v>
      </c>
      <c r="AC201" s="284">
        <f ca="1">IF(OR(ISBLANK('Worksheet 2a'!$D$13),ISBLANK($D201),ISBLANK($E201),ISERROR(VLOOKUP('Worksheet 2a'!$D$13,INDIRECT(VLOOKUP('Crash Summary Worksheet'!$D201,'Crash Types &amp; Calculations'!$M$5:$N$9,2,FALSE)),VLOOKUP('Crash Summary Worksheet'!$E201,'Crash Types &amp; Calculations'!$D$5:$K$26,8,FALSE),FALSE))),1,VLOOKUP('Worksheet 2a'!$D$13,INDIRECT(VLOOKUP('Crash Summary Worksheet'!$D201,'Crash Types &amp; Calculations'!$M$5:$N$9,2,FALSE)),VLOOKUP('Crash Summary Worksheet'!$E201,'Crash Types &amp; Calculations'!$D$5:$K$26,8,FALSE),FALSE))</f>
        <v>1</v>
      </c>
      <c r="AD201" s="285">
        <f ca="1">IF(OR(ISBLANK('Worksheet 2a'!$D$13),ISBLANK($D201),ISBLANK($E201),$H201="N",ISBLANK($H201)),1,VLOOKUP('Worksheet 2a'!$D$13,INDIRECT(VLOOKUP('Crash Summary Worksheet'!$D201,'Crash Types &amp; Calculations'!$M$5:$N$9,2,FALSE)),VLOOKUP("Wet Pavement",'Crash Types &amp; Calculations'!$D$5:$K$26,8,FALSE),FALSE))</f>
        <v>1</v>
      </c>
      <c r="AE201" s="286">
        <f ca="1">IF(OR(ISBLANK('Worksheet 2a'!$D$13),ISBLANK($D201),ISBLANK($E201),$G201="N",ISBLANK($G201)),1,VLOOKUP('Worksheet 2a'!$D$13,INDIRECT(VLOOKUP('Crash Summary Worksheet'!$D201,'Crash Types &amp; Calculations'!$M$5:$N$9,2,FALSE)),VLOOKUP("Night",'Crash Types &amp; Calculations'!$D$5:$K$26,8,FALSE),FALSE))</f>
        <v>1</v>
      </c>
      <c r="AF201" s="288">
        <f t="shared" si="30"/>
        <v>0</v>
      </c>
      <c r="AG201" s="284">
        <f ca="1">IF(OR(ISBLANK('Worksheet 2a'!$D$27),ISBLANK($D201),ISBLANK($E201),ISERROR(VLOOKUP('Worksheet 2a'!$D$27,INDIRECT(VLOOKUP('Crash Summary Worksheet'!$D201,'Crash Types &amp; Calculations'!$M$5:$N$9,2,FALSE)),VLOOKUP('Crash Summary Worksheet'!$E201,'Crash Types &amp; Calculations'!$D$5:$K$26,8,FALSE),FALSE))),1,VLOOKUP('Worksheet 2a'!$D$27,INDIRECT(VLOOKUP('Crash Summary Worksheet'!$D201,'Crash Types &amp; Calculations'!$M$5:$N$9,2,FALSE)),VLOOKUP('Crash Summary Worksheet'!$E201,'Crash Types &amp; Calculations'!$D$5:$K$26,8,FALSE),FALSE))</f>
        <v>1</v>
      </c>
      <c r="AH201" s="285">
        <f ca="1">IF(OR(ISBLANK('Worksheet 2a'!$D$27),ISBLANK($D201),ISBLANK($E201),$H201="N",ISBLANK($H201)),1,VLOOKUP('Worksheet 2a'!$D$27,INDIRECT(VLOOKUP('Crash Summary Worksheet'!$D201,'Crash Types &amp; Calculations'!$M$5:$N$9,2,FALSE)),VLOOKUP("Wet Pavement",'Crash Types &amp; Calculations'!$D$5:$K$26,8,FALSE),FALSE))</f>
        <v>1</v>
      </c>
      <c r="AI201" s="286">
        <f ca="1">IF(OR(ISBLANK('Worksheet 2a'!$D$27),ISBLANK($D201),ISBLANK($E201),$G201="N",ISBLANK($G201)),1,VLOOKUP('Worksheet 2a'!$D$27,INDIRECT(VLOOKUP('Crash Summary Worksheet'!$D201,'Crash Types &amp; Calculations'!$M$5:$N$9,2,FALSE)),VLOOKUP("Night",'Crash Types &amp; Calculations'!$D$5:$K$26,8,FALSE),FALSE))</f>
        <v>1</v>
      </c>
      <c r="AJ201" s="288">
        <f t="shared" si="31"/>
        <v>0</v>
      </c>
      <c r="AK201" s="284">
        <f ca="1">IF(OR(ISBLANK('Worksheet 2a'!$D$41),ISBLANK($D201),ISBLANK($E201),ISERROR(VLOOKUP('Worksheet 2a'!$D$41,INDIRECT(VLOOKUP('Crash Summary Worksheet'!$D201,'Crash Types &amp; Calculations'!$M$5:$N$9,2,FALSE)),VLOOKUP('Crash Summary Worksheet'!$E201,'Crash Types &amp; Calculations'!$D$5:$K$26,8,FALSE),FALSE))),1,VLOOKUP('Worksheet 2a'!$D$41,INDIRECT(VLOOKUP('Crash Summary Worksheet'!$D201,'Crash Types &amp; Calculations'!$M$5:$N$9,2,FALSE)),VLOOKUP('Crash Summary Worksheet'!$E201,'Crash Types &amp; Calculations'!$D$5:$K$26,8,FALSE),FALSE))</f>
        <v>1</v>
      </c>
      <c r="AL201" s="285">
        <f ca="1">IF(OR(ISBLANK('Worksheet 2a'!$D$41),ISBLANK($D201),ISBLANK($E201),$H201="N",ISBLANK($H201)),1,VLOOKUP('Worksheet 2a'!$D$41,INDIRECT(VLOOKUP('Crash Summary Worksheet'!$D201,'Crash Types &amp; Calculations'!$M$5:$N$9,2,FALSE)),VLOOKUP("Wet Pavement",'Crash Types &amp; Calculations'!$D$5:$K$26,8,FALSE),FALSE))</f>
        <v>1</v>
      </c>
      <c r="AM201" s="287">
        <f ca="1">IF(OR(ISBLANK('Worksheet 2a'!$D$41),ISBLANK($D201),ISBLANK($E201),$G201="N",ISBLANK($G201)),1,VLOOKUP('Worksheet 2a'!$D$41,INDIRECT(VLOOKUP('Crash Summary Worksheet'!$D201,'Crash Types &amp; Calculations'!$M$5:$N$9,2,FALSE)),VLOOKUP("Night",'Crash Types &amp; Calculations'!$D$5:$K$26,8,FALSE),FALSE))</f>
        <v>1</v>
      </c>
      <c r="AN201" s="288">
        <f t="shared" si="32"/>
        <v>0</v>
      </c>
      <c r="AO201" s="284">
        <f ca="1">IF(OR(ISBLANK('Worksheet 2b'!$D$13),ISBLANK($D201),ISBLANK($E201),ISERROR(VLOOKUP('Worksheet 2b'!$D$13,INDIRECT(VLOOKUP('Crash Summary Worksheet'!$D201,'Crash Types &amp; Calculations'!$M$5:$N$9,2,FALSE)),VLOOKUP('Crash Summary Worksheet'!$E201,'Crash Types &amp; Calculations'!$D$5:$K$26,8,FALSE),FALSE))),1,VLOOKUP('Worksheet 2b'!$D$13,INDIRECT(VLOOKUP('Crash Summary Worksheet'!$D201,'Crash Types &amp; Calculations'!$M$5:$N$9,2,FALSE)),VLOOKUP('Crash Summary Worksheet'!$E201,'Crash Types &amp; Calculations'!$D$5:$K$26,8,FALSE),FALSE))</f>
        <v>1</v>
      </c>
      <c r="AP201" s="285">
        <f ca="1">IF(OR(ISBLANK('Worksheet 2b'!$D$13),ISBLANK($D201),ISBLANK($E201),$H201="N",ISBLANK($H201)),1,VLOOKUP('Worksheet 2b'!$D$13,INDIRECT(VLOOKUP('Crash Summary Worksheet'!$D201,'Crash Types &amp; Calculations'!$M$5:$N$9,2,FALSE)),VLOOKUP("Wet Pavement",'Crash Types &amp; Calculations'!$D$5:$K$26,8,FALSE),FALSE))</f>
        <v>1</v>
      </c>
      <c r="AQ201" s="286">
        <f ca="1">IF(OR(ISBLANK('Worksheet 2b'!$D$13),ISBLANK($D201),ISBLANK($E201),$G201="N",ISBLANK($G201)),1,VLOOKUP('Worksheet 2b'!$D$13,INDIRECT(VLOOKUP('Crash Summary Worksheet'!$D201,'Crash Types &amp; Calculations'!$M$5:$N$9,2,FALSE)),VLOOKUP("Night",'Crash Types &amp; Calculations'!$D$5:$K$26,8,FALSE),FALSE))</f>
        <v>1</v>
      </c>
      <c r="AR201" s="288">
        <f t="shared" si="33"/>
        <v>0</v>
      </c>
      <c r="AS201" s="284">
        <f ca="1">IF(OR(ISBLANK('Worksheet 2b'!$D$27),ISBLANK($D201),ISBLANK($E201),ISERROR(VLOOKUP('Worksheet 2b'!$D$27,INDIRECT(VLOOKUP('Crash Summary Worksheet'!$D201,'Crash Types &amp; Calculations'!$M$5:$N$9,2,FALSE)),VLOOKUP('Crash Summary Worksheet'!$E201,'Crash Types &amp; Calculations'!$D$5:$K$26,8,FALSE),FALSE))),1,VLOOKUP('Worksheet 2b'!$D$27,INDIRECT(VLOOKUP('Crash Summary Worksheet'!$D201,'Crash Types &amp; Calculations'!$M$5:$N$9,2,FALSE)),VLOOKUP('Crash Summary Worksheet'!$E201,'Crash Types &amp; Calculations'!$D$5:$K$26,8,FALSE),FALSE))</f>
        <v>1</v>
      </c>
      <c r="AT201" s="285">
        <f ca="1">IF(OR(ISBLANK('Worksheet 2b'!$D$27),ISBLANK($D201),ISBLANK($E201),$H201="N",ISBLANK($H201)),1,VLOOKUP('Worksheet 2b'!$D$27,INDIRECT(VLOOKUP('Crash Summary Worksheet'!$D201,'Crash Types &amp; Calculations'!$M$5:$N$9,2,FALSE)),VLOOKUP("Wet Pavement",'Crash Types &amp; Calculations'!$D$5:$K$26,8,FALSE),FALSE))</f>
        <v>1</v>
      </c>
      <c r="AU201" s="286">
        <f ca="1">IF(OR(ISBLANK('Worksheet 2b'!$D$27),ISBLANK($D201),ISBLANK($E201),$G201="N",ISBLANK($G201)),1,VLOOKUP('Worksheet 2b'!$D$27,INDIRECT(VLOOKUP('Crash Summary Worksheet'!$D201,'Crash Types &amp; Calculations'!$M$5:$N$9,2,FALSE)),VLOOKUP("Night",'Crash Types &amp; Calculations'!$D$5:$K$26,8,FALSE),FALSE))</f>
        <v>1</v>
      </c>
      <c r="AV201" s="288">
        <f t="shared" si="34"/>
        <v>0</v>
      </c>
      <c r="AW201" s="284">
        <f ca="1">IF(OR(ISBLANK('Worksheet 2b'!$D$41),ISBLANK($D201),ISBLANK($E201),ISERROR(VLOOKUP('Worksheet 2b'!$D$41,INDIRECT(VLOOKUP('Crash Summary Worksheet'!$D201,'Crash Types &amp; Calculations'!$M$5:$N$9,2,FALSE)),VLOOKUP('Crash Summary Worksheet'!$E201,'Crash Types &amp; Calculations'!$D$5:$K$26,8,FALSE),FALSE))),1,VLOOKUP('Worksheet 2b'!$D$41,INDIRECT(VLOOKUP('Crash Summary Worksheet'!$D201,'Crash Types &amp; Calculations'!$M$5:$N$9,2,FALSE)),VLOOKUP('Crash Summary Worksheet'!$E201,'Crash Types &amp; Calculations'!$D$5:$K$26,8,FALSE),FALSE))</f>
        <v>1</v>
      </c>
      <c r="AX201" s="285">
        <f ca="1">IF(OR(ISBLANK('Worksheet 2b'!$D$41),ISBLANK($D201),ISBLANK($E201),$H201="N",ISBLANK($H201)),1,VLOOKUP('Worksheet 2b'!$D$41,INDIRECT(VLOOKUP('Crash Summary Worksheet'!$D201,'Crash Types &amp; Calculations'!$M$5:$N$9,2,FALSE)),VLOOKUP("Wet Pavement",'Crash Types &amp; Calculations'!$D$5:$K$26,8,FALSE),FALSE))</f>
        <v>1</v>
      </c>
      <c r="AY201" s="287">
        <f ca="1">IF(OR(ISBLANK('Worksheet 2b'!$D$41),ISBLANK($D201),ISBLANK($E201),$G201="N",ISBLANK($G201)),1,VLOOKUP('Worksheet 2b'!$D$41,INDIRECT(VLOOKUP('Crash Summary Worksheet'!$D201,'Crash Types &amp; Calculations'!$M$5:$N$9,2,FALSE)),VLOOKUP("Night",'Crash Types &amp; Calculations'!$D$5:$K$26,8,FALSE),FALSE))</f>
        <v>1</v>
      </c>
      <c r="AZ201" s="288">
        <f t="shared" si="35"/>
        <v>0</v>
      </c>
    </row>
    <row r="202" spans="1:52" ht="12.75" customHeight="1" x14ac:dyDescent="0.2">
      <c r="A202" s="618">
        <v>197</v>
      </c>
      <c r="B202" s="118"/>
      <c r="C202" s="119"/>
      <c r="D202" s="117"/>
      <c r="E202" s="117"/>
      <c r="F202" s="117"/>
      <c r="G202" s="118"/>
      <c r="H202" s="118"/>
      <c r="I202" s="118"/>
      <c r="J202" s="118"/>
      <c r="K202" s="117"/>
      <c r="L202" s="120"/>
      <c r="M202" s="289">
        <f t="shared" si="36"/>
        <v>0</v>
      </c>
      <c r="N202" s="290">
        <f t="shared" si="37"/>
        <v>1</v>
      </c>
      <c r="O202" s="283">
        <f>IF(ISBLANK('Worksheet 2a'!$D$13),1,
IF(AND(MAX(AC202:AE202)&gt;1,MIN(AC202:AE202)&lt;=1),MAX(AC202:AE202)*MIN(AC202:AE202),
IF(MIN(AC202:AE202)&gt;=1,MAX(AC202:AE202),MIN(AC202:AE202))))</f>
        <v>1</v>
      </c>
      <c r="P202" s="283">
        <f>IF(ISBLANK('Worksheet 2a'!$D$27),1,
IF(AND(MAX(AG202:AI202)&gt;1,MIN(AG202:AI202)&lt;=1),MAX(AG202:AI202)*MIN(AG202:AI202),
IF(MIN(AG202:AI202)&gt;=1,MAX(AG202:AI202),MIN(AG202:AI202))))</f>
        <v>1</v>
      </c>
      <c r="Q202" s="283">
        <f>IF(ISBLANK('Worksheet 2a'!$D$41),1,
IF(AND(MAX(AK202:AM202)&gt;1,MIN(AK202:AM202)&lt;=1),MAX(AK202:AM202)*MIN(AK202:AM202),
IF(MIN(AK202:AM202)&gt;=1,MAX(AK202:AM202),MIN(AK202:AM202))))</f>
        <v>1</v>
      </c>
      <c r="R202" s="283">
        <f>IF(ISBLANK('Worksheet 2b'!$D$13),1,
IF(AND(MAX(AO202:AQ202)&gt;1,MIN(AO202:AQ202)&lt;=1),MAX(AO202:AQ202)*MIN(AO202:AQ202),
IF(MIN(AO202:AQ202)&gt;=1,MAX(AO202:AQ202),MIN(AO202:AQ202))))</f>
        <v>1</v>
      </c>
      <c r="S202" s="283">
        <f>IF(ISBLANK('Worksheet 2b'!$D$27),1,
IF(AND(MAX(AS202:AU202)&gt;1,MIN(AS202:AU202)&lt;=1),MAX(AS202:AU202)*MIN(AS202:AU202),
IF(MIN(AS202:AU202)&gt;=1,MAX(AS202:AU202),MIN(AS202:AU202))))</f>
        <v>1</v>
      </c>
      <c r="T202" s="283">
        <f>IF(ISBLANK('Worksheet 2b'!$D$41),1,
IF(AND(MAX(AW202:AY202)&gt;1,MIN(AW202:AY202)&lt;=1),MAX(AW202:AY202)*MIN(AW202:AY202),
IF(MIN(AW202:AY202)&gt;=1,MAX(AW202:AY202),MIN(AW202:AY202))))</f>
        <v>1</v>
      </c>
      <c r="U202" s="669" cm="1">
        <f t="array" ref="U202">IF(MAX(O202:T202)&lt;=1,1,PRODUCT(IF(O202:T202&gt;=1,O202:T202)))</f>
        <v>1</v>
      </c>
      <c r="V202" s="669">
        <f t="shared" si="38"/>
        <v>1</v>
      </c>
      <c r="W202" s="683" t="str">
        <f t="shared" si="39"/>
        <v>X</v>
      </c>
      <c r="X202" s="683">
        <f>IF(P202=MIN($O202:$T202),IF(COUNTIF($W202:W202,"X")&gt;0,P202,"X"),P202)</f>
        <v>1</v>
      </c>
      <c r="Y202" s="683">
        <f>IF(Q202=MIN($O202:$T202),IF(COUNTIF($W202:X202,"X")&gt;0,Q202,"X"),Q202)</f>
        <v>1</v>
      </c>
      <c r="Z202" s="683">
        <f>IF(R202=MIN($O202:$T202),IF(COUNTIF($W202:Y202,"X")&gt;0,R202,"X"),R202)</f>
        <v>1</v>
      </c>
      <c r="AA202" s="683">
        <f>IF(S202=MIN($O202:$T202),IF(COUNTIF($W202:Z202,"X")&gt;0,S202,"X"),S202)</f>
        <v>1</v>
      </c>
      <c r="AB202" s="684">
        <f>IF(T202=MIN($O202:$T202),IF(COUNTIF($W202:AA202,"X")&gt;0,T202,"X"),T202)</f>
        <v>1</v>
      </c>
      <c r="AC202" s="284">
        <f ca="1">IF(OR(ISBLANK('Worksheet 2a'!$D$13),ISBLANK($D202),ISBLANK($E202),ISERROR(VLOOKUP('Worksheet 2a'!$D$13,INDIRECT(VLOOKUP('Crash Summary Worksheet'!$D202,'Crash Types &amp; Calculations'!$M$5:$N$9,2,FALSE)),VLOOKUP('Crash Summary Worksheet'!$E202,'Crash Types &amp; Calculations'!$D$5:$K$26,8,FALSE),FALSE))),1,VLOOKUP('Worksheet 2a'!$D$13,INDIRECT(VLOOKUP('Crash Summary Worksheet'!$D202,'Crash Types &amp; Calculations'!$M$5:$N$9,2,FALSE)),VLOOKUP('Crash Summary Worksheet'!$E202,'Crash Types &amp; Calculations'!$D$5:$K$26,8,FALSE),FALSE))</f>
        <v>1</v>
      </c>
      <c r="AD202" s="285">
        <f ca="1">IF(OR(ISBLANK('Worksheet 2a'!$D$13),ISBLANK($D202),ISBLANK($E202),$H202="N",ISBLANK($H202)),1,VLOOKUP('Worksheet 2a'!$D$13,INDIRECT(VLOOKUP('Crash Summary Worksheet'!$D202,'Crash Types &amp; Calculations'!$M$5:$N$9,2,FALSE)),VLOOKUP("Wet Pavement",'Crash Types &amp; Calculations'!$D$5:$K$26,8,FALSE),FALSE))</f>
        <v>1</v>
      </c>
      <c r="AE202" s="286">
        <f ca="1">IF(OR(ISBLANK('Worksheet 2a'!$D$13),ISBLANK($D202),ISBLANK($E202),$G202="N",ISBLANK($G202)),1,VLOOKUP('Worksheet 2a'!$D$13,INDIRECT(VLOOKUP('Crash Summary Worksheet'!$D202,'Crash Types &amp; Calculations'!$M$5:$N$9,2,FALSE)),VLOOKUP("Night",'Crash Types &amp; Calculations'!$D$5:$K$26,8,FALSE),FALSE))</f>
        <v>1</v>
      </c>
      <c r="AF202" s="288">
        <f t="shared" si="30"/>
        <v>0</v>
      </c>
      <c r="AG202" s="284">
        <f ca="1">IF(OR(ISBLANK('Worksheet 2a'!$D$27),ISBLANK($D202),ISBLANK($E202),ISERROR(VLOOKUP('Worksheet 2a'!$D$27,INDIRECT(VLOOKUP('Crash Summary Worksheet'!$D202,'Crash Types &amp; Calculations'!$M$5:$N$9,2,FALSE)),VLOOKUP('Crash Summary Worksheet'!$E202,'Crash Types &amp; Calculations'!$D$5:$K$26,8,FALSE),FALSE))),1,VLOOKUP('Worksheet 2a'!$D$27,INDIRECT(VLOOKUP('Crash Summary Worksheet'!$D202,'Crash Types &amp; Calculations'!$M$5:$N$9,2,FALSE)),VLOOKUP('Crash Summary Worksheet'!$E202,'Crash Types &amp; Calculations'!$D$5:$K$26,8,FALSE),FALSE))</f>
        <v>1</v>
      </c>
      <c r="AH202" s="285">
        <f ca="1">IF(OR(ISBLANK('Worksheet 2a'!$D$27),ISBLANK($D202),ISBLANK($E202),$H202="N",ISBLANK($H202)),1,VLOOKUP('Worksheet 2a'!$D$27,INDIRECT(VLOOKUP('Crash Summary Worksheet'!$D202,'Crash Types &amp; Calculations'!$M$5:$N$9,2,FALSE)),VLOOKUP("Wet Pavement",'Crash Types &amp; Calculations'!$D$5:$K$26,8,FALSE),FALSE))</f>
        <v>1</v>
      </c>
      <c r="AI202" s="286">
        <f ca="1">IF(OR(ISBLANK('Worksheet 2a'!$D$27),ISBLANK($D202),ISBLANK($E202),$G202="N",ISBLANK($G202)),1,VLOOKUP('Worksheet 2a'!$D$27,INDIRECT(VLOOKUP('Crash Summary Worksheet'!$D202,'Crash Types &amp; Calculations'!$M$5:$N$9,2,FALSE)),VLOOKUP("Night",'Crash Types &amp; Calculations'!$D$5:$K$26,8,FALSE),FALSE))</f>
        <v>1</v>
      </c>
      <c r="AJ202" s="288">
        <f t="shared" si="31"/>
        <v>0</v>
      </c>
      <c r="AK202" s="284">
        <f ca="1">IF(OR(ISBLANK('Worksheet 2a'!$D$41),ISBLANK($D202),ISBLANK($E202),ISERROR(VLOOKUP('Worksheet 2a'!$D$41,INDIRECT(VLOOKUP('Crash Summary Worksheet'!$D202,'Crash Types &amp; Calculations'!$M$5:$N$9,2,FALSE)),VLOOKUP('Crash Summary Worksheet'!$E202,'Crash Types &amp; Calculations'!$D$5:$K$26,8,FALSE),FALSE))),1,VLOOKUP('Worksheet 2a'!$D$41,INDIRECT(VLOOKUP('Crash Summary Worksheet'!$D202,'Crash Types &amp; Calculations'!$M$5:$N$9,2,FALSE)),VLOOKUP('Crash Summary Worksheet'!$E202,'Crash Types &amp; Calculations'!$D$5:$K$26,8,FALSE),FALSE))</f>
        <v>1</v>
      </c>
      <c r="AL202" s="285">
        <f ca="1">IF(OR(ISBLANK('Worksheet 2a'!$D$41),ISBLANK($D202),ISBLANK($E202),$H202="N",ISBLANK($H202)),1,VLOOKUP('Worksheet 2a'!$D$41,INDIRECT(VLOOKUP('Crash Summary Worksheet'!$D202,'Crash Types &amp; Calculations'!$M$5:$N$9,2,FALSE)),VLOOKUP("Wet Pavement",'Crash Types &amp; Calculations'!$D$5:$K$26,8,FALSE),FALSE))</f>
        <v>1</v>
      </c>
      <c r="AM202" s="287">
        <f ca="1">IF(OR(ISBLANK('Worksheet 2a'!$D$41),ISBLANK($D202),ISBLANK($E202),$G202="N",ISBLANK($G202)),1,VLOOKUP('Worksheet 2a'!$D$41,INDIRECT(VLOOKUP('Crash Summary Worksheet'!$D202,'Crash Types &amp; Calculations'!$M$5:$N$9,2,FALSE)),VLOOKUP("Night",'Crash Types &amp; Calculations'!$D$5:$K$26,8,FALSE),FALSE))</f>
        <v>1</v>
      </c>
      <c r="AN202" s="288">
        <f t="shared" si="32"/>
        <v>0</v>
      </c>
      <c r="AO202" s="284">
        <f ca="1">IF(OR(ISBLANK('Worksheet 2b'!$D$13),ISBLANK($D202),ISBLANK($E202),ISERROR(VLOOKUP('Worksheet 2b'!$D$13,INDIRECT(VLOOKUP('Crash Summary Worksheet'!$D202,'Crash Types &amp; Calculations'!$M$5:$N$9,2,FALSE)),VLOOKUP('Crash Summary Worksheet'!$E202,'Crash Types &amp; Calculations'!$D$5:$K$26,8,FALSE),FALSE))),1,VLOOKUP('Worksheet 2b'!$D$13,INDIRECT(VLOOKUP('Crash Summary Worksheet'!$D202,'Crash Types &amp; Calculations'!$M$5:$N$9,2,FALSE)),VLOOKUP('Crash Summary Worksheet'!$E202,'Crash Types &amp; Calculations'!$D$5:$K$26,8,FALSE),FALSE))</f>
        <v>1</v>
      </c>
      <c r="AP202" s="285">
        <f ca="1">IF(OR(ISBLANK('Worksheet 2b'!$D$13),ISBLANK($D202),ISBLANK($E202),$H202="N",ISBLANK($H202)),1,VLOOKUP('Worksheet 2b'!$D$13,INDIRECT(VLOOKUP('Crash Summary Worksheet'!$D202,'Crash Types &amp; Calculations'!$M$5:$N$9,2,FALSE)),VLOOKUP("Wet Pavement",'Crash Types &amp; Calculations'!$D$5:$K$26,8,FALSE),FALSE))</f>
        <v>1</v>
      </c>
      <c r="AQ202" s="286">
        <f ca="1">IF(OR(ISBLANK('Worksheet 2b'!$D$13),ISBLANK($D202),ISBLANK($E202),$G202="N",ISBLANK($G202)),1,VLOOKUP('Worksheet 2b'!$D$13,INDIRECT(VLOOKUP('Crash Summary Worksheet'!$D202,'Crash Types &amp; Calculations'!$M$5:$N$9,2,FALSE)),VLOOKUP("Night",'Crash Types &amp; Calculations'!$D$5:$K$26,8,FALSE),FALSE))</f>
        <v>1</v>
      </c>
      <c r="AR202" s="288">
        <f t="shared" si="33"/>
        <v>0</v>
      </c>
      <c r="AS202" s="284">
        <f ca="1">IF(OR(ISBLANK('Worksheet 2b'!$D$27),ISBLANK($D202),ISBLANK($E202),ISERROR(VLOOKUP('Worksheet 2b'!$D$27,INDIRECT(VLOOKUP('Crash Summary Worksheet'!$D202,'Crash Types &amp; Calculations'!$M$5:$N$9,2,FALSE)),VLOOKUP('Crash Summary Worksheet'!$E202,'Crash Types &amp; Calculations'!$D$5:$K$26,8,FALSE),FALSE))),1,VLOOKUP('Worksheet 2b'!$D$27,INDIRECT(VLOOKUP('Crash Summary Worksheet'!$D202,'Crash Types &amp; Calculations'!$M$5:$N$9,2,FALSE)),VLOOKUP('Crash Summary Worksheet'!$E202,'Crash Types &amp; Calculations'!$D$5:$K$26,8,FALSE),FALSE))</f>
        <v>1</v>
      </c>
      <c r="AT202" s="285">
        <f ca="1">IF(OR(ISBLANK('Worksheet 2b'!$D$27),ISBLANK($D202),ISBLANK($E202),$H202="N",ISBLANK($H202)),1,VLOOKUP('Worksheet 2b'!$D$27,INDIRECT(VLOOKUP('Crash Summary Worksheet'!$D202,'Crash Types &amp; Calculations'!$M$5:$N$9,2,FALSE)),VLOOKUP("Wet Pavement",'Crash Types &amp; Calculations'!$D$5:$K$26,8,FALSE),FALSE))</f>
        <v>1</v>
      </c>
      <c r="AU202" s="286">
        <f ca="1">IF(OR(ISBLANK('Worksheet 2b'!$D$27),ISBLANK($D202),ISBLANK($E202),$G202="N",ISBLANK($G202)),1,VLOOKUP('Worksheet 2b'!$D$27,INDIRECT(VLOOKUP('Crash Summary Worksheet'!$D202,'Crash Types &amp; Calculations'!$M$5:$N$9,2,FALSE)),VLOOKUP("Night",'Crash Types &amp; Calculations'!$D$5:$K$26,8,FALSE),FALSE))</f>
        <v>1</v>
      </c>
      <c r="AV202" s="288">
        <f t="shared" si="34"/>
        <v>0</v>
      </c>
      <c r="AW202" s="284">
        <f ca="1">IF(OR(ISBLANK('Worksheet 2b'!$D$41),ISBLANK($D202),ISBLANK($E202),ISERROR(VLOOKUP('Worksheet 2b'!$D$41,INDIRECT(VLOOKUP('Crash Summary Worksheet'!$D202,'Crash Types &amp; Calculations'!$M$5:$N$9,2,FALSE)),VLOOKUP('Crash Summary Worksheet'!$E202,'Crash Types &amp; Calculations'!$D$5:$K$26,8,FALSE),FALSE))),1,VLOOKUP('Worksheet 2b'!$D$41,INDIRECT(VLOOKUP('Crash Summary Worksheet'!$D202,'Crash Types &amp; Calculations'!$M$5:$N$9,2,FALSE)),VLOOKUP('Crash Summary Worksheet'!$E202,'Crash Types &amp; Calculations'!$D$5:$K$26,8,FALSE),FALSE))</f>
        <v>1</v>
      </c>
      <c r="AX202" s="285">
        <f ca="1">IF(OR(ISBLANK('Worksheet 2b'!$D$41),ISBLANK($D202),ISBLANK($E202),$H202="N",ISBLANK($H202)),1,VLOOKUP('Worksheet 2b'!$D$41,INDIRECT(VLOOKUP('Crash Summary Worksheet'!$D202,'Crash Types &amp; Calculations'!$M$5:$N$9,2,FALSE)),VLOOKUP("Wet Pavement",'Crash Types &amp; Calculations'!$D$5:$K$26,8,FALSE),FALSE))</f>
        <v>1</v>
      </c>
      <c r="AY202" s="287">
        <f ca="1">IF(OR(ISBLANK('Worksheet 2b'!$D$41),ISBLANK($D202),ISBLANK($E202),$G202="N",ISBLANK($G202)),1,VLOOKUP('Worksheet 2b'!$D$41,INDIRECT(VLOOKUP('Crash Summary Worksheet'!$D202,'Crash Types &amp; Calculations'!$M$5:$N$9,2,FALSE)),VLOOKUP("Night",'Crash Types &amp; Calculations'!$D$5:$K$26,8,FALSE),FALSE))</f>
        <v>1</v>
      </c>
      <c r="AZ202" s="288">
        <f t="shared" si="35"/>
        <v>0</v>
      </c>
    </row>
    <row r="203" spans="1:52" ht="12.75" customHeight="1" x14ac:dyDescent="0.2">
      <c r="A203" s="618">
        <v>198</v>
      </c>
      <c r="B203" s="118"/>
      <c r="C203" s="119"/>
      <c r="D203" s="117"/>
      <c r="E203" s="117"/>
      <c r="F203" s="117"/>
      <c r="G203" s="118"/>
      <c r="H203" s="118"/>
      <c r="I203" s="118"/>
      <c r="J203" s="118"/>
      <c r="K203" s="117"/>
      <c r="L203" s="120"/>
      <c r="M203" s="289">
        <f t="shared" si="36"/>
        <v>0</v>
      </c>
      <c r="N203" s="290">
        <f t="shared" si="37"/>
        <v>1</v>
      </c>
      <c r="O203" s="283">
        <f>IF(ISBLANK('Worksheet 2a'!$D$13),1,
IF(AND(MAX(AC203:AE203)&gt;1,MIN(AC203:AE203)&lt;=1),MAX(AC203:AE203)*MIN(AC203:AE203),
IF(MIN(AC203:AE203)&gt;=1,MAX(AC203:AE203),MIN(AC203:AE203))))</f>
        <v>1</v>
      </c>
      <c r="P203" s="283">
        <f>IF(ISBLANK('Worksheet 2a'!$D$27),1,
IF(AND(MAX(AG203:AI203)&gt;1,MIN(AG203:AI203)&lt;=1),MAX(AG203:AI203)*MIN(AG203:AI203),
IF(MIN(AG203:AI203)&gt;=1,MAX(AG203:AI203),MIN(AG203:AI203))))</f>
        <v>1</v>
      </c>
      <c r="Q203" s="283">
        <f>IF(ISBLANK('Worksheet 2a'!$D$41),1,
IF(AND(MAX(AK203:AM203)&gt;1,MIN(AK203:AM203)&lt;=1),MAX(AK203:AM203)*MIN(AK203:AM203),
IF(MIN(AK203:AM203)&gt;=1,MAX(AK203:AM203),MIN(AK203:AM203))))</f>
        <v>1</v>
      </c>
      <c r="R203" s="283">
        <f>IF(ISBLANK('Worksheet 2b'!$D$13),1,
IF(AND(MAX(AO203:AQ203)&gt;1,MIN(AO203:AQ203)&lt;=1),MAX(AO203:AQ203)*MIN(AO203:AQ203),
IF(MIN(AO203:AQ203)&gt;=1,MAX(AO203:AQ203),MIN(AO203:AQ203))))</f>
        <v>1</v>
      </c>
      <c r="S203" s="283">
        <f>IF(ISBLANK('Worksheet 2b'!$D$27),1,
IF(AND(MAX(AS203:AU203)&gt;1,MIN(AS203:AU203)&lt;=1),MAX(AS203:AU203)*MIN(AS203:AU203),
IF(MIN(AS203:AU203)&gt;=1,MAX(AS203:AU203),MIN(AS203:AU203))))</f>
        <v>1</v>
      </c>
      <c r="T203" s="283">
        <f>IF(ISBLANK('Worksheet 2b'!$D$41),1,
IF(AND(MAX(AW203:AY203)&gt;1,MIN(AW203:AY203)&lt;=1),MAX(AW203:AY203)*MIN(AW203:AY203),
IF(MIN(AW203:AY203)&gt;=1,MAX(AW203:AY203),MIN(AW203:AY203))))</f>
        <v>1</v>
      </c>
      <c r="U203" s="669" cm="1">
        <f t="array" ref="U203">IF(MAX(O203:T203)&lt;=1,1,PRODUCT(IF(O203:T203&gt;=1,O203:T203)))</f>
        <v>1</v>
      </c>
      <c r="V203" s="669">
        <f t="shared" si="38"/>
        <v>1</v>
      </c>
      <c r="W203" s="683" t="str">
        <f t="shared" si="39"/>
        <v>X</v>
      </c>
      <c r="X203" s="683">
        <f>IF(P203=MIN($O203:$T203),IF(COUNTIF($W203:W203,"X")&gt;0,P203,"X"),P203)</f>
        <v>1</v>
      </c>
      <c r="Y203" s="683">
        <f>IF(Q203=MIN($O203:$T203),IF(COUNTIF($W203:X203,"X")&gt;0,Q203,"X"),Q203)</f>
        <v>1</v>
      </c>
      <c r="Z203" s="683">
        <f>IF(R203=MIN($O203:$T203),IF(COUNTIF($W203:Y203,"X")&gt;0,R203,"X"),R203)</f>
        <v>1</v>
      </c>
      <c r="AA203" s="683">
        <f>IF(S203=MIN($O203:$T203),IF(COUNTIF($W203:Z203,"X")&gt;0,S203,"X"),S203)</f>
        <v>1</v>
      </c>
      <c r="AB203" s="684">
        <f>IF(T203=MIN($O203:$T203),IF(COUNTIF($W203:AA203,"X")&gt;0,T203,"X"),T203)</f>
        <v>1</v>
      </c>
      <c r="AC203" s="284">
        <f ca="1">IF(OR(ISBLANK('Worksheet 2a'!$D$13),ISBLANK($D203),ISBLANK($E203),ISERROR(VLOOKUP('Worksheet 2a'!$D$13,INDIRECT(VLOOKUP('Crash Summary Worksheet'!$D203,'Crash Types &amp; Calculations'!$M$5:$N$9,2,FALSE)),VLOOKUP('Crash Summary Worksheet'!$E203,'Crash Types &amp; Calculations'!$D$5:$K$26,8,FALSE),FALSE))),1,VLOOKUP('Worksheet 2a'!$D$13,INDIRECT(VLOOKUP('Crash Summary Worksheet'!$D203,'Crash Types &amp; Calculations'!$M$5:$N$9,2,FALSE)),VLOOKUP('Crash Summary Worksheet'!$E203,'Crash Types &amp; Calculations'!$D$5:$K$26,8,FALSE),FALSE))</f>
        <v>1</v>
      </c>
      <c r="AD203" s="285">
        <f ca="1">IF(OR(ISBLANK('Worksheet 2a'!$D$13),ISBLANK($D203),ISBLANK($E203),$H203="N",ISBLANK($H203)),1,VLOOKUP('Worksheet 2a'!$D$13,INDIRECT(VLOOKUP('Crash Summary Worksheet'!$D203,'Crash Types &amp; Calculations'!$M$5:$N$9,2,FALSE)),VLOOKUP("Wet Pavement",'Crash Types &amp; Calculations'!$D$5:$K$26,8,FALSE),FALSE))</f>
        <v>1</v>
      </c>
      <c r="AE203" s="286">
        <f ca="1">IF(OR(ISBLANK('Worksheet 2a'!$D$13),ISBLANK($D203),ISBLANK($E203),$G203="N",ISBLANK($G203)),1,VLOOKUP('Worksheet 2a'!$D$13,INDIRECT(VLOOKUP('Crash Summary Worksheet'!$D203,'Crash Types &amp; Calculations'!$M$5:$N$9,2,FALSE)),VLOOKUP("Night",'Crash Types &amp; Calculations'!$D$5:$K$26,8,FALSE),FALSE))</f>
        <v>1</v>
      </c>
      <c r="AF203" s="288">
        <f t="shared" si="30"/>
        <v>0</v>
      </c>
      <c r="AG203" s="284">
        <f ca="1">IF(OR(ISBLANK('Worksheet 2a'!$D$27),ISBLANK($D203),ISBLANK($E203),ISERROR(VLOOKUP('Worksheet 2a'!$D$27,INDIRECT(VLOOKUP('Crash Summary Worksheet'!$D203,'Crash Types &amp; Calculations'!$M$5:$N$9,2,FALSE)),VLOOKUP('Crash Summary Worksheet'!$E203,'Crash Types &amp; Calculations'!$D$5:$K$26,8,FALSE),FALSE))),1,VLOOKUP('Worksheet 2a'!$D$27,INDIRECT(VLOOKUP('Crash Summary Worksheet'!$D203,'Crash Types &amp; Calculations'!$M$5:$N$9,2,FALSE)),VLOOKUP('Crash Summary Worksheet'!$E203,'Crash Types &amp; Calculations'!$D$5:$K$26,8,FALSE),FALSE))</f>
        <v>1</v>
      </c>
      <c r="AH203" s="285">
        <f ca="1">IF(OR(ISBLANK('Worksheet 2a'!$D$27),ISBLANK($D203),ISBLANK($E203),$H203="N",ISBLANK($H203)),1,VLOOKUP('Worksheet 2a'!$D$27,INDIRECT(VLOOKUP('Crash Summary Worksheet'!$D203,'Crash Types &amp; Calculations'!$M$5:$N$9,2,FALSE)),VLOOKUP("Wet Pavement",'Crash Types &amp; Calculations'!$D$5:$K$26,8,FALSE),FALSE))</f>
        <v>1</v>
      </c>
      <c r="AI203" s="286">
        <f ca="1">IF(OR(ISBLANK('Worksheet 2a'!$D$27),ISBLANK($D203),ISBLANK($E203),$G203="N",ISBLANK($G203)),1,VLOOKUP('Worksheet 2a'!$D$27,INDIRECT(VLOOKUP('Crash Summary Worksheet'!$D203,'Crash Types &amp; Calculations'!$M$5:$N$9,2,FALSE)),VLOOKUP("Night",'Crash Types &amp; Calculations'!$D$5:$K$26,8,FALSE),FALSE))</f>
        <v>1</v>
      </c>
      <c r="AJ203" s="288">
        <f t="shared" si="31"/>
        <v>0</v>
      </c>
      <c r="AK203" s="284">
        <f ca="1">IF(OR(ISBLANK('Worksheet 2a'!$D$41),ISBLANK($D203),ISBLANK($E203),ISERROR(VLOOKUP('Worksheet 2a'!$D$41,INDIRECT(VLOOKUP('Crash Summary Worksheet'!$D203,'Crash Types &amp; Calculations'!$M$5:$N$9,2,FALSE)),VLOOKUP('Crash Summary Worksheet'!$E203,'Crash Types &amp; Calculations'!$D$5:$K$26,8,FALSE),FALSE))),1,VLOOKUP('Worksheet 2a'!$D$41,INDIRECT(VLOOKUP('Crash Summary Worksheet'!$D203,'Crash Types &amp; Calculations'!$M$5:$N$9,2,FALSE)),VLOOKUP('Crash Summary Worksheet'!$E203,'Crash Types &amp; Calculations'!$D$5:$K$26,8,FALSE),FALSE))</f>
        <v>1</v>
      </c>
      <c r="AL203" s="285">
        <f ca="1">IF(OR(ISBLANK('Worksheet 2a'!$D$41),ISBLANK($D203),ISBLANK($E203),$H203="N",ISBLANK($H203)),1,VLOOKUP('Worksheet 2a'!$D$41,INDIRECT(VLOOKUP('Crash Summary Worksheet'!$D203,'Crash Types &amp; Calculations'!$M$5:$N$9,2,FALSE)),VLOOKUP("Wet Pavement",'Crash Types &amp; Calculations'!$D$5:$K$26,8,FALSE),FALSE))</f>
        <v>1</v>
      </c>
      <c r="AM203" s="287">
        <f ca="1">IF(OR(ISBLANK('Worksheet 2a'!$D$41),ISBLANK($D203),ISBLANK($E203),$G203="N",ISBLANK($G203)),1,VLOOKUP('Worksheet 2a'!$D$41,INDIRECT(VLOOKUP('Crash Summary Worksheet'!$D203,'Crash Types &amp; Calculations'!$M$5:$N$9,2,FALSE)),VLOOKUP("Night",'Crash Types &amp; Calculations'!$D$5:$K$26,8,FALSE),FALSE))</f>
        <v>1</v>
      </c>
      <c r="AN203" s="288">
        <f t="shared" si="32"/>
        <v>0</v>
      </c>
      <c r="AO203" s="284">
        <f ca="1">IF(OR(ISBLANK('Worksheet 2b'!$D$13),ISBLANK($D203),ISBLANK($E203),ISERROR(VLOOKUP('Worksheet 2b'!$D$13,INDIRECT(VLOOKUP('Crash Summary Worksheet'!$D203,'Crash Types &amp; Calculations'!$M$5:$N$9,2,FALSE)),VLOOKUP('Crash Summary Worksheet'!$E203,'Crash Types &amp; Calculations'!$D$5:$K$26,8,FALSE),FALSE))),1,VLOOKUP('Worksheet 2b'!$D$13,INDIRECT(VLOOKUP('Crash Summary Worksheet'!$D203,'Crash Types &amp; Calculations'!$M$5:$N$9,2,FALSE)),VLOOKUP('Crash Summary Worksheet'!$E203,'Crash Types &amp; Calculations'!$D$5:$K$26,8,FALSE),FALSE))</f>
        <v>1</v>
      </c>
      <c r="AP203" s="285">
        <f ca="1">IF(OR(ISBLANK('Worksheet 2b'!$D$13),ISBLANK($D203),ISBLANK($E203),$H203="N",ISBLANK($H203)),1,VLOOKUP('Worksheet 2b'!$D$13,INDIRECT(VLOOKUP('Crash Summary Worksheet'!$D203,'Crash Types &amp; Calculations'!$M$5:$N$9,2,FALSE)),VLOOKUP("Wet Pavement",'Crash Types &amp; Calculations'!$D$5:$K$26,8,FALSE),FALSE))</f>
        <v>1</v>
      </c>
      <c r="AQ203" s="286">
        <f ca="1">IF(OR(ISBLANK('Worksheet 2b'!$D$13),ISBLANK($D203),ISBLANK($E203),$G203="N",ISBLANK($G203)),1,VLOOKUP('Worksheet 2b'!$D$13,INDIRECT(VLOOKUP('Crash Summary Worksheet'!$D203,'Crash Types &amp; Calculations'!$M$5:$N$9,2,FALSE)),VLOOKUP("Night",'Crash Types &amp; Calculations'!$D$5:$K$26,8,FALSE),FALSE))</f>
        <v>1</v>
      </c>
      <c r="AR203" s="288">
        <f t="shared" si="33"/>
        <v>0</v>
      </c>
      <c r="AS203" s="284">
        <f ca="1">IF(OR(ISBLANK('Worksheet 2b'!$D$27),ISBLANK($D203),ISBLANK($E203),ISERROR(VLOOKUP('Worksheet 2b'!$D$27,INDIRECT(VLOOKUP('Crash Summary Worksheet'!$D203,'Crash Types &amp; Calculations'!$M$5:$N$9,2,FALSE)),VLOOKUP('Crash Summary Worksheet'!$E203,'Crash Types &amp; Calculations'!$D$5:$K$26,8,FALSE),FALSE))),1,VLOOKUP('Worksheet 2b'!$D$27,INDIRECT(VLOOKUP('Crash Summary Worksheet'!$D203,'Crash Types &amp; Calculations'!$M$5:$N$9,2,FALSE)),VLOOKUP('Crash Summary Worksheet'!$E203,'Crash Types &amp; Calculations'!$D$5:$K$26,8,FALSE),FALSE))</f>
        <v>1</v>
      </c>
      <c r="AT203" s="285">
        <f ca="1">IF(OR(ISBLANK('Worksheet 2b'!$D$27),ISBLANK($D203),ISBLANK($E203),$H203="N",ISBLANK($H203)),1,VLOOKUP('Worksheet 2b'!$D$27,INDIRECT(VLOOKUP('Crash Summary Worksheet'!$D203,'Crash Types &amp; Calculations'!$M$5:$N$9,2,FALSE)),VLOOKUP("Wet Pavement",'Crash Types &amp; Calculations'!$D$5:$K$26,8,FALSE),FALSE))</f>
        <v>1</v>
      </c>
      <c r="AU203" s="286">
        <f ca="1">IF(OR(ISBLANK('Worksheet 2b'!$D$27),ISBLANK($D203),ISBLANK($E203),$G203="N",ISBLANK($G203)),1,VLOOKUP('Worksheet 2b'!$D$27,INDIRECT(VLOOKUP('Crash Summary Worksheet'!$D203,'Crash Types &amp; Calculations'!$M$5:$N$9,2,FALSE)),VLOOKUP("Night",'Crash Types &amp; Calculations'!$D$5:$K$26,8,FALSE),FALSE))</f>
        <v>1</v>
      </c>
      <c r="AV203" s="288">
        <f t="shared" si="34"/>
        <v>0</v>
      </c>
      <c r="AW203" s="284">
        <f ca="1">IF(OR(ISBLANK('Worksheet 2b'!$D$41),ISBLANK($D203),ISBLANK($E203),ISERROR(VLOOKUP('Worksheet 2b'!$D$41,INDIRECT(VLOOKUP('Crash Summary Worksheet'!$D203,'Crash Types &amp; Calculations'!$M$5:$N$9,2,FALSE)),VLOOKUP('Crash Summary Worksheet'!$E203,'Crash Types &amp; Calculations'!$D$5:$K$26,8,FALSE),FALSE))),1,VLOOKUP('Worksheet 2b'!$D$41,INDIRECT(VLOOKUP('Crash Summary Worksheet'!$D203,'Crash Types &amp; Calculations'!$M$5:$N$9,2,FALSE)),VLOOKUP('Crash Summary Worksheet'!$E203,'Crash Types &amp; Calculations'!$D$5:$K$26,8,FALSE),FALSE))</f>
        <v>1</v>
      </c>
      <c r="AX203" s="285">
        <f ca="1">IF(OR(ISBLANK('Worksheet 2b'!$D$41),ISBLANK($D203),ISBLANK($E203),$H203="N",ISBLANK($H203)),1,VLOOKUP('Worksheet 2b'!$D$41,INDIRECT(VLOOKUP('Crash Summary Worksheet'!$D203,'Crash Types &amp; Calculations'!$M$5:$N$9,2,FALSE)),VLOOKUP("Wet Pavement",'Crash Types &amp; Calculations'!$D$5:$K$26,8,FALSE),FALSE))</f>
        <v>1</v>
      </c>
      <c r="AY203" s="287">
        <f ca="1">IF(OR(ISBLANK('Worksheet 2b'!$D$41),ISBLANK($D203),ISBLANK($E203),$G203="N",ISBLANK($G203)),1,VLOOKUP('Worksheet 2b'!$D$41,INDIRECT(VLOOKUP('Crash Summary Worksheet'!$D203,'Crash Types &amp; Calculations'!$M$5:$N$9,2,FALSE)),VLOOKUP("Night",'Crash Types &amp; Calculations'!$D$5:$K$26,8,FALSE),FALSE))</f>
        <v>1</v>
      </c>
      <c r="AZ203" s="288">
        <f t="shared" si="35"/>
        <v>0</v>
      </c>
    </row>
    <row r="204" spans="1:52" ht="12.75" customHeight="1" x14ac:dyDescent="0.2">
      <c r="A204" s="618">
        <v>199</v>
      </c>
      <c r="B204" s="118"/>
      <c r="C204" s="119"/>
      <c r="D204" s="117"/>
      <c r="E204" s="117"/>
      <c r="F204" s="117"/>
      <c r="G204" s="118"/>
      <c r="H204" s="118"/>
      <c r="I204" s="118"/>
      <c r="J204" s="118"/>
      <c r="K204" s="117"/>
      <c r="L204" s="120"/>
      <c r="M204" s="289">
        <f t="shared" si="36"/>
        <v>0</v>
      </c>
      <c r="N204" s="290">
        <f t="shared" si="37"/>
        <v>1</v>
      </c>
      <c r="O204" s="283">
        <f>IF(ISBLANK('Worksheet 2a'!$D$13),1,
IF(AND(MAX(AC204:AE204)&gt;1,MIN(AC204:AE204)&lt;=1),MAX(AC204:AE204)*MIN(AC204:AE204),
IF(MIN(AC204:AE204)&gt;=1,MAX(AC204:AE204),MIN(AC204:AE204))))</f>
        <v>1</v>
      </c>
      <c r="P204" s="283">
        <f>IF(ISBLANK('Worksheet 2a'!$D$27),1,
IF(AND(MAX(AG204:AI204)&gt;1,MIN(AG204:AI204)&lt;=1),MAX(AG204:AI204)*MIN(AG204:AI204),
IF(MIN(AG204:AI204)&gt;=1,MAX(AG204:AI204),MIN(AG204:AI204))))</f>
        <v>1</v>
      </c>
      <c r="Q204" s="283">
        <f>IF(ISBLANK('Worksheet 2a'!$D$41),1,
IF(AND(MAX(AK204:AM204)&gt;1,MIN(AK204:AM204)&lt;=1),MAX(AK204:AM204)*MIN(AK204:AM204),
IF(MIN(AK204:AM204)&gt;=1,MAX(AK204:AM204),MIN(AK204:AM204))))</f>
        <v>1</v>
      </c>
      <c r="R204" s="283">
        <f>IF(ISBLANK('Worksheet 2b'!$D$13),1,
IF(AND(MAX(AO204:AQ204)&gt;1,MIN(AO204:AQ204)&lt;=1),MAX(AO204:AQ204)*MIN(AO204:AQ204),
IF(MIN(AO204:AQ204)&gt;=1,MAX(AO204:AQ204),MIN(AO204:AQ204))))</f>
        <v>1</v>
      </c>
      <c r="S204" s="283">
        <f>IF(ISBLANK('Worksheet 2b'!$D$27),1,
IF(AND(MAX(AS204:AU204)&gt;1,MIN(AS204:AU204)&lt;=1),MAX(AS204:AU204)*MIN(AS204:AU204),
IF(MIN(AS204:AU204)&gt;=1,MAX(AS204:AU204),MIN(AS204:AU204))))</f>
        <v>1</v>
      </c>
      <c r="T204" s="283">
        <f>IF(ISBLANK('Worksheet 2b'!$D$41),1,
IF(AND(MAX(AW204:AY204)&gt;1,MIN(AW204:AY204)&lt;=1),MAX(AW204:AY204)*MIN(AW204:AY204),
IF(MIN(AW204:AY204)&gt;=1,MAX(AW204:AY204),MIN(AW204:AY204))))</f>
        <v>1</v>
      </c>
      <c r="U204" s="669" cm="1">
        <f t="array" ref="U204">IF(MAX(O204:T204)&lt;=1,1,PRODUCT(IF(O204:T204&gt;=1,O204:T204)))</f>
        <v>1</v>
      </c>
      <c r="V204" s="669">
        <f t="shared" si="38"/>
        <v>1</v>
      </c>
      <c r="W204" s="683" t="str">
        <f t="shared" si="39"/>
        <v>X</v>
      </c>
      <c r="X204" s="683">
        <f>IF(P204=MIN($O204:$T204),IF(COUNTIF($W204:W204,"X")&gt;0,P204,"X"),P204)</f>
        <v>1</v>
      </c>
      <c r="Y204" s="683">
        <f>IF(Q204=MIN($O204:$T204),IF(COUNTIF($W204:X204,"X")&gt;0,Q204,"X"),Q204)</f>
        <v>1</v>
      </c>
      <c r="Z204" s="683">
        <f>IF(R204=MIN($O204:$T204),IF(COUNTIF($W204:Y204,"X")&gt;0,R204,"X"),R204)</f>
        <v>1</v>
      </c>
      <c r="AA204" s="683">
        <f>IF(S204=MIN($O204:$T204),IF(COUNTIF($W204:Z204,"X")&gt;0,S204,"X"),S204)</f>
        <v>1</v>
      </c>
      <c r="AB204" s="684">
        <f>IF(T204=MIN($O204:$T204),IF(COUNTIF($W204:AA204,"X")&gt;0,T204,"X"),T204)</f>
        <v>1</v>
      </c>
      <c r="AC204" s="284">
        <f ca="1">IF(OR(ISBLANK('Worksheet 2a'!$D$13),ISBLANK($D204),ISBLANK($E204),ISERROR(VLOOKUP('Worksheet 2a'!$D$13,INDIRECT(VLOOKUP('Crash Summary Worksheet'!$D204,'Crash Types &amp; Calculations'!$M$5:$N$9,2,FALSE)),VLOOKUP('Crash Summary Worksheet'!$E204,'Crash Types &amp; Calculations'!$D$5:$K$26,8,FALSE),FALSE))),1,VLOOKUP('Worksheet 2a'!$D$13,INDIRECT(VLOOKUP('Crash Summary Worksheet'!$D204,'Crash Types &amp; Calculations'!$M$5:$N$9,2,FALSE)),VLOOKUP('Crash Summary Worksheet'!$E204,'Crash Types &amp; Calculations'!$D$5:$K$26,8,FALSE),FALSE))</f>
        <v>1</v>
      </c>
      <c r="AD204" s="285">
        <f ca="1">IF(OR(ISBLANK('Worksheet 2a'!$D$13),ISBLANK($D204),ISBLANK($E204),$H204="N",ISBLANK($H204)),1,VLOOKUP('Worksheet 2a'!$D$13,INDIRECT(VLOOKUP('Crash Summary Worksheet'!$D204,'Crash Types &amp; Calculations'!$M$5:$N$9,2,FALSE)),VLOOKUP("Wet Pavement",'Crash Types &amp; Calculations'!$D$5:$K$26,8,FALSE),FALSE))</f>
        <v>1</v>
      </c>
      <c r="AE204" s="286">
        <f ca="1">IF(OR(ISBLANK('Worksheet 2a'!$D$13),ISBLANK($D204),ISBLANK($E204),$G204="N",ISBLANK($G204)),1,VLOOKUP('Worksheet 2a'!$D$13,INDIRECT(VLOOKUP('Crash Summary Worksheet'!$D204,'Crash Types &amp; Calculations'!$M$5:$N$9,2,FALSE)),VLOOKUP("Night",'Crash Types &amp; Calculations'!$D$5:$K$26,8,FALSE),FALSE))</f>
        <v>1</v>
      </c>
      <c r="AF204" s="288">
        <f t="shared" si="30"/>
        <v>0</v>
      </c>
      <c r="AG204" s="284">
        <f ca="1">IF(OR(ISBLANK('Worksheet 2a'!$D$27),ISBLANK($D204),ISBLANK($E204),ISERROR(VLOOKUP('Worksheet 2a'!$D$27,INDIRECT(VLOOKUP('Crash Summary Worksheet'!$D204,'Crash Types &amp; Calculations'!$M$5:$N$9,2,FALSE)),VLOOKUP('Crash Summary Worksheet'!$E204,'Crash Types &amp; Calculations'!$D$5:$K$26,8,FALSE),FALSE))),1,VLOOKUP('Worksheet 2a'!$D$27,INDIRECT(VLOOKUP('Crash Summary Worksheet'!$D204,'Crash Types &amp; Calculations'!$M$5:$N$9,2,FALSE)),VLOOKUP('Crash Summary Worksheet'!$E204,'Crash Types &amp; Calculations'!$D$5:$K$26,8,FALSE),FALSE))</f>
        <v>1</v>
      </c>
      <c r="AH204" s="285">
        <f ca="1">IF(OR(ISBLANK('Worksheet 2a'!$D$27),ISBLANK($D204),ISBLANK($E204),$H204="N",ISBLANK($H204)),1,VLOOKUP('Worksheet 2a'!$D$27,INDIRECT(VLOOKUP('Crash Summary Worksheet'!$D204,'Crash Types &amp; Calculations'!$M$5:$N$9,2,FALSE)),VLOOKUP("Wet Pavement",'Crash Types &amp; Calculations'!$D$5:$K$26,8,FALSE),FALSE))</f>
        <v>1</v>
      </c>
      <c r="AI204" s="286">
        <f ca="1">IF(OR(ISBLANK('Worksheet 2a'!$D$27),ISBLANK($D204),ISBLANK($E204),$G204="N",ISBLANK($G204)),1,VLOOKUP('Worksheet 2a'!$D$27,INDIRECT(VLOOKUP('Crash Summary Worksheet'!$D204,'Crash Types &amp; Calculations'!$M$5:$N$9,2,FALSE)),VLOOKUP("Night",'Crash Types &amp; Calculations'!$D$5:$K$26,8,FALSE),FALSE))</f>
        <v>1</v>
      </c>
      <c r="AJ204" s="288">
        <f t="shared" si="31"/>
        <v>0</v>
      </c>
      <c r="AK204" s="284">
        <f ca="1">IF(OR(ISBLANK('Worksheet 2a'!$D$41),ISBLANK($D204),ISBLANK($E204),ISERROR(VLOOKUP('Worksheet 2a'!$D$41,INDIRECT(VLOOKUP('Crash Summary Worksheet'!$D204,'Crash Types &amp; Calculations'!$M$5:$N$9,2,FALSE)),VLOOKUP('Crash Summary Worksheet'!$E204,'Crash Types &amp; Calculations'!$D$5:$K$26,8,FALSE),FALSE))),1,VLOOKUP('Worksheet 2a'!$D$41,INDIRECT(VLOOKUP('Crash Summary Worksheet'!$D204,'Crash Types &amp; Calculations'!$M$5:$N$9,2,FALSE)),VLOOKUP('Crash Summary Worksheet'!$E204,'Crash Types &amp; Calculations'!$D$5:$K$26,8,FALSE),FALSE))</f>
        <v>1</v>
      </c>
      <c r="AL204" s="285">
        <f ca="1">IF(OR(ISBLANK('Worksheet 2a'!$D$41),ISBLANK($D204),ISBLANK($E204),$H204="N",ISBLANK($H204)),1,VLOOKUP('Worksheet 2a'!$D$41,INDIRECT(VLOOKUP('Crash Summary Worksheet'!$D204,'Crash Types &amp; Calculations'!$M$5:$N$9,2,FALSE)),VLOOKUP("Wet Pavement",'Crash Types &amp; Calculations'!$D$5:$K$26,8,FALSE),FALSE))</f>
        <v>1</v>
      </c>
      <c r="AM204" s="287">
        <f ca="1">IF(OR(ISBLANK('Worksheet 2a'!$D$41),ISBLANK($D204),ISBLANK($E204),$G204="N",ISBLANK($G204)),1,VLOOKUP('Worksheet 2a'!$D$41,INDIRECT(VLOOKUP('Crash Summary Worksheet'!$D204,'Crash Types &amp; Calculations'!$M$5:$N$9,2,FALSE)),VLOOKUP("Night",'Crash Types &amp; Calculations'!$D$5:$K$26,8,FALSE),FALSE))</f>
        <v>1</v>
      </c>
      <c r="AN204" s="288">
        <f t="shared" si="32"/>
        <v>0</v>
      </c>
      <c r="AO204" s="284">
        <f ca="1">IF(OR(ISBLANK('Worksheet 2b'!$D$13),ISBLANK($D204),ISBLANK($E204),ISERROR(VLOOKUP('Worksheet 2b'!$D$13,INDIRECT(VLOOKUP('Crash Summary Worksheet'!$D204,'Crash Types &amp; Calculations'!$M$5:$N$9,2,FALSE)),VLOOKUP('Crash Summary Worksheet'!$E204,'Crash Types &amp; Calculations'!$D$5:$K$26,8,FALSE),FALSE))),1,VLOOKUP('Worksheet 2b'!$D$13,INDIRECT(VLOOKUP('Crash Summary Worksheet'!$D204,'Crash Types &amp; Calculations'!$M$5:$N$9,2,FALSE)),VLOOKUP('Crash Summary Worksheet'!$E204,'Crash Types &amp; Calculations'!$D$5:$K$26,8,FALSE),FALSE))</f>
        <v>1</v>
      </c>
      <c r="AP204" s="285">
        <f ca="1">IF(OR(ISBLANK('Worksheet 2b'!$D$13),ISBLANK($D204),ISBLANK($E204),$H204="N",ISBLANK($H204)),1,VLOOKUP('Worksheet 2b'!$D$13,INDIRECT(VLOOKUP('Crash Summary Worksheet'!$D204,'Crash Types &amp; Calculations'!$M$5:$N$9,2,FALSE)),VLOOKUP("Wet Pavement",'Crash Types &amp; Calculations'!$D$5:$K$26,8,FALSE),FALSE))</f>
        <v>1</v>
      </c>
      <c r="AQ204" s="286">
        <f ca="1">IF(OR(ISBLANK('Worksheet 2b'!$D$13),ISBLANK($D204),ISBLANK($E204),$G204="N",ISBLANK($G204)),1,VLOOKUP('Worksheet 2b'!$D$13,INDIRECT(VLOOKUP('Crash Summary Worksheet'!$D204,'Crash Types &amp; Calculations'!$M$5:$N$9,2,FALSE)),VLOOKUP("Night",'Crash Types &amp; Calculations'!$D$5:$K$26,8,FALSE),FALSE))</f>
        <v>1</v>
      </c>
      <c r="AR204" s="288">
        <f t="shared" si="33"/>
        <v>0</v>
      </c>
      <c r="AS204" s="284">
        <f ca="1">IF(OR(ISBLANK('Worksheet 2b'!$D$27),ISBLANK($D204),ISBLANK($E204),ISERROR(VLOOKUP('Worksheet 2b'!$D$27,INDIRECT(VLOOKUP('Crash Summary Worksheet'!$D204,'Crash Types &amp; Calculations'!$M$5:$N$9,2,FALSE)),VLOOKUP('Crash Summary Worksheet'!$E204,'Crash Types &amp; Calculations'!$D$5:$K$26,8,FALSE),FALSE))),1,VLOOKUP('Worksheet 2b'!$D$27,INDIRECT(VLOOKUP('Crash Summary Worksheet'!$D204,'Crash Types &amp; Calculations'!$M$5:$N$9,2,FALSE)),VLOOKUP('Crash Summary Worksheet'!$E204,'Crash Types &amp; Calculations'!$D$5:$K$26,8,FALSE),FALSE))</f>
        <v>1</v>
      </c>
      <c r="AT204" s="285">
        <f ca="1">IF(OR(ISBLANK('Worksheet 2b'!$D$27),ISBLANK($D204),ISBLANK($E204),$H204="N",ISBLANK($H204)),1,VLOOKUP('Worksheet 2b'!$D$27,INDIRECT(VLOOKUP('Crash Summary Worksheet'!$D204,'Crash Types &amp; Calculations'!$M$5:$N$9,2,FALSE)),VLOOKUP("Wet Pavement",'Crash Types &amp; Calculations'!$D$5:$K$26,8,FALSE),FALSE))</f>
        <v>1</v>
      </c>
      <c r="AU204" s="286">
        <f ca="1">IF(OR(ISBLANK('Worksheet 2b'!$D$27),ISBLANK($D204),ISBLANK($E204),$G204="N",ISBLANK($G204)),1,VLOOKUP('Worksheet 2b'!$D$27,INDIRECT(VLOOKUP('Crash Summary Worksheet'!$D204,'Crash Types &amp; Calculations'!$M$5:$N$9,2,FALSE)),VLOOKUP("Night",'Crash Types &amp; Calculations'!$D$5:$K$26,8,FALSE),FALSE))</f>
        <v>1</v>
      </c>
      <c r="AV204" s="288">
        <f t="shared" si="34"/>
        <v>0</v>
      </c>
      <c r="AW204" s="284">
        <f ca="1">IF(OR(ISBLANK('Worksheet 2b'!$D$41),ISBLANK($D204),ISBLANK($E204),ISERROR(VLOOKUP('Worksheet 2b'!$D$41,INDIRECT(VLOOKUP('Crash Summary Worksheet'!$D204,'Crash Types &amp; Calculations'!$M$5:$N$9,2,FALSE)),VLOOKUP('Crash Summary Worksheet'!$E204,'Crash Types &amp; Calculations'!$D$5:$K$26,8,FALSE),FALSE))),1,VLOOKUP('Worksheet 2b'!$D$41,INDIRECT(VLOOKUP('Crash Summary Worksheet'!$D204,'Crash Types &amp; Calculations'!$M$5:$N$9,2,FALSE)),VLOOKUP('Crash Summary Worksheet'!$E204,'Crash Types &amp; Calculations'!$D$5:$K$26,8,FALSE),FALSE))</f>
        <v>1</v>
      </c>
      <c r="AX204" s="285">
        <f ca="1">IF(OR(ISBLANK('Worksheet 2b'!$D$41),ISBLANK($D204),ISBLANK($E204),$H204="N",ISBLANK($H204)),1,VLOOKUP('Worksheet 2b'!$D$41,INDIRECT(VLOOKUP('Crash Summary Worksheet'!$D204,'Crash Types &amp; Calculations'!$M$5:$N$9,2,FALSE)),VLOOKUP("Wet Pavement",'Crash Types &amp; Calculations'!$D$5:$K$26,8,FALSE),FALSE))</f>
        <v>1</v>
      </c>
      <c r="AY204" s="287">
        <f ca="1">IF(OR(ISBLANK('Worksheet 2b'!$D$41),ISBLANK($D204),ISBLANK($E204),$G204="N",ISBLANK($G204)),1,VLOOKUP('Worksheet 2b'!$D$41,INDIRECT(VLOOKUP('Crash Summary Worksheet'!$D204,'Crash Types &amp; Calculations'!$M$5:$N$9,2,FALSE)),VLOOKUP("Night",'Crash Types &amp; Calculations'!$D$5:$K$26,8,FALSE),FALSE))</f>
        <v>1</v>
      </c>
      <c r="AZ204" s="288">
        <f t="shared" si="35"/>
        <v>0</v>
      </c>
    </row>
    <row r="205" spans="1:52" ht="12.75" customHeight="1" x14ac:dyDescent="0.2">
      <c r="A205" s="618">
        <v>200</v>
      </c>
      <c r="B205" s="118"/>
      <c r="C205" s="119"/>
      <c r="D205" s="117"/>
      <c r="E205" s="117"/>
      <c r="F205" s="117"/>
      <c r="G205" s="118"/>
      <c r="H205" s="118"/>
      <c r="I205" s="118"/>
      <c r="J205" s="118"/>
      <c r="K205" s="117"/>
      <c r="L205" s="120"/>
      <c r="M205" s="289">
        <f t="shared" si="36"/>
        <v>0</v>
      </c>
      <c r="N205" s="290">
        <f t="shared" si="37"/>
        <v>1</v>
      </c>
      <c r="O205" s="283">
        <f>IF(ISBLANK('Worksheet 2a'!$D$13),1,
IF(AND(MAX(AC205:AE205)&gt;1,MIN(AC205:AE205)&lt;=1),MAX(AC205:AE205)*MIN(AC205:AE205),
IF(MIN(AC205:AE205)&gt;=1,MAX(AC205:AE205),MIN(AC205:AE205))))</f>
        <v>1</v>
      </c>
      <c r="P205" s="283">
        <f>IF(ISBLANK('Worksheet 2a'!$D$27),1,
IF(AND(MAX(AG205:AI205)&gt;1,MIN(AG205:AI205)&lt;=1),MAX(AG205:AI205)*MIN(AG205:AI205),
IF(MIN(AG205:AI205)&gt;=1,MAX(AG205:AI205),MIN(AG205:AI205))))</f>
        <v>1</v>
      </c>
      <c r="Q205" s="283">
        <f>IF(ISBLANK('Worksheet 2a'!$D$41),1,
IF(AND(MAX(AK205:AM205)&gt;1,MIN(AK205:AM205)&lt;=1),MAX(AK205:AM205)*MIN(AK205:AM205),
IF(MIN(AK205:AM205)&gt;=1,MAX(AK205:AM205),MIN(AK205:AM205))))</f>
        <v>1</v>
      </c>
      <c r="R205" s="283">
        <f>IF(ISBLANK('Worksheet 2b'!$D$13),1,
IF(AND(MAX(AO205:AQ205)&gt;1,MIN(AO205:AQ205)&lt;=1),MAX(AO205:AQ205)*MIN(AO205:AQ205),
IF(MIN(AO205:AQ205)&gt;=1,MAX(AO205:AQ205),MIN(AO205:AQ205))))</f>
        <v>1</v>
      </c>
      <c r="S205" s="283">
        <f>IF(ISBLANK('Worksheet 2b'!$D$27),1,
IF(AND(MAX(AS205:AU205)&gt;1,MIN(AS205:AU205)&lt;=1),MAX(AS205:AU205)*MIN(AS205:AU205),
IF(MIN(AS205:AU205)&gt;=1,MAX(AS205:AU205),MIN(AS205:AU205))))</f>
        <v>1</v>
      </c>
      <c r="T205" s="283">
        <f>IF(ISBLANK('Worksheet 2b'!$D$41),1,
IF(AND(MAX(AW205:AY205)&gt;1,MIN(AW205:AY205)&lt;=1),MAX(AW205:AY205)*MIN(AW205:AY205),
IF(MIN(AW205:AY205)&gt;=1,MAX(AW205:AY205),MIN(AW205:AY205))))</f>
        <v>1</v>
      </c>
      <c r="U205" s="669" cm="1">
        <f t="array" ref="U205">IF(MAX(O205:T205)&lt;=1,1,PRODUCT(IF(O205:T205&gt;=1,O205:T205)))</f>
        <v>1</v>
      </c>
      <c r="V205" s="669">
        <f t="shared" si="38"/>
        <v>1</v>
      </c>
      <c r="W205" s="683" t="str">
        <f t="shared" si="39"/>
        <v>X</v>
      </c>
      <c r="X205" s="683">
        <f>IF(P205=MIN($O205:$T205),IF(COUNTIF($W205:W205,"X")&gt;0,P205,"X"),P205)</f>
        <v>1</v>
      </c>
      <c r="Y205" s="683">
        <f>IF(Q205=MIN($O205:$T205),IF(COUNTIF($W205:X205,"X")&gt;0,Q205,"X"),Q205)</f>
        <v>1</v>
      </c>
      <c r="Z205" s="683">
        <f>IF(R205=MIN($O205:$T205),IF(COUNTIF($W205:Y205,"X")&gt;0,R205,"X"),R205)</f>
        <v>1</v>
      </c>
      <c r="AA205" s="683">
        <f>IF(S205=MIN($O205:$T205),IF(COUNTIF($W205:Z205,"X")&gt;0,S205,"X"),S205)</f>
        <v>1</v>
      </c>
      <c r="AB205" s="684">
        <f>IF(T205=MIN($O205:$T205),IF(COUNTIF($W205:AA205,"X")&gt;0,T205,"X"),T205)</f>
        <v>1</v>
      </c>
      <c r="AC205" s="284">
        <f ca="1">IF(OR(ISBLANK('Worksheet 2a'!$D$13),ISBLANK($D205),ISBLANK($E205),ISERROR(VLOOKUP('Worksheet 2a'!$D$13,INDIRECT(VLOOKUP('Crash Summary Worksheet'!$D205,'Crash Types &amp; Calculations'!$M$5:$N$9,2,FALSE)),VLOOKUP('Crash Summary Worksheet'!$E205,'Crash Types &amp; Calculations'!$D$5:$K$26,8,FALSE),FALSE))),1,VLOOKUP('Worksheet 2a'!$D$13,INDIRECT(VLOOKUP('Crash Summary Worksheet'!$D205,'Crash Types &amp; Calculations'!$M$5:$N$9,2,FALSE)),VLOOKUP('Crash Summary Worksheet'!$E205,'Crash Types &amp; Calculations'!$D$5:$K$26,8,FALSE),FALSE))</f>
        <v>1</v>
      </c>
      <c r="AD205" s="285">
        <f ca="1">IF(OR(ISBLANK('Worksheet 2a'!$D$13),ISBLANK($D205),ISBLANK($E205),$H205="N",ISBLANK($H205)),1,VLOOKUP('Worksheet 2a'!$D$13,INDIRECT(VLOOKUP('Crash Summary Worksheet'!$D205,'Crash Types &amp; Calculations'!$M$5:$N$9,2,FALSE)),VLOOKUP("Wet Pavement",'Crash Types &amp; Calculations'!$D$5:$K$26,8,FALSE),FALSE))</f>
        <v>1</v>
      </c>
      <c r="AE205" s="286">
        <f ca="1">IF(OR(ISBLANK('Worksheet 2a'!$D$13),ISBLANK($D205),ISBLANK($E205),$G205="N",ISBLANK($G205)),1,VLOOKUP('Worksheet 2a'!$D$13,INDIRECT(VLOOKUP('Crash Summary Worksheet'!$D205,'Crash Types &amp; Calculations'!$M$5:$N$9,2,FALSE)),VLOOKUP("Night",'Crash Types &amp; Calculations'!$D$5:$K$26,8,FALSE),FALSE))</f>
        <v>1</v>
      </c>
      <c r="AF205" s="288">
        <f t="shared" si="30"/>
        <v>0</v>
      </c>
      <c r="AG205" s="284">
        <f ca="1">IF(OR(ISBLANK('Worksheet 2a'!$D$27),ISBLANK($D205),ISBLANK($E205),ISERROR(VLOOKUP('Worksheet 2a'!$D$27,INDIRECT(VLOOKUP('Crash Summary Worksheet'!$D205,'Crash Types &amp; Calculations'!$M$5:$N$9,2,FALSE)),VLOOKUP('Crash Summary Worksheet'!$E205,'Crash Types &amp; Calculations'!$D$5:$K$26,8,FALSE),FALSE))),1,VLOOKUP('Worksheet 2a'!$D$27,INDIRECT(VLOOKUP('Crash Summary Worksheet'!$D205,'Crash Types &amp; Calculations'!$M$5:$N$9,2,FALSE)),VLOOKUP('Crash Summary Worksheet'!$E205,'Crash Types &amp; Calculations'!$D$5:$K$26,8,FALSE),FALSE))</f>
        <v>1</v>
      </c>
      <c r="AH205" s="285">
        <f ca="1">IF(OR(ISBLANK('Worksheet 2a'!$D$27),ISBLANK($D205),ISBLANK($E205),$H205="N",ISBLANK($H205)),1,VLOOKUP('Worksheet 2a'!$D$27,INDIRECT(VLOOKUP('Crash Summary Worksheet'!$D205,'Crash Types &amp; Calculations'!$M$5:$N$9,2,FALSE)),VLOOKUP("Wet Pavement",'Crash Types &amp; Calculations'!$D$5:$K$26,8,FALSE),FALSE))</f>
        <v>1</v>
      </c>
      <c r="AI205" s="286">
        <f ca="1">IF(OR(ISBLANK('Worksheet 2a'!$D$27),ISBLANK($D205),ISBLANK($E205),$G205="N",ISBLANK($G205)),1,VLOOKUP('Worksheet 2a'!$D$27,INDIRECT(VLOOKUP('Crash Summary Worksheet'!$D205,'Crash Types &amp; Calculations'!$M$5:$N$9,2,FALSE)),VLOOKUP("Night",'Crash Types &amp; Calculations'!$D$5:$K$26,8,FALSE),FALSE))</f>
        <v>1</v>
      </c>
      <c r="AJ205" s="288">
        <f t="shared" si="31"/>
        <v>0</v>
      </c>
      <c r="AK205" s="284">
        <f ca="1">IF(OR(ISBLANK('Worksheet 2a'!$D$41),ISBLANK($D205),ISBLANK($E205),ISERROR(VLOOKUP('Worksheet 2a'!$D$41,INDIRECT(VLOOKUP('Crash Summary Worksheet'!$D205,'Crash Types &amp; Calculations'!$M$5:$N$9,2,FALSE)),VLOOKUP('Crash Summary Worksheet'!$E205,'Crash Types &amp; Calculations'!$D$5:$K$26,8,FALSE),FALSE))),1,VLOOKUP('Worksheet 2a'!$D$41,INDIRECT(VLOOKUP('Crash Summary Worksheet'!$D205,'Crash Types &amp; Calculations'!$M$5:$N$9,2,FALSE)),VLOOKUP('Crash Summary Worksheet'!$E205,'Crash Types &amp; Calculations'!$D$5:$K$26,8,FALSE),FALSE))</f>
        <v>1</v>
      </c>
      <c r="AL205" s="285">
        <f ca="1">IF(OR(ISBLANK('Worksheet 2a'!$D$41),ISBLANK($D205),ISBLANK($E205),$H205="N",ISBLANK($H205)),1,VLOOKUP('Worksheet 2a'!$D$41,INDIRECT(VLOOKUP('Crash Summary Worksheet'!$D205,'Crash Types &amp; Calculations'!$M$5:$N$9,2,FALSE)),VLOOKUP("Wet Pavement",'Crash Types &amp; Calculations'!$D$5:$K$26,8,FALSE),FALSE))</f>
        <v>1</v>
      </c>
      <c r="AM205" s="287">
        <f ca="1">IF(OR(ISBLANK('Worksheet 2a'!$D$41),ISBLANK($D205),ISBLANK($E205),$G205="N",ISBLANK($G205)),1,VLOOKUP('Worksheet 2a'!$D$41,INDIRECT(VLOOKUP('Crash Summary Worksheet'!$D205,'Crash Types &amp; Calculations'!$M$5:$N$9,2,FALSE)),VLOOKUP("Night",'Crash Types &amp; Calculations'!$D$5:$K$26,8,FALSE),FALSE))</f>
        <v>1</v>
      </c>
      <c r="AN205" s="288">
        <f t="shared" si="32"/>
        <v>0</v>
      </c>
      <c r="AO205" s="284">
        <f ca="1">IF(OR(ISBLANK('Worksheet 2b'!$D$13),ISBLANK($D205),ISBLANK($E205),ISERROR(VLOOKUP('Worksheet 2b'!$D$13,INDIRECT(VLOOKUP('Crash Summary Worksheet'!$D205,'Crash Types &amp; Calculations'!$M$5:$N$9,2,FALSE)),VLOOKUP('Crash Summary Worksheet'!$E205,'Crash Types &amp; Calculations'!$D$5:$K$26,8,FALSE),FALSE))),1,VLOOKUP('Worksheet 2b'!$D$13,INDIRECT(VLOOKUP('Crash Summary Worksheet'!$D205,'Crash Types &amp; Calculations'!$M$5:$N$9,2,FALSE)),VLOOKUP('Crash Summary Worksheet'!$E205,'Crash Types &amp; Calculations'!$D$5:$K$26,8,FALSE),FALSE))</f>
        <v>1</v>
      </c>
      <c r="AP205" s="285">
        <f ca="1">IF(OR(ISBLANK('Worksheet 2b'!$D$13),ISBLANK($D205),ISBLANK($E205),$H205="N",ISBLANK($H205)),1,VLOOKUP('Worksheet 2b'!$D$13,INDIRECT(VLOOKUP('Crash Summary Worksheet'!$D205,'Crash Types &amp; Calculations'!$M$5:$N$9,2,FALSE)),VLOOKUP("Wet Pavement",'Crash Types &amp; Calculations'!$D$5:$K$26,8,FALSE),FALSE))</f>
        <v>1</v>
      </c>
      <c r="AQ205" s="286">
        <f ca="1">IF(OR(ISBLANK('Worksheet 2b'!$D$13),ISBLANK($D205),ISBLANK($E205),$G205="N",ISBLANK($G205)),1,VLOOKUP('Worksheet 2b'!$D$13,INDIRECT(VLOOKUP('Crash Summary Worksheet'!$D205,'Crash Types &amp; Calculations'!$M$5:$N$9,2,FALSE)),VLOOKUP("Night",'Crash Types &amp; Calculations'!$D$5:$K$26,8,FALSE),FALSE))</f>
        <v>1</v>
      </c>
      <c r="AR205" s="288">
        <f t="shared" si="33"/>
        <v>0</v>
      </c>
      <c r="AS205" s="284">
        <f ca="1">IF(OR(ISBLANK('Worksheet 2b'!$D$27),ISBLANK($D205),ISBLANK($E205),ISERROR(VLOOKUP('Worksheet 2b'!$D$27,INDIRECT(VLOOKUP('Crash Summary Worksheet'!$D205,'Crash Types &amp; Calculations'!$M$5:$N$9,2,FALSE)),VLOOKUP('Crash Summary Worksheet'!$E205,'Crash Types &amp; Calculations'!$D$5:$K$26,8,FALSE),FALSE))),1,VLOOKUP('Worksheet 2b'!$D$27,INDIRECT(VLOOKUP('Crash Summary Worksheet'!$D205,'Crash Types &amp; Calculations'!$M$5:$N$9,2,FALSE)),VLOOKUP('Crash Summary Worksheet'!$E205,'Crash Types &amp; Calculations'!$D$5:$K$26,8,FALSE),FALSE))</f>
        <v>1</v>
      </c>
      <c r="AT205" s="285">
        <f ca="1">IF(OR(ISBLANK('Worksheet 2b'!$D$27),ISBLANK($D205),ISBLANK($E205),$H205="N",ISBLANK($H205)),1,VLOOKUP('Worksheet 2b'!$D$27,INDIRECT(VLOOKUP('Crash Summary Worksheet'!$D205,'Crash Types &amp; Calculations'!$M$5:$N$9,2,FALSE)),VLOOKUP("Wet Pavement",'Crash Types &amp; Calculations'!$D$5:$K$26,8,FALSE),FALSE))</f>
        <v>1</v>
      </c>
      <c r="AU205" s="286">
        <f ca="1">IF(OR(ISBLANK('Worksheet 2b'!$D$27),ISBLANK($D205),ISBLANK($E205),$G205="N",ISBLANK($G205)),1,VLOOKUP('Worksheet 2b'!$D$27,INDIRECT(VLOOKUP('Crash Summary Worksheet'!$D205,'Crash Types &amp; Calculations'!$M$5:$N$9,2,FALSE)),VLOOKUP("Night",'Crash Types &amp; Calculations'!$D$5:$K$26,8,FALSE),FALSE))</f>
        <v>1</v>
      </c>
      <c r="AV205" s="288">
        <f t="shared" si="34"/>
        <v>0</v>
      </c>
      <c r="AW205" s="284">
        <f ca="1">IF(OR(ISBLANK('Worksheet 2b'!$D$41),ISBLANK($D205),ISBLANK($E205),ISERROR(VLOOKUP('Worksheet 2b'!$D$41,INDIRECT(VLOOKUP('Crash Summary Worksheet'!$D205,'Crash Types &amp; Calculations'!$M$5:$N$9,2,FALSE)),VLOOKUP('Crash Summary Worksheet'!$E205,'Crash Types &amp; Calculations'!$D$5:$K$26,8,FALSE),FALSE))),1,VLOOKUP('Worksheet 2b'!$D$41,INDIRECT(VLOOKUP('Crash Summary Worksheet'!$D205,'Crash Types &amp; Calculations'!$M$5:$N$9,2,FALSE)),VLOOKUP('Crash Summary Worksheet'!$E205,'Crash Types &amp; Calculations'!$D$5:$K$26,8,FALSE),FALSE))</f>
        <v>1</v>
      </c>
      <c r="AX205" s="285">
        <f ca="1">IF(OR(ISBLANK('Worksheet 2b'!$D$41),ISBLANK($D205),ISBLANK($E205),$H205="N",ISBLANK($H205)),1,VLOOKUP('Worksheet 2b'!$D$41,INDIRECT(VLOOKUP('Crash Summary Worksheet'!$D205,'Crash Types &amp; Calculations'!$M$5:$N$9,2,FALSE)),VLOOKUP("Wet Pavement",'Crash Types &amp; Calculations'!$D$5:$K$26,8,FALSE),FALSE))</f>
        <v>1</v>
      </c>
      <c r="AY205" s="287">
        <f ca="1">IF(OR(ISBLANK('Worksheet 2b'!$D$41),ISBLANK($D205),ISBLANK($E205),$G205="N",ISBLANK($G205)),1,VLOOKUP('Worksheet 2b'!$D$41,INDIRECT(VLOOKUP('Crash Summary Worksheet'!$D205,'Crash Types &amp; Calculations'!$M$5:$N$9,2,FALSE)),VLOOKUP("Night",'Crash Types &amp; Calculations'!$D$5:$K$26,8,FALSE),FALSE))</f>
        <v>1</v>
      </c>
      <c r="AZ205" s="288">
        <f t="shared" si="35"/>
        <v>0</v>
      </c>
    </row>
    <row r="206" spans="1:52" x14ac:dyDescent="0.2">
      <c r="A206" s="618">
        <v>201</v>
      </c>
      <c r="B206" s="118"/>
      <c r="C206" s="119"/>
      <c r="D206" s="117"/>
      <c r="E206" s="117"/>
      <c r="F206" s="117"/>
      <c r="G206" s="118"/>
      <c r="H206" s="118"/>
      <c r="I206" s="118"/>
      <c r="J206" s="118"/>
      <c r="K206" s="117"/>
      <c r="L206" s="120"/>
      <c r="M206" s="289">
        <f t="shared" si="36"/>
        <v>0</v>
      </c>
      <c r="N206" s="290">
        <f t="shared" si="37"/>
        <v>1</v>
      </c>
      <c r="O206" s="283">
        <f>IF(ISBLANK('Worksheet 2a'!$D$13),1,
IF(AND(MAX(AC206:AE206)&gt;1,MIN(AC206:AE206)&lt;=1),MAX(AC206:AE206)*MIN(AC206:AE206),
IF(MIN(AC206:AE206)&gt;=1,MAX(AC206:AE206),MIN(AC206:AE206))))</f>
        <v>1</v>
      </c>
      <c r="P206" s="283">
        <f>IF(ISBLANK('Worksheet 2a'!$D$27),1,
IF(AND(MAX(AG206:AI206)&gt;1,MIN(AG206:AI206)&lt;=1),MAX(AG206:AI206)*MIN(AG206:AI206),
IF(MIN(AG206:AI206)&gt;=1,MAX(AG206:AI206),MIN(AG206:AI206))))</f>
        <v>1</v>
      </c>
      <c r="Q206" s="283">
        <f>IF(ISBLANK('Worksheet 2a'!$D$41),1,
IF(AND(MAX(AK206:AM206)&gt;1,MIN(AK206:AM206)&lt;=1),MAX(AK206:AM206)*MIN(AK206:AM206),
IF(MIN(AK206:AM206)&gt;=1,MAX(AK206:AM206),MIN(AK206:AM206))))</f>
        <v>1</v>
      </c>
      <c r="R206" s="283">
        <f>IF(ISBLANK('Worksheet 2b'!$D$13),1,
IF(AND(MAX(AO206:AQ206)&gt;1,MIN(AO206:AQ206)&lt;=1),MAX(AO206:AQ206)*MIN(AO206:AQ206),
IF(MIN(AO206:AQ206)&gt;=1,MAX(AO206:AQ206),MIN(AO206:AQ206))))</f>
        <v>1</v>
      </c>
      <c r="S206" s="283">
        <f>IF(ISBLANK('Worksheet 2b'!$D$27),1,
IF(AND(MAX(AS206:AU206)&gt;1,MIN(AS206:AU206)&lt;=1),MAX(AS206:AU206)*MIN(AS206:AU206),
IF(MIN(AS206:AU206)&gt;=1,MAX(AS206:AU206),MIN(AS206:AU206))))</f>
        <v>1</v>
      </c>
      <c r="T206" s="283">
        <f>IF(ISBLANK('Worksheet 2b'!$D$41),1,
IF(AND(MAX(AW206:AY206)&gt;1,MIN(AW206:AY206)&lt;=1),MAX(AW206:AY206)*MIN(AW206:AY206),
IF(MIN(AW206:AY206)&gt;=1,MAX(AW206:AY206),MIN(AW206:AY206))))</f>
        <v>1</v>
      </c>
      <c r="U206" s="669" cm="1">
        <f t="array" ref="U206">IF(MAX(O206:T206)&lt;=1,1,PRODUCT(IF(O206:T206&gt;=1,O206:T206)))</f>
        <v>1</v>
      </c>
      <c r="V206" s="669">
        <f t="shared" si="38"/>
        <v>1</v>
      </c>
      <c r="W206" s="683" t="str">
        <f t="shared" si="39"/>
        <v>X</v>
      </c>
      <c r="X206" s="683">
        <f>IF(P206=MIN($O206:$T206),IF(COUNTIF($W206:W206,"X")&gt;0,P206,"X"),P206)</f>
        <v>1</v>
      </c>
      <c r="Y206" s="683">
        <f>IF(Q206=MIN($O206:$T206),IF(COUNTIF($W206:X206,"X")&gt;0,Q206,"X"),Q206)</f>
        <v>1</v>
      </c>
      <c r="Z206" s="683">
        <f>IF(R206=MIN($O206:$T206),IF(COUNTIF($W206:Y206,"X")&gt;0,R206,"X"),R206)</f>
        <v>1</v>
      </c>
      <c r="AA206" s="683">
        <f>IF(S206=MIN($O206:$T206),IF(COUNTIF($W206:Z206,"X")&gt;0,S206,"X"),S206)</f>
        <v>1</v>
      </c>
      <c r="AB206" s="684">
        <f>IF(T206=MIN($O206:$T206),IF(COUNTIF($W206:AA206,"X")&gt;0,T206,"X"),T206)</f>
        <v>1</v>
      </c>
      <c r="AC206" s="284">
        <f ca="1">IF(OR(ISBLANK('Worksheet 2a'!$D$13),ISBLANK($D206),ISBLANK($E206),ISERROR(VLOOKUP('Worksheet 2a'!$D$13,INDIRECT(VLOOKUP('Crash Summary Worksheet'!$D206,'Crash Types &amp; Calculations'!$M$5:$N$9,2,FALSE)),VLOOKUP('Crash Summary Worksheet'!$E206,'Crash Types &amp; Calculations'!$D$5:$K$26,8,FALSE),FALSE))),1,VLOOKUP('Worksheet 2a'!$D$13,INDIRECT(VLOOKUP('Crash Summary Worksheet'!$D206,'Crash Types &amp; Calculations'!$M$5:$N$9,2,FALSE)),VLOOKUP('Crash Summary Worksheet'!$E206,'Crash Types &amp; Calculations'!$D$5:$K$26,8,FALSE),FALSE))</f>
        <v>1</v>
      </c>
      <c r="AD206" s="285">
        <f ca="1">IF(OR(ISBLANK('Worksheet 2a'!$D$13),ISBLANK($D206),ISBLANK($E206),$H206="N",ISBLANK($H206)),1,VLOOKUP('Worksheet 2a'!$D$13,INDIRECT(VLOOKUP('Crash Summary Worksheet'!$D206,'Crash Types &amp; Calculations'!$M$5:$N$9,2,FALSE)),VLOOKUP("Wet Pavement",'Crash Types &amp; Calculations'!$D$5:$K$26,8,FALSE),FALSE))</f>
        <v>1</v>
      </c>
      <c r="AE206" s="286">
        <f ca="1">IF(OR(ISBLANK('Worksheet 2a'!$D$13),ISBLANK($D206),ISBLANK($E206),$G206="N",ISBLANK($G206)),1,VLOOKUP('Worksheet 2a'!$D$13,INDIRECT(VLOOKUP('Crash Summary Worksheet'!$D206,'Crash Types &amp; Calculations'!$M$5:$N$9,2,FALSE)),VLOOKUP("Night",'Crash Types &amp; Calculations'!$D$5:$K$26,8,FALSE),FALSE))</f>
        <v>1</v>
      </c>
      <c r="AF206" s="288">
        <f t="shared" si="30"/>
        <v>0</v>
      </c>
      <c r="AG206" s="284">
        <f ca="1">IF(OR(ISBLANK('Worksheet 2a'!$D$27),ISBLANK($D206),ISBLANK($E206),ISERROR(VLOOKUP('Worksheet 2a'!$D$27,INDIRECT(VLOOKUP('Crash Summary Worksheet'!$D206,'Crash Types &amp; Calculations'!$M$5:$N$9,2,FALSE)),VLOOKUP('Crash Summary Worksheet'!$E206,'Crash Types &amp; Calculations'!$D$5:$K$26,8,FALSE),FALSE))),1,VLOOKUP('Worksheet 2a'!$D$27,INDIRECT(VLOOKUP('Crash Summary Worksheet'!$D206,'Crash Types &amp; Calculations'!$M$5:$N$9,2,FALSE)),VLOOKUP('Crash Summary Worksheet'!$E206,'Crash Types &amp; Calculations'!$D$5:$K$26,8,FALSE),FALSE))</f>
        <v>1</v>
      </c>
      <c r="AH206" s="285">
        <f ca="1">IF(OR(ISBLANK('Worksheet 2a'!$D$27),ISBLANK($D206),ISBLANK($E206),$H206="N",ISBLANK($H206)),1,VLOOKUP('Worksheet 2a'!$D$27,INDIRECT(VLOOKUP('Crash Summary Worksheet'!$D206,'Crash Types &amp; Calculations'!$M$5:$N$9,2,FALSE)),VLOOKUP("Wet Pavement",'Crash Types &amp; Calculations'!$D$5:$K$26,8,FALSE),FALSE))</f>
        <v>1</v>
      </c>
      <c r="AI206" s="286">
        <f ca="1">IF(OR(ISBLANK('Worksheet 2a'!$D$27),ISBLANK($D206),ISBLANK($E206),$G206="N",ISBLANK($G206)),1,VLOOKUP('Worksheet 2a'!$D$27,INDIRECT(VLOOKUP('Crash Summary Worksheet'!$D206,'Crash Types &amp; Calculations'!$M$5:$N$9,2,FALSE)),VLOOKUP("Night",'Crash Types &amp; Calculations'!$D$5:$K$26,8,FALSE),FALSE))</f>
        <v>1</v>
      </c>
      <c r="AJ206" s="288">
        <f t="shared" si="31"/>
        <v>0</v>
      </c>
      <c r="AK206" s="284">
        <f ca="1">IF(OR(ISBLANK('Worksheet 2a'!$D$41),ISBLANK($D206),ISBLANK($E206),ISERROR(VLOOKUP('Worksheet 2a'!$D$41,INDIRECT(VLOOKUP('Crash Summary Worksheet'!$D206,'Crash Types &amp; Calculations'!$M$5:$N$9,2,FALSE)),VLOOKUP('Crash Summary Worksheet'!$E206,'Crash Types &amp; Calculations'!$D$5:$K$26,8,FALSE),FALSE))),1,VLOOKUP('Worksheet 2a'!$D$41,INDIRECT(VLOOKUP('Crash Summary Worksheet'!$D206,'Crash Types &amp; Calculations'!$M$5:$N$9,2,FALSE)),VLOOKUP('Crash Summary Worksheet'!$E206,'Crash Types &amp; Calculations'!$D$5:$K$26,8,FALSE),FALSE))</f>
        <v>1</v>
      </c>
      <c r="AL206" s="285">
        <f ca="1">IF(OR(ISBLANK('Worksheet 2a'!$D$41),ISBLANK($D206),ISBLANK($E206),$H206="N",ISBLANK($H206)),1,VLOOKUP('Worksheet 2a'!$D$41,INDIRECT(VLOOKUP('Crash Summary Worksheet'!$D206,'Crash Types &amp; Calculations'!$M$5:$N$9,2,FALSE)),VLOOKUP("Wet Pavement",'Crash Types &amp; Calculations'!$D$5:$K$26,8,FALSE),FALSE))</f>
        <v>1</v>
      </c>
      <c r="AM206" s="287">
        <f ca="1">IF(OR(ISBLANK('Worksheet 2a'!$D$41),ISBLANK($D206),ISBLANK($E206),$G206="N",ISBLANK($G206)),1,VLOOKUP('Worksheet 2a'!$D$41,INDIRECT(VLOOKUP('Crash Summary Worksheet'!$D206,'Crash Types &amp; Calculations'!$M$5:$N$9,2,FALSE)),VLOOKUP("Night",'Crash Types &amp; Calculations'!$D$5:$K$26,8,FALSE),FALSE))</f>
        <v>1</v>
      </c>
      <c r="AN206" s="288">
        <f t="shared" si="32"/>
        <v>0</v>
      </c>
      <c r="AO206" s="284">
        <f ca="1">IF(OR(ISBLANK('Worksheet 2b'!$D$13),ISBLANK($D206),ISBLANK($E206),ISERROR(VLOOKUP('Worksheet 2b'!$D$13,INDIRECT(VLOOKUP('Crash Summary Worksheet'!$D206,'Crash Types &amp; Calculations'!$M$5:$N$9,2,FALSE)),VLOOKUP('Crash Summary Worksheet'!$E206,'Crash Types &amp; Calculations'!$D$5:$K$26,8,FALSE),FALSE))),1,VLOOKUP('Worksheet 2b'!$D$13,INDIRECT(VLOOKUP('Crash Summary Worksheet'!$D206,'Crash Types &amp; Calculations'!$M$5:$N$9,2,FALSE)),VLOOKUP('Crash Summary Worksheet'!$E206,'Crash Types &amp; Calculations'!$D$5:$K$26,8,FALSE),FALSE))</f>
        <v>1</v>
      </c>
      <c r="AP206" s="285">
        <f ca="1">IF(OR(ISBLANK('Worksheet 2b'!$D$13),ISBLANK($D206),ISBLANK($E206),$H206="N",ISBLANK($H206)),1,VLOOKUP('Worksheet 2b'!$D$13,INDIRECT(VLOOKUP('Crash Summary Worksheet'!$D206,'Crash Types &amp; Calculations'!$M$5:$N$9,2,FALSE)),VLOOKUP("Wet Pavement",'Crash Types &amp; Calculations'!$D$5:$K$26,8,FALSE),FALSE))</f>
        <v>1</v>
      </c>
      <c r="AQ206" s="286">
        <f ca="1">IF(OR(ISBLANK('Worksheet 2b'!$D$13),ISBLANK($D206),ISBLANK($E206),$G206="N",ISBLANK($G206)),1,VLOOKUP('Worksheet 2b'!$D$13,INDIRECT(VLOOKUP('Crash Summary Worksheet'!$D206,'Crash Types &amp; Calculations'!$M$5:$N$9,2,FALSE)),VLOOKUP("Night",'Crash Types &amp; Calculations'!$D$5:$K$26,8,FALSE),FALSE))</f>
        <v>1</v>
      </c>
      <c r="AR206" s="288">
        <f t="shared" si="33"/>
        <v>0</v>
      </c>
      <c r="AS206" s="284">
        <f ca="1">IF(OR(ISBLANK('Worksheet 2b'!$D$27),ISBLANK($D206),ISBLANK($E206),ISERROR(VLOOKUP('Worksheet 2b'!$D$27,INDIRECT(VLOOKUP('Crash Summary Worksheet'!$D206,'Crash Types &amp; Calculations'!$M$5:$N$9,2,FALSE)),VLOOKUP('Crash Summary Worksheet'!$E206,'Crash Types &amp; Calculations'!$D$5:$K$26,8,FALSE),FALSE))),1,VLOOKUP('Worksheet 2b'!$D$27,INDIRECT(VLOOKUP('Crash Summary Worksheet'!$D206,'Crash Types &amp; Calculations'!$M$5:$N$9,2,FALSE)),VLOOKUP('Crash Summary Worksheet'!$E206,'Crash Types &amp; Calculations'!$D$5:$K$26,8,FALSE),FALSE))</f>
        <v>1</v>
      </c>
      <c r="AT206" s="285">
        <f ca="1">IF(OR(ISBLANK('Worksheet 2b'!$D$27),ISBLANK($D206),ISBLANK($E206),$H206="N",ISBLANK($H206)),1,VLOOKUP('Worksheet 2b'!$D$27,INDIRECT(VLOOKUP('Crash Summary Worksheet'!$D206,'Crash Types &amp; Calculations'!$M$5:$N$9,2,FALSE)),VLOOKUP("Wet Pavement",'Crash Types &amp; Calculations'!$D$5:$K$26,8,FALSE),FALSE))</f>
        <v>1</v>
      </c>
      <c r="AU206" s="286">
        <f ca="1">IF(OR(ISBLANK('Worksheet 2b'!$D$27),ISBLANK($D206),ISBLANK($E206),$G206="N",ISBLANK($G206)),1,VLOOKUP('Worksheet 2b'!$D$27,INDIRECT(VLOOKUP('Crash Summary Worksheet'!$D206,'Crash Types &amp; Calculations'!$M$5:$N$9,2,FALSE)),VLOOKUP("Night",'Crash Types &amp; Calculations'!$D$5:$K$26,8,FALSE),FALSE))</f>
        <v>1</v>
      </c>
      <c r="AV206" s="288">
        <f t="shared" si="34"/>
        <v>0</v>
      </c>
      <c r="AW206" s="284">
        <f ca="1">IF(OR(ISBLANK('Worksheet 2b'!$D$41),ISBLANK($D206),ISBLANK($E206),ISERROR(VLOOKUP('Worksheet 2b'!$D$41,INDIRECT(VLOOKUP('Crash Summary Worksheet'!$D206,'Crash Types &amp; Calculations'!$M$5:$N$9,2,FALSE)),VLOOKUP('Crash Summary Worksheet'!$E206,'Crash Types &amp; Calculations'!$D$5:$K$26,8,FALSE),FALSE))),1,VLOOKUP('Worksheet 2b'!$D$41,INDIRECT(VLOOKUP('Crash Summary Worksheet'!$D206,'Crash Types &amp; Calculations'!$M$5:$N$9,2,FALSE)),VLOOKUP('Crash Summary Worksheet'!$E206,'Crash Types &amp; Calculations'!$D$5:$K$26,8,FALSE),FALSE))</f>
        <v>1</v>
      </c>
      <c r="AX206" s="285">
        <f ca="1">IF(OR(ISBLANK('Worksheet 2b'!$D$41),ISBLANK($D206),ISBLANK($E206),$H206="N",ISBLANK($H206)),1,VLOOKUP('Worksheet 2b'!$D$41,INDIRECT(VLOOKUP('Crash Summary Worksheet'!$D206,'Crash Types &amp; Calculations'!$M$5:$N$9,2,FALSE)),VLOOKUP("Wet Pavement",'Crash Types &amp; Calculations'!$D$5:$K$26,8,FALSE),FALSE))</f>
        <v>1</v>
      </c>
      <c r="AY206" s="287">
        <f ca="1">IF(OR(ISBLANK('Worksheet 2b'!$D$41),ISBLANK($D206),ISBLANK($E206),$G206="N",ISBLANK($G206)),1,VLOOKUP('Worksheet 2b'!$D$41,INDIRECT(VLOOKUP('Crash Summary Worksheet'!$D206,'Crash Types &amp; Calculations'!$M$5:$N$9,2,FALSE)),VLOOKUP("Night",'Crash Types &amp; Calculations'!$D$5:$K$26,8,FALSE),FALSE))</f>
        <v>1</v>
      </c>
      <c r="AZ206" s="288">
        <f t="shared" si="35"/>
        <v>0</v>
      </c>
    </row>
    <row r="207" spans="1:52" x14ac:dyDescent="0.2">
      <c r="A207" s="618">
        <v>202</v>
      </c>
      <c r="B207" s="118"/>
      <c r="C207" s="119"/>
      <c r="D207" s="117"/>
      <c r="E207" s="117"/>
      <c r="F207" s="117"/>
      <c r="G207" s="118"/>
      <c r="H207" s="118"/>
      <c r="I207" s="118"/>
      <c r="J207" s="118"/>
      <c r="K207" s="117"/>
      <c r="L207" s="120"/>
      <c r="M207" s="289">
        <f t="shared" si="36"/>
        <v>0</v>
      </c>
      <c r="N207" s="290">
        <f t="shared" si="37"/>
        <v>1</v>
      </c>
      <c r="O207" s="283">
        <f>IF(ISBLANK('Worksheet 2a'!$D$13),1,
IF(AND(MAX(AC207:AE207)&gt;1,MIN(AC207:AE207)&lt;=1),MAX(AC207:AE207)*MIN(AC207:AE207),
IF(MIN(AC207:AE207)&gt;=1,MAX(AC207:AE207),MIN(AC207:AE207))))</f>
        <v>1</v>
      </c>
      <c r="P207" s="283">
        <f>IF(ISBLANK('Worksheet 2a'!$D$27),1,
IF(AND(MAX(AG207:AI207)&gt;1,MIN(AG207:AI207)&lt;=1),MAX(AG207:AI207)*MIN(AG207:AI207),
IF(MIN(AG207:AI207)&gt;=1,MAX(AG207:AI207),MIN(AG207:AI207))))</f>
        <v>1</v>
      </c>
      <c r="Q207" s="283">
        <f>IF(ISBLANK('Worksheet 2a'!$D$41),1,
IF(AND(MAX(AK207:AM207)&gt;1,MIN(AK207:AM207)&lt;=1),MAX(AK207:AM207)*MIN(AK207:AM207),
IF(MIN(AK207:AM207)&gt;=1,MAX(AK207:AM207),MIN(AK207:AM207))))</f>
        <v>1</v>
      </c>
      <c r="R207" s="283">
        <f>IF(ISBLANK('Worksheet 2b'!$D$13),1,
IF(AND(MAX(AO207:AQ207)&gt;1,MIN(AO207:AQ207)&lt;=1),MAX(AO207:AQ207)*MIN(AO207:AQ207),
IF(MIN(AO207:AQ207)&gt;=1,MAX(AO207:AQ207),MIN(AO207:AQ207))))</f>
        <v>1</v>
      </c>
      <c r="S207" s="283">
        <f>IF(ISBLANK('Worksheet 2b'!$D$27),1,
IF(AND(MAX(AS207:AU207)&gt;1,MIN(AS207:AU207)&lt;=1),MAX(AS207:AU207)*MIN(AS207:AU207),
IF(MIN(AS207:AU207)&gt;=1,MAX(AS207:AU207),MIN(AS207:AU207))))</f>
        <v>1</v>
      </c>
      <c r="T207" s="283">
        <f>IF(ISBLANK('Worksheet 2b'!$D$41),1,
IF(AND(MAX(AW207:AY207)&gt;1,MIN(AW207:AY207)&lt;=1),MAX(AW207:AY207)*MIN(AW207:AY207),
IF(MIN(AW207:AY207)&gt;=1,MAX(AW207:AY207),MIN(AW207:AY207))))</f>
        <v>1</v>
      </c>
      <c r="U207" s="669" cm="1">
        <f t="array" ref="U207">IF(MAX(O207:T207)&lt;=1,1,PRODUCT(IF(O207:T207&gt;=1,O207:T207)))</f>
        <v>1</v>
      </c>
      <c r="V207" s="669">
        <f t="shared" si="38"/>
        <v>1</v>
      </c>
      <c r="W207" s="683" t="str">
        <f t="shared" si="39"/>
        <v>X</v>
      </c>
      <c r="X207" s="683">
        <f>IF(P207=MIN($O207:$T207),IF(COUNTIF($W207:W207,"X")&gt;0,P207,"X"),P207)</f>
        <v>1</v>
      </c>
      <c r="Y207" s="683">
        <f>IF(Q207=MIN($O207:$T207),IF(COUNTIF($W207:X207,"X")&gt;0,Q207,"X"),Q207)</f>
        <v>1</v>
      </c>
      <c r="Z207" s="683">
        <f>IF(R207=MIN($O207:$T207),IF(COUNTIF($W207:Y207,"X")&gt;0,R207,"X"),R207)</f>
        <v>1</v>
      </c>
      <c r="AA207" s="683">
        <f>IF(S207=MIN($O207:$T207),IF(COUNTIF($W207:Z207,"X")&gt;0,S207,"X"),S207)</f>
        <v>1</v>
      </c>
      <c r="AB207" s="684">
        <f>IF(T207=MIN($O207:$T207),IF(COUNTIF($W207:AA207,"X")&gt;0,T207,"X"),T207)</f>
        <v>1</v>
      </c>
      <c r="AC207" s="284">
        <f ca="1">IF(OR(ISBLANK('Worksheet 2a'!$D$13),ISBLANK($D207),ISBLANK($E207),ISERROR(VLOOKUP('Worksheet 2a'!$D$13,INDIRECT(VLOOKUP('Crash Summary Worksheet'!$D207,'Crash Types &amp; Calculations'!$M$5:$N$9,2,FALSE)),VLOOKUP('Crash Summary Worksheet'!$E207,'Crash Types &amp; Calculations'!$D$5:$K$26,8,FALSE),FALSE))),1,VLOOKUP('Worksheet 2a'!$D$13,INDIRECT(VLOOKUP('Crash Summary Worksheet'!$D207,'Crash Types &amp; Calculations'!$M$5:$N$9,2,FALSE)),VLOOKUP('Crash Summary Worksheet'!$E207,'Crash Types &amp; Calculations'!$D$5:$K$26,8,FALSE),FALSE))</f>
        <v>1</v>
      </c>
      <c r="AD207" s="285">
        <f ca="1">IF(OR(ISBLANK('Worksheet 2a'!$D$13),ISBLANK($D207),ISBLANK($E207),$H207="N",ISBLANK($H207)),1,VLOOKUP('Worksheet 2a'!$D$13,INDIRECT(VLOOKUP('Crash Summary Worksheet'!$D207,'Crash Types &amp; Calculations'!$M$5:$N$9,2,FALSE)),VLOOKUP("Wet Pavement",'Crash Types &amp; Calculations'!$D$5:$K$26,8,FALSE),FALSE))</f>
        <v>1</v>
      </c>
      <c r="AE207" s="286">
        <f ca="1">IF(OR(ISBLANK('Worksheet 2a'!$D$13),ISBLANK($D207),ISBLANK($E207),$G207="N",ISBLANK($G207)),1,VLOOKUP('Worksheet 2a'!$D$13,INDIRECT(VLOOKUP('Crash Summary Worksheet'!$D207,'Crash Types &amp; Calculations'!$M$5:$N$9,2,FALSE)),VLOOKUP("Night",'Crash Types &amp; Calculations'!$D$5:$K$26,8,FALSE),FALSE))</f>
        <v>1</v>
      </c>
      <c r="AF207" s="288">
        <f t="shared" si="30"/>
        <v>0</v>
      </c>
      <c r="AG207" s="284">
        <f ca="1">IF(OR(ISBLANK('Worksheet 2a'!$D$27),ISBLANK($D207),ISBLANK($E207),ISERROR(VLOOKUP('Worksheet 2a'!$D$27,INDIRECT(VLOOKUP('Crash Summary Worksheet'!$D207,'Crash Types &amp; Calculations'!$M$5:$N$9,2,FALSE)),VLOOKUP('Crash Summary Worksheet'!$E207,'Crash Types &amp; Calculations'!$D$5:$K$26,8,FALSE),FALSE))),1,VLOOKUP('Worksheet 2a'!$D$27,INDIRECT(VLOOKUP('Crash Summary Worksheet'!$D207,'Crash Types &amp; Calculations'!$M$5:$N$9,2,FALSE)),VLOOKUP('Crash Summary Worksheet'!$E207,'Crash Types &amp; Calculations'!$D$5:$K$26,8,FALSE),FALSE))</f>
        <v>1</v>
      </c>
      <c r="AH207" s="285">
        <f ca="1">IF(OR(ISBLANK('Worksheet 2a'!$D$27),ISBLANK($D207),ISBLANK($E207),$H207="N",ISBLANK($H207)),1,VLOOKUP('Worksheet 2a'!$D$27,INDIRECT(VLOOKUP('Crash Summary Worksheet'!$D207,'Crash Types &amp; Calculations'!$M$5:$N$9,2,FALSE)),VLOOKUP("Wet Pavement",'Crash Types &amp; Calculations'!$D$5:$K$26,8,FALSE),FALSE))</f>
        <v>1</v>
      </c>
      <c r="AI207" s="286">
        <f ca="1">IF(OR(ISBLANK('Worksheet 2a'!$D$27),ISBLANK($D207),ISBLANK($E207),$G207="N",ISBLANK($G207)),1,VLOOKUP('Worksheet 2a'!$D$27,INDIRECT(VLOOKUP('Crash Summary Worksheet'!$D207,'Crash Types &amp; Calculations'!$M$5:$N$9,2,FALSE)),VLOOKUP("Night",'Crash Types &amp; Calculations'!$D$5:$K$26,8,FALSE),FALSE))</f>
        <v>1</v>
      </c>
      <c r="AJ207" s="288">
        <f t="shared" si="31"/>
        <v>0</v>
      </c>
      <c r="AK207" s="284">
        <f ca="1">IF(OR(ISBLANK('Worksheet 2a'!$D$41),ISBLANK($D207),ISBLANK($E207),ISERROR(VLOOKUP('Worksheet 2a'!$D$41,INDIRECT(VLOOKUP('Crash Summary Worksheet'!$D207,'Crash Types &amp; Calculations'!$M$5:$N$9,2,FALSE)),VLOOKUP('Crash Summary Worksheet'!$E207,'Crash Types &amp; Calculations'!$D$5:$K$26,8,FALSE),FALSE))),1,VLOOKUP('Worksheet 2a'!$D$41,INDIRECT(VLOOKUP('Crash Summary Worksheet'!$D207,'Crash Types &amp; Calculations'!$M$5:$N$9,2,FALSE)),VLOOKUP('Crash Summary Worksheet'!$E207,'Crash Types &amp; Calculations'!$D$5:$K$26,8,FALSE),FALSE))</f>
        <v>1</v>
      </c>
      <c r="AL207" s="285">
        <f ca="1">IF(OR(ISBLANK('Worksheet 2a'!$D$41),ISBLANK($D207),ISBLANK($E207),$H207="N",ISBLANK($H207)),1,VLOOKUP('Worksheet 2a'!$D$41,INDIRECT(VLOOKUP('Crash Summary Worksheet'!$D207,'Crash Types &amp; Calculations'!$M$5:$N$9,2,FALSE)),VLOOKUP("Wet Pavement",'Crash Types &amp; Calculations'!$D$5:$K$26,8,FALSE),FALSE))</f>
        <v>1</v>
      </c>
      <c r="AM207" s="287">
        <f ca="1">IF(OR(ISBLANK('Worksheet 2a'!$D$41),ISBLANK($D207),ISBLANK($E207),$G207="N",ISBLANK($G207)),1,VLOOKUP('Worksheet 2a'!$D$41,INDIRECT(VLOOKUP('Crash Summary Worksheet'!$D207,'Crash Types &amp; Calculations'!$M$5:$N$9,2,FALSE)),VLOOKUP("Night",'Crash Types &amp; Calculations'!$D$5:$K$26,8,FALSE),FALSE))</f>
        <v>1</v>
      </c>
      <c r="AN207" s="288">
        <f t="shared" si="32"/>
        <v>0</v>
      </c>
      <c r="AO207" s="284">
        <f ca="1">IF(OR(ISBLANK('Worksheet 2b'!$D$13),ISBLANK($D207),ISBLANK($E207),ISERROR(VLOOKUP('Worksheet 2b'!$D$13,INDIRECT(VLOOKUP('Crash Summary Worksheet'!$D207,'Crash Types &amp; Calculations'!$M$5:$N$9,2,FALSE)),VLOOKUP('Crash Summary Worksheet'!$E207,'Crash Types &amp; Calculations'!$D$5:$K$26,8,FALSE),FALSE))),1,VLOOKUP('Worksheet 2b'!$D$13,INDIRECT(VLOOKUP('Crash Summary Worksheet'!$D207,'Crash Types &amp; Calculations'!$M$5:$N$9,2,FALSE)),VLOOKUP('Crash Summary Worksheet'!$E207,'Crash Types &amp; Calculations'!$D$5:$K$26,8,FALSE),FALSE))</f>
        <v>1</v>
      </c>
      <c r="AP207" s="285">
        <f ca="1">IF(OR(ISBLANK('Worksheet 2b'!$D$13),ISBLANK($D207),ISBLANK($E207),$H207="N",ISBLANK($H207)),1,VLOOKUP('Worksheet 2b'!$D$13,INDIRECT(VLOOKUP('Crash Summary Worksheet'!$D207,'Crash Types &amp; Calculations'!$M$5:$N$9,2,FALSE)),VLOOKUP("Wet Pavement",'Crash Types &amp; Calculations'!$D$5:$K$26,8,FALSE),FALSE))</f>
        <v>1</v>
      </c>
      <c r="AQ207" s="286">
        <f ca="1">IF(OR(ISBLANK('Worksheet 2b'!$D$13),ISBLANK($D207),ISBLANK($E207),$G207="N",ISBLANK($G207)),1,VLOOKUP('Worksheet 2b'!$D$13,INDIRECT(VLOOKUP('Crash Summary Worksheet'!$D207,'Crash Types &amp; Calculations'!$M$5:$N$9,2,FALSE)),VLOOKUP("Night",'Crash Types &amp; Calculations'!$D$5:$K$26,8,FALSE),FALSE))</f>
        <v>1</v>
      </c>
      <c r="AR207" s="288">
        <f t="shared" si="33"/>
        <v>0</v>
      </c>
      <c r="AS207" s="284">
        <f ca="1">IF(OR(ISBLANK('Worksheet 2b'!$D$27),ISBLANK($D207),ISBLANK($E207),ISERROR(VLOOKUP('Worksheet 2b'!$D$27,INDIRECT(VLOOKUP('Crash Summary Worksheet'!$D207,'Crash Types &amp; Calculations'!$M$5:$N$9,2,FALSE)),VLOOKUP('Crash Summary Worksheet'!$E207,'Crash Types &amp; Calculations'!$D$5:$K$26,8,FALSE),FALSE))),1,VLOOKUP('Worksheet 2b'!$D$27,INDIRECT(VLOOKUP('Crash Summary Worksheet'!$D207,'Crash Types &amp; Calculations'!$M$5:$N$9,2,FALSE)),VLOOKUP('Crash Summary Worksheet'!$E207,'Crash Types &amp; Calculations'!$D$5:$K$26,8,FALSE),FALSE))</f>
        <v>1</v>
      </c>
      <c r="AT207" s="285">
        <f ca="1">IF(OR(ISBLANK('Worksheet 2b'!$D$27),ISBLANK($D207),ISBLANK($E207),$H207="N",ISBLANK($H207)),1,VLOOKUP('Worksheet 2b'!$D$27,INDIRECT(VLOOKUP('Crash Summary Worksheet'!$D207,'Crash Types &amp; Calculations'!$M$5:$N$9,2,FALSE)),VLOOKUP("Wet Pavement",'Crash Types &amp; Calculations'!$D$5:$K$26,8,FALSE),FALSE))</f>
        <v>1</v>
      </c>
      <c r="AU207" s="286">
        <f ca="1">IF(OR(ISBLANK('Worksheet 2b'!$D$27),ISBLANK($D207),ISBLANK($E207),$G207="N",ISBLANK($G207)),1,VLOOKUP('Worksheet 2b'!$D$27,INDIRECT(VLOOKUP('Crash Summary Worksheet'!$D207,'Crash Types &amp; Calculations'!$M$5:$N$9,2,FALSE)),VLOOKUP("Night",'Crash Types &amp; Calculations'!$D$5:$K$26,8,FALSE),FALSE))</f>
        <v>1</v>
      </c>
      <c r="AV207" s="288">
        <f t="shared" si="34"/>
        <v>0</v>
      </c>
      <c r="AW207" s="284">
        <f ca="1">IF(OR(ISBLANK('Worksheet 2b'!$D$41),ISBLANK($D207),ISBLANK($E207),ISERROR(VLOOKUP('Worksheet 2b'!$D$41,INDIRECT(VLOOKUP('Crash Summary Worksheet'!$D207,'Crash Types &amp; Calculations'!$M$5:$N$9,2,FALSE)),VLOOKUP('Crash Summary Worksheet'!$E207,'Crash Types &amp; Calculations'!$D$5:$K$26,8,FALSE),FALSE))),1,VLOOKUP('Worksheet 2b'!$D$41,INDIRECT(VLOOKUP('Crash Summary Worksheet'!$D207,'Crash Types &amp; Calculations'!$M$5:$N$9,2,FALSE)),VLOOKUP('Crash Summary Worksheet'!$E207,'Crash Types &amp; Calculations'!$D$5:$K$26,8,FALSE),FALSE))</f>
        <v>1</v>
      </c>
      <c r="AX207" s="285">
        <f ca="1">IF(OR(ISBLANK('Worksheet 2b'!$D$41),ISBLANK($D207),ISBLANK($E207),$H207="N",ISBLANK($H207)),1,VLOOKUP('Worksheet 2b'!$D$41,INDIRECT(VLOOKUP('Crash Summary Worksheet'!$D207,'Crash Types &amp; Calculations'!$M$5:$N$9,2,FALSE)),VLOOKUP("Wet Pavement",'Crash Types &amp; Calculations'!$D$5:$K$26,8,FALSE),FALSE))</f>
        <v>1</v>
      </c>
      <c r="AY207" s="287">
        <f ca="1">IF(OR(ISBLANK('Worksheet 2b'!$D$41),ISBLANK($D207),ISBLANK($E207),$G207="N",ISBLANK($G207)),1,VLOOKUP('Worksheet 2b'!$D$41,INDIRECT(VLOOKUP('Crash Summary Worksheet'!$D207,'Crash Types &amp; Calculations'!$M$5:$N$9,2,FALSE)),VLOOKUP("Night",'Crash Types &amp; Calculations'!$D$5:$K$26,8,FALSE),FALSE))</f>
        <v>1</v>
      </c>
      <c r="AZ207" s="288">
        <f t="shared" si="35"/>
        <v>0</v>
      </c>
    </row>
    <row r="208" spans="1:52" x14ac:dyDescent="0.2">
      <c r="A208" s="618">
        <v>203</v>
      </c>
      <c r="B208" s="118"/>
      <c r="C208" s="119"/>
      <c r="D208" s="117"/>
      <c r="E208" s="117"/>
      <c r="F208" s="117"/>
      <c r="G208" s="118"/>
      <c r="H208" s="118"/>
      <c r="I208" s="118"/>
      <c r="J208" s="118"/>
      <c r="K208" s="117"/>
      <c r="L208" s="120"/>
      <c r="M208" s="289">
        <f t="shared" si="36"/>
        <v>0</v>
      </c>
      <c r="N208" s="290">
        <f t="shared" si="37"/>
        <v>1</v>
      </c>
      <c r="O208" s="283">
        <f>IF(ISBLANK('Worksheet 2a'!$D$13),1,
IF(AND(MAX(AC208:AE208)&gt;1,MIN(AC208:AE208)&lt;=1),MAX(AC208:AE208)*MIN(AC208:AE208),
IF(MIN(AC208:AE208)&gt;=1,MAX(AC208:AE208),MIN(AC208:AE208))))</f>
        <v>1</v>
      </c>
      <c r="P208" s="283">
        <f>IF(ISBLANK('Worksheet 2a'!$D$27),1,
IF(AND(MAX(AG208:AI208)&gt;1,MIN(AG208:AI208)&lt;=1),MAX(AG208:AI208)*MIN(AG208:AI208),
IF(MIN(AG208:AI208)&gt;=1,MAX(AG208:AI208),MIN(AG208:AI208))))</f>
        <v>1</v>
      </c>
      <c r="Q208" s="283">
        <f>IF(ISBLANK('Worksheet 2a'!$D$41),1,
IF(AND(MAX(AK208:AM208)&gt;1,MIN(AK208:AM208)&lt;=1),MAX(AK208:AM208)*MIN(AK208:AM208),
IF(MIN(AK208:AM208)&gt;=1,MAX(AK208:AM208),MIN(AK208:AM208))))</f>
        <v>1</v>
      </c>
      <c r="R208" s="283">
        <f>IF(ISBLANK('Worksheet 2b'!$D$13),1,
IF(AND(MAX(AO208:AQ208)&gt;1,MIN(AO208:AQ208)&lt;=1),MAX(AO208:AQ208)*MIN(AO208:AQ208),
IF(MIN(AO208:AQ208)&gt;=1,MAX(AO208:AQ208),MIN(AO208:AQ208))))</f>
        <v>1</v>
      </c>
      <c r="S208" s="283">
        <f>IF(ISBLANK('Worksheet 2b'!$D$27),1,
IF(AND(MAX(AS208:AU208)&gt;1,MIN(AS208:AU208)&lt;=1),MAX(AS208:AU208)*MIN(AS208:AU208),
IF(MIN(AS208:AU208)&gt;=1,MAX(AS208:AU208),MIN(AS208:AU208))))</f>
        <v>1</v>
      </c>
      <c r="T208" s="283">
        <f>IF(ISBLANK('Worksheet 2b'!$D$41),1,
IF(AND(MAX(AW208:AY208)&gt;1,MIN(AW208:AY208)&lt;=1),MAX(AW208:AY208)*MIN(AW208:AY208),
IF(MIN(AW208:AY208)&gt;=1,MAX(AW208:AY208),MIN(AW208:AY208))))</f>
        <v>1</v>
      </c>
      <c r="U208" s="669" cm="1">
        <f t="array" ref="U208">IF(MAX(O208:T208)&lt;=1,1,PRODUCT(IF(O208:T208&gt;=1,O208:T208)))</f>
        <v>1</v>
      </c>
      <c r="V208" s="669">
        <f t="shared" si="38"/>
        <v>1</v>
      </c>
      <c r="W208" s="683" t="str">
        <f t="shared" si="39"/>
        <v>X</v>
      </c>
      <c r="X208" s="683">
        <f>IF(P208=MIN($O208:$T208),IF(COUNTIF($W208:W208,"X")&gt;0,P208,"X"),P208)</f>
        <v>1</v>
      </c>
      <c r="Y208" s="683">
        <f>IF(Q208=MIN($O208:$T208),IF(COUNTIF($W208:X208,"X")&gt;0,Q208,"X"),Q208)</f>
        <v>1</v>
      </c>
      <c r="Z208" s="683">
        <f>IF(R208=MIN($O208:$T208),IF(COUNTIF($W208:Y208,"X")&gt;0,R208,"X"),R208)</f>
        <v>1</v>
      </c>
      <c r="AA208" s="683">
        <f>IF(S208=MIN($O208:$T208),IF(COUNTIF($W208:Z208,"X")&gt;0,S208,"X"),S208)</f>
        <v>1</v>
      </c>
      <c r="AB208" s="684">
        <f>IF(T208=MIN($O208:$T208),IF(COUNTIF($W208:AA208,"X")&gt;0,T208,"X"),T208)</f>
        <v>1</v>
      </c>
      <c r="AC208" s="284">
        <f ca="1">IF(OR(ISBLANK('Worksheet 2a'!$D$13),ISBLANK($D208),ISBLANK($E208),ISERROR(VLOOKUP('Worksheet 2a'!$D$13,INDIRECT(VLOOKUP('Crash Summary Worksheet'!$D208,'Crash Types &amp; Calculations'!$M$5:$N$9,2,FALSE)),VLOOKUP('Crash Summary Worksheet'!$E208,'Crash Types &amp; Calculations'!$D$5:$K$26,8,FALSE),FALSE))),1,VLOOKUP('Worksheet 2a'!$D$13,INDIRECT(VLOOKUP('Crash Summary Worksheet'!$D208,'Crash Types &amp; Calculations'!$M$5:$N$9,2,FALSE)),VLOOKUP('Crash Summary Worksheet'!$E208,'Crash Types &amp; Calculations'!$D$5:$K$26,8,FALSE),FALSE))</f>
        <v>1</v>
      </c>
      <c r="AD208" s="285">
        <f ca="1">IF(OR(ISBLANK('Worksheet 2a'!$D$13),ISBLANK($D208),ISBLANK($E208),$H208="N",ISBLANK($H208)),1,VLOOKUP('Worksheet 2a'!$D$13,INDIRECT(VLOOKUP('Crash Summary Worksheet'!$D208,'Crash Types &amp; Calculations'!$M$5:$N$9,2,FALSE)),VLOOKUP("Wet Pavement",'Crash Types &amp; Calculations'!$D$5:$K$26,8,FALSE),FALSE))</f>
        <v>1</v>
      </c>
      <c r="AE208" s="286">
        <f ca="1">IF(OR(ISBLANK('Worksheet 2a'!$D$13),ISBLANK($D208),ISBLANK($E208),$G208="N",ISBLANK($G208)),1,VLOOKUP('Worksheet 2a'!$D$13,INDIRECT(VLOOKUP('Crash Summary Worksheet'!$D208,'Crash Types &amp; Calculations'!$M$5:$N$9,2,FALSE)),VLOOKUP("Night",'Crash Types &amp; Calculations'!$D$5:$K$26,8,FALSE),FALSE))</f>
        <v>1</v>
      </c>
      <c r="AF208" s="288">
        <f t="shared" si="30"/>
        <v>0</v>
      </c>
      <c r="AG208" s="284">
        <f ca="1">IF(OR(ISBLANK('Worksheet 2a'!$D$27),ISBLANK($D208),ISBLANK($E208),ISERROR(VLOOKUP('Worksheet 2a'!$D$27,INDIRECT(VLOOKUP('Crash Summary Worksheet'!$D208,'Crash Types &amp; Calculations'!$M$5:$N$9,2,FALSE)),VLOOKUP('Crash Summary Worksheet'!$E208,'Crash Types &amp; Calculations'!$D$5:$K$26,8,FALSE),FALSE))),1,VLOOKUP('Worksheet 2a'!$D$27,INDIRECT(VLOOKUP('Crash Summary Worksheet'!$D208,'Crash Types &amp; Calculations'!$M$5:$N$9,2,FALSE)),VLOOKUP('Crash Summary Worksheet'!$E208,'Crash Types &amp; Calculations'!$D$5:$K$26,8,FALSE),FALSE))</f>
        <v>1</v>
      </c>
      <c r="AH208" s="285">
        <f ca="1">IF(OR(ISBLANK('Worksheet 2a'!$D$27),ISBLANK($D208),ISBLANK($E208),$H208="N",ISBLANK($H208)),1,VLOOKUP('Worksheet 2a'!$D$27,INDIRECT(VLOOKUP('Crash Summary Worksheet'!$D208,'Crash Types &amp; Calculations'!$M$5:$N$9,2,FALSE)),VLOOKUP("Wet Pavement",'Crash Types &amp; Calculations'!$D$5:$K$26,8,FALSE),FALSE))</f>
        <v>1</v>
      </c>
      <c r="AI208" s="286">
        <f ca="1">IF(OR(ISBLANK('Worksheet 2a'!$D$27),ISBLANK($D208),ISBLANK($E208),$G208="N",ISBLANK($G208)),1,VLOOKUP('Worksheet 2a'!$D$27,INDIRECT(VLOOKUP('Crash Summary Worksheet'!$D208,'Crash Types &amp; Calculations'!$M$5:$N$9,2,FALSE)),VLOOKUP("Night",'Crash Types &amp; Calculations'!$D$5:$K$26,8,FALSE),FALSE))</f>
        <v>1</v>
      </c>
      <c r="AJ208" s="288">
        <f t="shared" si="31"/>
        <v>0</v>
      </c>
      <c r="AK208" s="284">
        <f ca="1">IF(OR(ISBLANK('Worksheet 2a'!$D$41),ISBLANK($D208),ISBLANK($E208),ISERROR(VLOOKUP('Worksheet 2a'!$D$41,INDIRECT(VLOOKUP('Crash Summary Worksheet'!$D208,'Crash Types &amp; Calculations'!$M$5:$N$9,2,FALSE)),VLOOKUP('Crash Summary Worksheet'!$E208,'Crash Types &amp; Calculations'!$D$5:$K$26,8,FALSE),FALSE))),1,VLOOKUP('Worksheet 2a'!$D$41,INDIRECT(VLOOKUP('Crash Summary Worksheet'!$D208,'Crash Types &amp; Calculations'!$M$5:$N$9,2,FALSE)),VLOOKUP('Crash Summary Worksheet'!$E208,'Crash Types &amp; Calculations'!$D$5:$K$26,8,FALSE),FALSE))</f>
        <v>1</v>
      </c>
      <c r="AL208" s="285">
        <f ca="1">IF(OR(ISBLANK('Worksheet 2a'!$D$41),ISBLANK($D208),ISBLANK($E208),$H208="N",ISBLANK($H208)),1,VLOOKUP('Worksheet 2a'!$D$41,INDIRECT(VLOOKUP('Crash Summary Worksheet'!$D208,'Crash Types &amp; Calculations'!$M$5:$N$9,2,FALSE)),VLOOKUP("Wet Pavement",'Crash Types &amp; Calculations'!$D$5:$K$26,8,FALSE),FALSE))</f>
        <v>1</v>
      </c>
      <c r="AM208" s="287">
        <f ca="1">IF(OR(ISBLANK('Worksheet 2a'!$D$41),ISBLANK($D208),ISBLANK($E208),$G208="N",ISBLANK($G208)),1,VLOOKUP('Worksheet 2a'!$D$41,INDIRECT(VLOOKUP('Crash Summary Worksheet'!$D208,'Crash Types &amp; Calculations'!$M$5:$N$9,2,FALSE)),VLOOKUP("Night",'Crash Types &amp; Calculations'!$D$5:$K$26,8,FALSE),FALSE))</f>
        <v>1</v>
      </c>
      <c r="AN208" s="288">
        <f t="shared" si="32"/>
        <v>0</v>
      </c>
      <c r="AO208" s="284">
        <f ca="1">IF(OR(ISBLANK('Worksheet 2b'!$D$13),ISBLANK($D208),ISBLANK($E208),ISERROR(VLOOKUP('Worksheet 2b'!$D$13,INDIRECT(VLOOKUP('Crash Summary Worksheet'!$D208,'Crash Types &amp; Calculations'!$M$5:$N$9,2,FALSE)),VLOOKUP('Crash Summary Worksheet'!$E208,'Crash Types &amp; Calculations'!$D$5:$K$26,8,FALSE),FALSE))),1,VLOOKUP('Worksheet 2b'!$D$13,INDIRECT(VLOOKUP('Crash Summary Worksheet'!$D208,'Crash Types &amp; Calculations'!$M$5:$N$9,2,FALSE)),VLOOKUP('Crash Summary Worksheet'!$E208,'Crash Types &amp; Calculations'!$D$5:$K$26,8,FALSE),FALSE))</f>
        <v>1</v>
      </c>
      <c r="AP208" s="285">
        <f ca="1">IF(OR(ISBLANK('Worksheet 2b'!$D$13),ISBLANK($D208),ISBLANK($E208),$H208="N",ISBLANK($H208)),1,VLOOKUP('Worksheet 2b'!$D$13,INDIRECT(VLOOKUP('Crash Summary Worksheet'!$D208,'Crash Types &amp; Calculations'!$M$5:$N$9,2,FALSE)),VLOOKUP("Wet Pavement",'Crash Types &amp; Calculations'!$D$5:$K$26,8,FALSE),FALSE))</f>
        <v>1</v>
      </c>
      <c r="AQ208" s="286">
        <f ca="1">IF(OR(ISBLANK('Worksheet 2b'!$D$13),ISBLANK($D208),ISBLANK($E208),$G208="N",ISBLANK($G208)),1,VLOOKUP('Worksheet 2b'!$D$13,INDIRECT(VLOOKUP('Crash Summary Worksheet'!$D208,'Crash Types &amp; Calculations'!$M$5:$N$9,2,FALSE)),VLOOKUP("Night",'Crash Types &amp; Calculations'!$D$5:$K$26,8,FALSE),FALSE))</f>
        <v>1</v>
      </c>
      <c r="AR208" s="288">
        <f t="shared" si="33"/>
        <v>0</v>
      </c>
      <c r="AS208" s="284">
        <f ca="1">IF(OR(ISBLANK('Worksheet 2b'!$D$27),ISBLANK($D208),ISBLANK($E208),ISERROR(VLOOKUP('Worksheet 2b'!$D$27,INDIRECT(VLOOKUP('Crash Summary Worksheet'!$D208,'Crash Types &amp; Calculations'!$M$5:$N$9,2,FALSE)),VLOOKUP('Crash Summary Worksheet'!$E208,'Crash Types &amp; Calculations'!$D$5:$K$26,8,FALSE),FALSE))),1,VLOOKUP('Worksheet 2b'!$D$27,INDIRECT(VLOOKUP('Crash Summary Worksheet'!$D208,'Crash Types &amp; Calculations'!$M$5:$N$9,2,FALSE)),VLOOKUP('Crash Summary Worksheet'!$E208,'Crash Types &amp; Calculations'!$D$5:$K$26,8,FALSE),FALSE))</f>
        <v>1</v>
      </c>
      <c r="AT208" s="285">
        <f ca="1">IF(OR(ISBLANK('Worksheet 2b'!$D$27),ISBLANK($D208),ISBLANK($E208),$H208="N",ISBLANK($H208)),1,VLOOKUP('Worksheet 2b'!$D$27,INDIRECT(VLOOKUP('Crash Summary Worksheet'!$D208,'Crash Types &amp; Calculations'!$M$5:$N$9,2,FALSE)),VLOOKUP("Wet Pavement",'Crash Types &amp; Calculations'!$D$5:$K$26,8,FALSE),FALSE))</f>
        <v>1</v>
      </c>
      <c r="AU208" s="286">
        <f ca="1">IF(OR(ISBLANK('Worksheet 2b'!$D$27),ISBLANK($D208),ISBLANK($E208),$G208="N",ISBLANK($G208)),1,VLOOKUP('Worksheet 2b'!$D$27,INDIRECT(VLOOKUP('Crash Summary Worksheet'!$D208,'Crash Types &amp; Calculations'!$M$5:$N$9,2,FALSE)),VLOOKUP("Night",'Crash Types &amp; Calculations'!$D$5:$K$26,8,FALSE),FALSE))</f>
        <v>1</v>
      </c>
      <c r="AV208" s="288">
        <f t="shared" si="34"/>
        <v>0</v>
      </c>
      <c r="AW208" s="284">
        <f ca="1">IF(OR(ISBLANK('Worksheet 2b'!$D$41),ISBLANK($D208),ISBLANK($E208),ISERROR(VLOOKUP('Worksheet 2b'!$D$41,INDIRECT(VLOOKUP('Crash Summary Worksheet'!$D208,'Crash Types &amp; Calculations'!$M$5:$N$9,2,FALSE)),VLOOKUP('Crash Summary Worksheet'!$E208,'Crash Types &amp; Calculations'!$D$5:$K$26,8,FALSE),FALSE))),1,VLOOKUP('Worksheet 2b'!$D$41,INDIRECT(VLOOKUP('Crash Summary Worksheet'!$D208,'Crash Types &amp; Calculations'!$M$5:$N$9,2,FALSE)),VLOOKUP('Crash Summary Worksheet'!$E208,'Crash Types &amp; Calculations'!$D$5:$K$26,8,FALSE),FALSE))</f>
        <v>1</v>
      </c>
      <c r="AX208" s="285">
        <f ca="1">IF(OR(ISBLANK('Worksheet 2b'!$D$41),ISBLANK($D208),ISBLANK($E208),$H208="N",ISBLANK($H208)),1,VLOOKUP('Worksheet 2b'!$D$41,INDIRECT(VLOOKUP('Crash Summary Worksheet'!$D208,'Crash Types &amp; Calculations'!$M$5:$N$9,2,FALSE)),VLOOKUP("Wet Pavement",'Crash Types &amp; Calculations'!$D$5:$K$26,8,FALSE),FALSE))</f>
        <v>1</v>
      </c>
      <c r="AY208" s="287">
        <f ca="1">IF(OR(ISBLANK('Worksheet 2b'!$D$41),ISBLANK($D208),ISBLANK($E208),$G208="N",ISBLANK($G208)),1,VLOOKUP('Worksheet 2b'!$D$41,INDIRECT(VLOOKUP('Crash Summary Worksheet'!$D208,'Crash Types &amp; Calculations'!$M$5:$N$9,2,FALSE)),VLOOKUP("Night",'Crash Types &amp; Calculations'!$D$5:$K$26,8,FALSE),FALSE))</f>
        <v>1</v>
      </c>
      <c r="AZ208" s="288">
        <f t="shared" si="35"/>
        <v>0</v>
      </c>
    </row>
    <row r="209" spans="1:52" x14ac:dyDescent="0.2">
      <c r="A209" s="618">
        <v>204</v>
      </c>
      <c r="B209" s="118"/>
      <c r="C209" s="119"/>
      <c r="D209" s="117"/>
      <c r="E209" s="117"/>
      <c r="F209" s="117"/>
      <c r="G209" s="118"/>
      <c r="H209" s="118"/>
      <c r="I209" s="118"/>
      <c r="J209" s="118"/>
      <c r="K209" s="117"/>
      <c r="L209" s="120"/>
      <c r="M209" s="289">
        <f t="shared" si="36"/>
        <v>0</v>
      </c>
      <c r="N209" s="290">
        <f t="shared" si="37"/>
        <v>1</v>
      </c>
      <c r="O209" s="283">
        <f>IF(ISBLANK('Worksheet 2a'!$D$13),1,
IF(AND(MAX(AC209:AE209)&gt;1,MIN(AC209:AE209)&lt;=1),MAX(AC209:AE209)*MIN(AC209:AE209),
IF(MIN(AC209:AE209)&gt;=1,MAX(AC209:AE209),MIN(AC209:AE209))))</f>
        <v>1</v>
      </c>
      <c r="P209" s="283">
        <f>IF(ISBLANK('Worksheet 2a'!$D$27),1,
IF(AND(MAX(AG209:AI209)&gt;1,MIN(AG209:AI209)&lt;=1),MAX(AG209:AI209)*MIN(AG209:AI209),
IF(MIN(AG209:AI209)&gt;=1,MAX(AG209:AI209),MIN(AG209:AI209))))</f>
        <v>1</v>
      </c>
      <c r="Q209" s="283">
        <f>IF(ISBLANK('Worksheet 2a'!$D$41),1,
IF(AND(MAX(AK209:AM209)&gt;1,MIN(AK209:AM209)&lt;=1),MAX(AK209:AM209)*MIN(AK209:AM209),
IF(MIN(AK209:AM209)&gt;=1,MAX(AK209:AM209),MIN(AK209:AM209))))</f>
        <v>1</v>
      </c>
      <c r="R209" s="283">
        <f>IF(ISBLANK('Worksheet 2b'!$D$13),1,
IF(AND(MAX(AO209:AQ209)&gt;1,MIN(AO209:AQ209)&lt;=1),MAX(AO209:AQ209)*MIN(AO209:AQ209),
IF(MIN(AO209:AQ209)&gt;=1,MAX(AO209:AQ209),MIN(AO209:AQ209))))</f>
        <v>1</v>
      </c>
      <c r="S209" s="283">
        <f>IF(ISBLANK('Worksheet 2b'!$D$27),1,
IF(AND(MAX(AS209:AU209)&gt;1,MIN(AS209:AU209)&lt;=1),MAX(AS209:AU209)*MIN(AS209:AU209),
IF(MIN(AS209:AU209)&gt;=1,MAX(AS209:AU209),MIN(AS209:AU209))))</f>
        <v>1</v>
      </c>
      <c r="T209" s="283">
        <f>IF(ISBLANK('Worksheet 2b'!$D$41),1,
IF(AND(MAX(AW209:AY209)&gt;1,MIN(AW209:AY209)&lt;=1),MAX(AW209:AY209)*MIN(AW209:AY209),
IF(MIN(AW209:AY209)&gt;=1,MAX(AW209:AY209),MIN(AW209:AY209))))</f>
        <v>1</v>
      </c>
      <c r="U209" s="669" cm="1">
        <f t="array" ref="U209">IF(MAX(O209:T209)&lt;=1,1,PRODUCT(IF(O209:T209&gt;=1,O209:T209)))</f>
        <v>1</v>
      </c>
      <c r="V209" s="669">
        <f t="shared" si="38"/>
        <v>1</v>
      </c>
      <c r="W209" s="683" t="str">
        <f t="shared" si="39"/>
        <v>X</v>
      </c>
      <c r="X209" s="683">
        <f>IF(P209=MIN($O209:$T209),IF(COUNTIF($W209:W209,"X")&gt;0,P209,"X"),P209)</f>
        <v>1</v>
      </c>
      <c r="Y209" s="683">
        <f>IF(Q209=MIN($O209:$T209),IF(COUNTIF($W209:X209,"X")&gt;0,Q209,"X"),Q209)</f>
        <v>1</v>
      </c>
      <c r="Z209" s="683">
        <f>IF(R209=MIN($O209:$T209),IF(COUNTIF($W209:Y209,"X")&gt;0,R209,"X"),R209)</f>
        <v>1</v>
      </c>
      <c r="AA209" s="683">
        <f>IF(S209=MIN($O209:$T209),IF(COUNTIF($W209:Z209,"X")&gt;0,S209,"X"),S209)</f>
        <v>1</v>
      </c>
      <c r="AB209" s="684">
        <f>IF(T209=MIN($O209:$T209),IF(COUNTIF($W209:AA209,"X")&gt;0,T209,"X"),T209)</f>
        <v>1</v>
      </c>
      <c r="AC209" s="284">
        <f ca="1">IF(OR(ISBLANK('Worksheet 2a'!$D$13),ISBLANK($D209),ISBLANK($E209),ISERROR(VLOOKUP('Worksheet 2a'!$D$13,INDIRECT(VLOOKUP('Crash Summary Worksheet'!$D209,'Crash Types &amp; Calculations'!$M$5:$N$9,2,FALSE)),VLOOKUP('Crash Summary Worksheet'!$E209,'Crash Types &amp; Calculations'!$D$5:$K$26,8,FALSE),FALSE))),1,VLOOKUP('Worksheet 2a'!$D$13,INDIRECT(VLOOKUP('Crash Summary Worksheet'!$D209,'Crash Types &amp; Calculations'!$M$5:$N$9,2,FALSE)),VLOOKUP('Crash Summary Worksheet'!$E209,'Crash Types &amp; Calculations'!$D$5:$K$26,8,FALSE),FALSE))</f>
        <v>1</v>
      </c>
      <c r="AD209" s="285">
        <f ca="1">IF(OR(ISBLANK('Worksheet 2a'!$D$13),ISBLANK($D209),ISBLANK($E209),$H209="N",ISBLANK($H209)),1,VLOOKUP('Worksheet 2a'!$D$13,INDIRECT(VLOOKUP('Crash Summary Worksheet'!$D209,'Crash Types &amp; Calculations'!$M$5:$N$9,2,FALSE)),VLOOKUP("Wet Pavement",'Crash Types &amp; Calculations'!$D$5:$K$26,8,FALSE),FALSE))</f>
        <v>1</v>
      </c>
      <c r="AE209" s="286">
        <f ca="1">IF(OR(ISBLANK('Worksheet 2a'!$D$13),ISBLANK($D209),ISBLANK($E209),$G209="N",ISBLANK($G209)),1,VLOOKUP('Worksheet 2a'!$D$13,INDIRECT(VLOOKUP('Crash Summary Worksheet'!$D209,'Crash Types &amp; Calculations'!$M$5:$N$9,2,FALSE)),VLOOKUP("Night",'Crash Types &amp; Calculations'!$D$5:$K$26,8,FALSE),FALSE))</f>
        <v>1</v>
      </c>
      <c r="AF209" s="288">
        <f t="shared" si="30"/>
        <v>0</v>
      </c>
      <c r="AG209" s="284">
        <f ca="1">IF(OR(ISBLANK('Worksheet 2a'!$D$27),ISBLANK($D209),ISBLANK($E209),ISERROR(VLOOKUP('Worksheet 2a'!$D$27,INDIRECT(VLOOKUP('Crash Summary Worksheet'!$D209,'Crash Types &amp; Calculations'!$M$5:$N$9,2,FALSE)),VLOOKUP('Crash Summary Worksheet'!$E209,'Crash Types &amp; Calculations'!$D$5:$K$26,8,FALSE),FALSE))),1,VLOOKUP('Worksheet 2a'!$D$27,INDIRECT(VLOOKUP('Crash Summary Worksheet'!$D209,'Crash Types &amp; Calculations'!$M$5:$N$9,2,FALSE)),VLOOKUP('Crash Summary Worksheet'!$E209,'Crash Types &amp; Calculations'!$D$5:$K$26,8,FALSE),FALSE))</f>
        <v>1</v>
      </c>
      <c r="AH209" s="285">
        <f ca="1">IF(OR(ISBLANK('Worksheet 2a'!$D$27),ISBLANK($D209),ISBLANK($E209),$H209="N",ISBLANK($H209)),1,VLOOKUP('Worksheet 2a'!$D$27,INDIRECT(VLOOKUP('Crash Summary Worksheet'!$D209,'Crash Types &amp; Calculations'!$M$5:$N$9,2,FALSE)),VLOOKUP("Wet Pavement",'Crash Types &amp; Calculations'!$D$5:$K$26,8,FALSE),FALSE))</f>
        <v>1</v>
      </c>
      <c r="AI209" s="286">
        <f ca="1">IF(OR(ISBLANK('Worksheet 2a'!$D$27),ISBLANK($D209),ISBLANK($E209),$G209="N",ISBLANK($G209)),1,VLOOKUP('Worksheet 2a'!$D$27,INDIRECT(VLOOKUP('Crash Summary Worksheet'!$D209,'Crash Types &amp; Calculations'!$M$5:$N$9,2,FALSE)),VLOOKUP("Night",'Crash Types &amp; Calculations'!$D$5:$K$26,8,FALSE),FALSE))</f>
        <v>1</v>
      </c>
      <c r="AJ209" s="288">
        <f t="shared" si="31"/>
        <v>0</v>
      </c>
      <c r="AK209" s="284">
        <f ca="1">IF(OR(ISBLANK('Worksheet 2a'!$D$41),ISBLANK($D209),ISBLANK($E209),ISERROR(VLOOKUP('Worksheet 2a'!$D$41,INDIRECT(VLOOKUP('Crash Summary Worksheet'!$D209,'Crash Types &amp; Calculations'!$M$5:$N$9,2,FALSE)),VLOOKUP('Crash Summary Worksheet'!$E209,'Crash Types &amp; Calculations'!$D$5:$K$26,8,FALSE),FALSE))),1,VLOOKUP('Worksheet 2a'!$D$41,INDIRECT(VLOOKUP('Crash Summary Worksheet'!$D209,'Crash Types &amp; Calculations'!$M$5:$N$9,2,FALSE)),VLOOKUP('Crash Summary Worksheet'!$E209,'Crash Types &amp; Calculations'!$D$5:$K$26,8,FALSE),FALSE))</f>
        <v>1</v>
      </c>
      <c r="AL209" s="285">
        <f ca="1">IF(OR(ISBLANK('Worksheet 2a'!$D$41),ISBLANK($D209),ISBLANK($E209),$H209="N",ISBLANK($H209)),1,VLOOKUP('Worksheet 2a'!$D$41,INDIRECT(VLOOKUP('Crash Summary Worksheet'!$D209,'Crash Types &amp; Calculations'!$M$5:$N$9,2,FALSE)),VLOOKUP("Wet Pavement",'Crash Types &amp; Calculations'!$D$5:$K$26,8,FALSE),FALSE))</f>
        <v>1</v>
      </c>
      <c r="AM209" s="287">
        <f ca="1">IF(OR(ISBLANK('Worksheet 2a'!$D$41),ISBLANK($D209),ISBLANK($E209),$G209="N",ISBLANK($G209)),1,VLOOKUP('Worksheet 2a'!$D$41,INDIRECT(VLOOKUP('Crash Summary Worksheet'!$D209,'Crash Types &amp; Calculations'!$M$5:$N$9,2,FALSE)),VLOOKUP("Night",'Crash Types &amp; Calculations'!$D$5:$K$26,8,FALSE),FALSE))</f>
        <v>1</v>
      </c>
      <c r="AN209" s="288">
        <f t="shared" si="32"/>
        <v>0</v>
      </c>
      <c r="AO209" s="284">
        <f ca="1">IF(OR(ISBLANK('Worksheet 2b'!$D$13),ISBLANK($D209),ISBLANK($E209),ISERROR(VLOOKUP('Worksheet 2b'!$D$13,INDIRECT(VLOOKUP('Crash Summary Worksheet'!$D209,'Crash Types &amp; Calculations'!$M$5:$N$9,2,FALSE)),VLOOKUP('Crash Summary Worksheet'!$E209,'Crash Types &amp; Calculations'!$D$5:$K$26,8,FALSE),FALSE))),1,VLOOKUP('Worksheet 2b'!$D$13,INDIRECT(VLOOKUP('Crash Summary Worksheet'!$D209,'Crash Types &amp; Calculations'!$M$5:$N$9,2,FALSE)),VLOOKUP('Crash Summary Worksheet'!$E209,'Crash Types &amp; Calculations'!$D$5:$K$26,8,FALSE),FALSE))</f>
        <v>1</v>
      </c>
      <c r="AP209" s="285">
        <f ca="1">IF(OR(ISBLANK('Worksheet 2b'!$D$13),ISBLANK($D209),ISBLANK($E209),$H209="N",ISBLANK($H209)),1,VLOOKUP('Worksheet 2b'!$D$13,INDIRECT(VLOOKUP('Crash Summary Worksheet'!$D209,'Crash Types &amp; Calculations'!$M$5:$N$9,2,FALSE)),VLOOKUP("Wet Pavement",'Crash Types &amp; Calculations'!$D$5:$K$26,8,FALSE),FALSE))</f>
        <v>1</v>
      </c>
      <c r="AQ209" s="286">
        <f ca="1">IF(OR(ISBLANK('Worksheet 2b'!$D$13),ISBLANK($D209),ISBLANK($E209),$G209="N",ISBLANK($G209)),1,VLOOKUP('Worksheet 2b'!$D$13,INDIRECT(VLOOKUP('Crash Summary Worksheet'!$D209,'Crash Types &amp; Calculations'!$M$5:$N$9,2,FALSE)),VLOOKUP("Night",'Crash Types &amp; Calculations'!$D$5:$K$26,8,FALSE),FALSE))</f>
        <v>1</v>
      </c>
      <c r="AR209" s="288">
        <f t="shared" si="33"/>
        <v>0</v>
      </c>
      <c r="AS209" s="284">
        <f ca="1">IF(OR(ISBLANK('Worksheet 2b'!$D$27),ISBLANK($D209),ISBLANK($E209),ISERROR(VLOOKUP('Worksheet 2b'!$D$27,INDIRECT(VLOOKUP('Crash Summary Worksheet'!$D209,'Crash Types &amp; Calculations'!$M$5:$N$9,2,FALSE)),VLOOKUP('Crash Summary Worksheet'!$E209,'Crash Types &amp; Calculations'!$D$5:$K$26,8,FALSE),FALSE))),1,VLOOKUP('Worksheet 2b'!$D$27,INDIRECT(VLOOKUP('Crash Summary Worksheet'!$D209,'Crash Types &amp; Calculations'!$M$5:$N$9,2,FALSE)),VLOOKUP('Crash Summary Worksheet'!$E209,'Crash Types &amp; Calculations'!$D$5:$K$26,8,FALSE),FALSE))</f>
        <v>1</v>
      </c>
      <c r="AT209" s="285">
        <f ca="1">IF(OR(ISBLANK('Worksheet 2b'!$D$27),ISBLANK($D209),ISBLANK($E209),$H209="N",ISBLANK($H209)),1,VLOOKUP('Worksheet 2b'!$D$27,INDIRECT(VLOOKUP('Crash Summary Worksheet'!$D209,'Crash Types &amp; Calculations'!$M$5:$N$9,2,FALSE)),VLOOKUP("Wet Pavement",'Crash Types &amp; Calculations'!$D$5:$K$26,8,FALSE),FALSE))</f>
        <v>1</v>
      </c>
      <c r="AU209" s="286">
        <f ca="1">IF(OR(ISBLANK('Worksheet 2b'!$D$27),ISBLANK($D209),ISBLANK($E209),$G209="N",ISBLANK($G209)),1,VLOOKUP('Worksheet 2b'!$D$27,INDIRECT(VLOOKUP('Crash Summary Worksheet'!$D209,'Crash Types &amp; Calculations'!$M$5:$N$9,2,FALSE)),VLOOKUP("Night",'Crash Types &amp; Calculations'!$D$5:$K$26,8,FALSE),FALSE))</f>
        <v>1</v>
      </c>
      <c r="AV209" s="288">
        <f t="shared" si="34"/>
        <v>0</v>
      </c>
      <c r="AW209" s="284">
        <f ca="1">IF(OR(ISBLANK('Worksheet 2b'!$D$41),ISBLANK($D209),ISBLANK($E209),ISERROR(VLOOKUP('Worksheet 2b'!$D$41,INDIRECT(VLOOKUP('Crash Summary Worksheet'!$D209,'Crash Types &amp; Calculations'!$M$5:$N$9,2,FALSE)),VLOOKUP('Crash Summary Worksheet'!$E209,'Crash Types &amp; Calculations'!$D$5:$K$26,8,FALSE),FALSE))),1,VLOOKUP('Worksheet 2b'!$D$41,INDIRECT(VLOOKUP('Crash Summary Worksheet'!$D209,'Crash Types &amp; Calculations'!$M$5:$N$9,2,FALSE)),VLOOKUP('Crash Summary Worksheet'!$E209,'Crash Types &amp; Calculations'!$D$5:$K$26,8,FALSE),FALSE))</f>
        <v>1</v>
      </c>
      <c r="AX209" s="285">
        <f ca="1">IF(OR(ISBLANK('Worksheet 2b'!$D$41),ISBLANK($D209),ISBLANK($E209),$H209="N",ISBLANK($H209)),1,VLOOKUP('Worksheet 2b'!$D$41,INDIRECT(VLOOKUP('Crash Summary Worksheet'!$D209,'Crash Types &amp; Calculations'!$M$5:$N$9,2,FALSE)),VLOOKUP("Wet Pavement",'Crash Types &amp; Calculations'!$D$5:$K$26,8,FALSE),FALSE))</f>
        <v>1</v>
      </c>
      <c r="AY209" s="287">
        <f ca="1">IF(OR(ISBLANK('Worksheet 2b'!$D$41),ISBLANK($D209),ISBLANK($E209),$G209="N",ISBLANK($G209)),1,VLOOKUP('Worksheet 2b'!$D$41,INDIRECT(VLOOKUP('Crash Summary Worksheet'!$D209,'Crash Types &amp; Calculations'!$M$5:$N$9,2,FALSE)),VLOOKUP("Night",'Crash Types &amp; Calculations'!$D$5:$K$26,8,FALSE),FALSE))</f>
        <v>1</v>
      </c>
      <c r="AZ209" s="288">
        <f t="shared" si="35"/>
        <v>0</v>
      </c>
    </row>
    <row r="210" spans="1:52" x14ac:dyDescent="0.2">
      <c r="A210" s="618">
        <v>205</v>
      </c>
      <c r="B210" s="118"/>
      <c r="C210" s="119"/>
      <c r="D210" s="117"/>
      <c r="E210" s="117"/>
      <c r="F210" s="117"/>
      <c r="G210" s="118"/>
      <c r="H210" s="118"/>
      <c r="I210" s="118"/>
      <c r="J210" s="118"/>
      <c r="K210" s="117"/>
      <c r="L210" s="120"/>
      <c r="M210" s="289">
        <f t="shared" si="36"/>
        <v>0</v>
      </c>
      <c r="N210" s="290">
        <f t="shared" si="37"/>
        <v>1</v>
      </c>
      <c r="O210" s="283">
        <f>IF(ISBLANK('Worksheet 2a'!$D$13),1,
IF(AND(MAX(AC210:AE210)&gt;1,MIN(AC210:AE210)&lt;=1),MAX(AC210:AE210)*MIN(AC210:AE210),
IF(MIN(AC210:AE210)&gt;=1,MAX(AC210:AE210),MIN(AC210:AE210))))</f>
        <v>1</v>
      </c>
      <c r="P210" s="283">
        <f>IF(ISBLANK('Worksheet 2a'!$D$27),1,
IF(AND(MAX(AG210:AI210)&gt;1,MIN(AG210:AI210)&lt;=1),MAX(AG210:AI210)*MIN(AG210:AI210),
IF(MIN(AG210:AI210)&gt;=1,MAX(AG210:AI210),MIN(AG210:AI210))))</f>
        <v>1</v>
      </c>
      <c r="Q210" s="283">
        <f>IF(ISBLANK('Worksheet 2a'!$D$41),1,
IF(AND(MAX(AK210:AM210)&gt;1,MIN(AK210:AM210)&lt;=1),MAX(AK210:AM210)*MIN(AK210:AM210),
IF(MIN(AK210:AM210)&gt;=1,MAX(AK210:AM210),MIN(AK210:AM210))))</f>
        <v>1</v>
      </c>
      <c r="R210" s="283">
        <f>IF(ISBLANK('Worksheet 2b'!$D$13),1,
IF(AND(MAX(AO210:AQ210)&gt;1,MIN(AO210:AQ210)&lt;=1),MAX(AO210:AQ210)*MIN(AO210:AQ210),
IF(MIN(AO210:AQ210)&gt;=1,MAX(AO210:AQ210),MIN(AO210:AQ210))))</f>
        <v>1</v>
      </c>
      <c r="S210" s="283">
        <f>IF(ISBLANK('Worksheet 2b'!$D$27),1,
IF(AND(MAX(AS210:AU210)&gt;1,MIN(AS210:AU210)&lt;=1),MAX(AS210:AU210)*MIN(AS210:AU210),
IF(MIN(AS210:AU210)&gt;=1,MAX(AS210:AU210),MIN(AS210:AU210))))</f>
        <v>1</v>
      </c>
      <c r="T210" s="283">
        <f>IF(ISBLANK('Worksheet 2b'!$D$41),1,
IF(AND(MAX(AW210:AY210)&gt;1,MIN(AW210:AY210)&lt;=1),MAX(AW210:AY210)*MIN(AW210:AY210),
IF(MIN(AW210:AY210)&gt;=1,MAX(AW210:AY210),MIN(AW210:AY210))))</f>
        <v>1</v>
      </c>
      <c r="U210" s="669" cm="1">
        <f t="array" ref="U210">IF(MAX(O210:T210)&lt;=1,1,PRODUCT(IF(O210:T210&gt;=1,O210:T210)))</f>
        <v>1</v>
      </c>
      <c r="V210" s="669">
        <f t="shared" si="38"/>
        <v>1</v>
      </c>
      <c r="W210" s="683" t="str">
        <f t="shared" si="39"/>
        <v>X</v>
      </c>
      <c r="X210" s="683">
        <f>IF(P210=MIN($O210:$T210),IF(COUNTIF($W210:W210,"X")&gt;0,P210,"X"),P210)</f>
        <v>1</v>
      </c>
      <c r="Y210" s="683">
        <f>IF(Q210=MIN($O210:$T210),IF(COUNTIF($W210:X210,"X")&gt;0,Q210,"X"),Q210)</f>
        <v>1</v>
      </c>
      <c r="Z210" s="683">
        <f>IF(R210=MIN($O210:$T210),IF(COUNTIF($W210:Y210,"X")&gt;0,R210,"X"),R210)</f>
        <v>1</v>
      </c>
      <c r="AA210" s="683">
        <f>IF(S210=MIN($O210:$T210),IF(COUNTIF($W210:Z210,"X")&gt;0,S210,"X"),S210)</f>
        <v>1</v>
      </c>
      <c r="AB210" s="684">
        <f>IF(T210=MIN($O210:$T210),IF(COUNTIF($W210:AA210,"X")&gt;0,T210,"X"),T210)</f>
        <v>1</v>
      </c>
      <c r="AC210" s="284">
        <f ca="1">IF(OR(ISBLANK('Worksheet 2a'!$D$13),ISBLANK($D210),ISBLANK($E210),ISERROR(VLOOKUP('Worksheet 2a'!$D$13,INDIRECT(VLOOKUP('Crash Summary Worksheet'!$D210,'Crash Types &amp; Calculations'!$M$5:$N$9,2,FALSE)),VLOOKUP('Crash Summary Worksheet'!$E210,'Crash Types &amp; Calculations'!$D$5:$K$26,8,FALSE),FALSE))),1,VLOOKUP('Worksheet 2a'!$D$13,INDIRECT(VLOOKUP('Crash Summary Worksheet'!$D210,'Crash Types &amp; Calculations'!$M$5:$N$9,2,FALSE)),VLOOKUP('Crash Summary Worksheet'!$E210,'Crash Types &amp; Calculations'!$D$5:$K$26,8,FALSE),FALSE))</f>
        <v>1</v>
      </c>
      <c r="AD210" s="285">
        <f ca="1">IF(OR(ISBLANK('Worksheet 2a'!$D$13),ISBLANK($D210),ISBLANK($E210),$H210="N",ISBLANK($H210)),1,VLOOKUP('Worksheet 2a'!$D$13,INDIRECT(VLOOKUP('Crash Summary Worksheet'!$D210,'Crash Types &amp; Calculations'!$M$5:$N$9,2,FALSE)),VLOOKUP("Wet Pavement",'Crash Types &amp; Calculations'!$D$5:$K$26,8,FALSE),FALSE))</f>
        <v>1</v>
      </c>
      <c r="AE210" s="286">
        <f ca="1">IF(OR(ISBLANK('Worksheet 2a'!$D$13),ISBLANK($D210),ISBLANK($E210),$G210="N",ISBLANK($G210)),1,VLOOKUP('Worksheet 2a'!$D$13,INDIRECT(VLOOKUP('Crash Summary Worksheet'!$D210,'Crash Types &amp; Calculations'!$M$5:$N$9,2,FALSE)),VLOOKUP("Night",'Crash Types &amp; Calculations'!$D$5:$K$26,8,FALSE),FALSE))</f>
        <v>1</v>
      </c>
      <c r="AF210" s="288">
        <f t="shared" si="30"/>
        <v>0</v>
      </c>
      <c r="AG210" s="284">
        <f ca="1">IF(OR(ISBLANK('Worksheet 2a'!$D$27),ISBLANK($D210),ISBLANK($E210),ISERROR(VLOOKUP('Worksheet 2a'!$D$27,INDIRECT(VLOOKUP('Crash Summary Worksheet'!$D210,'Crash Types &amp; Calculations'!$M$5:$N$9,2,FALSE)),VLOOKUP('Crash Summary Worksheet'!$E210,'Crash Types &amp; Calculations'!$D$5:$K$26,8,FALSE),FALSE))),1,VLOOKUP('Worksheet 2a'!$D$27,INDIRECT(VLOOKUP('Crash Summary Worksheet'!$D210,'Crash Types &amp; Calculations'!$M$5:$N$9,2,FALSE)),VLOOKUP('Crash Summary Worksheet'!$E210,'Crash Types &amp; Calculations'!$D$5:$K$26,8,FALSE),FALSE))</f>
        <v>1</v>
      </c>
      <c r="AH210" s="285">
        <f ca="1">IF(OR(ISBLANK('Worksheet 2a'!$D$27),ISBLANK($D210),ISBLANK($E210),$H210="N",ISBLANK($H210)),1,VLOOKUP('Worksheet 2a'!$D$27,INDIRECT(VLOOKUP('Crash Summary Worksheet'!$D210,'Crash Types &amp; Calculations'!$M$5:$N$9,2,FALSE)),VLOOKUP("Wet Pavement",'Crash Types &amp; Calculations'!$D$5:$K$26,8,FALSE),FALSE))</f>
        <v>1</v>
      </c>
      <c r="AI210" s="286">
        <f ca="1">IF(OR(ISBLANK('Worksheet 2a'!$D$27),ISBLANK($D210),ISBLANK($E210),$G210="N",ISBLANK($G210)),1,VLOOKUP('Worksheet 2a'!$D$27,INDIRECT(VLOOKUP('Crash Summary Worksheet'!$D210,'Crash Types &amp; Calculations'!$M$5:$N$9,2,FALSE)),VLOOKUP("Night",'Crash Types &amp; Calculations'!$D$5:$K$26,8,FALSE),FALSE))</f>
        <v>1</v>
      </c>
      <c r="AJ210" s="288">
        <f t="shared" si="31"/>
        <v>0</v>
      </c>
      <c r="AK210" s="284">
        <f ca="1">IF(OR(ISBLANK('Worksheet 2a'!$D$41),ISBLANK($D210),ISBLANK($E210),ISERROR(VLOOKUP('Worksheet 2a'!$D$41,INDIRECT(VLOOKUP('Crash Summary Worksheet'!$D210,'Crash Types &amp; Calculations'!$M$5:$N$9,2,FALSE)),VLOOKUP('Crash Summary Worksheet'!$E210,'Crash Types &amp; Calculations'!$D$5:$K$26,8,FALSE),FALSE))),1,VLOOKUP('Worksheet 2a'!$D$41,INDIRECT(VLOOKUP('Crash Summary Worksheet'!$D210,'Crash Types &amp; Calculations'!$M$5:$N$9,2,FALSE)),VLOOKUP('Crash Summary Worksheet'!$E210,'Crash Types &amp; Calculations'!$D$5:$K$26,8,FALSE),FALSE))</f>
        <v>1</v>
      </c>
      <c r="AL210" s="285">
        <f ca="1">IF(OR(ISBLANK('Worksheet 2a'!$D$41),ISBLANK($D210),ISBLANK($E210),$H210="N",ISBLANK($H210)),1,VLOOKUP('Worksheet 2a'!$D$41,INDIRECT(VLOOKUP('Crash Summary Worksheet'!$D210,'Crash Types &amp; Calculations'!$M$5:$N$9,2,FALSE)),VLOOKUP("Wet Pavement",'Crash Types &amp; Calculations'!$D$5:$K$26,8,FALSE),FALSE))</f>
        <v>1</v>
      </c>
      <c r="AM210" s="287">
        <f ca="1">IF(OR(ISBLANK('Worksheet 2a'!$D$41),ISBLANK($D210),ISBLANK($E210),$G210="N",ISBLANK($G210)),1,VLOOKUP('Worksheet 2a'!$D$41,INDIRECT(VLOOKUP('Crash Summary Worksheet'!$D210,'Crash Types &amp; Calculations'!$M$5:$N$9,2,FALSE)),VLOOKUP("Night",'Crash Types &amp; Calculations'!$D$5:$K$26,8,FALSE),FALSE))</f>
        <v>1</v>
      </c>
      <c r="AN210" s="288">
        <f t="shared" si="32"/>
        <v>0</v>
      </c>
      <c r="AO210" s="284">
        <f ca="1">IF(OR(ISBLANK('Worksheet 2b'!$D$13),ISBLANK($D210),ISBLANK($E210),ISERROR(VLOOKUP('Worksheet 2b'!$D$13,INDIRECT(VLOOKUP('Crash Summary Worksheet'!$D210,'Crash Types &amp; Calculations'!$M$5:$N$9,2,FALSE)),VLOOKUP('Crash Summary Worksheet'!$E210,'Crash Types &amp; Calculations'!$D$5:$K$26,8,FALSE),FALSE))),1,VLOOKUP('Worksheet 2b'!$D$13,INDIRECT(VLOOKUP('Crash Summary Worksheet'!$D210,'Crash Types &amp; Calculations'!$M$5:$N$9,2,FALSE)),VLOOKUP('Crash Summary Worksheet'!$E210,'Crash Types &amp; Calculations'!$D$5:$K$26,8,FALSE),FALSE))</f>
        <v>1</v>
      </c>
      <c r="AP210" s="285">
        <f ca="1">IF(OR(ISBLANK('Worksheet 2b'!$D$13),ISBLANK($D210),ISBLANK($E210),$H210="N",ISBLANK($H210)),1,VLOOKUP('Worksheet 2b'!$D$13,INDIRECT(VLOOKUP('Crash Summary Worksheet'!$D210,'Crash Types &amp; Calculations'!$M$5:$N$9,2,FALSE)),VLOOKUP("Wet Pavement",'Crash Types &amp; Calculations'!$D$5:$K$26,8,FALSE),FALSE))</f>
        <v>1</v>
      </c>
      <c r="AQ210" s="286">
        <f ca="1">IF(OR(ISBLANK('Worksheet 2b'!$D$13),ISBLANK($D210),ISBLANK($E210),$G210="N",ISBLANK($G210)),1,VLOOKUP('Worksheet 2b'!$D$13,INDIRECT(VLOOKUP('Crash Summary Worksheet'!$D210,'Crash Types &amp; Calculations'!$M$5:$N$9,2,FALSE)),VLOOKUP("Night",'Crash Types &amp; Calculations'!$D$5:$K$26,8,FALSE),FALSE))</f>
        <v>1</v>
      </c>
      <c r="AR210" s="288">
        <f t="shared" si="33"/>
        <v>0</v>
      </c>
      <c r="AS210" s="284">
        <f ca="1">IF(OR(ISBLANK('Worksheet 2b'!$D$27),ISBLANK($D210),ISBLANK($E210),ISERROR(VLOOKUP('Worksheet 2b'!$D$27,INDIRECT(VLOOKUP('Crash Summary Worksheet'!$D210,'Crash Types &amp; Calculations'!$M$5:$N$9,2,FALSE)),VLOOKUP('Crash Summary Worksheet'!$E210,'Crash Types &amp; Calculations'!$D$5:$K$26,8,FALSE),FALSE))),1,VLOOKUP('Worksheet 2b'!$D$27,INDIRECT(VLOOKUP('Crash Summary Worksheet'!$D210,'Crash Types &amp; Calculations'!$M$5:$N$9,2,FALSE)),VLOOKUP('Crash Summary Worksheet'!$E210,'Crash Types &amp; Calculations'!$D$5:$K$26,8,FALSE),FALSE))</f>
        <v>1</v>
      </c>
      <c r="AT210" s="285">
        <f ca="1">IF(OR(ISBLANK('Worksheet 2b'!$D$27),ISBLANK($D210),ISBLANK($E210),$H210="N",ISBLANK($H210)),1,VLOOKUP('Worksheet 2b'!$D$27,INDIRECT(VLOOKUP('Crash Summary Worksheet'!$D210,'Crash Types &amp; Calculations'!$M$5:$N$9,2,FALSE)),VLOOKUP("Wet Pavement",'Crash Types &amp; Calculations'!$D$5:$K$26,8,FALSE),FALSE))</f>
        <v>1</v>
      </c>
      <c r="AU210" s="286">
        <f ca="1">IF(OR(ISBLANK('Worksheet 2b'!$D$27),ISBLANK($D210),ISBLANK($E210),$G210="N",ISBLANK($G210)),1,VLOOKUP('Worksheet 2b'!$D$27,INDIRECT(VLOOKUP('Crash Summary Worksheet'!$D210,'Crash Types &amp; Calculations'!$M$5:$N$9,2,FALSE)),VLOOKUP("Night",'Crash Types &amp; Calculations'!$D$5:$K$26,8,FALSE),FALSE))</f>
        <v>1</v>
      </c>
      <c r="AV210" s="288">
        <f t="shared" si="34"/>
        <v>0</v>
      </c>
      <c r="AW210" s="284">
        <f ca="1">IF(OR(ISBLANK('Worksheet 2b'!$D$41),ISBLANK($D210),ISBLANK($E210),ISERROR(VLOOKUP('Worksheet 2b'!$D$41,INDIRECT(VLOOKUP('Crash Summary Worksheet'!$D210,'Crash Types &amp; Calculations'!$M$5:$N$9,2,FALSE)),VLOOKUP('Crash Summary Worksheet'!$E210,'Crash Types &amp; Calculations'!$D$5:$K$26,8,FALSE),FALSE))),1,VLOOKUP('Worksheet 2b'!$D$41,INDIRECT(VLOOKUP('Crash Summary Worksheet'!$D210,'Crash Types &amp; Calculations'!$M$5:$N$9,2,FALSE)),VLOOKUP('Crash Summary Worksheet'!$E210,'Crash Types &amp; Calculations'!$D$5:$K$26,8,FALSE),FALSE))</f>
        <v>1</v>
      </c>
      <c r="AX210" s="285">
        <f ca="1">IF(OR(ISBLANK('Worksheet 2b'!$D$41),ISBLANK($D210),ISBLANK($E210),$H210="N",ISBLANK($H210)),1,VLOOKUP('Worksheet 2b'!$D$41,INDIRECT(VLOOKUP('Crash Summary Worksheet'!$D210,'Crash Types &amp; Calculations'!$M$5:$N$9,2,FALSE)),VLOOKUP("Wet Pavement",'Crash Types &amp; Calculations'!$D$5:$K$26,8,FALSE),FALSE))</f>
        <v>1</v>
      </c>
      <c r="AY210" s="287">
        <f ca="1">IF(OR(ISBLANK('Worksheet 2b'!$D$41),ISBLANK($D210),ISBLANK($E210),$G210="N",ISBLANK($G210)),1,VLOOKUP('Worksheet 2b'!$D$41,INDIRECT(VLOOKUP('Crash Summary Worksheet'!$D210,'Crash Types &amp; Calculations'!$M$5:$N$9,2,FALSE)),VLOOKUP("Night",'Crash Types &amp; Calculations'!$D$5:$K$26,8,FALSE),FALSE))</f>
        <v>1</v>
      </c>
      <c r="AZ210" s="288">
        <f t="shared" si="35"/>
        <v>0</v>
      </c>
    </row>
    <row r="211" spans="1:52" x14ac:dyDescent="0.2">
      <c r="A211" s="618">
        <v>206</v>
      </c>
      <c r="B211" s="118"/>
      <c r="C211" s="119"/>
      <c r="D211" s="117"/>
      <c r="E211" s="117"/>
      <c r="F211" s="117"/>
      <c r="G211" s="118"/>
      <c r="H211" s="118"/>
      <c r="I211" s="118"/>
      <c r="J211" s="118"/>
      <c r="K211" s="117"/>
      <c r="L211" s="120"/>
      <c r="M211" s="289">
        <f t="shared" si="36"/>
        <v>0</v>
      </c>
      <c r="N211" s="290">
        <f t="shared" si="37"/>
        <v>1</v>
      </c>
      <c r="O211" s="283">
        <f>IF(ISBLANK('Worksheet 2a'!$D$13),1,
IF(AND(MAX(AC211:AE211)&gt;1,MIN(AC211:AE211)&lt;=1),MAX(AC211:AE211)*MIN(AC211:AE211),
IF(MIN(AC211:AE211)&gt;=1,MAX(AC211:AE211),MIN(AC211:AE211))))</f>
        <v>1</v>
      </c>
      <c r="P211" s="283">
        <f>IF(ISBLANK('Worksheet 2a'!$D$27),1,
IF(AND(MAX(AG211:AI211)&gt;1,MIN(AG211:AI211)&lt;=1),MAX(AG211:AI211)*MIN(AG211:AI211),
IF(MIN(AG211:AI211)&gt;=1,MAX(AG211:AI211),MIN(AG211:AI211))))</f>
        <v>1</v>
      </c>
      <c r="Q211" s="283">
        <f>IF(ISBLANK('Worksheet 2a'!$D$41),1,
IF(AND(MAX(AK211:AM211)&gt;1,MIN(AK211:AM211)&lt;=1),MAX(AK211:AM211)*MIN(AK211:AM211),
IF(MIN(AK211:AM211)&gt;=1,MAX(AK211:AM211),MIN(AK211:AM211))))</f>
        <v>1</v>
      </c>
      <c r="R211" s="283">
        <f>IF(ISBLANK('Worksheet 2b'!$D$13),1,
IF(AND(MAX(AO211:AQ211)&gt;1,MIN(AO211:AQ211)&lt;=1),MAX(AO211:AQ211)*MIN(AO211:AQ211),
IF(MIN(AO211:AQ211)&gt;=1,MAX(AO211:AQ211),MIN(AO211:AQ211))))</f>
        <v>1</v>
      </c>
      <c r="S211" s="283">
        <f>IF(ISBLANK('Worksheet 2b'!$D$27),1,
IF(AND(MAX(AS211:AU211)&gt;1,MIN(AS211:AU211)&lt;=1),MAX(AS211:AU211)*MIN(AS211:AU211),
IF(MIN(AS211:AU211)&gt;=1,MAX(AS211:AU211),MIN(AS211:AU211))))</f>
        <v>1</v>
      </c>
      <c r="T211" s="283">
        <f>IF(ISBLANK('Worksheet 2b'!$D$41),1,
IF(AND(MAX(AW211:AY211)&gt;1,MIN(AW211:AY211)&lt;=1),MAX(AW211:AY211)*MIN(AW211:AY211),
IF(MIN(AW211:AY211)&gt;=1,MAX(AW211:AY211),MIN(AW211:AY211))))</f>
        <v>1</v>
      </c>
      <c r="U211" s="669" cm="1">
        <f t="array" ref="U211">IF(MAX(O211:T211)&lt;=1,1,PRODUCT(IF(O211:T211&gt;=1,O211:T211)))</f>
        <v>1</v>
      </c>
      <c r="V211" s="669">
        <f t="shared" si="38"/>
        <v>1</v>
      </c>
      <c r="W211" s="683" t="str">
        <f t="shared" si="39"/>
        <v>X</v>
      </c>
      <c r="X211" s="683">
        <f>IF(P211=MIN($O211:$T211),IF(COUNTIF($W211:W211,"X")&gt;0,P211,"X"),P211)</f>
        <v>1</v>
      </c>
      <c r="Y211" s="683">
        <f>IF(Q211=MIN($O211:$T211),IF(COUNTIF($W211:X211,"X")&gt;0,Q211,"X"),Q211)</f>
        <v>1</v>
      </c>
      <c r="Z211" s="683">
        <f>IF(R211=MIN($O211:$T211),IF(COUNTIF($W211:Y211,"X")&gt;0,R211,"X"),R211)</f>
        <v>1</v>
      </c>
      <c r="AA211" s="683">
        <f>IF(S211=MIN($O211:$T211),IF(COUNTIF($W211:Z211,"X")&gt;0,S211,"X"),S211)</f>
        <v>1</v>
      </c>
      <c r="AB211" s="684">
        <f>IF(T211=MIN($O211:$T211),IF(COUNTIF($W211:AA211,"X")&gt;0,T211,"X"),T211)</f>
        <v>1</v>
      </c>
      <c r="AC211" s="284">
        <f ca="1">IF(OR(ISBLANK('Worksheet 2a'!$D$13),ISBLANK($D211),ISBLANK($E211),ISERROR(VLOOKUP('Worksheet 2a'!$D$13,INDIRECT(VLOOKUP('Crash Summary Worksheet'!$D211,'Crash Types &amp; Calculations'!$M$5:$N$9,2,FALSE)),VLOOKUP('Crash Summary Worksheet'!$E211,'Crash Types &amp; Calculations'!$D$5:$K$26,8,FALSE),FALSE))),1,VLOOKUP('Worksheet 2a'!$D$13,INDIRECT(VLOOKUP('Crash Summary Worksheet'!$D211,'Crash Types &amp; Calculations'!$M$5:$N$9,2,FALSE)),VLOOKUP('Crash Summary Worksheet'!$E211,'Crash Types &amp; Calculations'!$D$5:$K$26,8,FALSE),FALSE))</f>
        <v>1</v>
      </c>
      <c r="AD211" s="285">
        <f ca="1">IF(OR(ISBLANK('Worksheet 2a'!$D$13),ISBLANK($D211),ISBLANK($E211),$H211="N",ISBLANK($H211)),1,VLOOKUP('Worksheet 2a'!$D$13,INDIRECT(VLOOKUP('Crash Summary Worksheet'!$D211,'Crash Types &amp; Calculations'!$M$5:$N$9,2,FALSE)),VLOOKUP("Wet Pavement",'Crash Types &amp; Calculations'!$D$5:$K$26,8,FALSE),FALSE))</f>
        <v>1</v>
      </c>
      <c r="AE211" s="286">
        <f ca="1">IF(OR(ISBLANK('Worksheet 2a'!$D$13),ISBLANK($D211),ISBLANK($E211),$G211="N",ISBLANK($G211)),1,VLOOKUP('Worksheet 2a'!$D$13,INDIRECT(VLOOKUP('Crash Summary Worksheet'!$D211,'Crash Types &amp; Calculations'!$M$5:$N$9,2,FALSE)),VLOOKUP("Night",'Crash Types &amp; Calculations'!$D$5:$K$26,8,FALSE),FALSE))</f>
        <v>1</v>
      </c>
      <c r="AF211" s="288">
        <f t="shared" si="30"/>
        <v>0</v>
      </c>
      <c r="AG211" s="284">
        <f ca="1">IF(OR(ISBLANK('Worksheet 2a'!$D$27),ISBLANK($D211),ISBLANK($E211),ISERROR(VLOOKUP('Worksheet 2a'!$D$27,INDIRECT(VLOOKUP('Crash Summary Worksheet'!$D211,'Crash Types &amp; Calculations'!$M$5:$N$9,2,FALSE)),VLOOKUP('Crash Summary Worksheet'!$E211,'Crash Types &amp; Calculations'!$D$5:$K$26,8,FALSE),FALSE))),1,VLOOKUP('Worksheet 2a'!$D$27,INDIRECT(VLOOKUP('Crash Summary Worksheet'!$D211,'Crash Types &amp; Calculations'!$M$5:$N$9,2,FALSE)),VLOOKUP('Crash Summary Worksheet'!$E211,'Crash Types &amp; Calculations'!$D$5:$K$26,8,FALSE),FALSE))</f>
        <v>1</v>
      </c>
      <c r="AH211" s="285">
        <f ca="1">IF(OR(ISBLANK('Worksheet 2a'!$D$27),ISBLANK($D211),ISBLANK($E211),$H211="N",ISBLANK($H211)),1,VLOOKUP('Worksheet 2a'!$D$27,INDIRECT(VLOOKUP('Crash Summary Worksheet'!$D211,'Crash Types &amp; Calculations'!$M$5:$N$9,2,FALSE)),VLOOKUP("Wet Pavement",'Crash Types &amp; Calculations'!$D$5:$K$26,8,FALSE),FALSE))</f>
        <v>1</v>
      </c>
      <c r="AI211" s="286">
        <f ca="1">IF(OR(ISBLANK('Worksheet 2a'!$D$27),ISBLANK($D211),ISBLANK($E211),$G211="N",ISBLANK($G211)),1,VLOOKUP('Worksheet 2a'!$D$27,INDIRECT(VLOOKUP('Crash Summary Worksheet'!$D211,'Crash Types &amp; Calculations'!$M$5:$N$9,2,FALSE)),VLOOKUP("Night",'Crash Types &amp; Calculations'!$D$5:$K$26,8,FALSE),FALSE))</f>
        <v>1</v>
      </c>
      <c r="AJ211" s="288">
        <f t="shared" si="31"/>
        <v>0</v>
      </c>
      <c r="AK211" s="284">
        <f ca="1">IF(OR(ISBLANK('Worksheet 2a'!$D$41),ISBLANK($D211),ISBLANK($E211),ISERROR(VLOOKUP('Worksheet 2a'!$D$41,INDIRECT(VLOOKUP('Crash Summary Worksheet'!$D211,'Crash Types &amp; Calculations'!$M$5:$N$9,2,FALSE)),VLOOKUP('Crash Summary Worksheet'!$E211,'Crash Types &amp; Calculations'!$D$5:$K$26,8,FALSE),FALSE))),1,VLOOKUP('Worksheet 2a'!$D$41,INDIRECT(VLOOKUP('Crash Summary Worksheet'!$D211,'Crash Types &amp; Calculations'!$M$5:$N$9,2,FALSE)),VLOOKUP('Crash Summary Worksheet'!$E211,'Crash Types &amp; Calculations'!$D$5:$K$26,8,FALSE),FALSE))</f>
        <v>1</v>
      </c>
      <c r="AL211" s="285">
        <f ca="1">IF(OR(ISBLANK('Worksheet 2a'!$D$41),ISBLANK($D211),ISBLANK($E211),$H211="N",ISBLANK($H211)),1,VLOOKUP('Worksheet 2a'!$D$41,INDIRECT(VLOOKUP('Crash Summary Worksheet'!$D211,'Crash Types &amp; Calculations'!$M$5:$N$9,2,FALSE)),VLOOKUP("Wet Pavement",'Crash Types &amp; Calculations'!$D$5:$K$26,8,FALSE),FALSE))</f>
        <v>1</v>
      </c>
      <c r="AM211" s="287">
        <f ca="1">IF(OR(ISBLANK('Worksheet 2a'!$D$41),ISBLANK($D211),ISBLANK($E211),$G211="N",ISBLANK($G211)),1,VLOOKUP('Worksheet 2a'!$D$41,INDIRECT(VLOOKUP('Crash Summary Worksheet'!$D211,'Crash Types &amp; Calculations'!$M$5:$N$9,2,FALSE)),VLOOKUP("Night",'Crash Types &amp; Calculations'!$D$5:$K$26,8,FALSE),FALSE))</f>
        <v>1</v>
      </c>
      <c r="AN211" s="288">
        <f t="shared" si="32"/>
        <v>0</v>
      </c>
      <c r="AO211" s="284">
        <f ca="1">IF(OR(ISBLANK('Worksheet 2b'!$D$13),ISBLANK($D211),ISBLANK($E211),ISERROR(VLOOKUP('Worksheet 2b'!$D$13,INDIRECT(VLOOKUP('Crash Summary Worksheet'!$D211,'Crash Types &amp; Calculations'!$M$5:$N$9,2,FALSE)),VLOOKUP('Crash Summary Worksheet'!$E211,'Crash Types &amp; Calculations'!$D$5:$K$26,8,FALSE),FALSE))),1,VLOOKUP('Worksheet 2b'!$D$13,INDIRECT(VLOOKUP('Crash Summary Worksheet'!$D211,'Crash Types &amp; Calculations'!$M$5:$N$9,2,FALSE)),VLOOKUP('Crash Summary Worksheet'!$E211,'Crash Types &amp; Calculations'!$D$5:$K$26,8,FALSE),FALSE))</f>
        <v>1</v>
      </c>
      <c r="AP211" s="285">
        <f ca="1">IF(OR(ISBLANK('Worksheet 2b'!$D$13),ISBLANK($D211),ISBLANK($E211),$H211="N",ISBLANK($H211)),1,VLOOKUP('Worksheet 2b'!$D$13,INDIRECT(VLOOKUP('Crash Summary Worksheet'!$D211,'Crash Types &amp; Calculations'!$M$5:$N$9,2,FALSE)),VLOOKUP("Wet Pavement",'Crash Types &amp; Calculations'!$D$5:$K$26,8,FALSE),FALSE))</f>
        <v>1</v>
      </c>
      <c r="AQ211" s="286">
        <f ca="1">IF(OR(ISBLANK('Worksheet 2b'!$D$13),ISBLANK($D211),ISBLANK($E211),$G211="N",ISBLANK($G211)),1,VLOOKUP('Worksheet 2b'!$D$13,INDIRECT(VLOOKUP('Crash Summary Worksheet'!$D211,'Crash Types &amp; Calculations'!$M$5:$N$9,2,FALSE)),VLOOKUP("Night",'Crash Types &amp; Calculations'!$D$5:$K$26,8,FALSE),FALSE))</f>
        <v>1</v>
      </c>
      <c r="AR211" s="288">
        <f t="shared" si="33"/>
        <v>0</v>
      </c>
      <c r="AS211" s="284">
        <f ca="1">IF(OR(ISBLANK('Worksheet 2b'!$D$27),ISBLANK($D211),ISBLANK($E211),ISERROR(VLOOKUP('Worksheet 2b'!$D$27,INDIRECT(VLOOKUP('Crash Summary Worksheet'!$D211,'Crash Types &amp; Calculations'!$M$5:$N$9,2,FALSE)),VLOOKUP('Crash Summary Worksheet'!$E211,'Crash Types &amp; Calculations'!$D$5:$K$26,8,FALSE),FALSE))),1,VLOOKUP('Worksheet 2b'!$D$27,INDIRECT(VLOOKUP('Crash Summary Worksheet'!$D211,'Crash Types &amp; Calculations'!$M$5:$N$9,2,FALSE)),VLOOKUP('Crash Summary Worksheet'!$E211,'Crash Types &amp; Calculations'!$D$5:$K$26,8,FALSE),FALSE))</f>
        <v>1</v>
      </c>
      <c r="AT211" s="285">
        <f ca="1">IF(OR(ISBLANK('Worksheet 2b'!$D$27),ISBLANK($D211),ISBLANK($E211),$H211="N",ISBLANK($H211)),1,VLOOKUP('Worksheet 2b'!$D$27,INDIRECT(VLOOKUP('Crash Summary Worksheet'!$D211,'Crash Types &amp; Calculations'!$M$5:$N$9,2,FALSE)),VLOOKUP("Wet Pavement",'Crash Types &amp; Calculations'!$D$5:$K$26,8,FALSE),FALSE))</f>
        <v>1</v>
      </c>
      <c r="AU211" s="286">
        <f ca="1">IF(OR(ISBLANK('Worksheet 2b'!$D$27),ISBLANK($D211),ISBLANK($E211),$G211="N",ISBLANK($G211)),1,VLOOKUP('Worksheet 2b'!$D$27,INDIRECT(VLOOKUP('Crash Summary Worksheet'!$D211,'Crash Types &amp; Calculations'!$M$5:$N$9,2,FALSE)),VLOOKUP("Night",'Crash Types &amp; Calculations'!$D$5:$K$26,8,FALSE),FALSE))</f>
        <v>1</v>
      </c>
      <c r="AV211" s="288">
        <f t="shared" si="34"/>
        <v>0</v>
      </c>
      <c r="AW211" s="284">
        <f ca="1">IF(OR(ISBLANK('Worksheet 2b'!$D$41),ISBLANK($D211),ISBLANK($E211),ISERROR(VLOOKUP('Worksheet 2b'!$D$41,INDIRECT(VLOOKUP('Crash Summary Worksheet'!$D211,'Crash Types &amp; Calculations'!$M$5:$N$9,2,FALSE)),VLOOKUP('Crash Summary Worksheet'!$E211,'Crash Types &amp; Calculations'!$D$5:$K$26,8,FALSE),FALSE))),1,VLOOKUP('Worksheet 2b'!$D$41,INDIRECT(VLOOKUP('Crash Summary Worksheet'!$D211,'Crash Types &amp; Calculations'!$M$5:$N$9,2,FALSE)),VLOOKUP('Crash Summary Worksheet'!$E211,'Crash Types &amp; Calculations'!$D$5:$K$26,8,FALSE),FALSE))</f>
        <v>1</v>
      </c>
      <c r="AX211" s="285">
        <f ca="1">IF(OR(ISBLANK('Worksheet 2b'!$D$41),ISBLANK($D211),ISBLANK($E211),$H211="N",ISBLANK($H211)),1,VLOOKUP('Worksheet 2b'!$D$41,INDIRECT(VLOOKUP('Crash Summary Worksheet'!$D211,'Crash Types &amp; Calculations'!$M$5:$N$9,2,FALSE)),VLOOKUP("Wet Pavement",'Crash Types &amp; Calculations'!$D$5:$K$26,8,FALSE),FALSE))</f>
        <v>1</v>
      </c>
      <c r="AY211" s="287">
        <f ca="1">IF(OR(ISBLANK('Worksheet 2b'!$D$41),ISBLANK($D211),ISBLANK($E211),$G211="N",ISBLANK($G211)),1,VLOOKUP('Worksheet 2b'!$D$41,INDIRECT(VLOOKUP('Crash Summary Worksheet'!$D211,'Crash Types &amp; Calculations'!$M$5:$N$9,2,FALSE)),VLOOKUP("Night",'Crash Types &amp; Calculations'!$D$5:$K$26,8,FALSE),FALSE))</f>
        <v>1</v>
      </c>
      <c r="AZ211" s="288">
        <f t="shared" si="35"/>
        <v>0</v>
      </c>
    </row>
    <row r="212" spans="1:52" x14ac:dyDescent="0.2">
      <c r="A212" s="618">
        <v>207</v>
      </c>
      <c r="B212" s="118"/>
      <c r="C212" s="119"/>
      <c r="D212" s="117"/>
      <c r="E212" s="117"/>
      <c r="F212" s="117"/>
      <c r="G212" s="118"/>
      <c r="H212" s="118"/>
      <c r="I212" s="118"/>
      <c r="J212" s="118"/>
      <c r="K212" s="117"/>
      <c r="L212" s="120"/>
      <c r="M212" s="289">
        <f t="shared" si="36"/>
        <v>0</v>
      </c>
      <c r="N212" s="290">
        <f t="shared" si="37"/>
        <v>1</v>
      </c>
      <c r="O212" s="283">
        <f>IF(ISBLANK('Worksheet 2a'!$D$13),1,
IF(AND(MAX(AC212:AE212)&gt;1,MIN(AC212:AE212)&lt;=1),MAX(AC212:AE212)*MIN(AC212:AE212),
IF(MIN(AC212:AE212)&gt;=1,MAX(AC212:AE212),MIN(AC212:AE212))))</f>
        <v>1</v>
      </c>
      <c r="P212" s="283">
        <f>IF(ISBLANK('Worksheet 2a'!$D$27),1,
IF(AND(MAX(AG212:AI212)&gt;1,MIN(AG212:AI212)&lt;=1),MAX(AG212:AI212)*MIN(AG212:AI212),
IF(MIN(AG212:AI212)&gt;=1,MAX(AG212:AI212),MIN(AG212:AI212))))</f>
        <v>1</v>
      </c>
      <c r="Q212" s="283">
        <f>IF(ISBLANK('Worksheet 2a'!$D$41),1,
IF(AND(MAX(AK212:AM212)&gt;1,MIN(AK212:AM212)&lt;=1),MAX(AK212:AM212)*MIN(AK212:AM212),
IF(MIN(AK212:AM212)&gt;=1,MAX(AK212:AM212),MIN(AK212:AM212))))</f>
        <v>1</v>
      </c>
      <c r="R212" s="283">
        <f>IF(ISBLANK('Worksheet 2b'!$D$13),1,
IF(AND(MAX(AO212:AQ212)&gt;1,MIN(AO212:AQ212)&lt;=1),MAX(AO212:AQ212)*MIN(AO212:AQ212),
IF(MIN(AO212:AQ212)&gt;=1,MAX(AO212:AQ212),MIN(AO212:AQ212))))</f>
        <v>1</v>
      </c>
      <c r="S212" s="283">
        <f>IF(ISBLANK('Worksheet 2b'!$D$27),1,
IF(AND(MAX(AS212:AU212)&gt;1,MIN(AS212:AU212)&lt;=1),MAX(AS212:AU212)*MIN(AS212:AU212),
IF(MIN(AS212:AU212)&gt;=1,MAX(AS212:AU212),MIN(AS212:AU212))))</f>
        <v>1</v>
      </c>
      <c r="T212" s="283">
        <f>IF(ISBLANK('Worksheet 2b'!$D$41),1,
IF(AND(MAX(AW212:AY212)&gt;1,MIN(AW212:AY212)&lt;=1),MAX(AW212:AY212)*MIN(AW212:AY212),
IF(MIN(AW212:AY212)&gt;=1,MAX(AW212:AY212),MIN(AW212:AY212))))</f>
        <v>1</v>
      </c>
      <c r="U212" s="669" cm="1">
        <f t="array" ref="U212">IF(MAX(O212:T212)&lt;=1,1,PRODUCT(IF(O212:T212&gt;=1,O212:T212)))</f>
        <v>1</v>
      </c>
      <c r="V212" s="669">
        <f t="shared" si="38"/>
        <v>1</v>
      </c>
      <c r="W212" s="683" t="str">
        <f t="shared" si="39"/>
        <v>X</v>
      </c>
      <c r="X212" s="683">
        <f>IF(P212=MIN($O212:$T212),IF(COUNTIF($W212:W212,"X")&gt;0,P212,"X"),P212)</f>
        <v>1</v>
      </c>
      <c r="Y212" s="683">
        <f>IF(Q212=MIN($O212:$T212),IF(COUNTIF($W212:X212,"X")&gt;0,Q212,"X"),Q212)</f>
        <v>1</v>
      </c>
      <c r="Z212" s="683">
        <f>IF(R212=MIN($O212:$T212),IF(COUNTIF($W212:Y212,"X")&gt;0,R212,"X"),R212)</f>
        <v>1</v>
      </c>
      <c r="AA212" s="683">
        <f>IF(S212=MIN($O212:$T212),IF(COUNTIF($W212:Z212,"X")&gt;0,S212,"X"),S212)</f>
        <v>1</v>
      </c>
      <c r="AB212" s="684">
        <f>IF(T212=MIN($O212:$T212),IF(COUNTIF($W212:AA212,"X")&gt;0,T212,"X"),T212)</f>
        <v>1</v>
      </c>
      <c r="AC212" s="284">
        <f ca="1">IF(OR(ISBLANK('Worksheet 2a'!$D$13),ISBLANK($D212),ISBLANK($E212),ISERROR(VLOOKUP('Worksheet 2a'!$D$13,INDIRECT(VLOOKUP('Crash Summary Worksheet'!$D212,'Crash Types &amp; Calculations'!$M$5:$N$9,2,FALSE)),VLOOKUP('Crash Summary Worksheet'!$E212,'Crash Types &amp; Calculations'!$D$5:$K$26,8,FALSE),FALSE))),1,VLOOKUP('Worksheet 2a'!$D$13,INDIRECT(VLOOKUP('Crash Summary Worksheet'!$D212,'Crash Types &amp; Calculations'!$M$5:$N$9,2,FALSE)),VLOOKUP('Crash Summary Worksheet'!$E212,'Crash Types &amp; Calculations'!$D$5:$K$26,8,FALSE),FALSE))</f>
        <v>1</v>
      </c>
      <c r="AD212" s="285">
        <f ca="1">IF(OR(ISBLANK('Worksheet 2a'!$D$13),ISBLANK($D212),ISBLANK($E212),$H212="N",ISBLANK($H212)),1,VLOOKUP('Worksheet 2a'!$D$13,INDIRECT(VLOOKUP('Crash Summary Worksheet'!$D212,'Crash Types &amp; Calculations'!$M$5:$N$9,2,FALSE)),VLOOKUP("Wet Pavement",'Crash Types &amp; Calculations'!$D$5:$K$26,8,FALSE),FALSE))</f>
        <v>1</v>
      </c>
      <c r="AE212" s="286">
        <f ca="1">IF(OR(ISBLANK('Worksheet 2a'!$D$13),ISBLANK($D212),ISBLANK($E212),$G212="N",ISBLANK($G212)),1,VLOOKUP('Worksheet 2a'!$D$13,INDIRECT(VLOOKUP('Crash Summary Worksheet'!$D212,'Crash Types &amp; Calculations'!$M$5:$N$9,2,FALSE)),VLOOKUP("Night",'Crash Types &amp; Calculations'!$D$5:$K$26,8,FALSE),FALSE))</f>
        <v>1</v>
      </c>
      <c r="AF212" s="288">
        <f t="shared" si="30"/>
        <v>0</v>
      </c>
      <c r="AG212" s="284">
        <f ca="1">IF(OR(ISBLANK('Worksheet 2a'!$D$27),ISBLANK($D212),ISBLANK($E212),ISERROR(VLOOKUP('Worksheet 2a'!$D$27,INDIRECT(VLOOKUP('Crash Summary Worksheet'!$D212,'Crash Types &amp; Calculations'!$M$5:$N$9,2,FALSE)),VLOOKUP('Crash Summary Worksheet'!$E212,'Crash Types &amp; Calculations'!$D$5:$K$26,8,FALSE),FALSE))),1,VLOOKUP('Worksheet 2a'!$D$27,INDIRECT(VLOOKUP('Crash Summary Worksheet'!$D212,'Crash Types &amp; Calculations'!$M$5:$N$9,2,FALSE)),VLOOKUP('Crash Summary Worksheet'!$E212,'Crash Types &amp; Calculations'!$D$5:$K$26,8,FALSE),FALSE))</f>
        <v>1</v>
      </c>
      <c r="AH212" s="285">
        <f ca="1">IF(OR(ISBLANK('Worksheet 2a'!$D$27),ISBLANK($D212),ISBLANK($E212),$H212="N",ISBLANK($H212)),1,VLOOKUP('Worksheet 2a'!$D$27,INDIRECT(VLOOKUP('Crash Summary Worksheet'!$D212,'Crash Types &amp; Calculations'!$M$5:$N$9,2,FALSE)),VLOOKUP("Wet Pavement",'Crash Types &amp; Calculations'!$D$5:$K$26,8,FALSE),FALSE))</f>
        <v>1</v>
      </c>
      <c r="AI212" s="286">
        <f ca="1">IF(OR(ISBLANK('Worksheet 2a'!$D$27),ISBLANK($D212),ISBLANK($E212),$G212="N",ISBLANK($G212)),1,VLOOKUP('Worksheet 2a'!$D$27,INDIRECT(VLOOKUP('Crash Summary Worksheet'!$D212,'Crash Types &amp; Calculations'!$M$5:$N$9,2,FALSE)),VLOOKUP("Night",'Crash Types &amp; Calculations'!$D$5:$K$26,8,FALSE),FALSE))</f>
        <v>1</v>
      </c>
      <c r="AJ212" s="288">
        <f t="shared" si="31"/>
        <v>0</v>
      </c>
      <c r="AK212" s="284">
        <f ca="1">IF(OR(ISBLANK('Worksheet 2a'!$D$41),ISBLANK($D212),ISBLANK($E212),ISERROR(VLOOKUP('Worksheet 2a'!$D$41,INDIRECT(VLOOKUP('Crash Summary Worksheet'!$D212,'Crash Types &amp; Calculations'!$M$5:$N$9,2,FALSE)),VLOOKUP('Crash Summary Worksheet'!$E212,'Crash Types &amp; Calculations'!$D$5:$K$26,8,FALSE),FALSE))),1,VLOOKUP('Worksheet 2a'!$D$41,INDIRECT(VLOOKUP('Crash Summary Worksheet'!$D212,'Crash Types &amp; Calculations'!$M$5:$N$9,2,FALSE)),VLOOKUP('Crash Summary Worksheet'!$E212,'Crash Types &amp; Calculations'!$D$5:$K$26,8,FALSE),FALSE))</f>
        <v>1</v>
      </c>
      <c r="AL212" s="285">
        <f ca="1">IF(OR(ISBLANK('Worksheet 2a'!$D$41),ISBLANK($D212),ISBLANK($E212),$H212="N",ISBLANK($H212)),1,VLOOKUP('Worksheet 2a'!$D$41,INDIRECT(VLOOKUP('Crash Summary Worksheet'!$D212,'Crash Types &amp; Calculations'!$M$5:$N$9,2,FALSE)),VLOOKUP("Wet Pavement",'Crash Types &amp; Calculations'!$D$5:$K$26,8,FALSE),FALSE))</f>
        <v>1</v>
      </c>
      <c r="AM212" s="287">
        <f ca="1">IF(OR(ISBLANK('Worksheet 2a'!$D$41),ISBLANK($D212),ISBLANK($E212),$G212="N",ISBLANK($G212)),1,VLOOKUP('Worksheet 2a'!$D$41,INDIRECT(VLOOKUP('Crash Summary Worksheet'!$D212,'Crash Types &amp; Calculations'!$M$5:$N$9,2,FALSE)),VLOOKUP("Night",'Crash Types &amp; Calculations'!$D$5:$K$26,8,FALSE),FALSE))</f>
        <v>1</v>
      </c>
      <c r="AN212" s="288">
        <f t="shared" si="32"/>
        <v>0</v>
      </c>
      <c r="AO212" s="284">
        <f ca="1">IF(OR(ISBLANK('Worksheet 2b'!$D$13),ISBLANK($D212),ISBLANK($E212),ISERROR(VLOOKUP('Worksheet 2b'!$D$13,INDIRECT(VLOOKUP('Crash Summary Worksheet'!$D212,'Crash Types &amp; Calculations'!$M$5:$N$9,2,FALSE)),VLOOKUP('Crash Summary Worksheet'!$E212,'Crash Types &amp; Calculations'!$D$5:$K$26,8,FALSE),FALSE))),1,VLOOKUP('Worksheet 2b'!$D$13,INDIRECT(VLOOKUP('Crash Summary Worksheet'!$D212,'Crash Types &amp; Calculations'!$M$5:$N$9,2,FALSE)),VLOOKUP('Crash Summary Worksheet'!$E212,'Crash Types &amp; Calculations'!$D$5:$K$26,8,FALSE),FALSE))</f>
        <v>1</v>
      </c>
      <c r="AP212" s="285">
        <f ca="1">IF(OR(ISBLANK('Worksheet 2b'!$D$13),ISBLANK($D212),ISBLANK($E212),$H212="N",ISBLANK($H212)),1,VLOOKUP('Worksheet 2b'!$D$13,INDIRECT(VLOOKUP('Crash Summary Worksheet'!$D212,'Crash Types &amp; Calculations'!$M$5:$N$9,2,FALSE)),VLOOKUP("Wet Pavement",'Crash Types &amp; Calculations'!$D$5:$K$26,8,FALSE),FALSE))</f>
        <v>1</v>
      </c>
      <c r="AQ212" s="286">
        <f ca="1">IF(OR(ISBLANK('Worksheet 2b'!$D$13),ISBLANK($D212),ISBLANK($E212),$G212="N",ISBLANK($G212)),1,VLOOKUP('Worksheet 2b'!$D$13,INDIRECT(VLOOKUP('Crash Summary Worksheet'!$D212,'Crash Types &amp; Calculations'!$M$5:$N$9,2,FALSE)),VLOOKUP("Night",'Crash Types &amp; Calculations'!$D$5:$K$26,8,FALSE),FALSE))</f>
        <v>1</v>
      </c>
      <c r="AR212" s="288">
        <f t="shared" si="33"/>
        <v>0</v>
      </c>
      <c r="AS212" s="284">
        <f ca="1">IF(OR(ISBLANK('Worksheet 2b'!$D$27),ISBLANK($D212),ISBLANK($E212),ISERROR(VLOOKUP('Worksheet 2b'!$D$27,INDIRECT(VLOOKUP('Crash Summary Worksheet'!$D212,'Crash Types &amp; Calculations'!$M$5:$N$9,2,FALSE)),VLOOKUP('Crash Summary Worksheet'!$E212,'Crash Types &amp; Calculations'!$D$5:$K$26,8,FALSE),FALSE))),1,VLOOKUP('Worksheet 2b'!$D$27,INDIRECT(VLOOKUP('Crash Summary Worksheet'!$D212,'Crash Types &amp; Calculations'!$M$5:$N$9,2,FALSE)),VLOOKUP('Crash Summary Worksheet'!$E212,'Crash Types &amp; Calculations'!$D$5:$K$26,8,FALSE),FALSE))</f>
        <v>1</v>
      </c>
      <c r="AT212" s="285">
        <f ca="1">IF(OR(ISBLANK('Worksheet 2b'!$D$27),ISBLANK($D212),ISBLANK($E212),$H212="N",ISBLANK($H212)),1,VLOOKUP('Worksheet 2b'!$D$27,INDIRECT(VLOOKUP('Crash Summary Worksheet'!$D212,'Crash Types &amp; Calculations'!$M$5:$N$9,2,FALSE)),VLOOKUP("Wet Pavement",'Crash Types &amp; Calculations'!$D$5:$K$26,8,FALSE),FALSE))</f>
        <v>1</v>
      </c>
      <c r="AU212" s="286">
        <f ca="1">IF(OR(ISBLANK('Worksheet 2b'!$D$27),ISBLANK($D212),ISBLANK($E212),$G212="N",ISBLANK($G212)),1,VLOOKUP('Worksheet 2b'!$D$27,INDIRECT(VLOOKUP('Crash Summary Worksheet'!$D212,'Crash Types &amp; Calculations'!$M$5:$N$9,2,FALSE)),VLOOKUP("Night",'Crash Types &amp; Calculations'!$D$5:$K$26,8,FALSE),FALSE))</f>
        <v>1</v>
      </c>
      <c r="AV212" s="288">
        <f t="shared" si="34"/>
        <v>0</v>
      </c>
      <c r="AW212" s="284">
        <f ca="1">IF(OR(ISBLANK('Worksheet 2b'!$D$41),ISBLANK($D212),ISBLANK($E212),ISERROR(VLOOKUP('Worksheet 2b'!$D$41,INDIRECT(VLOOKUP('Crash Summary Worksheet'!$D212,'Crash Types &amp; Calculations'!$M$5:$N$9,2,FALSE)),VLOOKUP('Crash Summary Worksheet'!$E212,'Crash Types &amp; Calculations'!$D$5:$K$26,8,FALSE),FALSE))),1,VLOOKUP('Worksheet 2b'!$D$41,INDIRECT(VLOOKUP('Crash Summary Worksheet'!$D212,'Crash Types &amp; Calculations'!$M$5:$N$9,2,FALSE)),VLOOKUP('Crash Summary Worksheet'!$E212,'Crash Types &amp; Calculations'!$D$5:$K$26,8,FALSE),FALSE))</f>
        <v>1</v>
      </c>
      <c r="AX212" s="285">
        <f ca="1">IF(OR(ISBLANK('Worksheet 2b'!$D$41),ISBLANK($D212),ISBLANK($E212),$H212="N",ISBLANK($H212)),1,VLOOKUP('Worksheet 2b'!$D$41,INDIRECT(VLOOKUP('Crash Summary Worksheet'!$D212,'Crash Types &amp; Calculations'!$M$5:$N$9,2,FALSE)),VLOOKUP("Wet Pavement",'Crash Types &amp; Calculations'!$D$5:$K$26,8,FALSE),FALSE))</f>
        <v>1</v>
      </c>
      <c r="AY212" s="287">
        <f ca="1">IF(OR(ISBLANK('Worksheet 2b'!$D$41),ISBLANK($D212),ISBLANK($E212),$G212="N",ISBLANK($G212)),1,VLOOKUP('Worksheet 2b'!$D$41,INDIRECT(VLOOKUP('Crash Summary Worksheet'!$D212,'Crash Types &amp; Calculations'!$M$5:$N$9,2,FALSE)),VLOOKUP("Night",'Crash Types &amp; Calculations'!$D$5:$K$26,8,FALSE),FALSE))</f>
        <v>1</v>
      </c>
      <c r="AZ212" s="288">
        <f t="shared" si="35"/>
        <v>0</v>
      </c>
    </row>
    <row r="213" spans="1:52" x14ac:dyDescent="0.2">
      <c r="A213" s="618">
        <v>208</v>
      </c>
      <c r="B213" s="118"/>
      <c r="C213" s="119"/>
      <c r="D213" s="117"/>
      <c r="E213" s="117"/>
      <c r="F213" s="117"/>
      <c r="G213" s="118"/>
      <c r="H213" s="118"/>
      <c r="I213" s="118"/>
      <c r="J213" s="118"/>
      <c r="K213" s="117"/>
      <c r="L213" s="120"/>
      <c r="M213" s="289">
        <f t="shared" si="36"/>
        <v>0</v>
      </c>
      <c r="N213" s="290">
        <f t="shared" si="37"/>
        <v>1</v>
      </c>
      <c r="O213" s="283">
        <f>IF(ISBLANK('Worksheet 2a'!$D$13),1,
IF(AND(MAX(AC213:AE213)&gt;1,MIN(AC213:AE213)&lt;=1),MAX(AC213:AE213)*MIN(AC213:AE213),
IF(MIN(AC213:AE213)&gt;=1,MAX(AC213:AE213),MIN(AC213:AE213))))</f>
        <v>1</v>
      </c>
      <c r="P213" s="283">
        <f>IF(ISBLANK('Worksheet 2a'!$D$27),1,
IF(AND(MAX(AG213:AI213)&gt;1,MIN(AG213:AI213)&lt;=1),MAX(AG213:AI213)*MIN(AG213:AI213),
IF(MIN(AG213:AI213)&gt;=1,MAX(AG213:AI213),MIN(AG213:AI213))))</f>
        <v>1</v>
      </c>
      <c r="Q213" s="283">
        <f>IF(ISBLANK('Worksheet 2a'!$D$41),1,
IF(AND(MAX(AK213:AM213)&gt;1,MIN(AK213:AM213)&lt;=1),MAX(AK213:AM213)*MIN(AK213:AM213),
IF(MIN(AK213:AM213)&gt;=1,MAX(AK213:AM213),MIN(AK213:AM213))))</f>
        <v>1</v>
      </c>
      <c r="R213" s="283">
        <f>IF(ISBLANK('Worksheet 2b'!$D$13),1,
IF(AND(MAX(AO213:AQ213)&gt;1,MIN(AO213:AQ213)&lt;=1),MAX(AO213:AQ213)*MIN(AO213:AQ213),
IF(MIN(AO213:AQ213)&gt;=1,MAX(AO213:AQ213),MIN(AO213:AQ213))))</f>
        <v>1</v>
      </c>
      <c r="S213" s="283">
        <f>IF(ISBLANK('Worksheet 2b'!$D$27),1,
IF(AND(MAX(AS213:AU213)&gt;1,MIN(AS213:AU213)&lt;=1),MAX(AS213:AU213)*MIN(AS213:AU213),
IF(MIN(AS213:AU213)&gt;=1,MAX(AS213:AU213),MIN(AS213:AU213))))</f>
        <v>1</v>
      </c>
      <c r="T213" s="283">
        <f>IF(ISBLANK('Worksheet 2b'!$D$41),1,
IF(AND(MAX(AW213:AY213)&gt;1,MIN(AW213:AY213)&lt;=1),MAX(AW213:AY213)*MIN(AW213:AY213),
IF(MIN(AW213:AY213)&gt;=1,MAX(AW213:AY213),MIN(AW213:AY213))))</f>
        <v>1</v>
      </c>
      <c r="U213" s="669" cm="1">
        <f t="array" ref="U213">IF(MAX(O213:T213)&lt;=1,1,PRODUCT(IF(O213:T213&gt;=1,O213:T213)))</f>
        <v>1</v>
      </c>
      <c r="V213" s="669">
        <f t="shared" si="38"/>
        <v>1</v>
      </c>
      <c r="W213" s="683" t="str">
        <f t="shared" si="39"/>
        <v>X</v>
      </c>
      <c r="X213" s="683">
        <f>IF(P213=MIN($O213:$T213),IF(COUNTIF($W213:W213,"X")&gt;0,P213,"X"),P213)</f>
        <v>1</v>
      </c>
      <c r="Y213" s="683">
        <f>IF(Q213=MIN($O213:$T213),IF(COUNTIF($W213:X213,"X")&gt;0,Q213,"X"),Q213)</f>
        <v>1</v>
      </c>
      <c r="Z213" s="683">
        <f>IF(R213=MIN($O213:$T213),IF(COUNTIF($W213:Y213,"X")&gt;0,R213,"X"),R213)</f>
        <v>1</v>
      </c>
      <c r="AA213" s="683">
        <f>IF(S213=MIN($O213:$T213),IF(COUNTIF($W213:Z213,"X")&gt;0,S213,"X"),S213)</f>
        <v>1</v>
      </c>
      <c r="AB213" s="684">
        <f>IF(T213=MIN($O213:$T213),IF(COUNTIF($W213:AA213,"X")&gt;0,T213,"X"),T213)</f>
        <v>1</v>
      </c>
      <c r="AC213" s="284">
        <f ca="1">IF(OR(ISBLANK('Worksheet 2a'!$D$13),ISBLANK($D213),ISBLANK($E213),ISERROR(VLOOKUP('Worksheet 2a'!$D$13,INDIRECT(VLOOKUP('Crash Summary Worksheet'!$D213,'Crash Types &amp; Calculations'!$M$5:$N$9,2,FALSE)),VLOOKUP('Crash Summary Worksheet'!$E213,'Crash Types &amp; Calculations'!$D$5:$K$26,8,FALSE),FALSE))),1,VLOOKUP('Worksheet 2a'!$D$13,INDIRECT(VLOOKUP('Crash Summary Worksheet'!$D213,'Crash Types &amp; Calculations'!$M$5:$N$9,2,FALSE)),VLOOKUP('Crash Summary Worksheet'!$E213,'Crash Types &amp; Calculations'!$D$5:$K$26,8,FALSE),FALSE))</f>
        <v>1</v>
      </c>
      <c r="AD213" s="285">
        <f ca="1">IF(OR(ISBLANK('Worksheet 2a'!$D$13),ISBLANK($D213),ISBLANK($E213),$H213="N",ISBLANK($H213)),1,VLOOKUP('Worksheet 2a'!$D$13,INDIRECT(VLOOKUP('Crash Summary Worksheet'!$D213,'Crash Types &amp; Calculations'!$M$5:$N$9,2,FALSE)),VLOOKUP("Wet Pavement",'Crash Types &amp; Calculations'!$D$5:$K$26,8,FALSE),FALSE))</f>
        <v>1</v>
      </c>
      <c r="AE213" s="286">
        <f ca="1">IF(OR(ISBLANK('Worksheet 2a'!$D$13),ISBLANK($D213),ISBLANK($E213),$G213="N",ISBLANK($G213)),1,VLOOKUP('Worksheet 2a'!$D$13,INDIRECT(VLOOKUP('Crash Summary Worksheet'!$D213,'Crash Types &amp; Calculations'!$M$5:$N$9,2,FALSE)),VLOOKUP("Night",'Crash Types &amp; Calculations'!$D$5:$K$26,8,FALSE),FALSE))</f>
        <v>1</v>
      </c>
      <c r="AF213" s="288">
        <f t="shared" si="30"/>
        <v>0</v>
      </c>
      <c r="AG213" s="284">
        <f ca="1">IF(OR(ISBLANK('Worksheet 2a'!$D$27),ISBLANK($D213),ISBLANK($E213),ISERROR(VLOOKUP('Worksheet 2a'!$D$27,INDIRECT(VLOOKUP('Crash Summary Worksheet'!$D213,'Crash Types &amp; Calculations'!$M$5:$N$9,2,FALSE)),VLOOKUP('Crash Summary Worksheet'!$E213,'Crash Types &amp; Calculations'!$D$5:$K$26,8,FALSE),FALSE))),1,VLOOKUP('Worksheet 2a'!$D$27,INDIRECT(VLOOKUP('Crash Summary Worksheet'!$D213,'Crash Types &amp; Calculations'!$M$5:$N$9,2,FALSE)),VLOOKUP('Crash Summary Worksheet'!$E213,'Crash Types &amp; Calculations'!$D$5:$K$26,8,FALSE),FALSE))</f>
        <v>1</v>
      </c>
      <c r="AH213" s="285">
        <f ca="1">IF(OR(ISBLANK('Worksheet 2a'!$D$27),ISBLANK($D213),ISBLANK($E213),$H213="N",ISBLANK($H213)),1,VLOOKUP('Worksheet 2a'!$D$27,INDIRECT(VLOOKUP('Crash Summary Worksheet'!$D213,'Crash Types &amp; Calculations'!$M$5:$N$9,2,FALSE)),VLOOKUP("Wet Pavement",'Crash Types &amp; Calculations'!$D$5:$K$26,8,FALSE),FALSE))</f>
        <v>1</v>
      </c>
      <c r="AI213" s="286">
        <f ca="1">IF(OR(ISBLANK('Worksheet 2a'!$D$27),ISBLANK($D213),ISBLANK($E213),$G213="N",ISBLANK($G213)),1,VLOOKUP('Worksheet 2a'!$D$27,INDIRECT(VLOOKUP('Crash Summary Worksheet'!$D213,'Crash Types &amp; Calculations'!$M$5:$N$9,2,FALSE)),VLOOKUP("Night",'Crash Types &amp; Calculations'!$D$5:$K$26,8,FALSE),FALSE))</f>
        <v>1</v>
      </c>
      <c r="AJ213" s="288">
        <f t="shared" si="31"/>
        <v>0</v>
      </c>
      <c r="AK213" s="284">
        <f ca="1">IF(OR(ISBLANK('Worksheet 2a'!$D$41),ISBLANK($D213),ISBLANK($E213),ISERROR(VLOOKUP('Worksheet 2a'!$D$41,INDIRECT(VLOOKUP('Crash Summary Worksheet'!$D213,'Crash Types &amp; Calculations'!$M$5:$N$9,2,FALSE)),VLOOKUP('Crash Summary Worksheet'!$E213,'Crash Types &amp; Calculations'!$D$5:$K$26,8,FALSE),FALSE))),1,VLOOKUP('Worksheet 2a'!$D$41,INDIRECT(VLOOKUP('Crash Summary Worksheet'!$D213,'Crash Types &amp; Calculations'!$M$5:$N$9,2,FALSE)),VLOOKUP('Crash Summary Worksheet'!$E213,'Crash Types &amp; Calculations'!$D$5:$K$26,8,FALSE),FALSE))</f>
        <v>1</v>
      </c>
      <c r="AL213" s="285">
        <f ca="1">IF(OR(ISBLANK('Worksheet 2a'!$D$41),ISBLANK($D213),ISBLANK($E213),$H213="N",ISBLANK($H213)),1,VLOOKUP('Worksheet 2a'!$D$41,INDIRECT(VLOOKUP('Crash Summary Worksheet'!$D213,'Crash Types &amp; Calculations'!$M$5:$N$9,2,FALSE)),VLOOKUP("Wet Pavement",'Crash Types &amp; Calculations'!$D$5:$K$26,8,FALSE),FALSE))</f>
        <v>1</v>
      </c>
      <c r="AM213" s="287">
        <f ca="1">IF(OR(ISBLANK('Worksheet 2a'!$D$41),ISBLANK($D213),ISBLANK($E213),$G213="N",ISBLANK($G213)),1,VLOOKUP('Worksheet 2a'!$D$41,INDIRECT(VLOOKUP('Crash Summary Worksheet'!$D213,'Crash Types &amp; Calculations'!$M$5:$N$9,2,FALSE)),VLOOKUP("Night",'Crash Types &amp; Calculations'!$D$5:$K$26,8,FALSE),FALSE))</f>
        <v>1</v>
      </c>
      <c r="AN213" s="288">
        <f t="shared" si="32"/>
        <v>0</v>
      </c>
      <c r="AO213" s="284">
        <f ca="1">IF(OR(ISBLANK('Worksheet 2b'!$D$13),ISBLANK($D213),ISBLANK($E213),ISERROR(VLOOKUP('Worksheet 2b'!$D$13,INDIRECT(VLOOKUP('Crash Summary Worksheet'!$D213,'Crash Types &amp; Calculations'!$M$5:$N$9,2,FALSE)),VLOOKUP('Crash Summary Worksheet'!$E213,'Crash Types &amp; Calculations'!$D$5:$K$26,8,FALSE),FALSE))),1,VLOOKUP('Worksheet 2b'!$D$13,INDIRECT(VLOOKUP('Crash Summary Worksheet'!$D213,'Crash Types &amp; Calculations'!$M$5:$N$9,2,FALSE)),VLOOKUP('Crash Summary Worksheet'!$E213,'Crash Types &amp; Calculations'!$D$5:$K$26,8,FALSE),FALSE))</f>
        <v>1</v>
      </c>
      <c r="AP213" s="285">
        <f ca="1">IF(OR(ISBLANK('Worksheet 2b'!$D$13),ISBLANK($D213),ISBLANK($E213),$H213="N",ISBLANK($H213)),1,VLOOKUP('Worksheet 2b'!$D$13,INDIRECT(VLOOKUP('Crash Summary Worksheet'!$D213,'Crash Types &amp; Calculations'!$M$5:$N$9,2,FALSE)),VLOOKUP("Wet Pavement",'Crash Types &amp; Calculations'!$D$5:$K$26,8,FALSE),FALSE))</f>
        <v>1</v>
      </c>
      <c r="AQ213" s="286">
        <f ca="1">IF(OR(ISBLANK('Worksheet 2b'!$D$13),ISBLANK($D213),ISBLANK($E213),$G213="N",ISBLANK($G213)),1,VLOOKUP('Worksheet 2b'!$D$13,INDIRECT(VLOOKUP('Crash Summary Worksheet'!$D213,'Crash Types &amp; Calculations'!$M$5:$N$9,2,FALSE)),VLOOKUP("Night",'Crash Types &amp; Calculations'!$D$5:$K$26,8,FALSE),FALSE))</f>
        <v>1</v>
      </c>
      <c r="AR213" s="288">
        <f t="shared" si="33"/>
        <v>0</v>
      </c>
      <c r="AS213" s="284">
        <f ca="1">IF(OR(ISBLANK('Worksheet 2b'!$D$27),ISBLANK($D213),ISBLANK($E213),ISERROR(VLOOKUP('Worksheet 2b'!$D$27,INDIRECT(VLOOKUP('Crash Summary Worksheet'!$D213,'Crash Types &amp; Calculations'!$M$5:$N$9,2,FALSE)),VLOOKUP('Crash Summary Worksheet'!$E213,'Crash Types &amp; Calculations'!$D$5:$K$26,8,FALSE),FALSE))),1,VLOOKUP('Worksheet 2b'!$D$27,INDIRECT(VLOOKUP('Crash Summary Worksheet'!$D213,'Crash Types &amp; Calculations'!$M$5:$N$9,2,FALSE)),VLOOKUP('Crash Summary Worksheet'!$E213,'Crash Types &amp; Calculations'!$D$5:$K$26,8,FALSE),FALSE))</f>
        <v>1</v>
      </c>
      <c r="AT213" s="285">
        <f ca="1">IF(OR(ISBLANK('Worksheet 2b'!$D$27),ISBLANK($D213),ISBLANK($E213),$H213="N",ISBLANK($H213)),1,VLOOKUP('Worksheet 2b'!$D$27,INDIRECT(VLOOKUP('Crash Summary Worksheet'!$D213,'Crash Types &amp; Calculations'!$M$5:$N$9,2,FALSE)),VLOOKUP("Wet Pavement",'Crash Types &amp; Calculations'!$D$5:$K$26,8,FALSE),FALSE))</f>
        <v>1</v>
      </c>
      <c r="AU213" s="286">
        <f ca="1">IF(OR(ISBLANK('Worksheet 2b'!$D$27),ISBLANK($D213),ISBLANK($E213),$G213="N",ISBLANK($G213)),1,VLOOKUP('Worksheet 2b'!$D$27,INDIRECT(VLOOKUP('Crash Summary Worksheet'!$D213,'Crash Types &amp; Calculations'!$M$5:$N$9,2,FALSE)),VLOOKUP("Night",'Crash Types &amp; Calculations'!$D$5:$K$26,8,FALSE),FALSE))</f>
        <v>1</v>
      </c>
      <c r="AV213" s="288">
        <f t="shared" si="34"/>
        <v>0</v>
      </c>
      <c r="AW213" s="284">
        <f ca="1">IF(OR(ISBLANK('Worksheet 2b'!$D$41),ISBLANK($D213),ISBLANK($E213),ISERROR(VLOOKUP('Worksheet 2b'!$D$41,INDIRECT(VLOOKUP('Crash Summary Worksheet'!$D213,'Crash Types &amp; Calculations'!$M$5:$N$9,2,FALSE)),VLOOKUP('Crash Summary Worksheet'!$E213,'Crash Types &amp; Calculations'!$D$5:$K$26,8,FALSE),FALSE))),1,VLOOKUP('Worksheet 2b'!$D$41,INDIRECT(VLOOKUP('Crash Summary Worksheet'!$D213,'Crash Types &amp; Calculations'!$M$5:$N$9,2,FALSE)),VLOOKUP('Crash Summary Worksheet'!$E213,'Crash Types &amp; Calculations'!$D$5:$K$26,8,FALSE),FALSE))</f>
        <v>1</v>
      </c>
      <c r="AX213" s="285">
        <f ca="1">IF(OR(ISBLANK('Worksheet 2b'!$D$41),ISBLANK($D213),ISBLANK($E213),$H213="N",ISBLANK($H213)),1,VLOOKUP('Worksheet 2b'!$D$41,INDIRECT(VLOOKUP('Crash Summary Worksheet'!$D213,'Crash Types &amp; Calculations'!$M$5:$N$9,2,FALSE)),VLOOKUP("Wet Pavement",'Crash Types &amp; Calculations'!$D$5:$K$26,8,FALSE),FALSE))</f>
        <v>1</v>
      </c>
      <c r="AY213" s="287">
        <f ca="1">IF(OR(ISBLANK('Worksheet 2b'!$D$41),ISBLANK($D213),ISBLANK($E213),$G213="N",ISBLANK($G213)),1,VLOOKUP('Worksheet 2b'!$D$41,INDIRECT(VLOOKUP('Crash Summary Worksheet'!$D213,'Crash Types &amp; Calculations'!$M$5:$N$9,2,FALSE)),VLOOKUP("Night",'Crash Types &amp; Calculations'!$D$5:$K$26,8,FALSE),FALSE))</f>
        <v>1</v>
      </c>
      <c r="AZ213" s="288">
        <f t="shared" si="35"/>
        <v>0</v>
      </c>
    </row>
    <row r="214" spans="1:52" x14ac:dyDescent="0.2">
      <c r="A214" s="618">
        <v>209</v>
      </c>
      <c r="B214" s="118"/>
      <c r="C214" s="119"/>
      <c r="D214" s="117"/>
      <c r="E214" s="117"/>
      <c r="F214" s="117"/>
      <c r="G214" s="118"/>
      <c r="H214" s="118"/>
      <c r="I214" s="118"/>
      <c r="J214" s="118"/>
      <c r="K214" s="117"/>
      <c r="L214" s="120"/>
      <c r="M214" s="289">
        <f t="shared" si="36"/>
        <v>0</v>
      </c>
      <c r="N214" s="290">
        <f t="shared" si="37"/>
        <v>1</v>
      </c>
      <c r="O214" s="283">
        <f>IF(ISBLANK('Worksheet 2a'!$D$13),1,
IF(AND(MAX(AC214:AE214)&gt;1,MIN(AC214:AE214)&lt;=1),MAX(AC214:AE214)*MIN(AC214:AE214),
IF(MIN(AC214:AE214)&gt;=1,MAX(AC214:AE214),MIN(AC214:AE214))))</f>
        <v>1</v>
      </c>
      <c r="P214" s="283">
        <f>IF(ISBLANK('Worksheet 2a'!$D$27),1,
IF(AND(MAX(AG214:AI214)&gt;1,MIN(AG214:AI214)&lt;=1),MAX(AG214:AI214)*MIN(AG214:AI214),
IF(MIN(AG214:AI214)&gt;=1,MAX(AG214:AI214),MIN(AG214:AI214))))</f>
        <v>1</v>
      </c>
      <c r="Q214" s="283">
        <f>IF(ISBLANK('Worksheet 2a'!$D$41),1,
IF(AND(MAX(AK214:AM214)&gt;1,MIN(AK214:AM214)&lt;=1),MAX(AK214:AM214)*MIN(AK214:AM214),
IF(MIN(AK214:AM214)&gt;=1,MAX(AK214:AM214),MIN(AK214:AM214))))</f>
        <v>1</v>
      </c>
      <c r="R214" s="283">
        <f>IF(ISBLANK('Worksheet 2b'!$D$13),1,
IF(AND(MAX(AO214:AQ214)&gt;1,MIN(AO214:AQ214)&lt;=1),MAX(AO214:AQ214)*MIN(AO214:AQ214),
IF(MIN(AO214:AQ214)&gt;=1,MAX(AO214:AQ214),MIN(AO214:AQ214))))</f>
        <v>1</v>
      </c>
      <c r="S214" s="283">
        <f>IF(ISBLANK('Worksheet 2b'!$D$27),1,
IF(AND(MAX(AS214:AU214)&gt;1,MIN(AS214:AU214)&lt;=1),MAX(AS214:AU214)*MIN(AS214:AU214),
IF(MIN(AS214:AU214)&gt;=1,MAX(AS214:AU214),MIN(AS214:AU214))))</f>
        <v>1</v>
      </c>
      <c r="T214" s="283">
        <f>IF(ISBLANK('Worksheet 2b'!$D$41),1,
IF(AND(MAX(AW214:AY214)&gt;1,MIN(AW214:AY214)&lt;=1),MAX(AW214:AY214)*MIN(AW214:AY214),
IF(MIN(AW214:AY214)&gt;=1,MAX(AW214:AY214),MIN(AW214:AY214))))</f>
        <v>1</v>
      </c>
      <c r="U214" s="669" cm="1">
        <f t="array" ref="U214">IF(MAX(O214:T214)&lt;=1,1,PRODUCT(IF(O214:T214&gt;=1,O214:T214)))</f>
        <v>1</v>
      </c>
      <c r="V214" s="669">
        <f t="shared" si="38"/>
        <v>1</v>
      </c>
      <c r="W214" s="683" t="str">
        <f t="shared" si="39"/>
        <v>X</v>
      </c>
      <c r="X214" s="683">
        <f>IF(P214=MIN($O214:$T214),IF(COUNTIF($W214:W214,"X")&gt;0,P214,"X"),P214)</f>
        <v>1</v>
      </c>
      <c r="Y214" s="683">
        <f>IF(Q214=MIN($O214:$T214),IF(COUNTIF($W214:X214,"X")&gt;0,Q214,"X"),Q214)</f>
        <v>1</v>
      </c>
      <c r="Z214" s="683">
        <f>IF(R214=MIN($O214:$T214),IF(COUNTIF($W214:Y214,"X")&gt;0,R214,"X"),R214)</f>
        <v>1</v>
      </c>
      <c r="AA214" s="683">
        <f>IF(S214=MIN($O214:$T214),IF(COUNTIF($W214:Z214,"X")&gt;0,S214,"X"),S214)</f>
        <v>1</v>
      </c>
      <c r="AB214" s="684">
        <f>IF(T214=MIN($O214:$T214),IF(COUNTIF($W214:AA214,"X")&gt;0,T214,"X"),T214)</f>
        <v>1</v>
      </c>
      <c r="AC214" s="284">
        <f ca="1">IF(OR(ISBLANK('Worksheet 2a'!$D$13),ISBLANK($D214),ISBLANK($E214),ISERROR(VLOOKUP('Worksheet 2a'!$D$13,INDIRECT(VLOOKUP('Crash Summary Worksheet'!$D214,'Crash Types &amp; Calculations'!$M$5:$N$9,2,FALSE)),VLOOKUP('Crash Summary Worksheet'!$E214,'Crash Types &amp; Calculations'!$D$5:$K$26,8,FALSE),FALSE))),1,VLOOKUP('Worksheet 2a'!$D$13,INDIRECT(VLOOKUP('Crash Summary Worksheet'!$D214,'Crash Types &amp; Calculations'!$M$5:$N$9,2,FALSE)),VLOOKUP('Crash Summary Worksheet'!$E214,'Crash Types &amp; Calculations'!$D$5:$K$26,8,FALSE),FALSE))</f>
        <v>1</v>
      </c>
      <c r="AD214" s="285">
        <f ca="1">IF(OR(ISBLANK('Worksheet 2a'!$D$13),ISBLANK($D214),ISBLANK($E214),$H214="N",ISBLANK($H214)),1,VLOOKUP('Worksheet 2a'!$D$13,INDIRECT(VLOOKUP('Crash Summary Worksheet'!$D214,'Crash Types &amp; Calculations'!$M$5:$N$9,2,FALSE)),VLOOKUP("Wet Pavement",'Crash Types &amp; Calculations'!$D$5:$K$26,8,FALSE),FALSE))</f>
        <v>1</v>
      </c>
      <c r="AE214" s="286">
        <f ca="1">IF(OR(ISBLANK('Worksheet 2a'!$D$13),ISBLANK($D214),ISBLANK($E214),$G214="N",ISBLANK($G214)),1,VLOOKUP('Worksheet 2a'!$D$13,INDIRECT(VLOOKUP('Crash Summary Worksheet'!$D214,'Crash Types &amp; Calculations'!$M$5:$N$9,2,FALSE)),VLOOKUP("Night",'Crash Types &amp; Calculations'!$D$5:$K$26,8,FALSE),FALSE))</f>
        <v>1</v>
      </c>
      <c r="AF214" s="288">
        <f t="shared" si="30"/>
        <v>0</v>
      </c>
      <c r="AG214" s="284">
        <f ca="1">IF(OR(ISBLANK('Worksheet 2a'!$D$27),ISBLANK($D214),ISBLANK($E214),ISERROR(VLOOKUP('Worksheet 2a'!$D$27,INDIRECT(VLOOKUP('Crash Summary Worksheet'!$D214,'Crash Types &amp; Calculations'!$M$5:$N$9,2,FALSE)),VLOOKUP('Crash Summary Worksheet'!$E214,'Crash Types &amp; Calculations'!$D$5:$K$26,8,FALSE),FALSE))),1,VLOOKUP('Worksheet 2a'!$D$27,INDIRECT(VLOOKUP('Crash Summary Worksheet'!$D214,'Crash Types &amp; Calculations'!$M$5:$N$9,2,FALSE)),VLOOKUP('Crash Summary Worksheet'!$E214,'Crash Types &amp; Calculations'!$D$5:$K$26,8,FALSE),FALSE))</f>
        <v>1</v>
      </c>
      <c r="AH214" s="285">
        <f ca="1">IF(OR(ISBLANK('Worksheet 2a'!$D$27),ISBLANK($D214),ISBLANK($E214),$H214="N",ISBLANK($H214)),1,VLOOKUP('Worksheet 2a'!$D$27,INDIRECT(VLOOKUP('Crash Summary Worksheet'!$D214,'Crash Types &amp; Calculations'!$M$5:$N$9,2,FALSE)),VLOOKUP("Wet Pavement",'Crash Types &amp; Calculations'!$D$5:$K$26,8,FALSE),FALSE))</f>
        <v>1</v>
      </c>
      <c r="AI214" s="286">
        <f ca="1">IF(OR(ISBLANK('Worksheet 2a'!$D$27),ISBLANK($D214),ISBLANK($E214),$G214="N",ISBLANK($G214)),1,VLOOKUP('Worksheet 2a'!$D$27,INDIRECT(VLOOKUP('Crash Summary Worksheet'!$D214,'Crash Types &amp; Calculations'!$M$5:$N$9,2,FALSE)),VLOOKUP("Night",'Crash Types &amp; Calculations'!$D$5:$K$26,8,FALSE),FALSE))</f>
        <v>1</v>
      </c>
      <c r="AJ214" s="288">
        <f t="shared" si="31"/>
        <v>0</v>
      </c>
      <c r="AK214" s="284">
        <f ca="1">IF(OR(ISBLANK('Worksheet 2a'!$D$41),ISBLANK($D214),ISBLANK($E214),ISERROR(VLOOKUP('Worksheet 2a'!$D$41,INDIRECT(VLOOKUP('Crash Summary Worksheet'!$D214,'Crash Types &amp; Calculations'!$M$5:$N$9,2,FALSE)),VLOOKUP('Crash Summary Worksheet'!$E214,'Crash Types &amp; Calculations'!$D$5:$K$26,8,FALSE),FALSE))),1,VLOOKUP('Worksheet 2a'!$D$41,INDIRECT(VLOOKUP('Crash Summary Worksheet'!$D214,'Crash Types &amp; Calculations'!$M$5:$N$9,2,FALSE)),VLOOKUP('Crash Summary Worksheet'!$E214,'Crash Types &amp; Calculations'!$D$5:$K$26,8,FALSE),FALSE))</f>
        <v>1</v>
      </c>
      <c r="AL214" s="285">
        <f ca="1">IF(OR(ISBLANK('Worksheet 2a'!$D$41),ISBLANK($D214),ISBLANK($E214),$H214="N",ISBLANK($H214)),1,VLOOKUP('Worksheet 2a'!$D$41,INDIRECT(VLOOKUP('Crash Summary Worksheet'!$D214,'Crash Types &amp; Calculations'!$M$5:$N$9,2,FALSE)),VLOOKUP("Wet Pavement",'Crash Types &amp; Calculations'!$D$5:$K$26,8,FALSE),FALSE))</f>
        <v>1</v>
      </c>
      <c r="AM214" s="287">
        <f ca="1">IF(OR(ISBLANK('Worksheet 2a'!$D$41),ISBLANK($D214),ISBLANK($E214),$G214="N",ISBLANK($G214)),1,VLOOKUP('Worksheet 2a'!$D$41,INDIRECT(VLOOKUP('Crash Summary Worksheet'!$D214,'Crash Types &amp; Calculations'!$M$5:$N$9,2,FALSE)),VLOOKUP("Night",'Crash Types &amp; Calculations'!$D$5:$K$26,8,FALSE),FALSE))</f>
        <v>1</v>
      </c>
      <c r="AN214" s="288">
        <f t="shared" si="32"/>
        <v>0</v>
      </c>
      <c r="AO214" s="284">
        <f ca="1">IF(OR(ISBLANK('Worksheet 2b'!$D$13),ISBLANK($D214),ISBLANK($E214),ISERROR(VLOOKUP('Worksheet 2b'!$D$13,INDIRECT(VLOOKUP('Crash Summary Worksheet'!$D214,'Crash Types &amp; Calculations'!$M$5:$N$9,2,FALSE)),VLOOKUP('Crash Summary Worksheet'!$E214,'Crash Types &amp; Calculations'!$D$5:$K$26,8,FALSE),FALSE))),1,VLOOKUP('Worksheet 2b'!$D$13,INDIRECT(VLOOKUP('Crash Summary Worksheet'!$D214,'Crash Types &amp; Calculations'!$M$5:$N$9,2,FALSE)),VLOOKUP('Crash Summary Worksheet'!$E214,'Crash Types &amp; Calculations'!$D$5:$K$26,8,FALSE),FALSE))</f>
        <v>1</v>
      </c>
      <c r="AP214" s="285">
        <f ca="1">IF(OR(ISBLANK('Worksheet 2b'!$D$13),ISBLANK($D214),ISBLANK($E214),$H214="N",ISBLANK($H214)),1,VLOOKUP('Worksheet 2b'!$D$13,INDIRECT(VLOOKUP('Crash Summary Worksheet'!$D214,'Crash Types &amp; Calculations'!$M$5:$N$9,2,FALSE)),VLOOKUP("Wet Pavement",'Crash Types &amp; Calculations'!$D$5:$K$26,8,FALSE),FALSE))</f>
        <v>1</v>
      </c>
      <c r="AQ214" s="286">
        <f ca="1">IF(OR(ISBLANK('Worksheet 2b'!$D$13),ISBLANK($D214),ISBLANK($E214),$G214="N",ISBLANK($G214)),1,VLOOKUP('Worksheet 2b'!$D$13,INDIRECT(VLOOKUP('Crash Summary Worksheet'!$D214,'Crash Types &amp; Calculations'!$M$5:$N$9,2,FALSE)),VLOOKUP("Night",'Crash Types &amp; Calculations'!$D$5:$K$26,8,FALSE),FALSE))</f>
        <v>1</v>
      </c>
      <c r="AR214" s="288">
        <f t="shared" si="33"/>
        <v>0</v>
      </c>
      <c r="AS214" s="284">
        <f ca="1">IF(OR(ISBLANK('Worksheet 2b'!$D$27),ISBLANK($D214),ISBLANK($E214),ISERROR(VLOOKUP('Worksheet 2b'!$D$27,INDIRECT(VLOOKUP('Crash Summary Worksheet'!$D214,'Crash Types &amp; Calculations'!$M$5:$N$9,2,FALSE)),VLOOKUP('Crash Summary Worksheet'!$E214,'Crash Types &amp; Calculations'!$D$5:$K$26,8,FALSE),FALSE))),1,VLOOKUP('Worksheet 2b'!$D$27,INDIRECT(VLOOKUP('Crash Summary Worksheet'!$D214,'Crash Types &amp; Calculations'!$M$5:$N$9,2,FALSE)),VLOOKUP('Crash Summary Worksheet'!$E214,'Crash Types &amp; Calculations'!$D$5:$K$26,8,FALSE),FALSE))</f>
        <v>1</v>
      </c>
      <c r="AT214" s="285">
        <f ca="1">IF(OR(ISBLANK('Worksheet 2b'!$D$27),ISBLANK($D214),ISBLANK($E214),$H214="N",ISBLANK($H214)),1,VLOOKUP('Worksheet 2b'!$D$27,INDIRECT(VLOOKUP('Crash Summary Worksheet'!$D214,'Crash Types &amp; Calculations'!$M$5:$N$9,2,FALSE)),VLOOKUP("Wet Pavement",'Crash Types &amp; Calculations'!$D$5:$K$26,8,FALSE),FALSE))</f>
        <v>1</v>
      </c>
      <c r="AU214" s="286">
        <f ca="1">IF(OR(ISBLANK('Worksheet 2b'!$D$27),ISBLANK($D214),ISBLANK($E214),$G214="N",ISBLANK($G214)),1,VLOOKUP('Worksheet 2b'!$D$27,INDIRECT(VLOOKUP('Crash Summary Worksheet'!$D214,'Crash Types &amp; Calculations'!$M$5:$N$9,2,FALSE)),VLOOKUP("Night",'Crash Types &amp; Calculations'!$D$5:$K$26,8,FALSE),FALSE))</f>
        <v>1</v>
      </c>
      <c r="AV214" s="288">
        <f t="shared" si="34"/>
        <v>0</v>
      </c>
      <c r="AW214" s="284">
        <f ca="1">IF(OR(ISBLANK('Worksheet 2b'!$D$41),ISBLANK($D214),ISBLANK($E214),ISERROR(VLOOKUP('Worksheet 2b'!$D$41,INDIRECT(VLOOKUP('Crash Summary Worksheet'!$D214,'Crash Types &amp; Calculations'!$M$5:$N$9,2,FALSE)),VLOOKUP('Crash Summary Worksheet'!$E214,'Crash Types &amp; Calculations'!$D$5:$K$26,8,FALSE),FALSE))),1,VLOOKUP('Worksheet 2b'!$D$41,INDIRECT(VLOOKUP('Crash Summary Worksheet'!$D214,'Crash Types &amp; Calculations'!$M$5:$N$9,2,FALSE)),VLOOKUP('Crash Summary Worksheet'!$E214,'Crash Types &amp; Calculations'!$D$5:$K$26,8,FALSE),FALSE))</f>
        <v>1</v>
      </c>
      <c r="AX214" s="285">
        <f ca="1">IF(OR(ISBLANK('Worksheet 2b'!$D$41),ISBLANK($D214),ISBLANK($E214),$H214="N",ISBLANK($H214)),1,VLOOKUP('Worksheet 2b'!$D$41,INDIRECT(VLOOKUP('Crash Summary Worksheet'!$D214,'Crash Types &amp; Calculations'!$M$5:$N$9,2,FALSE)),VLOOKUP("Wet Pavement",'Crash Types &amp; Calculations'!$D$5:$K$26,8,FALSE),FALSE))</f>
        <v>1</v>
      </c>
      <c r="AY214" s="287">
        <f ca="1">IF(OR(ISBLANK('Worksheet 2b'!$D$41),ISBLANK($D214),ISBLANK($E214),$G214="N",ISBLANK($G214)),1,VLOOKUP('Worksheet 2b'!$D$41,INDIRECT(VLOOKUP('Crash Summary Worksheet'!$D214,'Crash Types &amp; Calculations'!$M$5:$N$9,2,FALSE)),VLOOKUP("Night",'Crash Types &amp; Calculations'!$D$5:$K$26,8,FALSE),FALSE))</f>
        <v>1</v>
      </c>
      <c r="AZ214" s="288">
        <f t="shared" si="35"/>
        <v>0</v>
      </c>
    </row>
    <row r="215" spans="1:52" x14ac:dyDescent="0.2">
      <c r="A215" s="618">
        <v>210</v>
      </c>
      <c r="B215" s="118"/>
      <c r="C215" s="119"/>
      <c r="D215" s="117"/>
      <c r="E215" s="117"/>
      <c r="F215" s="117"/>
      <c r="G215" s="118"/>
      <c r="H215" s="118"/>
      <c r="I215" s="118"/>
      <c r="J215" s="118"/>
      <c r="K215" s="117"/>
      <c r="L215" s="120"/>
      <c r="M215" s="289">
        <f t="shared" si="36"/>
        <v>0</v>
      </c>
      <c r="N215" s="290">
        <f t="shared" si="37"/>
        <v>1</v>
      </c>
      <c r="O215" s="283">
        <f>IF(ISBLANK('Worksheet 2a'!$D$13),1,
IF(AND(MAX(AC215:AE215)&gt;1,MIN(AC215:AE215)&lt;=1),MAX(AC215:AE215)*MIN(AC215:AE215),
IF(MIN(AC215:AE215)&gt;=1,MAX(AC215:AE215),MIN(AC215:AE215))))</f>
        <v>1</v>
      </c>
      <c r="P215" s="283">
        <f>IF(ISBLANK('Worksheet 2a'!$D$27),1,
IF(AND(MAX(AG215:AI215)&gt;1,MIN(AG215:AI215)&lt;=1),MAX(AG215:AI215)*MIN(AG215:AI215),
IF(MIN(AG215:AI215)&gt;=1,MAX(AG215:AI215),MIN(AG215:AI215))))</f>
        <v>1</v>
      </c>
      <c r="Q215" s="283">
        <f>IF(ISBLANK('Worksheet 2a'!$D$41),1,
IF(AND(MAX(AK215:AM215)&gt;1,MIN(AK215:AM215)&lt;=1),MAX(AK215:AM215)*MIN(AK215:AM215),
IF(MIN(AK215:AM215)&gt;=1,MAX(AK215:AM215),MIN(AK215:AM215))))</f>
        <v>1</v>
      </c>
      <c r="R215" s="283">
        <f>IF(ISBLANK('Worksheet 2b'!$D$13),1,
IF(AND(MAX(AO215:AQ215)&gt;1,MIN(AO215:AQ215)&lt;=1),MAX(AO215:AQ215)*MIN(AO215:AQ215),
IF(MIN(AO215:AQ215)&gt;=1,MAX(AO215:AQ215),MIN(AO215:AQ215))))</f>
        <v>1</v>
      </c>
      <c r="S215" s="283">
        <f>IF(ISBLANK('Worksheet 2b'!$D$27),1,
IF(AND(MAX(AS215:AU215)&gt;1,MIN(AS215:AU215)&lt;=1),MAX(AS215:AU215)*MIN(AS215:AU215),
IF(MIN(AS215:AU215)&gt;=1,MAX(AS215:AU215),MIN(AS215:AU215))))</f>
        <v>1</v>
      </c>
      <c r="T215" s="283">
        <f>IF(ISBLANK('Worksheet 2b'!$D$41),1,
IF(AND(MAX(AW215:AY215)&gt;1,MIN(AW215:AY215)&lt;=1),MAX(AW215:AY215)*MIN(AW215:AY215),
IF(MIN(AW215:AY215)&gt;=1,MAX(AW215:AY215),MIN(AW215:AY215))))</f>
        <v>1</v>
      </c>
      <c r="U215" s="669" cm="1">
        <f t="array" ref="U215">IF(MAX(O215:T215)&lt;=1,1,PRODUCT(IF(O215:T215&gt;=1,O215:T215)))</f>
        <v>1</v>
      </c>
      <c r="V215" s="669">
        <f t="shared" si="38"/>
        <v>1</v>
      </c>
      <c r="W215" s="683" t="str">
        <f t="shared" si="39"/>
        <v>X</v>
      </c>
      <c r="X215" s="683">
        <f>IF(P215=MIN($O215:$T215),IF(COUNTIF($W215:W215,"X")&gt;0,P215,"X"),P215)</f>
        <v>1</v>
      </c>
      <c r="Y215" s="683">
        <f>IF(Q215=MIN($O215:$T215),IF(COUNTIF($W215:X215,"X")&gt;0,Q215,"X"),Q215)</f>
        <v>1</v>
      </c>
      <c r="Z215" s="683">
        <f>IF(R215=MIN($O215:$T215),IF(COUNTIF($W215:Y215,"X")&gt;0,R215,"X"),R215)</f>
        <v>1</v>
      </c>
      <c r="AA215" s="683">
        <f>IF(S215=MIN($O215:$T215),IF(COUNTIF($W215:Z215,"X")&gt;0,S215,"X"),S215)</f>
        <v>1</v>
      </c>
      <c r="AB215" s="684">
        <f>IF(T215=MIN($O215:$T215),IF(COUNTIF($W215:AA215,"X")&gt;0,T215,"X"),T215)</f>
        <v>1</v>
      </c>
      <c r="AC215" s="284">
        <f ca="1">IF(OR(ISBLANK('Worksheet 2a'!$D$13),ISBLANK($D215),ISBLANK($E215),ISERROR(VLOOKUP('Worksheet 2a'!$D$13,INDIRECT(VLOOKUP('Crash Summary Worksheet'!$D215,'Crash Types &amp; Calculations'!$M$5:$N$9,2,FALSE)),VLOOKUP('Crash Summary Worksheet'!$E215,'Crash Types &amp; Calculations'!$D$5:$K$26,8,FALSE),FALSE))),1,VLOOKUP('Worksheet 2a'!$D$13,INDIRECT(VLOOKUP('Crash Summary Worksheet'!$D215,'Crash Types &amp; Calculations'!$M$5:$N$9,2,FALSE)),VLOOKUP('Crash Summary Worksheet'!$E215,'Crash Types &amp; Calculations'!$D$5:$K$26,8,FALSE),FALSE))</f>
        <v>1</v>
      </c>
      <c r="AD215" s="285">
        <f ca="1">IF(OR(ISBLANK('Worksheet 2a'!$D$13),ISBLANK($D215),ISBLANK($E215),$H215="N",ISBLANK($H215)),1,VLOOKUP('Worksheet 2a'!$D$13,INDIRECT(VLOOKUP('Crash Summary Worksheet'!$D215,'Crash Types &amp; Calculations'!$M$5:$N$9,2,FALSE)),VLOOKUP("Wet Pavement",'Crash Types &amp; Calculations'!$D$5:$K$26,8,FALSE),FALSE))</f>
        <v>1</v>
      </c>
      <c r="AE215" s="286">
        <f ca="1">IF(OR(ISBLANK('Worksheet 2a'!$D$13),ISBLANK($D215),ISBLANK($E215),$G215="N",ISBLANK($G215)),1,VLOOKUP('Worksheet 2a'!$D$13,INDIRECT(VLOOKUP('Crash Summary Worksheet'!$D215,'Crash Types &amp; Calculations'!$M$5:$N$9,2,FALSE)),VLOOKUP("Night",'Crash Types &amp; Calculations'!$D$5:$K$26,8,FALSE),FALSE))</f>
        <v>1</v>
      </c>
      <c r="AF215" s="288">
        <f t="shared" si="30"/>
        <v>0</v>
      </c>
      <c r="AG215" s="284">
        <f ca="1">IF(OR(ISBLANK('Worksheet 2a'!$D$27),ISBLANK($D215),ISBLANK($E215),ISERROR(VLOOKUP('Worksheet 2a'!$D$27,INDIRECT(VLOOKUP('Crash Summary Worksheet'!$D215,'Crash Types &amp; Calculations'!$M$5:$N$9,2,FALSE)),VLOOKUP('Crash Summary Worksheet'!$E215,'Crash Types &amp; Calculations'!$D$5:$K$26,8,FALSE),FALSE))),1,VLOOKUP('Worksheet 2a'!$D$27,INDIRECT(VLOOKUP('Crash Summary Worksheet'!$D215,'Crash Types &amp; Calculations'!$M$5:$N$9,2,FALSE)),VLOOKUP('Crash Summary Worksheet'!$E215,'Crash Types &amp; Calculations'!$D$5:$K$26,8,FALSE),FALSE))</f>
        <v>1</v>
      </c>
      <c r="AH215" s="285">
        <f ca="1">IF(OR(ISBLANK('Worksheet 2a'!$D$27),ISBLANK($D215),ISBLANK($E215),$H215="N",ISBLANK($H215)),1,VLOOKUP('Worksheet 2a'!$D$27,INDIRECT(VLOOKUP('Crash Summary Worksheet'!$D215,'Crash Types &amp; Calculations'!$M$5:$N$9,2,FALSE)),VLOOKUP("Wet Pavement",'Crash Types &amp; Calculations'!$D$5:$K$26,8,FALSE),FALSE))</f>
        <v>1</v>
      </c>
      <c r="AI215" s="286">
        <f ca="1">IF(OR(ISBLANK('Worksheet 2a'!$D$27),ISBLANK($D215),ISBLANK($E215),$G215="N",ISBLANK($G215)),1,VLOOKUP('Worksheet 2a'!$D$27,INDIRECT(VLOOKUP('Crash Summary Worksheet'!$D215,'Crash Types &amp; Calculations'!$M$5:$N$9,2,FALSE)),VLOOKUP("Night",'Crash Types &amp; Calculations'!$D$5:$K$26,8,FALSE),FALSE))</f>
        <v>1</v>
      </c>
      <c r="AJ215" s="288">
        <f t="shared" si="31"/>
        <v>0</v>
      </c>
      <c r="AK215" s="284">
        <f ca="1">IF(OR(ISBLANK('Worksheet 2a'!$D$41),ISBLANK($D215),ISBLANK($E215),ISERROR(VLOOKUP('Worksheet 2a'!$D$41,INDIRECT(VLOOKUP('Crash Summary Worksheet'!$D215,'Crash Types &amp; Calculations'!$M$5:$N$9,2,FALSE)),VLOOKUP('Crash Summary Worksheet'!$E215,'Crash Types &amp; Calculations'!$D$5:$K$26,8,FALSE),FALSE))),1,VLOOKUP('Worksheet 2a'!$D$41,INDIRECT(VLOOKUP('Crash Summary Worksheet'!$D215,'Crash Types &amp; Calculations'!$M$5:$N$9,2,FALSE)),VLOOKUP('Crash Summary Worksheet'!$E215,'Crash Types &amp; Calculations'!$D$5:$K$26,8,FALSE),FALSE))</f>
        <v>1</v>
      </c>
      <c r="AL215" s="285">
        <f ca="1">IF(OR(ISBLANK('Worksheet 2a'!$D$41),ISBLANK($D215),ISBLANK($E215),$H215="N",ISBLANK($H215)),1,VLOOKUP('Worksheet 2a'!$D$41,INDIRECT(VLOOKUP('Crash Summary Worksheet'!$D215,'Crash Types &amp; Calculations'!$M$5:$N$9,2,FALSE)),VLOOKUP("Wet Pavement",'Crash Types &amp; Calculations'!$D$5:$K$26,8,FALSE),FALSE))</f>
        <v>1</v>
      </c>
      <c r="AM215" s="287">
        <f ca="1">IF(OR(ISBLANK('Worksheet 2a'!$D$41),ISBLANK($D215),ISBLANK($E215),$G215="N",ISBLANK($G215)),1,VLOOKUP('Worksheet 2a'!$D$41,INDIRECT(VLOOKUP('Crash Summary Worksheet'!$D215,'Crash Types &amp; Calculations'!$M$5:$N$9,2,FALSE)),VLOOKUP("Night",'Crash Types &amp; Calculations'!$D$5:$K$26,8,FALSE),FALSE))</f>
        <v>1</v>
      </c>
      <c r="AN215" s="288">
        <f t="shared" si="32"/>
        <v>0</v>
      </c>
      <c r="AO215" s="284">
        <f ca="1">IF(OR(ISBLANK('Worksheet 2b'!$D$13),ISBLANK($D215),ISBLANK($E215),ISERROR(VLOOKUP('Worksheet 2b'!$D$13,INDIRECT(VLOOKUP('Crash Summary Worksheet'!$D215,'Crash Types &amp; Calculations'!$M$5:$N$9,2,FALSE)),VLOOKUP('Crash Summary Worksheet'!$E215,'Crash Types &amp; Calculations'!$D$5:$K$26,8,FALSE),FALSE))),1,VLOOKUP('Worksheet 2b'!$D$13,INDIRECT(VLOOKUP('Crash Summary Worksheet'!$D215,'Crash Types &amp; Calculations'!$M$5:$N$9,2,FALSE)),VLOOKUP('Crash Summary Worksheet'!$E215,'Crash Types &amp; Calculations'!$D$5:$K$26,8,FALSE),FALSE))</f>
        <v>1</v>
      </c>
      <c r="AP215" s="285">
        <f ca="1">IF(OR(ISBLANK('Worksheet 2b'!$D$13),ISBLANK($D215),ISBLANK($E215),$H215="N",ISBLANK($H215)),1,VLOOKUP('Worksheet 2b'!$D$13,INDIRECT(VLOOKUP('Crash Summary Worksheet'!$D215,'Crash Types &amp; Calculations'!$M$5:$N$9,2,FALSE)),VLOOKUP("Wet Pavement",'Crash Types &amp; Calculations'!$D$5:$K$26,8,FALSE),FALSE))</f>
        <v>1</v>
      </c>
      <c r="AQ215" s="286">
        <f ca="1">IF(OR(ISBLANK('Worksheet 2b'!$D$13),ISBLANK($D215),ISBLANK($E215),$G215="N",ISBLANK($G215)),1,VLOOKUP('Worksheet 2b'!$D$13,INDIRECT(VLOOKUP('Crash Summary Worksheet'!$D215,'Crash Types &amp; Calculations'!$M$5:$N$9,2,FALSE)),VLOOKUP("Night",'Crash Types &amp; Calculations'!$D$5:$K$26,8,FALSE),FALSE))</f>
        <v>1</v>
      </c>
      <c r="AR215" s="288">
        <f t="shared" si="33"/>
        <v>0</v>
      </c>
      <c r="AS215" s="284">
        <f ca="1">IF(OR(ISBLANK('Worksheet 2b'!$D$27),ISBLANK($D215),ISBLANK($E215),ISERROR(VLOOKUP('Worksheet 2b'!$D$27,INDIRECT(VLOOKUP('Crash Summary Worksheet'!$D215,'Crash Types &amp; Calculations'!$M$5:$N$9,2,FALSE)),VLOOKUP('Crash Summary Worksheet'!$E215,'Crash Types &amp; Calculations'!$D$5:$K$26,8,FALSE),FALSE))),1,VLOOKUP('Worksheet 2b'!$D$27,INDIRECT(VLOOKUP('Crash Summary Worksheet'!$D215,'Crash Types &amp; Calculations'!$M$5:$N$9,2,FALSE)),VLOOKUP('Crash Summary Worksheet'!$E215,'Crash Types &amp; Calculations'!$D$5:$K$26,8,FALSE),FALSE))</f>
        <v>1</v>
      </c>
      <c r="AT215" s="285">
        <f ca="1">IF(OR(ISBLANK('Worksheet 2b'!$D$27),ISBLANK($D215),ISBLANK($E215),$H215="N",ISBLANK($H215)),1,VLOOKUP('Worksheet 2b'!$D$27,INDIRECT(VLOOKUP('Crash Summary Worksheet'!$D215,'Crash Types &amp; Calculations'!$M$5:$N$9,2,FALSE)),VLOOKUP("Wet Pavement",'Crash Types &amp; Calculations'!$D$5:$K$26,8,FALSE),FALSE))</f>
        <v>1</v>
      </c>
      <c r="AU215" s="286">
        <f ca="1">IF(OR(ISBLANK('Worksheet 2b'!$D$27),ISBLANK($D215),ISBLANK($E215),$G215="N",ISBLANK($G215)),1,VLOOKUP('Worksheet 2b'!$D$27,INDIRECT(VLOOKUP('Crash Summary Worksheet'!$D215,'Crash Types &amp; Calculations'!$M$5:$N$9,2,FALSE)),VLOOKUP("Night",'Crash Types &amp; Calculations'!$D$5:$K$26,8,FALSE),FALSE))</f>
        <v>1</v>
      </c>
      <c r="AV215" s="288">
        <f t="shared" si="34"/>
        <v>0</v>
      </c>
      <c r="AW215" s="284">
        <f ca="1">IF(OR(ISBLANK('Worksheet 2b'!$D$41),ISBLANK($D215),ISBLANK($E215),ISERROR(VLOOKUP('Worksheet 2b'!$D$41,INDIRECT(VLOOKUP('Crash Summary Worksheet'!$D215,'Crash Types &amp; Calculations'!$M$5:$N$9,2,FALSE)),VLOOKUP('Crash Summary Worksheet'!$E215,'Crash Types &amp; Calculations'!$D$5:$K$26,8,FALSE),FALSE))),1,VLOOKUP('Worksheet 2b'!$D$41,INDIRECT(VLOOKUP('Crash Summary Worksheet'!$D215,'Crash Types &amp; Calculations'!$M$5:$N$9,2,FALSE)),VLOOKUP('Crash Summary Worksheet'!$E215,'Crash Types &amp; Calculations'!$D$5:$K$26,8,FALSE),FALSE))</f>
        <v>1</v>
      </c>
      <c r="AX215" s="285">
        <f ca="1">IF(OR(ISBLANK('Worksheet 2b'!$D$41),ISBLANK($D215),ISBLANK($E215),$H215="N",ISBLANK($H215)),1,VLOOKUP('Worksheet 2b'!$D$41,INDIRECT(VLOOKUP('Crash Summary Worksheet'!$D215,'Crash Types &amp; Calculations'!$M$5:$N$9,2,FALSE)),VLOOKUP("Wet Pavement",'Crash Types &amp; Calculations'!$D$5:$K$26,8,FALSE),FALSE))</f>
        <v>1</v>
      </c>
      <c r="AY215" s="287">
        <f ca="1">IF(OR(ISBLANK('Worksheet 2b'!$D$41),ISBLANK($D215),ISBLANK($E215),$G215="N",ISBLANK($G215)),1,VLOOKUP('Worksheet 2b'!$D$41,INDIRECT(VLOOKUP('Crash Summary Worksheet'!$D215,'Crash Types &amp; Calculations'!$M$5:$N$9,2,FALSE)),VLOOKUP("Night",'Crash Types &amp; Calculations'!$D$5:$K$26,8,FALSE),FALSE))</f>
        <v>1</v>
      </c>
      <c r="AZ215" s="288">
        <f t="shared" si="35"/>
        <v>0</v>
      </c>
    </row>
    <row r="216" spans="1:52" x14ac:dyDescent="0.2">
      <c r="A216" s="618">
        <v>211</v>
      </c>
      <c r="B216" s="118"/>
      <c r="C216" s="119"/>
      <c r="D216" s="117"/>
      <c r="E216" s="117"/>
      <c r="F216" s="117"/>
      <c r="G216" s="118"/>
      <c r="H216" s="118"/>
      <c r="I216" s="118"/>
      <c r="J216" s="118"/>
      <c r="K216" s="117"/>
      <c r="L216" s="120"/>
      <c r="M216" s="289">
        <f t="shared" si="36"/>
        <v>0</v>
      </c>
      <c r="N216" s="290">
        <f t="shared" si="37"/>
        <v>1</v>
      </c>
      <c r="O216" s="283">
        <f>IF(ISBLANK('Worksheet 2a'!$D$13),1,
IF(AND(MAX(AC216:AE216)&gt;1,MIN(AC216:AE216)&lt;=1),MAX(AC216:AE216)*MIN(AC216:AE216),
IF(MIN(AC216:AE216)&gt;=1,MAX(AC216:AE216),MIN(AC216:AE216))))</f>
        <v>1</v>
      </c>
      <c r="P216" s="283">
        <f>IF(ISBLANK('Worksheet 2a'!$D$27),1,
IF(AND(MAX(AG216:AI216)&gt;1,MIN(AG216:AI216)&lt;=1),MAX(AG216:AI216)*MIN(AG216:AI216),
IF(MIN(AG216:AI216)&gt;=1,MAX(AG216:AI216),MIN(AG216:AI216))))</f>
        <v>1</v>
      </c>
      <c r="Q216" s="283">
        <f>IF(ISBLANK('Worksheet 2a'!$D$41),1,
IF(AND(MAX(AK216:AM216)&gt;1,MIN(AK216:AM216)&lt;=1),MAX(AK216:AM216)*MIN(AK216:AM216),
IF(MIN(AK216:AM216)&gt;=1,MAX(AK216:AM216),MIN(AK216:AM216))))</f>
        <v>1</v>
      </c>
      <c r="R216" s="283">
        <f>IF(ISBLANK('Worksheet 2b'!$D$13),1,
IF(AND(MAX(AO216:AQ216)&gt;1,MIN(AO216:AQ216)&lt;=1),MAX(AO216:AQ216)*MIN(AO216:AQ216),
IF(MIN(AO216:AQ216)&gt;=1,MAX(AO216:AQ216),MIN(AO216:AQ216))))</f>
        <v>1</v>
      </c>
      <c r="S216" s="283">
        <f>IF(ISBLANK('Worksheet 2b'!$D$27),1,
IF(AND(MAX(AS216:AU216)&gt;1,MIN(AS216:AU216)&lt;=1),MAX(AS216:AU216)*MIN(AS216:AU216),
IF(MIN(AS216:AU216)&gt;=1,MAX(AS216:AU216),MIN(AS216:AU216))))</f>
        <v>1</v>
      </c>
      <c r="T216" s="283">
        <f>IF(ISBLANK('Worksheet 2b'!$D$41),1,
IF(AND(MAX(AW216:AY216)&gt;1,MIN(AW216:AY216)&lt;=1),MAX(AW216:AY216)*MIN(AW216:AY216),
IF(MIN(AW216:AY216)&gt;=1,MAX(AW216:AY216),MIN(AW216:AY216))))</f>
        <v>1</v>
      </c>
      <c r="U216" s="669" cm="1">
        <f t="array" ref="U216">IF(MAX(O216:T216)&lt;=1,1,PRODUCT(IF(O216:T216&gt;=1,O216:T216)))</f>
        <v>1</v>
      </c>
      <c r="V216" s="669">
        <f t="shared" si="38"/>
        <v>1</v>
      </c>
      <c r="W216" s="683" t="str">
        <f t="shared" si="39"/>
        <v>X</v>
      </c>
      <c r="X216" s="683">
        <f>IF(P216=MIN($O216:$T216),IF(COUNTIF($W216:W216,"X")&gt;0,P216,"X"),P216)</f>
        <v>1</v>
      </c>
      <c r="Y216" s="683">
        <f>IF(Q216=MIN($O216:$T216),IF(COUNTIF($W216:X216,"X")&gt;0,Q216,"X"),Q216)</f>
        <v>1</v>
      </c>
      <c r="Z216" s="683">
        <f>IF(R216=MIN($O216:$T216),IF(COUNTIF($W216:Y216,"X")&gt;0,R216,"X"),R216)</f>
        <v>1</v>
      </c>
      <c r="AA216" s="683">
        <f>IF(S216=MIN($O216:$T216),IF(COUNTIF($W216:Z216,"X")&gt;0,S216,"X"),S216)</f>
        <v>1</v>
      </c>
      <c r="AB216" s="684">
        <f>IF(T216=MIN($O216:$T216),IF(COUNTIF($W216:AA216,"X")&gt;0,T216,"X"),T216)</f>
        <v>1</v>
      </c>
      <c r="AC216" s="284">
        <f ca="1">IF(OR(ISBLANK('Worksheet 2a'!$D$13),ISBLANK($D216),ISBLANK($E216),ISERROR(VLOOKUP('Worksheet 2a'!$D$13,INDIRECT(VLOOKUP('Crash Summary Worksheet'!$D216,'Crash Types &amp; Calculations'!$M$5:$N$9,2,FALSE)),VLOOKUP('Crash Summary Worksheet'!$E216,'Crash Types &amp; Calculations'!$D$5:$K$26,8,FALSE),FALSE))),1,VLOOKUP('Worksheet 2a'!$D$13,INDIRECT(VLOOKUP('Crash Summary Worksheet'!$D216,'Crash Types &amp; Calculations'!$M$5:$N$9,2,FALSE)),VLOOKUP('Crash Summary Worksheet'!$E216,'Crash Types &amp; Calculations'!$D$5:$K$26,8,FALSE),FALSE))</f>
        <v>1</v>
      </c>
      <c r="AD216" s="285">
        <f ca="1">IF(OR(ISBLANK('Worksheet 2a'!$D$13),ISBLANK($D216),ISBLANK($E216),$H216="N",ISBLANK($H216)),1,VLOOKUP('Worksheet 2a'!$D$13,INDIRECT(VLOOKUP('Crash Summary Worksheet'!$D216,'Crash Types &amp; Calculations'!$M$5:$N$9,2,FALSE)),VLOOKUP("Wet Pavement",'Crash Types &amp; Calculations'!$D$5:$K$26,8,FALSE),FALSE))</f>
        <v>1</v>
      </c>
      <c r="AE216" s="286">
        <f ca="1">IF(OR(ISBLANK('Worksheet 2a'!$D$13),ISBLANK($D216),ISBLANK($E216),$G216="N",ISBLANK($G216)),1,VLOOKUP('Worksheet 2a'!$D$13,INDIRECT(VLOOKUP('Crash Summary Worksheet'!$D216,'Crash Types &amp; Calculations'!$M$5:$N$9,2,FALSE)),VLOOKUP("Night",'Crash Types &amp; Calculations'!$D$5:$K$26,8,FALSE),FALSE))</f>
        <v>1</v>
      </c>
      <c r="AF216" s="288">
        <f t="shared" si="30"/>
        <v>0</v>
      </c>
      <c r="AG216" s="284">
        <f ca="1">IF(OR(ISBLANK('Worksheet 2a'!$D$27),ISBLANK($D216),ISBLANK($E216),ISERROR(VLOOKUP('Worksheet 2a'!$D$27,INDIRECT(VLOOKUP('Crash Summary Worksheet'!$D216,'Crash Types &amp; Calculations'!$M$5:$N$9,2,FALSE)),VLOOKUP('Crash Summary Worksheet'!$E216,'Crash Types &amp; Calculations'!$D$5:$K$26,8,FALSE),FALSE))),1,VLOOKUP('Worksheet 2a'!$D$27,INDIRECT(VLOOKUP('Crash Summary Worksheet'!$D216,'Crash Types &amp; Calculations'!$M$5:$N$9,2,FALSE)),VLOOKUP('Crash Summary Worksheet'!$E216,'Crash Types &amp; Calculations'!$D$5:$K$26,8,FALSE),FALSE))</f>
        <v>1</v>
      </c>
      <c r="AH216" s="285">
        <f ca="1">IF(OR(ISBLANK('Worksheet 2a'!$D$27),ISBLANK($D216),ISBLANK($E216),$H216="N",ISBLANK($H216)),1,VLOOKUP('Worksheet 2a'!$D$27,INDIRECT(VLOOKUP('Crash Summary Worksheet'!$D216,'Crash Types &amp; Calculations'!$M$5:$N$9,2,FALSE)),VLOOKUP("Wet Pavement",'Crash Types &amp; Calculations'!$D$5:$K$26,8,FALSE),FALSE))</f>
        <v>1</v>
      </c>
      <c r="AI216" s="286">
        <f ca="1">IF(OR(ISBLANK('Worksheet 2a'!$D$27),ISBLANK($D216),ISBLANK($E216),$G216="N",ISBLANK($G216)),1,VLOOKUP('Worksheet 2a'!$D$27,INDIRECT(VLOOKUP('Crash Summary Worksheet'!$D216,'Crash Types &amp; Calculations'!$M$5:$N$9,2,FALSE)),VLOOKUP("Night",'Crash Types &amp; Calculations'!$D$5:$K$26,8,FALSE),FALSE))</f>
        <v>1</v>
      </c>
      <c r="AJ216" s="288">
        <f t="shared" si="31"/>
        <v>0</v>
      </c>
      <c r="AK216" s="284">
        <f ca="1">IF(OR(ISBLANK('Worksheet 2a'!$D$41),ISBLANK($D216),ISBLANK($E216),ISERROR(VLOOKUP('Worksheet 2a'!$D$41,INDIRECT(VLOOKUP('Crash Summary Worksheet'!$D216,'Crash Types &amp; Calculations'!$M$5:$N$9,2,FALSE)),VLOOKUP('Crash Summary Worksheet'!$E216,'Crash Types &amp; Calculations'!$D$5:$K$26,8,FALSE),FALSE))),1,VLOOKUP('Worksheet 2a'!$D$41,INDIRECT(VLOOKUP('Crash Summary Worksheet'!$D216,'Crash Types &amp; Calculations'!$M$5:$N$9,2,FALSE)),VLOOKUP('Crash Summary Worksheet'!$E216,'Crash Types &amp; Calculations'!$D$5:$K$26,8,FALSE),FALSE))</f>
        <v>1</v>
      </c>
      <c r="AL216" s="285">
        <f ca="1">IF(OR(ISBLANK('Worksheet 2a'!$D$41),ISBLANK($D216),ISBLANK($E216),$H216="N",ISBLANK($H216)),1,VLOOKUP('Worksheet 2a'!$D$41,INDIRECT(VLOOKUP('Crash Summary Worksheet'!$D216,'Crash Types &amp; Calculations'!$M$5:$N$9,2,FALSE)),VLOOKUP("Wet Pavement",'Crash Types &amp; Calculations'!$D$5:$K$26,8,FALSE),FALSE))</f>
        <v>1</v>
      </c>
      <c r="AM216" s="287">
        <f ca="1">IF(OR(ISBLANK('Worksheet 2a'!$D$41),ISBLANK($D216),ISBLANK($E216),$G216="N",ISBLANK($G216)),1,VLOOKUP('Worksheet 2a'!$D$41,INDIRECT(VLOOKUP('Crash Summary Worksheet'!$D216,'Crash Types &amp; Calculations'!$M$5:$N$9,2,FALSE)),VLOOKUP("Night",'Crash Types &amp; Calculations'!$D$5:$K$26,8,FALSE),FALSE))</f>
        <v>1</v>
      </c>
      <c r="AN216" s="288">
        <f t="shared" si="32"/>
        <v>0</v>
      </c>
      <c r="AO216" s="284">
        <f ca="1">IF(OR(ISBLANK('Worksheet 2b'!$D$13),ISBLANK($D216),ISBLANK($E216),ISERROR(VLOOKUP('Worksheet 2b'!$D$13,INDIRECT(VLOOKUP('Crash Summary Worksheet'!$D216,'Crash Types &amp; Calculations'!$M$5:$N$9,2,FALSE)),VLOOKUP('Crash Summary Worksheet'!$E216,'Crash Types &amp; Calculations'!$D$5:$K$26,8,FALSE),FALSE))),1,VLOOKUP('Worksheet 2b'!$D$13,INDIRECT(VLOOKUP('Crash Summary Worksheet'!$D216,'Crash Types &amp; Calculations'!$M$5:$N$9,2,FALSE)),VLOOKUP('Crash Summary Worksheet'!$E216,'Crash Types &amp; Calculations'!$D$5:$K$26,8,FALSE),FALSE))</f>
        <v>1</v>
      </c>
      <c r="AP216" s="285">
        <f ca="1">IF(OR(ISBLANK('Worksheet 2b'!$D$13),ISBLANK($D216),ISBLANK($E216),$H216="N",ISBLANK($H216)),1,VLOOKUP('Worksheet 2b'!$D$13,INDIRECT(VLOOKUP('Crash Summary Worksheet'!$D216,'Crash Types &amp; Calculations'!$M$5:$N$9,2,FALSE)),VLOOKUP("Wet Pavement",'Crash Types &amp; Calculations'!$D$5:$K$26,8,FALSE),FALSE))</f>
        <v>1</v>
      </c>
      <c r="AQ216" s="286">
        <f ca="1">IF(OR(ISBLANK('Worksheet 2b'!$D$13),ISBLANK($D216),ISBLANK($E216),$G216="N",ISBLANK($G216)),1,VLOOKUP('Worksheet 2b'!$D$13,INDIRECT(VLOOKUP('Crash Summary Worksheet'!$D216,'Crash Types &amp; Calculations'!$M$5:$N$9,2,FALSE)),VLOOKUP("Night",'Crash Types &amp; Calculations'!$D$5:$K$26,8,FALSE),FALSE))</f>
        <v>1</v>
      </c>
      <c r="AR216" s="288">
        <f t="shared" si="33"/>
        <v>0</v>
      </c>
      <c r="AS216" s="284">
        <f ca="1">IF(OR(ISBLANK('Worksheet 2b'!$D$27),ISBLANK($D216),ISBLANK($E216),ISERROR(VLOOKUP('Worksheet 2b'!$D$27,INDIRECT(VLOOKUP('Crash Summary Worksheet'!$D216,'Crash Types &amp; Calculations'!$M$5:$N$9,2,FALSE)),VLOOKUP('Crash Summary Worksheet'!$E216,'Crash Types &amp; Calculations'!$D$5:$K$26,8,FALSE),FALSE))),1,VLOOKUP('Worksheet 2b'!$D$27,INDIRECT(VLOOKUP('Crash Summary Worksheet'!$D216,'Crash Types &amp; Calculations'!$M$5:$N$9,2,FALSE)),VLOOKUP('Crash Summary Worksheet'!$E216,'Crash Types &amp; Calculations'!$D$5:$K$26,8,FALSE),FALSE))</f>
        <v>1</v>
      </c>
      <c r="AT216" s="285">
        <f ca="1">IF(OR(ISBLANK('Worksheet 2b'!$D$27),ISBLANK($D216),ISBLANK($E216),$H216="N",ISBLANK($H216)),1,VLOOKUP('Worksheet 2b'!$D$27,INDIRECT(VLOOKUP('Crash Summary Worksheet'!$D216,'Crash Types &amp; Calculations'!$M$5:$N$9,2,FALSE)),VLOOKUP("Wet Pavement",'Crash Types &amp; Calculations'!$D$5:$K$26,8,FALSE),FALSE))</f>
        <v>1</v>
      </c>
      <c r="AU216" s="286">
        <f ca="1">IF(OR(ISBLANK('Worksheet 2b'!$D$27),ISBLANK($D216),ISBLANK($E216),$G216="N",ISBLANK($G216)),1,VLOOKUP('Worksheet 2b'!$D$27,INDIRECT(VLOOKUP('Crash Summary Worksheet'!$D216,'Crash Types &amp; Calculations'!$M$5:$N$9,2,FALSE)),VLOOKUP("Night",'Crash Types &amp; Calculations'!$D$5:$K$26,8,FALSE),FALSE))</f>
        <v>1</v>
      </c>
      <c r="AV216" s="288">
        <f t="shared" si="34"/>
        <v>0</v>
      </c>
      <c r="AW216" s="284">
        <f ca="1">IF(OR(ISBLANK('Worksheet 2b'!$D$41),ISBLANK($D216),ISBLANK($E216),ISERROR(VLOOKUP('Worksheet 2b'!$D$41,INDIRECT(VLOOKUP('Crash Summary Worksheet'!$D216,'Crash Types &amp; Calculations'!$M$5:$N$9,2,FALSE)),VLOOKUP('Crash Summary Worksheet'!$E216,'Crash Types &amp; Calculations'!$D$5:$K$26,8,FALSE),FALSE))),1,VLOOKUP('Worksheet 2b'!$D$41,INDIRECT(VLOOKUP('Crash Summary Worksheet'!$D216,'Crash Types &amp; Calculations'!$M$5:$N$9,2,FALSE)),VLOOKUP('Crash Summary Worksheet'!$E216,'Crash Types &amp; Calculations'!$D$5:$K$26,8,FALSE),FALSE))</f>
        <v>1</v>
      </c>
      <c r="AX216" s="285">
        <f ca="1">IF(OR(ISBLANK('Worksheet 2b'!$D$41),ISBLANK($D216),ISBLANK($E216),$H216="N",ISBLANK($H216)),1,VLOOKUP('Worksheet 2b'!$D$41,INDIRECT(VLOOKUP('Crash Summary Worksheet'!$D216,'Crash Types &amp; Calculations'!$M$5:$N$9,2,FALSE)),VLOOKUP("Wet Pavement",'Crash Types &amp; Calculations'!$D$5:$K$26,8,FALSE),FALSE))</f>
        <v>1</v>
      </c>
      <c r="AY216" s="287">
        <f ca="1">IF(OR(ISBLANK('Worksheet 2b'!$D$41),ISBLANK($D216),ISBLANK($E216),$G216="N",ISBLANK($G216)),1,VLOOKUP('Worksheet 2b'!$D$41,INDIRECT(VLOOKUP('Crash Summary Worksheet'!$D216,'Crash Types &amp; Calculations'!$M$5:$N$9,2,FALSE)),VLOOKUP("Night",'Crash Types &amp; Calculations'!$D$5:$K$26,8,FALSE),FALSE))</f>
        <v>1</v>
      </c>
      <c r="AZ216" s="288">
        <f t="shared" si="35"/>
        <v>0</v>
      </c>
    </row>
    <row r="217" spans="1:52" x14ac:dyDescent="0.2">
      <c r="A217" s="618">
        <v>212</v>
      </c>
      <c r="B217" s="118"/>
      <c r="C217" s="119"/>
      <c r="D217" s="117"/>
      <c r="E217" s="117"/>
      <c r="F217" s="117"/>
      <c r="G217" s="118"/>
      <c r="H217" s="118"/>
      <c r="I217" s="118"/>
      <c r="J217" s="118"/>
      <c r="K217" s="117"/>
      <c r="L217" s="120"/>
      <c r="M217" s="289">
        <f t="shared" si="36"/>
        <v>0</v>
      </c>
      <c r="N217" s="290">
        <f t="shared" si="37"/>
        <v>1</v>
      </c>
      <c r="O217" s="283">
        <f>IF(ISBLANK('Worksheet 2a'!$D$13),1,
IF(AND(MAX(AC217:AE217)&gt;1,MIN(AC217:AE217)&lt;=1),MAX(AC217:AE217)*MIN(AC217:AE217),
IF(MIN(AC217:AE217)&gt;=1,MAX(AC217:AE217),MIN(AC217:AE217))))</f>
        <v>1</v>
      </c>
      <c r="P217" s="283">
        <f>IF(ISBLANK('Worksheet 2a'!$D$27),1,
IF(AND(MAX(AG217:AI217)&gt;1,MIN(AG217:AI217)&lt;=1),MAX(AG217:AI217)*MIN(AG217:AI217),
IF(MIN(AG217:AI217)&gt;=1,MAX(AG217:AI217),MIN(AG217:AI217))))</f>
        <v>1</v>
      </c>
      <c r="Q217" s="283">
        <f>IF(ISBLANK('Worksheet 2a'!$D$41),1,
IF(AND(MAX(AK217:AM217)&gt;1,MIN(AK217:AM217)&lt;=1),MAX(AK217:AM217)*MIN(AK217:AM217),
IF(MIN(AK217:AM217)&gt;=1,MAX(AK217:AM217),MIN(AK217:AM217))))</f>
        <v>1</v>
      </c>
      <c r="R217" s="283">
        <f>IF(ISBLANK('Worksheet 2b'!$D$13),1,
IF(AND(MAX(AO217:AQ217)&gt;1,MIN(AO217:AQ217)&lt;=1),MAX(AO217:AQ217)*MIN(AO217:AQ217),
IF(MIN(AO217:AQ217)&gt;=1,MAX(AO217:AQ217),MIN(AO217:AQ217))))</f>
        <v>1</v>
      </c>
      <c r="S217" s="283">
        <f>IF(ISBLANK('Worksheet 2b'!$D$27),1,
IF(AND(MAX(AS217:AU217)&gt;1,MIN(AS217:AU217)&lt;=1),MAX(AS217:AU217)*MIN(AS217:AU217),
IF(MIN(AS217:AU217)&gt;=1,MAX(AS217:AU217),MIN(AS217:AU217))))</f>
        <v>1</v>
      </c>
      <c r="T217" s="283">
        <f>IF(ISBLANK('Worksheet 2b'!$D$41),1,
IF(AND(MAX(AW217:AY217)&gt;1,MIN(AW217:AY217)&lt;=1),MAX(AW217:AY217)*MIN(AW217:AY217),
IF(MIN(AW217:AY217)&gt;=1,MAX(AW217:AY217),MIN(AW217:AY217))))</f>
        <v>1</v>
      </c>
      <c r="U217" s="669" cm="1">
        <f t="array" ref="U217">IF(MAX(O217:T217)&lt;=1,1,PRODUCT(IF(O217:T217&gt;=1,O217:T217)))</f>
        <v>1</v>
      </c>
      <c r="V217" s="669">
        <f t="shared" si="38"/>
        <v>1</v>
      </c>
      <c r="W217" s="683" t="str">
        <f t="shared" si="39"/>
        <v>X</v>
      </c>
      <c r="X217" s="683">
        <f>IF(P217=MIN($O217:$T217),IF(COUNTIF($W217:W217,"X")&gt;0,P217,"X"),P217)</f>
        <v>1</v>
      </c>
      <c r="Y217" s="683">
        <f>IF(Q217=MIN($O217:$T217),IF(COUNTIF($W217:X217,"X")&gt;0,Q217,"X"),Q217)</f>
        <v>1</v>
      </c>
      <c r="Z217" s="683">
        <f>IF(R217=MIN($O217:$T217),IF(COUNTIF($W217:Y217,"X")&gt;0,R217,"X"),R217)</f>
        <v>1</v>
      </c>
      <c r="AA217" s="683">
        <f>IF(S217=MIN($O217:$T217),IF(COUNTIF($W217:Z217,"X")&gt;0,S217,"X"),S217)</f>
        <v>1</v>
      </c>
      <c r="AB217" s="684">
        <f>IF(T217=MIN($O217:$T217),IF(COUNTIF($W217:AA217,"X")&gt;0,T217,"X"),T217)</f>
        <v>1</v>
      </c>
      <c r="AC217" s="284">
        <f ca="1">IF(OR(ISBLANK('Worksheet 2a'!$D$13),ISBLANK($D217),ISBLANK($E217),ISERROR(VLOOKUP('Worksheet 2a'!$D$13,INDIRECT(VLOOKUP('Crash Summary Worksheet'!$D217,'Crash Types &amp; Calculations'!$M$5:$N$9,2,FALSE)),VLOOKUP('Crash Summary Worksheet'!$E217,'Crash Types &amp; Calculations'!$D$5:$K$26,8,FALSE),FALSE))),1,VLOOKUP('Worksheet 2a'!$D$13,INDIRECT(VLOOKUP('Crash Summary Worksheet'!$D217,'Crash Types &amp; Calculations'!$M$5:$N$9,2,FALSE)),VLOOKUP('Crash Summary Worksheet'!$E217,'Crash Types &amp; Calculations'!$D$5:$K$26,8,FALSE),FALSE))</f>
        <v>1</v>
      </c>
      <c r="AD217" s="285">
        <f ca="1">IF(OR(ISBLANK('Worksheet 2a'!$D$13),ISBLANK($D217),ISBLANK($E217),$H217="N",ISBLANK($H217)),1,VLOOKUP('Worksheet 2a'!$D$13,INDIRECT(VLOOKUP('Crash Summary Worksheet'!$D217,'Crash Types &amp; Calculations'!$M$5:$N$9,2,FALSE)),VLOOKUP("Wet Pavement",'Crash Types &amp; Calculations'!$D$5:$K$26,8,FALSE),FALSE))</f>
        <v>1</v>
      </c>
      <c r="AE217" s="286">
        <f ca="1">IF(OR(ISBLANK('Worksheet 2a'!$D$13),ISBLANK($D217),ISBLANK($E217),$G217="N",ISBLANK($G217)),1,VLOOKUP('Worksheet 2a'!$D$13,INDIRECT(VLOOKUP('Crash Summary Worksheet'!$D217,'Crash Types &amp; Calculations'!$M$5:$N$9,2,FALSE)),VLOOKUP("Night",'Crash Types &amp; Calculations'!$D$5:$K$26,8,FALSE),FALSE))</f>
        <v>1</v>
      </c>
      <c r="AF217" s="288">
        <f t="shared" si="30"/>
        <v>0</v>
      </c>
      <c r="AG217" s="284">
        <f ca="1">IF(OR(ISBLANK('Worksheet 2a'!$D$27),ISBLANK($D217),ISBLANK($E217),ISERROR(VLOOKUP('Worksheet 2a'!$D$27,INDIRECT(VLOOKUP('Crash Summary Worksheet'!$D217,'Crash Types &amp; Calculations'!$M$5:$N$9,2,FALSE)),VLOOKUP('Crash Summary Worksheet'!$E217,'Crash Types &amp; Calculations'!$D$5:$K$26,8,FALSE),FALSE))),1,VLOOKUP('Worksheet 2a'!$D$27,INDIRECT(VLOOKUP('Crash Summary Worksheet'!$D217,'Crash Types &amp; Calculations'!$M$5:$N$9,2,FALSE)),VLOOKUP('Crash Summary Worksheet'!$E217,'Crash Types &amp; Calculations'!$D$5:$K$26,8,FALSE),FALSE))</f>
        <v>1</v>
      </c>
      <c r="AH217" s="285">
        <f ca="1">IF(OR(ISBLANK('Worksheet 2a'!$D$27),ISBLANK($D217),ISBLANK($E217),$H217="N",ISBLANK($H217)),1,VLOOKUP('Worksheet 2a'!$D$27,INDIRECT(VLOOKUP('Crash Summary Worksheet'!$D217,'Crash Types &amp; Calculations'!$M$5:$N$9,2,FALSE)),VLOOKUP("Wet Pavement",'Crash Types &amp; Calculations'!$D$5:$K$26,8,FALSE),FALSE))</f>
        <v>1</v>
      </c>
      <c r="AI217" s="286">
        <f ca="1">IF(OR(ISBLANK('Worksheet 2a'!$D$27),ISBLANK($D217),ISBLANK($E217),$G217="N",ISBLANK($G217)),1,VLOOKUP('Worksheet 2a'!$D$27,INDIRECT(VLOOKUP('Crash Summary Worksheet'!$D217,'Crash Types &amp; Calculations'!$M$5:$N$9,2,FALSE)),VLOOKUP("Night",'Crash Types &amp; Calculations'!$D$5:$K$26,8,FALSE),FALSE))</f>
        <v>1</v>
      </c>
      <c r="AJ217" s="288">
        <f t="shared" si="31"/>
        <v>0</v>
      </c>
      <c r="AK217" s="284">
        <f ca="1">IF(OR(ISBLANK('Worksheet 2a'!$D$41),ISBLANK($D217),ISBLANK($E217),ISERROR(VLOOKUP('Worksheet 2a'!$D$41,INDIRECT(VLOOKUP('Crash Summary Worksheet'!$D217,'Crash Types &amp; Calculations'!$M$5:$N$9,2,FALSE)),VLOOKUP('Crash Summary Worksheet'!$E217,'Crash Types &amp; Calculations'!$D$5:$K$26,8,FALSE),FALSE))),1,VLOOKUP('Worksheet 2a'!$D$41,INDIRECT(VLOOKUP('Crash Summary Worksheet'!$D217,'Crash Types &amp; Calculations'!$M$5:$N$9,2,FALSE)),VLOOKUP('Crash Summary Worksheet'!$E217,'Crash Types &amp; Calculations'!$D$5:$K$26,8,FALSE),FALSE))</f>
        <v>1</v>
      </c>
      <c r="AL217" s="285">
        <f ca="1">IF(OR(ISBLANK('Worksheet 2a'!$D$41),ISBLANK($D217),ISBLANK($E217),$H217="N",ISBLANK($H217)),1,VLOOKUP('Worksheet 2a'!$D$41,INDIRECT(VLOOKUP('Crash Summary Worksheet'!$D217,'Crash Types &amp; Calculations'!$M$5:$N$9,2,FALSE)),VLOOKUP("Wet Pavement",'Crash Types &amp; Calculations'!$D$5:$K$26,8,FALSE),FALSE))</f>
        <v>1</v>
      </c>
      <c r="AM217" s="287">
        <f ca="1">IF(OR(ISBLANK('Worksheet 2a'!$D$41),ISBLANK($D217),ISBLANK($E217),$G217="N",ISBLANK($G217)),1,VLOOKUP('Worksheet 2a'!$D$41,INDIRECT(VLOOKUP('Crash Summary Worksheet'!$D217,'Crash Types &amp; Calculations'!$M$5:$N$9,2,FALSE)),VLOOKUP("Night",'Crash Types &amp; Calculations'!$D$5:$K$26,8,FALSE),FALSE))</f>
        <v>1</v>
      </c>
      <c r="AN217" s="288">
        <f t="shared" si="32"/>
        <v>0</v>
      </c>
      <c r="AO217" s="284">
        <f ca="1">IF(OR(ISBLANK('Worksheet 2b'!$D$13),ISBLANK($D217),ISBLANK($E217),ISERROR(VLOOKUP('Worksheet 2b'!$D$13,INDIRECT(VLOOKUP('Crash Summary Worksheet'!$D217,'Crash Types &amp; Calculations'!$M$5:$N$9,2,FALSE)),VLOOKUP('Crash Summary Worksheet'!$E217,'Crash Types &amp; Calculations'!$D$5:$K$26,8,FALSE),FALSE))),1,VLOOKUP('Worksheet 2b'!$D$13,INDIRECT(VLOOKUP('Crash Summary Worksheet'!$D217,'Crash Types &amp; Calculations'!$M$5:$N$9,2,FALSE)),VLOOKUP('Crash Summary Worksheet'!$E217,'Crash Types &amp; Calculations'!$D$5:$K$26,8,FALSE),FALSE))</f>
        <v>1</v>
      </c>
      <c r="AP217" s="285">
        <f ca="1">IF(OR(ISBLANK('Worksheet 2b'!$D$13),ISBLANK($D217),ISBLANK($E217),$H217="N",ISBLANK($H217)),1,VLOOKUP('Worksheet 2b'!$D$13,INDIRECT(VLOOKUP('Crash Summary Worksheet'!$D217,'Crash Types &amp; Calculations'!$M$5:$N$9,2,FALSE)),VLOOKUP("Wet Pavement",'Crash Types &amp; Calculations'!$D$5:$K$26,8,FALSE),FALSE))</f>
        <v>1</v>
      </c>
      <c r="AQ217" s="286">
        <f ca="1">IF(OR(ISBLANK('Worksheet 2b'!$D$13),ISBLANK($D217),ISBLANK($E217),$G217="N",ISBLANK($G217)),1,VLOOKUP('Worksheet 2b'!$D$13,INDIRECT(VLOOKUP('Crash Summary Worksheet'!$D217,'Crash Types &amp; Calculations'!$M$5:$N$9,2,FALSE)),VLOOKUP("Night",'Crash Types &amp; Calculations'!$D$5:$K$26,8,FALSE),FALSE))</f>
        <v>1</v>
      </c>
      <c r="AR217" s="288">
        <f t="shared" si="33"/>
        <v>0</v>
      </c>
      <c r="AS217" s="284">
        <f ca="1">IF(OR(ISBLANK('Worksheet 2b'!$D$27),ISBLANK($D217),ISBLANK($E217),ISERROR(VLOOKUP('Worksheet 2b'!$D$27,INDIRECT(VLOOKUP('Crash Summary Worksheet'!$D217,'Crash Types &amp; Calculations'!$M$5:$N$9,2,FALSE)),VLOOKUP('Crash Summary Worksheet'!$E217,'Crash Types &amp; Calculations'!$D$5:$K$26,8,FALSE),FALSE))),1,VLOOKUP('Worksheet 2b'!$D$27,INDIRECT(VLOOKUP('Crash Summary Worksheet'!$D217,'Crash Types &amp; Calculations'!$M$5:$N$9,2,FALSE)),VLOOKUP('Crash Summary Worksheet'!$E217,'Crash Types &amp; Calculations'!$D$5:$K$26,8,FALSE),FALSE))</f>
        <v>1</v>
      </c>
      <c r="AT217" s="285">
        <f ca="1">IF(OR(ISBLANK('Worksheet 2b'!$D$27),ISBLANK($D217),ISBLANK($E217),$H217="N",ISBLANK($H217)),1,VLOOKUP('Worksheet 2b'!$D$27,INDIRECT(VLOOKUP('Crash Summary Worksheet'!$D217,'Crash Types &amp; Calculations'!$M$5:$N$9,2,FALSE)),VLOOKUP("Wet Pavement",'Crash Types &amp; Calculations'!$D$5:$K$26,8,FALSE),FALSE))</f>
        <v>1</v>
      </c>
      <c r="AU217" s="286">
        <f ca="1">IF(OR(ISBLANK('Worksheet 2b'!$D$27),ISBLANK($D217),ISBLANK($E217),$G217="N",ISBLANK($G217)),1,VLOOKUP('Worksheet 2b'!$D$27,INDIRECT(VLOOKUP('Crash Summary Worksheet'!$D217,'Crash Types &amp; Calculations'!$M$5:$N$9,2,FALSE)),VLOOKUP("Night",'Crash Types &amp; Calculations'!$D$5:$K$26,8,FALSE),FALSE))</f>
        <v>1</v>
      </c>
      <c r="AV217" s="288">
        <f t="shared" si="34"/>
        <v>0</v>
      </c>
      <c r="AW217" s="284">
        <f ca="1">IF(OR(ISBLANK('Worksheet 2b'!$D$41),ISBLANK($D217),ISBLANK($E217),ISERROR(VLOOKUP('Worksheet 2b'!$D$41,INDIRECT(VLOOKUP('Crash Summary Worksheet'!$D217,'Crash Types &amp; Calculations'!$M$5:$N$9,2,FALSE)),VLOOKUP('Crash Summary Worksheet'!$E217,'Crash Types &amp; Calculations'!$D$5:$K$26,8,FALSE),FALSE))),1,VLOOKUP('Worksheet 2b'!$D$41,INDIRECT(VLOOKUP('Crash Summary Worksheet'!$D217,'Crash Types &amp; Calculations'!$M$5:$N$9,2,FALSE)),VLOOKUP('Crash Summary Worksheet'!$E217,'Crash Types &amp; Calculations'!$D$5:$K$26,8,FALSE),FALSE))</f>
        <v>1</v>
      </c>
      <c r="AX217" s="285">
        <f ca="1">IF(OR(ISBLANK('Worksheet 2b'!$D$41),ISBLANK($D217),ISBLANK($E217),$H217="N",ISBLANK($H217)),1,VLOOKUP('Worksheet 2b'!$D$41,INDIRECT(VLOOKUP('Crash Summary Worksheet'!$D217,'Crash Types &amp; Calculations'!$M$5:$N$9,2,FALSE)),VLOOKUP("Wet Pavement",'Crash Types &amp; Calculations'!$D$5:$K$26,8,FALSE),FALSE))</f>
        <v>1</v>
      </c>
      <c r="AY217" s="287">
        <f ca="1">IF(OR(ISBLANK('Worksheet 2b'!$D$41),ISBLANK($D217),ISBLANK($E217),$G217="N",ISBLANK($G217)),1,VLOOKUP('Worksheet 2b'!$D$41,INDIRECT(VLOOKUP('Crash Summary Worksheet'!$D217,'Crash Types &amp; Calculations'!$M$5:$N$9,2,FALSE)),VLOOKUP("Night",'Crash Types &amp; Calculations'!$D$5:$K$26,8,FALSE),FALSE))</f>
        <v>1</v>
      </c>
      <c r="AZ217" s="288">
        <f t="shared" si="35"/>
        <v>0</v>
      </c>
    </row>
    <row r="218" spans="1:52" x14ac:dyDescent="0.2">
      <c r="A218" s="618">
        <v>213</v>
      </c>
      <c r="B218" s="118"/>
      <c r="C218" s="119"/>
      <c r="D218" s="117"/>
      <c r="E218" s="117"/>
      <c r="F218" s="117"/>
      <c r="G218" s="118"/>
      <c r="H218" s="118"/>
      <c r="I218" s="118"/>
      <c r="J218" s="118"/>
      <c r="K218" s="117"/>
      <c r="L218" s="120"/>
      <c r="M218" s="289">
        <f t="shared" si="36"/>
        <v>0</v>
      </c>
      <c r="N218" s="290">
        <f t="shared" si="37"/>
        <v>1</v>
      </c>
      <c r="O218" s="283">
        <f>IF(ISBLANK('Worksheet 2a'!$D$13),1,
IF(AND(MAX(AC218:AE218)&gt;1,MIN(AC218:AE218)&lt;=1),MAX(AC218:AE218)*MIN(AC218:AE218),
IF(MIN(AC218:AE218)&gt;=1,MAX(AC218:AE218),MIN(AC218:AE218))))</f>
        <v>1</v>
      </c>
      <c r="P218" s="283">
        <f>IF(ISBLANK('Worksheet 2a'!$D$27),1,
IF(AND(MAX(AG218:AI218)&gt;1,MIN(AG218:AI218)&lt;=1),MAX(AG218:AI218)*MIN(AG218:AI218),
IF(MIN(AG218:AI218)&gt;=1,MAX(AG218:AI218),MIN(AG218:AI218))))</f>
        <v>1</v>
      </c>
      <c r="Q218" s="283">
        <f>IF(ISBLANK('Worksheet 2a'!$D$41),1,
IF(AND(MAX(AK218:AM218)&gt;1,MIN(AK218:AM218)&lt;=1),MAX(AK218:AM218)*MIN(AK218:AM218),
IF(MIN(AK218:AM218)&gt;=1,MAX(AK218:AM218),MIN(AK218:AM218))))</f>
        <v>1</v>
      </c>
      <c r="R218" s="283">
        <f>IF(ISBLANK('Worksheet 2b'!$D$13),1,
IF(AND(MAX(AO218:AQ218)&gt;1,MIN(AO218:AQ218)&lt;=1),MAX(AO218:AQ218)*MIN(AO218:AQ218),
IF(MIN(AO218:AQ218)&gt;=1,MAX(AO218:AQ218),MIN(AO218:AQ218))))</f>
        <v>1</v>
      </c>
      <c r="S218" s="283">
        <f>IF(ISBLANK('Worksheet 2b'!$D$27),1,
IF(AND(MAX(AS218:AU218)&gt;1,MIN(AS218:AU218)&lt;=1),MAX(AS218:AU218)*MIN(AS218:AU218),
IF(MIN(AS218:AU218)&gt;=1,MAX(AS218:AU218),MIN(AS218:AU218))))</f>
        <v>1</v>
      </c>
      <c r="T218" s="283">
        <f>IF(ISBLANK('Worksheet 2b'!$D$41),1,
IF(AND(MAX(AW218:AY218)&gt;1,MIN(AW218:AY218)&lt;=1),MAX(AW218:AY218)*MIN(AW218:AY218),
IF(MIN(AW218:AY218)&gt;=1,MAX(AW218:AY218),MIN(AW218:AY218))))</f>
        <v>1</v>
      </c>
      <c r="U218" s="669" cm="1">
        <f t="array" ref="U218">IF(MAX(O218:T218)&lt;=1,1,PRODUCT(IF(O218:T218&gt;=1,O218:T218)))</f>
        <v>1</v>
      </c>
      <c r="V218" s="669">
        <f t="shared" si="38"/>
        <v>1</v>
      </c>
      <c r="W218" s="683" t="str">
        <f t="shared" si="39"/>
        <v>X</v>
      </c>
      <c r="X218" s="683">
        <f>IF(P218=MIN($O218:$T218),IF(COUNTIF($W218:W218,"X")&gt;0,P218,"X"),P218)</f>
        <v>1</v>
      </c>
      <c r="Y218" s="683">
        <f>IF(Q218=MIN($O218:$T218),IF(COUNTIF($W218:X218,"X")&gt;0,Q218,"X"),Q218)</f>
        <v>1</v>
      </c>
      <c r="Z218" s="683">
        <f>IF(R218=MIN($O218:$T218),IF(COUNTIF($W218:Y218,"X")&gt;0,R218,"X"),R218)</f>
        <v>1</v>
      </c>
      <c r="AA218" s="683">
        <f>IF(S218=MIN($O218:$T218),IF(COUNTIF($W218:Z218,"X")&gt;0,S218,"X"),S218)</f>
        <v>1</v>
      </c>
      <c r="AB218" s="684">
        <f>IF(T218=MIN($O218:$T218),IF(COUNTIF($W218:AA218,"X")&gt;0,T218,"X"),T218)</f>
        <v>1</v>
      </c>
      <c r="AC218" s="284">
        <f ca="1">IF(OR(ISBLANK('Worksheet 2a'!$D$13),ISBLANK($D218),ISBLANK($E218),ISERROR(VLOOKUP('Worksheet 2a'!$D$13,INDIRECT(VLOOKUP('Crash Summary Worksheet'!$D218,'Crash Types &amp; Calculations'!$M$5:$N$9,2,FALSE)),VLOOKUP('Crash Summary Worksheet'!$E218,'Crash Types &amp; Calculations'!$D$5:$K$26,8,FALSE),FALSE))),1,VLOOKUP('Worksheet 2a'!$D$13,INDIRECT(VLOOKUP('Crash Summary Worksheet'!$D218,'Crash Types &amp; Calculations'!$M$5:$N$9,2,FALSE)),VLOOKUP('Crash Summary Worksheet'!$E218,'Crash Types &amp; Calculations'!$D$5:$K$26,8,FALSE),FALSE))</f>
        <v>1</v>
      </c>
      <c r="AD218" s="285">
        <f ca="1">IF(OR(ISBLANK('Worksheet 2a'!$D$13),ISBLANK($D218),ISBLANK($E218),$H218="N",ISBLANK($H218)),1,VLOOKUP('Worksheet 2a'!$D$13,INDIRECT(VLOOKUP('Crash Summary Worksheet'!$D218,'Crash Types &amp; Calculations'!$M$5:$N$9,2,FALSE)),VLOOKUP("Wet Pavement",'Crash Types &amp; Calculations'!$D$5:$K$26,8,FALSE),FALSE))</f>
        <v>1</v>
      </c>
      <c r="AE218" s="286">
        <f ca="1">IF(OR(ISBLANK('Worksheet 2a'!$D$13),ISBLANK($D218),ISBLANK($E218),$G218="N",ISBLANK($G218)),1,VLOOKUP('Worksheet 2a'!$D$13,INDIRECT(VLOOKUP('Crash Summary Worksheet'!$D218,'Crash Types &amp; Calculations'!$M$5:$N$9,2,FALSE)),VLOOKUP("Night",'Crash Types &amp; Calculations'!$D$5:$K$26,8,FALSE),FALSE))</f>
        <v>1</v>
      </c>
      <c r="AF218" s="288">
        <f t="shared" si="30"/>
        <v>0</v>
      </c>
      <c r="AG218" s="284">
        <f ca="1">IF(OR(ISBLANK('Worksheet 2a'!$D$27),ISBLANK($D218),ISBLANK($E218),ISERROR(VLOOKUP('Worksheet 2a'!$D$27,INDIRECT(VLOOKUP('Crash Summary Worksheet'!$D218,'Crash Types &amp; Calculations'!$M$5:$N$9,2,FALSE)),VLOOKUP('Crash Summary Worksheet'!$E218,'Crash Types &amp; Calculations'!$D$5:$K$26,8,FALSE),FALSE))),1,VLOOKUP('Worksheet 2a'!$D$27,INDIRECT(VLOOKUP('Crash Summary Worksheet'!$D218,'Crash Types &amp; Calculations'!$M$5:$N$9,2,FALSE)),VLOOKUP('Crash Summary Worksheet'!$E218,'Crash Types &amp; Calculations'!$D$5:$K$26,8,FALSE),FALSE))</f>
        <v>1</v>
      </c>
      <c r="AH218" s="285">
        <f ca="1">IF(OR(ISBLANK('Worksheet 2a'!$D$27),ISBLANK($D218),ISBLANK($E218),$H218="N",ISBLANK($H218)),1,VLOOKUP('Worksheet 2a'!$D$27,INDIRECT(VLOOKUP('Crash Summary Worksheet'!$D218,'Crash Types &amp; Calculations'!$M$5:$N$9,2,FALSE)),VLOOKUP("Wet Pavement",'Crash Types &amp; Calculations'!$D$5:$K$26,8,FALSE),FALSE))</f>
        <v>1</v>
      </c>
      <c r="AI218" s="286">
        <f ca="1">IF(OR(ISBLANK('Worksheet 2a'!$D$27),ISBLANK($D218),ISBLANK($E218),$G218="N",ISBLANK($G218)),1,VLOOKUP('Worksheet 2a'!$D$27,INDIRECT(VLOOKUP('Crash Summary Worksheet'!$D218,'Crash Types &amp; Calculations'!$M$5:$N$9,2,FALSE)),VLOOKUP("Night",'Crash Types &amp; Calculations'!$D$5:$K$26,8,FALSE),FALSE))</f>
        <v>1</v>
      </c>
      <c r="AJ218" s="288">
        <f t="shared" si="31"/>
        <v>0</v>
      </c>
      <c r="AK218" s="284">
        <f ca="1">IF(OR(ISBLANK('Worksheet 2a'!$D$41),ISBLANK($D218),ISBLANK($E218),ISERROR(VLOOKUP('Worksheet 2a'!$D$41,INDIRECT(VLOOKUP('Crash Summary Worksheet'!$D218,'Crash Types &amp; Calculations'!$M$5:$N$9,2,FALSE)),VLOOKUP('Crash Summary Worksheet'!$E218,'Crash Types &amp; Calculations'!$D$5:$K$26,8,FALSE),FALSE))),1,VLOOKUP('Worksheet 2a'!$D$41,INDIRECT(VLOOKUP('Crash Summary Worksheet'!$D218,'Crash Types &amp; Calculations'!$M$5:$N$9,2,FALSE)),VLOOKUP('Crash Summary Worksheet'!$E218,'Crash Types &amp; Calculations'!$D$5:$K$26,8,FALSE),FALSE))</f>
        <v>1</v>
      </c>
      <c r="AL218" s="285">
        <f ca="1">IF(OR(ISBLANK('Worksheet 2a'!$D$41),ISBLANK($D218),ISBLANK($E218),$H218="N",ISBLANK($H218)),1,VLOOKUP('Worksheet 2a'!$D$41,INDIRECT(VLOOKUP('Crash Summary Worksheet'!$D218,'Crash Types &amp; Calculations'!$M$5:$N$9,2,FALSE)),VLOOKUP("Wet Pavement",'Crash Types &amp; Calculations'!$D$5:$K$26,8,FALSE),FALSE))</f>
        <v>1</v>
      </c>
      <c r="AM218" s="287">
        <f ca="1">IF(OR(ISBLANK('Worksheet 2a'!$D$41),ISBLANK($D218),ISBLANK($E218),$G218="N",ISBLANK($G218)),1,VLOOKUP('Worksheet 2a'!$D$41,INDIRECT(VLOOKUP('Crash Summary Worksheet'!$D218,'Crash Types &amp; Calculations'!$M$5:$N$9,2,FALSE)),VLOOKUP("Night",'Crash Types &amp; Calculations'!$D$5:$K$26,8,FALSE),FALSE))</f>
        <v>1</v>
      </c>
      <c r="AN218" s="288">
        <f t="shared" si="32"/>
        <v>0</v>
      </c>
      <c r="AO218" s="284">
        <f ca="1">IF(OR(ISBLANK('Worksheet 2b'!$D$13),ISBLANK($D218),ISBLANK($E218),ISERROR(VLOOKUP('Worksheet 2b'!$D$13,INDIRECT(VLOOKUP('Crash Summary Worksheet'!$D218,'Crash Types &amp; Calculations'!$M$5:$N$9,2,FALSE)),VLOOKUP('Crash Summary Worksheet'!$E218,'Crash Types &amp; Calculations'!$D$5:$K$26,8,FALSE),FALSE))),1,VLOOKUP('Worksheet 2b'!$D$13,INDIRECT(VLOOKUP('Crash Summary Worksheet'!$D218,'Crash Types &amp; Calculations'!$M$5:$N$9,2,FALSE)),VLOOKUP('Crash Summary Worksheet'!$E218,'Crash Types &amp; Calculations'!$D$5:$K$26,8,FALSE),FALSE))</f>
        <v>1</v>
      </c>
      <c r="AP218" s="285">
        <f ca="1">IF(OR(ISBLANK('Worksheet 2b'!$D$13),ISBLANK($D218),ISBLANK($E218),$H218="N",ISBLANK($H218)),1,VLOOKUP('Worksheet 2b'!$D$13,INDIRECT(VLOOKUP('Crash Summary Worksheet'!$D218,'Crash Types &amp; Calculations'!$M$5:$N$9,2,FALSE)),VLOOKUP("Wet Pavement",'Crash Types &amp; Calculations'!$D$5:$K$26,8,FALSE),FALSE))</f>
        <v>1</v>
      </c>
      <c r="AQ218" s="286">
        <f ca="1">IF(OR(ISBLANK('Worksheet 2b'!$D$13),ISBLANK($D218),ISBLANK($E218),$G218="N",ISBLANK($G218)),1,VLOOKUP('Worksheet 2b'!$D$13,INDIRECT(VLOOKUP('Crash Summary Worksheet'!$D218,'Crash Types &amp; Calculations'!$M$5:$N$9,2,FALSE)),VLOOKUP("Night",'Crash Types &amp; Calculations'!$D$5:$K$26,8,FALSE),FALSE))</f>
        <v>1</v>
      </c>
      <c r="AR218" s="288">
        <f t="shared" si="33"/>
        <v>0</v>
      </c>
      <c r="AS218" s="284">
        <f ca="1">IF(OR(ISBLANK('Worksheet 2b'!$D$27),ISBLANK($D218),ISBLANK($E218),ISERROR(VLOOKUP('Worksheet 2b'!$D$27,INDIRECT(VLOOKUP('Crash Summary Worksheet'!$D218,'Crash Types &amp; Calculations'!$M$5:$N$9,2,FALSE)),VLOOKUP('Crash Summary Worksheet'!$E218,'Crash Types &amp; Calculations'!$D$5:$K$26,8,FALSE),FALSE))),1,VLOOKUP('Worksheet 2b'!$D$27,INDIRECT(VLOOKUP('Crash Summary Worksheet'!$D218,'Crash Types &amp; Calculations'!$M$5:$N$9,2,FALSE)),VLOOKUP('Crash Summary Worksheet'!$E218,'Crash Types &amp; Calculations'!$D$5:$K$26,8,FALSE),FALSE))</f>
        <v>1</v>
      </c>
      <c r="AT218" s="285">
        <f ca="1">IF(OR(ISBLANK('Worksheet 2b'!$D$27),ISBLANK($D218),ISBLANK($E218),$H218="N",ISBLANK($H218)),1,VLOOKUP('Worksheet 2b'!$D$27,INDIRECT(VLOOKUP('Crash Summary Worksheet'!$D218,'Crash Types &amp; Calculations'!$M$5:$N$9,2,FALSE)),VLOOKUP("Wet Pavement",'Crash Types &amp; Calculations'!$D$5:$K$26,8,FALSE),FALSE))</f>
        <v>1</v>
      </c>
      <c r="AU218" s="286">
        <f ca="1">IF(OR(ISBLANK('Worksheet 2b'!$D$27),ISBLANK($D218),ISBLANK($E218),$G218="N",ISBLANK($G218)),1,VLOOKUP('Worksheet 2b'!$D$27,INDIRECT(VLOOKUP('Crash Summary Worksheet'!$D218,'Crash Types &amp; Calculations'!$M$5:$N$9,2,FALSE)),VLOOKUP("Night",'Crash Types &amp; Calculations'!$D$5:$K$26,8,FALSE),FALSE))</f>
        <v>1</v>
      </c>
      <c r="AV218" s="288">
        <f t="shared" si="34"/>
        <v>0</v>
      </c>
      <c r="AW218" s="284">
        <f ca="1">IF(OR(ISBLANK('Worksheet 2b'!$D$41),ISBLANK($D218),ISBLANK($E218),ISERROR(VLOOKUP('Worksheet 2b'!$D$41,INDIRECT(VLOOKUP('Crash Summary Worksheet'!$D218,'Crash Types &amp; Calculations'!$M$5:$N$9,2,FALSE)),VLOOKUP('Crash Summary Worksheet'!$E218,'Crash Types &amp; Calculations'!$D$5:$K$26,8,FALSE),FALSE))),1,VLOOKUP('Worksheet 2b'!$D$41,INDIRECT(VLOOKUP('Crash Summary Worksheet'!$D218,'Crash Types &amp; Calculations'!$M$5:$N$9,2,FALSE)),VLOOKUP('Crash Summary Worksheet'!$E218,'Crash Types &amp; Calculations'!$D$5:$K$26,8,FALSE),FALSE))</f>
        <v>1</v>
      </c>
      <c r="AX218" s="285">
        <f ca="1">IF(OR(ISBLANK('Worksheet 2b'!$D$41),ISBLANK($D218),ISBLANK($E218),$H218="N",ISBLANK($H218)),1,VLOOKUP('Worksheet 2b'!$D$41,INDIRECT(VLOOKUP('Crash Summary Worksheet'!$D218,'Crash Types &amp; Calculations'!$M$5:$N$9,2,FALSE)),VLOOKUP("Wet Pavement",'Crash Types &amp; Calculations'!$D$5:$K$26,8,FALSE),FALSE))</f>
        <v>1</v>
      </c>
      <c r="AY218" s="287">
        <f ca="1">IF(OR(ISBLANK('Worksheet 2b'!$D$41),ISBLANK($D218),ISBLANK($E218),$G218="N",ISBLANK($G218)),1,VLOOKUP('Worksheet 2b'!$D$41,INDIRECT(VLOOKUP('Crash Summary Worksheet'!$D218,'Crash Types &amp; Calculations'!$M$5:$N$9,2,FALSE)),VLOOKUP("Night",'Crash Types &amp; Calculations'!$D$5:$K$26,8,FALSE),FALSE))</f>
        <v>1</v>
      </c>
      <c r="AZ218" s="288">
        <f t="shared" si="35"/>
        <v>0</v>
      </c>
    </row>
    <row r="219" spans="1:52" x14ac:dyDescent="0.2">
      <c r="A219" s="618">
        <v>214</v>
      </c>
      <c r="B219" s="118"/>
      <c r="C219" s="119"/>
      <c r="D219" s="117"/>
      <c r="E219" s="117"/>
      <c r="F219" s="117"/>
      <c r="G219" s="118"/>
      <c r="H219" s="118"/>
      <c r="I219" s="118"/>
      <c r="J219" s="118"/>
      <c r="K219" s="117"/>
      <c r="L219" s="120"/>
      <c r="M219" s="289">
        <f t="shared" si="36"/>
        <v>0</v>
      </c>
      <c r="N219" s="290">
        <f t="shared" si="37"/>
        <v>1</v>
      </c>
      <c r="O219" s="283">
        <f>IF(ISBLANK('Worksheet 2a'!$D$13),1,
IF(AND(MAX(AC219:AE219)&gt;1,MIN(AC219:AE219)&lt;=1),MAX(AC219:AE219)*MIN(AC219:AE219),
IF(MIN(AC219:AE219)&gt;=1,MAX(AC219:AE219),MIN(AC219:AE219))))</f>
        <v>1</v>
      </c>
      <c r="P219" s="283">
        <f>IF(ISBLANK('Worksheet 2a'!$D$27),1,
IF(AND(MAX(AG219:AI219)&gt;1,MIN(AG219:AI219)&lt;=1),MAX(AG219:AI219)*MIN(AG219:AI219),
IF(MIN(AG219:AI219)&gt;=1,MAX(AG219:AI219),MIN(AG219:AI219))))</f>
        <v>1</v>
      </c>
      <c r="Q219" s="283">
        <f>IF(ISBLANK('Worksheet 2a'!$D$41),1,
IF(AND(MAX(AK219:AM219)&gt;1,MIN(AK219:AM219)&lt;=1),MAX(AK219:AM219)*MIN(AK219:AM219),
IF(MIN(AK219:AM219)&gt;=1,MAX(AK219:AM219),MIN(AK219:AM219))))</f>
        <v>1</v>
      </c>
      <c r="R219" s="283">
        <f>IF(ISBLANK('Worksheet 2b'!$D$13),1,
IF(AND(MAX(AO219:AQ219)&gt;1,MIN(AO219:AQ219)&lt;=1),MAX(AO219:AQ219)*MIN(AO219:AQ219),
IF(MIN(AO219:AQ219)&gt;=1,MAX(AO219:AQ219),MIN(AO219:AQ219))))</f>
        <v>1</v>
      </c>
      <c r="S219" s="283">
        <f>IF(ISBLANK('Worksheet 2b'!$D$27),1,
IF(AND(MAX(AS219:AU219)&gt;1,MIN(AS219:AU219)&lt;=1),MAX(AS219:AU219)*MIN(AS219:AU219),
IF(MIN(AS219:AU219)&gt;=1,MAX(AS219:AU219),MIN(AS219:AU219))))</f>
        <v>1</v>
      </c>
      <c r="T219" s="283">
        <f>IF(ISBLANK('Worksheet 2b'!$D$41),1,
IF(AND(MAX(AW219:AY219)&gt;1,MIN(AW219:AY219)&lt;=1),MAX(AW219:AY219)*MIN(AW219:AY219),
IF(MIN(AW219:AY219)&gt;=1,MAX(AW219:AY219),MIN(AW219:AY219))))</f>
        <v>1</v>
      </c>
      <c r="U219" s="669" cm="1">
        <f t="array" ref="U219">IF(MAX(O219:T219)&lt;=1,1,PRODUCT(IF(O219:T219&gt;=1,O219:T219)))</f>
        <v>1</v>
      </c>
      <c r="V219" s="669">
        <f t="shared" si="38"/>
        <v>1</v>
      </c>
      <c r="W219" s="683" t="str">
        <f t="shared" si="39"/>
        <v>X</v>
      </c>
      <c r="X219" s="683">
        <f>IF(P219=MIN($O219:$T219),IF(COUNTIF($W219:W219,"X")&gt;0,P219,"X"),P219)</f>
        <v>1</v>
      </c>
      <c r="Y219" s="683">
        <f>IF(Q219=MIN($O219:$T219),IF(COUNTIF($W219:X219,"X")&gt;0,Q219,"X"),Q219)</f>
        <v>1</v>
      </c>
      <c r="Z219" s="683">
        <f>IF(R219=MIN($O219:$T219),IF(COUNTIF($W219:Y219,"X")&gt;0,R219,"X"),R219)</f>
        <v>1</v>
      </c>
      <c r="AA219" s="683">
        <f>IF(S219=MIN($O219:$T219),IF(COUNTIF($W219:Z219,"X")&gt;0,S219,"X"),S219)</f>
        <v>1</v>
      </c>
      <c r="AB219" s="684">
        <f>IF(T219=MIN($O219:$T219),IF(COUNTIF($W219:AA219,"X")&gt;0,T219,"X"),T219)</f>
        <v>1</v>
      </c>
      <c r="AC219" s="284">
        <f ca="1">IF(OR(ISBLANK('Worksheet 2a'!$D$13),ISBLANK($D219),ISBLANK($E219),ISERROR(VLOOKUP('Worksheet 2a'!$D$13,INDIRECT(VLOOKUP('Crash Summary Worksheet'!$D219,'Crash Types &amp; Calculations'!$M$5:$N$9,2,FALSE)),VLOOKUP('Crash Summary Worksheet'!$E219,'Crash Types &amp; Calculations'!$D$5:$K$26,8,FALSE),FALSE))),1,VLOOKUP('Worksheet 2a'!$D$13,INDIRECT(VLOOKUP('Crash Summary Worksheet'!$D219,'Crash Types &amp; Calculations'!$M$5:$N$9,2,FALSE)),VLOOKUP('Crash Summary Worksheet'!$E219,'Crash Types &amp; Calculations'!$D$5:$K$26,8,FALSE),FALSE))</f>
        <v>1</v>
      </c>
      <c r="AD219" s="285">
        <f ca="1">IF(OR(ISBLANK('Worksheet 2a'!$D$13),ISBLANK($D219),ISBLANK($E219),$H219="N",ISBLANK($H219)),1,VLOOKUP('Worksheet 2a'!$D$13,INDIRECT(VLOOKUP('Crash Summary Worksheet'!$D219,'Crash Types &amp; Calculations'!$M$5:$N$9,2,FALSE)),VLOOKUP("Wet Pavement",'Crash Types &amp; Calculations'!$D$5:$K$26,8,FALSE),FALSE))</f>
        <v>1</v>
      </c>
      <c r="AE219" s="286">
        <f ca="1">IF(OR(ISBLANK('Worksheet 2a'!$D$13),ISBLANK($D219),ISBLANK($E219),$G219="N",ISBLANK($G219)),1,VLOOKUP('Worksheet 2a'!$D$13,INDIRECT(VLOOKUP('Crash Summary Worksheet'!$D219,'Crash Types &amp; Calculations'!$M$5:$N$9,2,FALSE)),VLOOKUP("Night",'Crash Types &amp; Calculations'!$D$5:$K$26,8,FALSE),FALSE))</f>
        <v>1</v>
      </c>
      <c r="AF219" s="288">
        <f t="shared" si="30"/>
        <v>0</v>
      </c>
      <c r="AG219" s="284">
        <f ca="1">IF(OR(ISBLANK('Worksheet 2a'!$D$27),ISBLANK($D219),ISBLANK($E219),ISERROR(VLOOKUP('Worksheet 2a'!$D$27,INDIRECT(VLOOKUP('Crash Summary Worksheet'!$D219,'Crash Types &amp; Calculations'!$M$5:$N$9,2,FALSE)),VLOOKUP('Crash Summary Worksheet'!$E219,'Crash Types &amp; Calculations'!$D$5:$K$26,8,FALSE),FALSE))),1,VLOOKUP('Worksheet 2a'!$D$27,INDIRECT(VLOOKUP('Crash Summary Worksheet'!$D219,'Crash Types &amp; Calculations'!$M$5:$N$9,2,FALSE)),VLOOKUP('Crash Summary Worksheet'!$E219,'Crash Types &amp; Calculations'!$D$5:$K$26,8,FALSE),FALSE))</f>
        <v>1</v>
      </c>
      <c r="AH219" s="285">
        <f ca="1">IF(OR(ISBLANK('Worksheet 2a'!$D$27),ISBLANK($D219),ISBLANK($E219),$H219="N",ISBLANK($H219)),1,VLOOKUP('Worksheet 2a'!$D$27,INDIRECT(VLOOKUP('Crash Summary Worksheet'!$D219,'Crash Types &amp; Calculations'!$M$5:$N$9,2,FALSE)),VLOOKUP("Wet Pavement",'Crash Types &amp; Calculations'!$D$5:$K$26,8,FALSE),FALSE))</f>
        <v>1</v>
      </c>
      <c r="AI219" s="286">
        <f ca="1">IF(OR(ISBLANK('Worksheet 2a'!$D$27),ISBLANK($D219),ISBLANK($E219),$G219="N",ISBLANK($G219)),1,VLOOKUP('Worksheet 2a'!$D$27,INDIRECT(VLOOKUP('Crash Summary Worksheet'!$D219,'Crash Types &amp; Calculations'!$M$5:$N$9,2,FALSE)),VLOOKUP("Night",'Crash Types &amp; Calculations'!$D$5:$K$26,8,FALSE),FALSE))</f>
        <v>1</v>
      </c>
      <c r="AJ219" s="288">
        <f t="shared" si="31"/>
        <v>0</v>
      </c>
      <c r="AK219" s="284">
        <f ca="1">IF(OR(ISBLANK('Worksheet 2a'!$D$41),ISBLANK($D219),ISBLANK($E219),ISERROR(VLOOKUP('Worksheet 2a'!$D$41,INDIRECT(VLOOKUP('Crash Summary Worksheet'!$D219,'Crash Types &amp; Calculations'!$M$5:$N$9,2,FALSE)),VLOOKUP('Crash Summary Worksheet'!$E219,'Crash Types &amp; Calculations'!$D$5:$K$26,8,FALSE),FALSE))),1,VLOOKUP('Worksheet 2a'!$D$41,INDIRECT(VLOOKUP('Crash Summary Worksheet'!$D219,'Crash Types &amp; Calculations'!$M$5:$N$9,2,FALSE)),VLOOKUP('Crash Summary Worksheet'!$E219,'Crash Types &amp; Calculations'!$D$5:$K$26,8,FALSE),FALSE))</f>
        <v>1</v>
      </c>
      <c r="AL219" s="285">
        <f ca="1">IF(OR(ISBLANK('Worksheet 2a'!$D$41),ISBLANK($D219),ISBLANK($E219),$H219="N",ISBLANK($H219)),1,VLOOKUP('Worksheet 2a'!$D$41,INDIRECT(VLOOKUP('Crash Summary Worksheet'!$D219,'Crash Types &amp; Calculations'!$M$5:$N$9,2,FALSE)),VLOOKUP("Wet Pavement",'Crash Types &amp; Calculations'!$D$5:$K$26,8,FALSE),FALSE))</f>
        <v>1</v>
      </c>
      <c r="AM219" s="287">
        <f ca="1">IF(OR(ISBLANK('Worksheet 2a'!$D$41),ISBLANK($D219),ISBLANK($E219),$G219="N",ISBLANK($G219)),1,VLOOKUP('Worksheet 2a'!$D$41,INDIRECT(VLOOKUP('Crash Summary Worksheet'!$D219,'Crash Types &amp; Calculations'!$M$5:$N$9,2,FALSE)),VLOOKUP("Night",'Crash Types &amp; Calculations'!$D$5:$K$26,8,FALSE),FALSE))</f>
        <v>1</v>
      </c>
      <c r="AN219" s="288">
        <f t="shared" si="32"/>
        <v>0</v>
      </c>
      <c r="AO219" s="284">
        <f ca="1">IF(OR(ISBLANK('Worksheet 2b'!$D$13),ISBLANK($D219),ISBLANK($E219),ISERROR(VLOOKUP('Worksheet 2b'!$D$13,INDIRECT(VLOOKUP('Crash Summary Worksheet'!$D219,'Crash Types &amp; Calculations'!$M$5:$N$9,2,FALSE)),VLOOKUP('Crash Summary Worksheet'!$E219,'Crash Types &amp; Calculations'!$D$5:$K$26,8,FALSE),FALSE))),1,VLOOKUP('Worksheet 2b'!$D$13,INDIRECT(VLOOKUP('Crash Summary Worksheet'!$D219,'Crash Types &amp; Calculations'!$M$5:$N$9,2,FALSE)),VLOOKUP('Crash Summary Worksheet'!$E219,'Crash Types &amp; Calculations'!$D$5:$K$26,8,FALSE),FALSE))</f>
        <v>1</v>
      </c>
      <c r="AP219" s="285">
        <f ca="1">IF(OR(ISBLANK('Worksheet 2b'!$D$13),ISBLANK($D219),ISBLANK($E219),$H219="N",ISBLANK($H219)),1,VLOOKUP('Worksheet 2b'!$D$13,INDIRECT(VLOOKUP('Crash Summary Worksheet'!$D219,'Crash Types &amp; Calculations'!$M$5:$N$9,2,FALSE)),VLOOKUP("Wet Pavement",'Crash Types &amp; Calculations'!$D$5:$K$26,8,FALSE),FALSE))</f>
        <v>1</v>
      </c>
      <c r="AQ219" s="286">
        <f ca="1">IF(OR(ISBLANK('Worksheet 2b'!$D$13),ISBLANK($D219),ISBLANK($E219),$G219="N",ISBLANK($G219)),1,VLOOKUP('Worksheet 2b'!$D$13,INDIRECT(VLOOKUP('Crash Summary Worksheet'!$D219,'Crash Types &amp; Calculations'!$M$5:$N$9,2,FALSE)),VLOOKUP("Night",'Crash Types &amp; Calculations'!$D$5:$K$26,8,FALSE),FALSE))</f>
        <v>1</v>
      </c>
      <c r="AR219" s="288">
        <f t="shared" si="33"/>
        <v>0</v>
      </c>
      <c r="AS219" s="284">
        <f ca="1">IF(OR(ISBLANK('Worksheet 2b'!$D$27),ISBLANK($D219),ISBLANK($E219),ISERROR(VLOOKUP('Worksheet 2b'!$D$27,INDIRECT(VLOOKUP('Crash Summary Worksheet'!$D219,'Crash Types &amp; Calculations'!$M$5:$N$9,2,FALSE)),VLOOKUP('Crash Summary Worksheet'!$E219,'Crash Types &amp; Calculations'!$D$5:$K$26,8,FALSE),FALSE))),1,VLOOKUP('Worksheet 2b'!$D$27,INDIRECT(VLOOKUP('Crash Summary Worksheet'!$D219,'Crash Types &amp; Calculations'!$M$5:$N$9,2,FALSE)),VLOOKUP('Crash Summary Worksheet'!$E219,'Crash Types &amp; Calculations'!$D$5:$K$26,8,FALSE),FALSE))</f>
        <v>1</v>
      </c>
      <c r="AT219" s="285">
        <f ca="1">IF(OR(ISBLANK('Worksheet 2b'!$D$27),ISBLANK($D219),ISBLANK($E219),$H219="N",ISBLANK($H219)),1,VLOOKUP('Worksheet 2b'!$D$27,INDIRECT(VLOOKUP('Crash Summary Worksheet'!$D219,'Crash Types &amp; Calculations'!$M$5:$N$9,2,FALSE)),VLOOKUP("Wet Pavement",'Crash Types &amp; Calculations'!$D$5:$K$26,8,FALSE),FALSE))</f>
        <v>1</v>
      </c>
      <c r="AU219" s="286">
        <f ca="1">IF(OR(ISBLANK('Worksheet 2b'!$D$27),ISBLANK($D219),ISBLANK($E219),$G219="N",ISBLANK($G219)),1,VLOOKUP('Worksheet 2b'!$D$27,INDIRECT(VLOOKUP('Crash Summary Worksheet'!$D219,'Crash Types &amp; Calculations'!$M$5:$N$9,2,FALSE)),VLOOKUP("Night",'Crash Types &amp; Calculations'!$D$5:$K$26,8,FALSE),FALSE))</f>
        <v>1</v>
      </c>
      <c r="AV219" s="288">
        <f t="shared" si="34"/>
        <v>0</v>
      </c>
      <c r="AW219" s="284">
        <f ca="1">IF(OR(ISBLANK('Worksheet 2b'!$D$41),ISBLANK($D219),ISBLANK($E219),ISERROR(VLOOKUP('Worksheet 2b'!$D$41,INDIRECT(VLOOKUP('Crash Summary Worksheet'!$D219,'Crash Types &amp; Calculations'!$M$5:$N$9,2,FALSE)),VLOOKUP('Crash Summary Worksheet'!$E219,'Crash Types &amp; Calculations'!$D$5:$K$26,8,FALSE),FALSE))),1,VLOOKUP('Worksheet 2b'!$D$41,INDIRECT(VLOOKUP('Crash Summary Worksheet'!$D219,'Crash Types &amp; Calculations'!$M$5:$N$9,2,FALSE)),VLOOKUP('Crash Summary Worksheet'!$E219,'Crash Types &amp; Calculations'!$D$5:$K$26,8,FALSE),FALSE))</f>
        <v>1</v>
      </c>
      <c r="AX219" s="285">
        <f ca="1">IF(OR(ISBLANK('Worksheet 2b'!$D$41),ISBLANK($D219),ISBLANK($E219),$H219="N",ISBLANK($H219)),1,VLOOKUP('Worksheet 2b'!$D$41,INDIRECT(VLOOKUP('Crash Summary Worksheet'!$D219,'Crash Types &amp; Calculations'!$M$5:$N$9,2,FALSE)),VLOOKUP("Wet Pavement",'Crash Types &amp; Calculations'!$D$5:$K$26,8,FALSE),FALSE))</f>
        <v>1</v>
      </c>
      <c r="AY219" s="287">
        <f ca="1">IF(OR(ISBLANK('Worksheet 2b'!$D$41),ISBLANK($D219),ISBLANK($E219),$G219="N",ISBLANK($G219)),1,VLOOKUP('Worksheet 2b'!$D$41,INDIRECT(VLOOKUP('Crash Summary Worksheet'!$D219,'Crash Types &amp; Calculations'!$M$5:$N$9,2,FALSE)),VLOOKUP("Night",'Crash Types &amp; Calculations'!$D$5:$K$26,8,FALSE),FALSE))</f>
        <v>1</v>
      </c>
      <c r="AZ219" s="288">
        <f t="shared" si="35"/>
        <v>0</v>
      </c>
    </row>
    <row r="220" spans="1:52" x14ac:dyDescent="0.2">
      <c r="A220" s="618">
        <v>215</v>
      </c>
      <c r="B220" s="118"/>
      <c r="C220" s="119"/>
      <c r="D220" s="117"/>
      <c r="E220" s="117"/>
      <c r="F220" s="117"/>
      <c r="G220" s="118"/>
      <c r="H220" s="118"/>
      <c r="I220" s="118"/>
      <c r="J220" s="118"/>
      <c r="K220" s="117"/>
      <c r="L220" s="120"/>
      <c r="M220" s="289">
        <f t="shared" si="36"/>
        <v>0</v>
      </c>
      <c r="N220" s="290">
        <f t="shared" si="37"/>
        <v>1</v>
      </c>
      <c r="O220" s="283">
        <f>IF(ISBLANK('Worksheet 2a'!$D$13),1,
IF(AND(MAX(AC220:AE220)&gt;1,MIN(AC220:AE220)&lt;=1),MAX(AC220:AE220)*MIN(AC220:AE220),
IF(MIN(AC220:AE220)&gt;=1,MAX(AC220:AE220),MIN(AC220:AE220))))</f>
        <v>1</v>
      </c>
      <c r="P220" s="283">
        <f>IF(ISBLANK('Worksheet 2a'!$D$27),1,
IF(AND(MAX(AG220:AI220)&gt;1,MIN(AG220:AI220)&lt;=1),MAX(AG220:AI220)*MIN(AG220:AI220),
IF(MIN(AG220:AI220)&gt;=1,MAX(AG220:AI220),MIN(AG220:AI220))))</f>
        <v>1</v>
      </c>
      <c r="Q220" s="283">
        <f>IF(ISBLANK('Worksheet 2a'!$D$41),1,
IF(AND(MAX(AK220:AM220)&gt;1,MIN(AK220:AM220)&lt;=1),MAX(AK220:AM220)*MIN(AK220:AM220),
IF(MIN(AK220:AM220)&gt;=1,MAX(AK220:AM220),MIN(AK220:AM220))))</f>
        <v>1</v>
      </c>
      <c r="R220" s="283">
        <f>IF(ISBLANK('Worksheet 2b'!$D$13),1,
IF(AND(MAX(AO220:AQ220)&gt;1,MIN(AO220:AQ220)&lt;=1),MAX(AO220:AQ220)*MIN(AO220:AQ220),
IF(MIN(AO220:AQ220)&gt;=1,MAX(AO220:AQ220),MIN(AO220:AQ220))))</f>
        <v>1</v>
      </c>
      <c r="S220" s="283">
        <f>IF(ISBLANK('Worksheet 2b'!$D$27),1,
IF(AND(MAX(AS220:AU220)&gt;1,MIN(AS220:AU220)&lt;=1),MAX(AS220:AU220)*MIN(AS220:AU220),
IF(MIN(AS220:AU220)&gt;=1,MAX(AS220:AU220),MIN(AS220:AU220))))</f>
        <v>1</v>
      </c>
      <c r="T220" s="283">
        <f>IF(ISBLANK('Worksheet 2b'!$D$41),1,
IF(AND(MAX(AW220:AY220)&gt;1,MIN(AW220:AY220)&lt;=1),MAX(AW220:AY220)*MIN(AW220:AY220),
IF(MIN(AW220:AY220)&gt;=1,MAX(AW220:AY220),MIN(AW220:AY220))))</f>
        <v>1</v>
      </c>
      <c r="U220" s="669" cm="1">
        <f t="array" ref="U220">IF(MAX(O220:T220)&lt;=1,1,PRODUCT(IF(O220:T220&gt;=1,O220:T220)))</f>
        <v>1</v>
      </c>
      <c r="V220" s="669">
        <f t="shared" si="38"/>
        <v>1</v>
      </c>
      <c r="W220" s="683" t="str">
        <f t="shared" si="39"/>
        <v>X</v>
      </c>
      <c r="X220" s="683">
        <f>IF(P220=MIN($O220:$T220),IF(COUNTIF($W220:W220,"X")&gt;0,P220,"X"),P220)</f>
        <v>1</v>
      </c>
      <c r="Y220" s="683">
        <f>IF(Q220=MIN($O220:$T220),IF(COUNTIF($W220:X220,"X")&gt;0,Q220,"X"),Q220)</f>
        <v>1</v>
      </c>
      <c r="Z220" s="683">
        <f>IF(R220=MIN($O220:$T220),IF(COUNTIF($W220:Y220,"X")&gt;0,R220,"X"),R220)</f>
        <v>1</v>
      </c>
      <c r="AA220" s="683">
        <f>IF(S220=MIN($O220:$T220),IF(COUNTIF($W220:Z220,"X")&gt;0,S220,"X"),S220)</f>
        <v>1</v>
      </c>
      <c r="AB220" s="684">
        <f>IF(T220=MIN($O220:$T220),IF(COUNTIF($W220:AA220,"X")&gt;0,T220,"X"),T220)</f>
        <v>1</v>
      </c>
      <c r="AC220" s="284">
        <f ca="1">IF(OR(ISBLANK('Worksheet 2a'!$D$13),ISBLANK($D220),ISBLANK($E220),ISERROR(VLOOKUP('Worksheet 2a'!$D$13,INDIRECT(VLOOKUP('Crash Summary Worksheet'!$D220,'Crash Types &amp; Calculations'!$M$5:$N$9,2,FALSE)),VLOOKUP('Crash Summary Worksheet'!$E220,'Crash Types &amp; Calculations'!$D$5:$K$26,8,FALSE),FALSE))),1,VLOOKUP('Worksheet 2a'!$D$13,INDIRECT(VLOOKUP('Crash Summary Worksheet'!$D220,'Crash Types &amp; Calculations'!$M$5:$N$9,2,FALSE)),VLOOKUP('Crash Summary Worksheet'!$E220,'Crash Types &amp; Calculations'!$D$5:$K$26,8,FALSE),FALSE))</f>
        <v>1</v>
      </c>
      <c r="AD220" s="285">
        <f ca="1">IF(OR(ISBLANK('Worksheet 2a'!$D$13),ISBLANK($D220),ISBLANK($E220),$H220="N",ISBLANK($H220)),1,VLOOKUP('Worksheet 2a'!$D$13,INDIRECT(VLOOKUP('Crash Summary Worksheet'!$D220,'Crash Types &amp; Calculations'!$M$5:$N$9,2,FALSE)),VLOOKUP("Wet Pavement",'Crash Types &amp; Calculations'!$D$5:$K$26,8,FALSE),FALSE))</f>
        <v>1</v>
      </c>
      <c r="AE220" s="286">
        <f ca="1">IF(OR(ISBLANK('Worksheet 2a'!$D$13),ISBLANK($D220),ISBLANK($E220),$G220="N",ISBLANK($G220)),1,VLOOKUP('Worksheet 2a'!$D$13,INDIRECT(VLOOKUP('Crash Summary Worksheet'!$D220,'Crash Types &amp; Calculations'!$M$5:$N$9,2,FALSE)),VLOOKUP("Night",'Crash Types &amp; Calculations'!$D$5:$K$26,8,FALSE),FALSE))</f>
        <v>1</v>
      </c>
      <c r="AF220" s="288">
        <f t="shared" si="30"/>
        <v>0</v>
      </c>
      <c r="AG220" s="284">
        <f ca="1">IF(OR(ISBLANK('Worksheet 2a'!$D$27),ISBLANK($D220),ISBLANK($E220),ISERROR(VLOOKUP('Worksheet 2a'!$D$27,INDIRECT(VLOOKUP('Crash Summary Worksheet'!$D220,'Crash Types &amp; Calculations'!$M$5:$N$9,2,FALSE)),VLOOKUP('Crash Summary Worksheet'!$E220,'Crash Types &amp; Calculations'!$D$5:$K$26,8,FALSE),FALSE))),1,VLOOKUP('Worksheet 2a'!$D$27,INDIRECT(VLOOKUP('Crash Summary Worksheet'!$D220,'Crash Types &amp; Calculations'!$M$5:$N$9,2,FALSE)),VLOOKUP('Crash Summary Worksheet'!$E220,'Crash Types &amp; Calculations'!$D$5:$K$26,8,FALSE),FALSE))</f>
        <v>1</v>
      </c>
      <c r="AH220" s="285">
        <f ca="1">IF(OR(ISBLANK('Worksheet 2a'!$D$27),ISBLANK($D220),ISBLANK($E220),$H220="N",ISBLANK($H220)),1,VLOOKUP('Worksheet 2a'!$D$27,INDIRECT(VLOOKUP('Crash Summary Worksheet'!$D220,'Crash Types &amp; Calculations'!$M$5:$N$9,2,FALSE)),VLOOKUP("Wet Pavement",'Crash Types &amp; Calculations'!$D$5:$K$26,8,FALSE),FALSE))</f>
        <v>1</v>
      </c>
      <c r="AI220" s="286">
        <f ca="1">IF(OR(ISBLANK('Worksheet 2a'!$D$27),ISBLANK($D220),ISBLANK($E220),$G220="N",ISBLANK($G220)),1,VLOOKUP('Worksheet 2a'!$D$27,INDIRECT(VLOOKUP('Crash Summary Worksheet'!$D220,'Crash Types &amp; Calculations'!$M$5:$N$9,2,FALSE)),VLOOKUP("Night",'Crash Types &amp; Calculations'!$D$5:$K$26,8,FALSE),FALSE))</f>
        <v>1</v>
      </c>
      <c r="AJ220" s="288">
        <f t="shared" si="31"/>
        <v>0</v>
      </c>
      <c r="AK220" s="284">
        <f ca="1">IF(OR(ISBLANK('Worksheet 2a'!$D$41),ISBLANK($D220),ISBLANK($E220),ISERROR(VLOOKUP('Worksheet 2a'!$D$41,INDIRECT(VLOOKUP('Crash Summary Worksheet'!$D220,'Crash Types &amp; Calculations'!$M$5:$N$9,2,FALSE)),VLOOKUP('Crash Summary Worksheet'!$E220,'Crash Types &amp; Calculations'!$D$5:$K$26,8,FALSE),FALSE))),1,VLOOKUP('Worksheet 2a'!$D$41,INDIRECT(VLOOKUP('Crash Summary Worksheet'!$D220,'Crash Types &amp; Calculations'!$M$5:$N$9,2,FALSE)),VLOOKUP('Crash Summary Worksheet'!$E220,'Crash Types &amp; Calculations'!$D$5:$K$26,8,FALSE),FALSE))</f>
        <v>1</v>
      </c>
      <c r="AL220" s="285">
        <f ca="1">IF(OR(ISBLANK('Worksheet 2a'!$D$41),ISBLANK($D220),ISBLANK($E220),$H220="N",ISBLANK($H220)),1,VLOOKUP('Worksheet 2a'!$D$41,INDIRECT(VLOOKUP('Crash Summary Worksheet'!$D220,'Crash Types &amp; Calculations'!$M$5:$N$9,2,FALSE)),VLOOKUP("Wet Pavement",'Crash Types &amp; Calculations'!$D$5:$K$26,8,FALSE),FALSE))</f>
        <v>1</v>
      </c>
      <c r="AM220" s="287">
        <f ca="1">IF(OR(ISBLANK('Worksheet 2a'!$D$41),ISBLANK($D220),ISBLANK($E220),$G220="N",ISBLANK($G220)),1,VLOOKUP('Worksheet 2a'!$D$41,INDIRECT(VLOOKUP('Crash Summary Worksheet'!$D220,'Crash Types &amp; Calculations'!$M$5:$N$9,2,FALSE)),VLOOKUP("Night",'Crash Types &amp; Calculations'!$D$5:$K$26,8,FALSE),FALSE))</f>
        <v>1</v>
      </c>
      <c r="AN220" s="288">
        <f t="shared" si="32"/>
        <v>0</v>
      </c>
      <c r="AO220" s="284">
        <f ca="1">IF(OR(ISBLANK('Worksheet 2b'!$D$13),ISBLANK($D220),ISBLANK($E220),ISERROR(VLOOKUP('Worksheet 2b'!$D$13,INDIRECT(VLOOKUP('Crash Summary Worksheet'!$D220,'Crash Types &amp; Calculations'!$M$5:$N$9,2,FALSE)),VLOOKUP('Crash Summary Worksheet'!$E220,'Crash Types &amp; Calculations'!$D$5:$K$26,8,FALSE),FALSE))),1,VLOOKUP('Worksheet 2b'!$D$13,INDIRECT(VLOOKUP('Crash Summary Worksheet'!$D220,'Crash Types &amp; Calculations'!$M$5:$N$9,2,FALSE)),VLOOKUP('Crash Summary Worksheet'!$E220,'Crash Types &amp; Calculations'!$D$5:$K$26,8,FALSE),FALSE))</f>
        <v>1</v>
      </c>
      <c r="AP220" s="285">
        <f ca="1">IF(OR(ISBLANK('Worksheet 2b'!$D$13),ISBLANK($D220),ISBLANK($E220),$H220="N",ISBLANK($H220)),1,VLOOKUP('Worksheet 2b'!$D$13,INDIRECT(VLOOKUP('Crash Summary Worksheet'!$D220,'Crash Types &amp; Calculations'!$M$5:$N$9,2,FALSE)),VLOOKUP("Wet Pavement",'Crash Types &amp; Calculations'!$D$5:$K$26,8,FALSE),FALSE))</f>
        <v>1</v>
      </c>
      <c r="AQ220" s="286">
        <f ca="1">IF(OR(ISBLANK('Worksheet 2b'!$D$13),ISBLANK($D220),ISBLANK($E220),$G220="N",ISBLANK($G220)),1,VLOOKUP('Worksheet 2b'!$D$13,INDIRECT(VLOOKUP('Crash Summary Worksheet'!$D220,'Crash Types &amp; Calculations'!$M$5:$N$9,2,FALSE)),VLOOKUP("Night",'Crash Types &amp; Calculations'!$D$5:$K$26,8,FALSE),FALSE))</f>
        <v>1</v>
      </c>
      <c r="AR220" s="288">
        <f t="shared" si="33"/>
        <v>0</v>
      </c>
      <c r="AS220" s="284">
        <f ca="1">IF(OR(ISBLANK('Worksheet 2b'!$D$27),ISBLANK($D220),ISBLANK($E220),ISERROR(VLOOKUP('Worksheet 2b'!$D$27,INDIRECT(VLOOKUP('Crash Summary Worksheet'!$D220,'Crash Types &amp; Calculations'!$M$5:$N$9,2,FALSE)),VLOOKUP('Crash Summary Worksheet'!$E220,'Crash Types &amp; Calculations'!$D$5:$K$26,8,FALSE),FALSE))),1,VLOOKUP('Worksheet 2b'!$D$27,INDIRECT(VLOOKUP('Crash Summary Worksheet'!$D220,'Crash Types &amp; Calculations'!$M$5:$N$9,2,FALSE)),VLOOKUP('Crash Summary Worksheet'!$E220,'Crash Types &amp; Calculations'!$D$5:$K$26,8,FALSE),FALSE))</f>
        <v>1</v>
      </c>
      <c r="AT220" s="285">
        <f ca="1">IF(OR(ISBLANK('Worksheet 2b'!$D$27),ISBLANK($D220),ISBLANK($E220),$H220="N",ISBLANK($H220)),1,VLOOKUP('Worksheet 2b'!$D$27,INDIRECT(VLOOKUP('Crash Summary Worksheet'!$D220,'Crash Types &amp; Calculations'!$M$5:$N$9,2,FALSE)),VLOOKUP("Wet Pavement",'Crash Types &amp; Calculations'!$D$5:$K$26,8,FALSE),FALSE))</f>
        <v>1</v>
      </c>
      <c r="AU220" s="286">
        <f ca="1">IF(OR(ISBLANK('Worksheet 2b'!$D$27),ISBLANK($D220),ISBLANK($E220),$G220="N",ISBLANK($G220)),1,VLOOKUP('Worksheet 2b'!$D$27,INDIRECT(VLOOKUP('Crash Summary Worksheet'!$D220,'Crash Types &amp; Calculations'!$M$5:$N$9,2,FALSE)),VLOOKUP("Night",'Crash Types &amp; Calculations'!$D$5:$K$26,8,FALSE),FALSE))</f>
        <v>1</v>
      </c>
      <c r="AV220" s="288">
        <f t="shared" si="34"/>
        <v>0</v>
      </c>
      <c r="AW220" s="284">
        <f ca="1">IF(OR(ISBLANK('Worksheet 2b'!$D$41),ISBLANK($D220),ISBLANK($E220),ISERROR(VLOOKUP('Worksheet 2b'!$D$41,INDIRECT(VLOOKUP('Crash Summary Worksheet'!$D220,'Crash Types &amp; Calculations'!$M$5:$N$9,2,FALSE)),VLOOKUP('Crash Summary Worksheet'!$E220,'Crash Types &amp; Calculations'!$D$5:$K$26,8,FALSE),FALSE))),1,VLOOKUP('Worksheet 2b'!$D$41,INDIRECT(VLOOKUP('Crash Summary Worksheet'!$D220,'Crash Types &amp; Calculations'!$M$5:$N$9,2,FALSE)),VLOOKUP('Crash Summary Worksheet'!$E220,'Crash Types &amp; Calculations'!$D$5:$K$26,8,FALSE),FALSE))</f>
        <v>1</v>
      </c>
      <c r="AX220" s="285">
        <f ca="1">IF(OR(ISBLANK('Worksheet 2b'!$D$41),ISBLANK($D220),ISBLANK($E220),$H220="N",ISBLANK($H220)),1,VLOOKUP('Worksheet 2b'!$D$41,INDIRECT(VLOOKUP('Crash Summary Worksheet'!$D220,'Crash Types &amp; Calculations'!$M$5:$N$9,2,FALSE)),VLOOKUP("Wet Pavement",'Crash Types &amp; Calculations'!$D$5:$K$26,8,FALSE),FALSE))</f>
        <v>1</v>
      </c>
      <c r="AY220" s="287">
        <f ca="1">IF(OR(ISBLANK('Worksheet 2b'!$D$41),ISBLANK($D220),ISBLANK($E220),$G220="N",ISBLANK($G220)),1,VLOOKUP('Worksheet 2b'!$D$41,INDIRECT(VLOOKUP('Crash Summary Worksheet'!$D220,'Crash Types &amp; Calculations'!$M$5:$N$9,2,FALSE)),VLOOKUP("Night",'Crash Types &amp; Calculations'!$D$5:$K$26,8,FALSE),FALSE))</f>
        <v>1</v>
      </c>
      <c r="AZ220" s="288">
        <f t="shared" si="35"/>
        <v>0</v>
      </c>
    </row>
    <row r="221" spans="1:52" x14ac:dyDescent="0.2">
      <c r="A221" s="618">
        <v>216</v>
      </c>
      <c r="B221" s="118"/>
      <c r="C221" s="119"/>
      <c r="D221" s="117"/>
      <c r="E221" s="117"/>
      <c r="F221" s="117"/>
      <c r="G221" s="118"/>
      <c r="H221" s="118"/>
      <c r="I221" s="118"/>
      <c r="J221" s="118"/>
      <c r="K221" s="117"/>
      <c r="L221" s="120"/>
      <c r="M221" s="289">
        <f t="shared" si="36"/>
        <v>0</v>
      </c>
      <c r="N221" s="290">
        <f t="shared" si="37"/>
        <v>1</v>
      </c>
      <c r="O221" s="283">
        <f>IF(ISBLANK('Worksheet 2a'!$D$13),1,
IF(AND(MAX(AC221:AE221)&gt;1,MIN(AC221:AE221)&lt;=1),MAX(AC221:AE221)*MIN(AC221:AE221),
IF(MIN(AC221:AE221)&gt;=1,MAX(AC221:AE221),MIN(AC221:AE221))))</f>
        <v>1</v>
      </c>
      <c r="P221" s="283">
        <f>IF(ISBLANK('Worksheet 2a'!$D$27),1,
IF(AND(MAX(AG221:AI221)&gt;1,MIN(AG221:AI221)&lt;=1),MAX(AG221:AI221)*MIN(AG221:AI221),
IF(MIN(AG221:AI221)&gt;=1,MAX(AG221:AI221),MIN(AG221:AI221))))</f>
        <v>1</v>
      </c>
      <c r="Q221" s="283">
        <f>IF(ISBLANK('Worksheet 2a'!$D$41),1,
IF(AND(MAX(AK221:AM221)&gt;1,MIN(AK221:AM221)&lt;=1),MAX(AK221:AM221)*MIN(AK221:AM221),
IF(MIN(AK221:AM221)&gt;=1,MAX(AK221:AM221),MIN(AK221:AM221))))</f>
        <v>1</v>
      </c>
      <c r="R221" s="283">
        <f>IF(ISBLANK('Worksheet 2b'!$D$13),1,
IF(AND(MAX(AO221:AQ221)&gt;1,MIN(AO221:AQ221)&lt;=1),MAX(AO221:AQ221)*MIN(AO221:AQ221),
IF(MIN(AO221:AQ221)&gt;=1,MAX(AO221:AQ221),MIN(AO221:AQ221))))</f>
        <v>1</v>
      </c>
      <c r="S221" s="283">
        <f>IF(ISBLANK('Worksheet 2b'!$D$27),1,
IF(AND(MAX(AS221:AU221)&gt;1,MIN(AS221:AU221)&lt;=1),MAX(AS221:AU221)*MIN(AS221:AU221),
IF(MIN(AS221:AU221)&gt;=1,MAX(AS221:AU221),MIN(AS221:AU221))))</f>
        <v>1</v>
      </c>
      <c r="T221" s="283">
        <f>IF(ISBLANK('Worksheet 2b'!$D$41),1,
IF(AND(MAX(AW221:AY221)&gt;1,MIN(AW221:AY221)&lt;=1),MAX(AW221:AY221)*MIN(AW221:AY221),
IF(MIN(AW221:AY221)&gt;=1,MAX(AW221:AY221),MIN(AW221:AY221))))</f>
        <v>1</v>
      </c>
      <c r="U221" s="669" cm="1">
        <f t="array" ref="U221">IF(MAX(O221:T221)&lt;=1,1,PRODUCT(IF(O221:T221&gt;=1,O221:T221)))</f>
        <v>1</v>
      </c>
      <c r="V221" s="669">
        <f t="shared" si="38"/>
        <v>1</v>
      </c>
      <c r="W221" s="683" t="str">
        <f t="shared" si="39"/>
        <v>X</v>
      </c>
      <c r="X221" s="683">
        <f>IF(P221=MIN($O221:$T221),IF(COUNTIF($W221:W221,"X")&gt;0,P221,"X"),P221)</f>
        <v>1</v>
      </c>
      <c r="Y221" s="683">
        <f>IF(Q221=MIN($O221:$T221),IF(COUNTIF($W221:X221,"X")&gt;0,Q221,"X"),Q221)</f>
        <v>1</v>
      </c>
      <c r="Z221" s="683">
        <f>IF(R221=MIN($O221:$T221),IF(COUNTIF($W221:Y221,"X")&gt;0,R221,"X"),R221)</f>
        <v>1</v>
      </c>
      <c r="AA221" s="683">
        <f>IF(S221=MIN($O221:$T221),IF(COUNTIF($W221:Z221,"X")&gt;0,S221,"X"),S221)</f>
        <v>1</v>
      </c>
      <c r="AB221" s="684">
        <f>IF(T221=MIN($O221:$T221),IF(COUNTIF($W221:AA221,"X")&gt;0,T221,"X"),T221)</f>
        <v>1</v>
      </c>
      <c r="AC221" s="284">
        <f ca="1">IF(OR(ISBLANK('Worksheet 2a'!$D$13),ISBLANK($D221),ISBLANK($E221),ISERROR(VLOOKUP('Worksheet 2a'!$D$13,INDIRECT(VLOOKUP('Crash Summary Worksheet'!$D221,'Crash Types &amp; Calculations'!$M$5:$N$9,2,FALSE)),VLOOKUP('Crash Summary Worksheet'!$E221,'Crash Types &amp; Calculations'!$D$5:$K$26,8,FALSE),FALSE))),1,VLOOKUP('Worksheet 2a'!$D$13,INDIRECT(VLOOKUP('Crash Summary Worksheet'!$D221,'Crash Types &amp; Calculations'!$M$5:$N$9,2,FALSE)),VLOOKUP('Crash Summary Worksheet'!$E221,'Crash Types &amp; Calculations'!$D$5:$K$26,8,FALSE),FALSE))</f>
        <v>1</v>
      </c>
      <c r="AD221" s="285">
        <f ca="1">IF(OR(ISBLANK('Worksheet 2a'!$D$13),ISBLANK($D221),ISBLANK($E221),$H221="N",ISBLANK($H221)),1,VLOOKUP('Worksheet 2a'!$D$13,INDIRECT(VLOOKUP('Crash Summary Worksheet'!$D221,'Crash Types &amp; Calculations'!$M$5:$N$9,2,FALSE)),VLOOKUP("Wet Pavement",'Crash Types &amp; Calculations'!$D$5:$K$26,8,FALSE),FALSE))</f>
        <v>1</v>
      </c>
      <c r="AE221" s="286">
        <f ca="1">IF(OR(ISBLANK('Worksheet 2a'!$D$13),ISBLANK($D221),ISBLANK($E221),$G221="N",ISBLANK($G221)),1,VLOOKUP('Worksheet 2a'!$D$13,INDIRECT(VLOOKUP('Crash Summary Worksheet'!$D221,'Crash Types &amp; Calculations'!$M$5:$N$9,2,FALSE)),VLOOKUP("Night",'Crash Types &amp; Calculations'!$D$5:$K$26,8,FALSE),FALSE))</f>
        <v>1</v>
      </c>
      <c r="AF221" s="288">
        <f t="shared" si="30"/>
        <v>0</v>
      </c>
      <c r="AG221" s="284">
        <f ca="1">IF(OR(ISBLANK('Worksheet 2a'!$D$27),ISBLANK($D221),ISBLANK($E221),ISERROR(VLOOKUP('Worksheet 2a'!$D$27,INDIRECT(VLOOKUP('Crash Summary Worksheet'!$D221,'Crash Types &amp; Calculations'!$M$5:$N$9,2,FALSE)),VLOOKUP('Crash Summary Worksheet'!$E221,'Crash Types &amp; Calculations'!$D$5:$K$26,8,FALSE),FALSE))),1,VLOOKUP('Worksheet 2a'!$D$27,INDIRECT(VLOOKUP('Crash Summary Worksheet'!$D221,'Crash Types &amp; Calculations'!$M$5:$N$9,2,FALSE)),VLOOKUP('Crash Summary Worksheet'!$E221,'Crash Types &amp; Calculations'!$D$5:$K$26,8,FALSE),FALSE))</f>
        <v>1</v>
      </c>
      <c r="AH221" s="285">
        <f ca="1">IF(OR(ISBLANK('Worksheet 2a'!$D$27),ISBLANK($D221),ISBLANK($E221),$H221="N",ISBLANK($H221)),1,VLOOKUP('Worksheet 2a'!$D$27,INDIRECT(VLOOKUP('Crash Summary Worksheet'!$D221,'Crash Types &amp; Calculations'!$M$5:$N$9,2,FALSE)),VLOOKUP("Wet Pavement",'Crash Types &amp; Calculations'!$D$5:$K$26,8,FALSE),FALSE))</f>
        <v>1</v>
      </c>
      <c r="AI221" s="286">
        <f ca="1">IF(OR(ISBLANK('Worksheet 2a'!$D$27),ISBLANK($D221),ISBLANK($E221),$G221="N",ISBLANK($G221)),1,VLOOKUP('Worksheet 2a'!$D$27,INDIRECT(VLOOKUP('Crash Summary Worksheet'!$D221,'Crash Types &amp; Calculations'!$M$5:$N$9,2,FALSE)),VLOOKUP("Night",'Crash Types &amp; Calculations'!$D$5:$K$26,8,FALSE),FALSE))</f>
        <v>1</v>
      </c>
      <c r="AJ221" s="288">
        <f t="shared" si="31"/>
        <v>0</v>
      </c>
      <c r="AK221" s="284">
        <f ca="1">IF(OR(ISBLANK('Worksheet 2a'!$D$41),ISBLANK($D221),ISBLANK($E221),ISERROR(VLOOKUP('Worksheet 2a'!$D$41,INDIRECT(VLOOKUP('Crash Summary Worksheet'!$D221,'Crash Types &amp; Calculations'!$M$5:$N$9,2,FALSE)),VLOOKUP('Crash Summary Worksheet'!$E221,'Crash Types &amp; Calculations'!$D$5:$K$26,8,FALSE),FALSE))),1,VLOOKUP('Worksheet 2a'!$D$41,INDIRECT(VLOOKUP('Crash Summary Worksheet'!$D221,'Crash Types &amp; Calculations'!$M$5:$N$9,2,FALSE)),VLOOKUP('Crash Summary Worksheet'!$E221,'Crash Types &amp; Calculations'!$D$5:$K$26,8,FALSE),FALSE))</f>
        <v>1</v>
      </c>
      <c r="AL221" s="285">
        <f ca="1">IF(OR(ISBLANK('Worksheet 2a'!$D$41),ISBLANK($D221),ISBLANK($E221),$H221="N",ISBLANK($H221)),1,VLOOKUP('Worksheet 2a'!$D$41,INDIRECT(VLOOKUP('Crash Summary Worksheet'!$D221,'Crash Types &amp; Calculations'!$M$5:$N$9,2,FALSE)),VLOOKUP("Wet Pavement",'Crash Types &amp; Calculations'!$D$5:$K$26,8,FALSE),FALSE))</f>
        <v>1</v>
      </c>
      <c r="AM221" s="287">
        <f ca="1">IF(OR(ISBLANK('Worksheet 2a'!$D$41),ISBLANK($D221),ISBLANK($E221),$G221="N",ISBLANK($G221)),1,VLOOKUP('Worksheet 2a'!$D$41,INDIRECT(VLOOKUP('Crash Summary Worksheet'!$D221,'Crash Types &amp; Calculations'!$M$5:$N$9,2,FALSE)),VLOOKUP("Night",'Crash Types &amp; Calculations'!$D$5:$K$26,8,FALSE),FALSE))</f>
        <v>1</v>
      </c>
      <c r="AN221" s="288">
        <f t="shared" si="32"/>
        <v>0</v>
      </c>
      <c r="AO221" s="284">
        <f ca="1">IF(OR(ISBLANK('Worksheet 2b'!$D$13),ISBLANK($D221),ISBLANK($E221),ISERROR(VLOOKUP('Worksheet 2b'!$D$13,INDIRECT(VLOOKUP('Crash Summary Worksheet'!$D221,'Crash Types &amp; Calculations'!$M$5:$N$9,2,FALSE)),VLOOKUP('Crash Summary Worksheet'!$E221,'Crash Types &amp; Calculations'!$D$5:$K$26,8,FALSE),FALSE))),1,VLOOKUP('Worksheet 2b'!$D$13,INDIRECT(VLOOKUP('Crash Summary Worksheet'!$D221,'Crash Types &amp; Calculations'!$M$5:$N$9,2,FALSE)),VLOOKUP('Crash Summary Worksheet'!$E221,'Crash Types &amp; Calculations'!$D$5:$K$26,8,FALSE),FALSE))</f>
        <v>1</v>
      </c>
      <c r="AP221" s="285">
        <f ca="1">IF(OR(ISBLANK('Worksheet 2b'!$D$13),ISBLANK($D221),ISBLANK($E221),$H221="N",ISBLANK($H221)),1,VLOOKUP('Worksheet 2b'!$D$13,INDIRECT(VLOOKUP('Crash Summary Worksheet'!$D221,'Crash Types &amp; Calculations'!$M$5:$N$9,2,FALSE)),VLOOKUP("Wet Pavement",'Crash Types &amp; Calculations'!$D$5:$K$26,8,FALSE),FALSE))</f>
        <v>1</v>
      </c>
      <c r="AQ221" s="286">
        <f ca="1">IF(OR(ISBLANK('Worksheet 2b'!$D$13),ISBLANK($D221),ISBLANK($E221),$G221="N",ISBLANK($G221)),1,VLOOKUP('Worksheet 2b'!$D$13,INDIRECT(VLOOKUP('Crash Summary Worksheet'!$D221,'Crash Types &amp; Calculations'!$M$5:$N$9,2,FALSE)),VLOOKUP("Night",'Crash Types &amp; Calculations'!$D$5:$K$26,8,FALSE),FALSE))</f>
        <v>1</v>
      </c>
      <c r="AR221" s="288">
        <f t="shared" si="33"/>
        <v>0</v>
      </c>
      <c r="AS221" s="284">
        <f ca="1">IF(OR(ISBLANK('Worksheet 2b'!$D$27),ISBLANK($D221),ISBLANK($E221),ISERROR(VLOOKUP('Worksheet 2b'!$D$27,INDIRECT(VLOOKUP('Crash Summary Worksheet'!$D221,'Crash Types &amp; Calculations'!$M$5:$N$9,2,FALSE)),VLOOKUP('Crash Summary Worksheet'!$E221,'Crash Types &amp; Calculations'!$D$5:$K$26,8,FALSE),FALSE))),1,VLOOKUP('Worksheet 2b'!$D$27,INDIRECT(VLOOKUP('Crash Summary Worksheet'!$D221,'Crash Types &amp; Calculations'!$M$5:$N$9,2,FALSE)),VLOOKUP('Crash Summary Worksheet'!$E221,'Crash Types &amp; Calculations'!$D$5:$K$26,8,FALSE),FALSE))</f>
        <v>1</v>
      </c>
      <c r="AT221" s="285">
        <f ca="1">IF(OR(ISBLANK('Worksheet 2b'!$D$27),ISBLANK($D221),ISBLANK($E221),$H221="N",ISBLANK($H221)),1,VLOOKUP('Worksheet 2b'!$D$27,INDIRECT(VLOOKUP('Crash Summary Worksheet'!$D221,'Crash Types &amp; Calculations'!$M$5:$N$9,2,FALSE)),VLOOKUP("Wet Pavement",'Crash Types &amp; Calculations'!$D$5:$K$26,8,FALSE),FALSE))</f>
        <v>1</v>
      </c>
      <c r="AU221" s="286">
        <f ca="1">IF(OR(ISBLANK('Worksheet 2b'!$D$27),ISBLANK($D221),ISBLANK($E221),$G221="N",ISBLANK($G221)),1,VLOOKUP('Worksheet 2b'!$D$27,INDIRECT(VLOOKUP('Crash Summary Worksheet'!$D221,'Crash Types &amp; Calculations'!$M$5:$N$9,2,FALSE)),VLOOKUP("Night",'Crash Types &amp; Calculations'!$D$5:$K$26,8,FALSE),FALSE))</f>
        <v>1</v>
      </c>
      <c r="AV221" s="288">
        <f t="shared" si="34"/>
        <v>0</v>
      </c>
      <c r="AW221" s="284">
        <f ca="1">IF(OR(ISBLANK('Worksheet 2b'!$D$41),ISBLANK($D221),ISBLANK($E221),ISERROR(VLOOKUP('Worksheet 2b'!$D$41,INDIRECT(VLOOKUP('Crash Summary Worksheet'!$D221,'Crash Types &amp; Calculations'!$M$5:$N$9,2,FALSE)),VLOOKUP('Crash Summary Worksheet'!$E221,'Crash Types &amp; Calculations'!$D$5:$K$26,8,FALSE),FALSE))),1,VLOOKUP('Worksheet 2b'!$D$41,INDIRECT(VLOOKUP('Crash Summary Worksheet'!$D221,'Crash Types &amp; Calculations'!$M$5:$N$9,2,FALSE)),VLOOKUP('Crash Summary Worksheet'!$E221,'Crash Types &amp; Calculations'!$D$5:$K$26,8,FALSE),FALSE))</f>
        <v>1</v>
      </c>
      <c r="AX221" s="285">
        <f ca="1">IF(OR(ISBLANK('Worksheet 2b'!$D$41),ISBLANK($D221),ISBLANK($E221),$H221="N",ISBLANK($H221)),1,VLOOKUP('Worksheet 2b'!$D$41,INDIRECT(VLOOKUP('Crash Summary Worksheet'!$D221,'Crash Types &amp; Calculations'!$M$5:$N$9,2,FALSE)),VLOOKUP("Wet Pavement",'Crash Types &amp; Calculations'!$D$5:$K$26,8,FALSE),FALSE))</f>
        <v>1</v>
      </c>
      <c r="AY221" s="287">
        <f ca="1">IF(OR(ISBLANK('Worksheet 2b'!$D$41),ISBLANK($D221),ISBLANK($E221),$G221="N",ISBLANK($G221)),1,VLOOKUP('Worksheet 2b'!$D$41,INDIRECT(VLOOKUP('Crash Summary Worksheet'!$D221,'Crash Types &amp; Calculations'!$M$5:$N$9,2,FALSE)),VLOOKUP("Night",'Crash Types &amp; Calculations'!$D$5:$K$26,8,FALSE),FALSE))</f>
        <v>1</v>
      </c>
      <c r="AZ221" s="288">
        <f t="shared" si="35"/>
        <v>0</v>
      </c>
    </row>
    <row r="222" spans="1:52" x14ac:dyDescent="0.2">
      <c r="A222" s="618">
        <v>217</v>
      </c>
      <c r="B222" s="118"/>
      <c r="C222" s="119"/>
      <c r="D222" s="117"/>
      <c r="E222" s="117"/>
      <c r="F222" s="117"/>
      <c r="G222" s="118"/>
      <c r="H222" s="118"/>
      <c r="I222" s="118"/>
      <c r="J222" s="118"/>
      <c r="K222" s="117"/>
      <c r="L222" s="120"/>
      <c r="M222" s="289">
        <f t="shared" si="36"/>
        <v>0</v>
      </c>
      <c r="N222" s="290">
        <f t="shared" si="37"/>
        <v>1</v>
      </c>
      <c r="O222" s="283">
        <f>IF(ISBLANK('Worksheet 2a'!$D$13),1,
IF(AND(MAX(AC222:AE222)&gt;1,MIN(AC222:AE222)&lt;=1),MAX(AC222:AE222)*MIN(AC222:AE222),
IF(MIN(AC222:AE222)&gt;=1,MAX(AC222:AE222),MIN(AC222:AE222))))</f>
        <v>1</v>
      </c>
      <c r="P222" s="283">
        <f>IF(ISBLANK('Worksheet 2a'!$D$27),1,
IF(AND(MAX(AG222:AI222)&gt;1,MIN(AG222:AI222)&lt;=1),MAX(AG222:AI222)*MIN(AG222:AI222),
IF(MIN(AG222:AI222)&gt;=1,MAX(AG222:AI222),MIN(AG222:AI222))))</f>
        <v>1</v>
      </c>
      <c r="Q222" s="283">
        <f>IF(ISBLANK('Worksheet 2a'!$D$41),1,
IF(AND(MAX(AK222:AM222)&gt;1,MIN(AK222:AM222)&lt;=1),MAX(AK222:AM222)*MIN(AK222:AM222),
IF(MIN(AK222:AM222)&gt;=1,MAX(AK222:AM222),MIN(AK222:AM222))))</f>
        <v>1</v>
      </c>
      <c r="R222" s="283">
        <f>IF(ISBLANK('Worksheet 2b'!$D$13),1,
IF(AND(MAX(AO222:AQ222)&gt;1,MIN(AO222:AQ222)&lt;=1),MAX(AO222:AQ222)*MIN(AO222:AQ222),
IF(MIN(AO222:AQ222)&gt;=1,MAX(AO222:AQ222),MIN(AO222:AQ222))))</f>
        <v>1</v>
      </c>
      <c r="S222" s="283">
        <f>IF(ISBLANK('Worksheet 2b'!$D$27),1,
IF(AND(MAX(AS222:AU222)&gt;1,MIN(AS222:AU222)&lt;=1),MAX(AS222:AU222)*MIN(AS222:AU222),
IF(MIN(AS222:AU222)&gt;=1,MAX(AS222:AU222),MIN(AS222:AU222))))</f>
        <v>1</v>
      </c>
      <c r="T222" s="283">
        <f>IF(ISBLANK('Worksheet 2b'!$D$41),1,
IF(AND(MAX(AW222:AY222)&gt;1,MIN(AW222:AY222)&lt;=1),MAX(AW222:AY222)*MIN(AW222:AY222),
IF(MIN(AW222:AY222)&gt;=1,MAX(AW222:AY222),MIN(AW222:AY222))))</f>
        <v>1</v>
      </c>
      <c r="U222" s="669" cm="1">
        <f t="array" ref="U222">IF(MAX(O222:T222)&lt;=1,1,PRODUCT(IF(O222:T222&gt;=1,O222:T222)))</f>
        <v>1</v>
      </c>
      <c r="V222" s="669">
        <f t="shared" si="38"/>
        <v>1</v>
      </c>
      <c r="W222" s="683" t="str">
        <f t="shared" si="39"/>
        <v>X</v>
      </c>
      <c r="X222" s="683">
        <f>IF(P222=MIN($O222:$T222),IF(COUNTIF($W222:W222,"X")&gt;0,P222,"X"),P222)</f>
        <v>1</v>
      </c>
      <c r="Y222" s="683">
        <f>IF(Q222=MIN($O222:$T222),IF(COUNTIF($W222:X222,"X")&gt;0,Q222,"X"),Q222)</f>
        <v>1</v>
      </c>
      <c r="Z222" s="683">
        <f>IF(R222=MIN($O222:$T222),IF(COUNTIF($W222:Y222,"X")&gt;0,R222,"X"),R222)</f>
        <v>1</v>
      </c>
      <c r="AA222" s="683">
        <f>IF(S222=MIN($O222:$T222),IF(COUNTIF($W222:Z222,"X")&gt;0,S222,"X"),S222)</f>
        <v>1</v>
      </c>
      <c r="AB222" s="684">
        <f>IF(T222=MIN($O222:$T222),IF(COUNTIF($W222:AA222,"X")&gt;0,T222,"X"),T222)</f>
        <v>1</v>
      </c>
      <c r="AC222" s="284">
        <f ca="1">IF(OR(ISBLANK('Worksheet 2a'!$D$13),ISBLANK($D222),ISBLANK($E222),ISERROR(VLOOKUP('Worksheet 2a'!$D$13,INDIRECT(VLOOKUP('Crash Summary Worksheet'!$D222,'Crash Types &amp; Calculations'!$M$5:$N$9,2,FALSE)),VLOOKUP('Crash Summary Worksheet'!$E222,'Crash Types &amp; Calculations'!$D$5:$K$26,8,FALSE),FALSE))),1,VLOOKUP('Worksheet 2a'!$D$13,INDIRECT(VLOOKUP('Crash Summary Worksheet'!$D222,'Crash Types &amp; Calculations'!$M$5:$N$9,2,FALSE)),VLOOKUP('Crash Summary Worksheet'!$E222,'Crash Types &amp; Calculations'!$D$5:$K$26,8,FALSE),FALSE))</f>
        <v>1</v>
      </c>
      <c r="AD222" s="285">
        <f ca="1">IF(OR(ISBLANK('Worksheet 2a'!$D$13),ISBLANK($D222),ISBLANK($E222),$H222="N",ISBLANK($H222)),1,VLOOKUP('Worksheet 2a'!$D$13,INDIRECT(VLOOKUP('Crash Summary Worksheet'!$D222,'Crash Types &amp; Calculations'!$M$5:$N$9,2,FALSE)),VLOOKUP("Wet Pavement",'Crash Types &amp; Calculations'!$D$5:$K$26,8,FALSE),FALSE))</f>
        <v>1</v>
      </c>
      <c r="AE222" s="286">
        <f ca="1">IF(OR(ISBLANK('Worksheet 2a'!$D$13),ISBLANK($D222),ISBLANK($E222),$G222="N",ISBLANK($G222)),1,VLOOKUP('Worksheet 2a'!$D$13,INDIRECT(VLOOKUP('Crash Summary Worksheet'!$D222,'Crash Types &amp; Calculations'!$M$5:$N$9,2,FALSE)),VLOOKUP("Night",'Crash Types &amp; Calculations'!$D$5:$K$26,8,FALSE),FALSE))</f>
        <v>1</v>
      </c>
      <c r="AF222" s="288">
        <f t="shared" si="30"/>
        <v>0</v>
      </c>
      <c r="AG222" s="284">
        <f ca="1">IF(OR(ISBLANK('Worksheet 2a'!$D$27),ISBLANK($D222),ISBLANK($E222),ISERROR(VLOOKUP('Worksheet 2a'!$D$27,INDIRECT(VLOOKUP('Crash Summary Worksheet'!$D222,'Crash Types &amp; Calculations'!$M$5:$N$9,2,FALSE)),VLOOKUP('Crash Summary Worksheet'!$E222,'Crash Types &amp; Calculations'!$D$5:$K$26,8,FALSE),FALSE))),1,VLOOKUP('Worksheet 2a'!$D$27,INDIRECT(VLOOKUP('Crash Summary Worksheet'!$D222,'Crash Types &amp; Calculations'!$M$5:$N$9,2,FALSE)),VLOOKUP('Crash Summary Worksheet'!$E222,'Crash Types &amp; Calculations'!$D$5:$K$26,8,FALSE),FALSE))</f>
        <v>1</v>
      </c>
      <c r="AH222" s="285">
        <f ca="1">IF(OR(ISBLANK('Worksheet 2a'!$D$27),ISBLANK($D222),ISBLANK($E222),$H222="N",ISBLANK($H222)),1,VLOOKUP('Worksheet 2a'!$D$27,INDIRECT(VLOOKUP('Crash Summary Worksheet'!$D222,'Crash Types &amp; Calculations'!$M$5:$N$9,2,FALSE)),VLOOKUP("Wet Pavement",'Crash Types &amp; Calculations'!$D$5:$K$26,8,FALSE),FALSE))</f>
        <v>1</v>
      </c>
      <c r="AI222" s="286">
        <f ca="1">IF(OR(ISBLANK('Worksheet 2a'!$D$27),ISBLANK($D222),ISBLANK($E222),$G222="N",ISBLANK($G222)),1,VLOOKUP('Worksheet 2a'!$D$27,INDIRECT(VLOOKUP('Crash Summary Worksheet'!$D222,'Crash Types &amp; Calculations'!$M$5:$N$9,2,FALSE)),VLOOKUP("Night",'Crash Types &amp; Calculations'!$D$5:$K$26,8,FALSE),FALSE))</f>
        <v>1</v>
      </c>
      <c r="AJ222" s="288">
        <f t="shared" si="31"/>
        <v>0</v>
      </c>
      <c r="AK222" s="284">
        <f ca="1">IF(OR(ISBLANK('Worksheet 2a'!$D$41),ISBLANK($D222),ISBLANK($E222),ISERROR(VLOOKUP('Worksheet 2a'!$D$41,INDIRECT(VLOOKUP('Crash Summary Worksheet'!$D222,'Crash Types &amp; Calculations'!$M$5:$N$9,2,FALSE)),VLOOKUP('Crash Summary Worksheet'!$E222,'Crash Types &amp; Calculations'!$D$5:$K$26,8,FALSE),FALSE))),1,VLOOKUP('Worksheet 2a'!$D$41,INDIRECT(VLOOKUP('Crash Summary Worksheet'!$D222,'Crash Types &amp; Calculations'!$M$5:$N$9,2,FALSE)),VLOOKUP('Crash Summary Worksheet'!$E222,'Crash Types &amp; Calculations'!$D$5:$K$26,8,FALSE),FALSE))</f>
        <v>1</v>
      </c>
      <c r="AL222" s="285">
        <f ca="1">IF(OR(ISBLANK('Worksheet 2a'!$D$41),ISBLANK($D222),ISBLANK($E222),$H222="N",ISBLANK($H222)),1,VLOOKUP('Worksheet 2a'!$D$41,INDIRECT(VLOOKUP('Crash Summary Worksheet'!$D222,'Crash Types &amp; Calculations'!$M$5:$N$9,2,FALSE)),VLOOKUP("Wet Pavement",'Crash Types &amp; Calculations'!$D$5:$K$26,8,FALSE),FALSE))</f>
        <v>1</v>
      </c>
      <c r="AM222" s="287">
        <f ca="1">IF(OR(ISBLANK('Worksheet 2a'!$D$41),ISBLANK($D222),ISBLANK($E222),$G222="N",ISBLANK($G222)),1,VLOOKUP('Worksheet 2a'!$D$41,INDIRECT(VLOOKUP('Crash Summary Worksheet'!$D222,'Crash Types &amp; Calculations'!$M$5:$N$9,2,FALSE)),VLOOKUP("Night",'Crash Types &amp; Calculations'!$D$5:$K$26,8,FALSE),FALSE))</f>
        <v>1</v>
      </c>
      <c r="AN222" s="288">
        <f t="shared" si="32"/>
        <v>0</v>
      </c>
      <c r="AO222" s="284">
        <f ca="1">IF(OR(ISBLANK('Worksheet 2b'!$D$13),ISBLANK($D222),ISBLANK($E222),ISERROR(VLOOKUP('Worksheet 2b'!$D$13,INDIRECT(VLOOKUP('Crash Summary Worksheet'!$D222,'Crash Types &amp; Calculations'!$M$5:$N$9,2,FALSE)),VLOOKUP('Crash Summary Worksheet'!$E222,'Crash Types &amp; Calculations'!$D$5:$K$26,8,FALSE),FALSE))),1,VLOOKUP('Worksheet 2b'!$D$13,INDIRECT(VLOOKUP('Crash Summary Worksheet'!$D222,'Crash Types &amp; Calculations'!$M$5:$N$9,2,FALSE)),VLOOKUP('Crash Summary Worksheet'!$E222,'Crash Types &amp; Calculations'!$D$5:$K$26,8,FALSE),FALSE))</f>
        <v>1</v>
      </c>
      <c r="AP222" s="285">
        <f ca="1">IF(OR(ISBLANK('Worksheet 2b'!$D$13),ISBLANK($D222),ISBLANK($E222),$H222="N",ISBLANK($H222)),1,VLOOKUP('Worksheet 2b'!$D$13,INDIRECT(VLOOKUP('Crash Summary Worksheet'!$D222,'Crash Types &amp; Calculations'!$M$5:$N$9,2,FALSE)),VLOOKUP("Wet Pavement",'Crash Types &amp; Calculations'!$D$5:$K$26,8,FALSE),FALSE))</f>
        <v>1</v>
      </c>
      <c r="AQ222" s="286">
        <f ca="1">IF(OR(ISBLANK('Worksheet 2b'!$D$13),ISBLANK($D222),ISBLANK($E222),$G222="N",ISBLANK($G222)),1,VLOOKUP('Worksheet 2b'!$D$13,INDIRECT(VLOOKUP('Crash Summary Worksheet'!$D222,'Crash Types &amp; Calculations'!$M$5:$N$9,2,FALSE)),VLOOKUP("Night",'Crash Types &amp; Calculations'!$D$5:$K$26,8,FALSE),FALSE))</f>
        <v>1</v>
      </c>
      <c r="AR222" s="288">
        <f t="shared" si="33"/>
        <v>0</v>
      </c>
      <c r="AS222" s="284">
        <f ca="1">IF(OR(ISBLANK('Worksheet 2b'!$D$27),ISBLANK($D222),ISBLANK($E222),ISERROR(VLOOKUP('Worksheet 2b'!$D$27,INDIRECT(VLOOKUP('Crash Summary Worksheet'!$D222,'Crash Types &amp; Calculations'!$M$5:$N$9,2,FALSE)),VLOOKUP('Crash Summary Worksheet'!$E222,'Crash Types &amp; Calculations'!$D$5:$K$26,8,FALSE),FALSE))),1,VLOOKUP('Worksheet 2b'!$D$27,INDIRECT(VLOOKUP('Crash Summary Worksheet'!$D222,'Crash Types &amp; Calculations'!$M$5:$N$9,2,FALSE)),VLOOKUP('Crash Summary Worksheet'!$E222,'Crash Types &amp; Calculations'!$D$5:$K$26,8,FALSE),FALSE))</f>
        <v>1</v>
      </c>
      <c r="AT222" s="285">
        <f ca="1">IF(OR(ISBLANK('Worksheet 2b'!$D$27),ISBLANK($D222),ISBLANK($E222),$H222="N",ISBLANK($H222)),1,VLOOKUP('Worksheet 2b'!$D$27,INDIRECT(VLOOKUP('Crash Summary Worksheet'!$D222,'Crash Types &amp; Calculations'!$M$5:$N$9,2,FALSE)),VLOOKUP("Wet Pavement",'Crash Types &amp; Calculations'!$D$5:$K$26,8,FALSE),FALSE))</f>
        <v>1</v>
      </c>
      <c r="AU222" s="286">
        <f ca="1">IF(OR(ISBLANK('Worksheet 2b'!$D$27),ISBLANK($D222),ISBLANK($E222),$G222="N",ISBLANK($G222)),1,VLOOKUP('Worksheet 2b'!$D$27,INDIRECT(VLOOKUP('Crash Summary Worksheet'!$D222,'Crash Types &amp; Calculations'!$M$5:$N$9,2,FALSE)),VLOOKUP("Night",'Crash Types &amp; Calculations'!$D$5:$K$26,8,FALSE),FALSE))</f>
        <v>1</v>
      </c>
      <c r="AV222" s="288">
        <f t="shared" si="34"/>
        <v>0</v>
      </c>
      <c r="AW222" s="284">
        <f ca="1">IF(OR(ISBLANK('Worksheet 2b'!$D$41),ISBLANK($D222),ISBLANK($E222),ISERROR(VLOOKUP('Worksheet 2b'!$D$41,INDIRECT(VLOOKUP('Crash Summary Worksheet'!$D222,'Crash Types &amp; Calculations'!$M$5:$N$9,2,FALSE)),VLOOKUP('Crash Summary Worksheet'!$E222,'Crash Types &amp; Calculations'!$D$5:$K$26,8,FALSE),FALSE))),1,VLOOKUP('Worksheet 2b'!$D$41,INDIRECT(VLOOKUP('Crash Summary Worksheet'!$D222,'Crash Types &amp; Calculations'!$M$5:$N$9,2,FALSE)),VLOOKUP('Crash Summary Worksheet'!$E222,'Crash Types &amp; Calculations'!$D$5:$K$26,8,FALSE),FALSE))</f>
        <v>1</v>
      </c>
      <c r="AX222" s="285">
        <f ca="1">IF(OR(ISBLANK('Worksheet 2b'!$D$41),ISBLANK($D222),ISBLANK($E222),$H222="N",ISBLANK($H222)),1,VLOOKUP('Worksheet 2b'!$D$41,INDIRECT(VLOOKUP('Crash Summary Worksheet'!$D222,'Crash Types &amp; Calculations'!$M$5:$N$9,2,FALSE)),VLOOKUP("Wet Pavement",'Crash Types &amp; Calculations'!$D$5:$K$26,8,FALSE),FALSE))</f>
        <v>1</v>
      </c>
      <c r="AY222" s="287">
        <f ca="1">IF(OR(ISBLANK('Worksheet 2b'!$D$41),ISBLANK($D222),ISBLANK($E222),$G222="N",ISBLANK($G222)),1,VLOOKUP('Worksheet 2b'!$D$41,INDIRECT(VLOOKUP('Crash Summary Worksheet'!$D222,'Crash Types &amp; Calculations'!$M$5:$N$9,2,FALSE)),VLOOKUP("Night",'Crash Types &amp; Calculations'!$D$5:$K$26,8,FALSE),FALSE))</f>
        <v>1</v>
      </c>
      <c r="AZ222" s="288">
        <f t="shared" si="35"/>
        <v>0</v>
      </c>
    </row>
    <row r="223" spans="1:52" x14ac:dyDescent="0.2">
      <c r="A223" s="618">
        <v>218</v>
      </c>
      <c r="B223" s="118"/>
      <c r="C223" s="119"/>
      <c r="D223" s="117"/>
      <c r="E223" s="117"/>
      <c r="F223" s="117"/>
      <c r="G223" s="118"/>
      <c r="H223" s="118"/>
      <c r="I223" s="118"/>
      <c r="J223" s="118"/>
      <c r="K223" s="117"/>
      <c r="L223" s="120"/>
      <c r="M223" s="289">
        <f t="shared" si="36"/>
        <v>0</v>
      </c>
      <c r="N223" s="290">
        <f t="shared" si="37"/>
        <v>1</v>
      </c>
      <c r="O223" s="283">
        <f>IF(ISBLANK('Worksheet 2a'!$D$13),1,
IF(AND(MAX(AC223:AE223)&gt;1,MIN(AC223:AE223)&lt;=1),MAX(AC223:AE223)*MIN(AC223:AE223),
IF(MIN(AC223:AE223)&gt;=1,MAX(AC223:AE223),MIN(AC223:AE223))))</f>
        <v>1</v>
      </c>
      <c r="P223" s="283">
        <f>IF(ISBLANK('Worksheet 2a'!$D$27),1,
IF(AND(MAX(AG223:AI223)&gt;1,MIN(AG223:AI223)&lt;=1),MAX(AG223:AI223)*MIN(AG223:AI223),
IF(MIN(AG223:AI223)&gt;=1,MAX(AG223:AI223),MIN(AG223:AI223))))</f>
        <v>1</v>
      </c>
      <c r="Q223" s="283">
        <f>IF(ISBLANK('Worksheet 2a'!$D$41),1,
IF(AND(MAX(AK223:AM223)&gt;1,MIN(AK223:AM223)&lt;=1),MAX(AK223:AM223)*MIN(AK223:AM223),
IF(MIN(AK223:AM223)&gt;=1,MAX(AK223:AM223),MIN(AK223:AM223))))</f>
        <v>1</v>
      </c>
      <c r="R223" s="283">
        <f>IF(ISBLANK('Worksheet 2b'!$D$13),1,
IF(AND(MAX(AO223:AQ223)&gt;1,MIN(AO223:AQ223)&lt;=1),MAX(AO223:AQ223)*MIN(AO223:AQ223),
IF(MIN(AO223:AQ223)&gt;=1,MAX(AO223:AQ223),MIN(AO223:AQ223))))</f>
        <v>1</v>
      </c>
      <c r="S223" s="283">
        <f>IF(ISBLANK('Worksheet 2b'!$D$27),1,
IF(AND(MAX(AS223:AU223)&gt;1,MIN(AS223:AU223)&lt;=1),MAX(AS223:AU223)*MIN(AS223:AU223),
IF(MIN(AS223:AU223)&gt;=1,MAX(AS223:AU223),MIN(AS223:AU223))))</f>
        <v>1</v>
      </c>
      <c r="T223" s="283">
        <f>IF(ISBLANK('Worksheet 2b'!$D$41),1,
IF(AND(MAX(AW223:AY223)&gt;1,MIN(AW223:AY223)&lt;=1),MAX(AW223:AY223)*MIN(AW223:AY223),
IF(MIN(AW223:AY223)&gt;=1,MAX(AW223:AY223),MIN(AW223:AY223))))</f>
        <v>1</v>
      </c>
      <c r="U223" s="669" cm="1">
        <f t="array" ref="U223">IF(MAX(O223:T223)&lt;=1,1,PRODUCT(IF(O223:T223&gt;=1,O223:T223)))</f>
        <v>1</v>
      </c>
      <c r="V223" s="669">
        <f t="shared" si="38"/>
        <v>1</v>
      </c>
      <c r="W223" s="683" t="str">
        <f t="shared" si="39"/>
        <v>X</v>
      </c>
      <c r="X223" s="683">
        <f>IF(P223=MIN($O223:$T223),IF(COUNTIF($W223:W223,"X")&gt;0,P223,"X"),P223)</f>
        <v>1</v>
      </c>
      <c r="Y223" s="683">
        <f>IF(Q223=MIN($O223:$T223),IF(COUNTIF($W223:X223,"X")&gt;0,Q223,"X"),Q223)</f>
        <v>1</v>
      </c>
      <c r="Z223" s="683">
        <f>IF(R223=MIN($O223:$T223),IF(COUNTIF($W223:Y223,"X")&gt;0,R223,"X"),R223)</f>
        <v>1</v>
      </c>
      <c r="AA223" s="683">
        <f>IF(S223=MIN($O223:$T223),IF(COUNTIF($W223:Z223,"X")&gt;0,S223,"X"),S223)</f>
        <v>1</v>
      </c>
      <c r="AB223" s="684">
        <f>IF(T223=MIN($O223:$T223),IF(COUNTIF($W223:AA223,"X")&gt;0,T223,"X"),T223)</f>
        <v>1</v>
      </c>
      <c r="AC223" s="284">
        <f ca="1">IF(OR(ISBLANK('Worksheet 2a'!$D$13),ISBLANK($D223),ISBLANK($E223),ISERROR(VLOOKUP('Worksheet 2a'!$D$13,INDIRECT(VLOOKUP('Crash Summary Worksheet'!$D223,'Crash Types &amp; Calculations'!$M$5:$N$9,2,FALSE)),VLOOKUP('Crash Summary Worksheet'!$E223,'Crash Types &amp; Calculations'!$D$5:$K$26,8,FALSE),FALSE))),1,VLOOKUP('Worksheet 2a'!$D$13,INDIRECT(VLOOKUP('Crash Summary Worksheet'!$D223,'Crash Types &amp; Calculations'!$M$5:$N$9,2,FALSE)),VLOOKUP('Crash Summary Worksheet'!$E223,'Crash Types &amp; Calculations'!$D$5:$K$26,8,FALSE),FALSE))</f>
        <v>1</v>
      </c>
      <c r="AD223" s="285">
        <f ca="1">IF(OR(ISBLANK('Worksheet 2a'!$D$13),ISBLANK($D223),ISBLANK($E223),$H223="N",ISBLANK($H223)),1,VLOOKUP('Worksheet 2a'!$D$13,INDIRECT(VLOOKUP('Crash Summary Worksheet'!$D223,'Crash Types &amp; Calculations'!$M$5:$N$9,2,FALSE)),VLOOKUP("Wet Pavement",'Crash Types &amp; Calculations'!$D$5:$K$26,8,FALSE),FALSE))</f>
        <v>1</v>
      </c>
      <c r="AE223" s="286">
        <f ca="1">IF(OR(ISBLANK('Worksheet 2a'!$D$13),ISBLANK($D223),ISBLANK($E223),$G223="N",ISBLANK($G223)),1,VLOOKUP('Worksheet 2a'!$D$13,INDIRECT(VLOOKUP('Crash Summary Worksheet'!$D223,'Crash Types &amp; Calculations'!$M$5:$N$9,2,FALSE)),VLOOKUP("Night",'Crash Types &amp; Calculations'!$D$5:$K$26,8,FALSE),FALSE))</f>
        <v>1</v>
      </c>
      <c r="AF223" s="288">
        <f t="shared" si="30"/>
        <v>0</v>
      </c>
      <c r="AG223" s="284">
        <f ca="1">IF(OR(ISBLANK('Worksheet 2a'!$D$27),ISBLANK($D223),ISBLANK($E223),ISERROR(VLOOKUP('Worksheet 2a'!$D$27,INDIRECT(VLOOKUP('Crash Summary Worksheet'!$D223,'Crash Types &amp; Calculations'!$M$5:$N$9,2,FALSE)),VLOOKUP('Crash Summary Worksheet'!$E223,'Crash Types &amp; Calculations'!$D$5:$K$26,8,FALSE),FALSE))),1,VLOOKUP('Worksheet 2a'!$D$27,INDIRECT(VLOOKUP('Crash Summary Worksheet'!$D223,'Crash Types &amp; Calculations'!$M$5:$N$9,2,FALSE)),VLOOKUP('Crash Summary Worksheet'!$E223,'Crash Types &amp; Calculations'!$D$5:$K$26,8,FALSE),FALSE))</f>
        <v>1</v>
      </c>
      <c r="AH223" s="285">
        <f ca="1">IF(OR(ISBLANK('Worksheet 2a'!$D$27),ISBLANK($D223),ISBLANK($E223),$H223="N",ISBLANK($H223)),1,VLOOKUP('Worksheet 2a'!$D$27,INDIRECT(VLOOKUP('Crash Summary Worksheet'!$D223,'Crash Types &amp; Calculations'!$M$5:$N$9,2,FALSE)),VLOOKUP("Wet Pavement",'Crash Types &amp; Calculations'!$D$5:$K$26,8,FALSE),FALSE))</f>
        <v>1</v>
      </c>
      <c r="AI223" s="286">
        <f ca="1">IF(OR(ISBLANK('Worksheet 2a'!$D$27),ISBLANK($D223),ISBLANK($E223),$G223="N",ISBLANK($G223)),1,VLOOKUP('Worksheet 2a'!$D$27,INDIRECT(VLOOKUP('Crash Summary Worksheet'!$D223,'Crash Types &amp; Calculations'!$M$5:$N$9,2,FALSE)),VLOOKUP("Night",'Crash Types &amp; Calculations'!$D$5:$K$26,8,FALSE),FALSE))</f>
        <v>1</v>
      </c>
      <c r="AJ223" s="288">
        <f t="shared" si="31"/>
        <v>0</v>
      </c>
      <c r="AK223" s="284">
        <f ca="1">IF(OR(ISBLANK('Worksheet 2a'!$D$41),ISBLANK($D223),ISBLANK($E223),ISERROR(VLOOKUP('Worksheet 2a'!$D$41,INDIRECT(VLOOKUP('Crash Summary Worksheet'!$D223,'Crash Types &amp; Calculations'!$M$5:$N$9,2,FALSE)),VLOOKUP('Crash Summary Worksheet'!$E223,'Crash Types &amp; Calculations'!$D$5:$K$26,8,FALSE),FALSE))),1,VLOOKUP('Worksheet 2a'!$D$41,INDIRECT(VLOOKUP('Crash Summary Worksheet'!$D223,'Crash Types &amp; Calculations'!$M$5:$N$9,2,FALSE)),VLOOKUP('Crash Summary Worksheet'!$E223,'Crash Types &amp; Calculations'!$D$5:$K$26,8,FALSE),FALSE))</f>
        <v>1</v>
      </c>
      <c r="AL223" s="285">
        <f ca="1">IF(OR(ISBLANK('Worksheet 2a'!$D$41),ISBLANK($D223),ISBLANK($E223),$H223="N",ISBLANK($H223)),1,VLOOKUP('Worksheet 2a'!$D$41,INDIRECT(VLOOKUP('Crash Summary Worksheet'!$D223,'Crash Types &amp; Calculations'!$M$5:$N$9,2,FALSE)),VLOOKUP("Wet Pavement",'Crash Types &amp; Calculations'!$D$5:$K$26,8,FALSE),FALSE))</f>
        <v>1</v>
      </c>
      <c r="AM223" s="287">
        <f ca="1">IF(OR(ISBLANK('Worksheet 2a'!$D$41),ISBLANK($D223),ISBLANK($E223),$G223="N",ISBLANK($G223)),1,VLOOKUP('Worksheet 2a'!$D$41,INDIRECT(VLOOKUP('Crash Summary Worksheet'!$D223,'Crash Types &amp; Calculations'!$M$5:$N$9,2,FALSE)),VLOOKUP("Night",'Crash Types &amp; Calculations'!$D$5:$K$26,8,FALSE),FALSE))</f>
        <v>1</v>
      </c>
      <c r="AN223" s="288">
        <f t="shared" si="32"/>
        <v>0</v>
      </c>
      <c r="AO223" s="284">
        <f ca="1">IF(OR(ISBLANK('Worksheet 2b'!$D$13),ISBLANK($D223),ISBLANK($E223),ISERROR(VLOOKUP('Worksheet 2b'!$D$13,INDIRECT(VLOOKUP('Crash Summary Worksheet'!$D223,'Crash Types &amp; Calculations'!$M$5:$N$9,2,FALSE)),VLOOKUP('Crash Summary Worksheet'!$E223,'Crash Types &amp; Calculations'!$D$5:$K$26,8,FALSE),FALSE))),1,VLOOKUP('Worksheet 2b'!$D$13,INDIRECT(VLOOKUP('Crash Summary Worksheet'!$D223,'Crash Types &amp; Calculations'!$M$5:$N$9,2,FALSE)),VLOOKUP('Crash Summary Worksheet'!$E223,'Crash Types &amp; Calculations'!$D$5:$K$26,8,FALSE),FALSE))</f>
        <v>1</v>
      </c>
      <c r="AP223" s="285">
        <f ca="1">IF(OR(ISBLANK('Worksheet 2b'!$D$13),ISBLANK($D223),ISBLANK($E223),$H223="N",ISBLANK($H223)),1,VLOOKUP('Worksheet 2b'!$D$13,INDIRECT(VLOOKUP('Crash Summary Worksheet'!$D223,'Crash Types &amp; Calculations'!$M$5:$N$9,2,FALSE)),VLOOKUP("Wet Pavement",'Crash Types &amp; Calculations'!$D$5:$K$26,8,FALSE),FALSE))</f>
        <v>1</v>
      </c>
      <c r="AQ223" s="286">
        <f ca="1">IF(OR(ISBLANK('Worksheet 2b'!$D$13),ISBLANK($D223),ISBLANK($E223),$G223="N",ISBLANK($G223)),1,VLOOKUP('Worksheet 2b'!$D$13,INDIRECT(VLOOKUP('Crash Summary Worksheet'!$D223,'Crash Types &amp; Calculations'!$M$5:$N$9,2,FALSE)),VLOOKUP("Night",'Crash Types &amp; Calculations'!$D$5:$K$26,8,FALSE),FALSE))</f>
        <v>1</v>
      </c>
      <c r="AR223" s="288">
        <f t="shared" si="33"/>
        <v>0</v>
      </c>
      <c r="AS223" s="284">
        <f ca="1">IF(OR(ISBLANK('Worksheet 2b'!$D$27),ISBLANK($D223),ISBLANK($E223),ISERROR(VLOOKUP('Worksheet 2b'!$D$27,INDIRECT(VLOOKUP('Crash Summary Worksheet'!$D223,'Crash Types &amp; Calculations'!$M$5:$N$9,2,FALSE)),VLOOKUP('Crash Summary Worksheet'!$E223,'Crash Types &amp; Calculations'!$D$5:$K$26,8,FALSE),FALSE))),1,VLOOKUP('Worksheet 2b'!$D$27,INDIRECT(VLOOKUP('Crash Summary Worksheet'!$D223,'Crash Types &amp; Calculations'!$M$5:$N$9,2,FALSE)),VLOOKUP('Crash Summary Worksheet'!$E223,'Crash Types &amp; Calculations'!$D$5:$K$26,8,FALSE),FALSE))</f>
        <v>1</v>
      </c>
      <c r="AT223" s="285">
        <f ca="1">IF(OR(ISBLANK('Worksheet 2b'!$D$27),ISBLANK($D223),ISBLANK($E223),$H223="N",ISBLANK($H223)),1,VLOOKUP('Worksheet 2b'!$D$27,INDIRECT(VLOOKUP('Crash Summary Worksheet'!$D223,'Crash Types &amp; Calculations'!$M$5:$N$9,2,FALSE)),VLOOKUP("Wet Pavement",'Crash Types &amp; Calculations'!$D$5:$K$26,8,FALSE),FALSE))</f>
        <v>1</v>
      </c>
      <c r="AU223" s="286">
        <f ca="1">IF(OR(ISBLANK('Worksheet 2b'!$D$27),ISBLANK($D223),ISBLANK($E223),$G223="N",ISBLANK($G223)),1,VLOOKUP('Worksheet 2b'!$D$27,INDIRECT(VLOOKUP('Crash Summary Worksheet'!$D223,'Crash Types &amp; Calculations'!$M$5:$N$9,2,FALSE)),VLOOKUP("Night",'Crash Types &amp; Calculations'!$D$5:$K$26,8,FALSE),FALSE))</f>
        <v>1</v>
      </c>
      <c r="AV223" s="288">
        <f t="shared" si="34"/>
        <v>0</v>
      </c>
      <c r="AW223" s="284">
        <f ca="1">IF(OR(ISBLANK('Worksheet 2b'!$D$41),ISBLANK($D223),ISBLANK($E223),ISERROR(VLOOKUP('Worksheet 2b'!$D$41,INDIRECT(VLOOKUP('Crash Summary Worksheet'!$D223,'Crash Types &amp; Calculations'!$M$5:$N$9,2,FALSE)),VLOOKUP('Crash Summary Worksheet'!$E223,'Crash Types &amp; Calculations'!$D$5:$K$26,8,FALSE),FALSE))),1,VLOOKUP('Worksheet 2b'!$D$41,INDIRECT(VLOOKUP('Crash Summary Worksheet'!$D223,'Crash Types &amp; Calculations'!$M$5:$N$9,2,FALSE)),VLOOKUP('Crash Summary Worksheet'!$E223,'Crash Types &amp; Calculations'!$D$5:$K$26,8,FALSE),FALSE))</f>
        <v>1</v>
      </c>
      <c r="AX223" s="285">
        <f ca="1">IF(OR(ISBLANK('Worksheet 2b'!$D$41),ISBLANK($D223),ISBLANK($E223),$H223="N",ISBLANK($H223)),1,VLOOKUP('Worksheet 2b'!$D$41,INDIRECT(VLOOKUP('Crash Summary Worksheet'!$D223,'Crash Types &amp; Calculations'!$M$5:$N$9,2,FALSE)),VLOOKUP("Wet Pavement",'Crash Types &amp; Calculations'!$D$5:$K$26,8,FALSE),FALSE))</f>
        <v>1</v>
      </c>
      <c r="AY223" s="287">
        <f ca="1">IF(OR(ISBLANK('Worksheet 2b'!$D$41),ISBLANK($D223),ISBLANK($E223),$G223="N",ISBLANK($G223)),1,VLOOKUP('Worksheet 2b'!$D$41,INDIRECT(VLOOKUP('Crash Summary Worksheet'!$D223,'Crash Types &amp; Calculations'!$M$5:$N$9,2,FALSE)),VLOOKUP("Night",'Crash Types &amp; Calculations'!$D$5:$K$26,8,FALSE),FALSE))</f>
        <v>1</v>
      </c>
      <c r="AZ223" s="288">
        <f t="shared" si="35"/>
        <v>0</v>
      </c>
    </row>
    <row r="224" spans="1:52" x14ac:dyDescent="0.2">
      <c r="A224" s="618">
        <v>219</v>
      </c>
      <c r="B224" s="118"/>
      <c r="C224" s="119"/>
      <c r="D224" s="117"/>
      <c r="E224" s="117"/>
      <c r="F224" s="117"/>
      <c r="G224" s="118"/>
      <c r="H224" s="118"/>
      <c r="I224" s="118"/>
      <c r="J224" s="118"/>
      <c r="K224" s="117"/>
      <c r="L224" s="120"/>
      <c r="M224" s="289">
        <f t="shared" si="36"/>
        <v>0</v>
      </c>
      <c r="N224" s="290">
        <f t="shared" si="37"/>
        <v>1</v>
      </c>
      <c r="O224" s="283">
        <f>IF(ISBLANK('Worksheet 2a'!$D$13),1,
IF(AND(MAX(AC224:AE224)&gt;1,MIN(AC224:AE224)&lt;=1),MAX(AC224:AE224)*MIN(AC224:AE224),
IF(MIN(AC224:AE224)&gt;=1,MAX(AC224:AE224),MIN(AC224:AE224))))</f>
        <v>1</v>
      </c>
      <c r="P224" s="283">
        <f>IF(ISBLANK('Worksheet 2a'!$D$27),1,
IF(AND(MAX(AG224:AI224)&gt;1,MIN(AG224:AI224)&lt;=1),MAX(AG224:AI224)*MIN(AG224:AI224),
IF(MIN(AG224:AI224)&gt;=1,MAX(AG224:AI224),MIN(AG224:AI224))))</f>
        <v>1</v>
      </c>
      <c r="Q224" s="283">
        <f>IF(ISBLANK('Worksheet 2a'!$D$41),1,
IF(AND(MAX(AK224:AM224)&gt;1,MIN(AK224:AM224)&lt;=1),MAX(AK224:AM224)*MIN(AK224:AM224),
IF(MIN(AK224:AM224)&gt;=1,MAX(AK224:AM224),MIN(AK224:AM224))))</f>
        <v>1</v>
      </c>
      <c r="R224" s="283">
        <f>IF(ISBLANK('Worksheet 2b'!$D$13),1,
IF(AND(MAX(AO224:AQ224)&gt;1,MIN(AO224:AQ224)&lt;=1),MAX(AO224:AQ224)*MIN(AO224:AQ224),
IF(MIN(AO224:AQ224)&gt;=1,MAX(AO224:AQ224),MIN(AO224:AQ224))))</f>
        <v>1</v>
      </c>
      <c r="S224" s="283">
        <f>IF(ISBLANK('Worksheet 2b'!$D$27),1,
IF(AND(MAX(AS224:AU224)&gt;1,MIN(AS224:AU224)&lt;=1),MAX(AS224:AU224)*MIN(AS224:AU224),
IF(MIN(AS224:AU224)&gt;=1,MAX(AS224:AU224),MIN(AS224:AU224))))</f>
        <v>1</v>
      </c>
      <c r="T224" s="283">
        <f>IF(ISBLANK('Worksheet 2b'!$D$41),1,
IF(AND(MAX(AW224:AY224)&gt;1,MIN(AW224:AY224)&lt;=1),MAX(AW224:AY224)*MIN(AW224:AY224),
IF(MIN(AW224:AY224)&gt;=1,MAX(AW224:AY224),MIN(AW224:AY224))))</f>
        <v>1</v>
      </c>
      <c r="U224" s="669" cm="1">
        <f t="array" ref="U224">IF(MAX(O224:T224)&lt;=1,1,PRODUCT(IF(O224:T224&gt;=1,O224:T224)))</f>
        <v>1</v>
      </c>
      <c r="V224" s="669">
        <f t="shared" si="38"/>
        <v>1</v>
      </c>
      <c r="W224" s="683" t="str">
        <f t="shared" si="39"/>
        <v>X</v>
      </c>
      <c r="X224" s="683">
        <f>IF(P224=MIN($O224:$T224),IF(COUNTIF($W224:W224,"X")&gt;0,P224,"X"),P224)</f>
        <v>1</v>
      </c>
      <c r="Y224" s="683">
        <f>IF(Q224=MIN($O224:$T224),IF(COUNTIF($W224:X224,"X")&gt;0,Q224,"X"),Q224)</f>
        <v>1</v>
      </c>
      <c r="Z224" s="683">
        <f>IF(R224=MIN($O224:$T224),IF(COUNTIF($W224:Y224,"X")&gt;0,R224,"X"),R224)</f>
        <v>1</v>
      </c>
      <c r="AA224" s="683">
        <f>IF(S224=MIN($O224:$T224),IF(COUNTIF($W224:Z224,"X")&gt;0,S224,"X"),S224)</f>
        <v>1</v>
      </c>
      <c r="AB224" s="684">
        <f>IF(T224=MIN($O224:$T224),IF(COUNTIF($W224:AA224,"X")&gt;0,T224,"X"),T224)</f>
        <v>1</v>
      </c>
      <c r="AC224" s="284">
        <f ca="1">IF(OR(ISBLANK('Worksheet 2a'!$D$13),ISBLANK($D224),ISBLANK($E224),ISERROR(VLOOKUP('Worksheet 2a'!$D$13,INDIRECT(VLOOKUP('Crash Summary Worksheet'!$D224,'Crash Types &amp; Calculations'!$M$5:$N$9,2,FALSE)),VLOOKUP('Crash Summary Worksheet'!$E224,'Crash Types &amp; Calculations'!$D$5:$K$26,8,FALSE),FALSE))),1,VLOOKUP('Worksheet 2a'!$D$13,INDIRECT(VLOOKUP('Crash Summary Worksheet'!$D224,'Crash Types &amp; Calculations'!$M$5:$N$9,2,FALSE)),VLOOKUP('Crash Summary Worksheet'!$E224,'Crash Types &amp; Calculations'!$D$5:$K$26,8,FALSE),FALSE))</f>
        <v>1</v>
      </c>
      <c r="AD224" s="285">
        <f ca="1">IF(OR(ISBLANK('Worksheet 2a'!$D$13),ISBLANK($D224),ISBLANK($E224),$H224="N",ISBLANK($H224)),1,VLOOKUP('Worksheet 2a'!$D$13,INDIRECT(VLOOKUP('Crash Summary Worksheet'!$D224,'Crash Types &amp; Calculations'!$M$5:$N$9,2,FALSE)),VLOOKUP("Wet Pavement",'Crash Types &amp; Calculations'!$D$5:$K$26,8,FALSE),FALSE))</f>
        <v>1</v>
      </c>
      <c r="AE224" s="286">
        <f ca="1">IF(OR(ISBLANK('Worksheet 2a'!$D$13),ISBLANK($D224),ISBLANK($E224),$G224="N",ISBLANK($G224)),1,VLOOKUP('Worksheet 2a'!$D$13,INDIRECT(VLOOKUP('Crash Summary Worksheet'!$D224,'Crash Types &amp; Calculations'!$M$5:$N$9,2,FALSE)),VLOOKUP("Night",'Crash Types &amp; Calculations'!$D$5:$K$26,8,FALSE),FALSE))</f>
        <v>1</v>
      </c>
      <c r="AF224" s="288">
        <f t="shared" si="30"/>
        <v>0</v>
      </c>
      <c r="AG224" s="284">
        <f ca="1">IF(OR(ISBLANK('Worksheet 2a'!$D$27),ISBLANK($D224),ISBLANK($E224),ISERROR(VLOOKUP('Worksheet 2a'!$D$27,INDIRECT(VLOOKUP('Crash Summary Worksheet'!$D224,'Crash Types &amp; Calculations'!$M$5:$N$9,2,FALSE)),VLOOKUP('Crash Summary Worksheet'!$E224,'Crash Types &amp; Calculations'!$D$5:$K$26,8,FALSE),FALSE))),1,VLOOKUP('Worksheet 2a'!$D$27,INDIRECT(VLOOKUP('Crash Summary Worksheet'!$D224,'Crash Types &amp; Calculations'!$M$5:$N$9,2,FALSE)),VLOOKUP('Crash Summary Worksheet'!$E224,'Crash Types &amp; Calculations'!$D$5:$K$26,8,FALSE),FALSE))</f>
        <v>1</v>
      </c>
      <c r="AH224" s="285">
        <f ca="1">IF(OR(ISBLANK('Worksheet 2a'!$D$27),ISBLANK($D224),ISBLANK($E224),$H224="N",ISBLANK($H224)),1,VLOOKUP('Worksheet 2a'!$D$27,INDIRECT(VLOOKUP('Crash Summary Worksheet'!$D224,'Crash Types &amp; Calculations'!$M$5:$N$9,2,FALSE)),VLOOKUP("Wet Pavement",'Crash Types &amp; Calculations'!$D$5:$K$26,8,FALSE),FALSE))</f>
        <v>1</v>
      </c>
      <c r="AI224" s="286">
        <f ca="1">IF(OR(ISBLANK('Worksheet 2a'!$D$27),ISBLANK($D224),ISBLANK($E224),$G224="N",ISBLANK($G224)),1,VLOOKUP('Worksheet 2a'!$D$27,INDIRECT(VLOOKUP('Crash Summary Worksheet'!$D224,'Crash Types &amp; Calculations'!$M$5:$N$9,2,FALSE)),VLOOKUP("Night",'Crash Types &amp; Calculations'!$D$5:$K$26,8,FALSE),FALSE))</f>
        <v>1</v>
      </c>
      <c r="AJ224" s="288">
        <f t="shared" si="31"/>
        <v>0</v>
      </c>
      <c r="AK224" s="284">
        <f ca="1">IF(OR(ISBLANK('Worksheet 2a'!$D$41),ISBLANK($D224),ISBLANK($E224),ISERROR(VLOOKUP('Worksheet 2a'!$D$41,INDIRECT(VLOOKUP('Crash Summary Worksheet'!$D224,'Crash Types &amp; Calculations'!$M$5:$N$9,2,FALSE)),VLOOKUP('Crash Summary Worksheet'!$E224,'Crash Types &amp; Calculations'!$D$5:$K$26,8,FALSE),FALSE))),1,VLOOKUP('Worksheet 2a'!$D$41,INDIRECT(VLOOKUP('Crash Summary Worksheet'!$D224,'Crash Types &amp; Calculations'!$M$5:$N$9,2,FALSE)),VLOOKUP('Crash Summary Worksheet'!$E224,'Crash Types &amp; Calculations'!$D$5:$K$26,8,FALSE),FALSE))</f>
        <v>1</v>
      </c>
      <c r="AL224" s="285">
        <f ca="1">IF(OR(ISBLANK('Worksheet 2a'!$D$41),ISBLANK($D224),ISBLANK($E224),$H224="N",ISBLANK($H224)),1,VLOOKUP('Worksheet 2a'!$D$41,INDIRECT(VLOOKUP('Crash Summary Worksheet'!$D224,'Crash Types &amp; Calculations'!$M$5:$N$9,2,FALSE)),VLOOKUP("Wet Pavement",'Crash Types &amp; Calculations'!$D$5:$K$26,8,FALSE),FALSE))</f>
        <v>1</v>
      </c>
      <c r="AM224" s="287">
        <f ca="1">IF(OR(ISBLANK('Worksheet 2a'!$D$41),ISBLANK($D224),ISBLANK($E224),$G224="N",ISBLANK($G224)),1,VLOOKUP('Worksheet 2a'!$D$41,INDIRECT(VLOOKUP('Crash Summary Worksheet'!$D224,'Crash Types &amp; Calculations'!$M$5:$N$9,2,FALSE)),VLOOKUP("Night",'Crash Types &amp; Calculations'!$D$5:$K$26,8,FALSE),FALSE))</f>
        <v>1</v>
      </c>
      <c r="AN224" s="288">
        <f t="shared" si="32"/>
        <v>0</v>
      </c>
      <c r="AO224" s="284">
        <f ca="1">IF(OR(ISBLANK('Worksheet 2b'!$D$13),ISBLANK($D224),ISBLANK($E224),ISERROR(VLOOKUP('Worksheet 2b'!$D$13,INDIRECT(VLOOKUP('Crash Summary Worksheet'!$D224,'Crash Types &amp; Calculations'!$M$5:$N$9,2,FALSE)),VLOOKUP('Crash Summary Worksheet'!$E224,'Crash Types &amp; Calculations'!$D$5:$K$26,8,FALSE),FALSE))),1,VLOOKUP('Worksheet 2b'!$D$13,INDIRECT(VLOOKUP('Crash Summary Worksheet'!$D224,'Crash Types &amp; Calculations'!$M$5:$N$9,2,FALSE)),VLOOKUP('Crash Summary Worksheet'!$E224,'Crash Types &amp; Calculations'!$D$5:$K$26,8,FALSE),FALSE))</f>
        <v>1</v>
      </c>
      <c r="AP224" s="285">
        <f ca="1">IF(OR(ISBLANK('Worksheet 2b'!$D$13),ISBLANK($D224),ISBLANK($E224),$H224="N",ISBLANK($H224)),1,VLOOKUP('Worksheet 2b'!$D$13,INDIRECT(VLOOKUP('Crash Summary Worksheet'!$D224,'Crash Types &amp; Calculations'!$M$5:$N$9,2,FALSE)),VLOOKUP("Wet Pavement",'Crash Types &amp; Calculations'!$D$5:$K$26,8,FALSE),FALSE))</f>
        <v>1</v>
      </c>
      <c r="AQ224" s="286">
        <f ca="1">IF(OR(ISBLANK('Worksheet 2b'!$D$13),ISBLANK($D224),ISBLANK($E224),$G224="N",ISBLANK($G224)),1,VLOOKUP('Worksheet 2b'!$D$13,INDIRECT(VLOOKUP('Crash Summary Worksheet'!$D224,'Crash Types &amp; Calculations'!$M$5:$N$9,2,FALSE)),VLOOKUP("Night",'Crash Types &amp; Calculations'!$D$5:$K$26,8,FALSE),FALSE))</f>
        <v>1</v>
      </c>
      <c r="AR224" s="288">
        <f t="shared" si="33"/>
        <v>0</v>
      </c>
      <c r="AS224" s="284">
        <f ca="1">IF(OR(ISBLANK('Worksheet 2b'!$D$27),ISBLANK($D224),ISBLANK($E224),ISERROR(VLOOKUP('Worksheet 2b'!$D$27,INDIRECT(VLOOKUP('Crash Summary Worksheet'!$D224,'Crash Types &amp; Calculations'!$M$5:$N$9,2,FALSE)),VLOOKUP('Crash Summary Worksheet'!$E224,'Crash Types &amp; Calculations'!$D$5:$K$26,8,FALSE),FALSE))),1,VLOOKUP('Worksheet 2b'!$D$27,INDIRECT(VLOOKUP('Crash Summary Worksheet'!$D224,'Crash Types &amp; Calculations'!$M$5:$N$9,2,FALSE)),VLOOKUP('Crash Summary Worksheet'!$E224,'Crash Types &amp; Calculations'!$D$5:$K$26,8,FALSE),FALSE))</f>
        <v>1</v>
      </c>
      <c r="AT224" s="285">
        <f ca="1">IF(OR(ISBLANK('Worksheet 2b'!$D$27),ISBLANK($D224),ISBLANK($E224),$H224="N",ISBLANK($H224)),1,VLOOKUP('Worksheet 2b'!$D$27,INDIRECT(VLOOKUP('Crash Summary Worksheet'!$D224,'Crash Types &amp; Calculations'!$M$5:$N$9,2,FALSE)),VLOOKUP("Wet Pavement",'Crash Types &amp; Calculations'!$D$5:$K$26,8,FALSE),FALSE))</f>
        <v>1</v>
      </c>
      <c r="AU224" s="286">
        <f ca="1">IF(OR(ISBLANK('Worksheet 2b'!$D$27),ISBLANK($D224),ISBLANK($E224),$G224="N",ISBLANK($G224)),1,VLOOKUP('Worksheet 2b'!$D$27,INDIRECT(VLOOKUP('Crash Summary Worksheet'!$D224,'Crash Types &amp; Calculations'!$M$5:$N$9,2,FALSE)),VLOOKUP("Night",'Crash Types &amp; Calculations'!$D$5:$K$26,8,FALSE),FALSE))</f>
        <v>1</v>
      </c>
      <c r="AV224" s="288">
        <f t="shared" si="34"/>
        <v>0</v>
      </c>
      <c r="AW224" s="284">
        <f ca="1">IF(OR(ISBLANK('Worksheet 2b'!$D$41),ISBLANK($D224),ISBLANK($E224),ISERROR(VLOOKUP('Worksheet 2b'!$D$41,INDIRECT(VLOOKUP('Crash Summary Worksheet'!$D224,'Crash Types &amp; Calculations'!$M$5:$N$9,2,FALSE)),VLOOKUP('Crash Summary Worksheet'!$E224,'Crash Types &amp; Calculations'!$D$5:$K$26,8,FALSE),FALSE))),1,VLOOKUP('Worksheet 2b'!$D$41,INDIRECT(VLOOKUP('Crash Summary Worksheet'!$D224,'Crash Types &amp; Calculations'!$M$5:$N$9,2,FALSE)),VLOOKUP('Crash Summary Worksheet'!$E224,'Crash Types &amp; Calculations'!$D$5:$K$26,8,FALSE),FALSE))</f>
        <v>1</v>
      </c>
      <c r="AX224" s="285">
        <f ca="1">IF(OR(ISBLANK('Worksheet 2b'!$D$41),ISBLANK($D224),ISBLANK($E224),$H224="N",ISBLANK($H224)),1,VLOOKUP('Worksheet 2b'!$D$41,INDIRECT(VLOOKUP('Crash Summary Worksheet'!$D224,'Crash Types &amp; Calculations'!$M$5:$N$9,2,FALSE)),VLOOKUP("Wet Pavement",'Crash Types &amp; Calculations'!$D$5:$K$26,8,FALSE),FALSE))</f>
        <v>1</v>
      </c>
      <c r="AY224" s="287">
        <f ca="1">IF(OR(ISBLANK('Worksheet 2b'!$D$41),ISBLANK($D224),ISBLANK($E224),$G224="N",ISBLANK($G224)),1,VLOOKUP('Worksheet 2b'!$D$41,INDIRECT(VLOOKUP('Crash Summary Worksheet'!$D224,'Crash Types &amp; Calculations'!$M$5:$N$9,2,FALSE)),VLOOKUP("Night",'Crash Types &amp; Calculations'!$D$5:$K$26,8,FALSE),FALSE))</f>
        <v>1</v>
      </c>
      <c r="AZ224" s="288">
        <f t="shared" si="35"/>
        <v>0</v>
      </c>
    </row>
    <row r="225" spans="1:52" x14ac:dyDescent="0.2">
      <c r="A225" s="618">
        <v>220</v>
      </c>
      <c r="B225" s="118"/>
      <c r="C225" s="119"/>
      <c r="D225" s="117"/>
      <c r="E225" s="117"/>
      <c r="F225" s="117"/>
      <c r="G225" s="118"/>
      <c r="H225" s="118"/>
      <c r="I225" s="118"/>
      <c r="J225" s="118"/>
      <c r="K225" s="117"/>
      <c r="L225" s="120"/>
      <c r="M225" s="289">
        <f t="shared" si="36"/>
        <v>0</v>
      </c>
      <c r="N225" s="290">
        <f t="shared" si="37"/>
        <v>1</v>
      </c>
      <c r="O225" s="283">
        <f>IF(ISBLANK('Worksheet 2a'!$D$13),1,
IF(AND(MAX(AC225:AE225)&gt;1,MIN(AC225:AE225)&lt;=1),MAX(AC225:AE225)*MIN(AC225:AE225),
IF(MIN(AC225:AE225)&gt;=1,MAX(AC225:AE225),MIN(AC225:AE225))))</f>
        <v>1</v>
      </c>
      <c r="P225" s="283">
        <f>IF(ISBLANK('Worksheet 2a'!$D$27),1,
IF(AND(MAX(AG225:AI225)&gt;1,MIN(AG225:AI225)&lt;=1),MAX(AG225:AI225)*MIN(AG225:AI225),
IF(MIN(AG225:AI225)&gt;=1,MAX(AG225:AI225),MIN(AG225:AI225))))</f>
        <v>1</v>
      </c>
      <c r="Q225" s="283">
        <f>IF(ISBLANK('Worksheet 2a'!$D$41),1,
IF(AND(MAX(AK225:AM225)&gt;1,MIN(AK225:AM225)&lt;=1),MAX(AK225:AM225)*MIN(AK225:AM225),
IF(MIN(AK225:AM225)&gt;=1,MAX(AK225:AM225),MIN(AK225:AM225))))</f>
        <v>1</v>
      </c>
      <c r="R225" s="283">
        <f>IF(ISBLANK('Worksheet 2b'!$D$13),1,
IF(AND(MAX(AO225:AQ225)&gt;1,MIN(AO225:AQ225)&lt;=1),MAX(AO225:AQ225)*MIN(AO225:AQ225),
IF(MIN(AO225:AQ225)&gt;=1,MAX(AO225:AQ225),MIN(AO225:AQ225))))</f>
        <v>1</v>
      </c>
      <c r="S225" s="283">
        <f>IF(ISBLANK('Worksheet 2b'!$D$27),1,
IF(AND(MAX(AS225:AU225)&gt;1,MIN(AS225:AU225)&lt;=1),MAX(AS225:AU225)*MIN(AS225:AU225),
IF(MIN(AS225:AU225)&gt;=1,MAX(AS225:AU225),MIN(AS225:AU225))))</f>
        <v>1</v>
      </c>
      <c r="T225" s="283">
        <f>IF(ISBLANK('Worksheet 2b'!$D$41),1,
IF(AND(MAX(AW225:AY225)&gt;1,MIN(AW225:AY225)&lt;=1),MAX(AW225:AY225)*MIN(AW225:AY225),
IF(MIN(AW225:AY225)&gt;=1,MAX(AW225:AY225),MIN(AW225:AY225))))</f>
        <v>1</v>
      </c>
      <c r="U225" s="669" cm="1">
        <f t="array" ref="U225">IF(MAX(O225:T225)&lt;=1,1,PRODUCT(IF(O225:T225&gt;=1,O225:T225)))</f>
        <v>1</v>
      </c>
      <c r="V225" s="669">
        <f t="shared" si="38"/>
        <v>1</v>
      </c>
      <c r="W225" s="683" t="str">
        <f t="shared" si="39"/>
        <v>X</v>
      </c>
      <c r="X225" s="683">
        <f>IF(P225=MIN($O225:$T225),IF(COUNTIF($W225:W225,"X")&gt;0,P225,"X"),P225)</f>
        <v>1</v>
      </c>
      <c r="Y225" s="683">
        <f>IF(Q225=MIN($O225:$T225),IF(COUNTIF($W225:X225,"X")&gt;0,Q225,"X"),Q225)</f>
        <v>1</v>
      </c>
      <c r="Z225" s="683">
        <f>IF(R225=MIN($O225:$T225),IF(COUNTIF($W225:Y225,"X")&gt;0,R225,"X"),R225)</f>
        <v>1</v>
      </c>
      <c r="AA225" s="683">
        <f>IF(S225=MIN($O225:$T225),IF(COUNTIF($W225:Z225,"X")&gt;0,S225,"X"),S225)</f>
        <v>1</v>
      </c>
      <c r="AB225" s="684">
        <f>IF(T225=MIN($O225:$T225),IF(COUNTIF($W225:AA225,"X")&gt;0,T225,"X"),T225)</f>
        <v>1</v>
      </c>
      <c r="AC225" s="284">
        <f ca="1">IF(OR(ISBLANK('Worksheet 2a'!$D$13),ISBLANK($D225),ISBLANK($E225),ISERROR(VLOOKUP('Worksheet 2a'!$D$13,INDIRECT(VLOOKUP('Crash Summary Worksheet'!$D225,'Crash Types &amp; Calculations'!$M$5:$N$9,2,FALSE)),VLOOKUP('Crash Summary Worksheet'!$E225,'Crash Types &amp; Calculations'!$D$5:$K$26,8,FALSE),FALSE))),1,VLOOKUP('Worksheet 2a'!$D$13,INDIRECT(VLOOKUP('Crash Summary Worksheet'!$D225,'Crash Types &amp; Calculations'!$M$5:$N$9,2,FALSE)),VLOOKUP('Crash Summary Worksheet'!$E225,'Crash Types &amp; Calculations'!$D$5:$K$26,8,FALSE),FALSE))</f>
        <v>1</v>
      </c>
      <c r="AD225" s="285">
        <f ca="1">IF(OR(ISBLANK('Worksheet 2a'!$D$13),ISBLANK($D225),ISBLANK($E225),$H225="N",ISBLANK($H225)),1,VLOOKUP('Worksheet 2a'!$D$13,INDIRECT(VLOOKUP('Crash Summary Worksheet'!$D225,'Crash Types &amp; Calculations'!$M$5:$N$9,2,FALSE)),VLOOKUP("Wet Pavement",'Crash Types &amp; Calculations'!$D$5:$K$26,8,FALSE),FALSE))</f>
        <v>1</v>
      </c>
      <c r="AE225" s="286">
        <f ca="1">IF(OR(ISBLANK('Worksheet 2a'!$D$13),ISBLANK($D225),ISBLANK($E225),$G225="N",ISBLANK($G225)),1,VLOOKUP('Worksheet 2a'!$D$13,INDIRECT(VLOOKUP('Crash Summary Worksheet'!$D225,'Crash Types &amp; Calculations'!$M$5:$N$9,2,FALSE)),VLOOKUP("Night",'Crash Types &amp; Calculations'!$D$5:$K$26,8,FALSE),FALSE))</f>
        <v>1</v>
      </c>
      <c r="AF225" s="288">
        <f t="shared" si="30"/>
        <v>0</v>
      </c>
      <c r="AG225" s="284">
        <f ca="1">IF(OR(ISBLANK('Worksheet 2a'!$D$27),ISBLANK($D225),ISBLANK($E225),ISERROR(VLOOKUP('Worksheet 2a'!$D$27,INDIRECT(VLOOKUP('Crash Summary Worksheet'!$D225,'Crash Types &amp; Calculations'!$M$5:$N$9,2,FALSE)),VLOOKUP('Crash Summary Worksheet'!$E225,'Crash Types &amp; Calculations'!$D$5:$K$26,8,FALSE),FALSE))),1,VLOOKUP('Worksheet 2a'!$D$27,INDIRECT(VLOOKUP('Crash Summary Worksheet'!$D225,'Crash Types &amp; Calculations'!$M$5:$N$9,2,FALSE)),VLOOKUP('Crash Summary Worksheet'!$E225,'Crash Types &amp; Calculations'!$D$5:$K$26,8,FALSE),FALSE))</f>
        <v>1</v>
      </c>
      <c r="AH225" s="285">
        <f ca="1">IF(OR(ISBLANK('Worksheet 2a'!$D$27),ISBLANK($D225),ISBLANK($E225),$H225="N",ISBLANK($H225)),1,VLOOKUP('Worksheet 2a'!$D$27,INDIRECT(VLOOKUP('Crash Summary Worksheet'!$D225,'Crash Types &amp; Calculations'!$M$5:$N$9,2,FALSE)),VLOOKUP("Wet Pavement",'Crash Types &amp; Calculations'!$D$5:$K$26,8,FALSE),FALSE))</f>
        <v>1</v>
      </c>
      <c r="AI225" s="286">
        <f ca="1">IF(OR(ISBLANK('Worksheet 2a'!$D$27),ISBLANK($D225),ISBLANK($E225),$G225="N",ISBLANK($G225)),1,VLOOKUP('Worksheet 2a'!$D$27,INDIRECT(VLOOKUP('Crash Summary Worksheet'!$D225,'Crash Types &amp; Calculations'!$M$5:$N$9,2,FALSE)),VLOOKUP("Night",'Crash Types &amp; Calculations'!$D$5:$K$26,8,FALSE),FALSE))</f>
        <v>1</v>
      </c>
      <c r="AJ225" s="288">
        <f t="shared" si="31"/>
        <v>0</v>
      </c>
      <c r="AK225" s="284">
        <f ca="1">IF(OR(ISBLANK('Worksheet 2a'!$D$41),ISBLANK($D225),ISBLANK($E225),ISERROR(VLOOKUP('Worksheet 2a'!$D$41,INDIRECT(VLOOKUP('Crash Summary Worksheet'!$D225,'Crash Types &amp; Calculations'!$M$5:$N$9,2,FALSE)),VLOOKUP('Crash Summary Worksheet'!$E225,'Crash Types &amp; Calculations'!$D$5:$K$26,8,FALSE),FALSE))),1,VLOOKUP('Worksheet 2a'!$D$41,INDIRECT(VLOOKUP('Crash Summary Worksheet'!$D225,'Crash Types &amp; Calculations'!$M$5:$N$9,2,FALSE)),VLOOKUP('Crash Summary Worksheet'!$E225,'Crash Types &amp; Calculations'!$D$5:$K$26,8,FALSE),FALSE))</f>
        <v>1</v>
      </c>
      <c r="AL225" s="285">
        <f ca="1">IF(OR(ISBLANK('Worksheet 2a'!$D$41),ISBLANK($D225),ISBLANK($E225),$H225="N",ISBLANK($H225)),1,VLOOKUP('Worksheet 2a'!$D$41,INDIRECT(VLOOKUP('Crash Summary Worksheet'!$D225,'Crash Types &amp; Calculations'!$M$5:$N$9,2,FALSE)),VLOOKUP("Wet Pavement",'Crash Types &amp; Calculations'!$D$5:$K$26,8,FALSE),FALSE))</f>
        <v>1</v>
      </c>
      <c r="AM225" s="287">
        <f ca="1">IF(OR(ISBLANK('Worksheet 2a'!$D$41),ISBLANK($D225),ISBLANK($E225),$G225="N",ISBLANK($G225)),1,VLOOKUP('Worksheet 2a'!$D$41,INDIRECT(VLOOKUP('Crash Summary Worksheet'!$D225,'Crash Types &amp; Calculations'!$M$5:$N$9,2,FALSE)),VLOOKUP("Night",'Crash Types &amp; Calculations'!$D$5:$K$26,8,FALSE),FALSE))</f>
        <v>1</v>
      </c>
      <c r="AN225" s="288">
        <f t="shared" si="32"/>
        <v>0</v>
      </c>
      <c r="AO225" s="284">
        <f ca="1">IF(OR(ISBLANK('Worksheet 2b'!$D$13),ISBLANK($D225),ISBLANK($E225),ISERROR(VLOOKUP('Worksheet 2b'!$D$13,INDIRECT(VLOOKUP('Crash Summary Worksheet'!$D225,'Crash Types &amp; Calculations'!$M$5:$N$9,2,FALSE)),VLOOKUP('Crash Summary Worksheet'!$E225,'Crash Types &amp; Calculations'!$D$5:$K$26,8,FALSE),FALSE))),1,VLOOKUP('Worksheet 2b'!$D$13,INDIRECT(VLOOKUP('Crash Summary Worksheet'!$D225,'Crash Types &amp; Calculations'!$M$5:$N$9,2,FALSE)),VLOOKUP('Crash Summary Worksheet'!$E225,'Crash Types &amp; Calculations'!$D$5:$K$26,8,FALSE),FALSE))</f>
        <v>1</v>
      </c>
      <c r="AP225" s="285">
        <f ca="1">IF(OR(ISBLANK('Worksheet 2b'!$D$13),ISBLANK($D225),ISBLANK($E225),$H225="N",ISBLANK($H225)),1,VLOOKUP('Worksheet 2b'!$D$13,INDIRECT(VLOOKUP('Crash Summary Worksheet'!$D225,'Crash Types &amp; Calculations'!$M$5:$N$9,2,FALSE)),VLOOKUP("Wet Pavement",'Crash Types &amp; Calculations'!$D$5:$K$26,8,FALSE),FALSE))</f>
        <v>1</v>
      </c>
      <c r="AQ225" s="286">
        <f ca="1">IF(OR(ISBLANK('Worksheet 2b'!$D$13),ISBLANK($D225),ISBLANK($E225),$G225="N",ISBLANK($G225)),1,VLOOKUP('Worksheet 2b'!$D$13,INDIRECT(VLOOKUP('Crash Summary Worksheet'!$D225,'Crash Types &amp; Calculations'!$M$5:$N$9,2,FALSE)),VLOOKUP("Night",'Crash Types &amp; Calculations'!$D$5:$K$26,8,FALSE),FALSE))</f>
        <v>1</v>
      </c>
      <c r="AR225" s="288">
        <f t="shared" si="33"/>
        <v>0</v>
      </c>
      <c r="AS225" s="284">
        <f ca="1">IF(OR(ISBLANK('Worksheet 2b'!$D$27),ISBLANK($D225),ISBLANK($E225),ISERROR(VLOOKUP('Worksheet 2b'!$D$27,INDIRECT(VLOOKUP('Crash Summary Worksheet'!$D225,'Crash Types &amp; Calculations'!$M$5:$N$9,2,FALSE)),VLOOKUP('Crash Summary Worksheet'!$E225,'Crash Types &amp; Calculations'!$D$5:$K$26,8,FALSE),FALSE))),1,VLOOKUP('Worksheet 2b'!$D$27,INDIRECT(VLOOKUP('Crash Summary Worksheet'!$D225,'Crash Types &amp; Calculations'!$M$5:$N$9,2,FALSE)),VLOOKUP('Crash Summary Worksheet'!$E225,'Crash Types &amp; Calculations'!$D$5:$K$26,8,FALSE),FALSE))</f>
        <v>1</v>
      </c>
      <c r="AT225" s="285">
        <f ca="1">IF(OR(ISBLANK('Worksheet 2b'!$D$27),ISBLANK($D225),ISBLANK($E225),$H225="N",ISBLANK($H225)),1,VLOOKUP('Worksheet 2b'!$D$27,INDIRECT(VLOOKUP('Crash Summary Worksheet'!$D225,'Crash Types &amp; Calculations'!$M$5:$N$9,2,FALSE)),VLOOKUP("Wet Pavement",'Crash Types &amp; Calculations'!$D$5:$K$26,8,FALSE),FALSE))</f>
        <v>1</v>
      </c>
      <c r="AU225" s="286">
        <f ca="1">IF(OR(ISBLANK('Worksheet 2b'!$D$27),ISBLANK($D225),ISBLANK($E225),$G225="N",ISBLANK($G225)),1,VLOOKUP('Worksheet 2b'!$D$27,INDIRECT(VLOOKUP('Crash Summary Worksheet'!$D225,'Crash Types &amp; Calculations'!$M$5:$N$9,2,FALSE)),VLOOKUP("Night",'Crash Types &amp; Calculations'!$D$5:$K$26,8,FALSE),FALSE))</f>
        <v>1</v>
      </c>
      <c r="AV225" s="288">
        <f t="shared" si="34"/>
        <v>0</v>
      </c>
      <c r="AW225" s="284">
        <f ca="1">IF(OR(ISBLANK('Worksheet 2b'!$D$41),ISBLANK($D225),ISBLANK($E225),ISERROR(VLOOKUP('Worksheet 2b'!$D$41,INDIRECT(VLOOKUP('Crash Summary Worksheet'!$D225,'Crash Types &amp; Calculations'!$M$5:$N$9,2,FALSE)),VLOOKUP('Crash Summary Worksheet'!$E225,'Crash Types &amp; Calculations'!$D$5:$K$26,8,FALSE),FALSE))),1,VLOOKUP('Worksheet 2b'!$D$41,INDIRECT(VLOOKUP('Crash Summary Worksheet'!$D225,'Crash Types &amp; Calculations'!$M$5:$N$9,2,FALSE)),VLOOKUP('Crash Summary Worksheet'!$E225,'Crash Types &amp; Calculations'!$D$5:$K$26,8,FALSE),FALSE))</f>
        <v>1</v>
      </c>
      <c r="AX225" s="285">
        <f ca="1">IF(OR(ISBLANK('Worksheet 2b'!$D$41),ISBLANK($D225),ISBLANK($E225),$H225="N",ISBLANK($H225)),1,VLOOKUP('Worksheet 2b'!$D$41,INDIRECT(VLOOKUP('Crash Summary Worksheet'!$D225,'Crash Types &amp; Calculations'!$M$5:$N$9,2,FALSE)),VLOOKUP("Wet Pavement",'Crash Types &amp; Calculations'!$D$5:$K$26,8,FALSE),FALSE))</f>
        <v>1</v>
      </c>
      <c r="AY225" s="287">
        <f ca="1">IF(OR(ISBLANK('Worksheet 2b'!$D$41),ISBLANK($D225),ISBLANK($E225),$G225="N",ISBLANK($G225)),1,VLOOKUP('Worksheet 2b'!$D$41,INDIRECT(VLOOKUP('Crash Summary Worksheet'!$D225,'Crash Types &amp; Calculations'!$M$5:$N$9,2,FALSE)),VLOOKUP("Night",'Crash Types &amp; Calculations'!$D$5:$K$26,8,FALSE),FALSE))</f>
        <v>1</v>
      </c>
      <c r="AZ225" s="288">
        <f t="shared" si="35"/>
        <v>0</v>
      </c>
    </row>
    <row r="226" spans="1:52" x14ac:dyDescent="0.2">
      <c r="A226" s="618">
        <v>221</v>
      </c>
      <c r="B226" s="118"/>
      <c r="C226" s="119"/>
      <c r="D226" s="117"/>
      <c r="E226" s="117"/>
      <c r="F226" s="117"/>
      <c r="G226" s="118"/>
      <c r="H226" s="118"/>
      <c r="I226" s="118"/>
      <c r="J226" s="118"/>
      <c r="K226" s="117"/>
      <c r="L226" s="120"/>
      <c r="M226" s="289">
        <f t="shared" si="36"/>
        <v>0</v>
      </c>
      <c r="N226" s="290">
        <f t="shared" si="37"/>
        <v>1</v>
      </c>
      <c r="O226" s="283">
        <f>IF(ISBLANK('Worksheet 2a'!$D$13),1,
IF(AND(MAX(AC226:AE226)&gt;1,MIN(AC226:AE226)&lt;=1),MAX(AC226:AE226)*MIN(AC226:AE226),
IF(MIN(AC226:AE226)&gt;=1,MAX(AC226:AE226),MIN(AC226:AE226))))</f>
        <v>1</v>
      </c>
      <c r="P226" s="283">
        <f>IF(ISBLANK('Worksheet 2a'!$D$27),1,
IF(AND(MAX(AG226:AI226)&gt;1,MIN(AG226:AI226)&lt;=1),MAX(AG226:AI226)*MIN(AG226:AI226),
IF(MIN(AG226:AI226)&gt;=1,MAX(AG226:AI226),MIN(AG226:AI226))))</f>
        <v>1</v>
      </c>
      <c r="Q226" s="283">
        <f>IF(ISBLANK('Worksheet 2a'!$D$41),1,
IF(AND(MAX(AK226:AM226)&gt;1,MIN(AK226:AM226)&lt;=1),MAX(AK226:AM226)*MIN(AK226:AM226),
IF(MIN(AK226:AM226)&gt;=1,MAX(AK226:AM226),MIN(AK226:AM226))))</f>
        <v>1</v>
      </c>
      <c r="R226" s="283">
        <f>IF(ISBLANK('Worksheet 2b'!$D$13),1,
IF(AND(MAX(AO226:AQ226)&gt;1,MIN(AO226:AQ226)&lt;=1),MAX(AO226:AQ226)*MIN(AO226:AQ226),
IF(MIN(AO226:AQ226)&gt;=1,MAX(AO226:AQ226),MIN(AO226:AQ226))))</f>
        <v>1</v>
      </c>
      <c r="S226" s="283">
        <f>IF(ISBLANK('Worksheet 2b'!$D$27),1,
IF(AND(MAX(AS226:AU226)&gt;1,MIN(AS226:AU226)&lt;=1),MAX(AS226:AU226)*MIN(AS226:AU226),
IF(MIN(AS226:AU226)&gt;=1,MAX(AS226:AU226),MIN(AS226:AU226))))</f>
        <v>1</v>
      </c>
      <c r="T226" s="283">
        <f>IF(ISBLANK('Worksheet 2b'!$D$41),1,
IF(AND(MAX(AW226:AY226)&gt;1,MIN(AW226:AY226)&lt;=1),MAX(AW226:AY226)*MIN(AW226:AY226),
IF(MIN(AW226:AY226)&gt;=1,MAX(AW226:AY226),MIN(AW226:AY226))))</f>
        <v>1</v>
      </c>
      <c r="U226" s="669" cm="1">
        <f t="array" ref="U226">IF(MAX(O226:T226)&lt;=1,1,PRODUCT(IF(O226:T226&gt;=1,O226:T226)))</f>
        <v>1</v>
      </c>
      <c r="V226" s="669">
        <f t="shared" si="38"/>
        <v>1</v>
      </c>
      <c r="W226" s="683" t="str">
        <f t="shared" si="39"/>
        <v>X</v>
      </c>
      <c r="X226" s="683">
        <f>IF(P226=MIN($O226:$T226),IF(COUNTIF($W226:W226,"X")&gt;0,P226,"X"),P226)</f>
        <v>1</v>
      </c>
      <c r="Y226" s="683">
        <f>IF(Q226=MIN($O226:$T226),IF(COUNTIF($W226:X226,"X")&gt;0,Q226,"X"),Q226)</f>
        <v>1</v>
      </c>
      <c r="Z226" s="683">
        <f>IF(R226=MIN($O226:$T226),IF(COUNTIF($W226:Y226,"X")&gt;0,R226,"X"),R226)</f>
        <v>1</v>
      </c>
      <c r="AA226" s="683">
        <f>IF(S226=MIN($O226:$T226),IF(COUNTIF($W226:Z226,"X")&gt;0,S226,"X"),S226)</f>
        <v>1</v>
      </c>
      <c r="AB226" s="684">
        <f>IF(T226=MIN($O226:$T226),IF(COUNTIF($W226:AA226,"X")&gt;0,T226,"X"),T226)</f>
        <v>1</v>
      </c>
      <c r="AC226" s="284">
        <f ca="1">IF(OR(ISBLANK('Worksheet 2a'!$D$13),ISBLANK($D226),ISBLANK($E226),ISERROR(VLOOKUP('Worksheet 2a'!$D$13,INDIRECT(VLOOKUP('Crash Summary Worksheet'!$D226,'Crash Types &amp; Calculations'!$M$5:$N$9,2,FALSE)),VLOOKUP('Crash Summary Worksheet'!$E226,'Crash Types &amp; Calculations'!$D$5:$K$26,8,FALSE),FALSE))),1,VLOOKUP('Worksheet 2a'!$D$13,INDIRECT(VLOOKUP('Crash Summary Worksheet'!$D226,'Crash Types &amp; Calculations'!$M$5:$N$9,2,FALSE)),VLOOKUP('Crash Summary Worksheet'!$E226,'Crash Types &amp; Calculations'!$D$5:$K$26,8,FALSE),FALSE))</f>
        <v>1</v>
      </c>
      <c r="AD226" s="285">
        <f ca="1">IF(OR(ISBLANK('Worksheet 2a'!$D$13),ISBLANK($D226),ISBLANK($E226),$H226="N",ISBLANK($H226)),1,VLOOKUP('Worksheet 2a'!$D$13,INDIRECT(VLOOKUP('Crash Summary Worksheet'!$D226,'Crash Types &amp; Calculations'!$M$5:$N$9,2,FALSE)),VLOOKUP("Wet Pavement",'Crash Types &amp; Calculations'!$D$5:$K$26,8,FALSE),FALSE))</f>
        <v>1</v>
      </c>
      <c r="AE226" s="286">
        <f ca="1">IF(OR(ISBLANK('Worksheet 2a'!$D$13),ISBLANK($D226),ISBLANK($E226),$G226="N",ISBLANK($G226)),1,VLOOKUP('Worksheet 2a'!$D$13,INDIRECT(VLOOKUP('Crash Summary Worksheet'!$D226,'Crash Types &amp; Calculations'!$M$5:$N$9,2,FALSE)),VLOOKUP("Night",'Crash Types &amp; Calculations'!$D$5:$K$26,8,FALSE),FALSE))</f>
        <v>1</v>
      </c>
      <c r="AF226" s="288">
        <f t="shared" si="30"/>
        <v>0</v>
      </c>
      <c r="AG226" s="284">
        <f ca="1">IF(OR(ISBLANK('Worksheet 2a'!$D$27),ISBLANK($D226),ISBLANK($E226),ISERROR(VLOOKUP('Worksheet 2a'!$D$27,INDIRECT(VLOOKUP('Crash Summary Worksheet'!$D226,'Crash Types &amp; Calculations'!$M$5:$N$9,2,FALSE)),VLOOKUP('Crash Summary Worksheet'!$E226,'Crash Types &amp; Calculations'!$D$5:$K$26,8,FALSE),FALSE))),1,VLOOKUP('Worksheet 2a'!$D$27,INDIRECT(VLOOKUP('Crash Summary Worksheet'!$D226,'Crash Types &amp; Calculations'!$M$5:$N$9,2,FALSE)),VLOOKUP('Crash Summary Worksheet'!$E226,'Crash Types &amp; Calculations'!$D$5:$K$26,8,FALSE),FALSE))</f>
        <v>1</v>
      </c>
      <c r="AH226" s="285">
        <f ca="1">IF(OR(ISBLANK('Worksheet 2a'!$D$27),ISBLANK($D226),ISBLANK($E226),$H226="N",ISBLANK($H226)),1,VLOOKUP('Worksheet 2a'!$D$27,INDIRECT(VLOOKUP('Crash Summary Worksheet'!$D226,'Crash Types &amp; Calculations'!$M$5:$N$9,2,FALSE)),VLOOKUP("Wet Pavement",'Crash Types &amp; Calculations'!$D$5:$K$26,8,FALSE),FALSE))</f>
        <v>1</v>
      </c>
      <c r="AI226" s="286">
        <f ca="1">IF(OR(ISBLANK('Worksheet 2a'!$D$27),ISBLANK($D226),ISBLANK($E226),$G226="N",ISBLANK($G226)),1,VLOOKUP('Worksheet 2a'!$D$27,INDIRECT(VLOOKUP('Crash Summary Worksheet'!$D226,'Crash Types &amp; Calculations'!$M$5:$N$9,2,FALSE)),VLOOKUP("Night",'Crash Types &amp; Calculations'!$D$5:$K$26,8,FALSE),FALSE))</f>
        <v>1</v>
      </c>
      <c r="AJ226" s="288">
        <f t="shared" si="31"/>
        <v>0</v>
      </c>
      <c r="AK226" s="284">
        <f ca="1">IF(OR(ISBLANK('Worksheet 2a'!$D$41),ISBLANK($D226),ISBLANK($E226),ISERROR(VLOOKUP('Worksheet 2a'!$D$41,INDIRECT(VLOOKUP('Crash Summary Worksheet'!$D226,'Crash Types &amp; Calculations'!$M$5:$N$9,2,FALSE)),VLOOKUP('Crash Summary Worksheet'!$E226,'Crash Types &amp; Calculations'!$D$5:$K$26,8,FALSE),FALSE))),1,VLOOKUP('Worksheet 2a'!$D$41,INDIRECT(VLOOKUP('Crash Summary Worksheet'!$D226,'Crash Types &amp; Calculations'!$M$5:$N$9,2,FALSE)),VLOOKUP('Crash Summary Worksheet'!$E226,'Crash Types &amp; Calculations'!$D$5:$K$26,8,FALSE),FALSE))</f>
        <v>1</v>
      </c>
      <c r="AL226" s="285">
        <f ca="1">IF(OR(ISBLANK('Worksheet 2a'!$D$41),ISBLANK($D226),ISBLANK($E226),$H226="N",ISBLANK($H226)),1,VLOOKUP('Worksheet 2a'!$D$41,INDIRECT(VLOOKUP('Crash Summary Worksheet'!$D226,'Crash Types &amp; Calculations'!$M$5:$N$9,2,FALSE)),VLOOKUP("Wet Pavement",'Crash Types &amp; Calculations'!$D$5:$K$26,8,FALSE),FALSE))</f>
        <v>1</v>
      </c>
      <c r="AM226" s="287">
        <f ca="1">IF(OR(ISBLANK('Worksheet 2a'!$D$41),ISBLANK($D226),ISBLANK($E226),$G226="N",ISBLANK($G226)),1,VLOOKUP('Worksheet 2a'!$D$41,INDIRECT(VLOOKUP('Crash Summary Worksheet'!$D226,'Crash Types &amp; Calculations'!$M$5:$N$9,2,FALSE)),VLOOKUP("Night",'Crash Types &amp; Calculations'!$D$5:$K$26,8,FALSE),FALSE))</f>
        <v>1</v>
      </c>
      <c r="AN226" s="288">
        <f t="shared" si="32"/>
        <v>0</v>
      </c>
      <c r="AO226" s="284">
        <f ca="1">IF(OR(ISBLANK('Worksheet 2b'!$D$13),ISBLANK($D226),ISBLANK($E226),ISERROR(VLOOKUP('Worksheet 2b'!$D$13,INDIRECT(VLOOKUP('Crash Summary Worksheet'!$D226,'Crash Types &amp; Calculations'!$M$5:$N$9,2,FALSE)),VLOOKUP('Crash Summary Worksheet'!$E226,'Crash Types &amp; Calculations'!$D$5:$K$26,8,FALSE),FALSE))),1,VLOOKUP('Worksheet 2b'!$D$13,INDIRECT(VLOOKUP('Crash Summary Worksheet'!$D226,'Crash Types &amp; Calculations'!$M$5:$N$9,2,FALSE)),VLOOKUP('Crash Summary Worksheet'!$E226,'Crash Types &amp; Calculations'!$D$5:$K$26,8,FALSE),FALSE))</f>
        <v>1</v>
      </c>
      <c r="AP226" s="285">
        <f ca="1">IF(OR(ISBLANK('Worksheet 2b'!$D$13),ISBLANK($D226),ISBLANK($E226),$H226="N",ISBLANK($H226)),1,VLOOKUP('Worksheet 2b'!$D$13,INDIRECT(VLOOKUP('Crash Summary Worksheet'!$D226,'Crash Types &amp; Calculations'!$M$5:$N$9,2,FALSE)),VLOOKUP("Wet Pavement",'Crash Types &amp; Calculations'!$D$5:$K$26,8,FALSE),FALSE))</f>
        <v>1</v>
      </c>
      <c r="AQ226" s="286">
        <f ca="1">IF(OR(ISBLANK('Worksheet 2b'!$D$13),ISBLANK($D226),ISBLANK($E226),$G226="N",ISBLANK($G226)),1,VLOOKUP('Worksheet 2b'!$D$13,INDIRECT(VLOOKUP('Crash Summary Worksheet'!$D226,'Crash Types &amp; Calculations'!$M$5:$N$9,2,FALSE)),VLOOKUP("Night",'Crash Types &amp; Calculations'!$D$5:$K$26,8,FALSE),FALSE))</f>
        <v>1</v>
      </c>
      <c r="AR226" s="288">
        <f t="shared" si="33"/>
        <v>0</v>
      </c>
      <c r="AS226" s="284">
        <f ca="1">IF(OR(ISBLANK('Worksheet 2b'!$D$27),ISBLANK($D226),ISBLANK($E226),ISERROR(VLOOKUP('Worksheet 2b'!$D$27,INDIRECT(VLOOKUP('Crash Summary Worksheet'!$D226,'Crash Types &amp; Calculations'!$M$5:$N$9,2,FALSE)),VLOOKUP('Crash Summary Worksheet'!$E226,'Crash Types &amp; Calculations'!$D$5:$K$26,8,FALSE),FALSE))),1,VLOOKUP('Worksheet 2b'!$D$27,INDIRECT(VLOOKUP('Crash Summary Worksheet'!$D226,'Crash Types &amp; Calculations'!$M$5:$N$9,2,FALSE)),VLOOKUP('Crash Summary Worksheet'!$E226,'Crash Types &amp; Calculations'!$D$5:$K$26,8,FALSE),FALSE))</f>
        <v>1</v>
      </c>
      <c r="AT226" s="285">
        <f ca="1">IF(OR(ISBLANK('Worksheet 2b'!$D$27),ISBLANK($D226),ISBLANK($E226),$H226="N",ISBLANK($H226)),1,VLOOKUP('Worksheet 2b'!$D$27,INDIRECT(VLOOKUP('Crash Summary Worksheet'!$D226,'Crash Types &amp; Calculations'!$M$5:$N$9,2,FALSE)),VLOOKUP("Wet Pavement",'Crash Types &amp; Calculations'!$D$5:$K$26,8,FALSE),FALSE))</f>
        <v>1</v>
      </c>
      <c r="AU226" s="286">
        <f ca="1">IF(OR(ISBLANK('Worksheet 2b'!$D$27),ISBLANK($D226),ISBLANK($E226),$G226="N",ISBLANK($G226)),1,VLOOKUP('Worksheet 2b'!$D$27,INDIRECT(VLOOKUP('Crash Summary Worksheet'!$D226,'Crash Types &amp; Calculations'!$M$5:$N$9,2,FALSE)),VLOOKUP("Night",'Crash Types &amp; Calculations'!$D$5:$K$26,8,FALSE),FALSE))</f>
        <v>1</v>
      </c>
      <c r="AV226" s="288">
        <f t="shared" si="34"/>
        <v>0</v>
      </c>
      <c r="AW226" s="284">
        <f ca="1">IF(OR(ISBLANK('Worksheet 2b'!$D$41),ISBLANK($D226),ISBLANK($E226),ISERROR(VLOOKUP('Worksheet 2b'!$D$41,INDIRECT(VLOOKUP('Crash Summary Worksheet'!$D226,'Crash Types &amp; Calculations'!$M$5:$N$9,2,FALSE)),VLOOKUP('Crash Summary Worksheet'!$E226,'Crash Types &amp; Calculations'!$D$5:$K$26,8,FALSE),FALSE))),1,VLOOKUP('Worksheet 2b'!$D$41,INDIRECT(VLOOKUP('Crash Summary Worksheet'!$D226,'Crash Types &amp; Calculations'!$M$5:$N$9,2,FALSE)),VLOOKUP('Crash Summary Worksheet'!$E226,'Crash Types &amp; Calculations'!$D$5:$K$26,8,FALSE),FALSE))</f>
        <v>1</v>
      </c>
      <c r="AX226" s="285">
        <f ca="1">IF(OR(ISBLANK('Worksheet 2b'!$D$41),ISBLANK($D226),ISBLANK($E226),$H226="N",ISBLANK($H226)),1,VLOOKUP('Worksheet 2b'!$D$41,INDIRECT(VLOOKUP('Crash Summary Worksheet'!$D226,'Crash Types &amp; Calculations'!$M$5:$N$9,2,FALSE)),VLOOKUP("Wet Pavement",'Crash Types &amp; Calculations'!$D$5:$K$26,8,FALSE),FALSE))</f>
        <v>1</v>
      </c>
      <c r="AY226" s="287">
        <f ca="1">IF(OR(ISBLANK('Worksheet 2b'!$D$41),ISBLANK($D226),ISBLANK($E226),$G226="N",ISBLANK($G226)),1,VLOOKUP('Worksheet 2b'!$D$41,INDIRECT(VLOOKUP('Crash Summary Worksheet'!$D226,'Crash Types &amp; Calculations'!$M$5:$N$9,2,FALSE)),VLOOKUP("Night",'Crash Types &amp; Calculations'!$D$5:$K$26,8,FALSE),FALSE))</f>
        <v>1</v>
      </c>
      <c r="AZ226" s="288">
        <f t="shared" si="35"/>
        <v>0</v>
      </c>
    </row>
    <row r="227" spans="1:52" x14ac:dyDescent="0.2">
      <c r="A227" s="618">
        <v>222</v>
      </c>
      <c r="B227" s="118"/>
      <c r="C227" s="119"/>
      <c r="D227" s="117"/>
      <c r="E227" s="117"/>
      <c r="F227" s="117"/>
      <c r="G227" s="118"/>
      <c r="H227" s="118"/>
      <c r="I227" s="118"/>
      <c r="J227" s="118"/>
      <c r="K227" s="117"/>
      <c r="L227" s="120"/>
      <c r="M227" s="289">
        <f t="shared" si="36"/>
        <v>0</v>
      </c>
      <c r="N227" s="290">
        <f t="shared" si="37"/>
        <v>1</v>
      </c>
      <c r="O227" s="283">
        <f>IF(ISBLANK('Worksheet 2a'!$D$13),1,
IF(AND(MAX(AC227:AE227)&gt;1,MIN(AC227:AE227)&lt;=1),MAX(AC227:AE227)*MIN(AC227:AE227),
IF(MIN(AC227:AE227)&gt;=1,MAX(AC227:AE227),MIN(AC227:AE227))))</f>
        <v>1</v>
      </c>
      <c r="P227" s="283">
        <f>IF(ISBLANK('Worksheet 2a'!$D$27),1,
IF(AND(MAX(AG227:AI227)&gt;1,MIN(AG227:AI227)&lt;=1),MAX(AG227:AI227)*MIN(AG227:AI227),
IF(MIN(AG227:AI227)&gt;=1,MAX(AG227:AI227),MIN(AG227:AI227))))</f>
        <v>1</v>
      </c>
      <c r="Q227" s="283">
        <f>IF(ISBLANK('Worksheet 2a'!$D$41),1,
IF(AND(MAX(AK227:AM227)&gt;1,MIN(AK227:AM227)&lt;=1),MAX(AK227:AM227)*MIN(AK227:AM227),
IF(MIN(AK227:AM227)&gt;=1,MAX(AK227:AM227),MIN(AK227:AM227))))</f>
        <v>1</v>
      </c>
      <c r="R227" s="283">
        <f>IF(ISBLANK('Worksheet 2b'!$D$13),1,
IF(AND(MAX(AO227:AQ227)&gt;1,MIN(AO227:AQ227)&lt;=1),MAX(AO227:AQ227)*MIN(AO227:AQ227),
IF(MIN(AO227:AQ227)&gt;=1,MAX(AO227:AQ227),MIN(AO227:AQ227))))</f>
        <v>1</v>
      </c>
      <c r="S227" s="283">
        <f>IF(ISBLANK('Worksheet 2b'!$D$27),1,
IF(AND(MAX(AS227:AU227)&gt;1,MIN(AS227:AU227)&lt;=1),MAX(AS227:AU227)*MIN(AS227:AU227),
IF(MIN(AS227:AU227)&gt;=1,MAX(AS227:AU227),MIN(AS227:AU227))))</f>
        <v>1</v>
      </c>
      <c r="T227" s="283">
        <f>IF(ISBLANK('Worksheet 2b'!$D$41),1,
IF(AND(MAX(AW227:AY227)&gt;1,MIN(AW227:AY227)&lt;=1),MAX(AW227:AY227)*MIN(AW227:AY227),
IF(MIN(AW227:AY227)&gt;=1,MAX(AW227:AY227),MIN(AW227:AY227))))</f>
        <v>1</v>
      </c>
      <c r="U227" s="669" cm="1">
        <f t="array" ref="U227">IF(MAX(O227:T227)&lt;=1,1,PRODUCT(IF(O227:T227&gt;=1,O227:T227)))</f>
        <v>1</v>
      </c>
      <c r="V227" s="669">
        <f t="shared" si="38"/>
        <v>1</v>
      </c>
      <c r="W227" s="683" t="str">
        <f t="shared" si="39"/>
        <v>X</v>
      </c>
      <c r="X227" s="683">
        <f>IF(P227=MIN($O227:$T227),IF(COUNTIF($W227:W227,"X")&gt;0,P227,"X"),P227)</f>
        <v>1</v>
      </c>
      <c r="Y227" s="683">
        <f>IF(Q227=MIN($O227:$T227),IF(COUNTIF($W227:X227,"X")&gt;0,Q227,"X"),Q227)</f>
        <v>1</v>
      </c>
      <c r="Z227" s="683">
        <f>IF(R227=MIN($O227:$T227),IF(COUNTIF($W227:Y227,"X")&gt;0,R227,"X"),R227)</f>
        <v>1</v>
      </c>
      <c r="AA227" s="683">
        <f>IF(S227=MIN($O227:$T227),IF(COUNTIF($W227:Z227,"X")&gt;0,S227,"X"),S227)</f>
        <v>1</v>
      </c>
      <c r="AB227" s="684">
        <f>IF(T227=MIN($O227:$T227),IF(COUNTIF($W227:AA227,"X")&gt;0,T227,"X"),T227)</f>
        <v>1</v>
      </c>
      <c r="AC227" s="284">
        <f ca="1">IF(OR(ISBLANK('Worksheet 2a'!$D$13),ISBLANK($D227),ISBLANK($E227),ISERROR(VLOOKUP('Worksheet 2a'!$D$13,INDIRECT(VLOOKUP('Crash Summary Worksheet'!$D227,'Crash Types &amp; Calculations'!$M$5:$N$9,2,FALSE)),VLOOKUP('Crash Summary Worksheet'!$E227,'Crash Types &amp; Calculations'!$D$5:$K$26,8,FALSE),FALSE))),1,VLOOKUP('Worksheet 2a'!$D$13,INDIRECT(VLOOKUP('Crash Summary Worksheet'!$D227,'Crash Types &amp; Calculations'!$M$5:$N$9,2,FALSE)),VLOOKUP('Crash Summary Worksheet'!$E227,'Crash Types &amp; Calculations'!$D$5:$K$26,8,FALSE),FALSE))</f>
        <v>1</v>
      </c>
      <c r="AD227" s="285">
        <f ca="1">IF(OR(ISBLANK('Worksheet 2a'!$D$13),ISBLANK($D227),ISBLANK($E227),$H227="N",ISBLANK($H227)),1,VLOOKUP('Worksheet 2a'!$D$13,INDIRECT(VLOOKUP('Crash Summary Worksheet'!$D227,'Crash Types &amp; Calculations'!$M$5:$N$9,2,FALSE)),VLOOKUP("Wet Pavement",'Crash Types &amp; Calculations'!$D$5:$K$26,8,FALSE),FALSE))</f>
        <v>1</v>
      </c>
      <c r="AE227" s="286">
        <f ca="1">IF(OR(ISBLANK('Worksheet 2a'!$D$13),ISBLANK($D227),ISBLANK($E227),$G227="N",ISBLANK($G227)),1,VLOOKUP('Worksheet 2a'!$D$13,INDIRECT(VLOOKUP('Crash Summary Worksheet'!$D227,'Crash Types &amp; Calculations'!$M$5:$N$9,2,FALSE)),VLOOKUP("Night",'Crash Types &amp; Calculations'!$D$5:$K$26,8,FALSE),FALSE))</f>
        <v>1</v>
      </c>
      <c r="AF227" s="288">
        <f t="shared" si="30"/>
        <v>0</v>
      </c>
      <c r="AG227" s="284">
        <f ca="1">IF(OR(ISBLANK('Worksheet 2a'!$D$27),ISBLANK($D227),ISBLANK($E227),ISERROR(VLOOKUP('Worksheet 2a'!$D$27,INDIRECT(VLOOKUP('Crash Summary Worksheet'!$D227,'Crash Types &amp; Calculations'!$M$5:$N$9,2,FALSE)),VLOOKUP('Crash Summary Worksheet'!$E227,'Crash Types &amp; Calculations'!$D$5:$K$26,8,FALSE),FALSE))),1,VLOOKUP('Worksheet 2a'!$D$27,INDIRECT(VLOOKUP('Crash Summary Worksheet'!$D227,'Crash Types &amp; Calculations'!$M$5:$N$9,2,FALSE)),VLOOKUP('Crash Summary Worksheet'!$E227,'Crash Types &amp; Calculations'!$D$5:$K$26,8,FALSE),FALSE))</f>
        <v>1</v>
      </c>
      <c r="AH227" s="285">
        <f ca="1">IF(OR(ISBLANK('Worksheet 2a'!$D$27),ISBLANK($D227),ISBLANK($E227),$H227="N",ISBLANK($H227)),1,VLOOKUP('Worksheet 2a'!$D$27,INDIRECT(VLOOKUP('Crash Summary Worksheet'!$D227,'Crash Types &amp; Calculations'!$M$5:$N$9,2,FALSE)),VLOOKUP("Wet Pavement",'Crash Types &amp; Calculations'!$D$5:$K$26,8,FALSE),FALSE))</f>
        <v>1</v>
      </c>
      <c r="AI227" s="286">
        <f ca="1">IF(OR(ISBLANK('Worksheet 2a'!$D$27),ISBLANK($D227),ISBLANK($E227),$G227="N",ISBLANK($G227)),1,VLOOKUP('Worksheet 2a'!$D$27,INDIRECT(VLOOKUP('Crash Summary Worksheet'!$D227,'Crash Types &amp; Calculations'!$M$5:$N$9,2,FALSE)),VLOOKUP("Night",'Crash Types &amp; Calculations'!$D$5:$K$26,8,FALSE),FALSE))</f>
        <v>1</v>
      </c>
      <c r="AJ227" s="288">
        <f t="shared" si="31"/>
        <v>0</v>
      </c>
      <c r="AK227" s="284">
        <f ca="1">IF(OR(ISBLANK('Worksheet 2a'!$D$41),ISBLANK($D227),ISBLANK($E227),ISERROR(VLOOKUP('Worksheet 2a'!$D$41,INDIRECT(VLOOKUP('Crash Summary Worksheet'!$D227,'Crash Types &amp; Calculations'!$M$5:$N$9,2,FALSE)),VLOOKUP('Crash Summary Worksheet'!$E227,'Crash Types &amp; Calculations'!$D$5:$K$26,8,FALSE),FALSE))),1,VLOOKUP('Worksheet 2a'!$D$41,INDIRECT(VLOOKUP('Crash Summary Worksheet'!$D227,'Crash Types &amp; Calculations'!$M$5:$N$9,2,FALSE)),VLOOKUP('Crash Summary Worksheet'!$E227,'Crash Types &amp; Calculations'!$D$5:$K$26,8,FALSE),FALSE))</f>
        <v>1</v>
      </c>
      <c r="AL227" s="285">
        <f ca="1">IF(OR(ISBLANK('Worksheet 2a'!$D$41),ISBLANK($D227),ISBLANK($E227),$H227="N",ISBLANK($H227)),1,VLOOKUP('Worksheet 2a'!$D$41,INDIRECT(VLOOKUP('Crash Summary Worksheet'!$D227,'Crash Types &amp; Calculations'!$M$5:$N$9,2,FALSE)),VLOOKUP("Wet Pavement",'Crash Types &amp; Calculations'!$D$5:$K$26,8,FALSE),FALSE))</f>
        <v>1</v>
      </c>
      <c r="AM227" s="287">
        <f ca="1">IF(OR(ISBLANK('Worksheet 2a'!$D$41),ISBLANK($D227),ISBLANK($E227),$G227="N",ISBLANK($G227)),1,VLOOKUP('Worksheet 2a'!$D$41,INDIRECT(VLOOKUP('Crash Summary Worksheet'!$D227,'Crash Types &amp; Calculations'!$M$5:$N$9,2,FALSE)),VLOOKUP("Night",'Crash Types &amp; Calculations'!$D$5:$K$26,8,FALSE),FALSE))</f>
        <v>1</v>
      </c>
      <c r="AN227" s="288">
        <f t="shared" si="32"/>
        <v>0</v>
      </c>
      <c r="AO227" s="284">
        <f ca="1">IF(OR(ISBLANK('Worksheet 2b'!$D$13),ISBLANK($D227),ISBLANK($E227),ISERROR(VLOOKUP('Worksheet 2b'!$D$13,INDIRECT(VLOOKUP('Crash Summary Worksheet'!$D227,'Crash Types &amp; Calculations'!$M$5:$N$9,2,FALSE)),VLOOKUP('Crash Summary Worksheet'!$E227,'Crash Types &amp; Calculations'!$D$5:$K$26,8,FALSE),FALSE))),1,VLOOKUP('Worksheet 2b'!$D$13,INDIRECT(VLOOKUP('Crash Summary Worksheet'!$D227,'Crash Types &amp; Calculations'!$M$5:$N$9,2,FALSE)),VLOOKUP('Crash Summary Worksheet'!$E227,'Crash Types &amp; Calculations'!$D$5:$K$26,8,FALSE),FALSE))</f>
        <v>1</v>
      </c>
      <c r="AP227" s="285">
        <f ca="1">IF(OR(ISBLANK('Worksheet 2b'!$D$13),ISBLANK($D227),ISBLANK($E227),$H227="N",ISBLANK($H227)),1,VLOOKUP('Worksheet 2b'!$D$13,INDIRECT(VLOOKUP('Crash Summary Worksheet'!$D227,'Crash Types &amp; Calculations'!$M$5:$N$9,2,FALSE)),VLOOKUP("Wet Pavement",'Crash Types &amp; Calculations'!$D$5:$K$26,8,FALSE),FALSE))</f>
        <v>1</v>
      </c>
      <c r="AQ227" s="286">
        <f ca="1">IF(OR(ISBLANK('Worksheet 2b'!$D$13),ISBLANK($D227),ISBLANK($E227),$G227="N",ISBLANK($G227)),1,VLOOKUP('Worksheet 2b'!$D$13,INDIRECT(VLOOKUP('Crash Summary Worksheet'!$D227,'Crash Types &amp; Calculations'!$M$5:$N$9,2,FALSE)),VLOOKUP("Night",'Crash Types &amp; Calculations'!$D$5:$K$26,8,FALSE),FALSE))</f>
        <v>1</v>
      </c>
      <c r="AR227" s="288">
        <f t="shared" si="33"/>
        <v>0</v>
      </c>
      <c r="AS227" s="284">
        <f ca="1">IF(OR(ISBLANK('Worksheet 2b'!$D$27),ISBLANK($D227),ISBLANK($E227),ISERROR(VLOOKUP('Worksheet 2b'!$D$27,INDIRECT(VLOOKUP('Crash Summary Worksheet'!$D227,'Crash Types &amp; Calculations'!$M$5:$N$9,2,FALSE)),VLOOKUP('Crash Summary Worksheet'!$E227,'Crash Types &amp; Calculations'!$D$5:$K$26,8,FALSE),FALSE))),1,VLOOKUP('Worksheet 2b'!$D$27,INDIRECT(VLOOKUP('Crash Summary Worksheet'!$D227,'Crash Types &amp; Calculations'!$M$5:$N$9,2,FALSE)),VLOOKUP('Crash Summary Worksheet'!$E227,'Crash Types &amp; Calculations'!$D$5:$K$26,8,FALSE),FALSE))</f>
        <v>1</v>
      </c>
      <c r="AT227" s="285">
        <f ca="1">IF(OR(ISBLANK('Worksheet 2b'!$D$27),ISBLANK($D227),ISBLANK($E227),$H227="N",ISBLANK($H227)),1,VLOOKUP('Worksheet 2b'!$D$27,INDIRECT(VLOOKUP('Crash Summary Worksheet'!$D227,'Crash Types &amp; Calculations'!$M$5:$N$9,2,FALSE)),VLOOKUP("Wet Pavement",'Crash Types &amp; Calculations'!$D$5:$K$26,8,FALSE),FALSE))</f>
        <v>1</v>
      </c>
      <c r="AU227" s="286">
        <f ca="1">IF(OR(ISBLANK('Worksheet 2b'!$D$27),ISBLANK($D227),ISBLANK($E227),$G227="N",ISBLANK($G227)),1,VLOOKUP('Worksheet 2b'!$D$27,INDIRECT(VLOOKUP('Crash Summary Worksheet'!$D227,'Crash Types &amp; Calculations'!$M$5:$N$9,2,FALSE)),VLOOKUP("Night",'Crash Types &amp; Calculations'!$D$5:$K$26,8,FALSE),FALSE))</f>
        <v>1</v>
      </c>
      <c r="AV227" s="288">
        <f t="shared" si="34"/>
        <v>0</v>
      </c>
      <c r="AW227" s="284">
        <f ca="1">IF(OR(ISBLANK('Worksheet 2b'!$D$41),ISBLANK($D227),ISBLANK($E227),ISERROR(VLOOKUP('Worksheet 2b'!$D$41,INDIRECT(VLOOKUP('Crash Summary Worksheet'!$D227,'Crash Types &amp; Calculations'!$M$5:$N$9,2,FALSE)),VLOOKUP('Crash Summary Worksheet'!$E227,'Crash Types &amp; Calculations'!$D$5:$K$26,8,FALSE),FALSE))),1,VLOOKUP('Worksheet 2b'!$D$41,INDIRECT(VLOOKUP('Crash Summary Worksheet'!$D227,'Crash Types &amp; Calculations'!$M$5:$N$9,2,FALSE)),VLOOKUP('Crash Summary Worksheet'!$E227,'Crash Types &amp; Calculations'!$D$5:$K$26,8,FALSE),FALSE))</f>
        <v>1</v>
      </c>
      <c r="AX227" s="285">
        <f ca="1">IF(OR(ISBLANK('Worksheet 2b'!$D$41),ISBLANK($D227),ISBLANK($E227),$H227="N",ISBLANK($H227)),1,VLOOKUP('Worksheet 2b'!$D$41,INDIRECT(VLOOKUP('Crash Summary Worksheet'!$D227,'Crash Types &amp; Calculations'!$M$5:$N$9,2,FALSE)),VLOOKUP("Wet Pavement",'Crash Types &amp; Calculations'!$D$5:$K$26,8,FALSE),FALSE))</f>
        <v>1</v>
      </c>
      <c r="AY227" s="287">
        <f ca="1">IF(OR(ISBLANK('Worksheet 2b'!$D$41),ISBLANK($D227),ISBLANK($E227),$G227="N",ISBLANK($G227)),1,VLOOKUP('Worksheet 2b'!$D$41,INDIRECT(VLOOKUP('Crash Summary Worksheet'!$D227,'Crash Types &amp; Calculations'!$M$5:$N$9,2,FALSE)),VLOOKUP("Night",'Crash Types &amp; Calculations'!$D$5:$K$26,8,FALSE),FALSE))</f>
        <v>1</v>
      </c>
      <c r="AZ227" s="288">
        <f t="shared" si="35"/>
        <v>0</v>
      </c>
    </row>
    <row r="228" spans="1:52" x14ac:dyDescent="0.2">
      <c r="A228" s="618">
        <v>223</v>
      </c>
      <c r="B228" s="118"/>
      <c r="C228" s="119"/>
      <c r="D228" s="117"/>
      <c r="E228" s="117"/>
      <c r="F228" s="117"/>
      <c r="G228" s="118"/>
      <c r="H228" s="118"/>
      <c r="I228" s="118"/>
      <c r="J228" s="118"/>
      <c r="K228" s="117"/>
      <c r="L228" s="120"/>
      <c r="M228" s="289">
        <f t="shared" si="36"/>
        <v>0</v>
      </c>
      <c r="N228" s="290">
        <f t="shared" si="37"/>
        <v>1</v>
      </c>
      <c r="O228" s="283">
        <f>IF(ISBLANK('Worksheet 2a'!$D$13),1,
IF(AND(MAX(AC228:AE228)&gt;1,MIN(AC228:AE228)&lt;=1),MAX(AC228:AE228)*MIN(AC228:AE228),
IF(MIN(AC228:AE228)&gt;=1,MAX(AC228:AE228),MIN(AC228:AE228))))</f>
        <v>1</v>
      </c>
      <c r="P228" s="283">
        <f>IF(ISBLANK('Worksheet 2a'!$D$27),1,
IF(AND(MAX(AG228:AI228)&gt;1,MIN(AG228:AI228)&lt;=1),MAX(AG228:AI228)*MIN(AG228:AI228),
IF(MIN(AG228:AI228)&gt;=1,MAX(AG228:AI228),MIN(AG228:AI228))))</f>
        <v>1</v>
      </c>
      <c r="Q228" s="283">
        <f>IF(ISBLANK('Worksheet 2a'!$D$41),1,
IF(AND(MAX(AK228:AM228)&gt;1,MIN(AK228:AM228)&lt;=1),MAX(AK228:AM228)*MIN(AK228:AM228),
IF(MIN(AK228:AM228)&gt;=1,MAX(AK228:AM228),MIN(AK228:AM228))))</f>
        <v>1</v>
      </c>
      <c r="R228" s="283">
        <f>IF(ISBLANK('Worksheet 2b'!$D$13),1,
IF(AND(MAX(AO228:AQ228)&gt;1,MIN(AO228:AQ228)&lt;=1),MAX(AO228:AQ228)*MIN(AO228:AQ228),
IF(MIN(AO228:AQ228)&gt;=1,MAX(AO228:AQ228),MIN(AO228:AQ228))))</f>
        <v>1</v>
      </c>
      <c r="S228" s="283">
        <f>IF(ISBLANK('Worksheet 2b'!$D$27),1,
IF(AND(MAX(AS228:AU228)&gt;1,MIN(AS228:AU228)&lt;=1),MAX(AS228:AU228)*MIN(AS228:AU228),
IF(MIN(AS228:AU228)&gt;=1,MAX(AS228:AU228),MIN(AS228:AU228))))</f>
        <v>1</v>
      </c>
      <c r="T228" s="283">
        <f>IF(ISBLANK('Worksheet 2b'!$D$41),1,
IF(AND(MAX(AW228:AY228)&gt;1,MIN(AW228:AY228)&lt;=1),MAX(AW228:AY228)*MIN(AW228:AY228),
IF(MIN(AW228:AY228)&gt;=1,MAX(AW228:AY228),MIN(AW228:AY228))))</f>
        <v>1</v>
      </c>
      <c r="U228" s="669" cm="1">
        <f t="array" ref="U228">IF(MAX(O228:T228)&lt;=1,1,PRODUCT(IF(O228:T228&gt;=1,O228:T228)))</f>
        <v>1</v>
      </c>
      <c r="V228" s="669">
        <f t="shared" si="38"/>
        <v>1</v>
      </c>
      <c r="W228" s="683" t="str">
        <f t="shared" si="39"/>
        <v>X</v>
      </c>
      <c r="X228" s="683">
        <f>IF(P228=MIN($O228:$T228),IF(COUNTIF($W228:W228,"X")&gt;0,P228,"X"),P228)</f>
        <v>1</v>
      </c>
      <c r="Y228" s="683">
        <f>IF(Q228=MIN($O228:$T228),IF(COUNTIF($W228:X228,"X")&gt;0,Q228,"X"),Q228)</f>
        <v>1</v>
      </c>
      <c r="Z228" s="683">
        <f>IF(R228=MIN($O228:$T228),IF(COUNTIF($W228:Y228,"X")&gt;0,R228,"X"),R228)</f>
        <v>1</v>
      </c>
      <c r="AA228" s="683">
        <f>IF(S228=MIN($O228:$T228),IF(COUNTIF($W228:Z228,"X")&gt;0,S228,"X"),S228)</f>
        <v>1</v>
      </c>
      <c r="AB228" s="684">
        <f>IF(T228=MIN($O228:$T228),IF(COUNTIF($W228:AA228,"X")&gt;0,T228,"X"),T228)</f>
        <v>1</v>
      </c>
      <c r="AC228" s="284">
        <f ca="1">IF(OR(ISBLANK('Worksheet 2a'!$D$13),ISBLANK($D228),ISBLANK($E228),ISERROR(VLOOKUP('Worksheet 2a'!$D$13,INDIRECT(VLOOKUP('Crash Summary Worksheet'!$D228,'Crash Types &amp; Calculations'!$M$5:$N$9,2,FALSE)),VLOOKUP('Crash Summary Worksheet'!$E228,'Crash Types &amp; Calculations'!$D$5:$K$26,8,FALSE),FALSE))),1,VLOOKUP('Worksheet 2a'!$D$13,INDIRECT(VLOOKUP('Crash Summary Worksheet'!$D228,'Crash Types &amp; Calculations'!$M$5:$N$9,2,FALSE)),VLOOKUP('Crash Summary Worksheet'!$E228,'Crash Types &amp; Calculations'!$D$5:$K$26,8,FALSE),FALSE))</f>
        <v>1</v>
      </c>
      <c r="AD228" s="285">
        <f ca="1">IF(OR(ISBLANK('Worksheet 2a'!$D$13),ISBLANK($D228),ISBLANK($E228),$H228="N",ISBLANK($H228)),1,VLOOKUP('Worksheet 2a'!$D$13,INDIRECT(VLOOKUP('Crash Summary Worksheet'!$D228,'Crash Types &amp; Calculations'!$M$5:$N$9,2,FALSE)),VLOOKUP("Wet Pavement",'Crash Types &amp; Calculations'!$D$5:$K$26,8,FALSE),FALSE))</f>
        <v>1</v>
      </c>
      <c r="AE228" s="286">
        <f ca="1">IF(OR(ISBLANK('Worksheet 2a'!$D$13),ISBLANK($D228),ISBLANK($E228),$G228="N",ISBLANK($G228)),1,VLOOKUP('Worksheet 2a'!$D$13,INDIRECT(VLOOKUP('Crash Summary Worksheet'!$D228,'Crash Types &amp; Calculations'!$M$5:$N$9,2,FALSE)),VLOOKUP("Night",'Crash Types &amp; Calculations'!$D$5:$K$26,8,FALSE),FALSE))</f>
        <v>1</v>
      </c>
      <c r="AF228" s="288">
        <f t="shared" si="30"/>
        <v>0</v>
      </c>
      <c r="AG228" s="284">
        <f ca="1">IF(OR(ISBLANK('Worksheet 2a'!$D$27),ISBLANK($D228),ISBLANK($E228),ISERROR(VLOOKUP('Worksheet 2a'!$D$27,INDIRECT(VLOOKUP('Crash Summary Worksheet'!$D228,'Crash Types &amp; Calculations'!$M$5:$N$9,2,FALSE)),VLOOKUP('Crash Summary Worksheet'!$E228,'Crash Types &amp; Calculations'!$D$5:$K$26,8,FALSE),FALSE))),1,VLOOKUP('Worksheet 2a'!$D$27,INDIRECT(VLOOKUP('Crash Summary Worksheet'!$D228,'Crash Types &amp; Calculations'!$M$5:$N$9,2,FALSE)),VLOOKUP('Crash Summary Worksheet'!$E228,'Crash Types &amp; Calculations'!$D$5:$K$26,8,FALSE),FALSE))</f>
        <v>1</v>
      </c>
      <c r="AH228" s="285">
        <f ca="1">IF(OR(ISBLANK('Worksheet 2a'!$D$27),ISBLANK($D228),ISBLANK($E228),$H228="N",ISBLANK($H228)),1,VLOOKUP('Worksheet 2a'!$D$27,INDIRECT(VLOOKUP('Crash Summary Worksheet'!$D228,'Crash Types &amp; Calculations'!$M$5:$N$9,2,FALSE)),VLOOKUP("Wet Pavement",'Crash Types &amp; Calculations'!$D$5:$K$26,8,FALSE),FALSE))</f>
        <v>1</v>
      </c>
      <c r="AI228" s="286">
        <f ca="1">IF(OR(ISBLANK('Worksheet 2a'!$D$27),ISBLANK($D228),ISBLANK($E228),$G228="N",ISBLANK($G228)),1,VLOOKUP('Worksheet 2a'!$D$27,INDIRECT(VLOOKUP('Crash Summary Worksheet'!$D228,'Crash Types &amp; Calculations'!$M$5:$N$9,2,FALSE)),VLOOKUP("Night",'Crash Types &amp; Calculations'!$D$5:$K$26,8,FALSE),FALSE))</f>
        <v>1</v>
      </c>
      <c r="AJ228" s="288">
        <f t="shared" si="31"/>
        <v>0</v>
      </c>
      <c r="AK228" s="284">
        <f ca="1">IF(OR(ISBLANK('Worksheet 2a'!$D$41),ISBLANK($D228),ISBLANK($E228),ISERROR(VLOOKUP('Worksheet 2a'!$D$41,INDIRECT(VLOOKUP('Crash Summary Worksheet'!$D228,'Crash Types &amp; Calculations'!$M$5:$N$9,2,FALSE)),VLOOKUP('Crash Summary Worksheet'!$E228,'Crash Types &amp; Calculations'!$D$5:$K$26,8,FALSE),FALSE))),1,VLOOKUP('Worksheet 2a'!$D$41,INDIRECT(VLOOKUP('Crash Summary Worksheet'!$D228,'Crash Types &amp; Calculations'!$M$5:$N$9,2,FALSE)),VLOOKUP('Crash Summary Worksheet'!$E228,'Crash Types &amp; Calculations'!$D$5:$K$26,8,FALSE),FALSE))</f>
        <v>1</v>
      </c>
      <c r="AL228" s="285">
        <f ca="1">IF(OR(ISBLANK('Worksheet 2a'!$D$41),ISBLANK($D228),ISBLANK($E228),$H228="N",ISBLANK($H228)),1,VLOOKUP('Worksheet 2a'!$D$41,INDIRECT(VLOOKUP('Crash Summary Worksheet'!$D228,'Crash Types &amp; Calculations'!$M$5:$N$9,2,FALSE)),VLOOKUP("Wet Pavement",'Crash Types &amp; Calculations'!$D$5:$K$26,8,FALSE),FALSE))</f>
        <v>1</v>
      </c>
      <c r="AM228" s="287">
        <f ca="1">IF(OR(ISBLANK('Worksheet 2a'!$D$41),ISBLANK($D228),ISBLANK($E228),$G228="N",ISBLANK($G228)),1,VLOOKUP('Worksheet 2a'!$D$41,INDIRECT(VLOOKUP('Crash Summary Worksheet'!$D228,'Crash Types &amp; Calculations'!$M$5:$N$9,2,FALSE)),VLOOKUP("Night",'Crash Types &amp; Calculations'!$D$5:$K$26,8,FALSE),FALSE))</f>
        <v>1</v>
      </c>
      <c r="AN228" s="288">
        <f t="shared" si="32"/>
        <v>0</v>
      </c>
      <c r="AO228" s="284">
        <f ca="1">IF(OR(ISBLANK('Worksheet 2b'!$D$13),ISBLANK($D228),ISBLANK($E228),ISERROR(VLOOKUP('Worksheet 2b'!$D$13,INDIRECT(VLOOKUP('Crash Summary Worksheet'!$D228,'Crash Types &amp; Calculations'!$M$5:$N$9,2,FALSE)),VLOOKUP('Crash Summary Worksheet'!$E228,'Crash Types &amp; Calculations'!$D$5:$K$26,8,FALSE),FALSE))),1,VLOOKUP('Worksheet 2b'!$D$13,INDIRECT(VLOOKUP('Crash Summary Worksheet'!$D228,'Crash Types &amp; Calculations'!$M$5:$N$9,2,FALSE)),VLOOKUP('Crash Summary Worksheet'!$E228,'Crash Types &amp; Calculations'!$D$5:$K$26,8,FALSE),FALSE))</f>
        <v>1</v>
      </c>
      <c r="AP228" s="285">
        <f ca="1">IF(OR(ISBLANK('Worksheet 2b'!$D$13),ISBLANK($D228),ISBLANK($E228),$H228="N",ISBLANK($H228)),1,VLOOKUP('Worksheet 2b'!$D$13,INDIRECT(VLOOKUP('Crash Summary Worksheet'!$D228,'Crash Types &amp; Calculations'!$M$5:$N$9,2,FALSE)),VLOOKUP("Wet Pavement",'Crash Types &amp; Calculations'!$D$5:$K$26,8,FALSE),FALSE))</f>
        <v>1</v>
      </c>
      <c r="AQ228" s="286">
        <f ca="1">IF(OR(ISBLANK('Worksheet 2b'!$D$13),ISBLANK($D228),ISBLANK($E228),$G228="N",ISBLANK($G228)),1,VLOOKUP('Worksheet 2b'!$D$13,INDIRECT(VLOOKUP('Crash Summary Worksheet'!$D228,'Crash Types &amp; Calculations'!$M$5:$N$9,2,FALSE)),VLOOKUP("Night",'Crash Types &amp; Calculations'!$D$5:$K$26,8,FALSE),FALSE))</f>
        <v>1</v>
      </c>
      <c r="AR228" s="288">
        <f t="shared" si="33"/>
        <v>0</v>
      </c>
      <c r="AS228" s="284">
        <f ca="1">IF(OR(ISBLANK('Worksheet 2b'!$D$27),ISBLANK($D228),ISBLANK($E228),ISERROR(VLOOKUP('Worksheet 2b'!$D$27,INDIRECT(VLOOKUP('Crash Summary Worksheet'!$D228,'Crash Types &amp; Calculations'!$M$5:$N$9,2,FALSE)),VLOOKUP('Crash Summary Worksheet'!$E228,'Crash Types &amp; Calculations'!$D$5:$K$26,8,FALSE),FALSE))),1,VLOOKUP('Worksheet 2b'!$D$27,INDIRECT(VLOOKUP('Crash Summary Worksheet'!$D228,'Crash Types &amp; Calculations'!$M$5:$N$9,2,FALSE)),VLOOKUP('Crash Summary Worksheet'!$E228,'Crash Types &amp; Calculations'!$D$5:$K$26,8,FALSE),FALSE))</f>
        <v>1</v>
      </c>
      <c r="AT228" s="285">
        <f ca="1">IF(OR(ISBLANK('Worksheet 2b'!$D$27),ISBLANK($D228),ISBLANK($E228),$H228="N",ISBLANK($H228)),1,VLOOKUP('Worksheet 2b'!$D$27,INDIRECT(VLOOKUP('Crash Summary Worksheet'!$D228,'Crash Types &amp; Calculations'!$M$5:$N$9,2,FALSE)),VLOOKUP("Wet Pavement",'Crash Types &amp; Calculations'!$D$5:$K$26,8,FALSE),FALSE))</f>
        <v>1</v>
      </c>
      <c r="AU228" s="286">
        <f ca="1">IF(OR(ISBLANK('Worksheet 2b'!$D$27),ISBLANK($D228),ISBLANK($E228),$G228="N",ISBLANK($G228)),1,VLOOKUP('Worksheet 2b'!$D$27,INDIRECT(VLOOKUP('Crash Summary Worksheet'!$D228,'Crash Types &amp; Calculations'!$M$5:$N$9,2,FALSE)),VLOOKUP("Night",'Crash Types &amp; Calculations'!$D$5:$K$26,8,FALSE),FALSE))</f>
        <v>1</v>
      </c>
      <c r="AV228" s="288">
        <f t="shared" si="34"/>
        <v>0</v>
      </c>
      <c r="AW228" s="284">
        <f ca="1">IF(OR(ISBLANK('Worksheet 2b'!$D$41),ISBLANK($D228),ISBLANK($E228),ISERROR(VLOOKUP('Worksheet 2b'!$D$41,INDIRECT(VLOOKUP('Crash Summary Worksheet'!$D228,'Crash Types &amp; Calculations'!$M$5:$N$9,2,FALSE)),VLOOKUP('Crash Summary Worksheet'!$E228,'Crash Types &amp; Calculations'!$D$5:$K$26,8,FALSE),FALSE))),1,VLOOKUP('Worksheet 2b'!$D$41,INDIRECT(VLOOKUP('Crash Summary Worksheet'!$D228,'Crash Types &amp; Calculations'!$M$5:$N$9,2,FALSE)),VLOOKUP('Crash Summary Worksheet'!$E228,'Crash Types &amp; Calculations'!$D$5:$K$26,8,FALSE),FALSE))</f>
        <v>1</v>
      </c>
      <c r="AX228" s="285">
        <f ca="1">IF(OR(ISBLANK('Worksheet 2b'!$D$41),ISBLANK($D228),ISBLANK($E228),$H228="N",ISBLANK($H228)),1,VLOOKUP('Worksheet 2b'!$D$41,INDIRECT(VLOOKUP('Crash Summary Worksheet'!$D228,'Crash Types &amp; Calculations'!$M$5:$N$9,2,FALSE)),VLOOKUP("Wet Pavement",'Crash Types &amp; Calculations'!$D$5:$K$26,8,FALSE),FALSE))</f>
        <v>1</v>
      </c>
      <c r="AY228" s="287">
        <f ca="1">IF(OR(ISBLANK('Worksheet 2b'!$D$41),ISBLANK($D228),ISBLANK($E228),$G228="N",ISBLANK($G228)),1,VLOOKUP('Worksheet 2b'!$D$41,INDIRECT(VLOOKUP('Crash Summary Worksheet'!$D228,'Crash Types &amp; Calculations'!$M$5:$N$9,2,FALSE)),VLOOKUP("Night",'Crash Types &amp; Calculations'!$D$5:$K$26,8,FALSE),FALSE))</f>
        <v>1</v>
      </c>
      <c r="AZ228" s="288">
        <f t="shared" si="35"/>
        <v>0</v>
      </c>
    </row>
    <row r="229" spans="1:52" x14ac:dyDescent="0.2">
      <c r="A229" s="618">
        <v>224</v>
      </c>
      <c r="B229" s="118"/>
      <c r="C229" s="119"/>
      <c r="D229" s="117"/>
      <c r="E229" s="117"/>
      <c r="F229" s="117"/>
      <c r="G229" s="118"/>
      <c r="H229" s="118"/>
      <c r="I229" s="118"/>
      <c r="J229" s="118"/>
      <c r="K229" s="117"/>
      <c r="L229" s="120"/>
      <c r="M229" s="289">
        <f t="shared" si="36"/>
        <v>0</v>
      </c>
      <c r="N229" s="290">
        <f t="shared" si="37"/>
        <v>1</v>
      </c>
      <c r="O229" s="283">
        <f>IF(ISBLANK('Worksheet 2a'!$D$13),1,
IF(AND(MAX(AC229:AE229)&gt;1,MIN(AC229:AE229)&lt;=1),MAX(AC229:AE229)*MIN(AC229:AE229),
IF(MIN(AC229:AE229)&gt;=1,MAX(AC229:AE229),MIN(AC229:AE229))))</f>
        <v>1</v>
      </c>
      <c r="P229" s="283">
        <f>IF(ISBLANK('Worksheet 2a'!$D$27),1,
IF(AND(MAX(AG229:AI229)&gt;1,MIN(AG229:AI229)&lt;=1),MAX(AG229:AI229)*MIN(AG229:AI229),
IF(MIN(AG229:AI229)&gt;=1,MAX(AG229:AI229),MIN(AG229:AI229))))</f>
        <v>1</v>
      </c>
      <c r="Q229" s="283">
        <f>IF(ISBLANK('Worksheet 2a'!$D$41),1,
IF(AND(MAX(AK229:AM229)&gt;1,MIN(AK229:AM229)&lt;=1),MAX(AK229:AM229)*MIN(AK229:AM229),
IF(MIN(AK229:AM229)&gt;=1,MAX(AK229:AM229),MIN(AK229:AM229))))</f>
        <v>1</v>
      </c>
      <c r="R229" s="283">
        <f>IF(ISBLANK('Worksheet 2b'!$D$13),1,
IF(AND(MAX(AO229:AQ229)&gt;1,MIN(AO229:AQ229)&lt;=1),MAX(AO229:AQ229)*MIN(AO229:AQ229),
IF(MIN(AO229:AQ229)&gt;=1,MAX(AO229:AQ229),MIN(AO229:AQ229))))</f>
        <v>1</v>
      </c>
      <c r="S229" s="283">
        <f>IF(ISBLANK('Worksheet 2b'!$D$27),1,
IF(AND(MAX(AS229:AU229)&gt;1,MIN(AS229:AU229)&lt;=1),MAX(AS229:AU229)*MIN(AS229:AU229),
IF(MIN(AS229:AU229)&gt;=1,MAX(AS229:AU229),MIN(AS229:AU229))))</f>
        <v>1</v>
      </c>
      <c r="T229" s="283">
        <f>IF(ISBLANK('Worksheet 2b'!$D$41),1,
IF(AND(MAX(AW229:AY229)&gt;1,MIN(AW229:AY229)&lt;=1),MAX(AW229:AY229)*MIN(AW229:AY229),
IF(MIN(AW229:AY229)&gt;=1,MAX(AW229:AY229),MIN(AW229:AY229))))</f>
        <v>1</v>
      </c>
      <c r="U229" s="669" cm="1">
        <f t="array" ref="U229">IF(MAX(O229:T229)&lt;=1,1,PRODUCT(IF(O229:T229&gt;=1,O229:T229)))</f>
        <v>1</v>
      </c>
      <c r="V229" s="669">
        <f t="shared" si="38"/>
        <v>1</v>
      </c>
      <c r="W229" s="683" t="str">
        <f t="shared" si="39"/>
        <v>X</v>
      </c>
      <c r="X229" s="683">
        <f>IF(P229=MIN($O229:$T229),IF(COUNTIF($W229:W229,"X")&gt;0,P229,"X"),P229)</f>
        <v>1</v>
      </c>
      <c r="Y229" s="683">
        <f>IF(Q229=MIN($O229:$T229),IF(COUNTIF($W229:X229,"X")&gt;0,Q229,"X"),Q229)</f>
        <v>1</v>
      </c>
      <c r="Z229" s="683">
        <f>IF(R229=MIN($O229:$T229),IF(COUNTIF($W229:Y229,"X")&gt;0,R229,"X"),R229)</f>
        <v>1</v>
      </c>
      <c r="AA229" s="683">
        <f>IF(S229=MIN($O229:$T229),IF(COUNTIF($W229:Z229,"X")&gt;0,S229,"X"),S229)</f>
        <v>1</v>
      </c>
      <c r="AB229" s="684">
        <f>IF(T229=MIN($O229:$T229),IF(COUNTIF($W229:AA229,"X")&gt;0,T229,"X"),T229)</f>
        <v>1</v>
      </c>
      <c r="AC229" s="284">
        <f ca="1">IF(OR(ISBLANK('Worksheet 2a'!$D$13),ISBLANK($D229),ISBLANK($E229),ISERROR(VLOOKUP('Worksheet 2a'!$D$13,INDIRECT(VLOOKUP('Crash Summary Worksheet'!$D229,'Crash Types &amp; Calculations'!$M$5:$N$9,2,FALSE)),VLOOKUP('Crash Summary Worksheet'!$E229,'Crash Types &amp; Calculations'!$D$5:$K$26,8,FALSE),FALSE))),1,VLOOKUP('Worksheet 2a'!$D$13,INDIRECT(VLOOKUP('Crash Summary Worksheet'!$D229,'Crash Types &amp; Calculations'!$M$5:$N$9,2,FALSE)),VLOOKUP('Crash Summary Worksheet'!$E229,'Crash Types &amp; Calculations'!$D$5:$K$26,8,FALSE),FALSE))</f>
        <v>1</v>
      </c>
      <c r="AD229" s="285">
        <f ca="1">IF(OR(ISBLANK('Worksheet 2a'!$D$13),ISBLANK($D229),ISBLANK($E229),$H229="N",ISBLANK($H229)),1,VLOOKUP('Worksheet 2a'!$D$13,INDIRECT(VLOOKUP('Crash Summary Worksheet'!$D229,'Crash Types &amp; Calculations'!$M$5:$N$9,2,FALSE)),VLOOKUP("Wet Pavement",'Crash Types &amp; Calculations'!$D$5:$K$26,8,FALSE),FALSE))</f>
        <v>1</v>
      </c>
      <c r="AE229" s="286">
        <f ca="1">IF(OR(ISBLANK('Worksheet 2a'!$D$13),ISBLANK($D229),ISBLANK($E229),$G229="N",ISBLANK($G229)),1,VLOOKUP('Worksheet 2a'!$D$13,INDIRECT(VLOOKUP('Crash Summary Worksheet'!$D229,'Crash Types &amp; Calculations'!$M$5:$N$9,2,FALSE)),VLOOKUP("Night",'Crash Types &amp; Calculations'!$D$5:$K$26,8,FALSE),FALSE))</f>
        <v>1</v>
      </c>
      <c r="AF229" s="288">
        <f t="shared" si="30"/>
        <v>0</v>
      </c>
      <c r="AG229" s="284">
        <f ca="1">IF(OR(ISBLANK('Worksheet 2a'!$D$27),ISBLANK($D229),ISBLANK($E229),ISERROR(VLOOKUP('Worksheet 2a'!$D$27,INDIRECT(VLOOKUP('Crash Summary Worksheet'!$D229,'Crash Types &amp; Calculations'!$M$5:$N$9,2,FALSE)),VLOOKUP('Crash Summary Worksheet'!$E229,'Crash Types &amp; Calculations'!$D$5:$K$26,8,FALSE),FALSE))),1,VLOOKUP('Worksheet 2a'!$D$27,INDIRECT(VLOOKUP('Crash Summary Worksheet'!$D229,'Crash Types &amp; Calculations'!$M$5:$N$9,2,FALSE)),VLOOKUP('Crash Summary Worksheet'!$E229,'Crash Types &amp; Calculations'!$D$5:$K$26,8,FALSE),FALSE))</f>
        <v>1</v>
      </c>
      <c r="AH229" s="285">
        <f ca="1">IF(OR(ISBLANK('Worksheet 2a'!$D$27),ISBLANK($D229),ISBLANK($E229),$H229="N",ISBLANK($H229)),1,VLOOKUP('Worksheet 2a'!$D$27,INDIRECT(VLOOKUP('Crash Summary Worksheet'!$D229,'Crash Types &amp; Calculations'!$M$5:$N$9,2,FALSE)),VLOOKUP("Wet Pavement",'Crash Types &amp; Calculations'!$D$5:$K$26,8,FALSE),FALSE))</f>
        <v>1</v>
      </c>
      <c r="AI229" s="286">
        <f ca="1">IF(OR(ISBLANK('Worksheet 2a'!$D$27),ISBLANK($D229),ISBLANK($E229),$G229="N",ISBLANK($G229)),1,VLOOKUP('Worksheet 2a'!$D$27,INDIRECT(VLOOKUP('Crash Summary Worksheet'!$D229,'Crash Types &amp; Calculations'!$M$5:$N$9,2,FALSE)),VLOOKUP("Night",'Crash Types &amp; Calculations'!$D$5:$K$26,8,FALSE),FALSE))</f>
        <v>1</v>
      </c>
      <c r="AJ229" s="288">
        <f t="shared" si="31"/>
        <v>0</v>
      </c>
      <c r="AK229" s="284">
        <f ca="1">IF(OR(ISBLANK('Worksheet 2a'!$D$41),ISBLANK($D229),ISBLANK($E229),ISERROR(VLOOKUP('Worksheet 2a'!$D$41,INDIRECT(VLOOKUP('Crash Summary Worksheet'!$D229,'Crash Types &amp; Calculations'!$M$5:$N$9,2,FALSE)),VLOOKUP('Crash Summary Worksheet'!$E229,'Crash Types &amp; Calculations'!$D$5:$K$26,8,FALSE),FALSE))),1,VLOOKUP('Worksheet 2a'!$D$41,INDIRECT(VLOOKUP('Crash Summary Worksheet'!$D229,'Crash Types &amp; Calculations'!$M$5:$N$9,2,FALSE)),VLOOKUP('Crash Summary Worksheet'!$E229,'Crash Types &amp; Calculations'!$D$5:$K$26,8,FALSE),FALSE))</f>
        <v>1</v>
      </c>
      <c r="AL229" s="285">
        <f ca="1">IF(OR(ISBLANK('Worksheet 2a'!$D$41),ISBLANK($D229),ISBLANK($E229),$H229="N",ISBLANK($H229)),1,VLOOKUP('Worksheet 2a'!$D$41,INDIRECT(VLOOKUP('Crash Summary Worksheet'!$D229,'Crash Types &amp; Calculations'!$M$5:$N$9,2,FALSE)),VLOOKUP("Wet Pavement",'Crash Types &amp; Calculations'!$D$5:$K$26,8,FALSE),FALSE))</f>
        <v>1</v>
      </c>
      <c r="AM229" s="287">
        <f ca="1">IF(OR(ISBLANK('Worksheet 2a'!$D$41),ISBLANK($D229),ISBLANK($E229),$G229="N",ISBLANK($G229)),1,VLOOKUP('Worksheet 2a'!$D$41,INDIRECT(VLOOKUP('Crash Summary Worksheet'!$D229,'Crash Types &amp; Calculations'!$M$5:$N$9,2,FALSE)),VLOOKUP("Night",'Crash Types &amp; Calculations'!$D$5:$K$26,8,FALSE),FALSE))</f>
        <v>1</v>
      </c>
      <c r="AN229" s="288">
        <f t="shared" si="32"/>
        <v>0</v>
      </c>
      <c r="AO229" s="284">
        <f ca="1">IF(OR(ISBLANK('Worksheet 2b'!$D$13),ISBLANK($D229),ISBLANK($E229),ISERROR(VLOOKUP('Worksheet 2b'!$D$13,INDIRECT(VLOOKUP('Crash Summary Worksheet'!$D229,'Crash Types &amp; Calculations'!$M$5:$N$9,2,FALSE)),VLOOKUP('Crash Summary Worksheet'!$E229,'Crash Types &amp; Calculations'!$D$5:$K$26,8,FALSE),FALSE))),1,VLOOKUP('Worksheet 2b'!$D$13,INDIRECT(VLOOKUP('Crash Summary Worksheet'!$D229,'Crash Types &amp; Calculations'!$M$5:$N$9,2,FALSE)),VLOOKUP('Crash Summary Worksheet'!$E229,'Crash Types &amp; Calculations'!$D$5:$K$26,8,FALSE),FALSE))</f>
        <v>1</v>
      </c>
      <c r="AP229" s="285">
        <f ca="1">IF(OR(ISBLANK('Worksheet 2b'!$D$13),ISBLANK($D229),ISBLANK($E229),$H229="N",ISBLANK($H229)),1,VLOOKUP('Worksheet 2b'!$D$13,INDIRECT(VLOOKUP('Crash Summary Worksheet'!$D229,'Crash Types &amp; Calculations'!$M$5:$N$9,2,FALSE)),VLOOKUP("Wet Pavement",'Crash Types &amp; Calculations'!$D$5:$K$26,8,FALSE),FALSE))</f>
        <v>1</v>
      </c>
      <c r="AQ229" s="286">
        <f ca="1">IF(OR(ISBLANK('Worksheet 2b'!$D$13),ISBLANK($D229),ISBLANK($E229),$G229="N",ISBLANK($G229)),1,VLOOKUP('Worksheet 2b'!$D$13,INDIRECT(VLOOKUP('Crash Summary Worksheet'!$D229,'Crash Types &amp; Calculations'!$M$5:$N$9,2,FALSE)),VLOOKUP("Night",'Crash Types &amp; Calculations'!$D$5:$K$26,8,FALSE),FALSE))</f>
        <v>1</v>
      </c>
      <c r="AR229" s="288">
        <f t="shared" si="33"/>
        <v>0</v>
      </c>
      <c r="AS229" s="284">
        <f ca="1">IF(OR(ISBLANK('Worksheet 2b'!$D$27),ISBLANK($D229),ISBLANK($E229),ISERROR(VLOOKUP('Worksheet 2b'!$D$27,INDIRECT(VLOOKUP('Crash Summary Worksheet'!$D229,'Crash Types &amp; Calculations'!$M$5:$N$9,2,FALSE)),VLOOKUP('Crash Summary Worksheet'!$E229,'Crash Types &amp; Calculations'!$D$5:$K$26,8,FALSE),FALSE))),1,VLOOKUP('Worksheet 2b'!$D$27,INDIRECT(VLOOKUP('Crash Summary Worksheet'!$D229,'Crash Types &amp; Calculations'!$M$5:$N$9,2,FALSE)),VLOOKUP('Crash Summary Worksheet'!$E229,'Crash Types &amp; Calculations'!$D$5:$K$26,8,FALSE),FALSE))</f>
        <v>1</v>
      </c>
      <c r="AT229" s="285">
        <f ca="1">IF(OR(ISBLANK('Worksheet 2b'!$D$27),ISBLANK($D229),ISBLANK($E229),$H229="N",ISBLANK($H229)),1,VLOOKUP('Worksheet 2b'!$D$27,INDIRECT(VLOOKUP('Crash Summary Worksheet'!$D229,'Crash Types &amp; Calculations'!$M$5:$N$9,2,FALSE)),VLOOKUP("Wet Pavement",'Crash Types &amp; Calculations'!$D$5:$K$26,8,FALSE),FALSE))</f>
        <v>1</v>
      </c>
      <c r="AU229" s="286">
        <f ca="1">IF(OR(ISBLANK('Worksheet 2b'!$D$27),ISBLANK($D229),ISBLANK($E229),$G229="N",ISBLANK($G229)),1,VLOOKUP('Worksheet 2b'!$D$27,INDIRECT(VLOOKUP('Crash Summary Worksheet'!$D229,'Crash Types &amp; Calculations'!$M$5:$N$9,2,FALSE)),VLOOKUP("Night",'Crash Types &amp; Calculations'!$D$5:$K$26,8,FALSE),FALSE))</f>
        <v>1</v>
      </c>
      <c r="AV229" s="288">
        <f t="shared" si="34"/>
        <v>0</v>
      </c>
      <c r="AW229" s="284">
        <f ca="1">IF(OR(ISBLANK('Worksheet 2b'!$D$41),ISBLANK($D229),ISBLANK($E229),ISERROR(VLOOKUP('Worksheet 2b'!$D$41,INDIRECT(VLOOKUP('Crash Summary Worksheet'!$D229,'Crash Types &amp; Calculations'!$M$5:$N$9,2,FALSE)),VLOOKUP('Crash Summary Worksheet'!$E229,'Crash Types &amp; Calculations'!$D$5:$K$26,8,FALSE),FALSE))),1,VLOOKUP('Worksheet 2b'!$D$41,INDIRECT(VLOOKUP('Crash Summary Worksheet'!$D229,'Crash Types &amp; Calculations'!$M$5:$N$9,2,FALSE)),VLOOKUP('Crash Summary Worksheet'!$E229,'Crash Types &amp; Calculations'!$D$5:$K$26,8,FALSE),FALSE))</f>
        <v>1</v>
      </c>
      <c r="AX229" s="285">
        <f ca="1">IF(OR(ISBLANK('Worksheet 2b'!$D$41),ISBLANK($D229),ISBLANK($E229),$H229="N",ISBLANK($H229)),1,VLOOKUP('Worksheet 2b'!$D$41,INDIRECT(VLOOKUP('Crash Summary Worksheet'!$D229,'Crash Types &amp; Calculations'!$M$5:$N$9,2,FALSE)),VLOOKUP("Wet Pavement",'Crash Types &amp; Calculations'!$D$5:$K$26,8,FALSE),FALSE))</f>
        <v>1</v>
      </c>
      <c r="AY229" s="287">
        <f ca="1">IF(OR(ISBLANK('Worksheet 2b'!$D$41),ISBLANK($D229),ISBLANK($E229),$G229="N",ISBLANK($G229)),1,VLOOKUP('Worksheet 2b'!$D$41,INDIRECT(VLOOKUP('Crash Summary Worksheet'!$D229,'Crash Types &amp; Calculations'!$M$5:$N$9,2,FALSE)),VLOOKUP("Night",'Crash Types &amp; Calculations'!$D$5:$K$26,8,FALSE),FALSE))</f>
        <v>1</v>
      </c>
      <c r="AZ229" s="288">
        <f t="shared" si="35"/>
        <v>0</v>
      </c>
    </row>
    <row r="230" spans="1:52" x14ac:dyDescent="0.2">
      <c r="A230" s="618">
        <v>225</v>
      </c>
      <c r="B230" s="118"/>
      <c r="C230" s="119"/>
      <c r="D230" s="117"/>
      <c r="E230" s="117"/>
      <c r="F230" s="117"/>
      <c r="G230" s="118"/>
      <c r="H230" s="118"/>
      <c r="I230" s="118"/>
      <c r="J230" s="118"/>
      <c r="K230" s="117"/>
      <c r="L230" s="120"/>
      <c r="M230" s="289">
        <f t="shared" si="36"/>
        <v>0</v>
      </c>
      <c r="N230" s="290">
        <f t="shared" si="37"/>
        <v>1</v>
      </c>
      <c r="O230" s="283">
        <f>IF(ISBLANK('Worksheet 2a'!$D$13),1,
IF(AND(MAX(AC230:AE230)&gt;1,MIN(AC230:AE230)&lt;=1),MAX(AC230:AE230)*MIN(AC230:AE230),
IF(MIN(AC230:AE230)&gt;=1,MAX(AC230:AE230),MIN(AC230:AE230))))</f>
        <v>1</v>
      </c>
      <c r="P230" s="283">
        <f>IF(ISBLANK('Worksheet 2a'!$D$27),1,
IF(AND(MAX(AG230:AI230)&gt;1,MIN(AG230:AI230)&lt;=1),MAX(AG230:AI230)*MIN(AG230:AI230),
IF(MIN(AG230:AI230)&gt;=1,MAX(AG230:AI230),MIN(AG230:AI230))))</f>
        <v>1</v>
      </c>
      <c r="Q230" s="283">
        <f>IF(ISBLANK('Worksheet 2a'!$D$41),1,
IF(AND(MAX(AK230:AM230)&gt;1,MIN(AK230:AM230)&lt;=1),MAX(AK230:AM230)*MIN(AK230:AM230),
IF(MIN(AK230:AM230)&gt;=1,MAX(AK230:AM230),MIN(AK230:AM230))))</f>
        <v>1</v>
      </c>
      <c r="R230" s="283">
        <f>IF(ISBLANK('Worksheet 2b'!$D$13),1,
IF(AND(MAX(AO230:AQ230)&gt;1,MIN(AO230:AQ230)&lt;=1),MAX(AO230:AQ230)*MIN(AO230:AQ230),
IF(MIN(AO230:AQ230)&gt;=1,MAX(AO230:AQ230),MIN(AO230:AQ230))))</f>
        <v>1</v>
      </c>
      <c r="S230" s="283">
        <f>IF(ISBLANK('Worksheet 2b'!$D$27),1,
IF(AND(MAX(AS230:AU230)&gt;1,MIN(AS230:AU230)&lt;=1),MAX(AS230:AU230)*MIN(AS230:AU230),
IF(MIN(AS230:AU230)&gt;=1,MAX(AS230:AU230),MIN(AS230:AU230))))</f>
        <v>1</v>
      </c>
      <c r="T230" s="283">
        <f>IF(ISBLANK('Worksheet 2b'!$D$41),1,
IF(AND(MAX(AW230:AY230)&gt;1,MIN(AW230:AY230)&lt;=1),MAX(AW230:AY230)*MIN(AW230:AY230),
IF(MIN(AW230:AY230)&gt;=1,MAX(AW230:AY230),MIN(AW230:AY230))))</f>
        <v>1</v>
      </c>
      <c r="U230" s="669" cm="1">
        <f t="array" ref="U230">IF(MAX(O230:T230)&lt;=1,1,PRODUCT(IF(O230:T230&gt;=1,O230:T230)))</f>
        <v>1</v>
      </c>
      <c r="V230" s="669">
        <f t="shared" si="38"/>
        <v>1</v>
      </c>
      <c r="W230" s="683" t="str">
        <f t="shared" si="39"/>
        <v>X</v>
      </c>
      <c r="X230" s="683">
        <f>IF(P230=MIN($O230:$T230),IF(COUNTIF($W230:W230,"X")&gt;0,P230,"X"),P230)</f>
        <v>1</v>
      </c>
      <c r="Y230" s="683">
        <f>IF(Q230=MIN($O230:$T230),IF(COUNTIF($W230:X230,"X")&gt;0,Q230,"X"),Q230)</f>
        <v>1</v>
      </c>
      <c r="Z230" s="683">
        <f>IF(R230=MIN($O230:$T230),IF(COUNTIF($W230:Y230,"X")&gt;0,R230,"X"),R230)</f>
        <v>1</v>
      </c>
      <c r="AA230" s="683">
        <f>IF(S230=MIN($O230:$T230),IF(COUNTIF($W230:Z230,"X")&gt;0,S230,"X"),S230)</f>
        <v>1</v>
      </c>
      <c r="AB230" s="684">
        <f>IF(T230=MIN($O230:$T230),IF(COUNTIF($W230:AA230,"X")&gt;0,T230,"X"),T230)</f>
        <v>1</v>
      </c>
      <c r="AC230" s="284">
        <f ca="1">IF(OR(ISBLANK('Worksheet 2a'!$D$13),ISBLANK($D230),ISBLANK($E230),ISERROR(VLOOKUP('Worksheet 2a'!$D$13,INDIRECT(VLOOKUP('Crash Summary Worksheet'!$D230,'Crash Types &amp; Calculations'!$M$5:$N$9,2,FALSE)),VLOOKUP('Crash Summary Worksheet'!$E230,'Crash Types &amp; Calculations'!$D$5:$K$26,8,FALSE),FALSE))),1,VLOOKUP('Worksheet 2a'!$D$13,INDIRECT(VLOOKUP('Crash Summary Worksheet'!$D230,'Crash Types &amp; Calculations'!$M$5:$N$9,2,FALSE)),VLOOKUP('Crash Summary Worksheet'!$E230,'Crash Types &amp; Calculations'!$D$5:$K$26,8,FALSE),FALSE))</f>
        <v>1</v>
      </c>
      <c r="AD230" s="285">
        <f ca="1">IF(OR(ISBLANK('Worksheet 2a'!$D$13),ISBLANK($D230),ISBLANK($E230),$H230="N",ISBLANK($H230)),1,VLOOKUP('Worksheet 2a'!$D$13,INDIRECT(VLOOKUP('Crash Summary Worksheet'!$D230,'Crash Types &amp; Calculations'!$M$5:$N$9,2,FALSE)),VLOOKUP("Wet Pavement",'Crash Types &amp; Calculations'!$D$5:$K$26,8,FALSE),FALSE))</f>
        <v>1</v>
      </c>
      <c r="AE230" s="286">
        <f ca="1">IF(OR(ISBLANK('Worksheet 2a'!$D$13),ISBLANK($D230),ISBLANK($E230),$G230="N",ISBLANK($G230)),1,VLOOKUP('Worksheet 2a'!$D$13,INDIRECT(VLOOKUP('Crash Summary Worksheet'!$D230,'Crash Types &amp; Calculations'!$M$5:$N$9,2,FALSE)),VLOOKUP("Night",'Crash Types &amp; Calculations'!$D$5:$K$26,8,FALSE),FALSE))</f>
        <v>1</v>
      </c>
      <c r="AF230" s="288">
        <f t="shared" si="30"/>
        <v>0</v>
      </c>
      <c r="AG230" s="284">
        <f ca="1">IF(OR(ISBLANK('Worksheet 2a'!$D$27),ISBLANK($D230),ISBLANK($E230),ISERROR(VLOOKUP('Worksheet 2a'!$D$27,INDIRECT(VLOOKUP('Crash Summary Worksheet'!$D230,'Crash Types &amp; Calculations'!$M$5:$N$9,2,FALSE)),VLOOKUP('Crash Summary Worksheet'!$E230,'Crash Types &amp; Calculations'!$D$5:$K$26,8,FALSE),FALSE))),1,VLOOKUP('Worksheet 2a'!$D$27,INDIRECT(VLOOKUP('Crash Summary Worksheet'!$D230,'Crash Types &amp; Calculations'!$M$5:$N$9,2,FALSE)),VLOOKUP('Crash Summary Worksheet'!$E230,'Crash Types &amp; Calculations'!$D$5:$K$26,8,FALSE),FALSE))</f>
        <v>1</v>
      </c>
      <c r="AH230" s="285">
        <f ca="1">IF(OR(ISBLANK('Worksheet 2a'!$D$27),ISBLANK($D230),ISBLANK($E230),$H230="N",ISBLANK($H230)),1,VLOOKUP('Worksheet 2a'!$D$27,INDIRECT(VLOOKUP('Crash Summary Worksheet'!$D230,'Crash Types &amp; Calculations'!$M$5:$N$9,2,FALSE)),VLOOKUP("Wet Pavement",'Crash Types &amp; Calculations'!$D$5:$K$26,8,FALSE),FALSE))</f>
        <v>1</v>
      </c>
      <c r="AI230" s="286">
        <f ca="1">IF(OR(ISBLANK('Worksheet 2a'!$D$27),ISBLANK($D230),ISBLANK($E230),$G230="N",ISBLANK($G230)),1,VLOOKUP('Worksheet 2a'!$D$27,INDIRECT(VLOOKUP('Crash Summary Worksheet'!$D230,'Crash Types &amp; Calculations'!$M$5:$N$9,2,FALSE)),VLOOKUP("Night",'Crash Types &amp; Calculations'!$D$5:$K$26,8,FALSE),FALSE))</f>
        <v>1</v>
      </c>
      <c r="AJ230" s="288">
        <f t="shared" si="31"/>
        <v>0</v>
      </c>
      <c r="AK230" s="284">
        <f ca="1">IF(OR(ISBLANK('Worksheet 2a'!$D$41),ISBLANK($D230),ISBLANK($E230),ISERROR(VLOOKUP('Worksheet 2a'!$D$41,INDIRECT(VLOOKUP('Crash Summary Worksheet'!$D230,'Crash Types &amp; Calculations'!$M$5:$N$9,2,FALSE)),VLOOKUP('Crash Summary Worksheet'!$E230,'Crash Types &amp; Calculations'!$D$5:$K$26,8,FALSE),FALSE))),1,VLOOKUP('Worksheet 2a'!$D$41,INDIRECT(VLOOKUP('Crash Summary Worksheet'!$D230,'Crash Types &amp; Calculations'!$M$5:$N$9,2,FALSE)),VLOOKUP('Crash Summary Worksheet'!$E230,'Crash Types &amp; Calculations'!$D$5:$K$26,8,FALSE),FALSE))</f>
        <v>1</v>
      </c>
      <c r="AL230" s="285">
        <f ca="1">IF(OR(ISBLANK('Worksheet 2a'!$D$41),ISBLANK($D230),ISBLANK($E230),$H230="N",ISBLANK($H230)),1,VLOOKUP('Worksheet 2a'!$D$41,INDIRECT(VLOOKUP('Crash Summary Worksheet'!$D230,'Crash Types &amp; Calculations'!$M$5:$N$9,2,FALSE)),VLOOKUP("Wet Pavement",'Crash Types &amp; Calculations'!$D$5:$K$26,8,FALSE),FALSE))</f>
        <v>1</v>
      </c>
      <c r="AM230" s="287">
        <f ca="1">IF(OR(ISBLANK('Worksheet 2a'!$D$41),ISBLANK($D230),ISBLANK($E230),$G230="N",ISBLANK($G230)),1,VLOOKUP('Worksheet 2a'!$D$41,INDIRECT(VLOOKUP('Crash Summary Worksheet'!$D230,'Crash Types &amp; Calculations'!$M$5:$N$9,2,FALSE)),VLOOKUP("Night",'Crash Types &amp; Calculations'!$D$5:$K$26,8,FALSE),FALSE))</f>
        <v>1</v>
      </c>
      <c r="AN230" s="288">
        <f t="shared" si="32"/>
        <v>0</v>
      </c>
      <c r="AO230" s="284">
        <f ca="1">IF(OR(ISBLANK('Worksheet 2b'!$D$13),ISBLANK($D230),ISBLANK($E230),ISERROR(VLOOKUP('Worksheet 2b'!$D$13,INDIRECT(VLOOKUP('Crash Summary Worksheet'!$D230,'Crash Types &amp; Calculations'!$M$5:$N$9,2,FALSE)),VLOOKUP('Crash Summary Worksheet'!$E230,'Crash Types &amp; Calculations'!$D$5:$K$26,8,FALSE),FALSE))),1,VLOOKUP('Worksheet 2b'!$D$13,INDIRECT(VLOOKUP('Crash Summary Worksheet'!$D230,'Crash Types &amp; Calculations'!$M$5:$N$9,2,FALSE)),VLOOKUP('Crash Summary Worksheet'!$E230,'Crash Types &amp; Calculations'!$D$5:$K$26,8,FALSE),FALSE))</f>
        <v>1</v>
      </c>
      <c r="AP230" s="285">
        <f ca="1">IF(OR(ISBLANK('Worksheet 2b'!$D$13),ISBLANK($D230),ISBLANK($E230),$H230="N",ISBLANK($H230)),1,VLOOKUP('Worksheet 2b'!$D$13,INDIRECT(VLOOKUP('Crash Summary Worksheet'!$D230,'Crash Types &amp; Calculations'!$M$5:$N$9,2,FALSE)),VLOOKUP("Wet Pavement",'Crash Types &amp; Calculations'!$D$5:$K$26,8,FALSE),FALSE))</f>
        <v>1</v>
      </c>
      <c r="AQ230" s="286">
        <f ca="1">IF(OR(ISBLANK('Worksheet 2b'!$D$13),ISBLANK($D230),ISBLANK($E230),$G230="N",ISBLANK($G230)),1,VLOOKUP('Worksheet 2b'!$D$13,INDIRECT(VLOOKUP('Crash Summary Worksheet'!$D230,'Crash Types &amp; Calculations'!$M$5:$N$9,2,FALSE)),VLOOKUP("Night",'Crash Types &amp; Calculations'!$D$5:$K$26,8,FALSE),FALSE))</f>
        <v>1</v>
      </c>
      <c r="AR230" s="288">
        <f t="shared" si="33"/>
        <v>0</v>
      </c>
      <c r="AS230" s="284">
        <f ca="1">IF(OR(ISBLANK('Worksheet 2b'!$D$27),ISBLANK($D230),ISBLANK($E230),ISERROR(VLOOKUP('Worksheet 2b'!$D$27,INDIRECT(VLOOKUP('Crash Summary Worksheet'!$D230,'Crash Types &amp; Calculations'!$M$5:$N$9,2,FALSE)),VLOOKUP('Crash Summary Worksheet'!$E230,'Crash Types &amp; Calculations'!$D$5:$K$26,8,FALSE),FALSE))),1,VLOOKUP('Worksheet 2b'!$D$27,INDIRECT(VLOOKUP('Crash Summary Worksheet'!$D230,'Crash Types &amp; Calculations'!$M$5:$N$9,2,FALSE)),VLOOKUP('Crash Summary Worksheet'!$E230,'Crash Types &amp; Calculations'!$D$5:$K$26,8,FALSE),FALSE))</f>
        <v>1</v>
      </c>
      <c r="AT230" s="285">
        <f ca="1">IF(OR(ISBLANK('Worksheet 2b'!$D$27),ISBLANK($D230),ISBLANK($E230),$H230="N",ISBLANK($H230)),1,VLOOKUP('Worksheet 2b'!$D$27,INDIRECT(VLOOKUP('Crash Summary Worksheet'!$D230,'Crash Types &amp; Calculations'!$M$5:$N$9,2,FALSE)),VLOOKUP("Wet Pavement",'Crash Types &amp; Calculations'!$D$5:$K$26,8,FALSE),FALSE))</f>
        <v>1</v>
      </c>
      <c r="AU230" s="286">
        <f ca="1">IF(OR(ISBLANK('Worksheet 2b'!$D$27),ISBLANK($D230),ISBLANK($E230),$G230="N",ISBLANK($G230)),1,VLOOKUP('Worksheet 2b'!$D$27,INDIRECT(VLOOKUP('Crash Summary Worksheet'!$D230,'Crash Types &amp; Calculations'!$M$5:$N$9,2,FALSE)),VLOOKUP("Night",'Crash Types &amp; Calculations'!$D$5:$K$26,8,FALSE),FALSE))</f>
        <v>1</v>
      </c>
      <c r="AV230" s="288">
        <f t="shared" si="34"/>
        <v>0</v>
      </c>
      <c r="AW230" s="284">
        <f ca="1">IF(OR(ISBLANK('Worksheet 2b'!$D$41),ISBLANK($D230),ISBLANK($E230),ISERROR(VLOOKUP('Worksheet 2b'!$D$41,INDIRECT(VLOOKUP('Crash Summary Worksheet'!$D230,'Crash Types &amp; Calculations'!$M$5:$N$9,2,FALSE)),VLOOKUP('Crash Summary Worksheet'!$E230,'Crash Types &amp; Calculations'!$D$5:$K$26,8,FALSE),FALSE))),1,VLOOKUP('Worksheet 2b'!$D$41,INDIRECT(VLOOKUP('Crash Summary Worksheet'!$D230,'Crash Types &amp; Calculations'!$M$5:$N$9,2,FALSE)),VLOOKUP('Crash Summary Worksheet'!$E230,'Crash Types &amp; Calculations'!$D$5:$K$26,8,FALSE),FALSE))</f>
        <v>1</v>
      </c>
      <c r="AX230" s="285">
        <f ca="1">IF(OR(ISBLANK('Worksheet 2b'!$D$41),ISBLANK($D230),ISBLANK($E230),$H230="N",ISBLANK($H230)),1,VLOOKUP('Worksheet 2b'!$D$41,INDIRECT(VLOOKUP('Crash Summary Worksheet'!$D230,'Crash Types &amp; Calculations'!$M$5:$N$9,2,FALSE)),VLOOKUP("Wet Pavement",'Crash Types &amp; Calculations'!$D$5:$K$26,8,FALSE),FALSE))</f>
        <v>1</v>
      </c>
      <c r="AY230" s="287">
        <f ca="1">IF(OR(ISBLANK('Worksheet 2b'!$D$41),ISBLANK($D230),ISBLANK($E230),$G230="N",ISBLANK($G230)),1,VLOOKUP('Worksheet 2b'!$D$41,INDIRECT(VLOOKUP('Crash Summary Worksheet'!$D230,'Crash Types &amp; Calculations'!$M$5:$N$9,2,FALSE)),VLOOKUP("Night",'Crash Types &amp; Calculations'!$D$5:$K$26,8,FALSE),FALSE))</f>
        <v>1</v>
      </c>
      <c r="AZ230" s="288">
        <f t="shared" si="35"/>
        <v>0</v>
      </c>
    </row>
    <row r="231" spans="1:52" x14ac:dyDescent="0.2">
      <c r="A231" s="618">
        <v>226</v>
      </c>
      <c r="B231" s="118"/>
      <c r="C231" s="119"/>
      <c r="D231" s="117"/>
      <c r="E231" s="117"/>
      <c r="F231" s="117"/>
      <c r="G231" s="118"/>
      <c r="H231" s="118"/>
      <c r="I231" s="118"/>
      <c r="J231" s="118"/>
      <c r="K231" s="117"/>
      <c r="L231" s="120"/>
      <c r="M231" s="289">
        <f t="shared" si="36"/>
        <v>0</v>
      </c>
      <c r="N231" s="290">
        <f t="shared" si="37"/>
        <v>1</v>
      </c>
      <c r="O231" s="283">
        <f>IF(ISBLANK('Worksheet 2a'!$D$13),1,
IF(AND(MAX(AC231:AE231)&gt;1,MIN(AC231:AE231)&lt;=1),MAX(AC231:AE231)*MIN(AC231:AE231),
IF(MIN(AC231:AE231)&gt;=1,MAX(AC231:AE231),MIN(AC231:AE231))))</f>
        <v>1</v>
      </c>
      <c r="P231" s="283">
        <f>IF(ISBLANK('Worksheet 2a'!$D$27),1,
IF(AND(MAX(AG231:AI231)&gt;1,MIN(AG231:AI231)&lt;=1),MAX(AG231:AI231)*MIN(AG231:AI231),
IF(MIN(AG231:AI231)&gt;=1,MAX(AG231:AI231),MIN(AG231:AI231))))</f>
        <v>1</v>
      </c>
      <c r="Q231" s="283">
        <f>IF(ISBLANK('Worksheet 2a'!$D$41),1,
IF(AND(MAX(AK231:AM231)&gt;1,MIN(AK231:AM231)&lt;=1),MAX(AK231:AM231)*MIN(AK231:AM231),
IF(MIN(AK231:AM231)&gt;=1,MAX(AK231:AM231),MIN(AK231:AM231))))</f>
        <v>1</v>
      </c>
      <c r="R231" s="283">
        <f>IF(ISBLANK('Worksheet 2b'!$D$13),1,
IF(AND(MAX(AO231:AQ231)&gt;1,MIN(AO231:AQ231)&lt;=1),MAX(AO231:AQ231)*MIN(AO231:AQ231),
IF(MIN(AO231:AQ231)&gt;=1,MAX(AO231:AQ231),MIN(AO231:AQ231))))</f>
        <v>1</v>
      </c>
      <c r="S231" s="283">
        <f>IF(ISBLANK('Worksheet 2b'!$D$27),1,
IF(AND(MAX(AS231:AU231)&gt;1,MIN(AS231:AU231)&lt;=1),MAX(AS231:AU231)*MIN(AS231:AU231),
IF(MIN(AS231:AU231)&gt;=1,MAX(AS231:AU231),MIN(AS231:AU231))))</f>
        <v>1</v>
      </c>
      <c r="T231" s="283">
        <f>IF(ISBLANK('Worksheet 2b'!$D$41),1,
IF(AND(MAX(AW231:AY231)&gt;1,MIN(AW231:AY231)&lt;=1),MAX(AW231:AY231)*MIN(AW231:AY231),
IF(MIN(AW231:AY231)&gt;=1,MAX(AW231:AY231),MIN(AW231:AY231))))</f>
        <v>1</v>
      </c>
      <c r="U231" s="669" cm="1">
        <f t="array" ref="U231">IF(MAX(O231:T231)&lt;=1,1,PRODUCT(IF(O231:T231&gt;=1,O231:T231)))</f>
        <v>1</v>
      </c>
      <c r="V231" s="669">
        <f t="shared" si="38"/>
        <v>1</v>
      </c>
      <c r="W231" s="683" t="str">
        <f t="shared" si="39"/>
        <v>X</v>
      </c>
      <c r="X231" s="683">
        <f>IF(P231=MIN($O231:$T231),IF(COUNTIF($W231:W231,"X")&gt;0,P231,"X"),P231)</f>
        <v>1</v>
      </c>
      <c r="Y231" s="683">
        <f>IF(Q231=MIN($O231:$T231),IF(COUNTIF($W231:X231,"X")&gt;0,Q231,"X"),Q231)</f>
        <v>1</v>
      </c>
      <c r="Z231" s="683">
        <f>IF(R231=MIN($O231:$T231),IF(COUNTIF($W231:Y231,"X")&gt;0,R231,"X"),R231)</f>
        <v>1</v>
      </c>
      <c r="AA231" s="683">
        <f>IF(S231=MIN($O231:$T231),IF(COUNTIF($W231:Z231,"X")&gt;0,S231,"X"),S231)</f>
        <v>1</v>
      </c>
      <c r="AB231" s="684">
        <f>IF(T231=MIN($O231:$T231),IF(COUNTIF($W231:AA231,"X")&gt;0,T231,"X"),T231)</f>
        <v>1</v>
      </c>
      <c r="AC231" s="284">
        <f ca="1">IF(OR(ISBLANK('Worksheet 2a'!$D$13),ISBLANK($D231),ISBLANK($E231),ISERROR(VLOOKUP('Worksheet 2a'!$D$13,INDIRECT(VLOOKUP('Crash Summary Worksheet'!$D231,'Crash Types &amp; Calculations'!$M$5:$N$9,2,FALSE)),VLOOKUP('Crash Summary Worksheet'!$E231,'Crash Types &amp; Calculations'!$D$5:$K$26,8,FALSE),FALSE))),1,VLOOKUP('Worksheet 2a'!$D$13,INDIRECT(VLOOKUP('Crash Summary Worksheet'!$D231,'Crash Types &amp; Calculations'!$M$5:$N$9,2,FALSE)),VLOOKUP('Crash Summary Worksheet'!$E231,'Crash Types &amp; Calculations'!$D$5:$K$26,8,FALSE),FALSE))</f>
        <v>1</v>
      </c>
      <c r="AD231" s="285">
        <f ca="1">IF(OR(ISBLANK('Worksheet 2a'!$D$13),ISBLANK($D231),ISBLANK($E231),$H231="N",ISBLANK($H231)),1,VLOOKUP('Worksheet 2a'!$D$13,INDIRECT(VLOOKUP('Crash Summary Worksheet'!$D231,'Crash Types &amp; Calculations'!$M$5:$N$9,2,FALSE)),VLOOKUP("Wet Pavement",'Crash Types &amp; Calculations'!$D$5:$K$26,8,FALSE),FALSE))</f>
        <v>1</v>
      </c>
      <c r="AE231" s="286">
        <f ca="1">IF(OR(ISBLANK('Worksheet 2a'!$D$13),ISBLANK($D231),ISBLANK($E231),$G231="N",ISBLANK($G231)),1,VLOOKUP('Worksheet 2a'!$D$13,INDIRECT(VLOOKUP('Crash Summary Worksheet'!$D231,'Crash Types &amp; Calculations'!$M$5:$N$9,2,FALSE)),VLOOKUP("Night",'Crash Types &amp; Calculations'!$D$5:$K$26,8,FALSE),FALSE))</f>
        <v>1</v>
      </c>
      <c r="AF231" s="288">
        <f t="shared" si="30"/>
        <v>0</v>
      </c>
      <c r="AG231" s="284">
        <f ca="1">IF(OR(ISBLANK('Worksheet 2a'!$D$27),ISBLANK($D231),ISBLANK($E231),ISERROR(VLOOKUP('Worksheet 2a'!$D$27,INDIRECT(VLOOKUP('Crash Summary Worksheet'!$D231,'Crash Types &amp; Calculations'!$M$5:$N$9,2,FALSE)),VLOOKUP('Crash Summary Worksheet'!$E231,'Crash Types &amp; Calculations'!$D$5:$K$26,8,FALSE),FALSE))),1,VLOOKUP('Worksheet 2a'!$D$27,INDIRECT(VLOOKUP('Crash Summary Worksheet'!$D231,'Crash Types &amp; Calculations'!$M$5:$N$9,2,FALSE)),VLOOKUP('Crash Summary Worksheet'!$E231,'Crash Types &amp; Calculations'!$D$5:$K$26,8,FALSE),FALSE))</f>
        <v>1</v>
      </c>
      <c r="AH231" s="285">
        <f ca="1">IF(OR(ISBLANK('Worksheet 2a'!$D$27),ISBLANK($D231),ISBLANK($E231),$H231="N",ISBLANK($H231)),1,VLOOKUP('Worksheet 2a'!$D$27,INDIRECT(VLOOKUP('Crash Summary Worksheet'!$D231,'Crash Types &amp; Calculations'!$M$5:$N$9,2,FALSE)),VLOOKUP("Wet Pavement",'Crash Types &amp; Calculations'!$D$5:$K$26,8,FALSE),FALSE))</f>
        <v>1</v>
      </c>
      <c r="AI231" s="286">
        <f ca="1">IF(OR(ISBLANK('Worksheet 2a'!$D$27),ISBLANK($D231),ISBLANK($E231),$G231="N",ISBLANK($G231)),1,VLOOKUP('Worksheet 2a'!$D$27,INDIRECT(VLOOKUP('Crash Summary Worksheet'!$D231,'Crash Types &amp; Calculations'!$M$5:$N$9,2,FALSE)),VLOOKUP("Night",'Crash Types &amp; Calculations'!$D$5:$K$26,8,FALSE),FALSE))</f>
        <v>1</v>
      </c>
      <c r="AJ231" s="288">
        <f t="shared" si="31"/>
        <v>0</v>
      </c>
      <c r="AK231" s="284">
        <f ca="1">IF(OR(ISBLANK('Worksheet 2a'!$D$41),ISBLANK($D231),ISBLANK($E231),ISERROR(VLOOKUP('Worksheet 2a'!$D$41,INDIRECT(VLOOKUP('Crash Summary Worksheet'!$D231,'Crash Types &amp; Calculations'!$M$5:$N$9,2,FALSE)),VLOOKUP('Crash Summary Worksheet'!$E231,'Crash Types &amp; Calculations'!$D$5:$K$26,8,FALSE),FALSE))),1,VLOOKUP('Worksheet 2a'!$D$41,INDIRECT(VLOOKUP('Crash Summary Worksheet'!$D231,'Crash Types &amp; Calculations'!$M$5:$N$9,2,FALSE)),VLOOKUP('Crash Summary Worksheet'!$E231,'Crash Types &amp; Calculations'!$D$5:$K$26,8,FALSE),FALSE))</f>
        <v>1</v>
      </c>
      <c r="AL231" s="285">
        <f ca="1">IF(OR(ISBLANK('Worksheet 2a'!$D$41),ISBLANK($D231),ISBLANK($E231),$H231="N",ISBLANK($H231)),1,VLOOKUP('Worksheet 2a'!$D$41,INDIRECT(VLOOKUP('Crash Summary Worksheet'!$D231,'Crash Types &amp; Calculations'!$M$5:$N$9,2,FALSE)),VLOOKUP("Wet Pavement",'Crash Types &amp; Calculations'!$D$5:$K$26,8,FALSE),FALSE))</f>
        <v>1</v>
      </c>
      <c r="AM231" s="287">
        <f ca="1">IF(OR(ISBLANK('Worksheet 2a'!$D$41),ISBLANK($D231),ISBLANK($E231),$G231="N",ISBLANK($G231)),1,VLOOKUP('Worksheet 2a'!$D$41,INDIRECT(VLOOKUP('Crash Summary Worksheet'!$D231,'Crash Types &amp; Calculations'!$M$5:$N$9,2,FALSE)),VLOOKUP("Night",'Crash Types &amp; Calculations'!$D$5:$K$26,8,FALSE),FALSE))</f>
        <v>1</v>
      </c>
      <c r="AN231" s="288">
        <f t="shared" si="32"/>
        <v>0</v>
      </c>
      <c r="AO231" s="284">
        <f ca="1">IF(OR(ISBLANK('Worksheet 2b'!$D$13),ISBLANK($D231),ISBLANK($E231),ISERROR(VLOOKUP('Worksheet 2b'!$D$13,INDIRECT(VLOOKUP('Crash Summary Worksheet'!$D231,'Crash Types &amp; Calculations'!$M$5:$N$9,2,FALSE)),VLOOKUP('Crash Summary Worksheet'!$E231,'Crash Types &amp; Calculations'!$D$5:$K$26,8,FALSE),FALSE))),1,VLOOKUP('Worksheet 2b'!$D$13,INDIRECT(VLOOKUP('Crash Summary Worksheet'!$D231,'Crash Types &amp; Calculations'!$M$5:$N$9,2,FALSE)),VLOOKUP('Crash Summary Worksheet'!$E231,'Crash Types &amp; Calculations'!$D$5:$K$26,8,FALSE),FALSE))</f>
        <v>1</v>
      </c>
      <c r="AP231" s="285">
        <f ca="1">IF(OR(ISBLANK('Worksheet 2b'!$D$13),ISBLANK($D231),ISBLANK($E231),$H231="N",ISBLANK($H231)),1,VLOOKUP('Worksheet 2b'!$D$13,INDIRECT(VLOOKUP('Crash Summary Worksheet'!$D231,'Crash Types &amp; Calculations'!$M$5:$N$9,2,FALSE)),VLOOKUP("Wet Pavement",'Crash Types &amp; Calculations'!$D$5:$K$26,8,FALSE),FALSE))</f>
        <v>1</v>
      </c>
      <c r="AQ231" s="286">
        <f ca="1">IF(OR(ISBLANK('Worksheet 2b'!$D$13),ISBLANK($D231),ISBLANK($E231),$G231="N",ISBLANK($G231)),1,VLOOKUP('Worksheet 2b'!$D$13,INDIRECT(VLOOKUP('Crash Summary Worksheet'!$D231,'Crash Types &amp; Calculations'!$M$5:$N$9,2,FALSE)),VLOOKUP("Night",'Crash Types &amp; Calculations'!$D$5:$K$26,8,FALSE),FALSE))</f>
        <v>1</v>
      </c>
      <c r="AR231" s="288">
        <f t="shared" si="33"/>
        <v>0</v>
      </c>
      <c r="AS231" s="284">
        <f ca="1">IF(OR(ISBLANK('Worksheet 2b'!$D$27),ISBLANK($D231),ISBLANK($E231),ISERROR(VLOOKUP('Worksheet 2b'!$D$27,INDIRECT(VLOOKUP('Crash Summary Worksheet'!$D231,'Crash Types &amp; Calculations'!$M$5:$N$9,2,FALSE)),VLOOKUP('Crash Summary Worksheet'!$E231,'Crash Types &amp; Calculations'!$D$5:$K$26,8,FALSE),FALSE))),1,VLOOKUP('Worksheet 2b'!$D$27,INDIRECT(VLOOKUP('Crash Summary Worksheet'!$D231,'Crash Types &amp; Calculations'!$M$5:$N$9,2,FALSE)),VLOOKUP('Crash Summary Worksheet'!$E231,'Crash Types &amp; Calculations'!$D$5:$K$26,8,FALSE),FALSE))</f>
        <v>1</v>
      </c>
      <c r="AT231" s="285">
        <f ca="1">IF(OR(ISBLANK('Worksheet 2b'!$D$27),ISBLANK($D231),ISBLANK($E231),$H231="N",ISBLANK($H231)),1,VLOOKUP('Worksheet 2b'!$D$27,INDIRECT(VLOOKUP('Crash Summary Worksheet'!$D231,'Crash Types &amp; Calculations'!$M$5:$N$9,2,FALSE)),VLOOKUP("Wet Pavement",'Crash Types &amp; Calculations'!$D$5:$K$26,8,FALSE),FALSE))</f>
        <v>1</v>
      </c>
      <c r="AU231" s="286">
        <f ca="1">IF(OR(ISBLANK('Worksheet 2b'!$D$27),ISBLANK($D231),ISBLANK($E231),$G231="N",ISBLANK($G231)),1,VLOOKUP('Worksheet 2b'!$D$27,INDIRECT(VLOOKUP('Crash Summary Worksheet'!$D231,'Crash Types &amp; Calculations'!$M$5:$N$9,2,FALSE)),VLOOKUP("Night",'Crash Types &amp; Calculations'!$D$5:$K$26,8,FALSE),FALSE))</f>
        <v>1</v>
      </c>
      <c r="AV231" s="288">
        <f t="shared" si="34"/>
        <v>0</v>
      </c>
      <c r="AW231" s="284">
        <f ca="1">IF(OR(ISBLANK('Worksheet 2b'!$D$41),ISBLANK($D231),ISBLANK($E231),ISERROR(VLOOKUP('Worksheet 2b'!$D$41,INDIRECT(VLOOKUP('Crash Summary Worksheet'!$D231,'Crash Types &amp; Calculations'!$M$5:$N$9,2,FALSE)),VLOOKUP('Crash Summary Worksheet'!$E231,'Crash Types &amp; Calculations'!$D$5:$K$26,8,FALSE),FALSE))),1,VLOOKUP('Worksheet 2b'!$D$41,INDIRECT(VLOOKUP('Crash Summary Worksheet'!$D231,'Crash Types &amp; Calculations'!$M$5:$N$9,2,FALSE)),VLOOKUP('Crash Summary Worksheet'!$E231,'Crash Types &amp; Calculations'!$D$5:$K$26,8,FALSE),FALSE))</f>
        <v>1</v>
      </c>
      <c r="AX231" s="285">
        <f ca="1">IF(OR(ISBLANK('Worksheet 2b'!$D$41),ISBLANK($D231),ISBLANK($E231),$H231="N",ISBLANK($H231)),1,VLOOKUP('Worksheet 2b'!$D$41,INDIRECT(VLOOKUP('Crash Summary Worksheet'!$D231,'Crash Types &amp; Calculations'!$M$5:$N$9,2,FALSE)),VLOOKUP("Wet Pavement",'Crash Types &amp; Calculations'!$D$5:$K$26,8,FALSE),FALSE))</f>
        <v>1</v>
      </c>
      <c r="AY231" s="287">
        <f ca="1">IF(OR(ISBLANK('Worksheet 2b'!$D$41),ISBLANK($D231),ISBLANK($E231),$G231="N",ISBLANK($G231)),1,VLOOKUP('Worksheet 2b'!$D$41,INDIRECT(VLOOKUP('Crash Summary Worksheet'!$D231,'Crash Types &amp; Calculations'!$M$5:$N$9,2,FALSE)),VLOOKUP("Night",'Crash Types &amp; Calculations'!$D$5:$K$26,8,FALSE),FALSE))</f>
        <v>1</v>
      </c>
      <c r="AZ231" s="288">
        <f t="shared" si="35"/>
        <v>0</v>
      </c>
    </row>
    <row r="232" spans="1:52" x14ac:dyDescent="0.2">
      <c r="A232" s="618">
        <v>227</v>
      </c>
      <c r="B232" s="118"/>
      <c r="C232" s="119"/>
      <c r="D232" s="117"/>
      <c r="E232" s="117"/>
      <c r="F232" s="117"/>
      <c r="G232" s="118"/>
      <c r="H232" s="118"/>
      <c r="I232" s="118"/>
      <c r="J232" s="118"/>
      <c r="K232" s="117"/>
      <c r="L232" s="120"/>
      <c r="M232" s="289">
        <f t="shared" si="36"/>
        <v>0</v>
      </c>
      <c r="N232" s="290">
        <f t="shared" si="37"/>
        <v>1</v>
      </c>
      <c r="O232" s="283">
        <f>IF(ISBLANK('Worksheet 2a'!$D$13),1,
IF(AND(MAX(AC232:AE232)&gt;1,MIN(AC232:AE232)&lt;=1),MAX(AC232:AE232)*MIN(AC232:AE232),
IF(MIN(AC232:AE232)&gt;=1,MAX(AC232:AE232),MIN(AC232:AE232))))</f>
        <v>1</v>
      </c>
      <c r="P232" s="283">
        <f>IF(ISBLANK('Worksheet 2a'!$D$27),1,
IF(AND(MAX(AG232:AI232)&gt;1,MIN(AG232:AI232)&lt;=1),MAX(AG232:AI232)*MIN(AG232:AI232),
IF(MIN(AG232:AI232)&gt;=1,MAX(AG232:AI232),MIN(AG232:AI232))))</f>
        <v>1</v>
      </c>
      <c r="Q232" s="283">
        <f>IF(ISBLANK('Worksheet 2a'!$D$41),1,
IF(AND(MAX(AK232:AM232)&gt;1,MIN(AK232:AM232)&lt;=1),MAX(AK232:AM232)*MIN(AK232:AM232),
IF(MIN(AK232:AM232)&gt;=1,MAX(AK232:AM232),MIN(AK232:AM232))))</f>
        <v>1</v>
      </c>
      <c r="R232" s="283">
        <f>IF(ISBLANK('Worksheet 2b'!$D$13),1,
IF(AND(MAX(AO232:AQ232)&gt;1,MIN(AO232:AQ232)&lt;=1),MAX(AO232:AQ232)*MIN(AO232:AQ232),
IF(MIN(AO232:AQ232)&gt;=1,MAX(AO232:AQ232),MIN(AO232:AQ232))))</f>
        <v>1</v>
      </c>
      <c r="S232" s="283">
        <f>IF(ISBLANK('Worksheet 2b'!$D$27),1,
IF(AND(MAX(AS232:AU232)&gt;1,MIN(AS232:AU232)&lt;=1),MAX(AS232:AU232)*MIN(AS232:AU232),
IF(MIN(AS232:AU232)&gt;=1,MAX(AS232:AU232),MIN(AS232:AU232))))</f>
        <v>1</v>
      </c>
      <c r="T232" s="283">
        <f>IF(ISBLANK('Worksheet 2b'!$D$41),1,
IF(AND(MAX(AW232:AY232)&gt;1,MIN(AW232:AY232)&lt;=1),MAX(AW232:AY232)*MIN(AW232:AY232),
IF(MIN(AW232:AY232)&gt;=1,MAX(AW232:AY232),MIN(AW232:AY232))))</f>
        <v>1</v>
      </c>
      <c r="U232" s="669" cm="1">
        <f t="array" ref="U232">IF(MAX(O232:T232)&lt;=1,1,PRODUCT(IF(O232:T232&gt;=1,O232:T232)))</f>
        <v>1</v>
      </c>
      <c r="V232" s="669">
        <f t="shared" si="38"/>
        <v>1</v>
      </c>
      <c r="W232" s="683" t="str">
        <f t="shared" si="39"/>
        <v>X</v>
      </c>
      <c r="X232" s="683">
        <f>IF(P232=MIN($O232:$T232),IF(COUNTIF($W232:W232,"X")&gt;0,P232,"X"),P232)</f>
        <v>1</v>
      </c>
      <c r="Y232" s="683">
        <f>IF(Q232=MIN($O232:$T232),IF(COUNTIF($W232:X232,"X")&gt;0,Q232,"X"),Q232)</f>
        <v>1</v>
      </c>
      <c r="Z232" s="683">
        <f>IF(R232=MIN($O232:$T232),IF(COUNTIF($W232:Y232,"X")&gt;0,R232,"X"),R232)</f>
        <v>1</v>
      </c>
      <c r="AA232" s="683">
        <f>IF(S232=MIN($O232:$T232),IF(COUNTIF($W232:Z232,"X")&gt;0,S232,"X"),S232)</f>
        <v>1</v>
      </c>
      <c r="AB232" s="684">
        <f>IF(T232=MIN($O232:$T232),IF(COUNTIF($W232:AA232,"X")&gt;0,T232,"X"),T232)</f>
        <v>1</v>
      </c>
      <c r="AC232" s="284">
        <f ca="1">IF(OR(ISBLANK('Worksheet 2a'!$D$13),ISBLANK($D232),ISBLANK($E232),ISERROR(VLOOKUP('Worksheet 2a'!$D$13,INDIRECT(VLOOKUP('Crash Summary Worksheet'!$D232,'Crash Types &amp; Calculations'!$M$5:$N$9,2,FALSE)),VLOOKUP('Crash Summary Worksheet'!$E232,'Crash Types &amp; Calculations'!$D$5:$K$26,8,FALSE),FALSE))),1,VLOOKUP('Worksheet 2a'!$D$13,INDIRECT(VLOOKUP('Crash Summary Worksheet'!$D232,'Crash Types &amp; Calculations'!$M$5:$N$9,2,FALSE)),VLOOKUP('Crash Summary Worksheet'!$E232,'Crash Types &amp; Calculations'!$D$5:$K$26,8,FALSE),FALSE))</f>
        <v>1</v>
      </c>
      <c r="AD232" s="285">
        <f ca="1">IF(OR(ISBLANK('Worksheet 2a'!$D$13),ISBLANK($D232),ISBLANK($E232),$H232="N",ISBLANK($H232)),1,VLOOKUP('Worksheet 2a'!$D$13,INDIRECT(VLOOKUP('Crash Summary Worksheet'!$D232,'Crash Types &amp; Calculations'!$M$5:$N$9,2,FALSE)),VLOOKUP("Wet Pavement",'Crash Types &amp; Calculations'!$D$5:$K$26,8,FALSE),FALSE))</f>
        <v>1</v>
      </c>
      <c r="AE232" s="286">
        <f ca="1">IF(OR(ISBLANK('Worksheet 2a'!$D$13),ISBLANK($D232),ISBLANK($E232),$G232="N",ISBLANK($G232)),1,VLOOKUP('Worksheet 2a'!$D$13,INDIRECT(VLOOKUP('Crash Summary Worksheet'!$D232,'Crash Types &amp; Calculations'!$M$5:$N$9,2,FALSE)),VLOOKUP("Night",'Crash Types &amp; Calculations'!$D$5:$K$26,8,FALSE),FALSE))</f>
        <v>1</v>
      </c>
      <c r="AF232" s="288">
        <f t="shared" si="30"/>
        <v>0</v>
      </c>
      <c r="AG232" s="284">
        <f ca="1">IF(OR(ISBLANK('Worksheet 2a'!$D$27),ISBLANK($D232),ISBLANK($E232),ISERROR(VLOOKUP('Worksheet 2a'!$D$27,INDIRECT(VLOOKUP('Crash Summary Worksheet'!$D232,'Crash Types &amp; Calculations'!$M$5:$N$9,2,FALSE)),VLOOKUP('Crash Summary Worksheet'!$E232,'Crash Types &amp; Calculations'!$D$5:$K$26,8,FALSE),FALSE))),1,VLOOKUP('Worksheet 2a'!$D$27,INDIRECT(VLOOKUP('Crash Summary Worksheet'!$D232,'Crash Types &amp; Calculations'!$M$5:$N$9,2,FALSE)),VLOOKUP('Crash Summary Worksheet'!$E232,'Crash Types &amp; Calculations'!$D$5:$K$26,8,FALSE),FALSE))</f>
        <v>1</v>
      </c>
      <c r="AH232" s="285">
        <f ca="1">IF(OR(ISBLANK('Worksheet 2a'!$D$27),ISBLANK($D232),ISBLANK($E232),$H232="N",ISBLANK($H232)),1,VLOOKUP('Worksheet 2a'!$D$27,INDIRECT(VLOOKUP('Crash Summary Worksheet'!$D232,'Crash Types &amp; Calculations'!$M$5:$N$9,2,FALSE)),VLOOKUP("Wet Pavement",'Crash Types &amp; Calculations'!$D$5:$K$26,8,FALSE),FALSE))</f>
        <v>1</v>
      </c>
      <c r="AI232" s="286">
        <f ca="1">IF(OR(ISBLANK('Worksheet 2a'!$D$27),ISBLANK($D232),ISBLANK($E232),$G232="N",ISBLANK($G232)),1,VLOOKUP('Worksheet 2a'!$D$27,INDIRECT(VLOOKUP('Crash Summary Worksheet'!$D232,'Crash Types &amp; Calculations'!$M$5:$N$9,2,FALSE)),VLOOKUP("Night",'Crash Types &amp; Calculations'!$D$5:$K$26,8,FALSE),FALSE))</f>
        <v>1</v>
      </c>
      <c r="AJ232" s="288">
        <f t="shared" si="31"/>
        <v>0</v>
      </c>
      <c r="AK232" s="284">
        <f ca="1">IF(OR(ISBLANK('Worksheet 2a'!$D$41),ISBLANK($D232),ISBLANK($E232),ISERROR(VLOOKUP('Worksheet 2a'!$D$41,INDIRECT(VLOOKUP('Crash Summary Worksheet'!$D232,'Crash Types &amp; Calculations'!$M$5:$N$9,2,FALSE)),VLOOKUP('Crash Summary Worksheet'!$E232,'Crash Types &amp; Calculations'!$D$5:$K$26,8,FALSE),FALSE))),1,VLOOKUP('Worksheet 2a'!$D$41,INDIRECT(VLOOKUP('Crash Summary Worksheet'!$D232,'Crash Types &amp; Calculations'!$M$5:$N$9,2,FALSE)),VLOOKUP('Crash Summary Worksheet'!$E232,'Crash Types &amp; Calculations'!$D$5:$K$26,8,FALSE),FALSE))</f>
        <v>1</v>
      </c>
      <c r="AL232" s="285">
        <f ca="1">IF(OR(ISBLANK('Worksheet 2a'!$D$41),ISBLANK($D232),ISBLANK($E232),$H232="N",ISBLANK($H232)),1,VLOOKUP('Worksheet 2a'!$D$41,INDIRECT(VLOOKUP('Crash Summary Worksheet'!$D232,'Crash Types &amp; Calculations'!$M$5:$N$9,2,FALSE)),VLOOKUP("Wet Pavement",'Crash Types &amp; Calculations'!$D$5:$K$26,8,FALSE),FALSE))</f>
        <v>1</v>
      </c>
      <c r="AM232" s="287">
        <f ca="1">IF(OR(ISBLANK('Worksheet 2a'!$D$41),ISBLANK($D232),ISBLANK($E232),$G232="N",ISBLANK($G232)),1,VLOOKUP('Worksheet 2a'!$D$41,INDIRECT(VLOOKUP('Crash Summary Worksheet'!$D232,'Crash Types &amp; Calculations'!$M$5:$N$9,2,FALSE)),VLOOKUP("Night",'Crash Types &amp; Calculations'!$D$5:$K$26,8,FALSE),FALSE))</f>
        <v>1</v>
      </c>
      <c r="AN232" s="288">
        <f t="shared" si="32"/>
        <v>0</v>
      </c>
      <c r="AO232" s="284">
        <f ca="1">IF(OR(ISBLANK('Worksheet 2b'!$D$13),ISBLANK($D232),ISBLANK($E232),ISERROR(VLOOKUP('Worksheet 2b'!$D$13,INDIRECT(VLOOKUP('Crash Summary Worksheet'!$D232,'Crash Types &amp; Calculations'!$M$5:$N$9,2,FALSE)),VLOOKUP('Crash Summary Worksheet'!$E232,'Crash Types &amp; Calculations'!$D$5:$K$26,8,FALSE),FALSE))),1,VLOOKUP('Worksheet 2b'!$D$13,INDIRECT(VLOOKUP('Crash Summary Worksheet'!$D232,'Crash Types &amp; Calculations'!$M$5:$N$9,2,FALSE)),VLOOKUP('Crash Summary Worksheet'!$E232,'Crash Types &amp; Calculations'!$D$5:$K$26,8,FALSE),FALSE))</f>
        <v>1</v>
      </c>
      <c r="AP232" s="285">
        <f ca="1">IF(OR(ISBLANK('Worksheet 2b'!$D$13),ISBLANK($D232),ISBLANK($E232),$H232="N",ISBLANK($H232)),1,VLOOKUP('Worksheet 2b'!$D$13,INDIRECT(VLOOKUP('Crash Summary Worksheet'!$D232,'Crash Types &amp; Calculations'!$M$5:$N$9,2,FALSE)),VLOOKUP("Wet Pavement",'Crash Types &amp; Calculations'!$D$5:$K$26,8,FALSE),FALSE))</f>
        <v>1</v>
      </c>
      <c r="AQ232" s="286">
        <f ca="1">IF(OR(ISBLANK('Worksheet 2b'!$D$13),ISBLANK($D232),ISBLANK($E232),$G232="N",ISBLANK($G232)),1,VLOOKUP('Worksheet 2b'!$D$13,INDIRECT(VLOOKUP('Crash Summary Worksheet'!$D232,'Crash Types &amp; Calculations'!$M$5:$N$9,2,FALSE)),VLOOKUP("Night",'Crash Types &amp; Calculations'!$D$5:$K$26,8,FALSE),FALSE))</f>
        <v>1</v>
      </c>
      <c r="AR232" s="288">
        <f t="shared" si="33"/>
        <v>0</v>
      </c>
      <c r="AS232" s="284">
        <f ca="1">IF(OR(ISBLANK('Worksheet 2b'!$D$27),ISBLANK($D232),ISBLANK($E232),ISERROR(VLOOKUP('Worksheet 2b'!$D$27,INDIRECT(VLOOKUP('Crash Summary Worksheet'!$D232,'Crash Types &amp; Calculations'!$M$5:$N$9,2,FALSE)),VLOOKUP('Crash Summary Worksheet'!$E232,'Crash Types &amp; Calculations'!$D$5:$K$26,8,FALSE),FALSE))),1,VLOOKUP('Worksheet 2b'!$D$27,INDIRECT(VLOOKUP('Crash Summary Worksheet'!$D232,'Crash Types &amp; Calculations'!$M$5:$N$9,2,FALSE)),VLOOKUP('Crash Summary Worksheet'!$E232,'Crash Types &amp; Calculations'!$D$5:$K$26,8,FALSE),FALSE))</f>
        <v>1</v>
      </c>
      <c r="AT232" s="285">
        <f ca="1">IF(OR(ISBLANK('Worksheet 2b'!$D$27),ISBLANK($D232),ISBLANK($E232),$H232="N",ISBLANK($H232)),1,VLOOKUP('Worksheet 2b'!$D$27,INDIRECT(VLOOKUP('Crash Summary Worksheet'!$D232,'Crash Types &amp; Calculations'!$M$5:$N$9,2,FALSE)),VLOOKUP("Wet Pavement",'Crash Types &amp; Calculations'!$D$5:$K$26,8,FALSE),FALSE))</f>
        <v>1</v>
      </c>
      <c r="AU232" s="286">
        <f ca="1">IF(OR(ISBLANK('Worksheet 2b'!$D$27),ISBLANK($D232),ISBLANK($E232),$G232="N",ISBLANK($G232)),1,VLOOKUP('Worksheet 2b'!$D$27,INDIRECT(VLOOKUP('Crash Summary Worksheet'!$D232,'Crash Types &amp; Calculations'!$M$5:$N$9,2,FALSE)),VLOOKUP("Night",'Crash Types &amp; Calculations'!$D$5:$K$26,8,FALSE),FALSE))</f>
        <v>1</v>
      </c>
      <c r="AV232" s="288">
        <f t="shared" si="34"/>
        <v>0</v>
      </c>
      <c r="AW232" s="284">
        <f ca="1">IF(OR(ISBLANK('Worksheet 2b'!$D$41),ISBLANK($D232),ISBLANK($E232),ISERROR(VLOOKUP('Worksheet 2b'!$D$41,INDIRECT(VLOOKUP('Crash Summary Worksheet'!$D232,'Crash Types &amp; Calculations'!$M$5:$N$9,2,FALSE)),VLOOKUP('Crash Summary Worksheet'!$E232,'Crash Types &amp; Calculations'!$D$5:$K$26,8,FALSE),FALSE))),1,VLOOKUP('Worksheet 2b'!$D$41,INDIRECT(VLOOKUP('Crash Summary Worksheet'!$D232,'Crash Types &amp; Calculations'!$M$5:$N$9,2,FALSE)),VLOOKUP('Crash Summary Worksheet'!$E232,'Crash Types &amp; Calculations'!$D$5:$K$26,8,FALSE),FALSE))</f>
        <v>1</v>
      </c>
      <c r="AX232" s="285">
        <f ca="1">IF(OR(ISBLANK('Worksheet 2b'!$D$41),ISBLANK($D232),ISBLANK($E232),$H232="N",ISBLANK($H232)),1,VLOOKUP('Worksheet 2b'!$D$41,INDIRECT(VLOOKUP('Crash Summary Worksheet'!$D232,'Crash Types &amp; Calculations'!$M$5:$N$9,2,FALSE)),VLOOKUP("Wet Pavement",'Crash Types &amp; Calculations'!$D$5:$K$26,8,FALSE),FALSE))</f>
        <v>1</v>
      </c>
      <c r="AY232" s="287">
        <f ca="1">IF(OR(ISBLANK('Worksheet 2b'!$D$41),ISBLANK($D232),ISBLANK($E232),$G232="N",ISBLANK($G232)),1,VLOOKUP('Worksheet 2b'!$D$41,INDIRECT(VLOOKUP('Crash Summary Worksheet'!$D232,'Crash Types &amp; Calculations'!$M$5:$N$9,2,FALSE)),VLOOKUP("Night",'Crash Types &amp; Calculations'!$D$5:$K$26,8,FALSE),FALSE))</f>
        <v>1</v>
      </c>
      <c r="AZ232" s="288">
        <f t="shared" si="35"/>
        <v>0</v>
      </c>
    </row>
    <row r="233" spans="1:52" x14ac:dyDescent="0.2">
      <c r="A233" s="618">
        <v>228</v>
      </c>
      <c r="B233" s="118"/>
      <c r="C233" s="119"/>
      <c r="D233" s="117"/>
      <c r="E233" s="117"/>
      <c r="F233" s="117"/>
      <c r="G233" s="118"/>
      <c r="H233" s="118"/>
      <c r="I233" s="118"/>
      <c r="J233" s="118"/>
      <c r="K233" s="117"/>
      <c r="L233" s="120"/>
      <c r="M233" s="289">
        <f t="shared" si="36"/>
        <v>0</v>
      </c>
      <c r="N233" s="290">
        <f t="shared" si="37"/>
        <v>1</v>
      </c>
      <c r="O233" s="283">
        <f>IF(ISBLANK('Worksheet 2a'!$D$13),1,
IF(AND(MAX(AC233:AE233)&gt;1,MIN(AC233:AE233)&lt;=1),MAX(AC233:AE233)*MIN(AC233:AE233),
IF(MIN(AC233:AE233)&gt;=1,MAX(AC233:AE233),MIN(AC233:AE233))))</f>
        <v>1</v>
      </c>
      <c r="P233" s="283">
        <f>IF(ISBLANK('Worksheet 2a'!$D$27),1,
IF(AND(MAX(AG233:AI233)&gt;1,MIN(AG233:AI233)&lt;=1),MAX(AG233:AI233)*MIN(AG233:AI233),
IF(MIN(AG233:AI233)&gt;=1,MAX(AG233:AI233),MIN(AG233:AI233))))</f>
        <v>1</v>
      </c>
      <c r="Q233" s="283">
        <f>IF(ISBLANK('Worksheet 2a'!$D$41),1,
IF(AND(MAX(AK233:AM233)&gt;1,MIN(AK233:AM233)&lt;=1),MAX(AK233:AM233)*MIN(AK233:AM233),
IF(MIN(AK233:AM233)&gt;=1,MAX(AK233:AM233),MIN(AK233:AM233))))</f>
        <v>1</v>
      </c>
      <c r="R233" s="283">
        <f>IF(ISBLANK('Worksheet 2b'!$D$13),1,
IF(AND(MAX(AO233:AQ233)&gt;1,MIN(AO233:AQ233)&lt;=1),MAX(AO233:AQ233)*MIN(AO233:AQ233),
IF(MIN(AO233:AQ233)&gt;=1,MAX(AO233:AQ233),MIN(AO233:AQ233))))</f>
        <v>1</v>
      </c>
      <c r="S233" s="283">
        <f>IF(ISBLANK('Worksheet 2b'!$D$27),1,
IF(AND(MAX(AS233:AU233)&gt;1,MIN(AS233:AU233)&lt;=1),MAX(AS233:AU233)*MIN(AS233:AU233),
IF(MIN(AS233:AU233)&gt;=1,MAX(AS233:AU233),MIN(AS233:AU233))))</f>
        <v>1</v>
      </c>
      <c r="T233" s="283">
        <f>IF(ISBLANK('Worksheet 2b'!$D$41),1,
IF(AND(MAX(AW233:AY233)&gt;1,MIN(AW233:AY233)&lt;=1),MAX(AW233:AY233)*MIN(AW233:AY233),
IF(MIN(AW233:AY233)&gt;=1,MAX(AW233:AY233),MIN(AW233:AY233))))</f>
        <v>1</v>
      </c>
      <c r="U233" s="669" cm="1">
        <f t="array" ref="U233">IF(MAX(O233:T233)&lt;=1,1,PRODUCT(IF(O233:T233&gt;=1,O233:T233)))</f>
        <v>1</v>
      </c>
      <c r="V233" s="669">
        <f t="shared" si="38"/>
        <v>1</v>
      </c>
      <c r="W233" s="683" t="str">
        <f t="shared" si="39"/>
        <v>X</v>
      </c>
      <c r="X233" s="683">
        <f>IF(P233=MIN($O233:$T233),IF(COUNTIF($W233:W233,"X")&gt;0,P233,"X"),P233)</f>
        <v>1</v>
      </c>
      <c r="Y233" s="683">
        <f>IF(Q233=MIN($O233:$T233),IF(COUNTIF($W233:X233,"X")&gt;0,Q233,"X"),Q233)</f>
        <v>1</v>
      </c>
      <c r="Z233" s="683">
        <f>IF(R233=MIN($O233:$T233),IF(COUNTIF($W233:Y233,"X")&gt;0,R233,"X"),R233)</f>
        <v>1</v>
      </c>
      <c r="AA233" s="683">
        <f>IF(S233=MIN($O233:$T233),IF(COUNTIF($W233:Z233,"X")&gt;0,S233,"X"),S233)</f>
        <v>1</v>
      </c>
      <c r="AB233" s="684">
        <f>IF(T233=MIN($O233:$T233),IF(COUNTIF($W233:AA233,"X")&gt;0,T233,"X"),T233)</f>
        <v>1</v>
      </c>
      <c r="AC233" s="284">
        <f ca="1">IF(OR(ISBLANK('Worksheet 2a'!$D$13),ISBLANK($D233),ISBLANK($E233),ISERROR(VLOOKUP('Worksheet 2a'!$D$13,INDIRECT(VLOOKUP('Crash Summary Worksheet'!$D233,'Crash Types &amp; Calculations'!$M$5:$N$9,2,FALSE)),VLOOKUP('Crash Summary Worksheet'!$E233,'Crash Types &amp; Calculations'!$D$5:$K$26,8,FALSE),FALSE))),1,VLOOKUP('Worksheet 2a'!$D$13,INDIRECT(VLOOKUP('Crash Summary Worksheet'!$D233,'Crash Types &amp; Calculations'!$M$5:$N$9,2,FALSE)),VLOOKUP('Crash Summary Worksheet'!$E233,'Crash Types &amp; Calculations'!$D$5:$K$26,8,FALSE),FALSE))</f>
        <v>1</v>
      </c>
      <c r="AD233" s="285">
        <f ca="1">IF(OR(ISBLANK('Worksheet 2a'!$D$13),ISBLANK($D233),ISBLANK($E233),$H233="N",ISBLANK($H233)),1,VLOOKUP('Worksheet 2a'!$D$13,INDIRECT(VLOOKUP('Crash Summary Worksheet'!$D233,'Crash Types &amp; Calculations'!$M$5:$N$9,2,FALSE)),VLOOKUP("Wet Pavement",'Crash Types &amp; Calculations'!$D$5:$K$26,8,FALSE),FALSE))</f>
        <v>1</v>
      </c>
      <c r="AE233" s="286">
        <f ca="1">IF(OR(ISBLANK('Worksheet 2a'!$D$13),ISBLANK($D233),ISBLANK($E233),$G233="N",ISBLANK($G233)),1,VLOOKUP('Worksheet 2a'!$D$13,INDIRECT(VLOOKUP('Crash Summary Worksheet'!$D233,'Crash Types &amp; Calculations'!$M$5:$N$9,2,FALSE)),VLOOKUP("Night",'Crash Types &amp; Calculations'!$D$5:$K$26,8,FALSE),FALSE))</f>
        <v>1</v>
      </c>
      <c r="AF233" s="288">
        <f t="shared" si="30"/>
        <v>0</v>
      </c>
      <c r="AG233" s="284">
        <f ca="1">IF(OR(ISBLANK('Worksheet 2a'!$D$27),ISBLANK($D233),ISBLANK($E233),ISERROR(VLOOKUP('Worksheet 2a'!$D$27,INDIRECT(VLOOKUP('Crash Summary Worksheet'!$D233,'Crash Types &amp; Calculations'!$M$5:$N$9,2,FALSE)),VLOOKUP('Crash Summary Worksheet'!$E233,'Crash Types &amp; Calculations'!$D$5:$K$26,8,FALSE),FALSE))),1,VLOOKUP('Worksheet 2a'!$D$27,INDIRECT(VLOOKUP('Crash Summary Worksheet'!$D233,'Crash Types &amp; Calculations'!$M$5:$N$9,2,FALSE)),VLOOKUP('Crash Summary Worksheet'!$E233,'Crash Types &amp; Calculations'!$D$5:$K$26,8,FALSE),FALSE))</f>
        <v>1</v>
      </c>
      <c r="AH233" s="285">
        <f ca="1">IF(OR(ISBLANK('Worksheet 2a'!$D$27),ISBLANK($D233),ISBLANK($E233),$H233="N",ISBLANK($H233)),1,VLOOKUP('Worksheet 2a'!$D$27,INDIRECT(VLOOKUP('Crash Summary Worksheet'!$D233,'Crash Types &amp; Calculations'!$M$5:$N$9,2,FALSE)),VLOOKUP("Wet Pavement",'Crash Types &amp; Calculations'!$D$5:$K$26,8,FALSE),FALSE))</f>
        <v>1</v>
      </c>
      <c r="AI233" s="286">
        <f ca="1">IF(OR(ISBLANK('Worksheet 2a'!$D$27),ISBLANK($D233),ISBLANK($E233),$G233="N",ISBLANK($G233)),1,VLOOKUP('Worksheet 2a'!$D$27,INDIRECT(VLOOKUP('Crash Summary Worksheet'!$D233,'Crash Types &amp; Calculations'!$M$5:$N$9,2,FALSE)),VLOOKUP("Night",'Crash Types &amp; Calculations'!$D$5:$K$26,8,FALSE),FALSE))</f>
        <v>1</v>
      </c>
      <c r="AJ233" s="288">
        <f t="shared" si="31"/>
        <v>0</v>
      </c>
      <c r="AK233" s="284">
        <f ca="1">IF(OR(ISBLANK('Worksheet 2a'!$D$41),ISBLANK($D233),ISBLANK($E233),ISERROR(VLOOKUP('Worksheet 2a'!$D$41,INDIRECT(VLOOKUP('Crash Summary Worksheet'!$D233,'Crash Types &amp; Calculations'!$M$5:$N$9,2,FALSE)),VLOOKUP('Crash Summary Worksheet'!$E233,'Crash Types &amp; Calculations'!$D$5:$K$26,8,FALSE),FALSE))),1,VLOOKUP('Worksheet 2a'!$D$41,INDIRECT(VLOOKUP('Crash Summary Worksheet'!$D233,'Crash Types &amp; Calculations'!$M$5:$N$9,2,FALSE)),VLOOKUP('Crash Summary Worksheet'!$E233,'Crash Types &amp; Calculations'!$D$5:$K$26,8,FALSE),FALSE))</f>
        <v>1</v>
      </c>
      <c r="AL233" s="285">
        <f ca="1">IF(OR(ISBLANK('Worksheet 2a'!$D$41),ISBLANK($D233),ISBLANK($E233),$H233="N",ISBLANK($H233)),1,VLOOKUP('Worksheet 2a'!$D$41,INDIRECT(VLOOKUP('Crash Summary Worksheet'!$D233,'Crash Types &amp; Calculations'!$M$5:$N$9,2,FALSE)),VLOOKUP("Wet Pavement",'Crash Types &amp; Calculations'!$D$5:$K$26,8,FALSE),FALSE))</f>
        <v>1</v>
      </c>
      <c r="AM233" s="287">
        <f ca="1">IF(OR(ISBLANK('Worksheet 2a'!$D$41),ISBLANK($D233),ISBLANK($E233),$G233="N",ISBLANK($G233)),1,VLOOKUP('Worksheet 2a'!$D$41,INDIRECT(VLOOKUP('Crash Summary Worksheet'!$D233,'Crash Types &amp; Calculations'!$M$5:$N$9,2,FALSE)),VLOOKUP("Night",'Crash Types &amp; Calculations'!$D$5:$K$26,8,FALSE),FALSE))</f>
        <v>1</v>
      </c>
      <c r="AN233" s="288">
        <f t="shared" si="32"/>
        <v>0</v>
      </c>
      <c r="AO233" s="284">
        <f ca="1">IF(OR(ISBLANK('Worksheet 2b'!$D$13),ISBLANK($D233),ISBLANK($E233),ISERROR(VLOOKUP('Worksheet 2b'!$D$13,INDIRECT(VLOOKUP('Crash Summary Worksheet'!$D233,'Crash Types &amp; Calculations'!$M$5:$N$9,2,FALSE)),VLOOKUP('Crash Summary Worksheet'!$E233,'Crash Types &amp; Calculations'!$D$5:$K$26,8,FALSE),FALSE))),1,VLOOKUP('Worksheet 2b'!$D$13,INDIRECT(VLOOKUP('Crash Summary Worksheet'!$D233,'Crash Types &amp; Calculations'!$M$5:$N$9,2,FALSE)),VLOOKUP('Crash Summary Worksheet'!$E233,'Crash Types &amp; Calculations'!$D$5:$K$26,8,FALSE),FALSE))</f>
        <v>1</v>
      </c>
      <c r="AP233" s="285">
        <f ca="1">IF(OR(ISBLANK('Worksheet 2b'!$D$13),ISBLANK($D233),ISBLANK($E233),$H233="N",ISBLANK($H233)),1,VLOOKUP('Worksheet 2b'!$D$13,INDIRECT(VLOOKUP('Crash Summary Worksheet'!$D233,'Crash Types &amp; Calculations'!$M$5:$N$9,2,FALSE)),VLOOKUP("Wet Pavement",'Crash Types &amp; Calculations'!$D$5:$K$26,8,FALSE),FALSE))</f>
        <v>1</v>
      </c>
      <c r="AQ233" s="286">
        <f ca="1">IF(OR(ISBLANK('Worksheet 2b'!$D$13),ISBLANK($D233),ISBLANK($E233),$G233="N",ISBLANK($G233)),1,VLOOKUP('Worksheet 2b'!$D$13,INDIRECT(VLOOKUP('Crash Summary Worksheet'!$D233,'Crash Types &amp; Calculations'!$M$5:$N$9,2,FALSE)),VLOOKUP("Night",'Crash Types &amp; Calculations'!$D$5:$K$26,8,FALSE),FALSE))</f>
        <v>1</v>
      </c>
      <c r="AR233" s="288">
        <f t="shared" si="33"/>
        <v>0</v>
      </c>
      <c r="AS233" s="284">
        <f ca="1">IF(OR(ISBLANK('Worksheet 2b'!$D$27),ISBLANK($D233),ISBLANK($E233),ISERROR(VLOOKUP('Worksheet 2b'!$D$27,INDIRECT(VLOOKUP('Crash Summary Worksheet'!$D233,'Crash Types &amp; Calculations'!$M$5:$N$9,2,FALSE)),VLOOKUP('Crash Summary Worksheet'!$E233,'Crash Types &amp; Calculations'!$D$5:$K$26,8,FALSE),FALSE))),1,VLOOKUP('Worksheet 2b'!$D$27,INDIRECT(VLOOKUP('Crash Summary Worksheet'!$D233,'Crash Types &amp; Calculations'!$M$5:$N$9,2,FALSE)),VLOOKUP('Crash Summary Worksheet'!$E233,'Crash Types &amp; Calculations'!$D$5:$K$26,8,FALSE),FALSE))</f>
        <v>1</v>
      </c>
      <c r="AT233" s="285">
        <f ca="1">IF(OR(ISBLANK('Worksheet 2b'!$D$27),ISBLANK($D233),ISBLANK($E233),$H233="N",ISBLANK($H233)),1,VLOOKUP('Worksheet 2b'!$D$27,INDIRECT(VLOOKUP('Crash Summary Worksheet'!$D233,'Crash Types &amp; Calculations'!$M$5:$N$9,2,FALSE)),VLOOKUP("Wet Pavement",'Crash Types &amp; Calculations'!$D$5:$K$26,8,FALSE),FALSE))</f>
        <v>1</v>
      </c>
      <c r="AU233" s="286">
        <f ca="1">IF(OR(ISBLANK('Worksheet 2b'!$D$27),ISBLANK($D233),ISBLANK($E233),$G233="N",ISBLANK($G233)),1,VLOOKUP('Worksheet 2b'!$D$27,INDIRECT(VLOOKUP('Crash Summary Worksheet'!$D233,'Crash Types &amp; Calculations'!$M$5:$N$9,2,FALSE)),VLOOKUP("Night",'Crash Types &amp; Calculations'!$D$5:$K$26,8,FALSE),FALSE))</f>
        <v>1</v>
      </c>
      <c r="AV233" s="288">
        <f t="shared" si="34"/>
        <v>0</v>
      </c>
      <c r="AW233" s="284">
        <f ca="1">IF(OR(ISBLANK('Worksheet 2b'!$D$41),ISBLANK($D233),ISBLANK($E233),ISERROR(VLOOKUP('Worksheet 2b'!$D$41,INDIRECT(VLOOKUP('Crash Summary Worksheet'!$D233,'Crash Types &amp; Calculations'!$M$5:$N$9,2,FALSE)),VLOOKUP('Crash Summary Worksheet'!$E233,'Crash Types &amp; Calculations'!$D$5:$K$26,8,FALSE),FALSE))),1,VLOOKUP('Worksheet 2b'!$D$41,INDIRECT(VLOOKUP('Crash Summary Worksheet'!$D233,'Crash Types &amp; Calculations'!$M$5:$N$9,2,FALSE)),VLOOKUP('Crash Summary Worksheet'!$E233,'Crash Types &amp; Calculations'!$D$5:$K$26,8,FALSE),FALSE))</f>
        <v>1</v>
      </c>
      <c r="AX233" s="285">
        <f ca="1">IF(OR(ISBLANK('Worksheet 2b'!$D$41),ISBLANK($D233),ISBLANK($E233),$H233="N",ISBLANK($H233)),1,VLOOKUP('Worksheet 2b'!$D$41,INDIRECT(VLOOKUP('Crash Summary Worksheet'!$D233,'Crash Types &amp; Calculations'!$M$5:$N$9,2,FALSE)),VLOOKUP("Wet Pavement",'Crash Types &amp; Calculations'!$D$5:$K$26,8,FALSE),FALSE))</f>
        <v>1</v>
      </c>
      <c r="AY233" s="287">
        <f ca="1">IF(OR(ISBLANK('Worksheet 2b'!$D$41),ISBLANK($D233),ISBLANK($E233),$G233="N",ISBLANK($G233)),1,VLOOKUP('Worksheet 2b'!$D$41,INDIRECT(VLOOKUP('Crash Summary Worksheet'!$D233,'Crash Types &amp; Calculations'!$M$5:$N$9,2,FALSE)),VLOOKUP("Night",'Crash Types &amp; Calculations'!$D$5:$K$26,8,FALSE),FALSE))</f>
        <v>1</v>
      </c>
      <c r="AZ233" s="288">
        <f t="shared" si="35"/>
        <v>0</v>
      </c>
    </row>
    <row r="234" spans="1:52" x14ac:dyDescent="0.2">
      <c r="A234" s="618">
        <v>229</v>
      </c>
      <c r="B234" s="118"/>
      <c r="C234" s="119"/>
      <c r="D234" s="117"/>
      <c r="E234" s="117"/>
      <c r="F234" s="117"/>
      <c r="G234" s="118"/>
      <c r="H234" s="118"/>
      <c r="I234" s="118"/>
      <c r="J234" s="118"/>
      <c r="K234" s="117"/>
      <c r="L234" s="120"/>
      <c r="M234" s="289">
        <f t="shared" si="36"/>
        <v>0</v>
      </c>
      <c r="N234" s="290">
        <f t="shared" si="37"/>
        <v>1</v>
      </c>
      <c r="O234" s="283">
        <f>IF(ISBLANK('Worksheet 2a'!$D$13),1,
IF(AND(MAX(AC234:AE234)&gt;1,MIN(AC234:AE234)&lt;=1),MAX(AC234:AE234)*MIN(AC234:AE234),
IF(MIN(AC234:AE234)&gt;=1,MAX(AC234:AE234),MIN(AC234:AE234))))</f>
        <v>1</v>
      </c>
      <c r="P234" s="283">
        <f>IF(ISBLANK('Worksheet 2a'!$D$27),1,
IF(AND(MAX(AG234:AI234)&gt;1,MIN(AG234:AI234)&lt;=1),MAX(AG234:AI234)*MIN(AG234:AI234),
IF(MIN(AG234:AI234)&gt;=1,MAX(AG234:AI234),MIN(AG234:AI234))))</f>
        <v>1</v>
      </c>
      <c r="Q234" s="283">
        <f>IF(ISBLANK('Worksheet 2a'!$D$41),1,
IF(AND(MAX(AK234:AM234)&gt;1,MIN(AK234:AM234)&lt;=1),MAX(AK234:AM234)*MIN(AK234:AM234),
IF(MIN(AK234:AM234)&gt;=1,MAX(AK234:AM234),MIN(AK234:AM234))))</f>
        <v>1</v>
      </c>
      <c r="R234" s="283">
        <f>IF(ISBLANK('Worksheet 2b'!$D$13),1,
IF(AND(MAX(AO234:AQ234)&gt;1,MIN(AO234:AQ234)&lt;=1),MAX(AO234:AQ234)*MIN(AO234:AQ234),
IF(MIN(AO234:AQ234)&gt;=1,MAX(AO234:AQ234),MIN(AO234:AQ234))))</f>
        <v>1</v>
      </c>
      <c r="S234" s="283">
        <f>IF(ISBLANK('Worksheet 2b'!$D$27),1,
IF(AND(MAX(AS234:AU234)&gt;1,MIN(AS234:AU234)&lt;=1),MAX(AS234:AU234)*MIN(AS234:AU234),
IF(MIN(AS234:AU234)&gt;=1,MAX(AS234:AU234),MIN(AS234:AU234))))</f>
        <v>1</v>
      </c>
      <c r="T234" s="283">
        <f>IF(ISBLANK('Worksheet 2b'!$D$41),1,
IF(AND(MAX(AW234:AY234)&gt;1,MIN(AW234:AY234)&lt;=1),MAX(AW234:AY234)*MIN(AW234:AY234),
IF(MIN(AW234:AY234)&gt;=1,MAX(AW234:AY234),MIN(AW234:AY234))))</f>
        <v>1</v>
      </c>
      <c r="U234" s="669" cm="1">
        <f t="array" ref="U234">IF(MAX(O234:T234)&lt;=1,1,PRODUCT(IF(O234:T234&gt;=1,O234:T234)))</f>
        <v>1</v>
      </c>
      <c r="V234" s="669">
        <f t="shared" si="38"/>
        <v>1</v>
      </c>
      <c r="W234" s="683" t="str">
        <f t="shared" si="39"/>
        <v>X</v>
      </c>
      <c r="X234" s="683">
        <f>IF(P234=MIN($O234:$T234),IF(COUNTIF($W234:W234,"X")&gt;0,P234,"X"),P234)</f>
        <v>1</v>
      </c>
      <c r="Y234" s="683">
        <f>IF(Q234=MIN($O234:$T234),IF(COUNTIF($W234:X234,"X")&gt;0,Q234,"X"),Q234)</f>
        <v>1</v>
      </c>
      <c r="Z234" s="683">
        <f>IF(R234=MIN($O234:$T234),IF(COUNTIF($W234:Y234,"X")&gt;0,R234,"X"),R234)</f>
        <v>1</v>
      </c>
      <c r="AA234" s="683">
        <f>IF(S234=MIN($O234:$T234),IF(COUNTIF($W234:Z234,"X")&gt;0,S234,"X"),S234)</f>
        <v>1</v>
      </c>
      <c r="AB234" s="684">
        <f>IF(T234=MIN($O234:$T234),IF(COUNTIF($W234:AA234,"X")&gt;0,T234,"X"),T234)</f>
        <v>1</v>
      </c>
      <c r="AC234" s="284">
        <f ca="1">IF(OR(ISBLANK('Worksheet 2a'!$D$13),ISBLANK($D234),ISBLANK($E234),ISERROR(VLOOKUP('Worksheet 2a'!$D$13,INDIRECT(VLOOKUP('Crash Summary Worksheet'!$D234,'Crash Types &amp; Calculations'!$M$5:$N$9,2,FALSE)),VLOOKUP('Crash Summary Worksheet'!$E234,'Crash Types &amp; Calculations'!$D$5:$K$26,8,FALSE),FALSE))),1,VLOOKUP('Worksheet 2a'!$D$13,INDIRECT(VLOOKUP('Crash Summary Worksheet'!$D234,'Crash Types &amp; Calculations'!$M$5:$N$9,2,FALSE)),VLOOKUP('Crash Summary Worksheet'!$E234,'Crash Types &amp; Calculations'!$D$5:$K$26,8,FALSE),FALSE))</f>
        <v>1</v>
      </c>
      <c r="AD234" s="285">
        <f ca="1">IF(OR(ISBLANK('Worksheet 2a'!$D$13),ISBLANK($D234),ISBLANK($E234),$H234="N",ISBLANK($H234)),1,VLOOKUP('Worksheet 2a'!$D$13,INDIRECT(VLOOKUP('Crash Summary Worksheet'!$D234,'Crash Types &amp; Calculations'!$M$5:$N$9,2,FALSE)),VLOOKUP("Wet Pavement",'Crash Types &amp; Calculations'!$D$5:$K$26,8,FALSE),FALSE))</f>
        <v>1</v>
      </c>
      <c r="AE234" s="286">
        <f ca="1">IF(OR(ISBLANK('Worksheet 2a'!$D$13),ISBLANK($D234),ISBLANK($E234),$G234="N",ISBLANK($G234)),1,VLOOKUP('Worksheet 2a'!$D$13,INDIRECT(VLOOKUP('Crash Summary Worksheet'!$D234,'Crash Types &amp; Calculations'!$M$5:$N$9,2,FALSE)),VLOOKUP("Night",'Crash Types &amp; Calculations'!$D$5:$K$26,8,FALSE),FALSE))</f>
        <v>1</v>
      </c>
      <c r="AF234" s="288">
        <f t="shared" si="30"/>
        <v>0</v>
      </c>
      <c r="AG234" s="284">
        <f ca="1">IF(OR(ISBLANK('Worksheet 2a'!$D$27),ISBLANK($D234),ISBLANK($E234),ISERROR(VLOOKUP('Worksheet 2a'!$D$27,INDIRECT(VLOOKUP('Crash Summary Worksheet'!$D234,'Crash Types &amp; Calculations'!$M$5:$N$9,2,FALSE)),VLOOKUP('Crash Summary Worksheet'!$E234,'Crash Types &amp; Calculations'!$D$5:$K$26,8,FALSE),FALSE))),1,VLOOKUP('Worksheet 2a'!$D$27,INDIRECT(VLOOKUP('Crash Summary Worksheet'!$D234,'Crash Types &amp; Calculations'!$M$5:$N$9,2,FALSE)),VLOOKUP('Crash Summary Worksheet'!$E234,'Crash Types &amp; Calculations'!$D$5:$K$26,8,FALSE),FALSE))</f>
        <v>1</v>
      </c>
      <c r="AH234" s="285">
        <f ca="1">IF(OR(ISBLANK('Worksheet 2a'!$D$27),ISBLANK($D234),ISBLANK($E234),$H234="N",ISBLANK($H234)),1,VLOOKUP('Worksheet 2a'!$D$27,INDIRECT(VLOOKUP('Crash Summary Worksheet'!$D234,'Crash Types &amp; Calculations'!$M$5:$N$9,2,FALSE)),VLOOKUP("Wet Pavement",'Crash Types &amp; Calculations'!$D$5:$K$26,8,FALSE),FALSE))</f>
        <v>1</v>
      </c>
      <c r="AI234" s="286">
        <f ca="1">IF(OR(ISBLANK('Worksheet 2a'!$D$27),ISBLANK($D234),ISBLANK($E234),$G234="N",ISBLANK($G234)),1,VLOOKUP('Worksheet 2a'!$D$27,INDIRECT(VLOOKUP('Crash Summary Worksheet'!$D234,'Crash Types &amp; Calculations'!$M$5:$N$9,2,FALSE)),VLOOKUP("Night",'Crash Types &amp; Calculations'!$D$5:$K$26,8,FALSE),FALSE))</f>
        <v>1</v>
      </c>
      <c r="AJ234" s="288">
        <f t="shared" si="31"/>
        <v>0</v>
      </c>
      <c r="AK234" s="284">
        <f ca="1">IF(OR(ISBLANK('Worksheet 2a'!$D$41),ISBLANK($D234),ISBLANK($E234),ISERROR(VLOOKUP('Worksheet 2a'!$D$41,INDIRECT(VLOOKUP('Crash Summary Worksheet'!$D234,'Crash Types &amp; Calculations'!$M$5:$N$9,2,FALSE)),VLOOKUP('Crash Summary Worksheet'!$E234,'Crash Types &amp; Calculations'!$D$5:$K$26,8,FALSE),FALSE))),1,VLOOKUP('Worksheet 2a'!$D$41,INDIRECT(VLOOKUP('Crash Summary Worksheet'!$D234,'Crash Types &amp; Calculations'!$M$5:$N$9,2,FALSE)),VLOOKUP('Crash Summary Worksheet'!$E234,'Crash Types &amp; Calculations'!$D$5:$K$26,8,FALSE),FALSE))</f>
        <v>1</v>
      </c>
      <c r="AL234" s="285">
        <f ca="1">IF(OR(ISBLANK('Worksheet 2a'!$D$41),ISBLANK($D234),ISBLANK($E234),$H234="N",ISBLANK($H234)),1,VLOOKUP('Worksheet 2a'!$D$41,INDIRECT(VLOOKUP('Crash Summary Worksheet'!$D234,'Crash Types &amp; Calculations'!$M$5:$N$9,2,FALSE)),VLOOKUP("Wet Pavement",'Crash Types &amp; Calculations'!$D$5:$K$26,8,FALSE),FALSE))</f>
        <v>1</v>
      </c>
      <c r="AM234" s="287">
        <f ca="1">IF(OR(ISBLANK('Worksheet 2a'!$D$41),ISBLANK($D234),ISBLANK($E234),$G234="N",ISBLANK($G234)),1,VLOOKUP('Worksheet 2a'!$D$41,INDIRECT(VLOOKUP('Crash Summary Worksheet'!$D234,'Crash Types &amp; Calculations'!$M$5:$N$9,2,FALSE)),VLOOKUP("Night",'Crash Types &amp; Calculations'!$D$5:$K$26,8,FALSE),FALSE))</f>
        <v>1</v>
      </c>
      <c r="AN234" s="288">
        <f t="shared" si="32"/>
        <v>0</v>
      </c>
      <c r="AO234" s="284">
        <f ca="1">IF(OR(ISBLANK('Worksheet 2b'!$D$13),ISBLANK($D234),ISBLANK($E234),ISERROR(VLOOKUP('Worksheet 2b'!$D$13,INDIRECT(VLOOKUP('Crash Summary Worksheet'!$D234,'Crash Types &amp; Calculations'!$M$5:$N$9,2,FALSE)),VLOOKUP('Crash Summary Worksheet'!$E234,'Crash Types &amp; Calculations'!$D$5:$K$26,8,FALSE),FALSE))),1,VLOOKUP('Worksheet 2b'!$D$13,INDIRECT(VLOOKUP('Crash Summary Worksheet'!$D234,'Crash Types &amp; Calculations'!$M$5:$N$9,2,FALSE)),VLOOKUP('Crash Summary Worksheet'!$E234,'Crash Types &amp; Calculations'!$D$5:$K$26,8,FALSE),FALSE))</f>
        <v>1</v>
      </c>
      <c r="AP234" s="285">
        <f ca="1">IF(OR(ISBLANK('Worksheet 2b'!$D$13),ISBLANK($D234),ISBLANK($E234),$H234="N",ISBLANK($H234)),1,VLOOKUP('Worksheet 2b'!$D$13,INDIRECT(VLOOKUP('Crash Summary Worksheet'!$D234,'Crash Types &amp; Calculations'!$M$5:$N$9,2,FALSE)),VLOOKUP("Wet Pavement",'Crash Types &amp; Calculations'!$D$5:$K$26,8,FALSE),FALSE))</f>
        <v>1</v>
      </c>
      <c r="AQ234" s="286">
        <f ca="1">IF(OR(ISBLANK('Worksheet 2b'!$D$13),ISBLANK($D234),ISBLANK($E234),$G234="N",ISBLANK($G234)),1,VLOOKUP('Worksheet 2b'!$D$13,INDIRECT(VLOOKUP('Crash Summary Worksheet'!$D234,'Crash Types &amp; Calculations'!$M$5:$N$9,2,FALSE)),VLOOKUP("Night",'Crash Types &amp; Calculations'!$D$5:$K$26,8,FALSE),FALSE))</f>
        <v>1</v>
      </c>
      <c r="AR234" s="288">
        <f t="shared" si="33"/>
        <v>0</v>
      </c>
      <c r="AS234" s="284">
        <f ca="1">IF(OR(ISBLANK('Worksheet 2b'!$D$27),ISBLANK($D234),ISBLANK($E234),ISERROR(VLOOKUP('Worksheet 2b'!$D$27,INDIRECT(VLOOKUP('Crash Summary Worksheet'!$D234,'Crash Types &amp; Calculations'!$M$5:$N$9,2,FALSE)),VLOOKUP('Crash Summary Worksheet'!$E234,'Crash Types &amp; Calculations'!$D$5:$K$26,8,FALSE),FALSE))),1,VLOOKUP('Worksheet 2b'!$D$27,INDIRECT(VLOOKUP('Crash Summary Worksheet'!$D234,'Crash Types &amp; Calculations'!$M$5:$N$9,2,FALSE)),VLOOKUP('Crash Summary Worksheet'!$E234,'Crash Types &amp; Calculations'!$D$5:$K$26,8,FALSE),FALSE))</f>
        <v>1</v>
      </c>
      <c r="AT234" s="285">
        <f ca="1">IF(OR(ISBLANK('Worksheet 2b'!$D$27),ISBLANK($D234),ISBLANK($E234),$H234="N",ISBLANK($H234)),1,VLOOKUP('Worksheet 2b'!$D$27,INDIRECT(VLOOKUP('Crash Summary Worksheet'!$D234,'Crash Types &amp; Calculations'!$M$5:$N$9,2,FALSE)),VLOOKUP("Wet Pavement",'Crash Types &amp; Calculations'!$D$5:$K$26,8,FALSE),FALSE))</f>
        <v>1</v>
      </c>
      <c r="AU234" s="286">
        <f ca="1">IF(OR(ISBLANK('Worksheet 2b'!$D$27),ISBLANK($D234),ISBLANK($E234),$G234="N",ISBLANK($G234)),1,VLOOKUP('Worksheet 2b'!$D$27,INDIRECT(VLOOKUP('Crash Summary Worksheet'!$D234,'Crash Types &amp; Calculations'!$M$5:$N$9,2,FALSE)),VLOOKUP("Night",'Crash Types &amp; Calculations'!$D$5:$K$26,8,FALSE),FALSE))</f>
        <v>1</v>
      </c>
      <c r="AV234" s="288">
        <f t="shared" si="34"/>
        <v>0</v>
      </c>
      <c r="AW234" s="284">
        <f ca="1">IF(OR(ISBLANK('Worksheet 2b'!$D$41),ISBLANK($D234),ISBLANK($E234),ISERROR(VLOOKUP('Worksheet 2b'!$D$41,INDIRECT(VLOOKUP('Crash Summary Worksheet'!$D234,'Crash Types &amp; Calculations'!$M$5:$N$9,2,FALSE)),VLOOKUP('Crash Summary Worksheet'!$E234,'Crash Types &amp; Calculations'!$D$5:$K$26,8,FALSE),FALSE))),1,VLOOKUP('Worksheet 2b'!$D$41,INDIRECT(VLOOKUP('Crash Summary Worksheet'!$D234,'Crash Types &amp; Calculations'!$M$5:$N$9,2,FALSE)),VLOOKUP('Crash Summary Worksheet'!$E234,'Crash Types &amp; Calculations'!$D$5:$K$26,8,FALSE),FALSE))</f>
        <v>1</v>
      </c>
      <c r="AX234" s="285">
        <f ca="1">IF(OR(ISBLANK('Worksheet 2b'!$D$41),ISBLANK($D234),ISBLANK($E234),$H234="N",ISBLANK($H234)),1,VLOOKUP('Worksheet 2b'!$D$41,INDIRECT(VLOOKUP('Crash Summary Worksheet'!$D234,'Crash Types &amp; Calculations'!$M$5:$N$9,2,FALSE)),VLOOKUP("Wet Pavement",'Crash Types &amp; Calculations'!$D$5:$K$26,8,FALSE),FALSE))</f>
        <v>1</v>
      </c>
      <c r="AY234" s="287">
        <f ca="1">IF(OR(ISBLANK('Worksheet 2b'!$D$41),ISBLANK($D234),ISBLANK($E234),$G234="N",ISBLANK($G234)),1,VLOOKUP('Worksheet 2b'!$D$41,INDIRECT(VLOOKUP('Crash Summary Worksheet'!$D234,'Crash Types &amp; Calculations'!$M$5:$N$9,2,FALSE)),VLOOKUP("Night",'Crash Types &amp; Calculations'!$D$5:$K$26,8,FALSE),FALSE))</f>
        <v>1</v>
      </c>
      <c r="AZ234" s="288">
        <f t="shared" si="35"/>
        <v>0</v>
      </c>
    </row>
    <row r="235" spans="1:52" x14ac:dyDescent="0.2">
      <c r="A235" s="618">
        <v>230</v>
      </c>
      <c r="B235" s="118"/>
      <c r="C235" s="119"/>
      <c r="D235" s="117"/>
      <c r="E235" s="117"/>
      <c r="F235" s="117"/>
      <c r="G235" s="118"/>
      <c r="H235" s="118"/>
      <c r="I235" s="118"/>
      <c r="J235" s="118"/>
      <c r="K235" s="117"/>
      <c r="L235" s="120"/>
      <c r="M235" s="289">
        <f t="shared" si="36"/>
        <v>0</v>
      </c>
      <c r="N235" s="290">
        <f t="shared" si="37"/>
        <v>1</v>
      </c>
      <c r="O235" s="283">
        <f>IF(ISBLANK('Worksheet 2a'!$D$13),1,
IF(AND(MAX(AC235:AE235)&gt;1,MIN(AC235:AE235)&lt;=1),MAX(AC235:AE235)*MIN(AC235:AE235),
IF(MIN(AC235:AE235)&gt;=1,MAX(AC235:AE235),MIN(AC235:AE235))))</f>
        <v>1</v>
      </c>
      <c r="P235" s="283">
        <f>IF(ISBLANK('Worksheet 2a'!$D$27),1,
IF(AND(MAX(AG235:AI235)&gt;1,MIN(AG235:AI235)&lt;=1),MAX(AG235:AI235)*MIN(AG235:AI235),
IF(MIN(AG235:AI235)&gt;=1,MAX(AG235:AI235),MIN(AG235:AI235))))</f>
        <v>1</v>
      </c>
      <c r="Q235" s="283">
        <f>IF(ISBLANK('Worksheet 2a'!$D$41),1,
IF(AND(MAX(AK235:AM235)&gt;1,MIN(AK235:AM235)&lt;=1),MAX(AK235:AM235)*MIN(AK235:AM235),
IF(MIN(AK235:AM235)&gt;=1,MAX(AK235:AM235),MIN(AK235:AM235))))</f>
        <v>1</v>
      </c>
      <c r="R235" s="283">
        <f>IF(ISBLANK('Worksheet 2b'!$D$13),1,
IF(AND(MAX(AO235:AQ235)&gt;1,MIN(AO235:AQ235)&lt;=1),MAX(AO235:AQ235)*MIN(AO235:AQ235),
IF(MIN(AO235:AQ235)&gt;=1,MAX(AO235:AQ235),MIN(AO235:AQ235))))</f>
        <v>1</v>
      </c>
      <c r="S235" s="283">
        <f>IF(ISBLANK('Worksheet 2b'!$D$27),1,
IF(AND(MAX(AS235:AU235)&gt;1,MIN(AS235:AU235)&lt;=1),MAX(AS235:AU235)*MIN(AS235:AU235),
IF(MIN(AS235:AU235)&gt;=1,MAX(AS235:AU235),MIN(AS235:AU235))))</f>
        <v>1</v>
      </c>
      <c r="T235" s="283">
        <f>IF(ISBLANK('Worksheet 2b'!$D$41),1,
IF(AND(MAX(AW235:AY235)&gt;1,MIN(AW235:AY235)&lt;=1),MAX(AW235:AY235)*MIN(AW235:AY235),
IF(MIN(AW235:AY235)&gt;=1,MAX(AW235:AY235),MIN(AW235:AY235))))</f>
        <v>1</v>
      </c>
      <c r="U235" s="669" cm="1">
        <f t="array" ref="U235">IF(MAX(O235:T235)&lt;=1,1,PRODUCT(IF(O235:T235&gt;=1,O235:T235)))</f>
        <v>1</v>
      </c>
      <c r="V235" s="669">
        <f t="shared" si="38"/>
        <v>1</v>
      </c>
      <c r="W235" s="683" t="str">
        <f t="shared" si="39"/>
        <v>X</v>
      </c>
      <c r="X235" s="683">
        <f>IF(P235=MIN($O235:$T235),IF(COUNTIF($W235:W235,"X")&gt;0,P235,"X"),P235)</f>
        <v>1</v>
      </c>
      <c r="Y235" s="683">
        <f>IF(Q235=MIN($O235:$T235),IF(COUNTIF($W235:X235,"X")&gt;0,Q235,"X"),Q235)</f>
        <v>1</v>
      </c>
      <c r="Z235" s="683">
        <f>IF(R235=MIN($O235:$T235),IF(COUNTIF($W235:Y235,"X")&gt;0,R235,"X"),R235)</f>
        <v>1</v>
      </c>
      <c r="AA235" s="683">
        <f>IF(S235=MIN($O235:$T235),IF(COUNTIF($W235:Z235,"X")&gt;0,S235,"X"),S235)</f>
        <v>1</v>
      </c>
      <c r="AB235" s="684">
        <f>IF(T235=MIN($O235:$T235),IF(COUNTIF($W235:AA235,"X")&gt;0,T235,"X"),T235)</f>
        <v>1</v>
      </c>
      <c r="AC235" s="284">
        <f ca="1">IF(OR(ISBLANK('Worksheet 2a'!$D$13),ISBLANK($D235),ISBLANK($E235),ISERROR(VLOOKUP('Worksheet 2a'!$D$13,INDIRECT(VLOOKUP('Crash Summary Worksheet'!$D235,'Crash Types &amp; Calculations'!$M$5:$N$9,2,FALSE)),VLOOKUP('Crash Summary Worksheet'!$E235,'Crash Types &amp; Calculations'!$D$5:$K$26,8,FALSE),FALSE))),1,VLOOKUP('Worksheet 2a'!$D$13,INDIRECT(VLOOKUP('Crash Summary Worksheet'!$D235,'Crash Types &amp; Calculations'!$M$5:$N$9,2,FALSE)),VLOOKUP('Crash Summary Worksheet'!$E235,'Crash Types &amp; Calculations'!$D$5:$K$26,8,FALSE),FALSE))</f>
        <v>1</v>
      </c>
      <c r="AD235" s="285">
        <f ca="1">IF(OR(ISBLANK('Worksheet 2a'!$D$13),ISBLANK($D235),ISBLANK($E235),$H235="N",ISBLANK($H235)),1,VLOOKUP('Worksheet 2a'!$D$13,INDIRECT(VLOOKUP('Crash Summary Worksheet'!$D235,'Crash Types &amp; Calculations'!$M$5:$N$9,2,FALSE)),VLOOKUP("Wet Pavement",'Crash Types &amp; Calculations'!$D$5:$K$26,8,FALSE),FALSE))</f>
        <v>1</v>
      </c>
      <c r="AE235" s="286">
        <f ca="1">IF(OR(ISBLANK('Worksheet 2a'!$D$13),ISBLANK($D235),ISBLANK($E235),$G235="N",ISBLANK($G235)),1,VLOOKUP('Worksheet 2a'!$D$13,INDIRECT(VLOOKUP('Crash Summary Worksheet'!$D235,'Crash Types &amp; Calculations'!$M$5:$N$9,2,FALSE)),VLOOKUP("Night",'Crash Types &amp; Calculations'!$D$5:$K$26,8,FALSE),FALSE))</f>
        <v>1</v>
      </c>
      <c r="AF235" s="288">
        <f t="shared" si="30"/>
        <v>0</v>
      </c>
      <c r="AG235" s="284">
        <f ca="1">IF(OR(ISBLANK('Worksheet 2a'!$D$27),ISBLANK($D235),ISBLANK($E235),ISERROR(VLOOKUP('Worksheet 2a'!$D$27,INDIRECT(VLOOKUP('Crash Summary Worksheet'!$D235,'Crash Types &amp; Calculations'!$M$5:$N$9,2,FALSE)),VLOOKUP('Crash Summary Worksheet'!$E235,'Crash Types &amp; Calculations'!$D$5:$K$26,8,FALSE),FALSE))),1,VLOOKUP('Worksheet 2a'!$D$27,INDIRECT(VLOOKUP('Crash Summary Worksheet'!$D235,'Crash Types &amp; Calculations'!$M$5:$N$9,2,FALSE)),VLOOKUP('Crash Summary Worksheet'!$E235,'Crash Types &amp; Calculations'!$D$5:$K$26,8,FALSE),FALSE))</f>
        <v>1</v>
      </c>
      <c r="AH235" s="285">
        <f ca="1">IF(OR(ISBLANK('Worksheet 2a'!$D$27),ISBLANK($D235),ISBLANK($E235),$H235="N",ISBLANK($H235)),1,VLOOKUP('Worksheet 2a'!$D$27,INDIRECT(VLOOKUP('Crash Summary Worksheet'!$D235,'Crash Types &amp; Calculations'!$M$5:$N$9,2,FALSE)),VLOOKUP("Wet Pavement",'Crash Types &amp; Calculations'!$D$5:$K$26,8,FALSE),FALSE))</f>
        <v>1</v>
      </c>
      <c r="AI235" s="286">
        <f ca="1">IF(OR(ISBLANK('Worksheet 2a'!$D$27),ISBLANK($D235),ISBLANK($E235),$G235="N",ISBLANK($G235)),1,VLOOKUP('Worksheet 2a'!$D$27,INDIRECT(VLOOKUP('Crash Summary Worksheet'!$D235,'Crash Types &amp; Calculations'!$M$5:$N$9,2,FALSE)),VLOOKUP("Night",'Crash Types &amp; Calculations'!$D$5:$K$26,8,FALSE),FALSE))</f>
        <v>1</v>
      </c>
      <c r="AJ235" s="288">
        <f t="shared" si="31"/>
        <v>0</v>
      </c>
      <c r="AK235" s="284">
        <f ca="1">IF(OR(ISBLANK('Worksheet 2a'!$D$41),ISBLANK($D235),ISBLANK($E235),ISERROR(VLOOKUP('Worksheet 2a'!$D$41,INDIRECT(VLOOKUP('Crash Summary Worksheet'!$D235,'Crash Types &amp; Calculations'!$M$5:$N$9,2,FALSE)),VLOOKUP('Crash Summary Worksheet'!$E235,'Crash Types &amp; Calculations'!$D$5:$K$26,8,FALSE),FALSE))),1,VLOOKUP('Worksheet 2a'!$D$41,INDIRECT(VLOOKUP('Crash Summary Worksheet'!$D235,'Crash Types &amp; Calculations'!$M$5:$N$9,2,FALSE)),VLOOKUP('Crash Summary Worksheet'!$E235,'Crash Types &amp; Calculations'!$D$5:$K$26,8,FALSE),FALSE))</f>
        <v>1</v>
      </c>
      <c r="AL235" s="285">
        <f ca="1">IF(OR(ISBLANK('Worksheet 2a'!$D$41),ISBLANK($D235),ISBLANK($E235),$H235="N",ISBLANK($H235)),1,VLOOKUP('Worksheet 2a'!$D$41,INDIRECT(VLOOKUP('Crash Summary Worksheet'!$D235,'Crash Types &amp; Calculations'!$M$5:$N$9,2,FALSE)),VLOOKUP("Wet Pavement",'Crash Types &amp; Calculations'!$D$5:$K$26,8,FALSE),FALSE))</f>
        <v>1</v>
      </c>
      <c r="AM235" s="287">
        <f ca="1">IF(OR(ISBLANK('Worksheet 2a'!$D$41),ISBLANK($D235),ISBLANK($E235),$G235="N",ISBLANK($G235)),1,VLOOKUP('Worksheet 2a'!$D$41,INDIRECT(VLOOKUP('Crash Summary Worksheet'!$D235,'Crash Types &amp; Calculations'!$M$5:$N$9,2,FALSE)),VLOOKUP("Night",'Crash Types &amp; Calculations'!$D$5:$K$26,8,FALSE),FALSE))</f>
        <v>1</v>
      </c>
      <c r="AN235" s="288">
        <f t="shared" si="32"/>
        <v>0</v>
      </c>
      <c r="AO235" s="284">
        <f ca="1">IF(OR(ISBLANK('Worksheet 2b'!$D$13),ISBLANK($D235),ISBLANK($E235),ISERROR(VLOOKUP('Worksheet 2b'!$D$13,INDIRECT(VLOOKUP('Crash Summary Worksheet'!$D235,'Crash Types &amp; Calculations'!$M$5:$N$9,2,FALSE)),VLOOKUP('Crash Summary Worksheet'!$E235,'Crash Types &amp; Calculations'!$D$5:$K$26,8,FALSE),FALSE))),1,VLOOKUP('Worksheet 2b'!$D$13,INDIRECT(VLOOKUP('Crash Summary Worksheet'!$D235,'Crash Types &amp; Calculations'!$M$5:$N$9,2,FALSE)),VLOOKUP('Crash Summary Worksheet'!$E235,'Crash Types &amp; Calculations'!$D$5:$K$26,8,FALSE),FALSE))</f>
        <v>1</v>
      </c>
      <c r="AP235" s="285">
        <f ca="1">IF(OR(ISBLANK('Worksheet 2b'!$D$13),ISBLANK($D235),ISBLANK($E235),$H235="N",ISBLANK($H235)),1,VLOOKUP('Worksheet 2b'!$D$13,INDIRECT(VLOOKUP('Crash Summary Worksheet'!$D235,'Crash Types &amp; Calculations'!$M$5:$N$9,2,FALSE)),VLOOKUP("Wet Pavement",'Crash Types &amp; Calculations'!$D$5:$K$26,8,FALSE),FALSE))</f>
        <v>1</v>
      </c>
      <c r="AQ235" s="286">
        <f ca="1">IF(OR(ISBLANK('Worksheet 2b'!$D$13),ISBLANK($D235),ISBLANK($E235),$G235="N",ISBLANK($G235)),1,VLOOKUP('Worksheet 2b'!$D$13,INDIRECT(VLOOKUP('Crash Summary Worksheet'!$D235,'Crash Types &amp; Calculations'!$M$5:$N$9,2,FALSE)),VLOOKUP("Night",'Crash Types &amp; Calculations'!$D$5:$K$26,8,FALSE),FALSE))</f>
        <v>1</v>
      </c>
      <c r="AR235" s="288">
        <f t="shared" si="33"/>
        <v>0</v>
      </c>
      <c r="AS235" s="284">
        <f ca="1">IF(OR(ISBLANK('Worksheet 2b'!$D$27),ISBLANK($D235),ISBLANK($E235),ISERROR(VLOOKUP('Worksheet 2b'!$D$27,INDIRECT(VLOOKUP('Crash Summary Worksheet'!$D235,'Crash Types &amp; Calculations'!$M$5:$N$9,2,FALSE)),VLOOKUP('Crash Summary Worksheet'!$E235,'Crash Types &amp; Calculations'!$D$5:$K$26,8,FALSE),FALSE))),1,VLOOKUP('Worksheet 2b'!$D$27,INDIRECT(VLOOKUP('Crash Summary Worksheet'!$D235,'Crash Types &amp; Calculations'!$M$5:$N$9,2,FALSE)),VLOOKUP('Crash Summary Worksheet'!$E235,'Crash Types &amp; Calculations'!$D$5:$K$26,8,FALSE),FALSE))</f>
        <v>1</v>
      </c>
      <c r="AT235" s="285">
        <f ca="1">IF(OR(ISBLANK('Worksheet 2b'!$D$27),ISBLANK($D235),ISBLANK($E235),$H235="N",ISBLANK($H235)),1,VLOOKUP('Worksheet 2b'!$D$27,INDIRECT(VLOOKUP('Crash Summary Worksheet'!$D235,'Crash Types &amp; Calculations'!$M$5:$N$9,2,FALSE)),VLOOKUP("Wet Pavement",'Crash Types &amp; Calculations'!$D$5:$K$26,8,FALSE),FALSE))</f>
        <v>1</v>
      </c>
      <c r="AU235" s="286">
        <f ca="1">IF(OR(ISBLANK('Worksheet 2b'!$D$27),ISBLANK($D235),ISBLANK($E235),$G235="N",ISBLANK($G235)),1,VLOOKUP('Worksheet 2b'!$D$27,INDIRECT(VLOOKUP('Crash Summary Worksheet'!$D235,'Crash Types &amp; Calculations'!$M$5:$N$9,2,FALSE)),VLOOKUP("Night",'Crash Types &amp; Calculations'!$D$5:$K$26,8,FALSE),FALSE))</f>
        <v>1</v>
      </c>
      <c r="AV235" s="288">
        <f t="shared" si="34"/>
        <v>0</v>
      </c>
      <c r="AW235" s="284">
        <f ca="1">IF(OR(ISBLANK('Worksheet 2b'!$D$41),ISBLANK($D235),ISBLANK($E235),ISERROR(VLOOKUP('Worksheet 2b'!$D$41,INDIRECT(VLOOKUP('Crash Summary Worksheet'!$D235,'Crash Types &amp; Calculations'!$M$5:$N$9,2,FALSE)),VLOOKUP('Crash Summary Worksheet'!$E235,'Crash Types &amp; Calculations'!$D$5:$K$26,8,FALSE),FALSE))),1,VLOOKUP('Worksheet 2b'!$D$41,INDIRECT(VLOOKUP('Crash Summary Worksheet'!$D235,'Crash Types &amp; Calculations'!$M$5:$N$9,2,FALSE)),VLOOKUP('Crash Summary Worksheet'!$E235,'Crash Types &amp; Calculations'!$D$5:$K$26,8,FALSE),FALSE))</f>
        <v>1</v>
      </c>
      <c r="AX235" s="285">
        <f ca="1">IF(OR(ISBLANK('Worksheet 2b'!$D$41),ISBLANK($D235),ISBLANK($E235),$H235="N",ISBLANK($H235)),1,VLOOKUP('Worksheet 2b'!$D$41,INDIRECT(VLOOKUP('Crash Summary Worksheet'!$D235,'Crash Types &amp; Calculations'!$M$5:$N$9,2,FALSE)),VLOOKUP("Wet Pavement",'Crash Types &amp; Calculations'!$D$5:$K$26,8,FALSE),FALSE))</f>
        <v>1</v>
      </c>
      <c r="AY235" s="287">
        <f ca="1">IF(OR(ISBLANK('Worksheet 2b'!$D$41),ISBLANK($D235),ISBLANK($E235),$G235="N",ISBLANK($G235)),1,VLOOKUP('Worksheet 2b'!$D$41,INDIRECT(VLOOKUP('Crash Summary Worksheet'!$D235,'Crash Types &amp; Calculations'!$M$5:$N$9,2,FALSE)),VLOOKUP("Night",'Crash Types &amp; Calculations'!$D$5:$K$26,8,FALSE),FALSE))</f>
        <v>1</v>
      </c>
      <c r="AZ235" s="288">
        <f t="shared" si="35"/>
        <v>0</v>
      </c>
    </row>
    <row r="236" spans="1:52" x14ac:dyDescent="0.2">
      <c r="A236" s="618">
        <v>231</v>
      </c>
      <c r="B236" s="118"/>
      <c r="C236" s="119"/>
      <c r="D236" s="117"/>
      <c r="E236" s="117"/>
      <c r="F236" s="117"/>
      <c r="G236" s="118"/>
      <c r="H236" s="118"/>
      <c r="I236" s="118"/>
      <c r="J236" s="118"/>
      <c r="K236" s="117"/>
      <c r="L236" s="120"/>
      <c r="M236" s="289">
        <f t="shared" si="36"/>
        <v>0</v>
      </c>
      <c r="N236" s="290">
        <f t="shared" si="37"/>
        <v>1</v>
      </c>
      <c r="O236" s="283">
        <f>IF(ISBLANK('Worksheet 2a'!$D$13),1,
IF(AND(MAX(AC236:AE236)&gt;1,MIN(AC236:AE236)&lt;=1),MAX(AC236:AE236)*MIN(AC236:AE236),
IF(MIN(AC236:AE236)&gt;=1,MAX(AC236:AE236),MIN(AC236:AE236))))</f>
        <v>1</v>
      </c>
      <c r="P236" s="283">
        <f>IF(ISBLANK('Worksheet 2a'!$D$27),1,
IF(AND(MAX(AG236:AI236)&gt;1,MIN(AG236:AI236)&lt;=1),MAX(AG236:AI236)*MIN(AG236:AI236),
IF(MIN(AG236:AI236)&gt;=1,MAX(AG236:AI236),MIN(AG236:AI236))))</f>
        <v>1</v>
      </c>
      <c r="Q236" s="283">
        <f>IF(ISBLANK('Worksheet 2a'!$D$41),1,
IF(AND(MAX(AK236:AM236)&gt;1,MIN(AK236:AM236)&lt;=1),MAX(AK236:AM236)*MIN(AK236:AM236),
IF(MIN(AK236:AM236)&gt;=1,MAX(AK236:AM236),MIN(AK236:AM236))))</f>
        <v>1</v>
      </c>
      <c r="R236" s="283">
        <f>IF(ISBLANK('Worksheet 2b'!$D$13),1,
IF(AND(MAX(AO236:AQ236)&gt;1,MIN(AO236:AQ236)&lt;=1),MAX(AO236:AQ236)*MIN(AO236:AQ236),
IF(MIN(AO236:AQ236)&gt;=1,MAX(AO236:AQ236),MIN(AO236:AQ236))))</f>
        <v>1</v>
      </c>
      <c r="S236" s="283">
        <f>IF(ISBLANK('Worksheet 2b'!$D$27),1,
IF(AND(MAX(AS236:AU236)&gt;1,MIN(AS236:AU236)&lt;=1),MAX(AS236:AU236)*MIN(AS236:AU236),
IF(MIN(AS236:AU236)&gt;=1,MAX(AS236:AU236),MIN(AS236:AU236))))</f>
        <v>1</v>
      </c>
      <c r="T236" s="283">
        <f>IF(ISBLANK('Worksheet 2b'!$D$41),1,
IF(AND(MAX(AW236:AY236)&gt;1,MIN(AW236:AY236)&lt;=1),MAX(AW236:AY236)*MIN(AW236:AY236),
IF(MIN(AW236:AY236)&gt;=1,MAX(AW236:AY236),MIN(AW236:AY236))))</f>
        <v>1</v>
      </c>
      <c r="U236" s="669" cm="1">
        <f t="array" ref="U236">IF(MAX(O236:T236)&lt;=1,1,PRODUCT(IF(O236:T236&gt;=1,O236:T236)))</f>
        <v>1</v>
      </c>
      <c r="V236" s="669">
        <f t="shared" si="38"/>
        <v>1</v>
      </c>
      <c r="W236" s="683" t="str">
        <f t="shared" si="39"/>
        <v>X</v>
      </c>
      <c r="X236" s="683">
        <f>IF(P236=MIN($O236:$T236),IF(COUNTIF($W236:W236,"X")&gt;0,P236,"X"),P236)</f>
        <v>1</v>
      </c>
      <c r="Y236" s="683">
        <f>IF(Q236=MIN($O236:$T236),IF(COUNTIF($W236:X236,"X")&gt;0,Q236,"X"),Q236)</f>
        <v>1</v>
      </c>
      <c r="Z236" s="683">
        <f>IF(R236=MIN($O236:$T236),IF(COUNTIF($W236:Y236,"X")&gt;0,R236,"X"),R236)</f>
        <v>1</v>
      </c>
      <c r="AA236" s="683">
        <f>IF(S236=MIN($O236:$T236),IF(COUNTIF($W236:Z236,"X")&gt;0,S236,"X"),S236)</f>
        <v>1</v>
      </c>
      <c r="AB236" s="684">
        <f>IF(T236=MIN($O236:$T236),IF(COUNTIF($W236:AA236,"X")&gt;0,T236,"X"),T236)</f>
        <v>1</v>
      </c>
      <c r="AC236" s="284">
        <f ca="1">IF(OR(ISBLANK('Worksheet 2a'!$D$13),ISBLANK($D236),ISBLANK($E236),ISERROR(VLOOKUP('Worksheet 2a'!$D$13,INDIRECT(VLOOKUP('Crash Summary Worksheet'!$D236,'Crash Types &amp; Calculations'!$M$5:$N$9,2,FALSE)),VLOOKUP('Crash Summary Worksheet'!$E236,'Crash Types &amp; Calculations'!$D$5:$K$26,8,FALSE),FALSE))),1,VLOOKUP('Worksheet 2a'!$D$13,INDIRECT(VLOOKUP('Crash Summary Worksheet'!$D236,'Crash Types &amp; Calculations'!$M$5:$N$9,2,FALSE)),VLOOKUP('Crash Summary Worksheet'!$E236,'Crash Types &amp; Calculations'!$D$5:$K$26,8,FALSE),FALSE))</f>
        <v>1</v>
      </c>
      <c r="AD236" s="285">
        <f ca="1">IF(OR(ISBLANK('Worksheet 2a'!$D$13),ISBLANK($D236),ISBLANK($E236),$H236="N",ISBLANK($H236)),1,VLOOKUP('Worksheet 2a'!$D$13,INDIRECT(VLOOKUP('Crash Summary Worksheet'!$D236,'Crash Types &amp; Calculations'!$M$5:$N$9,2,FALSE)),VLOOKUP("Wet Pavement",'Crash Types &amp; Calculations'!$D$5:$K$26,8,FALSE),FALSE))</f>
        <v>1</v>
      </c>
      <c r="AE236" s="286">
        <f ca="1">IF(OR(ISBLANK('Worksheet 2a'!$D$13),ISBLANK($D236),ISBLANK($E236),$G236="N",ISBLANK($G236)),1,VLOOKUP('Worksheet 2a'!$D$13,INDIRECT(VLOOKUP('Crash Summary Worksheet'!$D236,'Crash Types &amp; Calculations'!$M$5:$N$9,2,FALSE)),VLOOKUP("Night",'Crash Types &amp; Calculations'!$D$5:$K$26,8,FALSE),FALSE))</f>
        <v>1</v>
      </c>
      <c r="AF236" s="288">
        <f t="shared" si="30"/>
        <v>0</v>
      </c>
      <c r="AG236" s="284">
        <f ca="1">IF(OR(ISBLANK('Worksheet 2a'!$D$27),ISBLANK($D236),ISBLANK($E236),ISERROR(VLOOKUP('Worksheet 2a'!$D$27,INDIRECT(VLOOKUP('Crash Summary Worksheet'!$D236,'Crash Types &amp; Calculations'!$M$5:$N$9,2,FALSE)),VLOOKUP('Crash Summary Worksheet'!$E236,'Crash Types &amp; Calculations'!$D$5:$K$26,8,FALSE),FALSE))),1,VLOOKUP('Worksheet 2a'!$D$27,INDIRECT(VLOOKUP('Crash Summary Worksheet'!$D236,'Crash Types &amp; Calculations'!$M$5:$N$9,2,FALSE)),VLOOKUP('Crash Summary Worksheet'!$E236,'Crash Types &amp; Calculations'!$D$5:$K$26,8,FALSE),FALSE))</f>
        <v>1</v>
      </c>
      <c r="AH236" s="285">
        <f ca="1">IF(OR(ISBLANK('Worksheet 2a'!$D$27),ISBLANK($D236),ISBLANK($E236),$H236="N",ISBLANK($H236)),1,VLOOKUP('Worksheet 2a'!$D$27,INDIRECT(VLOOKUP('Crash Summary Worksheet'!$D236,'Crash Types &amp; Calculations'!$M$5:$N$9,2,FALSE)),VLOOKUP("Wet Pavement",'Crash Types &amp; Calculations'!$D$5:$K$26,8,FALSE),FALSE))</f>
        <v>1</v>
      </c>
      <c r="AI236" s="286">
        <f ca="1">IF(OR(ISBLANK('Worksheet 2a'!$D$27),ISBLANK($D236),ISBLANK($E236),$G236="N",ISBLANK($G236)),1,VLOOKUP('Worksheet 2a'!$D$27,INDIRECT(VLOOKUP('Crash Summary Worksheet'!$D236,'Crash Types &amp; Calculations'!$M$5:$N$9,2,FALSE)),VLOOKUP("Night",'Crash Types &amp; Calculations'!$D$5:$K$26,8,FALSE),FALSE))</f>
        <v>1</v>
      </c>
      <c r="AJ236" s="288">
        <f t="shared" si="31"/>
        <v>0</v>
      </c>
      <c r="AK236" s="284">
        <f ca="1">IF(OR(ISBLANK('Worksheet 2a'!$D$41),ISBLANK($D236),ISBLANK($E236),ISERROR(VLOOKUP('Worksheet 2a'!$D$41,INDIRECT(VLOOKUP('Crash Summary Worksheet'!$D236,'Crash Types &amp; Calculations'!$M$5:$N$9,2,FALSE)),VLOOKUP('Crash Summary Worksheet'!$E236,'Crash Types &amp; Calculations'!$D$5:$K$26,8,FALSE),FALSE))),1,VLOOKUP('Worksheet 2a'!$D$41,INDIRECT(VLOOKUP('Crash Summary Worksheet'!$D236,'Crash Types &amp; Calculations'!$M$5:$N$9,2,FALSE)),VLOOKUP('Crash Summary Worksheet'!$E236,'Crash Types &amp; Calculations'!$D$5:$K$26,8,FALSE),FALSE))</f>
        <v>1</v>
      </c>
      <c r="AL236" s="285">
        <f ca="1">IF(OR(ISBLANK('Worksheet 2a'!$D$41),ISBLANK($D236),ISBLANK($E236),$H236="N",ISBLANK($H236)),1,VLOOKUP('Worksheet 2a'!$D$41,INDIRECT(VLOOKUP('Crash Summary Worksheet'!$D236,'Crash Types &amp; Calculations'!$M$5:$N$9,2,FALSE)),VLOOKUP("Wet Pavement",'Crash Types &amp; Calculations'!$D$5:$K$26,8,FALSE),FALSE))</f>
        <v>1</v>
      </c>
      <c r="AM236" s="287">
        <f ca="1">IF(OR(ISBLANK('Worksheet 2a'!$D$41),ISBLANK($D236),ISBLANK($E236),$G236="N",ISBLANK($G236)),1,VLOOKUP('Worksheet 2a'!$D$41,INDIRECT(VLOOKUP('Crash Summary Worksheet'!$D236,'Crash Types &amp; Calculations'!$M$5:$N$9,2,FALSE)),VLOOKUP("Night",'Crash Types &amp; Calculations'!$D$5:$K$26,8,FALSE),FALSE))</f>
        <v>1</v>
      </c>
      <c r="AN236" s="288">
        <f t="shared" si="32"/>
        <v>0</v>
      </c>
      <c r="AO236" s="284">
        <f ca="1">IF(OR(ISBLANK('Worksheet 2b'!$D$13),ISBLANK($D236),ISBLANK($E236),ISERROR(VLOOKUP('Worksheet 2b'!$D$13,INDIRECT(VLOOKUP('Crash Summary Worksheet'!$D236,'Crash Types &amp; Calculations'!$M$5:$N$9,2,FALSE)),VLOOKUP('Crash Summary Worksheet'!$E236,'Crash Types &amp; Calculations'!$D$5:$K$26,8,FALSE),FALSE))),1,VLOOKUP('Worksheet 2b'!$D$13,INDIRECT(VLOOKUP('Crash Summary Worksheet'!$D236,'Crash Types &amp; Calculations'!$M$5:$N$9,2,FALSE)),VLOOKUP('Crash Summary Worksheet'!$E236,'Crash Types &amp; Calculations'!$D$5:$K$26,8,FALSE),FALSE))</f>
        <v>1</v>
      </c>
      <c r="AP236" s="285">
        <f ca="1">IF(OR(ISBLANK('Worksheet 2b'!$D$13),ISBLANK($D236),ISBLANK($E236),$H236="N",ISBLANK($H236)),1,VLOOKUP('Worksheet 2b'!$D$13,INDIRECT(VLOOKUP('Crash Summary Worksheet'!$D236,'Crash Types &amp; Calculations'!$M$5:$N$9,2,FALSE)),VLOOKUP("Wet Pavement",'Crash Types &amp; Calculations'!$D$5:$K$26,8,FALSE),FALSE))</f>
        <v>1</v>
      </c>
      <c r="AQ236" s="286">
        <f ca="1">IF(OR(ISBLANK('Worksheet 2b'!$D$13),ISBLANK($D236),ISBLANK($E236),$G236="N",ISBLANK($G236)),1,VLOOKUP('Worksheet 2b'!$D$13,INDIRECT(VLOOKUP('Crash Summary Worksheet'!$D236,'Crash Types &amp; Calculations'!$M$5:$N$9,2,FALSE)),VLOOKUP("Night",'Crash Types &amp; Calculations'!$D$5:$K$26,8,FALSE),FALSE))</f>
        <v>1</v>
      </c>
      <c r="AR236" s="288">
        <f t="shared" si="33"/>
        <v>0</v>
      </c>
      <c r="AS236" s="284">
        <f ca="1">IF(OR(ISBLANK('Worksheet 2b'!$D$27),ISBLANK($D236),ISBLANK($E236),ISERROR(VLOOKUP('Worksheet 2b'!$D$27,INDIRECT(VLOOKUP('Crash Summary Worksheet'!$D236,'Crash Types &amp; Calculations'!$M$5:$N$9,2,FALSE)),VLOOKUP('Crash Summary Worksheet'!$E236,'Crash Types &amp; Calculations'!$D$5:$K$26,8,FALSE),FALSE))),1,VLOOKUP('Worksheet 2b'!$D$27,INDIRECT(VLOOKUP('Crash Summary Worksheet'!$D236,'Crash Types &amp; Calculations'!$M$5:$N$9,2,FALSE)),VLOOKUP('Crash Summary Worksheet'!$E236,'Crash Types &amp; Calculations'!$D$5:$K$26,8,FALSE),FALSE))</f>
        <v>1</v>
      </c>
      <c r="AT236" s="285">
        <f ca="1">IF(OR(ISBLANK('Worksheet 2b'!$D$27),ISBLANK($D236),ISBLANK($E236),$H236="N",ISBLANK($H236)),1,VLOOKUP('Worksheet 2b'!$D$27,INDIRECT(VLOOKUP('Crash Summary Worksheet'!$D236,'Crash Types &amp; Calculations'!$M$5:$N$9,2,FALSE)),VLOOKUP("Wet Pavement",'Crash Types &amp; Calculations'!$D$5:$K$26,8,FALSE),FALSE))</f>
        <v>1</v>
      </c>
      <c r="AU236" s="286">
        <f ca="1">IF(OR(ISBLANK('Worksheet 2b'!$D$27),ISBLANK($D236),ISBLANK($E236),$G236="N",ISBLANK($G236)),1,VLOOKUP('Worksheet 2b'!$D$27,INDIRECT(VLOOKUP('Crash Summary Worksheet'!$D236,'Crash Types &amp; Calculations'!$M$5:$N$9,2,FALSE)),VLOOKUP("Night",'Crash Types &amp; Calculations'!$D$5:$K$26,8,FALSE),FALSE))</f>
        <v>1</v>
      </c>
      <c r="AV236" s="288">
        <f t="shared" si="34"/>
        <v>0</v>
      </c>
      <c r="AW236" s="284">
        <f ca="1">IF(OR(ISBLANK('Worksheet 2b'!$D$41),ISBLANK($D236),ISBLANK($E236),ISERROR(VLOOKUP('Worksheet 2b'!$D$41,INDIRECT(VLOOKUP('Crash Summary Worksheet'!$D236,'Crash Types &amp; Calculations'!$M$5:$N$9,2,FALSE)),VLOOKUP('Crash Summary Worksheet'!$E236,'Crash Types &amp; Calculations'!$D$5:$K$26,8,FALSE),FALSE))),1,VLOOKUP('Worksheet 2b'!$D$41,INDIRECT(VLOOKUP('Crash Summary Worksheet'!$D236,'Crash Types &amp; Calculations'!$M$5:$N$9,2,FALSE)),VLOOKUP('Crash Summary Worksheet'!$E236,'Crash Types &amp; Calculations'!$D$5:$K$26,8,FALSE),FALSE))</f>
        <v>1</v>
      </c>
      <c r="AX236" s="285">
        <f ca="1">IF(OR(ISBLANK('Worksheet 2b'!$D$41),ISBLANK($D236),ISBLANK($E236),$H236="N",ISBLANK($H236)),1,VLOOKUP('Worksheet 2b'!$D$41,INDIRECT(VLOOKUP('Crash Summary Worksheet'!$D236,'Crash Types &amp; Calculations'!$M$5:$N$9,2,FALSE)),VLOOKUP("Wet Pavement",'Crash Types &amp; Calculations'!$D$5:$K$26,8,FALSE),FALSE))</f>
        <v>1</v>
      </c>
      <c r="AY236" s="287">
        <f ca="1">IF(OR(ISBLANK('Worksheet 2b'!$D$41),ISBLANK($D236),ISBLANK($E236),$G236="N",ISBLANK($G236)),1,VLOOKUP('Worksheet 2b'!$D$41,INDIRECT(VLOOKUP('Crash Summary Worksheet'!$D236,'Crash Types &amp; Calculations'!$M$5:$N$9,2,FALSE)),VLOOKUP("Night",'Crash Types &amp; Calculations'!$D$5:$K$26,8,FALSE),FALSE))</f>
        <v>1</v>
      </c>
      <c r="AZ236" s="288">
        <f t="shared" si="35"/>
        <v>0</v>
      </c>
    </row>
    <row r="237" spans="1:52" x14ac:dyDescent="0.2">
      <c r="A237" s="618">
        <v>232</v>
      </c>
      <c r="B237" s="118"/>
      <c r="C237" s="119"/>
      <c r="D237" s="117"/>
      <c r="E237" s="117"/>
      <c r="F237" s="117"/>
      <c r="G237" s="118"/>
      <c r="H237" s="118"/>
      <c r="I237" s="118"/>
      <c r="J237" s="118"/>
      <c r="K237" s="117"/>
      <c r="L237" s="120"/>
      <c r="M237" s="289">
        <f t="shared" si="36"/>
        <v>0</v>
      </c>
      <c r="N237" s="290">
        <f t="shared" si="37"/>
        <v>1</v>
      </c>
      <c r="O237" s="283">
        <f>IF(ISBLANK('Worksheet 2a'!$D$13),1,
IF(AND(MAX(AC237:AE237)&gt;1,MIN(AC237:AE237)&lt;=1),MAX(AC237:AE237)*MIN(AC237:AE237),
IF(MIN(AC237:AE237)&gt;=1,MAX(AC237:AE237),MIN(AC237:AE237))))</f>
        <v>1</v>
      </c>
      <c r="P237" s="283">
        <f>IF(ISBLANK('Worksheet 2a'!$D$27),1,
IF(AND(MAX(AG237:AI237)&gt;1,MIN(AG237:AI237)&lt;=1),MAX(AG237:AI237)*MIN(AG237:AI237),
IF(MIN(AG237:AI237)&gt;=1,MAX(AG237:AI237),MIN(AG237:AI237))))</f>
        <v>1</v>
      </c>
      <c r="Q237" s="283">
        <f>IF(ISBLANK('Worksheet 2a'!$D$41),1,
IF(AND(MAX(AK237:AM237)&gt;1,MIN(AK237:AM237)&lt;=1),MAX(AK237:AM237)*MIN(AK237:AM237),
IF(MIN(AK237:AM237)&gt;=1,MAX(AK237:AM237),MIN(AK237:AM237))))</f>
        <v>1</v>
      </c>
      <c r="R237" s="283">
        <f>IF(ISBLANK('Worksheet 2b'!$D$13),1,
IF(AND(MAX(AO237:AQ237)&gt;1,MIN(AO237:AQ237)&lt;=1),MAX(AO237:AQ237)*MIN(AO237:AQ237),
IF(MIN(AO237:AQ237)&gt;=1,MAX(AO237:AQ237),MIN(AO237:AQ237))))</f>
        <v>1</v>
      </c>
      <c r="S237" s="283">
        <f>IF(ISBLANK('Worksheet 2b'!$D$27),1,
IF(AND(MAX(AS237:AU237)&gt;1,MIN(AS237:AU237)&lt;=1),MAX(AS237:AU237)*MIN(AS237:AU237),
IF(MIN(AS237:AU237)&gt;=1,MAX(AS237:AU237),MIN(AS237:AU237))))</f>
        <v>1</v>
      </c>
      <c r="T237" s="283">
        <f>IF(ISBLANK('Worksheet 2b'!$D$41),1,
IF(AND(MAX(AW237:AY237)&gt;1,MIN(AW237:AY237)&lt;=1),MAX(AW237:AY237)*MIN(AW237:AY237),
IF(MIN(AW237:AY237)&gt;=1,MAX(AW237:AY237),MIN(AW237:AY237))))</f>
        <v>1</v>
      </c>
      <c r="U237" s="669" cm="1">
        <f t="array" ref="U237">IF(MAX(O237:T237)&lt;=1,1,PRODUCT(IF(O237:T237&gt;=1,O237:T237)))</f>
        <v>1</v>
      </c>
      <c r="V237" s="669">
        <f t="shared" si="38"/>
        <v>1</v>
      </c>
      <c r="W237" s="683" t="str">
        <f t="shared" si="39"/>
        <v>X</v>
      </c>
      <c r="X237" s="683">
        <f>IF(P237=MIN($O237:$T237),IF(COUNTIF($W237:W237,"X")&gt;0,P237,"X"),P237)</f>
        <v>1</v>
      </c>
      <c r="Y237" s="683">
        <f>IF(Q237=MIN($O237:$T237),IF(COUNTIF($W237:X237,"X")&gt;0,Q237,"X"),Q237)</f>
        <v>1</v>
      </c>
      <c r="Z237" s="683">
        <f>IF(R237=MIN($O237:$T237),IF(COUNTIF($W237:Y237,"X")&gt;0,R237,"X"),R237)</f>
        <v>1</v>
      </c>
      <c r="AA237" s="683">
        <f>IF(S237=MIN($O237:$T237),IF(COUNTIF($W237:Z237,"X")&gt;0,S237,"X"),S237)</f>
        <v>1</v>
      </c>
      <c r="AB237" s="684">
        <f>IF(T237=MIN($O237:$T237),IF(COUNTIF($W237:AA237,"X")&gt;0,T237,"X"),T237)</f>
        <v>1</v>
      </c>
      <c r="AC237" s="284">
        <f ca="1">IF(OR(ISBLANK('Worksheet 2a'!$D$13),ISBLANK($D237),ISBLANK($E237),ISERROR(VLOOKUP('Worksheet 2a'!$D$13,INDIRECT(VLOOKUP('Crash Summary Worksheet'!$D237,'Crash Types &amp; Calculations'!$M$5:$N$9,2,FALSE)),VLOOKUP('Crash Summary Worksheet'!$E237,'Crash Types &amp; Calculations'!$D$5:$K$26,8,FALSE),FALSE))),1,VLOOKUP('Worksheet 2a'!$D$13,INDIRECT(VLOOKUP('Crash Summary Worksheet'!$D237,'Crash Types &amp; Calculations'!$M$5:$N$9,2,FALSE)),VLOOKUP('Crash Summary Worksheet'!$E237,'Crash Types &amp; Calculations'!$D$5:$K$26,8,FALSE),FALSE))</f>
        <v>1</v>
      </c>
      <c r="AD237" s="285">
        <f ca="1">IF(OR(ISBLANK('Worksheet 2a'!$D$13),ISBLANK($D237),ISBLANK($E237),$H237="N",ISBLANK($H237)),1,VLOOKUP('Worksheet 2a'!$D$13,INDIRECT(VLOOKUP('Crash Summary Worksheet'!$D237,'Crash Types &amp; Calculations'!$M$5:$N$9,2,FALSE)),VLOOKUP("Wet Pavement",'Crash Types &amp; Calculations'!$D$5:$K$26,8,FALSE),FALSE))</f>
        <v>1</v>
      </c>
      <c r="AE237" s="286">
        <f ca="1">IF(OR(ISBLANK('Worksheet 2a'!$D$13),ISBLANK($D237),ISBLANK($E237),$G237="N",ISBLANK($G237)),1,VLOOKUP('Worksheet 2a'!$D$13,INDIRECT(VLOOKUP('Crash Summary Worksheet'!$D237,'Crash Types &amp; Calculations'!$M$5:$N$9,2,FALSE)),VLOOKUP("Night",'Crash Types &amp; Calculations'!$D$5:$K$26,8,FALSE),FALSE))</f>
        <v>1</v>
      </c>
      <c r="AF237" s="288">
        <f t="shared" si="30"/>
        <v>0</v>
      </c>
      <c r="AG237" s="284">
        <f ca="1">IF(OR(ISBLANK('Worksheet 2a'!$D$27),ISBLANK($D237),ISBLANK($E237),ISERROR(VLOOKUP('Worksheet 2a'!$D$27,INDIRECT(VLOOKUP('Crash Summary Worksheet'!$D237,'Crash Types &amp; Calculations'!$M$5:$N$9,2,FALSE)),VLOOKUP('Crash Summary Worksheet'!$E237,'Crash Types &amp; Calculations'!$D$5:$K$26,8,FALSE),FALSE))),1,VLOOKUP('Worksheet 2a'!$D$27,INDIRECT(VLOOKUP('Crash Summary Worksheet'!$D237,'Crash Types &amp; Calculations'!$M$5:$N$9,2,FALSE)),VLOOKUP('Crash Summary Worksheet'!$E237,'Crash Types &amp; Calculations'!$D$5:$K$26,8,FALSE),FALSE))</f>
        <v>1</v>
      </c>
      <c r="AH237" s="285">
        <f ca="1">IF(OR(ISBLANK('Worksheet 2a'!$D$27),ISBLANK($D237),ISBLANK($E237),$H237="N",ISBLANK($H237)),1,VLOOKUP('Worksheet 2a'!$D$27,INDIRECT(VLOOKUP('Crash Summary Worksheet'!$D237,'Crash Types &amp; Calculations'!$M$5:$N$9,2,FALSE)),VLOOKUP("Wet Pavement",'Crash Types &amp; Calculations'!$D$5:$K$26,8,FALSE),FALSE))</f>
        <v>1</v>
      </c>
      <c r="AI237" s="286">
        <f ca="1">IF(OR(ISBLANK('Worksheet 2a'!$D$27),ISBLANK($D237),ISBLANK($E237),$G237="N",ISBLANK($G237)),1,VLOOKUP('Worksheet 2a'!$D$27,INDIRECT(VLOOKUP('Crash Summary Worksheet'!$D237,'Crash Types &amp; Calculations'!$M$5:$N$9,2,FALSE)),VLOOKUP("Night",'Crash Types &amp; Calculations'!$D$5:$K$26,8,FALSE),FALSE))</f>
        <v>1</v>
      </c>
      <c r="AJ237" s="288">
        <f t="shared" si="31"/>
        <v>0</v>
      </c>
      <c r="AK237" s="284">
        <f ca="1">IF(OR(ISBLANK('Worksheet 2a'!$D$41),ISBLANK($D237),ISBLANK($E237),ISERROR(VLOOKUP('Worksheet 2a'!$D$41,INDIRECT(VLOOKUP('Crash Summary Worksheet'!$D237,'Crash Types &amp; Calculations'!$M$5:$N$9,2,FALSE)),VLOOKUP('Crash Summary Worksheet'!$E237,'Crash Types &amp; Calculations'!$D$5:$K$26,8,FALSE),FALSE))),1,VLOOKUP('Worksheet 2a'!$D$41,INDIRECT(VLOOKUP('Crash Summary Worksheet'!$D237,'Crash Types &amp; Calculations'!$M$5:$N$9,2,FALSE)),VLOOKUP('Crash Summary Worksheet'!$E237,'Crash Types &amp; Calculations'!$D$5:$K$26,8,FALSE),FALSE))</f>
        <v>1</v>
      </c>
      <c r="AL237" s="285">
        <f ca="1">IF(OR(ISBLANK('Worksheet 2a'!$D$41),ISBLANK($D237),ISBLANK($E237),$H237="N",ISBLANK($H237)),1,VLOOKUP('Worksheet 2a'!$D$41,INDIRECT(VLOOKUP('Crash Summary Worksheet'!$D237,'Crash Types &amp; Calculations'!$M$5:$N$9,2,FALSE)),VLOOKUP("Wet Pavement",'Crash Types &amp; Calculations'!$D$5:$K$26,8,FALSE),FALSE))</f>
        <v>1</v>
      </c>
      <c r="AM237" s="287">
        <f ca="1">IF(OR(ISBLANK('Worksheet 2a'!$D$41),ISBLANK($D237),ISBLANK($E237),$G237="N",ISBLANK($G237)),1,VLOOKUP('Worksheet 2a'!$D$41,INDIRECT(VLOOKUP('Crash Summary Worksheet'!$D237,'Crash Types &amp; Calculations'!$M$5:$N$9,2,FALSE)),VLOOKUP("Night",'Crash Types &amp; Calculations'!$D$5:$K$26,8,FALSE),FALSE))</f>
        <v>1</v>
      </c>
      <c r="AN237" s="288">
        <f t="shared" si="32"/>
        <v>0</v>
      </c>
      <c r="AO237" s="284">
        <f ca="1">IF(OR(ISBLANK('Worksheet 2b'!$D$13),ISBLANK($D237),ISBLANK($E237),ISERROR(VLOOKUP('Worksheet 2b'!$D$13,INDIRECT(VLOOKUP('Crash Summary Worksheet'!$D237,'Crash Types &amp; Calculations'!$M$5:$N$9,2,FALSE)),VLOOKUP('Crash Summary Worksheet'!$E237,'Crash Types &amp; Calculations'!$D$5:$K$26,8,FALSE),FALSE))),1,VLOOKUP('Worksheet 2b'!$D$13,INDIRECT(VLOOKUP('Crash Summary Worksheet'!$D237,'Crash Types &amp; Calculations'!$M$5:$N$9,2,FALSE)),VLOOKUP('Crash Summary Worksheet'!$E237,'Crash Types &amp; Calculations'!$D$5:$K$26,8,FALSE),FALSE))</f>
        <v>1</v>
      </c>
      <c r="AP237" s="285">
        <f ca="1">IF(OR(ISBLANK('Worksheet 2b'!$D$13),ISBLANK($D237),ISBLANK($E237),$H237="N",ISBLANK($H237)),1,VLOOKUP('Worksheet 2b'!$D$13,INDIRECT(VLOOKUP('Crash Summary Worksheet'!$D237,'Crash Types &amp; Calculations'!$M$5:$N$9,2,FALSE)),VLOOKUP("Wet Pavement",'Crash Types &amp; Calculations'!$D$5:$K$26,8,FALSE),FALSE))</f>
        <v>1</v>
      </c>
      <c r="AQ237" s="286">
        <f ca="1">IF(OR(ISBLANK('Worksheet 2b'!$D$13),ISBLANK($D237),ISBLANK($E237),$G237="N",ISBLANK($G237)),1,VLOOKUP('Worksheet 2b'!$D$13,INDIRECT(VLOOKUP('Crash Summary Worksheet'!$D237,'Crash Types &amp; Calculations'!$M$5:$N$9,2,FALSE)),VLOOKUP("Night",'Crash Types &amp; Calculations'!$D$5:$K$26,8,FALSE),FALSE))</f>
        <v>1</v>
      </c>
      <c r="AR237" s="288">
        <f t="shared" si="33"/>
        <v>0</v>
      </c>
      <c r="AS237" s="284">
        <f ca="1">IF(OR(ISBLANK('Worksheet 2b'!$D$27),ISBLANK($D237),ISBLANK($E237),ISERROR(VLOOKUP('Worksheet 2b'!$D$27,INDIRECT(VLOOKUP('Crash Summary Worksheet'!$D237,'Crash Types &amp; Calculations'!$M$5:$N$9,2,FALSE)),VLOOKUP('Crash Summary Worksheet'!$E237,'Crash Types &amp; Calculations'!$D$5:$K$26,8,FALSE),FALSE))),1,VLOOKUP('Worksheet 2b'!$D$27,INDIRECT(VLOOKUP('Crash Summary Worksheet'!$D237,'Crash Types &amp; Calculations'!$M$5:$N$9,2,FALSE)),VLOOKUP('Crash Summary Worksheet'!$E237,'Crash Types &amp; Calculations'!$D$5:$K$26,8,FALSE),FALSE))</f>
        <v>1</v>
      </c>
      <c r="AT237" s="285">
        <f ca="1">IF(OR(ISBLANK('Worksheet 2b'!$D$27),ISBLANK($D237),ISBLANK($E237),$H237="N",ISBLANK($H237)),1,VLOOKUP('Worksheet 2b'!$D$27,INDIRECT(VLOOKUP('Crash Summary Worksheet'!$D237,'Crash Types &amp; Calculations'!$M$5:$N$9,2,FALSE)),VLOOKUP("Wet Pavement",'Crash Types &amp; Calculations'!$D$5:$K$26,8,FALSE),FALSE))</f>
        <v>1</v>
      </c>
      <c r="AU237" s="286">
        <f ca="1">IF(OR(ISBLANK('Worksheet 2b'!$D$27),ISBLANK($D237),ISBLANK($E237),$G237="N",ISBLANK($G237)),1,VLOOKUP('Worksheet 2b'!$D$27,INDIRECT(VLOOKUP('Crash Summary Worksheet'!$D237,'Crash Types &amp; Calculations'!$M$5:$N$9,2,FALSE)),VLOOKUP("Night",'Crash Types &amp; Calculations'!$D$5:$K$26,8,FALSE),FALSE))</f>
        <v>1</v>
      </c>
      <c r="AV237" s="288">
        <f t="shared" si="34"/>
        <v>0</v>
      </c>
      <c r="AW237" s="284">
        <f ca="1">IF(OR(ISBLANK('Worksheet 2b'!$D$41),ISBLANK($D237),ISBLANK($E237),ISERROR(VLOOKUP('Worksheet 2b'!$D$41,INDIRECT(VLOOKUP('Crash Summary Worksheet'!$D237,'Crash Types &amp; Calculations'!$M$5:$N$9,2,FALSE)),VLOOKUP('Crash Summary Worksheet'!$E237,'Crash Types &amp; Calculations'!$D$5:$K$26,8,FALSE),FALSE))),1,VLOOKUP('Worksheet 2b'!$D$41,INDIRECT(VLOOKUP('Crash Summary Worksheet'!$D237,'Crash Types &amp; Calculations'!$M$5:$N$9,2,FALSE)),VLOOKUP('Crash Summary Worksheet'!$E237,'Crash Types &amp; Calculations'!$D$5:$K$26,8,FALSE),FALSE))</f>
        <v>1</v>
      </c>
      <c r="AX237" s="285">
        <f ca="1">IF(OR(ISBLANK('Worksheet 2b'!$D$41),ISBLANK($D237),ISBLANK($E237),$H237="N",ISBLANK($H237)),1,VLOOKUP('Worksheet 2b'!$D$41,INDIRECT(VLOOKUP('Crash Summary Worksheet'!$D237,'Crash Types &amp; Calculations'!$M$5:$N$9,2,FALSE)),VLOOKUP("Wet Pavement",'Crash Types &amp; Calculations'!$D$5:$K$26,8,FALSE),FALSE))</f>
        <v>1</v>
      </c>
      <c r="AY237" s="287">
        <f ca="1">IF(OR(ISBLANK('Worksheet 2b'!$D$41),ISBLANK($D237),ISBLANK($E237),$G237="N",ISBLANK($G237)),1,VLOOKUP('Worksheet 2b'!$D$41,INDIRECT(VLOOKUP('Crash Summary Worksheet'!$D237,'Crash Types &amp; Calculations'!$M$5:$N$9,2,FALSE)),VLOOKUP("Night",'Crash Types &amp; Calculations'!$D$5:$K$26,8,FALSE),FALSE))</f>
        <v>1</v>
      </c>
      <c r="AZ237" s="288">
        <f t="shared" si="35"/>
        <v>0</v>
      </c>
    </row>
    <row r="238" spans="1:52" x14ac:dyDescent="0.2">
      <c r="A238" s="618">
        <v>233</v>
      </c>
      <c r="B238" s="118"/>
      <c r="C238" s="119"/>
      <c r="D238" s="117"/>
      <c r="E238" s="117"/>
      <c r="F238" s="117"/>
      <c r="G238" s="118"/>
      <c r="H238" s="118"/>
      <c r="I238" s="118"/>
      <c r="J238" s="118"/>
      <c r="K238" s="117"/>
      <c r="L238" s="120"/>
      <c r="M238" s="289">
        <f t="shared" si="36"/>
        <v>0</v>
      </c>
      <c r="N238" s="290">
        <f t="shared" si="37"/>
        <v>1</v>
      </c>
      <c r="O238" s="283">
        <f>IF(ISBLANK('Worksheet 2a'!$D$13),1,
IF(AND(MAX(AC238:AE238)&gt;1,MIN(AC238:AE238)&lt;=1),MAX(AC238:AE238)*MIN(AC238:AE238),
IF(MIN(AC238:AE238)&gt;=1,MAX(AC238:AE238),MIN(AC238:AE238))))</f>
        <v>1</v>
      </c>
      <c r="P238" s="283">
        <f>IF(ISBLANK('Worksheet 2a'!$D$27),1,
IF(AND(MAX(AG238:AI238)&gt;1,MIN(AG238:AI238)&lt;=1),MAX(AG238:AI238)*MIN(AG238:AI238),
IF(MIN(AG238:AI238)&gt;=1,MAX(AG238:AI238),MIN(AG238:AI238))))</f>
        <v>1</v>
      </c>
      <c r="Q238" s="283">
        <f>IF(ISBLANK('Worksheet 2a'!$D$41),1,
IF(AND(MAX(AK238:AM238)&gt;1,MIN(AK238:AM238)&lt;=1),MAX(AK238:AM238)*MIN(AK238:AM238),
IF(MIN(AK238:AM238)&gt;=1,MAX(AK238:AM238),MIN(AK238:AM238))))</f>
        <v>1</v>
      </c>
      <c r="R238" s="283">
        <f>IF(ISBLANK('Worksheet 2b'!$D$13),1,
IF(AND(MAX(AO238:AQ238)&gt;1,MIN(AO238:AQ238)&lt;=1),MAX(AO238:AQ238)*MIN(AO238:AQ238),
IF(MIN(AO238:AQ238)&gt;=1,MAX(AO238:AQ238),MIN(AO238:AQ238))))</f>
        <v>1</v>
      </c>
      <c r="S238" s="283">
        <f>IF(ISBLANK('Worksheet 2b'!$D$27),1,
IF(AND(MAX(AS238:AU238)&gt;1,MIN(AS238:AU238)&lt;=1),MAX(AS238:AU238)*MIN(AS238:AU238),
IF(MIN(AS238:AU238)&gt;=1,MAX(AS238:AU238),MIN(AS238:AU238))))</f>
        <v>1</v>
      </c>
      <c r="T238" s="283">
        <f>IF(ISBLANK('Worksheet 2b'!$D$41),1,
IF(AND(MAX(AW238:AY238)&gt;1,MIN(AW238:AY238)&lt;=1),MAX(AW238:AY238)*MIN(AW238:AY238),
IF(MIN(AW238:AY238)&gt;=1,MAX(AW238:AY238),MIN(AW238:AY238))))</f>
        <v>1</v>
      </c>
      <c r="U238" s="669" cm="1">
        <f t="array" ref="U238">IF(MAX(O238:T238)&lt;=1,1,PRODUCT(IF(O238:T238&gt;=1,O238:T238)))</f>
        <v>1</v>
      </c>
      <c r="V238" s="669">
        <f t="shared" si="38"/>
        <v>1</v>
      </c>
      <c r="W238" s="683" t="str">
        <f t="shared" si="39"/>
        <v>X</v>
      </c>
      <c r="X238" s="683">
        <f>IF(P238=MIN($O238:$T238),IF(COUNTIF($W238:W238,"X")&gt;0,P238,"X"),P238)</f>
        <v>1</v>
      </c>
      <c r="Y238" s="683">
        <f>IF(Q238=MIN($O238:$T238),IF(COUNTIF($W238:X238,"X")&gt;0,Q238,"X"),Q238)</f>
        <v>1</v>
      </c>
      <c r="Z238" s="683">
        <f>IF(R238=MIN($O238:$T238),IF(COUNTIF($W238:Y238,"X")&gt;0,R238,"X"),R238)</f>
        <v>1</v>
      </c>
      <c r="AA238" s="683">
        <f>IF(S238=MIN($O238:$T238),IF(COUNTIF($W238:Z238,"X")&gt;0,S238,"X"),S238)</f>
        <v>1</v>
      </c>
      <c r="AB238" s="684">
        <f>IF(T238=MIN($O238:$T238),IF(COUNTIF($W238:AA238,"X")&gt;0,T238,"X"),T238)</f>
        <v>1</v>
      </c>
      <c r="AC238" s="284">
        <f ca="1">IF(OR(ISBLANK('Worksheet 2a'!$D$13),ISBLANK($D238),ISBLANK($E238),ISERROR(VLOOKUP('Worksheet 2a'!$D$13,INDIRECT(VLOOKUP('Crash Summary Worksheet'!$D238,'Crash Types &amp; Calculations'!$M$5:$N$9,2,FALSE)),VLOOKUP('Crash Summary Worksheet'!$E238,'Crash Types &amp; Calculations'!$D$5:$K$26,8,FALSE),FALSE))),1,VLOOKUP('Worksheet 2a'!$D$13,INDIRECT(VLOOKUP('Crash Summary Worksheet'!$D238,'Crash Types &amp; Calculations'!$M$5:$N$9,2,FALSE)),VLOOKUP('Crash Summary Worksheet'!$E238,'Crash Types &amp; Calculations'!$D$5:$K$26,8,FALSE),FALSE))</f>
        <v>1</v>
      </c>
      <c r="AD238" s="285">
        <f ca="1">IF(OR(ISBLANK('Worksheet 2a'!$D$13),ISBLANK($D238),ISBLANK($E238),$H238="N",ISBLANK($H238)),1,VLOOKUP('Worksheet 2a'!$D$13,INDIRECT(VLOOKUP('Crash Summary Worksheet'!$D238,'Crash Types &amp; Calculations'!$M$5:$N$9,2,FALSE)),VLOOKUP("Wet Pavement",'Crash Types &amp; Calculations'!$D$5:$K$26,8,FALSE),FALSE))</f>
        <v>1</v>
      </c>
      <c r="AE238" s="286">
        <f ca="1">IF(OR(ISBLANK('Worksheet 2a'!$D$13),ISBLANK($D238),ISBLANK($E238),$G238="N",ISBLANK($G238)),1,VLOOKUP('Worksheet 2a'!$D$13,INDIRECT(VLOOKUP('Crash Summary Worksheet'!$D238,'Crash Types &amp; Calculations'!$M$5:$N$9,2,FALSE)),VLOOKUP("Night",'Crash Types &amp; Calculations'!$D$5:$K$26,8,FALSE),FALSE))</f>
        <v>1</v>
      </c>
      <c r="AF238" s="288">
        <f t="shared" si="30"/>
        <v>0</v>
      </c>
      <c r="AG238" s="284">
        <f ca="1">IF(OR(ISBLANK('Worksheet 2a'!$D$27),ISBLANK($D238),ISBLANK($E238),ISERROR(VLOOKUP('Worksheet 2a'!$D$27,INDIRECT(VLOOKUP('Crash Summary Worksheet'!$D238,'Crash Types &amp; Calculations'!$M$5:$N$9,2,FALSE)),VLOOKUP('Crash Summary Worksheet'!$E238,'Crash Types &amp; Calculations'!$D$5:$K$26,8,FALSE),FALSE))),1,VLOOKUP('Worksheet 2a'!$D$27,INDIRECT(VLOOKUP('Crash Summary Worksheet'!$D238,'Crash Types &amp; Calculations'!$M$5:$N$9,2,FALSE)),VLOOKUP('Crash Summary Worksheet'!$E238,'Crash Types &amp; Calculations'!$D$5:$K$26,8,FALSE),FALSE))</f>
        <v>1</v>
      </c>
      <c r="AH238" s="285">
        <f ca="1">IF(OR(ISBLANK('Worksheet 2a'!$D$27),ISBLANK($D238),ISBLANK($E238),$H238="N",ISBLANK($H238)),1,VLOOKUP('Worksheet 2a'!$D$27,INDIRECT(VLOOKUP('Crash Summary Worksheet'!$D238,'Crash Types &amp; Calculations'!$M$5:$N$9,2,FALSE)),VLOOKUP("Wet Pavement",'Crash Types &amp; Calculations'!$D$5:$K$26,8,FALSE),FALSE))</f>
        <v>1</v>
      </c>
      <c r="AI238" s="286">
        <f ca="1">IF(OR(ISBLANK('Worksheet 2a'!$D$27),ISBLANK($D238),ISBLANK($E238),$G238="N",ISBLANK($G238)),1,VLOOKUP('Worksheet 2a'!$D$27,INDIRECT(VLOOKUP('Crash Summary Worksheet'!$D238,'Crash Types &amp; Calculations'!$M$5:$N$9,2,FALSE)),VLOOKUP("Night",'Crash Types &amp; Calculations'!$D$5:$K$26,8,FALSE),FALSE))</f>
        <v>1</v>
      </c>
      <c r="AJ238" s="288">
        <f t="shared" si="31"/>
        <v>0</v>
      </c>
      <c r="AK238" s="284">
        <f ca="1">IF(OR(ISBLANK('Worksheet 2a'!$D$41),ISBLANK($D238),ISBLANK($E238),ISERROR(VLOOKUP('Worksheet 2a'!$D$41,INDIRECT(VLOOKUP('Crash Summary Worksheet'!$D238,'Crash Types &amp; Calculations'!$M$5:$N$9,2,FALSE)),VLOOKUP('Crash Summary Worksheet'!$E238,'Crash Types &amp; Calculations'!$D$5:$K$26,8,FALSE),FALSE))),1,VLOOKUP('Worksheet 2a'!$D$41,INDIRECT(VLOOKUP('Crash Summary Worksheet'!$D238,'Crash Types &amp; Calculations'!$M$5:$N$9,2,FALSE)),VLOOKUP('Crash Summary Worksheet'!$E238,'Crash Types &amp; Calculations'!$D$5:$K$26,8,FALSE),FALSE))</f>
        <v>1</v>
      </c>
      <c r="AL238" s="285">
        <f ca="1">IF(OR(ISBLANK('Worksheet 2a'!$D$41),ISBLANK($D238),ISBLANK($E238),$H238="N",ISBLANK($H238)),1,VLOOKUP('Worksheet 2a'!$D$41,INDIRECT(VLOOKUP('Crash Summary Worksheet'!$D238,'Crash Types &amp; Calculations'!$M$5:$N$9,2,FALSE)),VLOOKUP("Wet Pavement",'Crash Types &amp; Calculations'!$D$5:$K$26,8,FALSE),FALSE))</f>
        <v>1</v>
      </c>
      <c r="AM238" s="287">
        <f ca="1">IF(OR(ISBLANK('Worksheet 2a'!$D$41),ISBLANK($D238),ISBLANK($E238),$G238="N",ISBLANK($G238)),1,VLOOKUP('Worksheet 2a'!$D$41,INDIRECT(VLOOKUP('Crash Summary Worksheet'!$D238,'Crash Types &amp; Calculations'!$M$5:$N$9,2,FALSE)),VLOOKUP("Night",'Crash Types &amp; Calculations'!$D$5:$K$26,8,FALSE),FALSE))</f>
        <v>1</v>
      </c>
      <c r="AN238" s="288">
        <f t="shared" si="32"/>
        <v>0</v>
      </c>
      <c r="AO238" s="284">
        <f ca="1">IF(OR(ISBLANK('Worksheet 2b'!$D$13),ISBLANK($D238),ISBLANK($E238),ISERROR(VLOOKUP('Worksheet 2b'!$D$13,INDIRECT(VLOOKUP('Crash Summary Worksheet'!$D238,'Crash Types &amp; Calculations'!$M$5:$N$9,2,FALSE)),VLOOKUP('Crash Summary Worksheet'!$E238,'Crash Types &amp; Calculations'!$D$5:$K$26,8,FALSE),FALSE))),1,VLOOKUP('Worksheet 2b'!$D$13,INDIRECT(VLOOKUP('Crash Summary Worksheet'!$D238,'Crash Types &amp; Calculations'!$M$5:$N$9,2,FALSE)),VLOOKUP('Crash Summary Worksheet'!$E238,'Crash Types &amp; Calculations'!$D$5:$K$26,8,FALSE),FALSE))</f>
        <v>1</v>
      </c>
      <c r="AP238" s="285">
        <f ca="1">IF(OR(ISBLANK('Worksheet 2b'!$D$13),ISBLANK($D238),ISBLANK($E238),$H238="N",ISBLANK($H238)),1,VLOOKUP('Worksheet 2b'!$D$13,INDIRECT(VLOOKUP('Crash Summary Worksheet'!$D238,'Crash Types &amp; Calculations'!$M$5:$N$9,2,FALSE)),VLOOKUP("Wet Pavement",'Crash Types &amp; Calculations'!$D$5:$K$26,8,FALSE),FALSE))</f>
        <v>1</v>
      </c>
      <c r="AQ238" s="286">
        <f ca="1">IF(OR(ISBLANK('Worksheet 2b'!$D$13),ISBLANK($D238),ISBLANK($E238),$G238="N",ISBLANK($G238)),1,VLOOKUP('Worksheet 2b'!$D$13,INDIRECT(VLOOKUP('Crash Summary Worksheet'!$D238,'Crash Types &amp; Calculations'!$M$5:$N$9,2,FALSE)),VLOOKUP("Night",'Crash Types &amp; Calculations'!$D$5:$K$26,8,FALSE),FALSE))</f>
        <v>1</v>
      </c>
      <c r="AR238" s="288">
        <f t="shared" si="33"/>
        <v>0</v>
      </c>
      <c r="AS238" s="284">
        <f ca="1">IF(OR(ISBLANK('Worksheet 2b'!$D$27),ISBLANK($D238),ISBLANK($E238),ISERROR(VLOOKUP('Worksheet 2b'!$D$27,INDIRECT(VLOOKUP('Crash Summary Worksheet'!$D238,'Crash Types &amp; Calculations'!$M$5:$N$9,2,FALSE)),VLOOKUP('Crash Summary Worksheet'!$E238,'Crash Types &amp; Calculations'!$D$5:$K$26,8,FALSE),FALSE))),1,VLOOKUP('Worksheet 2b'!$D$27,INDIRECT(VLOOKUP('Crash Summary Worksheet'!$D238,'Crash Types &amp; Calculations'!$M$5:$N$9,2,FALSE)),VLOOKUP('Crash Summary Worksheet'!$E238,'Crash Types &amp; Calculations'!$D$5:$K$26,8,FALSE),FALSE))</f>
        <v>1</v>
      </c>
      <c r="AT238" s="285">
        <f ca="1">IF(OR(ISBLANK('Worksheet 2b'!$D$27),ISBLANK($D238),ISBLANK($E238),$H238="N",ISBLANK($H238)),1,VLOOKUP('Worksheet 2b'!$D$27,INDIRECT(VLOOKUP('Crash Summary Worksheet'!$D238,'Crash Types &amp; Calculations'!$M$5:$N$9,2,FALSE)),VLOOKUP("Wet Pavement",'Crash Types &amp; Calculations'!$D$5:$K$26,8,FALSE),FALSE))</f>
        <v>1</v>
      </c>
      <c r="AU238" s="286">
        <f ca="1">IF(OR(ISBLANK('Worksheet 2b'!$D$27),ISBLANK($D238),ISBLANK($E238),$G238="N",ISBLANK($G238)),1,VLOOKUP('Worksheet 2b'!$D$27,INDIRECT(VLOOKUP('Crash Summary Worksheet'!$D238,'Crash Types &amp; Calculations'!$M$5:$N$9,2,FALSE)),VLOOKUP("Night",'Crash Types &amp; Calculations'!$D$5:$K$26,8,FALSE),FALSE))</f>
        <v>1</v>
      </c>
      <c r="AV238" s="288">
        <f t="shared" si="34"/>
        <v>0</v>
      </c>
      <c r="AW238" s="284">
        <f ca="1">IF(OR(ISBLANK('Worksheet 2b'!$D$41),ISBLANK($D238),ISBLANK($E238),ISERROR(VLOOKUP('Worksheet 2b'!$D$41,INDIRECT(VLOOKUP('Crash Summary Worksheet'!$D238,'Crash Types &amp; Calculations'!$M$5:$N$9,2,FALSE)),VLOOKUP('Crash Summary Worksheet'!$E238,'Crash Types &amp; Calculations'!$D$5:$K$26,8,FALSE),FALSE))),1,VLOOKUP('Worksheet 2b'!$D$41,INDIRECT(VLOOKUP('Crash Summary Worksheet'!$D238,'Crash Types &amp; Calculations'!$M$5:$N$9,2,FALSE)),VLOOKUP('Crash Summary Worksheet'!$E238,'Crash Types &amp; Calculations'!$D$5:$K$26,8,FALSE),FALSE))</f>
        <v>1</v>
      </c>
      <c r="AX238" s="285">
        <f ca="1">IF(OR(ISBLANK('Worksheet 2b'!$D$41),ISBLANK($D238),ISBLANK($E238),$H238="N",ISBLANK($H238)),1,VLOOKUP('Worksheet 2b'!$D$41,INDIRECT(VLOOKUP('Crash Summary Worksheet'!$D238,'Crash Types &amp; Calculations'!$M$5:$N$9,2,FALSE)),VLOOKUP("Wet Pavement",'Crash Types &amp; Calculations'!$D$5:$K$26,8,FALSE),FALSE))</f>
        <v>1</v>
      </c>
      <c r="AY238" s="287">
        <f ca="1">IF(OR(ISBLANK('Worksheet 2b'!$D$41),ISBLANK($D238),ISBLANK($E238),$G238="N",ISBLANK($G238)),1,VLOOKUP('Worksheet 2b'!$D$41,INDIRECT(VLOOKUP('Crash Summary Worksheet'!$D238,'Crash Types &amp; Calculations'!$M$5:$N$9,2,FALSE)),VLOOKUP("Night",'Crash Types &amp; Calculations'!$D$5:$K$26,8,FALSE),FALSE))</f>
        <v>1</v>
      </c>
      <c r="AZ238" s="288">
        <f t="shared" si="35"/>
        <v>0</v>
      </c>
    </row>
    <row r="239" spans="1:52" x14ac:dyDescent="0.2">
      <c r="A239" s="618">
        <v>234</v>
      </c>
      <c r="B239" s="118"/>
      <c r="C239" s="119"/>
      <c r="D239" s="117"/>
      <c r="E239" s="117"/>
      <c r="F239" s="117"/>
      <c r="G239" s="118"/>
      <c r="H239" s="118"/>
      <c r="I239" s="118"/>
      <c r="J239" s="118"/>
      <c r="K239" s="117"/>
      <c r="L239" s="120"/>
      <c r="M239" s="289">
        <f t="shared" si="36"/>
        <v>0</v>
      </c>
      <c r="N239" s="290">
        <f t="shared" si="37"/>
        <v>1</v>
      </c>
      <c r="O239" s="283">
        <f>IF(ISBLANK('Worksheet 2a'!$D$13),1,
IF(AND(MAX(AC239:AE239)&gt;1,MIN(AC239:AE239)&lt;=1),MAX(AC239:AE239)*MIN(AC239:AE239),
IF(MIN(AC239:AE239)&gt;=1,MAX(AC239:AE239),MIN(AC239:AE239))))</f>
        <v>1</v>
      </c>
      <c r="P239" s="283">
        <f>IF(ISBLANK('Worksheet 2a'!$D$27),1,
IF(AND(MAX(AG239:AI239)&gt;1,MIN(AG239:AI239)&lt;=1),MAX(AG239:AI239)*MIN(AG239:AI239),
IF(MIN(AG239:AI239)&gt;=1,MAX(AG239:AI239),MIN(AG239:AI239))))</f>
        <v>1</v>
      </c>
      <c r="Q239" s="283">
        <f>IF(ISBLANK('Worksheet 2a'!$D$41),1,
IF(AND(MAX(AK239:AM239)&gt;1,MIN(AK239:AM239)&lt;=1),MAX(AK239:AM239)*MIN(AK239:AM239),
IF(MIN(AK239:AM239)&gt;=1,MAX(AK239:AM239),MIN(AK239:AM239))))</f>
        <v>1</v>
      </c>
      <c r="R239" s="283">
        <f>IF(ISBLANK('Worksheet 2b'!$D$13),1,
IF(AND(MAX(AO239:AQ239)&gt;1,MIN(AO239:AQ239)&lt;=1),MAX(AO239:AQ239)*MIN(AO239:AQ239),
IF(MIN(AO239:AQ239)&gt;=1,MAX(AO239:AQ239),MIN(AO239:AQ239))))</f>
        <v>1</v>
      </c>
      <c r="S239" s="283">
        <f>IF(ISBLANK('Worksheet 2b'!$D$27),1,
IF(AND(MAX(AS239:AU239)&gt;1,MIN(AS239:AU239)&lt;=1),MAX(AS239:AU239)*MIN(AS239:AU239),
IF(MIN(AS239:AU239)&gt;=1,MAX(AS239:AU239),MIN(AS239:AU239))))</f>
        <v>1</v>
      </c>
      <c r="T239" s="283">
        <f>IF(ISBLANK('Worksheet 2b'!$D$41),1,
IF(AND(MAX(AW239:AY239)&gt;1,MIN(AW239:AY239)&lt;=1),MAX(AW239:AY239)*MIN(AW239:AY239),
IF(MIN(AW239:AY239)&gt;=1,MAX(AW239:AY239),MIN(AW239:AY239))))</f>
        <v>1</v>
      </c>
      <c r="U239" s="669" cm="1">
        <f t="array" ref="U239">IF(MAX(O239:T239)&lt;=1,1,PRODUCT(IF(O239:T239&gt;=1,O239:T239)))</f>
        <v>1</v>
      </c>
      <c r="V239" s="669">
        <f t="shared" si="38"/>
        <v>1</v>
      </c>
      <c r="W239" s="683" t="str">
        <f t="shared" si="39"/>
        <v>X</v>
      </c>
      <c r="X239" s="683">
        <f>IF(P239=MIN($O239:$T239),IF(COUNTIF($W239:W239,"X")&gt;0,P239,"X"),P239)</f>
        <v>1</v>
      </c>
      <c r="Y239" s="683">
        <f>IF(Q239=MIN($O239:$T239),IF(COUNTIF($W239:X239,"X")&gt;0,Q239,"X"),Q239)</f>
        <v>1</v>
      </c>
      <c r="Z239" s="683">
        <f>IF(R239=MIN($O239:$T239),IF(COUNTIF($W239:Y239,"X")&gt;0,R239,"X"),R239)</f>
        <v>1</v>
      </c>
      <c r="AA239" s="683">
        <f>IF(S239=MIN($O239:$T239),IF(COUNTIF($W239:Z239,"X")&gt;0,S239,"X"),S239)</f>
        <v>1</v>
      </c>
      <c r="AB239" s="684">
        <f>IF(T239=MIN($O239:$T239),IF(COUNTIF($W239:AA239,"X")&gt;0,T239,"X"),T239)</f>
        <v>1</v>
      </c>
      <c r="AC239" s="284">
        <f ca="1">IF(OR(ISBLANK('Worksheet 2a'!$D$13),ISBLANK($D239),ISBLANK($E239),ISERROR(VLOOKUP('Worksheet 2a'!$D$13,INDIRECT(VLOOKUP('Crash Summary Worksheet'!$D239,'Crash Types &amp; Calculations'!$M$5:$N$9,2,FALSE)),VLOOKUP('Crash Summary Worksheet'!$E239,'Crash Types &amp; Calculations'!$D$5:$K$26,8,FALSE),FALSE))),1,VLOOKUP('Worksheet 2a'!$D$13,INDIRECT(VLOOKUP('Crash Summary Worksheet'!$D239,'Crash Types &amp; Calculations'!$M$5:$N$9,2,FALSE)),VLOOKUP('Crash Summary Worksheet'!$E239,'Crash Types &amp; Calculations'!$D$5:$K$26,8,FALSE),FALSE))</f>
        <v>1</v>
      </c>
      <c r="AD239" s="285">
        <f ca="1">IF(OR(ISBLANK('Worksheet 2a'!$D$13),ISBLANK($D239),ISBLANK($E239),$H239="N",ISBLANK($H239)),1,VLOOKUP('Worksheet 2a'!$D$13,INDIRECT(VLOOKUP('Crash Summary Worksheet'!$D239,'Crash Types &amp; Calculations'!$M$5:$N$9,2,FALSE)),VLOOKUP("Wet Pavement",'Crash Types &amp; Calculations'!$D$5:$K$26,8,FALSE),FALSE))</f>
        <v>1</v>
      </c>
      <c r="AE239" s="286">
        <f ca="1">IF(OR(ISBLANK('Worksheet 2a'!$D$13),ISBLANK($D239),ISBLANK($E239),$G239="N",ISBLANK($G239)),1,VLOOKUP('Worksheet 2a'!$D$13,INDIRECT(VLOOKUP('Crash Summary Worksheet'!$D239,'Crash Types &amp; Calculations'!$M$5:$N$9,2,FALSE)),VLOOKUP("Night",'Crash Types &amp; Calculations'!$D$5:$K$26,8,FALSE),FALSE))</f>
        <v>1</v>
      </c>
      <c r="AF239" s="288">
        <f t="shared" si="30"/>
        <v>0</v>
      </c>
      <c r="AG239" s="284">
        <f ca="1">IF(OR(ISBLANK('Worksheet 2a'!$D$27),ISBLANK($D239),ISBLANK($E239),ISERROR(VLOOKUP('Worksheet 2a'!$D$27,INDIRECT(VLOOKUP('Crash Summary Worksheet'!$D239,'Crash Types &amp; Calculations'!$M$5:$N$9,2,FALSE)),VLOOKUP('Crash Summary Worksheet'!$E239,'Crash Types &amp; Calculations'!$D$5:$K$26,8,FALSE),FALSE))),1,VLOOKUP('Worksheet 2a'!$D$27,INDIRECT(VLOOKUP('Crash Summary Worksheet'!$D239,'Crash Types &amp; Calculations'!$M$5:$N$9,2,FALSE)),VLOOKUP('Crash Summary Worksheet'!$E239,'Crash Types &amp; Calculations'!$D$5:$K$26,8,FALSE),FALSE))</f>
        <v>1</v>
      </c>
      <c r="AH239" s="285">
        <f ca="1">IF(OR(ISBLANK('Worksheet 2a'!$D$27),ISBLANK($D239),ISBLANK($E239),$H239="N",ISBLANK($H239)),1,VLOOKUP('Worksheet 2a'!$D$27,INDIRECT(VLOOKUP('Crash Summary Worksheet'!$D239,'Crash Types &amp; Calculations'!$M$5:$N$9,2,FALSE)),VLOOKUP("Wet Pavement",'Crash Types &amp; Calculations'!$D$5:$K$26,8,FALSE),FALSE))</f>
        <v>1</v>
      </c>
      <c r="AI239" s="286">
        <f ca="1">IF(OR(ISBLANK('Worksheet 2a'!$D$27),ISBLANK($D239),ISBLANK($E239),$G239="N",ISBLANK($G239)),1,VLOOKUP('Worksheet 2a'!$D$27,INDIRECT(VLOOKUP('Crash Summary Worksheet'!$D239,'Crash Types &amp; Calculations'!$M$5:$N$9,2,FALSE)),VLOOKUP("Night",'Crash Types &amp; Calculations'!$D$5:$K$26,8,FALSE),FALSE))</f>
        <v>1</v>
      </c>
      <c r="AJ239" s="288">
        <f t="shared" si="31"/>
        <v>0</v>
      </c>
      <c r="AK239" s="284">
        <f ca="1">IF(OR(ISBLANK('Worksheet 2a'!$D$41),ISBLANK($D239),ISBLANK($E239),ISERROR(VLOOKUP('Worksheet 2a'!$D$41,INDIRECT(VLOOKUP('Crash Summary Worksheet'!$D239,'Crash Types &amp; Calculations'!$M$5:$N$9,2,FALSE)),VLOOKUP('Crash Summary Worksheet'!$E239,'Crash Types &amp; Calculations'!$D$5:$K$26,8,FALSE),FALSE))),1,VLOOKUP('Worksheet 2a'!$D$41,INDIRECT(VLOOKUP('Crash Summary Worksheet'!$D239,'Crash Types &amp; Calculations'!$M$5:$N$9,2,FALSE)),VLOOKUP('Crash Summary Worksheet'!$E239,'Crash Types &amp; Calculations'!$D$5:$K$26,8,FALSE),FALSE))</f>
        <v>1</v>
      </c>
      <c r="AL239" s="285">
        <f ca="1">IF(OR(ISBLANK('Worksheet 2a'!$D$41),ISBLANK($D239),ISBLANK($E239),$H239="N",ISBLANK($H239)),1,VLOOKUP('Worksheet 2a'!$D$41,INDIRECT(VLOOKUP('Crash Summary Worksheet'!$D239,'Crash Types &amp; Calculations'!$M$5:$N$9,2,FALSE)),VLOOKUP("Wet Pavement",'Crash Types &amp; Calculations'!$D$5:$K$26,8,FALSE),FALSE))</f>
        <v>1</v>
      </c>
      <c r="AM239" s="287">
        <f ca="1">IF(OR(ISBLANK('Worksheet 2a'!$D$41),ISBLANK($D239),ISBLANK($E239),$G239="N",ISBLANK($G239)),1,VLOOKUP('Worksheet 2a'!$D$41,INDIRECT(VLOOKUP('Crash Summary Worksheet'!$D239,'Crash Types &amp; Calculations'!$M$5:$N$9,2,FALSE)),VLOOKUP("Night",'Crash Types &amp; Calculations'!$D$5:$K$26,8,FALSE),FALSE))</f>
        <v>1</v>
      </c>
      <c r="AN239" s="288">
        <f t="shared" si="32"/>
        <v>0</v>
      </c>
      <c r="AO239" s="284">
        <f ca="1">IF(OR(ISBLANK('Worksheet 2b'!$D$13),ISBLANK($D239),ISBLANK($E239),ISERROR(VLOOKUP('Worksheet 2b'!$D$13,INDIRECT(VLOOKUP('Crash Summary Worksheet'!$D239,'Crash Types &amp; Calculations'!$M$5:$N$9,2,FALSE)),VLOOKUP('Crash Summary Worksheet'!$E239,'Crash Types &amp; Calculations'!$D$5:$K$26,8,FALSE),FALSE))),1,VLOOKUP('Worksheet 2b'!$D$13,INDIRECT(VLOOKUP('Crash Summary Worksheet'!$D239,'Crash Types &amp; Calculations'!$M$5:$N$9,2,FALSE)),VLOOKUP('Crash Summary Worksheet'!$E239,'Crash Types &amp; Calculations'!$D$5:$K$26,8,FALSE),FALSE))</f>
        <v>1</v>
      </c>
      <c r="AP239" s="285">
        <f ca="1">IF(OR(ISBLANK('Worksheet 2b'!$D$13),ISBLANK($D239),ISBLANK($E239),$H239="N",ISBLANK($H239)),1,VLOOKUP('Worksheet 2b'!$D$13,INDIRECT(VLOOKUP('Crash Summary Worksheet'!$D239,'Crash Types &amp; Calculations'!$M$5:$N$9,2,FALSE)),VLOOKUP("Wet Pavement",'Crash Types &amp; Calculations'!$D$5:$K$26,8,FALSE),FALSE))</f>
        <v>1</v>
      </c>
      <c r="AQ239" s="286">
        <f ca="1">IF(OR(ISBLANK('Worksheet 2b'!$D$13),ISBLANK($D239),ISBLANK($E239),$G239="N",ISBLANK($G239)),1,VLOOKUP('Worksheet 2b'!$D$13,INDIRECT(VLOOKUP('Crash Summary Worksheet'!$D239,'Crash Types &amp; Calculations'!$M$5:$N$9,2,FALSE)),VLOOKUP("Night",'Crash Types &amp; Calculations'!$D$5:$K$26,8,FALSE),FALSE))</f>
        <v>1</v>
      </c>
      <c r="AR239" s="288">
        <f t="shared" si="33"/>
        <v>0</v>
      </c>
      <c r="AS239" s="284">
        <f ca="1">IF(OR(ISBLANK('Worksheet 2b'!$D$27),ISBLANK($D239),ISBLANK($E239),ISERROR(VLOOKUP('Worksheet 2b'!$D$27,INDIRECT(VLOOKUP('Crash Summary Worksheet'!$D239,'Crash Types &amp; Calculations'!$M$5:$N$9,2,FALSE)),VLOOKUP('Crash Summary Worksheet'!$E239,'Crash Types &amp; Calculations'!$D$5:$K$26,8,FALSE),FALSE))),1,VLOOKUP('Worksheet 2b'!$D$27,INDIRECT(VLOOKUP('Crash Summary Worksheet'!$D239,'Crash Types &amp; Calculations'!$M$5:$N$9,2,FALSE)),VLOOKUP('Crash Summary Worksheet'!$E239,'Crash Types &amp; Calculations'!$D$5:$K$26,8,FALSE),FALSE))</f>
        <v>1</v>
      </c>
      <c r="AT239" s="285">
        <f ca="1">IF(OR(ISBLANK('Worksheet 2b'!$D$27),ISBLANK($D239),ISBLANK($E239),$H239="N",ISBLANK($H239)),1,VLOOKUP('Worksheet 2b'!$D$27,INDIRECT(VLOOKUP('Crash Summary Worksheet'!$D239,'Crash Types &amp; Calculations'!$M$5:$N$9,2,FALSE)),VLOOKUP("Wet Pavement",'Crash Types &amp; Calculations'!$D$5:$K$26,8,FALSE),FALSE))</f>
        <v>1</v>
      </c>
      <c r="AU239" s="286">
        <f ca="1">IF(OR(ISBLANK('Worksheet 2b'!$D$27),ISBLANK($D239),ISBLANK($E239),$G239="N",ISBLANK($G239)),1,VLOOKUP('Worksheet 2b'!$D$27,INDIRECT(VLOOKUP('Crash Summary Worksheet'!$D239,'Crash Types &amp; Calculations'!$M$5:$N$9,2,FALSE)),VLOOKUP("Night",'Crash Types &amp; Calculations'!$D$5:$K$26,8,FALSE),FALSE))</f>
        <v>1</v>
      </c>
      <c r="AV239" s="288">
        <f t="shared" si="34"/>
        <v>0</v>
      </c>
      <c r="AW239" s="284">
        <f ca="1">IF(OR(ISBLANK('Worksheet 2b'!$D$41),ISBLANK($D239),ISBLANK($E239),ISERROR(VLOOKUP('Worksheet 2b'!$D$41,INDIRECT(VLOOKUP('Crash Summary Worksheet'!$D239,'Crash Types &amp; Calculations'!$M$5:$N$9,2,FALSE)),VLOOKUP('Crash Summary Worksheet'!$E239,'Crash Types &amp; Calculations'!$D$5:$K$26,8,FALSE),FALSE))),1,VLOOKUP('Worksheet 2b'!$D$41,INDIRECT(VLOOKUP('Crash Summary Worksheet'!$D239,'Crash Types &amp; Calculations'!$M$5:$N$9,2,FALSE)),VLOOKUP('Crash Summary Worksheet'!$E239,'Crash Types &amp; Calculations'!$D$5:$K$26,8,FALSE),FALSE))</f>
        <v>1</v>
      </c>
      <c r="AX239" s="285">
        <f ca="1">IF(OR(ISBLANK('Worksheet 2b'!$D$41),ISBLANK($D239),ISBLANK($E239),$H239="N",ISBLANK($H239)),1,VLOOKUP('Worksheet 2b'!$D$41,INDIRECT(VLOOKUP('Crash Summary Worksheet'!$D239,'Crash Types &amp; Calculations'!$M$5:$N$9,2,FALSE)),VLOOKUP("Wet Pavement",'Crash Types &amp; Calculations'!$D$5:$K$26,8,FALSE),FALSE))</f>
        <v>1</v>
      </c>
      <c r="AY239" s="287">
        <f ca="1">IF(OR(ISBLANK('Worksheet 2b'!$D$41),ISBLANK($D239),ISBLANK($E239),$G239="N",ISBLANK($G239)),1,VLOOKUP('Worksheet 2b'!$D$41,INDIRECT(VLOOKUP('Crash Summary Worksheet'!$D239,'Crash Types &amp; Calculations'!$M$5:$N$9,2,FALSE)),VLOOKUP("Night",'Crash Types &amp; Calculations'!$D$5:$K$26,8,FALSE),FALSE))</f>
        <v>1</v>
      </c>
      <c r="AZ239" s="288">
        <f t="shared" si="35"/>
        <v>0</v>
      </c>
    </row>
    <row r="240" spans="1:52" x14ac:dyDescent="0.2">
      <c r="A240" s="618">
        <v>235</v>
      </c>
      <c r="B240" s="118"/>
      <c r="C240" s="119"/>
      <c r="D240" s="117"/>
      <c r="E240" s="117"/>
      <c r="F240" s="117"/>
      <c r="G240" s="118"/>
      <c r="H240" s="118"/>
      <c r="I240" s="118"/>
      <c r="J240" s="118"/>
      <c r="K240" s="117"/>
      <c r="L240" s="120"/>
      <c r="M240" s="289">
        <f t="shared" si="36"/>
        <v>0</v>
      </c>
      <c r="N240" s="290">
        <f t="shared" si="37"/>
        <v>1</v>
      </c>
      <c r="O240" s="283">
        <f>IF(ISBLANK('Worksheet 2a'!$D$13),1,
IF(AND(MAX(AC240:AE240)&gt;1,MIN(AC240:AE240)&lt;=1),MAX(AC240:AE240)*MIN(AC240:AE240),
IF(MIN(AC240:AE240)&gt;=1,MAX(AC240:AE240),MIN(AC240:AE240))))</f>
        <v>1</v>
      </c>
      <c r="P240" s="283">
        <f>IF(ISBLANK('Worksheet 2a'!$D$27),1,
IF(AND(MAX(AG240:AI240)&gt;1,MIN(AG240:AI240)&lt;=1),MAX(AG240:AI240)*MIN(AG240:AI240),
IF(MIN(AG240:AI240)&gt;=1,MAX(AG240:AI240),MIN(AG240:AI240))))</f>
        <v>1</v>
      </c>
      <c r="Q240" s="283">
        <f>IF(ISBLANK('Worksheet 2a'!$D$41),1,
IF(AND(MAX(AK240:AM240)&gt;1,MIN(AK240:AM240)&lt;=1),MAX(AK240:AM240)*MIN(AK240:AM240),
IF(MIN(AK240:AM240)&gt;=1,MAX(AK240:AM240),MIN(AK240:AM240))))</f>
        <v>1</v>
      </c>
      <c r="R240" s="283">
        <f>IF(ISBLANK('Worksheet 2b'!$D$13),1,
IF(AND(MAX(AO240:AQ240)&gt;1,MIN(AO240:AQ240)&lt;=1),MAX(AO240:AQ240)*MIN(AO240:AQ240),
IF(MIN(AO240:AQ240)&gt;=1,MAX(AO240:AQ240),MIN(AO240:AQ240))))</f>
        <v>1</v>
      </c>
      <c r="S240" s="283">
        <f>IF(ISBLANK('Worksheet 2b'!$D$27),1,
IF(AND(MAX(AS240:AU240)&gt;1,MIN(AS240:AU240)&lt;=1),MAX(AS240:AU240)*MIN(AS240:AU240),
IF(MIN(AS240:AU240)&gt;=1,MAX(AS240:AU240),MIN(AS240:AU240))))</f>
        <v>1</v>
      </c>
      <c r="T240" s="283">
        <f>IF(ISBLANK('Worksheet 2b'!$D$41),1,
IF(AND(MAX(AW240:AY240)&gt;1,MIN(AW240:AY240)&lt;=1),MAX(AW240:AY240)*MIN(AW240:AY240),
IF(MIN(AW240:AY240)&gt;=1,MAX(AW240:AY240),MIN(AW240:AY240))))</f>
        <v>1</v>
      </c>
      <c r="U240" s="669" cm="1">
        <f t="array" ref="U240">IF(MAX(O240:T240)&lt;=1,1,PRODUCT(IF(O240:T240&gt;=1,O240:T240)))</f>
        <v>1</v>
      </c>
      <c r="V240" s="669">
        <f t="shared" si="38"/>
        <v>1</v>
      </c>
      <c r="W240" s="683" t="str">
        <f t="shared" si="39"/>
        <v>X</v>
      </c>
      <c r="X240" s="683">
        <f>IF(P240=MIN($O240:$T240),IF(COUNTIF($W240:W240,"X")&gt;0,P240,"X"),P240)</f>
        <v>1</v>
      </c>
      <c r="Y240" s="683">
        <f>IF(Q240=MIN($O240:$T240),IF(COUNTIF($W240:X240,"X")&gt;0,Q240,"X"),Q240)</f>
        <v>1</v>
      </c>
      <c r="Z240" s="683">
        <f>IF(R240=MIN($O240:$T240),IF(COUNTIF($W240:Y240,"X")&gt;0,R240,"X"),R240)</f>
        <v>1</v>
      </c>
      <c r="AA240" s="683">
        <f>IF(S240=MIN($O240:$T240),IF(COUNTIF($W240:Z240,"X")&gt;0,S240,"X"),S240)</f>
        <v>1</v>
      </c>
      <c r="AB240" s="684">
        <f>IF(T240=MIN($O240:$T240),IF(COUNTIF($W240:AA240,"X")&gt;0,T240,"X"),T240)</f>
        <v>1</v>
      </c>
      <c r="AC240" s="284">
        <f ca="1">IF(OR(ISBLANK('Worksheet 2a'!$D$13),ISBLANK($D240),ISBLANK($E240),ISERROR(VLOOKUP('Worksheet 2a'!$D$13,INDIRECT(VLOOKUP('Crash Summary Worksheet'!$D240,'Crash Types &amp; Calculations'!$M$5:$N$9,2,FALSE)),VLOOKUP('Crash Summary Worksheet'!$E240,'Crash Types &amp; Calculations'!$D$5:$K$26,8,FALSE),FALSE))),1,VLOOKUP('Worksheet 2a'!$D$13,INDIRECT(VLOOKUP('Crash Summary Worksheet'!$D240,'Crash Types &amp; Calculations'!$M$5:$N$9,2,FALSE)),VLOOKUP('Crash Summary Worksheet'!$E240,'Crash Types &amp; Calculations'!$D$5:$K$26,8,FALSE),FALSE))</f>
        <v>1</v>
      </c>
      <c r="AD240" s="285">
        <f ca="1">IF(OR(ISBLANK('Worksheet 2a'!$D$13),ISBLANK($D240),ISBLANK($E240),$H240="N",ISBLANK($H240)),1,VLOOKUP('Worksheet 2a'!$D$13,INDIRECT(VLOOKUP('Crash Summary Worksheet'!$D240,'Crash Types &amp; Calculations'!$M$5:$N$9,2,FALSE)),VLOOKUP("Wet Pavement",'Crash Types &amp; Calculations'!$D$5:$K$26,8,FALSE),FALSE))</f>
        <v>1</v>
      </c>
      <c r="AE240" s="286">
        <f ca="1">IF(OR(ISBLANK('Worksheet 2a'!$D$13),ISBLANK($D240),ISBLANK($E240),$G240="N",ISBLANK($G240)),1,VLOOKUP('Worksheet 2a'!$D$13,INDIRECT(VLOOKUP('Crash Summary Worksheet'!$D240,'Crash Types &amp; Calculations'!$M$5:$N$9,2,FALSE)),VLOOKUP("Night",'Crash Types &amp; Calculations'!$D$5:$K$26,8,FALSE),FALSE))</f>
        <v>1</v>
      </c>
      <c r="AF240" s="288">
        <f t="shared" si="30"/>
        <v>0</v>
      </c>
      <c r="AG240" s="284">
        <f ca="1">IF(OR(ISBLANK('Worksheet 2a'!$D$27),ISBLANK($D240),ISBLANK($E240),ISERROR(VLOOKUP('Worksheet 2a'!$D$27,INDIRECT(VLOOKUP('Crash Summary Worksheet'!$D240,'Crash Types &amp; Calculations'!$M$5:$N$9,2,FALSE)),VLOOKUP('Crash Summary Worksheet'!$E240,'Crash Types &amp; Calculations'!$D$5:$K$26,8,FALSE),FALSE))),1,VLOOKUP('Worksheet 2a'!$D$27,INDIRECT(VLOOKUP('Crash Summary Worksheet'!$D240,'Crash Types &amp; Calculations'!$M$5:$N$9,2,FALSE)),VLOOKUP('Crash Summary Worksheet'!$E240,'Crash Types &amp; Calculations'!$D$5:$K$26,8,FALSE),FALSE))</f>
        <v>1</v>
      </c>
      <c r="AH240" s="285">
        <f ca="1">IF(OR(ISBLANK('Worksheet 2a'!$D$27),ISBLANK($D240),ISBLANK($E240),$H240="N",ISBLANK($H240)),1,VLOOKUP('Worksheet 2a'!$D$27,INDIRECT(VLOOKUP('Crash Summary Worksheet'!$D240,'Crash Types &amp; Calculations'!$M$5:$N$9,2,FALSE)),VLOOKUP("Wet Pavement",'Crash Types &amp; Calculations'!$D$5:$K$26,8,FALSE),FALSE))</f>
        <v>1</v>
      </c>
      <c r="AI240" s="286">
        <f ca="1">IF(OR(ISBLANK('Worksheet 2a'!$D$27),ISBLANK($D240),ISBLANK($E240),$G240="N",ISBLANK($G240)),1,VLOOKUP('Worksheet 2a'!$D$27,INDIRECT(VLOOKUP('Crash Summary Worksheet'!$D240,'Crash Types &amp; Calculations'!$M$5:$N$9,2,FALSE)),VLOOKUP("Night",'Crash Types &amp; Calculations'!$D$5:$K$26,8,FALSE),FALSE))</f>
        <v>1</v>
      </c>
      <c r="AJ240" s="288">
        <f t="shared" si="31"/>
        <v>0</v>
      </c>
      <c r="AK240" s="284">
        <f ca="1">IF(OR(ISBLANK('Worksheet 2a'!$D$41),ISBLANK($D240),ISBLANK($E240),ISERROR(VLOOKUP('Worksheet 2a'!$D$41,INDIRECT(VLOOKUP('Crash Summary Worksheet'!$D240,'Crash Types &amp; Calculations'!$M$5:$N$9,2,FALSE)),VLOOKUP('Crash Summary Worksheet'!$E240,'Crash Types &amp; Calculations'!$D$5:$K$26,8,FALSE),FALSE))),1,VLOOKUP('Worksheet 2a'!$D$41,INDIRECT(VLOOKUP('Crash Summary Worksheet'!$D240,'Crash Types &amp; Calculations'!$M$5:$N$9,2,FALSE)),VLOOKUP('Crash Summary Worksheet'!$E240,'Crash Types &amp; Calculations'!$D$5:$K$26,8,FALSE),FALSE))</f>
        <v>1</v>
      </c>
      <c r="AL240" s="285">
        <f ca="1">IF(OR(ISBLANK('Worksheet 2a'!$D$41),ISBLANK($D240),ISBLANK($E240),$H240="N",ISBLANK($H240)),1,VLOOKUP('Worksheet 2a'!$D$41,INDIRECT(VLOOKUP('Crash Summary Worksheet'!$D240,'Crash Types &amp; Calculations'!$M$5:$N$9,2,FALSE)),VLOOKUP("Wet Pavement",'Crash Types &amp; Calculations'!$D$5:$K$26,8,FALSE),FALSE))</f>
        <v>1</v>
      </c>
      <c r="AM240" s="287">
        <f ca="1">IF(OR(ISBLANK('Worksheet 2a'!$D$41),ISBLANK($D240),ISBLANK($E240),$G240="N",ISBLANK($G240)),1,VLOOKUP('Worksheet 2a'!$D$41,INDIRECT(VLOOKUP('Crash Summary Worksheet'!$D240,'Crash Types &amp; Calculations'!$M$5:$N$9,2,FALSE)),VLOOKUP("Night",'Crash Types &amp; Calculations'!$D$5:$K$26,8,FALSE),FALSE))</f>
        <v>1</v>
      </c>
      <c r="AN240" s="288">
        <f t="shared" si="32"/>
        <v>0</v>
      </c>
      <c r="AO240" s="284">
        <f ca="1">IF(OR(ISBLANK('Worksheet 2b'!$D$13),ISBLANK($D240),ISBLANK($E240),ISERROR(VLOOKUP('Worksheet 2b'!$D$13,INDIRECT(VLOOKUP('Crash Summary Worksheet'!$D240,'Crash Types &amp; Calculations'!$M$5:$N$9,2,FALSE)),VLOOKUP('Crash Summary Worksheet'!$E240,'Crash Types &amp; Calculations'!$D$5:$K$26,8,FALSE),FALSE))),1,VLOOKUP('Worksheet 2b'!$D$13,INDIRECT(VLOOKUP('Crash Summary Worksheet'!$D240,'Crash Types &amp; Calculations'!$M$5:$N$9,2,FALSE)),VLOOKUP('Crash Summary Worksheet'!$E240,'Crash Types &amp; Calculations'!$D$5:$K$26,8,FALSE),FALSE))</f>
        <v>1</v>
      </c>
      <c r="AP240" s="285">
        <f ca="1">IF(OR(ISBLANK('Worksheet 2b'!$D$13),ISBLANK($D240),ISBLANK($E240),$H240="N",ISBLANK($H240)),1,VLOOKUP('Worksheet 2b'!$D$13,INDIRECT(VLOOKUP('Crash Summary Worksheet'!$D240,'Crash Types &amp; Calculations'!$M$5:$N$9,2,FALSE)),VLOOKUP("Wet Pavement",'Crash Types &amp; Calculations'!$D$5:$K$26,8,FALSE),FALSE))</f>
        <v>1</v>
      </c>
      <c r="AQ240" s="286">
        <f ca="1">IF(OR(ISBLANK('Worksheet 2b'!$D$13),ISBLANK($D240),ISBLANK($E240),$G240="N",ISBLANK($G240)),1,VLOOKUP('Worksheet 2b'!$D$13,INDIRECT(VLOOKUP('Crash Summary Worksheet'!$D240,'Crash Types &amp; Calculations'!$M$5:$N$9,2,FALSE)),VLOOKUP("Night",'Crash Types &amp; Calculations'!$D$5:$K$26,8,FALSE),FALSE))</f>
        <v>1</v>
      </c>
      <c r="AR240" s="288">
        <f t="shared" si="33"/>
        <v>0</v>
      </c>
      <c r="AS240" s="284">
        <f ca="1">IF(OR(ISBLANK('Worksheet 2b'!$D$27),ISBLANK($D240),ISBLANK($E240),ISERROR(VLOOKUP('Worksheet 2b'!$D$27,INDIRECT(VLOOKUP('Crash Summary Worksheet'!$D240,'Crash Types &amp; Calculations'!$M$5:$N$9,2,FALSE)),VLOOKUP('Crash Summary Worksheet'!$E240,'Crash Types &amp; Calculations'!$D$5:$K$26,8,FALSE),FALSE))),1,VLOOKUP('Worksheet 2b'!$D$27,INDIRECT(VLOOKUP('Crash Summary Worksheet'!$D240,'Crash Types &amp; Calculations'!$M$5:$N$9,2,FALSE)),VLOOKUP('Crash Summary Worksheet'!$E240,'Crash Types &amp; Calculations'!$D$5:$K$26,8,FALSE),FALSE))</f>
        <v>1</v>
      </c>
      <c r="AT240" s="285">
        <f ca="1">IF(OR(ISBLANK('Worksheet 2b'!$D$27),ISBLANK($D240),ISBLANK($E240),$H240="N",ISBLANK($H240)),1,VLOOKUP('Worksheet 2b'!$D$27,INDIRECT(VLOOKUP('Crash Summary Worksheet'!$D240,'Crash Types &amp; Calculations'!$M$5:$N$9,2,FALSE)),VLOOKUP("Wet Pavement",'Crash Types &amp; Calculations'!$D$5:$K$26,8,FALSE),FALSE))</f>
        <v>1</v>
      </c>
      <c r="AU240" s="286">
        <f ca="1">IF(OR(ISBLANK('Worksheet 2b'!$D$27),ISBLANK($D240),ISBLANK($E240),$G240="N",ISBLANK($G240)),1,VLOOKUP('Worksheet 2b'!$D$27,INDIRECT(VLOOKUP('Crash Summary Worksheet'!$D240,'Crash Types &amp; Calculations'!$M$5:$N$9,2,FALSE)),VLOOKUP("Night",'Crash Types &amp; Calculations'!$D$5:$K$26,8,FALSE),FALSE))</f>
        <v>1</v>
      </c>
      <c r="AV240" s="288">
        <f t="shared" si="34"/>
        <v>0</v>
      </c>
      <c r="AW240" s="284">
        <f ca="1">IF(OR(ISBLANK('Worksheet 2b'!$D$41),ISBLANK($D240),ISBLANK($E240),ISERROR(VLOOKUP('Worksheet 2b'!$D$41,INDIRECT(VLOOKUP('Crash Summary Worksheet'!$D240,'Crash Types &amp; Calculations'!$M$5:$N$9,2,FALSE)),VLOOKUP('Crash Summary Worksheet'!$E240,'Crash Types &amp; Calculations'!$D$5:$K$26,8,FALSE),FALSE))),1,VLOOKUP('Worksheet 2b'!$D$41,INDIRECT(VLOOKUP('Crash Summary Worksheet'!$D240,'Crash Types &amp; Calculations'!$M$5:$N$9,2,FALSE)),VLOOKUP('Crash Summary Worksheet'!$E240,'Crash Types &amp; Calculations'!$D$5:$K$26,8,FALSE),FALSE))</f>
        <v>1</v>
      </c>
      <c r="AX240" s="285">
        <f ca="1">IF(OR(ISBLANK('Worksheet 2b'!$D$41),ISBLANK($D240),ISBLANK($E240),$H240="N",ISBLANK($H240)),1,VLOOKUP('Worksheet 2b'!$D$41,INDIRECT(VLOOKUP('Crash Summary Worksheet'!$D240,'Crash Types &amp; Calculations'!$M$5:$N$9,2,FALSE)),VLOOKUP("Wet Pavement",'Crash Types &amp; Calculations'!$D$5:$K$26,8,FALSE),FALSE))</f>
        <v>1</v>
      </c>
      <c r="AY240" s="287">
        <f ca="1">IF(OR(ISBLANK('Worksheet 2b'!$D$41),ISBLANK($D240),ISBLANK($E240),$G240="N",ISBLANK($G240)),1,VLOOKUP('Worksheet 2b'!$D$41,INDIRECT(VLOOKUP('Crash Summary Worksheet'!$D240,'Crash Types &amp; Calculations'!$M$5:$N$9,2,FALSE)),VLOOKUP("Night",'Crash Types &amp; Calculations'!$D$5:$K$26,8,FALSE),FALSE))</f>
        <v>1</v>
      </c>
      <c r="AZ240" s="288">
        <f t="shared" si="35"/>
        <v>0</v>
      </c>
    </row>
    <row r="241" spans="1:52" x14ac:dyDescent="0.2">
      <c r="A241" s="618">
        <v>236</v>
      </c>
      <c r="B241" s="118"/>
      <c r="C241" s="119"/>
      <c r="D241" s="117"/>
      <c r="E241" s="117"/>
      <c r="F241" s="117"/>
      <c r="G241" s="118"/>
      <c r="H241" s="118"/>
      <c r="I241" s="118"/>
      <c r="J241" s="118"/>
      <c r="K241" s="117"/>
      <c r="L241" s="120"/>
      <c r="M241" s="289">
        <f t="shared" si="36"/>
        <v>0</v>
      </c>
      <c r="N241" s="290">
        <f t="shared" si="37"/>
        <v>1</v>
      </c>
      <c r="O241" s="283">
        <f>IF(ISBLANK('Worksheet 2a'!$D$13),1,
IF(AND(MAX(AC241:AE241)&gt;1,MIN(AC241:AE241)&lt;=1),MAX(AC241:AE241)*MIN(AC241:AE241),
IF(MIN(AC241:AE241)&gt;=1,MAX(AC241:AE241),MIN(AC241:AE241))))</f>
        <v>1</v>
      </c>
      <c r="P241" s="283">
        <f>IF(ISBLANK('Worksheet 2a'!$D$27),1,
IF(AND(MAX(AG241:AI241)&gt;1,MIN(AG241:AI241)&lt;=1),MAX(AG241:AI241)*MIN(AG241:AI241),
IF(MIN(AG241:AI241)&gt;=1,MAX(AG241:AI241),MIN(AG241:AI241))))</f>
        <v>1</v>
      </c>
      <c r="Q241" s="283">
        <f>IF(ISBLANK('Worksheet 2a'!$D$41),1,
IF(AND(MAX(AK241:AM241)&gt;1,MIN(AK241:AM241)&lt;=1),MAX(AK241:AM241)*MIN(AK241:AM241),
IF(MIN(AK241:AM241)&gt;=1,MAX(AK241:AM241),MIN(AK241:AM241))))</f>
        <v>1</v>
      </c>
      <c r="R241" s="283">
        <f>IF(ISBLANK('Worksheet 2b'!$D$13),1,
IF(AND(MAX(AO241:AQ241)&gt;1,MIN(AO241:AQ241)&lt;=1),MAX(AO241:AQ241)*MIN(AO241:AQ241),
IF(MIN(AO241:AQ241)&gt;=1,MAX(AO241:AQ241),MIN(AO241:AQ241))))</f>
        <v>1</v>
      </c>
      <c r="S241" s="283">
        <f>IF(ISBLANK('Worksheet 2b'!$D$27),1,
IF(AND(MAX(AS241:AU241)&gt;1,MIN(AS241:AU241)&lt;=1),MAX(AS241:AU241)*MIN(AS241:AU241),
IF(MIN(AS241:AU241)&gt;=1,MAX(AS241:AU241),MIN(AS241:AU241))))</f>
        <v>1</v>
      </c>
      <c r="T241" s="283">
        <f>IF(ISBLANK('Worksheet 2b'!$D$41),1,
IF(AND(MAX(AW241:AY241)&gt;1,MIN(AW241:AY241)&lt;=1),MAX(AW241:AY241)*MIN(AW241:AY241),
IF(MIN(AW241:AY241)&gt;=1,MAX(AW241:AY241),MIN(AW241:AY241))))</f>
        <v>1</v>
      </c>
      <c r="U241" s="669" cm="1">
        <f t="array" ref="U241">IF(MAX(O241:T241)&lt;=1,1,PRODUCT(IF(O241:T241&gt;=1,O241:T241)))</f>
        <v>1</v>
      </c>
      <c r="V241" s="669">
        <f t="shared" si="38"/>
        <v>1</v>
      </c>
      <c r="W241" s="683" t="str">
        <f t="shared" si="39"/>
        <v>X</v>
      </c>
      <c r="X241" s="683">
        <f>IF(P241=MIN($O241:$T241),IF(COUNTIF($W241:W241,"X")&gt;0,P241,"X"),P241)</f>
        <v>1</v>
      </c>
      <c r="Y241" s="683">
        <f>IF(Q241=MIN($O241:$T241),IF(COUNTIF($W241:X241,"X")&gt;0,Q241,"X"),Q241)</f>
        <v>1</v>
      </c>
      <c r="Z241" s="683">
        <f>IF(R241=MIN($O241:$T241),IF(COUNTIF($W241:Y241,"X")&gt;0,R241,"X"),R241)</f>
        <v>1</v>
      </c>
      <c r="AA241" s="683">
        <f>IF(S241=MIN($O241:$T241),IF(COUNTIF($W241:Z241,"X")&gt;0,S241,"X"),S241)</f>
        <v>1</v>
      </c>
      <c r="AB241" s="684">
        <f>IF(T241=MIN($O241:$T241),IF(COUNTIF($W241:AA241,"X")&gt;0,T241,"X"),T241)</f>
        <v>1</v>
      </c>
      <c r="AC241" s="284">
        <f ca="1">IF(OR(ISBLANK('Worksheet 2a'!$D$13),ISBLANK($D241),ISBLANK($E241),ISERROR(VLOOKUP('Worksheet 2a'!$D$13,INDIRECT(VLOOKUP('Crash Summary Worksheet'!$D241,'Crash Types &amp; Calculations'!$M$5:$N$9,2,FALSE)),VLOOKUP('Crash Summary Worksheet'!$E241,'Crash Types &amp; Calculations'!$D$5:$K$26,8,FALSE),FALSE))),1,VLOOKUP('Worksheet 2a'!$D$13,INDIRECT(VLOOKUP('Crash Summary Worksheet'!$D241,'Crash Types &amp; Calculations'!$M$5:$N$9,2,FALSE)),VLOOKUP('Crash Summary Worksheet'!$E241,'Crash Types &amp; Calculations'!$D$5:$K$26,8,FALSE),FALSE))</f>
        <v>1</v>
      </c>
      <c r="AD241" s="285">
        <f ca="1">IF(OR(ISBLANK('Worksheet 2a'!$D$13),ISBLANK($D241),ISBLANK($E241),$H241="N",ISBLANK($H241)),1,VLOOKUP('Worksheet 2a'!$D$13,INDIRECT(VLOOKUP('Crash Summary Worksheet'!$D241,'Crash Types &amp; Calculations'!$M$5:$N$9,2,FALSE)),VLOOKUP("Wet Pavement",'Crash Types &amp; Calculations'!$D$5:$K$26,8,FALSE),FALSE))</f>
        <v>1</v>
      </c>
      <c r="AE241" s="286">
        <f ca="1">IF(OR(ISBLANK('Worksheet 2a'!$D$13),ISBLANK($D241),ISBLANK($E241),$G241="N",ISBLANK($G241)),1,VLOOKUP('Worksheet 2a'!$D$13,INDIRECT(VLOOKUP('Crash Summary Worksheet'!$D241,'Crash Types &amp; Calculations'!$M$5:$N$9,2,FALSE)),VLOOKUP("Night",'Crash Types &amp; Calculations'!$D$5:$K$26,8,FALSE),FALSE))</f>
        <v>1</v>
      </c>
      <c r="AF241" s="288">
        <f t="shared" si="30"/>
        <v>0</v>
      </c>
      <c r="AG241" s="284">
        <f ca="1">IF(OR(ISBLANK('Worksheet 2a'!$D$27),ISBLANK($D241),ISBLANK($E241),ISERROR(VLOOKUP('Worksheet 2a'!$D$27,INDIRECT(VLOOKUP('Crash Summary Worksheet'!$D241,'Crash Types &amp; Calculations'!$M$5:$N$9,2,FALSE)),VLOOKUP('Crash Summary Worksheet'!$E241,'Crash Types &amp; Calculations'!$D$5:$K$26,8,FALSE),FALSE))),1,VLOOKUP('Worksheet 2a'!$D$27,INDIRECT(VLOOKUP('Crash Summary Worksheet'!$D241,'Crash Types &amp; Calculations'!$M$5:$N$9,2,FALSE)),VLOOKUP('Crash Summary Worksheet'!$E241,'Crash Types &amp; Calculations'!$D$5:$K$26,8,FALSE),FALSE))</f>
        <v>1</v>
      </c>
      <c r="AH241" s="285">
        <f ca="1">IF(OR(ISBLANK('Worksheet 2a'!$D$27),ISBLANK($D241),ISBLANK($E241),$H241="N",ISBLANK($H241)),1,VLOOKUP('Worksheet 2a'!$D$27,INDIRECT(VLOOKUP('Crash Summary Worksheet'!$D241,'Crash Types &amp; Calculations'!$M$5:$N$9,2,FALSE)),VLOOKUP("Wet Pavement",'Crash Types &amp; Calculations'!$D$5:$K$26,8,FALSE),FALSE))</f>
        <v>1</v>
      </c>
      <c r="AI241" s="286">
        <f ca="1">IF(OR(ISBLANK('Worksheet 2a'!$D$27),ISBLANK($D241),ISBLANK($E241),$G241="N",ISBLANK($G241)),1,VLOOKUP('Worksheet 2a'!$D$27,INDIRECT(VLOOKUP('Crash Summary Worksheet'!$D241,'Crash Types &amp; Calculations'!$M$5:$N$9,2,FALSE)),VLOOKUP("Night",'Crash Types &amp; Calculations'!$D$5:$K$26,8,FALSE),FALSE))</f>
        <v>1</v>
      </c>
      <c r="AJ241" s="288">
        <f t="shared" si="31"/>
        <v>0</v>
      </c>
      <c r="AK241" s="284">
        <f ca="1">IF(OR(ISBLANK('Worksheet 2a'!$D$41),ISBLANK($D241),ISBLANK($E241),ISERROR(VLOOKUP('Worksheet 2a'!$D$41,INDIRECT(VLOOKUP('Crash Summary Worksheet'!$D241,'Crash Types &amp; Calculations'!$M$5:$N$9,2,FALSE)),VLOOKUP('Crash Summary Worksheet'!$E241,'Crash Types &amp; Calculations'!$D$5:$K$26,8,FALSE),FALSE))),1,VLOOKUP('Worksheet 2a'!$D$41,INDIRECT(VLOOKUP('Crash Summary Worksheet'!$D241,'Crash Types &amp; Calculations'!$M$5:$N$9,2,FALSE)),VLOOKUP('Crash Summary Worksheet'!$E241,'Crash Types &amp; Calculations'!$D$5:$K$26,8,FALSE),FALSE))</f>
        <v>1</v>
      </c>
      <c r="AL241" s="285">
        <f ca="1">IF(OR(ISBLANK('Worksheet 2a'!$D$41),ISBLANK($D241),ISBLANK($E241),$H241="N",ISBLANK($H241)),1,VLOOKUP('Worksheet 2a'!$D$41,INDIRECT(VLOOKUP('Crash Summary Worksheet'!$D241,'Crash Types &amp; Calculations'!$M$5:$N$9,2,FALSE)),VLOOKUP("Wet Pavement",'Crash Types &amp; Calculations'!$D$5:$K$26,8,FALSE),FALSE))</f>
        <v>1</v>
      </c>
      <c r="AM241" s="287">
        <f ca="1">IF(OR(ISBLANK('Worksheet 2a'!$D$41),ISBLANK($D241),ISBLANK($E241),$G241="N",ISBLANK($G241)),1,VLOOKUP('Worksheet 2a'!$D$41,INDIRECT(VLOOKUP('Crash Summary Worksheet'!$D241,'Crash Types &amp; Calculations'!$M$5:$N$9,2,FALSE)),VLOOKUP("Night",'Crash Types &amp; Calculations'!$D$5:$K$26,8,FALSE),FALSE))</f>
        <v>1</v>
      </c>
      <c r="AN241" s="288">
        <f t="shared" si="32"/>
        <v>0</v>
      </c>
      <c r="AO241" s="284">
        <f ca="1">IF(OR(ISBLANK('Worksheet 2b'!$D$13),ISBLANK($D241),ISBLANK($E241),ISERROR(VLOOKUP('Worksheet 2b'!$D$13,INDIRECT(VLOOKUP('Crash Summary Worksheet'!$D241,'Crash Types &amp; Calculations'!$M$5:$N$9,2,FALSE)),VLOOKUP('Crash Summary Worksheet'!$E241,'Crash Types &amp; Calculations'!$D$5:$K$26,8,FALSE),FALSE))),1,VLOOKUP('Worksheet 2b'!$D$13,INDIRECT(VLOOKUP('Crash Summary Worksheet'!$D241,'Crash Types &amp; Calculations'!$M$5:$N$9,2,FALSE)),VLOOKUP('Crash Summary Worksheet'!$E241,'Crash Types &amp; Calculations'!$D$5:$K$26,8,FALSE),FALSE))</f>
        <v>1</v>
      </c>
      <c r="AP241" s="285">
        <f ca="1">IF(OR(ISBLANK('Worksheet 2b'!$D$13),ISBLANK($D241),ISBLANK($E241),$H241="N",ISBLANK($H241)),1,VLOOKUP('Worksheet 2b'!$D$13,INDIRECT(VLOOKUP('Crash Summary Worksheet'!$D241,'Crash Types &amp; Calculations'!$M$5:$N$9,2,FALSE)),VLOOKUP("Wet Pavement",'Crash Types &amp; Calculations'!$D$5:$K$26,8,FALSE),FALSE))</f>
        <v>1</v>
      </c>
      <c r="AQ241" s="286">
        <f ca="1">IF(OR(ISBLANK('Worksheet 2b'!$D$13),ISBLANK($D241),ISBLANK($E241),$G241="N",ISBLANK($G241)),1,VLOOKUP('Worksheet 2b'!$D$13,INDIRECT(VLOOKUP('Crash Summary Worksheet'!$D241,'Crash Types &amp; Calculations'!$M$5:$N$9,2,FALSE)),VLOOKUP("Night",'Crash Types &amp; Calculations'!$D$5:$K$26,8,FALSE),FALSE))</f>
        <v>1</v>
      </c>
      <c r="AR241" s="288">
        <f t="shared" si="33"/>
        <v>0</v>
      </c>
      <c r="AS241" s="284">
        <f ca="1">IF(OR(ISBLANK('Worksheet 2b'!$D$27),ISBLANK($D241),ISBLANK($E241),ISERROR(VLOOKUP('Worksheet 2b'!$D$27,INDIRECT(VLOOKUP('Crash Summary Worksheet'!$D241,'Crash Types &amp; Calculations'!$M$5:$N$9,2,FALSE)),VLOOKUP('Crash Summary Worksheet'!$E241,'Crash Types &amp; Calculations'!$D$5:$K$26,8,FALSE),FALSE))),1,VLOOKUP('Worksheet 2b'!$D$27,INDIRECT(VLOOKUP('Crash Summary Worksheet'!$D241,'Crash Types &amp; Calculations'!$M$5:$N$9,2,FALSE)),VLOOKUP('Crash Summary Worksheet'!$E241,'Crash Types &amp; Calculations'!$D$5:$K$26,8,FALSE),FALSE))</f>
        <v>1</v>
      </c>
      <c r="AT241" s="285">
        <f ca="1">IF(OR(ISBLANK('Worksheet 2b'!$D$27),ISBLANK($D241),ISBLANK($E241),$H241="N",ISBLANK($H241)),1,VLOOKUP('Worksheet 2b'!$D$27,INDIRECT(VLOOKUP('Crash Summary Worksheet'!$D241,'Crash Types &amp; Calculations'!$M$5:$N$9,2,FALSE)),VLOOKUP("Wet Pavement",'Crash Types &amp; Calculations'!$D$5:$K$26,8,FALSE),FALSE))</f>
        <v>1</v>
      </c>
      <c r="AU241" s="286">
        <f ca="1">IF(OR(ISBLANK('Worksheet 2b'!$D$27),ISBLANK($D241),ISBLANK($E241),$G241="N",ISBLANK($G241)),1,VLOOKUP('Worksheet 2b'!$D$27,INDIRECT(VLOOKUP('Crash Summary Worksheet'!$D241,'Crash Types &amp; Calculations'!$M$5:$N$9,2,FALSE)),VLOOKUP("Night",'Crash Types &amp; Calculations'!$D$5:$K$26,8,FALSE),FALSE))</f>
        <v>1</v>
      </c>
      <c r="AV241" s="288">
        <f t="shared" si="34"/>
        <v>0</v>
      </c>
      <c r="AW241" s="284">
        <f ca="1">IF(OR(ISBLANK('Worksheet 2b'!$D$41),ISBLANK($D241),ISBLANK($E241),ISERROR(VLOOKUP('Worksheet 2b'!$D$41,INDIRECT(VLOOKUP('Crash Summary Worksheet'!$D241,'Crash Types &amp; Calculations'!$M$5:$N$9,2,FALSE)),VLOOKUP('Crash Summary Worksheet'!$E241,'Crash Types &amp; Calculations'!$D$5:$K$26,8,FALSE),FALSE))),1,VLOOKUP('Worksheet 2b'!$D$41,INDIRECT(VLOOKUP('Crash Summary Worksheet'!$D241,'Crash Types &amp; Calculations'!$M$5:$N$9,2,FALSE)),VLOOKUP('Crash Summary Worksheet'!$E241,'Crash Types &amp; Calculations'!$D$5:$K$26,8,FALSE),FALSE))</f>
        <v>1</v>
      </c>
      <c r="AX241" s="285">
        <f ca="1">IF(OR(ISBLANK('Worksheet 2b'!$D$41),ISBLANK($D241),ISBLANK($E241),$H241="N",ISBLANK($H241)),1,VLOOKUP('Worksheet 2b'!$D$41,INDIRECT(VLOOKUP('Crash Summary Worksheet'!$D241,'Crash Types &amp; Calculations'!$M$5:$N$9,2,FALSE)),VLOOKUP("Wet Pavement",'Crash Types &amp; Calculations'!$D$5:$K$26,8,FALSE),FALSE))</f>
        <v>1</v>
      </c>
      <c r="AY241" s="287">
        <f ca="1">IF(OR(ISBLANK('Worksheet 2b'!$D$41),ISBLANK($D241),ISBLANK($E241),$G241="N",ISBLANK($G241)),1,VLOOKUP('Worksheet 2b'!$D$41,INDIRECT(VLOOKUP('Crash Summary Worksheet'!$D241,'Crash Types &amp; Calculations'!$M$5:$N$9,2,FALSE)),VLOOKUP("Night",'Crash Types &amp; Calculations'!$D$5:$K$26,8,FALSE),FALSE))</f>
        <v>1</v>
      </c>
      <c r="AZ241" s="288">
        <f t="shared" si="35"/>
        <v>0</v>
      </c>
    </row>
    <row r="242" spans="1:52" x14ac:dyDescent="0.2">
      <c r="A242" s="618">
        <v>237</v>
      </c>
      <c r="B242" s="118"/>
      <c r="C242" s="119"/>
      <c r="D242" s="117"/>
      <c r="E242" s="117"/>
      <c r="F242" s="117"/>
      <c r="G242" s="118"/>
      <c r="H242" s="118"/>
      <c r="I242" s="118"/>
      <c r="J242" s="118"/>
      <c r="K242" s="117"/>
      <c r="L242" s="120"/>
      <c r="M242" s="289">
        <f t="shared" si="36"/>
        <v>0</v>
      </c>
      <c r="N242" s="290">
        <f t="shared" si="37"/>
        <v>1</v>
      </c>
      <c r="O242" s="283">
        <f>IF(ISBLANK('Worksheet 2a'!$D$13),1,
IF(AND(MAX(AC242:AE242)&gt;1,MIN(AC242:AE242)&lt;=1),MAX(AC242:AE242)*MIN(AC242:AE242),
IF(MIN(AC242:AE242)&gt;=1,MAX(AC242:AE242),MIN(AC242:AE242))))</f>
        <v>1</v>
      </c>
      <c r="P242" s="283">
        <f>IF(ISBLANK('Worksheet 2a'!$D$27),1,
IF(AND(MAX(AG242:AI242)&gt;1,MIN(AG242:AI242)&lt;=1),MAX(AG242:AI242)*MIN(AG242:AI242),
IF(MIN(AG242:AI242)&gt;=1,MAX(AG242:AI242),MIN(AG242:AI242))))</f>
        <v>1</v>
      </c>
      <c r="Q242" s="283">
        <f>IF(ISBLANK('Worksheet 2a'!$D$41),1,
IF(AND(MAX(AK242:AM242)&gt;1,MIN(AK242:AM242)&lt;=1),MAX(AK242:AM242)*MIN(AK242:AM242),
IF(MIN(AK242:AM242)&gt;=1,MAX(AK242:AM242),MIN(AK242:AM242))))</f>
        <v>1</v>
      </c>
      <c r="R242" s="283">
        <f>IF(ISBLANK('Worksheet 2b'!$D$13),1,
IF(AND(MAX(AO242:AQ242)&gt;1,MIN(AO242:AQ242)&lt;=1),MAX(AO242:AQ242)*MIN(AO242:AQ242),
IF(MIN(AO242:AQ242)&gt;=1,MAX(AO242:AQ242),MIN(AO242:AQ242))))</f>
        <v>1</v>
      </c>
      <c r="S242" s="283">
        <f>IF(ISBLANK('Worksheet 2b'!$D$27),1,
IF(AND(MAX(AS242:AU242)&gt;1,MIN(AS242:AU242)&lt;=1),MAX(AS242:AU242)*MIN(AS242:AU242),
IF(MIN(AS242:AU242)&gt;=1,MAX(AS242:AU242),MIN(AS242:AU242))))</f>
        <v>1</v>
      </c>
      <c r="T242" s="283">
        <f>IF(ISBLANK('Worksheet 2b'!$D$41),1,
IF(AND(MAX(AW242:AY242)&gt;1,MIN(AW242:AY242)&lt;=1),MAX(AW242:AY242)*MIN(AW242:AY242),
IF(MIN(AW242:AY242)&gt;=1,MAX(AW242:AY242),MIN(AW242:AY242))))</f>
        <v>1</v>
      </c>
      <c r="U242" s="669" cm="1">
        <f t="array" ref="U242">IF(MAX(O242:T242)&lt;=1,1,PRODUCT(IF(O242:T242&gt;=1,O242:T242)))</f>
        <v>1</v>
      </c>
      <c r="V242" s="669">
        <f t="shared" si="38"/>
        <v>1</v>
      </c>
      <c r="W242" s="683" t="str">
        <f t="shared" si="39"/>
        <v>X</v>
      </c>
      <c r="X242" s="683">
        <f>IF(P242=MIN($O242:$T242),IF(COUNTIF($W242:W242,"X")&gt;0,P242,"X"),P242)</f>
        <v>1</v>
      </c>
      <c r="Y242" s="683">
        <f>IF(Q242=MIN($O242:$T242),IF(COUNTIF($W242:X242,"X")&gt;0,Q242,"X"),Q242)</f>
        <v>1</v>
      </c>
      <c r="Z242" s="683">
        <f>IF(R242=MIN($O242:$T242),IF(COUNTIF($W242:Y242,"X")&gt;0,R242,"X"),R242)</f>
        <v>1</v>
      </c>
      <c r="AA242" s="683">
        <f>IF(S242=MIN($O242:$T242),IF(COUNTIF($W242:Z242,"X")&gt;0,S242,"X"),S242)</f>
        <v>1</v>
      </c>
      <c r="AB242" s="684">
        <f>IF(T242=MIN($O242:$T242),IF(COUNTIF($W242:AA242,"X")&gt;0,T242,"X"),T242)</f>
        <v>1</v>
      </c>
      <c r="AC242" s="284">
        <f ca="1">IF(OR(ISBLANK('Worksheet 2a'!$D$13),ISBLANK($D242),ISBLANK($E242),ISERROR(VLOOKUP('Worksheet 2a'!$D$13,INDIRECT(VLOOKUP('Crash Summary Worksheet'!$D242,'Crash Types &amp; Calculations'!$M$5:$N$9,2,FALSE)),VLOOKUP('Crash Summary Worksheet'!$E242,'Crash Types &amp; Calculations'!$D$5:$K$26,8,FALSE),FALSE))),1,VLOOKUP('Worksheet 2a'!$D$13,INDIRECT(VLOOKUP('Crash Summary Worksheet'!$D242,'Crash Types &amp; Calculations'!$M$5:$N$9,2,FALSE)),VLOOKUP('Crash Summary Worksheet'!$E242,'Crash Types &amp; Calculations'!$D$5:$K$26,8,FALSE),FALSE))</f>
        <v>1</v>
      </c>
      <c r="AD242" s="285">
        <f ca="1">IF(OR(ISBLANK('Worksheet 2a'!$D$13),ISBLANK($D242),ISBLANK($E242),$H242="N",ISBLANK($H242)),1,VLOOKUP('Worksheet 2a'!$D$13,INDIRECT(VLOOKUP('Crash Summary Worksheet'!$D242,'Crash Types &amp; Calculations'!$M$5:$N$9,2,FALSE)),VLOOKUP("Wet Pavement",'Crash Types &amp; Calculations'!$D$5:$K$26,8,FALSE),FALSE))</f>
        <v>1</v>
      </c>
      <c r="AE242" s="286">
        <f ca="1">IF(OR(ISBLANK('Worksheet 2a'!$D$13),ISBLANK($D242),ISBLANK($E242),$G242="N",ISBLANK($G242)),1,VLOOKUP('Worksheet 2a'!$D$13,INDIRECT(VLOOKUP('Crash Summary Worksheet'!$D242,'Crash Types &amp; Calculations'!$M$5:$N$9,2,FALSE)),VLOOKUP("Night",'Crash Types &amp; Calculations'!$D$5:$K$26,8,FALSE),FALSE))</f>
        <v>1</v>
      </c>
      <c r="AF242" s="288">
        <f t="shared" si="30"/>
        <v>0</v>
      </c>
      <c r="AG242" s="284">
        <f ca="1">IF(OR(ISBLANK('Worksheet 2a'!$D$27),ISBLANK($D242),ISBLANK($E242),ISERROR(VLOOKUP('Worksheet 2a'!$D$27,INDIRECT(VLOOKUP('Crash Summary Worksheet'!$D242,'Crash Types &amp; Calculations'!$M$5:$N$9,2,FALSE)),VLOOKUP('Crash Summary Worksheet'!$E242,'Crash Types &amp; Calculations'!$D$5:$K$26,8,FALSE),FALSE))),1,VLOOKUP('Worksheet 2a'!$D$27,INDIRECT(VLOOKUP('Crash Summary Worksheet'!$D242,'Crash Types &amp; Calculations'!$M$5:$N$9,2,FALSE)),VLOOKUP('Crash Summary Worksheet'!$E242,'Crash Types &amp; Calculations'!$D$5:$K$26,8,FALSE),FALSE))</f>
        <v>1</v>
      </c>
      <c r="AH242" s="285">
        <f ca="1">IF(OR(ISBLANK('Worksheet 2a'!$D$27),ISBLANK($D242),ISBLANK($E242),$H242="N",ISBLANK($H242)),1,VLOOKUP('Worksheet 2a'!$D$27,INDIRECT(VLOOKUP('Crash Summary Worksheet'!$D242,'Crash Types &amp; Calculations'!$M$5:$N$9,2,FALSE)),VLOOKUP("Wet Pavement",'Crash Types &amp; Calculations'!$D$5:$K$26,8,FALSE),FALSE))</f>
        <v>1</v>
      </c>
      <c r="AI242" s="286">
        <f ca="1">IF(OR(ISBLANK('Worksheet 2a'!$D$27),ISBLANK($D242),ISBLANK($E242),$G242="N",ISBLANK($G242)),1,VLOOKUP('Worksheet 2a'!$D$27,INDIRECT(VLOOKUP('Crash Summary Worksheet'!$D242,'Crash Types &amp; Calculations'!$M$5:$N$9,2,FALSE)),VLOOKUP("Night",'Crash Types &amp; Calculations'!$D$5:$K$26,8,FALSE),FALSE))</f>
        <v>1</v>
      </c>
      <c r="AJ242" s="288">
        <f t="shared" si="31"/>
        <v>0</v>
      </c>
      <c r="AK242" s="284">
        <f ca="1">IF(OR(ISBLANK('Worksheet 2a'!$D$41),ISBLANK($D242),ISBLANK($E242),ISERROR(VLOOKUP('Worksheet 2a'!$D$41,INDIRECT(VLOOKUP('Crash Summary Worksheet'!$D242,'Crash Types &amp; Calculations'!$M$5:$N$9,2,FALSE)),VLOOKUP('Crash Summary Worksheet'!$E242,'Crash Types &amp; Calculations'!$D$5:$K$26,8,FALSE),FALSE))),1,VLOOKUP('Worksheet 2a'!$D$41,INDIRECT(VLOOKUP('Crash Summary Worksheet'!$D242,'Crash Types &amp; Calculations'!$M$5:$N$9,2,FALSE)),VLOOKUP('Crash Summary Worksheet'!$E242,'Crash Types &amp; Calculations'!$D$5:$K$26,8,FALSE),FALSE))</f>
        <v>1</v>
      </c>
      <c r="AL242" s="285">
        <f ca="1">IF(OR(ISBLANK('Worksheet 2a'!$D$41),ISBLANK($D242),ISBLANK($E242),$H242="N",ISBLANK($H242)),1,VLOOKUP('Worksheet 2a'!$D$41,INDIRECT(VLOOKUP('Crash Summary Worksheet'!$D242,'Crash Types &amp; Calculations'!$M$5:$N$9,2,FALSE)),VLOOKUP("Wet Pavement",'Crash Types &amp; Calculations'!$D$5:$K$26,8,FALSE),FALSE))</f>
        <v>1</v>
      </c>
      <c r="AM242" s="287">
        <f ca="1">IF(OR(ISBLANK('Worksheet 2a'!$D$41),ISBLANK($D242),ISBLANK($E242),$G242="N",ISBLANK($G242)),1,VLOOKUP('Worksheet 2a'!$D$41,INDIRECT(VLOOKUP('Crash Summary Worksheet'!$D242,'Crash Types &amp; Calculations'!$M$5:$N$9,2,FALSE)),VLOOKUP("Night",'Crash Types &amp; Calculations'!$D$5:$K$26,8,FALSE),FALSE))</f>
        <v>1</v>
      </c>
      <c r="AN242" s="288">
        <f t="shared" si="32"/>
        <v>0</v>
      </c>
      <c r="AO242" s="284">
        <f ca="1">IF(OR(ISBLANK('Worksheet 2b'!$D$13),ISBLANK($D242),ISBLANK($E242),ISERROR(VLOOKUP('Worksheet 2b'!$D$13,INDIRECT(VLOOKUP('Crash Summary Worksheet'!$D242,'Crash Types &amp; Calculations'!$M$5:$N$9,2,FALSE)),VLOOKUP('Crash Summary Worksheet'!$E242,'Crash Types &amp; Calculations'!$D$5:$K$26,8,FALSE),FALSE))),1,VLOOKUP('Worksheet 2b'!$D$13,INDIRECT(VLOOKUP('Crash Summary Worksheet'!$D242,'Crash Types &amp; Calculations'!$M$5:$N$9,2,FALSE)),VLOOKUP('Crash Summary Worksheet'!$E242,'Crash Types &amp; Calculations'!$D$5:$K$26,8,FALSE),FALSE))</f>
        <v>1</v>
      </c>
      <c r="AP242" s="285">
        <f ca="1">IF(OR(ISBLANK('Worksheet 2b'!$D$13),ISBLANK($D242),ISBLANK($E242),$H242="N",ISBLANK($H242)),1,VLOOKUP('Worksheet 2b'!$D$13,INDIRECT(VLOOKUP('Crash Summary Worksheet'!$D242,'Crash Types &amp; Calculations'!$M$5:$N$9,2,FALSE)),VLOOKUP("Wet Pavement",'Crash Types &amp; Calculations'!$D$5:$K$26,8,FALSE),FALSE))</f>
        <v>1</v>
      </c>
      <c r="AQ242" s="286">
        <f ca="1">IF(OR(ISBLANK('Worksheet 2b'!$D$13),ISBLANK($D242),ISBLANK($E242),$G242="N",ISBLANK($G242)),1,VLOOKUP('Worksheet 2b'!$D$13,INDIRECT(VLOOKUP('Crash Summary Worksheet'!$D242,'Crash Types &amp; Calculations'!$M$5:$N$9,2,FALSE)),VLOOKUP("Night",'Crash Types &amp; Calculations'!$D$5:$K$26,8,FALSE),FALSE))</f>
        <v>1</v>
      </c>
      <c r="AR242" s="288">
        <f t="shared" si="33"/>
        <v>0</v>
      </c>
      <c r="AS242" s="284">
        <f ca="1">IF(OR(ISBLANK('Worksheet 2b'!$D$27),ISBLANK($D242),ISBLANK($E242),ISERROR(VLOOKUP('Worksheet 2b'!$D$27,INDIRECT(VLOOKUP('Crash Summary Worksheet'!$D242,'Crash Types &amp; Calculations'!$M$5:$N$9,2,FALSE)),VLOOKUP('Crash Summary Worksheet'!$E242,'Crash Types &amp; Calculations'!$D$5:$K$26,8,FALSE),FALSE))),1,VLOOKUP('Worksheet 2b'!$D$27,INDIRECT(VLOOKUP('Crash Summary Worksheet'!$D242,'Crash Types &amp; Calculations'!$M$5:$N$9,2,FALSE)),VLOOKUP('Crash Summary Worksheet'!$E242,'Crash Types &amp; Calculations'!$D$5:$K$26,8,FALSE),FALSE))</f>
        <v>1</v>
      </c>
      <c r="AT242" s="285">
        <f ca="1">IF(OR(ISBLANK('Worksheet 2b'!$D$27),ISBLANK($D242),ISBLANK($E242),$H242="N",ISBLANK($H242)),1,VLOOKUP('Worksheet 2b'!$D$27,INDIRECT(VLOOKUP('Crash Summary Worksheet'!$D242,'Crash Types &amp; Calculations'!$M$5:$N$9,2,FALSE)),VLOOKUP("Wet Pavement",'Crash Types &amp; Calculations'!$D$5:$K$26,8,FALSE),FALSE))</f>
        <v>1</v>
      </c>
      <c r="AU242" s="286">
        <f ca="1">IF(OR(ISBLANK('Worksheet 2b'!$D$27),ISBLANK($D242),ISBLANK($E242),$G242="N",ISBLANK($G242)),1,VLOOKUP('Worksheet 2b'!$D$27,INDIRECT(VLOOKUP('Crash Summary Worksheet'!$D242,'Crash Types &amp; Calculations'!$M$5:$N$9,2,FALSE)),VLOOKUP("Night",'Crash Types &amp; Calculations'!$D$5:$K$26,8,FALSE),FALSE))</f>
        <v>1</v>
      </c>
      <c r="AV242" s="288">
        <f t="shared" si="34"/>
        <v>0</v>
      </c>
      <c r="AW242" s="284">
        <f ca="1">IF(OR(ISBLANK('Worksheet 2b'!$D$41),ISBLANK($D242),ISBLANK($E242),ISERROR(VLOOKUP('Worksheet 2b'!$D$41,INDIRECT(VLOOKUP('Crash Summary Worksheet'!$D242,'Crash Types &amp; Calculations'!$M$5:$N$9,2,FALSE)),VLOOKUP('Crash Summary Worksheet'!$E242,'Crash Types &amp; Calculations'!$D$5:$K$26,8,FALSE),FALSE))),1,VLOOKUP('Worksheet 2b'!$D$41,INDIRECT(VLOOKUP('Crash Summary Worksheet'!$D242,'Crash Types &amp; Calculations'!$M$5:$N$9,2,FALSE)),VLOOKUP('Crash Summary Worksheet'!$E242,'Crash Types &amp; Calculations'!$D$5:$K$26,8,FALSE),FALSE))</f>
        <v>1</v>
      </c>
      <c r="AX242" s="285">
        <f ca="1">IF(OR(ISBLANK('Worksheet 2b'!$D$41),ISBLANK($D242),ISBLANK($E242),$H242="N",ISBLANK($H242)),1,VLOOKUP('Worksheet 2b'!$D$41,INDIRECT(VLOOKUP('Crash Summary Worksheet'!$D242,'Crash Types &amp; Calculations'!$M$5:$N$9,2,FALSE)),VLOOKUP("Wet Pavement",'Crash Types &amp; Calculations'!$D$5:$K$26,8,FALSE),FALSE))</f>
        <v>1</v>
      </c>
      <c r="AY242" s="287">
        <f ca="1">IF(OR(ISBLANK('Worksheet 2b'!$D$41),ISBLANK($D242),ISBLANK($E242),$G242="N",ISBLANK($G242)),1,VLOOKUP('Worksheet 2b'!$D$41,INDIRECT(VLOOKUP('Crash Summary Worksheet'!$D242,'Crash Types &amp; Calculations'!$M$5:$N$9,2,FALSE)),VLOOKUP("Night",'Crash Types &amp; Calculations'!$D$5:$K$26,8,FALSE),FALSE))</f>
        <v>1</v>
      </c>
      <c r="AZ242" s="288">
        <f t="shared" si="35"/>
        <v>0</v>
      </c>
    </row>
    <row r="243" spans="1:52" x14ac:dyDescent="0.2">
      <c r="A243" s="618">
        <v>238</v>
      </c>
      <c r="B243" s="118"/>
      <c r="C243" s="119"/>
      <c r="D243" s="117"/>
      <c r="E243" s="117"/>
      <c r="F243" s="117"/>
      <c r="G243" s="118"/>
      <c r="H243" s="118"/>
      <c r="I243" s="118"/>
      <c r="J243" s="118"/>
      <c r="K243" s="117"/>
      <c r="L243" s="120"/>
      <c r="M243" s="289">
        <f t="shared" si="36"/>
        <v>0</v>
      </c>
      <c r="N243" s="290">
        <f t="shared" si="37"/>
        <v>1</v>
      </c>
      <c r="O243" s="283">
        <f>IF(ISBLANK('Worksheet 2a'!$D$13),1,
IF(AND(MAX(AC243:AE243)&gt;1,MIN(AC243:AE243)&lt;=1),MAX(AC243:AE243)*MIN(AC243:AE243),
IF(MIN(AC243:AE243)&gt;=1,MAX(AC243:AE243),MIN(AC243:AE243))))</f>
        <v>1</v>
      </c>
      <c r="P243" s="283">
        <f>IF(ISBLANK('Worksheet 2a'!$D$27),1,
IF(AND(MAX(AG243:AI243)&gt;1,MIN(AG243:AI243)&lt;=1),MAX(AG243:AI243)*MIN(AG243:AI243),
IF(MIN(AG243:AI243)&gt;=1,MAX(AG243:AI243),MIN(AG243:AI243))))</f>
        <v>1</v>
      </c>
      <c r="Q243" s="283">
        <f>IF(ISBLANK('Worksheet 2a'!$D$41),1,
IF(AND(MAX(AK243:AM243)&gt;1,MIN(AK243:AM243)&lt;=1),MAX(AK243:AM243)*MIN(AK243:AM243),
IF(MIN(AK243:AM243)&gt;=1,MAX(AK243:AM243),MIN(AK243:AM243))))</f>
        <v>1</v>
      </c>
      <c r="R243" s="283">
        <f>IF(ISBLANK('Worksheet 2b'!$D$13),1,
IF(AND(MAX(AO243:AQ243)&gt;1,MIN(AO243:AQ243)&lt;=1),MAX(AO243:AQ243)*MIN(AO243:AQ243),
IF(MIN(AO243:AQ243)&gt;=1,MAX(AO243:AQ243),MIN(AO243:AQ243))))</f>
        <v>1</v>
      </c>
      <c r="S243" s="283">
        <f>IF(ISBLANK('Worksheet 2b'!$D$27),1,
IF(AND(MAX(AS243:AU243)&gt;1,MIN(AS243:AU243)&lt;=1),MAX(AS243:AU243)*MIN(AS243:AU243),
IF(MIN(AS243:AU243)&gt;=1,MAX(AS243:AU243),MIN(AS243:AU243))))</f>
        <v>1</v>
      </c>
      <c r="T243" s="283">
        <f>IF(ISBLANK('Worksheet 2b'!$D$41),1,
IF(AND(MAX(AW243:AY243)&gt;1,MIN(AW243:AY243)&lt;=1),MAX(AW243:AY243)*MIN(AW243:AY243),
IF(MIN(AW243:AY243)&gt;=1,MAX(AW243:AY243),MIN(AW243:AY243))))</f>
        <v>1</v>
      </c>
      <c r="U243" s="669" cm="1">
        <f t="array" ref="U243">IF(MAX(O243:T243)&lt;=1,1,PRODUCT(IF(O243:T243&gt;=1,O243:T243)))</f>
        <v>1</v>
      </c>
      <c r="V243" s="669">
        <f t="shared" si="38"/>
        <v>1</v>
      </c>
      <c r="W243" s="683" t="str">
        <f t="shared" si="39"/>
        <v>X</v>
      </c>
      <c r="X243" s="683">
        <f>IF(P243=MIN($O243:$T243),IF(COUNTIF($W243:W243,"X")&gt;0,P243,"X"),P243)</f>
        <v>1</v>
      </c>
      <c r="Y243" s="683">
        <f>IF(Q243=MIN($O243:$T243),IF(COUNTIF($W243:X243,"X")&gt;0,Q243,"X"),Q243)</f>
        <v>1</v>
      </c>
      <c r="Z243" s="683">
        <f>IF(R243=MIN($O243:$T243),IF(COUNTIF($W243:Y243,"X")&gt;0,R243,"X"),R243)</f>
        <v>1</v>
      </c>
      <c r="AA243" s="683">
        <f>IF(S243=MIN($O243:$T243),IF(COUNTIF($W243:Z243,"X")&gt;0,S243,"X"),S243)</f>
        <v>1</v>
      </c>
      <c r="AB243" s="684">
        <f>IF(T243=MIN($O243:$T243),IF(COUNTIF($W243:AA243,"X")&gt;0,T243,"X"),T243)</f>
        <v>1</v>
      </c>
      <c r="AC243" s="284">
        <f ca="1">IF(OR(ISBLANK('Worksheet 2a'!$D$13),ISBLANK($D243),ISBLANK($E243),ISERROR(VLOOKUP('Worksheet 2a'!$D$13,INDIRECT(VLOOKUP('Crash Summary Worksheet'!$D243,'Crash Types &amp; Calculations'!$M$5:$N$9,2,FALSE)),VLOOKUP('Crash Summary Worksheet'!$E243,'Crash Types &amp; Calculations'!$D$5:$K$26,8,FALSE),FALSE))),1,VLOOKUP('Worksheet 2a'!$D$13,INDIRECT(VLOOKUP('Crash Summary Worksheet'!$D243,'Crash Types &amp; Calculations'!$M$5:$N$9,2,FALSE)),VLOOKUP('Crash Summary Worksheet'!$E243,'Crash Types &amp; Calculations'!$D$5:$K$26,8,FALSE),FALSE))</f>
        <v>1</v>
      </c>
      <c r="AD243" s="285">
        <f ca="1">IF(OR(ISBLANK('Worksheet 2a'!$D$13),ISBLANK($D243),ISBLANK($E243),$H243="N",ISBLANK($H243)),1,VLOOKUP('Worksheet 2a'!$D$13,INDIRECT(VLOOKUP('Crash Summary Worksheet'!$D243,'Crash Types &amp; Calculations'!$M$5:$N$9,2,FALSE)),VLOOKUP("Wet Pavement",'Crash Types &amp; Calculations'!$D$5:$K$26,8,FALSE),FALSE))</f>
        <v>1</v>
      </c>
      <c r="AE243" s="286">
        <f ca="1">IF(OR(ISBLANK('Worksheet 2a'!$D$13),ISBLANK($D243),ISBLANK($E243),$G243="N",ISBLANK($G243)),1,VLOOKUP('Worksheet 2a'!$D$13,INDIRECT(VLOOKUP('Crash Summary Worksheet'!$D243,'Crash Types &amp; Calculations'!$M$5:$N$9,2,FALSE)),VLOOKUP("Night",'Crash Types &amp; Calculations'!$D$5:$K$26,8,FALSE),FALSE))</f>
        <v>1</v>
      </c>
      <c r="AF243" s="288">
        <f t="shared" si="30"/>
        <v>0</v>
      </c>
      <c r="AG243" s="284">
        <f ca="1">IF(OR(ISBLANK('Worksheet 2a'!$D$27),ISBLANK($D243),ISBLANK($E243),ISERROR(VLOOKUP('Worksheet 2a'!$D$27,INDIRECT(VLOOKUP('Crash Summary Worksheet'!$D243,'Crash Types &amp; Calculations'!$M$5:$N$9,2,FALSE)),VLOOKUP('Crash Summary Worksheet'!$E243,'Crash Types &amp; Calculations'!$D$5:$K$26,8,FALSE),FALSE))),1,VLOOKUP('Worksheet 2a'!$D$27,INDIRECT(VLOOKUP('Crash Summary Worksheet'!$D243,'Crash Types &amp; Calculations'!$M$5:$N$9,2,FALSE)),VLOOKUP('Crash Summary Worksheet'!$E243,'Crash Types &amp; Calculations'!$D$5:$K$26,8,FALSE),FALSE))</f>
        <v>1</v>
      </c>
      <c r="AH243" s="285">
        <f ca="1">IF(OR(ISBLANK('Worksheet 2a'!$D$27),ISBLANK($D243),ISBLANK($E243),$H243="N",ISBLANK($H243)),1,VLOOKUP('Worksheet 2a'!$D$27,INDIRECT(VLOOKUP('Crash Summary Worksheet'!$D243,'Crash Types &amp; Calculations'!$M$5:$N$9,2,FALSE)),VLOOKUP("Wet Pavement",'Crash Types &amp; Calculations'!$D$5:$K$26,8,FALSE),FALSE))</f>
        <v>1</v>
      </c>
      <c r="AI243" s="286">
        <f ca="1">IF(OR(ISBLANK('Worksheet 2a'!$D$27),ISBLANK($D243),ISBLANK($E243),$G243="N",ISBLANK($G243)),1,VLOOKUP('Worksheet 2a'!$D$27,INDIRECT(VLOOKUP('Crash Summary Worksheet'!$D243,'Crash Types &amp; Calculations'!$M$5:$N$9,2,FALSE)),VLOOKUP("Night",'Crash Types &amp; Calculations'!$D$5:$K$26,8,FALSE),FALSE))</f>
        <v>1</v>
      </c>
      <c r="AJ243" s="288">
        <f t="shared" si="31"/>
        <v>0</v>
      </c>
      <c r="AK243" s="284">
        <f ca="1">IF(OR(ISBLANK('Worksheet 2a'!$D$41),ISBLANK($D243),ISBLANK($E243),ISERROR(VLOOKUP('Worksheet 2a'!$D$41,INDIRECT(VLOOKUP('Crash Summary Worksheet'!$D243,'Crash Types &amp; Calculations'!$M$5:$N$9,2,FALSE)),VLOOKUP('Crash Summary Worksheet'!$E243,'Crash Types &amp; Calculations'!$D$5:$K$26,8,FALSE),FALSE))),1,VLOOKUP('Worksheet 2a'!$D$41,INDIRECT(VLOOKUP('Crash Summary Worksheet'!$D243,'Crash Types &amp; Calculations'!$M$5:$N$9,2,FALSE)),VLOOKUP('Crash Summary Worksheet'!$E243,'Crash Types &amp; Calculations'!$D$5:$K$26,8,FALSE),FALSE))</f>
        <v>1</v>
      </c>
      <c r="AL243" s="285">
        <f ca="1">IF(OR(ISBLANK('Worksheet 2a'!$D$41),ISBLANK($D243),ISBLANK($E243),$H243="N",ISBLANK($H243)),1,VLOOKUP('Worksheet 2a'!$D$41,INDIRECT(VLOOKUP('Crash Summary Worksheet'!$D243,'Crash Types &amp; Calculations'!$M$5:$N$9,2,FALSE)),VLOOKUP("Wet Pavement",'Crash Types &amp; Calculations'!$D$5:$K$26,8,FALSE),FALSE))</f>
        <v>1</v>
      </c>
      <c r="AM243" s="287">
        <f ca="1">IF(OR(ISBLANK('Worksheet 2a'!$D$41),ISBLANK($D243),ISBLANK($E243),$G243="N",ISBLANK($G243)),1,VLOOKUP('Worksheet 2a'!$D$41,INDIRECT(VLOOKUP('Crash Summary Worksheet'!$D243,'Crash Types &amp; Calculations'!$M$5:$N$9,2,FALSE)),VLOOKUP("Night",'Crash Types &amp; Calculations'!$D$5:$K$26,8,FALSE),FALSE))</f>
        <v>1</v>
      </c>
      <c r="AN243" s="288">
        <f t="shared" si="32"/>
        <v>0</v>
      </c>
      <c r="AO243" s="284">
        <f ca="1">IF(OR(ISBLANK('Worksheet 2b'!$D$13),ISBLANK($D243),ISBLANK($E243),ISERROR(VLOOKUP('Worksheet 2b'!$D$13,INDIRECT(VLOOKUP('Crash Summary Worksheet'!$D243,'Crash Types &amp; Calculations'!$M$5:$N$9,2,FALSE)),VLOOKUP('Crash Summary Worksheet'!$E243,'Crash Types &amp; Calculations'!$D$5:$K$26,8,FALSE),FALSE))),1,VLOOKUP('Worksheet 2b'!$D$13,INDIRECT(VLOOKUP('Crash Summary Worksheet'!$D243,'Crash Types &amp; Calculations'!$M$5:$N$9,2,FALSE)),VLOOKUP('Crash Summary Worksheet'!$E243,'Crash Types &amp; Calculations'!$D$5:$K$26,8,FALSE),FALSE))</f>
        <v>1</v>
      </c>
      <c r="AP243" s="285">
        <f ca="1">IF(OR(ISBLANK('Worksheet 2b'!$D$13),ISBLANK($D243),ISBLANK($E243),$H243="N",ISBLANK($H243)),1,VLOOKUP('Worksheet 2b'!$D$13,INDIRECT(VLOOKUP('Crash Summary Worksheet'!$D243,'Crash Types &amp; Calculations'!$M$5:$N$9,2,FALSE)),VLOOKUP("Wet Pavement",'Crash Types &amp; Calculations'!$D$5:$K$26,8,FALSE),FALSE))</f>
        <v>1</v>
      </c>
      <c r="AQ243" s="286">
        <f ca="1">IF(OR(ISBLANK('Worksheet 2b'!$D$13),ISBLANK($D243),ISBLANK($E243),$G243="N",ISBLANK($G243)),1,VLOOKUP('Worksheet 2b'!$D$13,INDIRECT(VLOOKUP('Crash Summary Worksheet'!$D243,'Crash Types &amp; Calculations'!$M$5:$N$9,2,FALSE)),VLOOKUP("Night",'Crash Types &amp; Calculations'!$D$5:$K$26,8,FALSE),FALSE))</f>
        <v>1</v>
      </c>
      <c r="AR243" s="288">
        <f t="shared" si="33"/>
        <v>0</v>
      </c>
      <c r="AS243" s="284">
        <f ca="1">IF(OR(ISBLANK('Worksheet 2b'!$D$27),ISBLANK($D243),ISBLANK($E243),ISERROR(VLOOKUP('Worksheet 2b'!$D$27,INDIRECT(VLOOKUP('Crash Summary Worksheet'!$D243,'Crash Types &amp; Calculations'!$M$5:$N$9,2,FALSE)),VLOOKUP('Crash Summary Worksheet'!$E243,'Crash Types &amp; Calculations'!$D$5:$K$26,8,FALSE),FALSE))),1,VLOOKUP('Worksheet 2b'!$D$27,INDIRECT(VLOOKUP('Crash Summary Worksheet'!$D243,'Crash Types &amp; Calculations'!$M$5:$N$9,2,FALSE)),VLOOKUP('Crash Summary Worksheet'!$E243,'Crash Types &amp; Calculations'!$D$5:$K$26,8,FALSE),FALSE))</f>
        <v>1</v>
      </c>
      <c r="AT243" s="285">
        <f ca="1">IF(OR(ISBLANK('Worksheet 2b'!$D$27),ISBLANK($D243),ISBLANK($E243),$H243="N",ISBLANK($H243)),1,VLOOKUP('Worksheet 2b'!$D$27,INDIRECT(VLOOKUP('Crash Summary Worksheet'!$D243,'Crash Types &amp; Calculations'!$M$5:$N$9,2,FALSE)),VLOOKUP("Wet Pavement",'Crash Types &amp; Calculations'!$D$5:$K$26,8,FALSE),FALSE))</f>
        <v>1</v>
      </c>
      <c r="AU243" s="286">
        <f ca="1">IF(OR(ISBLANK('Worksheet 2b'!$D$27),ISBLANK($D243),ISBLANK($E243),$G243="N",ISBLANK($G243)),1,VLOOKUP('Worksheet 2b'!$D$27,INDIRECT(VLOOKUP('Crash Summary Worksheet'!$D243,'Crash Types &amp; Calculations'!$M$5:$N$9,2,FALSE)),VLOOKUP("Night",'Crash Types &amp; Calculations'!$D$5:$K$26,8,FALSE),FALSE))</f>
        <v>1</v>
      </c>
      <c r="AV243" s="288">
        <f t="shared" si="34"/>
        <v>0</v>
      </c>
      <c r="AW243" s="284">
        <f ca="1">IF(OR(ISBLANK('Worksheet 2b'!$D$41),ISBLANK($D243),ISBLANK($E243),ISERROR(VLOOKUP('Worksheet 2b'!$D$41,INDIRECT(VLOOKUP('Crash Summary Worksheet'!$D243,'Crash Types &amp; Calculations'!$M$5:$N$9,2,FALSE)),VLOOKUP('Crash Summary Worksheet'!$E243,'Crash Types &amp; Calculations'!$D$5:$K$26,8,FALSE),FALSE))),1,VLOOKUP('Worksheet 2b'!$D$41,INDIRECT(VLOOKUP('Crash Summary Worksheet'!$D243,'Crash Types &amp; Calculations'!$M$5:$N$9,2,FALSE)),VLOOKUP('Crash Summary Worksheet'!$E243,'Crash Types &amp; Calculations'!$D$5:$K$26,8,FALSE),FALSE))</f>
        <v>1</v>
      </c>
      <c r="AX243" s="285">
        <f ca="1">IF(OR(ISBLANK('Worksheet 2b'!$D$41),ISBLANK($D243),ISBLANK($E243),$H243="N",ISBLANK($H243)),1,VLOOKUP('Worksheet 2b'!$D$41,INDIRECT(VLOOKUP('Crash Summary Worksheet'!$D243,'Crash Types &amp; Calculations'!$M$5:$N$9,2,FALSE)),VLOOKUP("Wet Pavement",'Crash Types &amp; Calculations'!$D$5:$K$26,8,FALSE),FALSE))</f>
        <v>1</v>
      </c>
      <c r="AY243" s="287">
        <f ca="1">IF(OR(ISBLANK('Worksheet 2b'!$D$41),ISBLANK($D243),ISBLANK($E243),$G243="N",ISBLANK($G243)),1,VLOOKUP('Worksheet 2b'!$D$41,INDIRECT(VLOOKUP('Crash Summary Worksheet'!$D243,'Crash Types &amp; Calculations'!$M$5:$N$9,2,FALSE)),VLOOKUP("Night",'Crash Types &amp; Calculations'!$D$5:$K$26,8,FALSE),FALSE))</f>
        <v>1</v>
      </c>
      <c r="AZ243" s="288">
        <f t="shared" si="35"/>
        <v>0</v>
      </c>
    </row>
    <row r="244" spans="1:52" x14ac:dyDescent="0.2">
      <c r="A244" s="618">
        <v>239</v>
      </c>
      <c r="B244" s="118"/>
      <c r="C244" s="119"/>
      <c r="D244" s="117"/>
      <c r="E244" s="117"/>
      <c r="F244" s="117"/>
      <c r="G244" s="118"/>
      <c r="H244" s="118"/>
      <c r="I244" s="118"/>
      <c r="J244" s="118"/>
      <c r="K244" s="117"/>
      <c r="L244" s="120"/>
      <c r="M244" s="289">
        <f t="shared" si="36"/>
        <v>0</v>
      </c>
      <c r="N244" s="290">
        <f t="shared" si="37"/>
        <v>1</v>
      </c>
      <c r="O244" s="283">
        <f>IF(ISBLANK('Worksheet 2a'!$D$13),1,
IF(AND(MAX(AC244:AE244)&gt;1,MIN(AC244:AE244)&lt;=1),MAX(AC244:AE244)*MIN(AC244:AE244),
IF(MIN(AC244:AE244)&gt;=1,MAX(AC244:AE244),MIN(AC244:AE244))))</f>
        <v>1</v>
      </c>
      <c r="P244" s="283">
        <f>IF(ISBLANK('Worksheet 2a'!$D$27),1,
IF(AND(MAX(AG244:AI244)&gt;1,MIN(AG244:AI244)&lt;=1),MAX(AG244:AI244)*MIN(AG244:AI244),
IF(MIN(AG244:AI244)&gt;=1,MAX(AG244:AI244),MIN(AG244:AI244))))</f>
        <v>1</v>
      </c>
      <c r="Q244" s="283">
        <f>IF(ISBLANK('Worksheet 2a'!$D$41),1,
IF(AND(MAX(AK244:AM244)&gt;1,MIN(AK244:AM244)&lt;=1),MAX(AK244:AM244)*MIN(AK244:AM244),
IF(MIN(AK244:AM244)&gt;=1,MAX(AK244:AM244),MIN(AK244:AM244))))</f>
        <v>1</v>
      </c>
      <c r="R244" s="283">
        <f>IF(ISBLANK('Worksheet 2b'!$D$13),1,
IF(AND(MAX(AO244:AQ244)&gt;1,MIN(AO244:AQ244)&lt;=1),MAX(AO244:AQ244)*MIN(AO244:AQ244),
IF(MIN(AO244:AQ244)&gt;=1,MAX(AO244:AQ244),MIN(AO244:AQ244))))</f>
        <v>1</v>
      </c>
      <c r="S244" s="283">
        <f>IF(ISBLANK('Worksheet 2b'!$D$27),1,
IF(AND(MAX(AS244:AU244)&gt;1,MIN(AS244:AU244)&lt;=1),MAX(AS244:AU244)*MIN(AS244:AU244),
IF(MIN(AS244:AU244)&gt;=1,MAX(AS244:AU244),MIN(AS244:AU244))))</f>
        <v>1</v>
      </c>
      <c r="T244" s="283">
        <f>IF(ISBLANK('Worksheet 2b'!$D$41),1,
IF(AND(MAX(AW244:AY244)&gt;1,MIN(AW244:AY244)&lt;=1),MAX(AW244:AY244)*MIN(AW244:AY244),
IF(MIN(AW244:AY244)&gt;=1,MAX(AW244:AY244),MIN(AW244:AY244))))</f>
        <v>1</v>
      </c>
      <c r="U244" s="669" cm="1">
        <f t="array" ref="U244">IF(MAX(O244:T244)&lt;=1,1,PRODUCT(IF(O244:T244&gt;=1,O244:T244)))</f>
        <v>1</v>
      </c>
      <c r="V244" s="669">
        <f t="shared" si="38"/>
        <v>1</v>
      </c>
      <c r="W244" s="683" t="str">
        <f t="shared" si="39"/>
        <v>X</v>
      </c>
      <c r="X244" s="683">
        <f>IF(P244=MIN($O244:$T244),IF(COUNTIF($W244:W244,"X")&gt;0,P244,"X"),P244)</f>
        <v>1</v>
      </c>
      <c r="Y244" s="683">
        <f>IF(Q244=MIN($O244:$T244),IF(COUNTIF($W244:X244,"X")&gt;0,Q244,"X"),Q244)</f>
        <v>1</v>
      </c>
      <c r="Z244" s="683">
        <f>IF(R244=MIN($O244:$T244),IF(COUNTIF($W244:Y244,"X")&gt;0,R244,"X"),R244)</f>
        <v>1</v>
      </c>
      <c r="AA244" s="683">
        <f>IF(S244=MIN($O244:$T244),IF(COUNTIF($W244:Z244,"X")&gt;0,S244,"X"),S244)</f>
        <v>1</v>
      </c>
      <c r="AB244" s="684">
        <f>IF(T244=MIN($O244:$T244),IF(COUNTIF($W244:AA244,"X")&gt;0,T244,"X"),T244)</f>
        <v>1</v>
      </c>
      <c r="AC244" s="284">
        <f ca="1">IF(OR(ISBLANK('Worksheet 2a'!$D$13),ISBLANK($D244),ISBLANK($E244),ISERROR(VLOOKUP('Worksheet 2a'!$D$13,INDIRECT(VLOOKUP('Crash Summary Worksheet'!$D244,'Crash Types &amp; Calculations'!$M$5:$N$9,2,FALSE)),VLOOKUP('Crash Summary Worksheet'!$E244,'Crash Types &amp; Calculations'!$D$5:$K$26,8,FALSE),FALSE))),1,VLOOKUP('Worksheet 2a'!$D$13,INDIRECT(VLOOKUP('Crash Summary Worksheet'!$D244,'Crash Types &amp; Calculations'!$M$5:$N$9,2,FALSE)),VLOOKUP('Crash Summary Worksheet'!$E244,'Crash Types &amp; Calculations'!$D$5:$K$26,8,FALSE),FALSE))</f>
        <v>1</v>
      </c>
      <c r="AD244" s="285">
        <f ca="1">IF(OR(ISBLANK('Worksheet 2a'!$D$13),ISBLANK($D244),ISBLANK($E244),$H244="N",ISBLANK($H244)),1,VLOOKUP('Worksheet 2a'!$D$13,INDIRECT(VLOOKUP('Crash Summary Worksheet'!$D244,'Crash Types &amp; Calculations'!$M$5:$N$9,2,FALSE)),VLOOKUP("Wet Pavement",'Crash Types &amp; Calculations'!$D$5:$K$26,8,FALSE),FALSE))</f>
        <v>1</v>
      </c>
      <c r="AE244" s="286">
        <f ca="1">IF(OR(ISBLANK('Worksheet 2a'!$D$13),ISBLANK($D244),ISBLANK($E244),$G244="N",ISBLANK($G244)),1,VLOOKUP('Worksheet 2a'!$D$13,INDIRECT(VLOOKUP('Crash Summary Worksheet'!$D244,'Crash Types &amp; Calculations'!$M$5:$N$9,2,FALSE)),VLOOKUP("Night",'Crash Types &amp; Calculations'!$D$5:$K$26,8,FALSE),FALSE))</f>
        <v>1</v>
      </c>
      <c r="AF244" s="288">
        <f t="shared" si="30"/>
        <v>0</v>
      </c>
      <c r="AG244" s="284">
        <f ca="1">IF(OR(ISBLANK('Worksheet 2a'!$D$27),ISBLANK($D244),ISBLANK($E244),ISERROR(VLOOKUP('Worksheet 2a'!$D$27,INDIRECT(VLOOKUP('Crash Summary Worksheet'!$D244,'Crash Types &amp; Calculations'!$M$5:$N$9,2,FALSE)),VLOOKUP('Crash Summary Worksheet'!$E244,'Crash Types &amp; Calculations'!$D$5:$K$26,8,FALSE),FALSE))),1,VLOOKUP('Worksheet 2a'!$D$27,INDIRECT(VLOOKUP('Crash Summary Worksheet'!$D244,'Crash Types &amp; Calculations'!$M$5:$N$9,2,FALSE)),VLOOKUP('Crash Summary Worksheet'!$E244,'Crash Types &amp; Calculations'!$D$5:$K$26,8,FALSE),FALSE))</f>
        <v>1</v>
      </c>
      <c r="AH244" s="285">
        <f ca="1">IF(OR(ISBLANK('Worksheet 2a'!$D$27),ISBLANK($D244),ISBLANK($E244),$H244="N",ISBLANK($H244)),1,VLOOKUP('Worksheet 2a'!$D$27,INDIRECT(VLOOKUP('Crash Summary Worksheet'!$D244,'Crash Types &amp; Calculations'!$M$5:$N$9,2,FALSE)),VLOOKUP("Wet Pavement",'Crash Types &amp; Calculations'!$D$5:$K$26,8,FALSE),FALSE))</f>
        <v>1</v>
      </c>
      <c r="AI244" s="286">
        <f ca="1">IF(OR(ISBLANK('Worksheet 2a'!$D$27),ISBLANK($D244),ISBLANK($E244),$G244="N",ISBLANK($G244)),1,VLOOKUP('Worksheet 2a'!$D$27,INDIRECT(VLOOKUP('Crash Summary Worksheet'!$D244,'Crash Types &amp; Calculations'!$M$5:$N$9,2,FALSE)),VLOOKUP("Night",'Crash Types &amp; Calculations'!$D$5:$K$26,8,FALSE),FALSE))</f>
        <v>1</v>
      </c>
      <c r="AJ244" s="288">
        <f t="shared" si="31"/>
        <v>0</v>
      </c>
      <c r="AK244" s="284">
        <f ca="1">IF(OR(ISBLANK('Worksheet 2a'!$D$41),ISBLANK($D244),ISBLANK($E244),ISERROR(VLOOKUP('Worksheet 2a'!$D$41,INDIRECT(VLOOKUP('Crash Summary Worksheet'!$D244,'Crash Types &amp; Calculations'!$M$5:$N$9,2,FALSE)),VLOOKUP('Crash Summary Worksheet'!$E244,'Crash Types &amp; Calculations'!$D$5:$K$26,8,FALSE),FALSE))),1,VLOOKUP('Worksheet 2a'!$D$41,INDIRECT(VLOOKUP('Crash Summary Worksheet'!$D244,'Crash Types &amp; Calculations'!$M$5:$N$9,2,FALSE)),VLOOKUP('Crash Summary Worksheet'!$E244,'Crash Types &amp; Calculations'!$D$5:$K$26,8,FALSE),FALSE))</f>
        <v>1</v>
      </c>
      <c r="AL244" s="285">
        <f ca="1">IF(OR(ISBLANK('Worksheet 2a'!$D$41),ISBLANK($D244),ISBLANK($E244),$H244="N",ISBLANK($H244)),1,VLOOKUP('Worksheet 2a'!$D$41,INDIRECT(VLOOKUP('Crash Summary Worksheet'!$D244,'Crash Types &amp; Calculations'!$M$5:$N$9,2,FALSE)),VLOOKUP("Wet Pavement",'Crash Types &amp; Calculations'!$D$5:$K$26,8,FALSE),FALSE))</f>
        <v>1</v>
      </c>
      <c r="AM244" s="287">
        <f ca="1">IF(OR(ISBLANK('Worksheet 2a'!$D$41),ISBLANK($D244),ISBLANK($E244),$G244="N",ISBLANK($G244)),1,VLOOKUP('Worksheet 2a'!$D$41,INDIRECT(VLOOKUP('Crash Summary Worksheet'!$D244,'Crash Types &amp; Calculations'!$M$5:$N$9,2,FALSE)),VLOOKUP("Night",'Crash Types &amp; Calculations'!$D$5:$K$26,8,FALSE),FALSE))</f>
        <v>1</v>
      </c>
      <c r="AN244" s="288">
        <f t="shared" si="32"/>
        <v>0</v>
      </c>
      <c r="AO244" s="284">
        <f ca="1">IF(OR(ISBLANK('Worksheet 2b'!$D$13),ISBLANK($D244),ISBLANK($E244),ISERROR(VLOOKUP('Worksheet 2b'!$D$13,INDIRECT(VLOOKUP('Crash Summary Worksheet'!$D244,'Crash Types &amp; Calculations'!$M$5:$N$9,2,FALSE)),VLOOKUP('Crash Summary Worksheet'!$E244,'Crash Types &amp; Calculations'!$D$5:$K$26,8,FALSE),FALSE))),1,VLOOKUP('Worksheet 2b'!$D$13,INDIRECT(VLOOKUP('Crash Summary Worksheet'!$D244,'Crash Types &amp; Calculations'!$M$5:$N$9,2,FALSE)),VLOOKUP('Crash Summary Worksheet'!$E244,'Crash Types &amp; Calculations'!$D$5:$K$26,8,FALSE),FALSE))</f>
        <v>1</v>
      </c>
      <c r="AP244" s="285">
        <f ca="1">IF(OR(ISBLANK('Worksheet 2b'!$D$13),ISBLANK($D244),ISBLANK($E244),$H244="N",ISBLANK($H244)),1,VLOOKUP('Worksheet 2b'!$D$13,INDIRECT(VLOOKUP('Crash Summary Worksheet'!$D244,'Crash Types &amp; Calculations'!$M$5:$N$9,2,FALSE)),VLOOKUP("Wet Pavement",'Crash Types &amp; Calculations'!$D$5:$K$26,8,FALSE),FALSE))</f>
        <v>1</v>
      </c>
      <c r="AQ244" s="286">
        <f ca="1">IF(OR(ISBLANK('Worksheet 2b'!$D$13),ISBLANK($D244),ISBLANK($E244),$G244="N",ISBLANK($G244)),1,VLOOKUP('Worksheet 2b'!$D$13,INDIRECT(VLOOKUP('Crash Summary Worksheet'!$D244,'Crash Types &amp; Calculations'!$M$5:$N$9,2,FALSE)),VLOOKUP("Night",'Crash Types &amp; Calculations'!$D$5:$K$26,8,FALSE),FALSE))</f>
        <v>1</v>
      </c>
      <c r="AR244" s="288">
        <f t="shared" si="33"/>
        <v>0</v>
      </c>
      <c r="AS244" s="284">
        <f ca="1">IF(OR(ISBLANK('Worksheet 2b'!$D$27),ISBLANK($D244),ISBLANK($E244),ISERROR(VLOOKUP('Worksheet 2b'!$D$27,INDIRECT(VLOOKUP('Crash Summary Worksheet'!$D244,'Crash Types &amp; Calculations'!$M$5:$N$9,2,FALSE)),VLOOKUP('Crash Summary Worksheet'!$E244,'Crash Types &amp; Calculations'!$D$5:$K$26,8,FALSE),FALSE))),1,VLOOKUP('Worksheet 2b'!$D$27,INDIRECT(VLOOKUP('Crash Summary Worksheet'!$D244,'Crash Types &amp; Calculations'!$M$5:$N$9,2,FALSE)),VLOOKUP('Crash Summary Worksheet'!$E244,'Crash Types &amp; Calculations'!$D$5:$K$26,8,FALSE),FALSE))</f>
        <v>1</v>
      </c>
      <c r="AT244" s="285">
        <f ca="1">IF(OR(ISBLANK('Worksheet 2b'!$D$27),ISBLANK($D244),ISBLANK($E244),$H244="N",ISBLANK($H244)),1,VLOOKUP('Worksheet 2b'!$D$27,INDIRECT(VLOOKUP('Crash Summary Worksheet'!$D244,'Crash Types &amp; Calculations'!$M$5:$N$9,2,FALSE)),VLOOKUP("Wet Pavement",'Crash Types &amp; Calculations'!$D$5:$K$26,8,FALSE),FALSE))</f>
        <v>1</v>
      </c>
      <c r="AU244" s="286">
        <f ca="1">IF(OR(ISBLANK('Worksheet 2b'!$D$27),ISBLANK($D244),ISBLANK($E244),$G244="N",ISBLANK($G244)),1,VLOOKUP('Worksheet 2b'!$D$27,INDIRECT(VLOOKUP('Crash Summary Worksheet'!$D244,'Crash Types &amp; Calculations'!$M$5:$N$9,2,FALSE)),VLOOKUP("Night",'Crash Types &amp; Calculations'!$D$5:$K$26,8,FALSE),FALSE))</f>
        <v>1</v>
      </c>
      <c r="AV244" s="288">
        <f t="shared" si="34"/>
        <v>0</v>
      </c>
      <c r="AW244" s="284">
        <f ca="1">IF(OR(ISBLANK('Worksheet 2b'!$D$41),ISBLANK($D244),ISBLANK($E244),ISERROR(VLOOKUP('Worksheet 2b'!$D$41,INDIRECT(VLOOKUP('Crash Summary Worksheet'!$D244,'Crash Types &amp; Calculations'!$M$5:$N$9,2,FALSE)),VLOOKUP('Crash Summary Worksheet'!$E244,'Crash Types &amp; Calculations'!$D$5:$K$26,8,FALSE),FALSE))),1,VLOOKUP('Worksheet 2b'!$D$41,INDIRECT(VLOOKUP('Crash Summary Worksheet'!$D244,'Crash Types &amp; Calculations'!$M$5:$N$9,2,FALSE)),VLOOKUP('Crash Summary Worksheet'!$E244,'Crash Types &amp; Calculations'!$D$5:$K$26,8,FALSE),FALSE))</f>
        <v>1</v>
      </c>
      <c r="AX244" s="285">
        <f ca="1">IF(OR(ISBLANK('Worksheet 2b'!$D$41),ISBLANK($D244),ISBLANK($E244),$H244="N",ISBLANK($H244)),1,VLOOKUP('Worksheet 2b'!$D$41,INDIRECT(VLOOKUP('Crash Summary Worksheet'!$D244,'Crash Types &amp; Calculations'!$M$5:$N$9,2,FALSE)),VLOOKUP("Wet Pavement",'Crash Types &amp; Calculations'!$D$5:$K$26,8,FALSE),FALSE))</f>
        <v>1</v>
      </c>
      <c r="AY244" s="287">
        <f ca="1">IF(OR(ISBLANK('Worksheet 2b'!$D$41),ISBLANK($D244),ISBLANK($E244),$G244="N",ISBLANK($G244)),1,VLOOKUP('Worksheet 2b'!$D$41,INDIRECT(VLOOKUP('Crash Summary Worksheet'!$D244,'Crash Types &amp; Calculations'!$M$5:$N$9,2,FALSE)),VLOOKUP("Night",'Crash Types &amp; Calculations'!$D$5:$K$26,8,FALSE),FALSE))</f>
        <v>1</v>
      </c>
      <c r="AZ244" s="288">
        <f t="shared" si="35"/>
        <v>0</v>
      </c>
    </row>
    <row r="245" spans="1:52" x14ac:dyDescent="0.2">
      <c r="A245" s="618">
        <v>240</v>
      </c>
      <c r="B245" s="118"/>
      <c r="C245" s="119"/>
      <c r="D245" s="117"/>
      <c r="E245" s="117"/>
      <c r="F245" s="117"/>
      <c r="G245" s="118"/>
      <c r="H245" s="118"/>
      <c r="I245" s="118"/>
      <c r="J245" s="118"/>
      <c r="K245" s="117"/>
      <c r="L245" s="120"/>
      <c r="M245" s="289">
        <f t="shared" si="36"/>
        <v>0</v>
      </c>
      <c r="N245" s="290">
        <f t="shared" si="37"/>
        <v>1</v>
      </c>
      <c r="O245" s="283">
        <f>IF(ISBLANK('Worksheet 2a'!$D$13),1,
IF(AND(MAX(AC245:AE245)&gt;1,MIN(AC245:AE245)&lt;=1),MAX(AC245:AE245)*MIN(AC245:AE245),
IF(MIN(AC245:AE245)&gt;=1,MAX(AC245:AE245),MIN(AC245:AE245))))</f>
        <v>1</v>
      </c>
      <c r="P245" s="283">
        <f>IF(ISBLANK('Worksheet 2a'!$D$27),1,
IF(AND(MAX(AG245:AI245)&gt;1,MIN(AG245:AI245)&lt;=1),MAX(AG245:AI245)*MIN(AG245:AI245),
IF(MIN(AG245:AI245)&gt;=1,MAX(AG245:AI245),MIN(AG245:AI245))))</f>
        <v>1</v>
      </c>
      <c r="Q245" s="283">
        <f>IF(ISBLANK('Worksheet 2a'!$D$41),1,
IF(AND(MAX(AK245:AM245)&gt;1,MIN(AK245:AM245)&lt;=1),MAX(AK245:AM245)*MIN(AK245:AM245),
IF(MIN(AK245:AM245)&gt;=1,MAX(AK245:AM245),MIN(AK245:AM245))))</f>
        <v>1</v>
      </c>
      <c r="R245" s="283">
        <f>IF(ISBLANK('Worksheet 2b'!$D$13),1,
IF(AND(MAX(AO245:AQ245)&gt;1,MIN(AO245:AQ245)&lt;=1),MAX(AO245:AQ245)*MIN(AO245:AQ245),
IF(MIN(AO245:AQ245)&gt;=1,MAX(AO245:AQ245),MIN(AO245:AQ245))))</f>
        <v>1</v>
      </c>
      <c r="S245" s="283">
        <f>IF(ISBLANK('Worksheet 2b'!$D$27),1,
IF(AND(MAX(AS245:AU245)&gt;1,MIN(AS245:AU245)&lt;=1),MAX(AS245:AU245)*MIN(AS245:AU245),
IF(MIN(AS245:AU245)&gt;=1,MAX(AS245:AU245),MIN(AS245:AU245))))</f>
        <v>1</v>
      </c>
      <c r="T245" s="283">
        <f>IF(ISBLANK('Worksheet 2b'!$D$41),1,
IF(AND(MAX(AW245:AY245)&gt;1,MIN(AW245:AY245)&lt;=1),MAX(AW245:AY245)*MIN(AW245:AY245),
IF(MIN(AW245:AY245)&gt;=1,MAX(AW245:AY245),MIN(AW245:AY245))))</f>
        <v>1</v>
      </c>
      <c r="U245" s="669" cm="1">
        <f t="array" ref="U245">IF(MAX(O245:T245)&lt;=1,1,PRODUCT(IF(O245:T245&gt;=1,O245:T245)))</f>
        <v>1</v>
      </c>
      <c r="V245" s="669">
        <f t="shared" si="38"/>
        <v>1</v>
      </c>
      <c r="W245" s="683" t="str">
        <f t="shared" si="39"/>
        <v>X</v>
      </c>
      <c r="X245" s="683">
        <f>IF(P245=MIN($O245:$T245),IF(COUNTIF($W245:W245,"X")&gt;0,P245,"X"),P245)</f>
        <v>1</v>
      </c>
      <c r="Y245" s="683">
        <f>IF(Q245=MIN($O245:$T245),IF(COUNTIF($W245:X245,"X")&gt;0,Q245,"X"),Q245)</f>
        <v>1</v>
      </c>
      <c r="Z245" s="683">
        <f>IF(R245=MIN($O245:$T245),IF(COUNTIF($W245:Y245,"X")&gt;0,R245,"X"),R245)</f>
        <v>1</v>
      </c>
      <c r="AA245" s="683">
        <f>IF(S245=MIN($O245:$T245),IF(COUNTIF($W245:Z245,"X")&gt;0,S245,"X"),S245)</f>
        <v>1</v>
      </c>
      <c r="AB245" s="684">
        <f>IF(T245=MIN($O245:$T245),IF(COUNTIF($W245:AA245,"X")&gt;0,T245,"X"),T245)</f>
        <v>1</v>
      </c>
      <c r="AC245" s="284">
        <f ca="1">IF(OR(ISBLANK('Worksheet 2a'!$D$13),ISBLANK($D245),ISBLANK($E245),ISERROR(VLOOKUP('Worksheet 2a'!$D$13,INDIRECT(VLOOKUP('Crash Summary Worksheet'!$D245,'Crash Types &amp; Calculations'!$M$5:$N$9,2,FALSE)),VLOOKUP('Crash Summary Worksheet'!$E245,'Crash Types &amp; Calculations'!$D$5:$K$26,8,FALSE),FALSE))),1,VLOOKUP('Worksheet 2a'!$D$13,INDIRECT(VLOOKUP('Crash Summary Worksheet'!$D245,'Crash Types &amp; Calculations'!$M$5:$N$9,2,FALSE)),VLOOKUP('Crash Summary Worksheet'!$E245,'Crash Types &amp; Calculations'!$D$5:$K$26,8,FALSE),FALSE))</f>
        <v>1</v>
      </c>
      <c r="AD245" s="285">
        <f ca="1">IF(OR(ISBLANK('Worksheet 2a'!$D$13),ISBLANK($D245),ISBLANK($E245),$H245="N",ISBLANK($H245)),1,VLOOKUP('Worksheet 2a'!$D$13,INDIRECT(VLOOKUP('Crash Summary Worksheet'!$D245,'Crash Types &amp; Calculations'!$M$5:$N$9,2,FALSE)),VLOOKUP("Wet Pavement",'Crash Types &amp; Calculations'!$D$5:$K$26,8,FALSE),FALSE))</f>
        <v>1</v>
      </c>
      <c r="AE245" s="286">
        <f ca="1">IF(OR(ISBLANK('Worksheet 2a'!$D$13),ISBLANK($D245),ISBLANK($E245),$G245="N",ISBLANK($G245)),1,VLOOKUP('Worksheet 2a'!$D$13,INDIRECT(VLOOKUP('Crash Summary Worksheet'!$D245,'Crash Types &amp; Calculations'!$M$5:$N$9,2,FALSE)),VLOOKUP("Night",'Crash Types &amp; Calculations'!$D$5:$K$26,8,FALSE),FALSE))</f>
        <v>1</v>
      </c>
      <c r="AF245" s="288">
        <f t="shared" si="30"/>
        <v>0</v>
      </c>
      <c r="AG245" s="284">
        <f ca="1">IF(OR(ISBLANK('Worksheet 2a'!$D$27),ISBLANK($D245),ISBLANK($E245),ISERROR(VLOOKUP('Worksheet 2a'!$D$27,INDIRECT(VLOOKUP('Crash Summary Worksheet'!$D245,'Crash Types &amp; Calculations'!$M$5:$N$9,2,FALSE)),VLOOKUP('Crash Summary Worksheet'!$E245,'Crash Types &amp; Calculations'!$D$5:$K$26,8,FALSE),FALSE))),1,VLOOKUP('Worksheet 2a'!$D$27,INDIRECT(VLOOKUP('Crash Summary Worksheet'!$D245,'Crash Types &amp; Calculations'!$M$5:$N$9,2,FALSE)),VLOOKUP('Crash Summary Worksheet'!$E245,'Crash Types &amp; Calculations'!$D$5:$K$26,8,FALSE),FALSE))</f>
        <v>1</v>
      </c>
      <c r="AH245" s="285">
        <f ca="1">IF(OR(ISBLANK('Worksheet 2a'!$D$27),ISBLANK($D245),ISBLANK($E245),$H245="N",ISBLANK($H245)),1,VLOOKUP('Worksheet 2a'!$D$27,INDIRECT(VLOOKUP('Crash Summary Worksheet'!$D245,'Crash Types &amp; Calculations'!$M$5:$N$9,2,FALSE)),VLOOKUP("Wet Pavement",'Crash Types &amp; Calculations'!$D$5:$K$26,8,FALSE),FALSE))</f>
        <v>1</v>
      </c>
      <c r="AI245" s="286">
        <f ca="1">IF(OR(ISBLANK('Worksheet 2a'!$D$27),ISBLANK($D245),ISBLANK($E245),$G245="N",ISBLANK($G245)),1,VLOOKUP('Worksheet 2a'!$D$27,INDIRECT(VLOOKUP('Crash Summary Worksheet'!$D245,'Crash Types &amp; Calculations'!$M$5:$N$9,2,FALSE)),VLOOKUP("Night",'Crash Types &amp; Calculations'!$D$5:$K$26,8,FALSE),FALSE))</f>
        <v>1</v>
      </c>
      <c r="AJ245" s="288">
        <f t="shared" si="31"/>
        <v>0</v>
      </c>
      <c r="AK245" s="284">
        <f ca="1">IF(OR(ISBLANK('Worksheet 2a'!$D$41),ISBLANK($D245),ISBLANK($E245),ISERROR(VLOOKUP('Worksheet 2a'!$D$41,INDIRECT(VLOOKUP('Crash Summary Worksheet'!$D245,'Crash Types &amp; Calculations'!$M$5:$N$9,2,FALSE)),VLOOKUP('Crash Summary Worksheet'!$E245,'Crash Types &amp; Calculations'!$D$5:$K$26,8,FALSE),FALSE))),1,VLOOKUP('Worksheet 2a'!$D$41,INDIRECT(VLOOKUP('Crash Summary Worksheet'!$D245,'Crash Types &amp; Calculations'!$M$5:$N$9,2,FALSE)),VLOOKUP('Crash Summary Worksheet'!$E245,'Crash Types &amp; Calculations'!$D$5:$K$26,8,FALSE),FALSE))</f>
        <v>1</v>
      </c>
      <c r="AL245" s="285">
        <f ca="1">IF(OR(ISBLANK('Worksheet 2a'!$D$41),ISBLANK($D245),ISBLANK($E245),$H245="N",ISBLANK($H245)),1,VLOOKUP('Worksheet 2a'!$D$41,INDIRECT(VLOOKUP('Crash Summary Worksheet'!$D245,'Crash Types &amp; Calculations'!$M$5:$N$9,2,FALSE)),VLOOKUP("Wet Pavement",'Crash Types &amp; Calculations'!$D$5:$K$26,8,FALSE),FALSE))</f>
        <v>1</v>
      </c>
      <c r="AM245" s="287">
        <f ca="1">IF(OR(ISBLANK('Worksheet 2a'!$D$41),ISBLANK($D245),ISBLANK($E245),$G245="N",ISBLANK($G245)),1,VLOOKUP('Worksheet 2a'!$D$41,INDIRECT(VLOOKUP('Crash Summary Worksheet'!$D245,'Crash Types &amp; Calculations'!$M$5:$N$9,2,FALSE)),VLOOKUP("Night",'Crash Types &amp; Calculations'!$D$5:$K$26,8,FALSE),FALSE))</f>
        <v>1</v>
      </c>
      <c r="AN245" s="288">
        <f t="shared" si="32"/>
        <v>0</v>
      </c>
      <c r="AO245" s="284">
        <f ca="1">IF(OR(ISBLANK('Worksheet 2b'!$D$13),ISBLANK($D245),ISBLANK($E245),ISERROR(VLOOKUP('Worksheet 2b'!$D$13,INDIRECT(VLOOKUP('Crash Summary Worksheet'!$D245,'Crash Types &amp; Calculations'!$M$5:$N$9,2,FALSE)),VLOOKUP('Crash Summary Worksheet'!$E245,'Crash Types &amp; Calculations'!$D$5:$K$26,8,FALSE),FALSE))),1,VLOOKUP('Worksheet 2b'!$D$13,INDIRECT(VLOOKUP('Crash Summary Worksheet'!$D245,'Crash Types &amp; Calculations'!$M$5:$N$9,2,FALSE)),VLOOKUP('Crash Summary Worksheet'!$E245,'Crash Types &amp; Calculations'!$D$5:$K$26,8,FALSE),FALSE))</f>
        <v>1</v>
      </c>
      <c r="AP245" s="285">
        <f ca="1">IF(OR(ISBLANK('Worksheet 2b'!$D$13),ISBLANK($D245),ISBLANK($E245),$H245="N",ISBLANK($H245)),1,VLOOKUP('Worksheet 2b'!$D$13,INDIRECT(VLOOKUP('Crash Summary Worksheet'!$D245,'Crash Types &amp; Calculations'!$M$5:$N$9,2,FALSE)),VLOOKUP("Wet Pavement",'Crash Types &amp; Calculations'!$D$5:$K$26,8,FALSE),FALSE))</f>
        <v>1</v>
      </c>
      <c r="AQ245" s="286">
        <f ca="1">IF(OR(ISBLANK('Worksheet 2b'!$D$13),ISBLANK($D245),ISBLANK($E245),$G245="N",ISBLANK($G245)),1,VLOOKUP('Worksheet 2b'!$D$13,INDIRECT(VLOOKUP('Crash Summary Worksheet'!$D245,'Crash Types &amp; Calculations'!$M$5:$N$9,2,FALSE)),VLOOKUP("Night",'Crash Types &amp; Calculations'!$D$5:$K$26,8,FALSE),FALSE))</f>
        <v>1</v>
      </c>
      <c r="AR245" s="288">
        <f t="shared" si="33"/>
        <v>0</v>
      </c>
      <c r="AS245" s="284">
        <f ca="1">IF(OR(ISBLANK('Worksheet 2b'!$D$27),ISBLANK($D245),ISBLANK($E245),ISERROR(VLOOKUP('Worksheet 2b'!$D$27,INDIRECT(VLOOKUP('Crash Summary Worksheet'!$D245,'Crash Types &amp; Calculations'!$M$5:$N$9,2,FALSE)),VLOOKUP('Crash Summary Worksheet'!$E245,'Crash Types &amp; Calculations'!$D$5:$K$26,8,FALSE),FALSE))),1,VLOOKUP('Worksheet 2b'!$D$27,INDIRECT(VLOOKUP('Crash Summary Worksheet'!$D245,'Crash Types &amp; Calculations'!$M$5:$N$9,2,FALSE)),VLOOKUP('Crash Summary Worksheet'!$E245,'Crash Types &amp; Calculations'!$D$5:$K$26,8,FALSE),FALSE))</f>
        <v>1</v>
      </c>
      <c r="AT245" s="285">
        <f ca="1">IF(OR(ISBLANK('Worksheet 2b'!$D$27),ISBLANK($D245),ISBLANK($E245),$H245="N",ISBLANK($H245)),1,VLOOKUP('Worksheet 2b'!$D$27,INDIRECT(VLOOKUP('Crash Summary Worksheet'!$D245,'Crash Types &amp; Calculations'!$M$5:$N$9,2,FALSE)),VLOOKUP("Wet Pavement",'Crash Types &amp; Calculations'!$D$5:$K$26,8,FALSE),FALSE))</f>
        <v>1</v>
      </c>
      <c r="AU245" s="286">
        <f ca="1">IF(OR(ISBLANK('Worksheet 2b'!$D$27),ISBLANK($D245),ISBLANK($E245),$G245="N",ISBLANK($G245)),1,VLOOKUP('Worksheet 2b'!$D$27,INDIRECT(VLOOKUP('Crash Summary Worksheet'!$D245,'Crash Types &amp; Calculations'!$M$5:$N$9,2,FALSE)),VLOOKUP("Night",'Crash Types &amp; Calculations'!$D$5:$K$26,8,FALSE),FALSE))</f>
        <v>1</v>
      </c>
      <c r="AV245" s="288">
        <f t="shared" si="34"/>
        <v>0</v>
      </c>
      <c r="AW245" s="284">
        <f ca="1">IF(OR(ISBLANK('Worksheet 2b'!$D$41),ISBLANK($D245),ISBLANK($E245),ISERROR(VLOOKUP('Worksheet 2b'!$D$41,INDIRECT(VLOOKUP('Crash Summary Worksheet'!$D245,'Crash Types &amp; Calculations'!$M$5:$N$9,2,FALSE)),VLOOKUP('Crash Summary Worksheet'!$E245,'Crash Types &amp; Calculations'!$D$5:$K$26,8,FALSE),FALSE))),1,VLOOKUP('Worksheet 2b'!$D$41,INDIRECT(VLOOKUP('Crash Summary Worksheet'!$D245,'Crash Types &amp; Calculations'!$M$5:$N$9,2,FALSE)),VLOOKUP('Crash Summary Worksheet'!$E245,'Crash Types &amp; Calculations'!$D$5:$K$26,8,FALSE),FALSE))</f>
        <v>1</v>
      </c>
      <c r="AX245" s="285">
        <f ca="1">IF(OR(ISBLANK('Worksheet 2b'!$D$41),ISBLANK($D245),ISBLANK($E245),$H245="N",ISBLANK($H245)),1,VLOOKUP('Worksheet 2b'!$D$41,INDIRECT(VLOOKUP('Crash Summary Worksheet'!$D245,'Crash Types &amp; Calculations'!$M$5:$N$9,2,FALSE)),VLOOKUP("Wet Pavement",'Crash Types &amp; Calculations'!$D$5:$K$26,8,FALSE),FALSE))</f>
        <v>1</v>
      </c>
      <c r="AY245" s="287">
        <f ca="1">IF(OR(ISBLANK('Worksheet 2b'!$D$41),ISBLANK($D245),ISBLANK($E245),$G245="N",ISBLANK($G245)),1,VLOOKUP('Worksheet 2b'!$D$41,INDIRECT(VLOOKUP('Crash Summary Worksheet'!$D245,'Crash Types &amp; Calculations'!$M$5:$N$9,2,FALSE)),VLOOKUP("Night",'Crash Types &amp; Calculations'!$D$5:$K$26,8,FALSE),FALSE))</f>
        <v>1</v>
      </c>
      <c r="AZ245" s="288">
        <f t="shared" si="35"/>
        <v>0</v>
      </c>
    </row>
    <row r="246" spans="1:52" x14ac:dyDescent="0.2">
      <c r="A246" s="618">
        <v>241</v>
      </c>
      <c r="B246" s="118"/>
      <c r="C246" s="119"/>
      <c r="D246" s="117"/>
      <c r="E246" s="117"/>
      <c r="F246" s="117"/>
      <c r="G246" s="118"/>
      <c r="H246" s="118"/>
      <c r="I246" s="118"/>
      <c r="J246" s="118"/>
      <c r="K246" s="117"/>
      <c r="L246" s="120"/>
      <c r="M246" s="289">
        <f t="shared" si="36"/>
        <v>0</v>
      </c>
      <c r="N246" s="290">
        <f t="shared" si="37"/>
        <v>1</v>
      </c>
      <c r="O246" s="283">
        <f>IF(ISBLANK('Worksheet 2a'!$D$13),1,
IF(AND(MAX(AC246:AE246)&gt;1,MIN(AC246:AE246)&lt;=1),MAX(AC246:AE246)*MIN(AC246:AE246),
IF(MIN(AC246:AE246)&gt;=1,MAX(AC246:AE246),MIN(AC246:AE246))))</f>
        <v>1</v>
      </c>
      <c r="P246" s="283">
        <f>IF(ISBLANK('Worksheet 2a'!$D$27),1,
IF(AND(MAX(AG246:AI246)&gt;1,MIN(AG246:AI246)&lt;=1),MAX(AG246:AI246)*MIN(AG246:AI246),
IF(MIN(AG246:AI246)&gt;=1,MAX(AG246:AI246),MIN(AG246:AI246))))</f>
        <v>1</v>
      </c>
      <c r="Q246" s="283">
        <f>IF(ISBLANK('Worksheet 2a'!$D$41),1,
IF(AND(MAX(AK246:AM246)&gt;1,MIN(AK246:AM246)&lt;=1),MAX(AK246:AM246)*MIN(AK246:AM246),
IF(MIN(AK246:AM246)&gt;=1,MAX(AK246:AM246),MIN(AK246:AM246))))</f>
        <v>1</v>
      </c>
      <c r="R246" s="283">
        <f>IF(ISBLANK('Worksheet 2b'!$D$13),1,
IF(AND(MAX(AO246:AQ246)&gt;1,MIN(AO246:AQ246)&lt;=1),MAX(AO246:AQ246)*MIN(AO246:AQ246),
IF(MIN(AO246:AQ246)&gt;=1,MAX(AO246:AQ246),MIN(AO246:AQ246))))</f>
        <v>1</v>
      </c>
      <c r="S246" s="283">
        <f>IF(ISBLANK('Worksheet 2b'!$D$27),1,
IF(AND(MAX(AS246:AU246)&gt;1,MIN(AS246:AU246)&lt;=1),MAX(AS246:AU246)*MIN(AS246:AU246),
IF(MIN(AS246:AU246)&gt;=1,MAX(AS246:AU246),MIN(AS246:AU246))))</f>
        <v>1</v>
      </c>
      <c r="T246" s="283">
        <f>IF(ISBLANK('Worksheet 2b'!$D$41),1,
IF(AND(MAX(AW246:AY246)&gt;1,MIN(AW246:AY246)&lt;=1),MAX(AW246:AY246)*MIN(AW246:AY246),
IF(MIN(AW246:AY246)&gt;=1,MAX(AW246:AY246),MIN(AW246:AY246))))</f>
        <v>1</v>
      </c>
      <c r="U246" s="669" cm="1">
        <f t="array" ref="U246">IF(MAX(O246:T246)&lt;=1,1,PRODUCT(IF(O246:T246&gt;=1,O246:T246)))</f>
        <v>1</v>
      </c>
      <c r="V246" s="669">
        <f t="shared" si="38"/>
        <v>1</v>
      </c>
      <c r="W246" s="683" t="str">
        <f t="shared" si="39"/>
        <v>X</v>
      </c>
      <c r="X246" s="683">
        <f>IF(P246=MIN($O246:$T246),IF(COUNTIF($W246:W246,"X")&gt;0,P246,"X"),P246)</f>
        <v>1</v>
      </c>
      <c r="Y246" s="683">
        <f>IF(Q246=MIN($O246:$T246),IF(COUNTIF($W246:X246,"X")&gt;0,Q246,"X"),Q246)</f>
        <v>1</v>
      </c>
      <c r="Z246" s="683">
        <f>IF(R246=MIN($O246:$T246),IF(COUNTIF($W246:Y246,"X")&gt;0,R246,"X"),R246)</f>
        <v>1</v>
      </c>
      <c r="AA246" s="683">
        <f>IF(S246=MIN($O246:$T246),IF(COUNTIF($W246:Z246,"X")&gt;0,S246,"X"),S246)</f>
        <v>1</v>
      </c>
      <c r="AB246" s="684">
        <f>IF(T246=MIN($O246:$T246),IF(COUNTIF($W246:AA246,"X")&gt;0,T246,"X"),T246)</f>
        <v>1</v>
      </c>
      <c r="AC246" s="284">
        <f ca="1">IF(OR(ISBLANK('Worksheet 2a'!$D$13),ISBLANK($D246),ISBLANK($E246),ISERROR(VLOOKUP('Worksheet 2a'!$D$13,INDIRECT(VLOOKUP('Crash Summary Worksheet'!$D246,'Crash Types &amp; Calculations'!$M$5:$N$9,2,FALSE)),VLOOKUP('Crash Summary Worksheet'!$E246,'Crash Types &amp; Calculations'!$D$5:$K$26,8,FALSE),FALSE))),1,VLOOKUP('Worksheet 2a'!$D$13,INDIRECT(VLOOKUP('Crash Summary Worksheet'!$D246,'Crash Types &amp; Calculations'!$M$5:$N$9,2,FALSE)),VLOOKUP('Crash Summary Worksheet'!$E246,'Crash Types &amp; Calculations'!$D$5:$K$26,8,FALSE),FALSE))</f>
        <v>1</v>
      </c>
      <c r="AD246" s="285">
        <f ca="1">IF(OR(ISBLANK('Worksheet 2a'!$D$13),ISBLANK($D246),ISBLANK($E246),$H246="N",ISBLANK($H246)),1,VLOOKUP('Worksheet 2a'!$D$13,INDIRECT(VLOOKUP('Crash Summary Worksheet'!$D246,'Crash Types &amp; Calculations'!$M$5:$N$9,2,FALSE)),VLOOKUP("Wet Pavement",'Crash Types &amp; Calculations'!$D$5:$K$26,8,FALSE),FALSE))</f>
        <v>1</v>
      </c>
      <c r="AE246" s="286">
        <f ca="1">IF(OR(ISBLANK('Worksheet 2a'!$D$13),ISBLANK($D246),ISBLANK($E246),$G246="N",ISBLANK($G246)),1,VLOOKUP('Worksheet 2a'!$D$13,INDIRECT(VLOOKUP('Crash Summary Worksheet'!$D246,'Crash Types &amp; Calculations'!$M$5:$N$9,2,FALSE)),VLOOKUP("Night",'Crash Types &amp; Calculations'!$D$5:$K$26,8,FALSE),FALSE))</f>
        <v>1</v>
      </c>
      <c r="AF246" s="288">
        <f t="shared" si="30"/>
        <v>0</v>
      </c>
      <c r="AG246" s="284">
        <f ca="1">IF(OR(ISBLANK('Worksheet 2a'!$D$27),ISBLANK($D246),ISBLANK($E246),ISERROR(VLOOKUP('Worksheet 2a'!$D$27,INDIRECT(VLOOKUP('Crash Summary Worksheet'!$D246,'Crash Types &amp; Calculations'!$M$5:$N$9,2,FALSE)),VLOOKUP('Crash Summary Worksheet'!$E246,'Crash Types &amp; Calculations'!$D$5:$K$26,8,FALSE),FALSE))),1,VLOOKUP('Worksheet 2a'!$D$27,INDIRECT(VLOOKUP('Crash Summary Worksheet'!$D246,'Crash Types &amp; Calculations'!$M$5:$N$9,2,FALSE)),VLOOKUP('Crash Summary Worksheet'!$E246,'Crash Types &amp; Calculations'!$D$5:$K$26,8,FALSE),FALSE))</f>
        <v>1</v>
      </c>
      <c r="AH246" s="285">
        <f ca="1">IF(OR(ISBLANK('Worksheet 2a'!$D$27),ISBLANK($D246),ISBLANK($E246),$H246="N",ISBLANK($H246)),1,VLOOKUP('Worksheet 2a'!$D$27,INDIRECT(VLOOKUP('Crash Summary Worksheet'!$D246,'Crash Types &amp; Calculations'!$M$5:$N$9,2,FALSE)),VLOOKUP("Wet Pavement",'Crash Types &amp; Calculations'!$D$5:$K$26,8,FALSE),FALSE))</f>
        <v>1</v>
      </c>
      <c r="AI246" s="286">
        <f ca="1">IF(OR(ISBLANK('Worksheet 2a'!$D$27),ISBLANK($D246),ISBLANK($E246),$G246="N",ISBLANK($G246)),1,VLOOKUP('Worksheet 2a'!$D$27,INDIRECT(VLOOKUP('Crash Summary Worksheet'!$D246,'Crash Types &amp; Calculations'!$M$5:$N$9,2,FALSE)),VLOOKUP("Night",'Crash Types &amp; Calculations'!$D$5:$K$26,8,FALSE),FALSE))</f>
        <v>1</v>
      </c>
      <c r="AJ246" s="288">
        <f t="shared" si="31"/>
        <v>0</v>
      </c>
      <c r="AK246" s="284">
        <f ca="1">IF(OR(ISBLANK('Worksheet 2a'!$D$41),ISBLANK($D246),ISBLANK($E246),ISERROR(VLOOKUP('Worksheet 2a'!$D$41,INDIRECT(VLOOKUP('Crash Summary Worksheet'!$D246,'Crash Types &amp; Calculations'!$M$5:$N$9,2,FALSE)),VLOOKUP('Crash Summary Worksheet'!$E246,'Crash Types &amp; Calculations'!$D$5:$K$26,8,FALSE),FALSE))),1,VLOOKUP('Worksheet 2a'!$D$41,INDIRECT(VLOOKUP('Crash Summary Worksheet'!$D246,'Crash Types &amp; Calculations'!$M$5:$N$9,2,FALSE)),VLOOKUP('Crash Summary Worksheet'!$E246,'Crash Types &amp; Calculations'!$D$5:$K$26,8,FALSE),FALSE))</f>
        <v>1</v>
      </c>
      <c r="AL246" s="285">
        <f ca="1">IF(OR(ISBLANK('Worksheet 2a'!$D$41),ISBLANK($D246),ISBLANK($E246),$H246="N",ISBLANK($H246)),1,VLOOKUP('Worksheet 2a'!$D$41,INDIRECT(VLOOKUP('Crash Summary Worksheet'!$D246,'Crash Types &amp; Calculations'!$M$5:$N$9,2,FALSE)),VLOOKUP("Wet Pavement",'Crash Types &amp; Calculations'!$D$5:$K$26,8,FALSE),FALSE))</f>
        <v>1</v>
      </c>
      <c r="AM246" s="287">
        <f ca="1">IF(OR(ISBLANK('Worksheet 2a'!$D$41),ISBLANK($D246),ISBLANK($E246),$G246="N",ISBLANK($G246)),1,VLOOKUP('Worksheet 2a'!$D$41,INDIRECT(VLOOKUP('Crash Summary Worksheet'!$D246,'Crash Types &amp; Calculations'!$M$5:$N$9,2,FALSE)),VLOOKUP("Night",'Crash Types &amp; Calculations'!$D$5:$K$26,8,FALSE),FALSE))</f>
        <v>1</v>
      </c>
      <c r="AN246" s="288">
        <f t="shared" si="32"/>
        <v>0</v>
      </c>
      <c r="AO246" s="284">
        <f ca="1">IF(OR(ISBLANK('Worksheet 2b'!$D$13),ISBLANK($D246),ISBLANK($E246),ISERROR(VLOOKUP('Worksheet 2b'!$D$13,INDIRECT(VLOOKUP('Crash Summary Worksheet'!$D246,'Crash Types &amp; Calculations'!$M$5:$N$9,2,FALSE)),VLOOKUP('Crash Summary Worksheet'!$E246,'Crash Types &amp; Calculations'!$D$5:$K$26,8,FALSE),FALSE))),1,VLOOKUP('Worksheet 2b'!$D$13,INDIRECT(VLOOKUP('Crash Summary Worksheet'!$D246,'Crash Types &amp; Calculations'!$M$5:$N$9,2,FALSE)),VLOOKUP('Crash Summary Worksheet'!$E246,'Crash Types &amp; Calculations'!$D$5:$K$26,8,FALSE),FALSE))</f>
        <v>1</v>
      </c>
      <c r="AP246" s="285">
        <f ca="1">IF(OR(ISBLANK('Worksheet 2b'!$D$13),ISBLANK($D246),ISBLANK($E246),$H246="N",ISBLANK($H246)),1,VLOOKUP('Worksheet 2b'!$D$13,INDIRECT(VLOOKUP('Crash Summary Worksheet'!$D246,'Crash Types &amp; Calculations'!$M$5:$N$9,2,FALSE)),VLOOKUP("Wet Pavement",'Crash Types &amp; Calculations'!$D$5:$K$26,8,FALSE),FALSE))</f>
        <v>1</v>
      </c>
      <c r="AQ246" s="286">
        <f ca="1">IF(OR(ISBLANK('Worksheet 2b'!$D$13),ISBLANK($D246),ISBLANK($E246),$G246="N",ISBLANK($G246)),1,VLOOKUP('Worksheet 2b'!$D$13,INDIRECT(VLOOKUP('Crash Summary Worksheet'!$D246,'Crash Types &amp; Calculations'!$M$5:$N$9,2,FALSE)),VLOOKUP("Night",'Crash Types &amp; Calculations'!$D$5:$K$26,8,FALSE),FALSE))</f>
        <v>1</v>
      </c>
      <c r="AR246" s="288">
        <f t="shared" si="33"/>
        <v>0</v>
      </c>
      <c r="AS246" s="284">
        <f ca="1">IF(OR(ISBLANK('Worksheet 2b'!$D$27),ISBLANK($D246),ISBLANK($E246),ISERROR(VLOOKUP('Worksheet 2b'!$D$27,INDIRECT(VLOOKUP('Crash Summary Worksheet'!$D246,'Crash Types &amp; Calculations'!$M$5:$N$9,2,FALSE)),VLOOKUP('Crash Summary Worksheet'!$E246,'Crash Types &amp; Calculations'!$D$5:$K$26,8,FALSE),FALSE))),1,VLOOKUP('Worksheet 2b'!$D$27,INDIRECT(VLOOKUP('Crash Summary Worksheet'!$D246,'Crash Types &amp; Calculations'!$M$5:$N$9,2,FALSE)),VLOOKUP('Crash Summary Worksheet'!$E246,'Crash Types &amp; Calculations'!$D$5:$K$26,8,FALSE),FALSE))</f>
        <v>1</v>
      </c>
      <c r="AT246" s="285">
        <f ca="1">IF(OR(ISBLANK('Worksheet 2b'!$D$27),ISBLANK($D246),ISBLANK($E246),$H246="N",ISBLANK($H246)),1,VLOOKUP('Worksheet 2b'!$D$27,INDIRECT(VLOOKUP('Crash Summary Worksheet'!$D246,'Crash Types &amp; Calculations'!$M$5:$N$9,2,FALSE)),VLOOKUP("Wet Pavement",'Crash Types &amp; Calculations'!$D$5:$K$26,8,FALSE),FALSE))</f>
        <v>1</v>
      </c>
      <c r="AU246" s="286">
        <f ca="1">IF(OR(ISBLANK('Worksheet 2b'!$D$27),ISBLANK($D246),ISBLANK($E246),$G246="N",ISBLANK($G246)),1,VLOOKUP('Worksheet 2b'!$D$27,INDIRECT(VLOOKUP('Crash Summary Worksheet'!$D246,'Crash Types &amp; Calculations'!$M$5:$N$9,2,FALSE)),VLOOKUP("Night",'Crash Types &amp; Calculations'!$D$5:$K$26,8,FALSE),FALSE))</f>
        <v>1</v>
      </c>
      <c r="AV246" s="288">
        <f t="shared" si="34"/>
        <v>0</v>
      </c>
      <c r="AW246" s="284">
        <f ca="1">IF(OR(ISBLANK('Worksheet 2b'!$D$41),ISBLANK($D246),ISBLANK($E246),ISERROR(VLOOKUP('Worksheet 2b'!$D$41,INDIRECT(VLOOKUP('Crash Summary Worksheet'!$D246,'Crash Types &amp; Calculations'!$M$5:$N$9,2,FALSE)),VLOOKUP('Crash Summary Worksheet'!$E246,'Crash Types &amp; Calculations'!$D$5:$K$26,8,FALSE),FALSE))),1,VLOOKUP('Worksheet 2b'!$D$41,INDIRECT(VLOOKUP('Crash Summary Worksheet'!$D246,'Crash Types &amp; Calculations'!$M$5:$N$9,2,FALSE)),VLOOKUP('Crash Summary Worksheet'!$E246,'Crash Types &amp; Calculations'!$D$5:$K$26,8,FALSE),FALSE))</f>
        <v>1</v>
      </c>
      <c r="AX246" s="285">
        <f ca="1">IF(OR(ISBLANK('Worksheet 2b'!$D$41),ISBLANK($D246),ISBLANK($E246),$H246="N",ISBLANK($H246)),1,VLOOKUP('Worksheet 2b'!$D$41,INDIRECT(VLOOKUP('Crash Summary Worksheet'!$D246,'Crash Types &amp; Calculations'!$M$5:$N$9,2,FALSE)),VLOOKUP("Wet Pavement",'Crash Types &amp; Calculations'!$D$5:$K$26,8,FALSE),FALSE))</f>
        <v>1</v>
      </c>
      <c r="AY246" s="287">
        <f ca="1">IF(OR(ISBLANK('Worksheet 2b'!$D$41),ISBLANK($D246),ISBLANK($E246),$G246="N",ISBLANK($G246)),1,VLOOKUP('Worksheet 2b'!$D$41,INDIRECT(VLOOKUP('Crash Summary Worksheet'!$D246,'Crash Types &amp; Calculations'!$M$5:$N$9,2,FALSE)),VLOOKUP("Night",'Crash Types &amp; Calculations'!$D$5:$K$26,8,FALSE),FALSE))</f>
        <v>1</v>
      </c>
      <c r="AZ246" s="288">
        <f t="shared" si="35"/>
        <v>0</v>
      </c>
    </row>
    <row r="247" spans="1:52" x14ac:dyDescent="0.2">
      <c r="A247" s="618">
        <v>242</v>
      </c>
      <c r="B247" s="118"/>
      <c r="C247" s="119"/>
      <c r="D247" s="117"/>
      <c r="E247" s="117"/>
      <c r="F247" s="117"/>
      <c r="G247" s="118"/>
      <c r="H247" s="118"/>
      <c r="I247" s="118"/>
      <c r="J247" s="118"/>
      <c r="K247" s="117"/>
      <c r="L247" s="120"/>
      <c r="M247" s="289">
        <f t="shared" si="36"/>
        <v>0</v>
      </c>
      <c r="N247" s="290">
        <f t="shared" si="37"/>
        <v>1</v>
      </c>
      <c r="O247" s="283">
        <f>IF(ISBLANK('Worksheet 2a'!$D$13),1,
IF(AND(MAX(AC247:AE247)&gt;1,MIN(AC247:AE247)&lt;=1),MAX(AC247:AE247)*MIN(AC247:AE247),
IF(MIN(AC247:AE247)&gt;=1,MAX(AC247:AE247),MIN(AC247:AE247))))</f>
        <v>1</v>
      </c>
      <c r="P247" s="283">
        <f>IF(ISBLANK('Worksheet 2a'!$D$27),1,
IF(AND(MAX(AG247:AI247)&gt;1,MIN(AG247:AI247)&lt;=1),MAX(AG247:AI247)*MIN(AG247:AI247),
IF(MIN(AG247:AI247)&gt;=1,MAX(AG247:AI247),MIN(AG247:AI247))))</f>
        <v>1</v>
      </c>
      <c r="Q247" s="283">
        <f>IF(ISBLANK('Worksheet 2a'!$D$41),1,
IF(AND(MAX(AK247:AM247)&gt;1,MIN(AK247:AM247)&lt;=1),MAX(AK247:AM247)*MIN(AK247:AM247),
IF(MIN(AK247:AM247)&gt;=1,MAX(AK247:AM247),MIN(AK247:AM247))))</f>
        <v>1</v>
      </c>
      <c r="R247" s="283">
        <f>IF(ISBLANK('Worksheet 2b'!$D$13),1,
IF(AND(MAX(AO247:AQ247)&gt;1,MIN(AO247:AQ247)&lt;=1),MAX(AO247:AQ247)*MIN(AO247:AQ247),
IF(MIN(AO247:AQ247)&gt;=1,MAX(AO247:AQ247),MIN(AO247:AQ247))))</f>
        <v>1</v>
      </c>
      <c r="S247" s="283">
        <f>IF(ISBLANK('Worksheet 2b'!$D$27),1,
IF(AND(MAX(AS247:AU247)&gt;1,MIN(AS247:AU247)&lt;=1),MAX(AS247:AU247)*MIN(AS247:AU247),
IF(MIN(AS247:AU247)&gt;=1,MAX(AS247:AU247),MIN(AS247:AU247))))</f>
        <v>1</v>
      </c>
      <c r="T247" s="283">
        <f>IF(ISBLANK('Worksheet 2b'!$D$41),1,
IF(AND(MAX(AW247:AY247)&gt;1,MIN(AW247:AY247)&lt;=1),MAX(AW247:AY247)*MIN(AW247:AY247),
IF(MIN(AW247:AY247)&gt;=1,MAX(AW247:AY247),MIN(AW247:AY247))))</f>
        <v>1</v>
      </c>
      <c r="U247" s="669" cm="1">
        <f t="array" ref="U247">IF(MAX(O247:T247)&lt;=1,1,PRODUCT(IF(O247:T247&gt;=1,O247:T247)))</f>
        <v>1</v>
      </c>
      <c r="V247" s="669">
        <f t="shared" si="38"/>
        <v>1</v>
      </c>
      <c r="W247" s="683" t="str">
        <f t="shared" si="39"/>
        <v>X</v>
      </c>
      <c r="X247" s="683">
        <f>IF(P247=MIN($O247:$T247),IF(COUNTIF($W247:W247,"X")&gt;0,P247,"X"),P247)</f>
        <v>1</v>
      </c>
      <c r="Y247" s="683">
        <f>IF(Q247=MIN($O247:$T247),IF(COUNTIF($W247:X247,"X")&gt;0,Q247,"X"),Q247)</f>
        <v>1</v>
      </c>
      <c r="Z247" s="683">
        <f>IF(R247=MIN($O247:$T247),IF(COUNTIF($W247:Y247,"X")&gt;0,R247,"X"),R247)</f>
        <v>1</v>
      </c>
      <c r="AA247" s="683">
        <f>IF(S247=MIN($O247:$T247),IF(COUNTIF($W247:Z247,"X")&gt;0,S247,"X"),S247)</f>
        <v>1</v>
      </c>
      <c r="AB247" s="684">
        <f>IF(T247=MIN($O247:$T247),IF(COUNTIF($W247:AA247,"X")&gt;0,T247,"X"),T247)</f>
        <v>1</v>
      </c>
      <c r="AC247" s="284">
        <f ca="1">IF(OR(ISBLANK('Worksheet 2a'!$D$13),ISBLANK($D247),ISBLANK($E247),ISERROR(VLOOKUP('Worksheet 2a'!$D$13,INDIRECT(VLOOKUP('Crash Summary Worksheet'!$D247,'Crash Types &amp; Calculations'!$M$5:$N$9,2,FALSE)),VLOOKUP('Crash Summary Worksheet'!$E247,'Crash Types &amp; Calculations'!$D$5:$K$26,8,FALSE),FALSE))),1,VLOOKUP('Worksheet 2a'!$D$13,INDIRECT(VLOOKUP('Crash Summary Worksheet'!$D247,'Crash Types &amp; Calculations'!$M$5:$N$9,2,FALSE)),VLOOKUP('Crash Summary Worksheet'!$E247,'Crash Types &amp; Calculations'!$D$5:$K$26,8,FALSE),FALSE))</f>
        <v>1</v>
      </c>
      <c r="AD247" s="285">
        <f ca="1">IF(OR(ISBLANK('Worksheet 2a'!$D$13),ISBLANK($D247),ISBLANK($E247),$H247="N",ISBLANK($H247)),1,VLOOKUP('Worksheet 2a'!$D$13,INDIRECT(VLOOKUP('Crash Summary Worksheet'!$D247,'Crash Types &amp; Calculations'!$M$5:$N$9,2,FALSE)),VLOOKUP("Wet Pavement",'Crash Types &amp; Calculations'!$D$5:$K$26,8,FALSE),FALSE))</f>
        <v>1</v>
      </c>
      <c r="AE247" s="286">
        <f ca="1">IF(OR(ISBLANK('Worksheet 2a'!$D$13),ISBLANK($D247),ISBLANK($E247),$G247="N",ISBLANK($G247)),1,VLOOKUP('Worksheet 2a'!$D$13,INDIRECT(VLOOKUP('Crash Summary Worksheet'!$D247,'Crash Types &amp; Calculations'!$M$5:$N$9,2,FALSE)),VLOOKUP("Night",'Crash Types &amp; Calculations'!$D$5:$K$26,8,FALSE),FALSE))</f>
        <v>1</v>
      </c>
      <c r="AF247" s="288">
        <f t="shared" si="30"/>
        <v>0</v>
      </c>
      <c r="AG247" s="284">
        <f ca="1">IF(OR(ISBLANK('Worksheet 2a'!$D$27),ISBLANK($D247),ISBLANK($E247),ISERROR(VLOOKUP('Worksheet 2a'!$D$27,INDIRECT(VLOOKUP('Crash Summary Worksheet'!$D247,'Crash Types &amp; Calculations'!$M$5:$N$9,2,FALSE)),VLOOKUP('Crash Summary Worksheet'!$E247,'Crash Types &amp; Calculations'!$D$5:$K$26,8,FALSE),FALSE))),1,VLOOKUP('Worksheet 2a'!$D$27,INDIRECT(VLOOKUP('Crash Summary Worksheet'!$D247,'Crash Types &amp; Calculations'!$M$5:$N$9,2,FALSE)),VLOOKUP('Crash Summary Worksheet'!$E247,'Crash Types &amp; Calculations'!$D$5:$K$26,8,FALSE),FALSE))</f>
        <v>1</v>
      </c>
      <c r="AH247" s="285">
        <f ca="1">IF(OR(ISBLANK('Worksheet 2a'!$D$27),ISBLANK($D247),ISBLANK($E247),$H247="N",ISBLANK($H247)),1,VLOOKUP('Worksheet 2a'!$D$27,INDIRECT(VLOOKUP('Crash Summary Worksheet'!$D247,'Crash Types &amp; Calculations'!$M$5:$N$9,2,FALSE)),VLOOKUP("Wet Pavement",'Crash Types &amp; Calculations'!$D$5:$K$26,8,FALSE),FALSE))</f>
        <v>1</v>
      </c>
      <c r="AI247" s="286">
        <f ca="1">IF(OR(ISBLANK('Worksheet 2a'!$D$27),ISBLANK($D247),ISBLANK($E247),$G247="N",ISBLANK($G247)),1,VLOOKUP('Worksheet 2a'!$D$27,INDIRECT(VLOOKUP('Crash Summary Worksheet'!$D247,'Crash Types &amp; Calculations'!$M$5:$N$9,2,FALSE)),VLOOKUP("Night",'Crash Types &amp; Calculations'!$D$5:$K$26,8,FALSE),FALSE))</f>
        <v>1</v>
      </c>
      <c r="AJ247" s="288">
        <f t="shared" si="31"/>
        <v>0</v>
      </c>
      <c r="AK247" s="284">
        <f ca="1">IF(OR(ISBLANK('Worksheet 2a'!$D$41),ISBLANK($D247),ISBLANK($E247),ISERROR(VLOOKUP('Worksheet 2a'!$D$41,INDIRECT(VLOOKUP('Crash Summary Worksheet'!$D247,'Crash Types &amp; Calculations'!$M$5:$N$9,2,FALSE)),VLOOKUP('Crash Summary Worksheet'!$E247,'Crash Types &amp; Calculations'!$D$5:$K$26,8,FALSE),FALSE))),1,VLOOKUP('Worksheet 2a'!$D$41,INDIRECT(VLOOKUP('Crash Summary Worksheet'!$D247,'Crash Types &amp; Calculations'!$M$5:$N$9,2,FALSE)),VLOOKUP('Crash Summary Worksheet'!$E247,'Crash Types &amp; Calculations'!$D$5:$K$26,8,FALSE),FALSE))</f>
        <v>1</v>
      </c>
      <c r="AL247" s="285">
        <f ca="1">IF(OR(ISBLANK('Worksheet 2a'!$D$41),ISBLANK($D247),ISBLANK($E247),$H247="N",ISBLANK($H247)),1,VLOOKUP('Worksheet 2a'!$D$41,INDIRECT(VLOOKUP('Crash Summary Worksheet'!$D247,'Crash Types &amp; Calculations'!$M$5:$N$9,2,FALSE)),VLOOKUP("Wet Pavement",'Crash Types &amp; Calculations'!$D$5:$K$26,8,FALSE),FALSE))</f>
        <v>1</v>
      </c>
      <c r="AM247" s="287">
        <f ca="1">IF(OR(ISBLANK('Worksheet 2a'!$D$41),ISBLANK($D247),ISBLANK($E247),$G247="N",ISBLANK($G247)),1,VLOOKUP('Worksheet 2a'!$D$41,INDIRECT(VLOOKUP('Crash Summary Worksheet'!$D247,'Crash Types &amp; Calculations'!$M$5:$N$9,2,FALSE)),VLOOKUP("Night",'Crash Types &amp; Calculations'!$D$5:$K$26,8,FALSE),FALSE))</f>
        <v>1</v>
      </c>
      <c r="AN247" s="288">
        <f t="shared" si="32"/>
        <v>0</v>
      </c>
      <c r="AO247" s="284">
        <f ca="1">IF(OR(ISBLANK('Worksheet 2b'!$D$13),ISBLANK($D247),ISBLANK($E247),ISERROR(VLOOKUP('Worksheet 2b'!$D$13,INDIRECT(VLOOKUP('Crash Summary Worksheet'!$D247,'Crash Types &amp; Calculations'!$M$5:$N$9,2,FALSE)),VLOOKUP('Crash Summary Worksheet'!$E247,'Crash Types &amp; Calculations'!$D$5:$K$26,8,FALSE),FALSE))),1,VLOOKUP('Worksheet 2b'!$D$13,INDIRECT(VLOOKUP('Crash Summary Worksheet'!$D247,'Crash Types &amp; Calculations'!$M$5:$N$9,2,FALSE)),VLOOKUP('Crash Summary Worksheet'!$E247,'Crash Types &amp; Calculations'!$D$5:$K$26,8,FALSE),FALSE))</f>
        <v>1</v>
      </c>
      <c r="AP247" s="285">
        <f ca="1">IF(OR(ISBLANK('Worksheet 2b'!$D$13),ISBLANK($D247),ISBLANK($E247),$H247="N",ISBLANK($H247)),1,VLOOKUP('Worksheet 2b'!$D$13,INDIRECT(VLOOKUP('Crash Summary Worksheet'!$D247,'Crash Types &amp; Calculations'!$M$5:$N$9,2,FALSE)),VLOOKUP("Wet Pavement",'Crash Types &amp; Calculations'!$D$5:$K$26,8,FALSE),FALSE))</f>
        <v>1</v>
      </c>
      <c r="AQ247" s="286">
        <f ca="1">IF(OR(ISBLANK('Worksheet 2b'!$D$13),ISBLANK($D247),ISBLANK($E247),$G247="N",ISBLANK($G247)),1,VLOOKUP('Worksheet 2b'!$D$13,INDIRECT(VLOOKUP('Crash Summary Worksheet'!$D247,'Crash Types &amp; Calculations'!$M$5:$N$9,2,FALSE)),VLOOKUP("Night",'Crash Types &amp; Calculations'!$D$5:$K$26,8,FALSE),FALSE))</f>
        <v>1</v>
      </c>
      <c r="AR247" s="288">
        <f t="shared" si="33"/>
        <v>0</v>
      </c>
      <c r="AS247" s="284">
        <f ca="1">IF(OR(ISBLANK('Worksheet 2b'!$D$27),ISBLANK($D247),ISBLANK($E247),ISERROR(VLOOKUP('Worksheet 2b'!$D$27,INDIRECT(VLOOKUP('Crash Summary Worksheet'!$D247,'Crash Types &amp; Calculations'!$M$5:$N$9,2,FALSE)),VLOOKUP('Crash Summary Worksheet'!$E247,'Crash Types &amp; Calculations'!$D$5:$K$26,8,FALSE),FALSE))),1,VLOOKUP('Worksheet 2b'!$D$27,INDIRECT(VLOOKUP('Crash Summary Worksheet'!$D247,'Crash Types &amp; Calculations'!$M$5:$N$9,2,FALSE)),VLOOKUP('Crash Summary Worksheet'!$E247,'Crash Types &amp; Calculations'!$D$5:$K$26,8,FALSE),FALSE))</f>
        <v>1</v>
      </c>
      <c r="AT247" s="285">
        <f ca="1">IF(OR(ISBLANK('Worksheet 2b'!$D$27),ISBLANK($D247),ISBLANK($E247),$H247="N",ISBLANK($H247)),1,VLOOKUP('Worksheet 2b'!$D$27,INDIRECT(VLOOKUP('Crash Summary Worksheet'!$D247,'Crash Types &amp; Calculations'!$M$5:$N$9,2,FALSE)),VLOOKUP("Wet Pavement",'Crash Types &amp; Calculations'!$D$5:$K$26,8,FALSE),FALSE))</f>
        <v>1</v>
      </c>
      <c r="AU247" s="286">
        <f ca="1">IF(OR(ISBLANK('Worksheet 2b'!$D$27),ISBLANK($D247),ISBLANK($E247),$G247="N",ISBLANK($G247)),1,VLOOKUP('Worksheet 2b'!$D$27,INDIRECT(VLOOKUP('Crash Summary Worksheet'!$D247,'Crash Types &amp; Calculations'!$M$5:$N$9,2,FALSE)),VLOOKUP("Night",'Crash Types &amp; Calculations'!$D$5:$K$26,8,FALSE),FALSE))</f>
        <v>1</v>
      </c>
      <c r="AV247" s="288">
        <f t="shared" si="34"/>
        <v>0</v>
      </c>
      <c r="AW247" s="284">
        <f ca="1">IF(OR(ISBLANK('Worksheet 2b'!$D$41),ISBLANK($D247),ISBLANK($E247),ISERROR(VLOOKUP('Worksheet 2b'!$D$41,INDIRECT(VLOOKUP('Crash Summary Worksheet'!$D247,'Crash Types &amp; Calculations'!$M$5:$N$9,2,FALSE)),VLOOKUP('Crash Summary Worksheet'!$E247,'Crash Types &amp; Calculations'!$D$5:$K$26,8,FALSE),FALSE))),1,VLOOKUP('Worksheet 2b'!$D$41,INDIRECT(VLOOKUP('Crash Summary Worksheet'!$D247,'Crash Types &amp; Calculations'!$M$5:$N$9,2,FALSE)),VLOOKUP('Crash Summary Worksheet'!$E247,'Crash Types &amp; Calculations'!$D$5:$K$26,8,FALSE),FALSE))</f>
        <v>1</v>
      </c>
      <c r="AX247" s="285">
        <f ca="1">IF(OR(ISBLANK('Worksheet 2b'!$D$41),ISBLANK($D247),ISBLANK($E247),$H247="N",ISBLANK($H247)),1,VLOOKUP('Worksheet 2b'!$D$41,INDIRECT(VLOOKUP('Crash Summary Worksheet'!$D247,'Crash Types &amp; Calculations'!$M$5:$N$9,2,FALSE)),VLOOKUP("Wet Pavement",'Crash Types &amp; Calculations'!$D$5:$K$26,8,FALSE),FALSE))</f>
        <v>1</v>
      </c>
      <c r="AY247" s="287">
        <f ca="1">IF(OR(ISBLANK('Worksheet 2b'!$D$41),ISBLANK($D247),ISBLANK($E247),$G247="N",ISBLANK($G247)),1,VLOOKUP('Worksheet 2b'!$D$41,INDIRECT(VLOOKUP('Crash Summary Worksheet'!$D247,'Crash Types &amp; Calculations'!$M$5:$N$9,2,FALSE)),VLOOKUP("Night",'Crash Types &amp; Calculations'!$D$5:$K$26,8,FALSE),FALSE))</f>
        <v>1</v>
      </c>
      <c r="AZ247" s="288">
        <f t="shared" si="35"/>
        <v>0</v>
      </c>
    </row>
    <row r="248" spans="1:52" x14ac:dyDescent="0.2">
      <c r="A248" s="618">
        <v>243</v>
      </c>
      <c r="B248" s="118"/>
      <c r="C248" s="119"/>
      <c r="D248" s="117"/>
      <c r="E248" s="117"/>
      <c r="F248" s="117"/>
      <c r="G248" s="118"/>
      <c r="H248" s="118"/>
      <c r="I248" s="118"/>
      <c r="J248" s="118"/>
      <c r="K248" s="117"/>
      <c r="L248" s="120"/>
      <c r="M248" s="289">
        <f t="shared" si="36"/>
        <v>0</v>
      </c>
      <c r="N248" s="290">
        <f t="shared" si="37"/>
        <v>1</v>
      </c>
      <c r="O248" s="283">
        <f>IF(ISBLANK('Worksheet 2a'!$D$13),1,
IF(AND(MAX(AC248:AE248)&gt;1,MIN(AC248:AE248)&lt;=1),MAX(AC248:AE248)*MIN(AC248:AE248),
IF(MIN(AC248:AE248)&gt;=1,MAX(AC248:AE248),MIN(AC248:AE248))))</f>
        <v>1</v>
      </c>
      <c r="P248" s="283">
        <f>IF(ISBLANK('Worksheet 2a'!$D$27),1,
IF(AND(MAX(AG248:AI248)&gt;1,MIN(AG248:AI248)&lt;=1),MAX(AG248:AI248)*MIN(AG248:AI248),
IF(MIN(AG248:AI248)&gt;=1,MAX(AG248:AI248),MIN(AG248:AI248))))</f>
        <v>1</v>
      </c>
      <c r="Q248" s="283">
        <f>IF(ISBLANK('Worksheet 2a'!$D$41),1,
IF(AND(MAX(AK248:AM248)&gt;1,MIN(AK248:AM248)&lt;=1),MAX(AK248:AM248)*MIN(AK248:AM248),
IF(MIN(AK248:AM248)&gt;=1,MAX(AK248:AM248),MIN(AK248:AM248))))</f>
        <v>1</v>
      </c>
      <c r="R248" s="283">
        <f>IF(ISBLANK('Worksheet 2b'!$D$13),1,
IF(AND(MAX(AO248:AQ248)&gt;1,MIN(AO248:AQ248)&lt;=1),MAX(AO248:AQ248)*MIN(AO248:AQ248),
IF(MIN(AO248:AQ248)&gt;=1,MAX(AO248:AQ248),MIN(AO248:AQ248))))</f>
        <v>1</v>
      </c>
      <c r="S248" s="283">
        <f>IF(ISBLANK('Worksheet 2b'!$D$27),1,
IF(AND(MAX(AS248:AU248)&gt;1,MIN(AS248:AU248)&lt;=1),MAX(AS248:AU248)*MIN(AS248:AU248),
IF(MIN(AS248:AU248)&gt;=1,MAX(AS248:AU248),MIN(AS248:AU248))))</f>
        <v>1</v>
      </c>
      <c r="T248" s="283">
        <f>IF(ISBLANK('Worksheet 2b'!$D$41),1,
IF(AND(MAX(AW248:AY248)&gt;1,MIN(AW248:AY248)&lt;=1),MAX(AW248:AY248)*MIN(AW248:AY248),
IF(MIN(AW248:AY248)&gt;=1,MAX(AW248:AY248),MIN(AW248:AY248))))</f>
        <v>1</v>
      </c>
      <c r="U248" s="669" cm="1">
        <f t="array" ref="U248">IF(MAX(O248:T248)&lt;=1,1,PRODUCT(IF(O248:T248&gt;=1,O248:T248)))</f>
        <v>1</v>
      </c>
      <c r="V248" s="669">
        <f t="shared" si="38"/>
        <v>1</v>
      </c>
      <c r="W248" s="683" t="str">
        <f t="shared" si="39"/>
        <v>X</v>
      </c>
      <c r="X248" s="683">
        <f>IF(P248=MIN($O248:$T248),IF(COUNTIF($W248:W248,"X")&gt;0,P248,"X"),P248)</f>
        <v>1</v>
      </c>
      <c r="Y248" s="683">
        <f>IF(Q248=MIN($O248:$T248),IF(COUNTIF($W248:X248,"X")&gt;0,Q248,"X"),Q248)</f>
        <v>1</v>
      </c>
      <c r="Z248" s="683">
        <f>IF(R248=MIN($O248:$T248),IF(COUNTIF($W248:Y248,"X")&gt;0,R248,"X"),R248)</f>
        <v>1</v>
      </c>
      <c r="AA248" s="683">
        <f>IF(S248=MIN($O248:$T248),IF(COUNTIF($W248:Z248,"X")&gt;0,S248,"X"),S248)</f>
        <v>1</v>
      </c>
      <c r="AB248" s="684">
        <f>IF(T248=MIN($O248:$T248),IF(COUNTIF($W248:AA248,"X")&gt;0,T248,"X"),T248)</f>
        <v>1</v>
      </c>
      <c r="AC248" s="284">
        <f ca="1">IF(OR(ISBLANK('Worksheet 2a'!$D$13),ISBLANK($D248),ISBLANK($E248),ISERROR(VLOOKUP('Worksheet 2a'!$D$13,INDIRECT(VLOOKUP('Crash Summary Worksheet'!$D248,'Crash Types &amp; Calculations'!$M$5:$N$9,2,FALSE)),VLOOKUP('Crash Summary Worksheet'!$E248,'Crash Types &amp; Calculations'!$D$5:$K$26,8,FALSE),FALSE))),1,VLOOKUP('Worksheet 2a'!$D$13,INDIRECT(VLOOKUP('Crash Summary Worksheet'!$D248,'Crash Types &amp; Calculations'!$M$5:$N$9,2,FALSE)),VLOOKUP('Crash Summary Worksheet'!$E248,'Crash Types &amp; Calculations'!$D$5:$K$26,8,FALSE),FALSE))</f>
        <v>1</v>
      </c>
      <c r="AD248" s="285">
        <f ca="1">IF(OR(ISBLANK('Worksheet 2a'!$D$13),ISBLANK($D248),ISBLANK($E248),$H248="N",ISBLANK($H248)),1,VLOOKUP('Worksheet 2a'!$D$13,INDIRECT(VLOOKUP('Crash Summary Worksheet'!$D248,'Crash Types &amp; Calculations'!$M$5:$N$9,2,FALSE)),VLOOKUP("Wet Pavement",'Crash Types &amp; Calculations'!$D$5:$K$26,8,FALSE),FALSE))</f>
        <v>1</v>
      </c>
      <c r="AE248" s="286">
        <f ca="1">IF(OR(ISBLANK('Worksheet 2a'!$D$13),ISBLANK($D248),ISBLANK($E248),$G248="N",ISBLANK($G248)),1,VLOOKUP('Worksheet 2a'!$D$13,INDIRECT(VLOOKUP('Crash Summary Worksheet'!$D248,'Crash Types &amp; Calculations'!$M$5:$N$9,2,FALSE)),VLOOKUP("Night",'Crash Types &amp; Calculations'!$D$5:$K$26,8,FALSE),FALSE))</f>
        <v>1</v>
      </c>
      <c r="AF248" s="288">
        <f t="shared" si="30"/>
        <v>0</v>
      </c>
      <c r="AG248" s="284">
        <f ca="1">IF(OR(ISBLANK('Worksheet 2a'!$D$27),ISBLANK($D248),ISBLANK($E248),ISERROR(VLOOKUP('Worksheet 2a'!$D$27,INDIRECT(VLOOKUP('Crash Summary Worksheet'!$D248,'Crash Types &amp; Calculations'!$M$5:$N$9,2,FALSE)),VLOOKUP('Crash Summary Worksheet'!$E248,'Crash Types &amp; Calculations'!$D$5:$K$26,8,FALSE),FALSE))),1,VLOOKUP('Worksheet 2a'!$D$27,INDIRECT(VLOOKUP('Crash Summary Worksheet'!$D248,'Crash Types &amp; Calculations'!$M$5:$N$9,2,FALSE)),VLOOKUP('Crash Summary Worksheet'!$E248,'Crash Types &amp; Calculations'!$D$5:$K$26,8,FALSE),FALSE))</f>
        <v>1</v>
      </c>
      <c r="AH248" s="285">
        <f ca="1">IF(OR(ISBLANK('Worksheet 2a'!$D$27),ISBLANK($D248),ISBLANK($E248),$H248="N",ISBLANK($H248)),1,VLOOKUP('Worksheet 2a'!$D$27,INDIRECT(VLOOKUP('Crash Summary Worksheet'!$D248,'Crash Types &amp; Calculations'!$M$5:$N$9,2,FALSE)),VLOOKUP("Wet Pavement",'Crash Types &amp; Calculations'!$D$5:$K$26,8,FALSE),FALSE))</f>
        <v>1</v>
      </c>
      <c r="AI248" s="286">
        <f ca="1">IF(OR(ISBLANK('Worksheet 2a'!$D$27),ISBLANK($D248),ISBLANK($E248),$G248="N",ISBLANK($G248)),1,VLOOKUP('Worksheet 2a'!$D$27,INDIRECT(VLOOKUP('Crash Summary Worksheet'!$D248,'Crash Types &amp; Calculations'!$M$5:$N$9,2,FALSE)),VLOOKUP("Night",'Crash Types &amp; Calculations'!$D$5:$K$26,8,FALSE),FALSE))</f>
        <v>1</v>
      </c>
      <c r="AJ248" s="288">
        <f t="shared" si="31"/>
        <v>0</v>
      </c>
      <c r="AK248" s="284">
        <f ca="1">IF(OR(ISBLANK('Worksheet 2a'!$D$41),ISBLANK($D248),ISBLANK($E248),ISERROR(VLOOKUP('Worksheet 2a'!$D$41,INDIRECT(VLOOKUP('Crash Summary Worksheet'!$D248,'Crash Types &amp; Calculations'!$M$5:$N$9,2,FALSE)),VLOOKUP('Crash Summary Worksheet'!$E248,'Crash Types &amp; Calculations'!$D$5:$K$26,8,FALSE),FALSE))),1,VLOOKUP('Worksheet 2a'!$D$41,INDIRECT(VLOOKUP('Crash Summary Worksheet'!$D248,'Crash Types &amp; Calculations'!$M$5:$N$9,2,FALSE)),VLOOKUP('Crash Summary Worksheet'!$E248,'Crash Types &amp; Calculations'!$D$5:$K$26,8,FALSE),FALSE))</f>
        <v>1</v>
      </c>
      <c r="AL248" s="285">
        <f ca="1">IF(OR(ISBLANK('Worksheet 2a'!$D$41),ISBLANK($D248),ISBLANK($E248),$H248="N",ISBLANK($H248)),1,VLOOKUP('Worksheet 2a'!$D$41,INDIRECT(VLOOKUP('Crash Summary Worksheet'!$D248,'Crash Types &amp; Calculations'!$M$5:$N$9,2,FALSE)),VLOOKUP("Wet Pavement",'Crash Types &amp; Calculations'!$D$5:$K$26,8,FALSE),FALSE))</f>
        <v>1</v>
      </c>
      <c r="AM248" s="287">
        <f ca="1">IF(OR(ISBLANK('Worksheet 2a'!$D$41),ISBLANK($D248),ISBLANK($E248),$G248="N",ISBLANK($G248)),1,VLOOKUP('Worksheet 2a'!$D$41,INDIRECT(VLOOKUP('Crash Summary Worksheet'!$D248,'Crash Types &amp; Calculations'!$M$5:$N$9,2,FALSE)),VLOOKUP("Night",'Crash Types &amp; Calculations'!$D$5:$K$26,8,FALSE),FALSE))</f>
        <v>1</v>
      </c>
      <c r="AN248" s="288">
        <f t="shared" si="32"/>
        <v>0</v>
      </c>
      <c r="AO248" s="284">
        <f ca="1">IF(OR(ISBLANK('Worksheet 2b'!$D$13),ISBLANK($D248),ISBLANK($E248),ISERROR(VLOOKUP('Worksheet 2b'!$D$13,INDIRECT(VLOOKUP('Crash Summary Worksheet'!$D248,'Crash Types &amp; Calculations'!$M$5:$N$9,2,FALSE)),VLOOKUP('Crash Summary Worksheet'!$E248,'Crash Types &amp; Calculations'!$D$5:$K$26,8,FALSE),FALSE))),1,VLOOKUP('Worksheet 2b'!$D$13,INDIRECT(VLOOKUP('Crash Summary Worksheet'!$D248,'Crash Types &amp; Calculations'!$M$5:$N$9,2,FALSE)),VLOOKUP('Crash Summary Worksheet'!$E248,'Crash Types &amp; Calculations'!$D$5:$K$26,8,FALSE),FALSE))</f>
        <v>1</v>
      </c>
      <c r="AP248" s="285">
        <f ca="1">IF(OR(ISBLANK('Worksheet 2b'!$D$13),ISBLANK($D248),ISBLANK($E248),$H248="N",ISBLANK($H248)),1,VLOOKUP('Worksheet 2b'!$D$13,INDIRECT(VLOOKUP('Crash Summary Worksheet'!$D248,'Crash Types &amp; Calculations'!$M$5:$N$9,2,FALSE)),VLOOKUP("Wet Pavement",'Crash Types &amp; Calculations'!$D$5:$K$26,8,FALSE),FALSE))</f>
        <v>1</v>
      </c>
      <c r="AQ248" s="286">
        <f ca="1">IF(OR(ISBLANK('Worksheet 2b'!$D$13),ISBLANK($D248),ISBLANK($E248),$G248="N",ISBLANK($G248)),1,VLOOKUP('Worksheet 2b'!$D$13,INDIRECT(VLOOKUP('Crash Summary Worksheet'!$D248,'Crash Types &amp; Calculations'!$M$5:$N$9,2,FALSE)),VLOOKUP("Night",'Crash Types &amp; Calculations'!$D$5:$K$26,8,FALSE),FALSE))</f>
        <v>1</v>
      </c>
      <c r="AR248" s="288">
        <f t="shared" si="33"/>
        <v>0</v>
      </c>
      <c r="AS248" s="284">
        <f ca="1">IF(OR(ISBLANK('Worksheet 2b'!$D$27),ISBLANK($D248),ISBLANK($E248),ISERROR(VLOOKUP('Worksheet 2b'!$D$27,INDIRECT(VLOOKUP('Crash Summary Worksheet'!$D248,'Crash Types &amp; Calculations'!$M$5:$N$9,2,FALSE)),VLOOKUP('Crash Summary Worksheet'!$E248,'Crash Types &amp; Calculations'!$D$5:$K$26,8,FALSE),FALSE))),1,VLOOKUP('Worksheet 2b'!$D$27,INDIRECT(VLOOKUP('Crash Summary Worksheet'!$D248,'Crash Types &amp; Calculations'!$M$5:$N$9,2,FALSE)),VLOOKUP('Crash Summary Worksheet'!$E248,'Crash Types &amp; Calculations'!$D$5:$K$26,8,FALSE),FALSE))</f>
        <v>1</v>
      </c>
      <c r="AT248" s="285">
        <f ca="1">IF(OR(ISBLANK('Worksheet 2b'!$D$27),ISBLANK($D248),ISBLANK($E248),$H248="N",ISBLANK($H248)),1,VLOOKUP('Worksheet 2b'!$D$27,INDIRECT(VLOOKUP('Crash Summary Worksheet'!$D248,'Crash Types &amp; Calculations'!$M$5:$N$9,2,FALSE)),VLOOKUP("Wet Pavement",'Crash Types &amp; Calculations'!$D$5:$K$26,8,FALSE),FALSE))</f>
        <v>1</v>
      </c>
      <c r="AU248" s="286">
        <f ca="1">IF(OR(ISBLANK('Worksheet 2b'!$D$27),ISBLANK($D248),ISBLANK($E248),$G248="N",ISBLANK($G248)),1,VLOOKUP('Worksheet 2b'!$D$27,INDIRECT(VLOOKUP('Crash Summary Worksheet'!$D248,'Crash Types &amp; Calculations'!$M$5:$N$9,2,FALSE)),VLOOKUP("Night",'Crash Types &amp; Calculations'!$D$5:$K$26,8,FALSE),FALSE))</f>
        <v>1</v>
      </c>
      <c r="AV248" s="288">
        <f t="shared" si="34"/>
        <v>0</v>
      </c>
      <c r="AW248" s="284">
        <f ca="1">IF(OR(ISBLANK('Worksheet 2b'!$D$41),ISBLANK($D248),ISBLANK($E248),ISERROR(VLOOKUP('Worksheet 2b'!$D$41,INDIRECT(VLOOKUP('Crash Summary Worksheet'!$D248,'Crash Types &amp; Calculations'!$M$5:$N$9,2,FALSE)),VLOOKUP('Crash Summary Worksheet'!$E248,'Crash Types &amp; Calculations'!$D$5:$K$26,8,FALSE),FALSE))),1,VLOOKUP('Worksheet 2b'!$D$41,INDIRECT(VLOOKUP('Crash Summary Worksheet'!$D248,'Crash Types &amp; Calculations'!$M$5:$N$9,2,FALSE)),VLOOKUP('Crash Summary Worksheet'!$E248,'Crash Types &amp; Calculations'!$D$5:$K$26,8,FALSE),FALSE))</f>
        <v>1</v>
      </c>
      <c r="AX248" s="285">
        <f ca="1">IF(OR(ISBLANK('Worksheet 2b'!$D$41),ISBLANK($D248),ISBLANK($E248),$H248="N",ISBLANK($H248)),1,VLOOKUP('Worksheet 2b'!$D$41,INDIRECT(VLOOKUP('Crash Summary Worksheet'!$D248,'Crash Types &amp; Calculations'!$M$5:$N$9,2,FALSE)),VLOOKUP("Wet Pavement",'Crash Types &amp; Calculations'!$D$5:$K$26,8,FALSE),FALSE))</f>
        <v>1</v>
      </c>
      <c r="AY248" s="287">
        <f ca="1">IF(OR(ISBLANK('Worksheet 2b'!$D$41),ISBLANK($D248),ISBLANK($E248),$G248="N",ISBLANK($G248)),1,VLOOKUP('Worksheet 2b'!$D$41,INDIRECT(VLOOKUP('Crash Summary Worksheet'!$D248,'Crash Types &amp; Calculations'!$M$5:$N$9,2,FALSE)),VLOOKUP("Night",'Crash Types &amp; Calculations'!$D$5:$K$26,8,FALSE),FALSE))</f>
        <v>1</v>
      </c>
      <c r="AZ248" s="288">
        <f t="shared" si="35"/>
        <v>0</v>
      </c>
    </row>
    <row r="249" spans="1:52" x14ac:dyDescent="0.2">
      <c r="A249" s="618">
        <v>244</v>
      </c>
      <c r="B249" s="118"/>
      <c r="C249" s="119"/>
      <c r="D249" s="117"/>
      <c r="E249" s="117"/>
      <c r="F249" s="117"/>
      <c r="G249" s="118"/>
      <c r="H249" s="118"/>
      <c r="I249" s="118"/>
      <c r="J249" s="118"/>
      <c r="K249" s="117"/>
      <c r="L249" s="120"/>
      <c r="M249" s="289">
        <f t="shared" si="36"/>
        <v>0</v>
      </c>
      <c r="N249" s="290">
        <f t="shared" si="37"/>
        <v>1</v>
      </c>
      <c r="O249" s="283">
        <f>IF(ISBLANK('Worksheet 2a'!$D$13),1,
IF(AND(MAX(AC249:AE249)&gt;1,MIN(AC249:AE249)&lt;=1),MAX(AC249:AE249)*MIN(AC249:AE249),
IF(MIN(AC249:AE249)&gt;=1,MAX(AC249:AE249),MIN(AC249:AE249))))</f>
        <v>1</v>
      </c>
      <c r="P249" s="283">
        <f>IF(ISBLANK('Worksheet 2a'!$D$27),1,
IF(AND(MAX(AG249:AI249)&gt;1,MIN(AG249:AI249)&lt;=1),MAX(AG249:AI249)*MIN(AG249:AI249),
IF(MIN(AG249:AI249)&gt;=1,MAX(AG249:AI249),MIN(AG249:AI249))))</f>
        <v>1</v>
      </c>
      <c r="Q249" s="283">
        <f>IF(ISBLANK('Worksheet 2a'!$D$41),1,
IF(AND(MAX(AK249:AM249)&gt;1,MIN(AK249:AM249)&lt;=1),MAX(AK249:AM249)*MIN(AK249:AM249),
IF(MIN(AK249:AM249)&gt;=1,MAX(AK249:AM249),MIN(AK249:AM249))))</f>
        <v>1</v>
      </c>
      <c r="R249" s="283">
        <f>IF(ISBLANK('Worksheet 2b'!$D$13),1,
IF(AND(MAX(AO249:AQ249)&gt;1,MIN(AO249:AQ249)&lt;=1),MAX(AO249:AQ249)*MIN(AO249:AQ249),
IF(MIN(AO249:AQ249)&gt;=1,MAX(AO249:AQ249),MIN(AO249:AQ249))))</f>
        <v>1</v>
      </c>
      <c r="S249" s="283">
        <f>IF(ISBLANK('Worksheet 2b'!$D$27),1,
IF(AND(MAX(AS249:AU249)&gt;1,MIN(AS249:AU249)&lt;=1),MAX(AS249:AU249)*MIN(AS249:AU249),
IF(MIN(AS249:AU249)&gt;=1,MAX(AS249:AU249),MIN(AS249:AU249))))</f>
        <v>1</v>
      </c>
      <c r="T249" s="283">
        <f>IF(ISBLANK('Worksheet 2b'!$D$41),1,
IF(AND(MAX(AW249:AY249)&gt;1,MIN(AW249:AY249)&lt;=1),MAX(AW249:AY249)*MIN(AW249:AY249),
IF(MIN(AW249:AY249)&gt;=1,MAX(AW249:AY249),MIN(AW249:AY249))))</f>
        <v>1</v>
      </c>
      <c r="U249" s="669" cm="1">
        <f t="array" ref="U249">IF(MAX(O249:T249)&lt;=1,1,PRODUCT(IF(O249:T249&gt;=1,O249:T249)))</f>
        <v>1</v>
      </c>
      <c r="V249" s="669">
        <f t="shared" si="38"/>
        <v>1</v>
      </c>
      <c r="W249" s="683" t="str">
        <f t="shared" si="39"/>
        <v>X</v>
      </c>
      <c r="X249" s="683">
        <f>IF(P249=MIN($O249:$T249),IF(COUNTIF($W249:W249,"X")&gt;0,P249,"X"),P249)</f>
        <v>1</v>
      </c>
      <c r="Y249" s="683">
        <f>IF(Q249=MIN($O249:$T249),IF(COUNTIF($W249:X249,"X")&gt;0,Q249,"X"),Q249)</f>
        <v>1</v>
      </c>
      <c r="Z249" s="683">
        <f>IF(R249=MIN($O249:$T249),IF(COUNTIF($W249:Y249,"X")&gt;0,R249,"X"),R249)</f>
        <v>1</v>
      </c>
      <c r="AA249" s="683">
        <f>IF(S249=MIN($O249:$T249),IF(COUNTIF($W249:Z249,"X")&gt;0,S249,"X"),S249)</f>
        <v>1</v>
      </c>
      <c r="AB249" s="684">
        <f>IF(T249=MIN($O249:$T249),IF(COUNTIF($W249:AA249,"X")&gt;0,T249,"X"),T249)</f>
        <v>1</v>
      </c>
      <c r="AC249" s="284">
        <f ca="1">IF(OR(ISBLANK('Worksheet 2a'!$D$13),ISBLANK($D249),ISBLANK($E249),ISERROR(VLOOKUP('Worksheet 2a'!$D$13,INDIRECT(VLOOKUP('Crash Summary Worksheet'!$D249,'Crash Types &amp; Calculations'!$M$5:$N$9,2,FALSE)),VLOOKUP('Crash Summary Worksheet'!$E249,'Crash Types &amp; Calculations'!$D$5:$K$26,8,FALSE),FALSE))),1,VLOOKUP('Worksheet 2a'!$D$13,INDIRECT(VLOOKUP('Crash Summary Worksheet'!$D249,'Crash Types &amp; Calculations'!$M$5:$N$9,2,FALSE)),VLOOKUP('Crash Summary Worksheet'!$E249,'Crash Types &amp; Calculations'!$D$5:$K$26,8,FALSE),FALSE))</f>
        <v>1</v>
      </c>
      <c r="AD249" s="285">
        <f ca="1">IF(OR(ISBLANK('Worksheet 2a'!$D$13),ISBLANK($D249),ISBLANK($E249),$H249="N",ISBLANK($H249)),1,VLOOKUP('Worksheet 2a'!$D$13,INDIRECT(VLOOKUP('Crash Summary Worksheet'!$D249,'Crash Types &amp; Calculations'!$M$5:$N$9,2,FALSE)),VLOOKUP("Wet Pavement",'Crash Types &amp; Calculations'!$D$5:$K$26,8,FALSE),FALSE))</f>
        <v>1</v>
      </c>
      <c r="AE249" s="286">
        <f ca="1">IF(OR(ISBLANK('Worksheet 2a'!$D$13),ISBLANK($D249),ISBLANK($E249),$G249="N",ISBLANK($G249)),1,VLOOKUP('Worksheet 2a'!$D$13,INDIRECT(VLOOKUP('Crash Summary Worksheet'!$D249,'Crash Types &amp; Calculations'!$M$5:$N$9,2,FALSE)),VLOOKUP("Night",'Crash Types &amp; Calculations'!$D$5:$K$26,8,FALSE),FALSE))</f>
        <v>1</v>
      </c>
      <c r="AF249" s="288">
        <f t="shared" si="30"/>
        <v>0</v>
      </c>
      <c r="AG249" s="284">
        <f ca="1">IF(OR(ISBLANK('Worksheet 2a'!$D$27),ISBLANK($D249),ISBLANK($E249),ISERROR(VLOOKUP('Worksheet 2a'!$D$27,INDIRECT(VLOOKUP('Crash Summary Worksheet'!$D249,'Crash Types &amp; Calculations'!$M$5:$N$9,2,FALSE)),VLOOKUP('Crash Summary Worksheet'!$E249,'Crash Types &amp; Calculations'!$D$5:$K$26,8,FALSE),FALSE))),1,VLOOKUP('Worksheet 2a'!$D$27,INDIRECT(VLOOKUP('Crash Summary Worksheet'!$D249,'Crash Types &amp; Calculations'!$M$5:$N$9,2,FALSE)),VLOOKUP('Crash Summary Worksheet'!$E249,'Crash Types &amp; Calculations'!$D$5:$K$26,8,FALSE),FALSE))</f>
        <v>1</v>
      </c>
      <c r="AH249" s="285">
        <f ca="1">IF(OR(ISBLANK('Worksheet 2a'!$D$27),ISBLANK($D249),ISBLANK($E249),$H249="N",ISBLANK($H249)),1,VLOOKUP('Worksheet 2a'!$D$27,INDIRECT(VLOOKUP('Crash Summary Worksheet'!$D249,'Crash Types &amp; Calculations'!$M$5:$N$9,2,FALSE)),VLOOKUP("Wet Pavement",'Crash Types &amp; Calculations'!$D$5:$K$26,8,FALSE),FALSE))</f>
        <v>1</v>
      </c>
      <c r="AI249" s="286">
        <f ca="1">IF(OR(ISBLANK('Worksheet 2a'!$D$27),ISBLANK($D249),ISBLANK($E249),$G249="N",ISBLANK($G249)),1,VLOOKUP('Worksheet 2a'!$D$27,INDIRECT(VLOOKUP('Crash Summary Worksheet'!$D249,'Crash Types &amp; Calculations'!$M$5:$N$9,2,FALSE)),VLOOKUP("Night",'Crash Types &amp; Calculations'!$D$5:$K$26,8,FALSE),FALSE))</f>
        <v>1</v>
      </c>
      <c r="AJ249" s="288">
        <f t="shared" si="31"/>
        <v>0</v>
      </c>
      <c r="AK249" s="284">
        <f ca="1">IF(OR(ISBLANK('Worksheet 2a'!$D$41),ISBLANK($D249),ISBLANK($E249),ISERROR(VLOOKUP('Worksheet 2a'!$D$41,INDIRECT(VLOOKUP('Crash Summary Worksheet'!$D249,'Crash Types &amp; Calculations'!$M$5:$N$9,2,FALSE)),VLOOKUP('Crash Summary Worksheet'!$E249,'Crash Types &amp; Calculations'!$D$5:$K$26,8,FALSE),FALSE))),1,VLOOKUP('Worksheet 2a'!$D$41,INDIRECT(VLOOKUP('Crash Summary Worksheet'!$D249,'Crash Types &amp; Calculations'!$M$5:$N$9,2,FALSE)),VLOOKUP('Crash Summary Worksheet'!$E249,'Crash Types &amp; Calculations'!$D$5:$K$26,8,FALSE),FALSE))</f>
        <v>1</v>
      </c>
      <c r="AL249" s="285">
        <f ca="1">IF(OR(ISBLANK('Worksheet 2a'!$D$41),ISBLANK($D249),ISBLANK($E249),$H249="N",ISBLANK($H249)),1,VLOOKUP('Worksheet 2a'!$D$41,INDIRECT(VLOOKUP('Crash Summary Worksheet'!$D249,'Crash Types &amp; Calculations'!$M$5:$N$9,2,FALSE)),VLOOKUP("Wet Pavement",'Crash Types &amp; Calculations'!$D$5:$K$26,8,FALSE),FALSE))</f>
        <v>1</v>
      </c>
      <c r="AM249" s="287">
        <f ca="1">IF(OR(ISBLANK('Worksheet 2a'!$D$41),ISBLANK($D249),ISBLANK($E249),$G249="N",ISBLANK($G249)),1,VLOOKUP('Worksheet 2a'!$D$41,INDIRECT(VLOOKUP('Crash Summary Worksheet'!$D249,'Crash Types &amp; Calculations'!$M$5:$N$9,2,FALSE)),VLOOKUP("Night",'Crash Types &amp; Calculations'!$D$5:$K$26,8,FALSE),FALSE))</f>
        <v>1</v>
      </c>
      <c r="AN249" s="288">
        <f t="shared" si="32"/>
        <v>0</v>
      </c>
      <c r="AO249" s="284">
        <f ca="1">IF(OR(ISBLANK('Worksheet 2b'!$D$13),ISBLANK($D249),ISBLANK($E249),ISERROR(VLOOKUP('Worksheet 2b'!$D$13,INDIRECT(VLOOKUP('Crash Summary Worksheet'!$D249,'Crash Types &amp; Calculations'!$M$5:$N$9,2,FALSE)),VLOOKUP('Crash Summary Worksheet'!$E249,'Crash Types &amp; Calculations'!$D$5:$K$26,8,FALSE),FALSE))),1,VLOOKUP('Worksheet 2b'!$D$13,INDIRECT(VLOOKUP('Crash Summary Worksheet'!$D249,'Crash Types &amp; Calculations'!$M$5:$N$9,2,FALSE)),VLOOKUP('Crash Summary Worksheet'!$E249,'Crash Types &amp; Calculations'!$D$5:$K$26,8,FALSE),FALSE))</f>
        <v>1</v>
      </c>
      <c r="AP249" s="285">
        <f ca="1">IF(OR(ISBLANK('Worksheet 2b'!$D$13),ISBLANK($D249),ISBLANK($E249),$H249="N",ISBLANK($H249)),1,VLOOKUP('Worksheet 2b'!$D$13,INDIRECT(VLOOKUP('Crash Summary Worksheet'!$D249,'Crash Types &amp; Calculations'!$M$5:$N$9,2,FALSE)),VLOOKUP("Wet Pavement",'Crash Types &amp; Calculations'!$D$5:$K$26,8,FALSE),FALSE))</f>
        <v>1</v>
      </c>
      <c r="AQ249" s="286">
        <f ca="1">IF(OR(ISBLANK('Worksheet 2b'!$D$13),ISBLANK($D249),ISBLANK($E249),$G249="N",ISBLANK($G249)),1,VLOOKUP('Worksheet 2b'!$D$13,INDIRECT(VLOOKUP('Crash Summary Worksheet'!$D249,'Crash Types &amp; Calculations'!$M$5:$N$9,2,FALSE)),VLOOKUP("Night",'Crash Types &amp; Calculations'!$D$5:$K$26,8,FALSE),FALSE))</f>
        <v>1</v>
      </c>
      <c r="AR249" s="288">
        <f t="shared" si="33"/>
        <v>0</v>
      </c>
      <c r="AS249" s="284">
        <f ca="1">IF(OR(ISBLANK('Worksheet 2b'!$D$27),ISBLANK($D249),ISBLANK($E249),ISERROR(VLOOKUP('Worksheet 2b'!$D$27,INDIRECT(VLOOKUP('Crash Summary Worksheet'!$D249,'Crash Types &amp; Calculations'!$M$5:$N$9,2,FALSE)),VLOOKUP('Crash Summary Worksheet'!$E249,'Crash Types &amp; Calculations'!$D$5:$K$26,8,FALSE),FALSE))),1,VLOOKUP('Worksheet 2b'!$D$27,INDIRECT(VLOOKUP('Crash Summary Worksheet'!$D249,'Crash Types &amp; Calculations'!$M$5:$N$9,2,FALSE)),VLOOKUP('Crash Summary Worksheet'!$E249,'Crash Types &amp; Calculations'!$D$5:$K$26,8,FALSE),FALSE))</f>
        <v>1</v>
      </c>
      <c r="AT249" s="285">
        <f ca="1">IF(OR(ISBLANK('Worksheet 2b'!$D$27),ISBLANK($D249),ISBLANK($E249),$H249="N",ISBLANK($H249)),1,VLOOKUP('Worksheet 2b'!$D$27,INDIRECT(VLOOKUP('Crash Summary Worksheet'!$D249,'Crash Types &amp; Calculations'!$M$5:$N$9,2,FALSE)),VLOOKUP("Wet Pavement",'Crash Types &amp; Calculations'!$D$5:$K$26,8,FALSE),FALSE))</f>
        <v>1</v>
      </c>
      <c r="AU249" s="286">
        <f ca="1">IF(OR(ISBLANK('Worksheet 2b'!$D$27),ISBLANK($D249),ISBLANK($E249),$G249="N",ISBLANK($G249)),1,VLOOKUP('Worksheet 2b'!$D$27,INDIRECT(VLOOKUP('Crash Summary Worksheet'!$D249,'Crash Types &amp; Calculations'!$M$5:$N$9,2,FALSE)),VLOOKUP("Night",'Crash Types &amp; Calculations'!$D$5:$K$26,8,FALSE),FALSE))</f>
        <v>1</v>
      </c>
      <c r="AV249" s="288">
        <f t="shared" si="34"/>
        <v>0</v>
      </c>
      <c r="AW249" s="284">
        <f ca="1">IF(OR(ISBLANK('Worksheet 2b'!$D$41),ISBLANK($D249),ISBLANK($E249),ISERROR(VLOOKUP('Worksheet 2b'!$D$41,INDIRECT(VLOOKUP('Crash Summary Worksheet'!$D249,'Crash Types &amp; Calculations'!$M$5:$N$9,2,FALSE)),VLOOKUP('Crash Summary Worksheet'!$E249,'Crash Types &amp; Calculations'!$D$5:$K$26,8,FALSE),FALSE))),1,VLOOKUP('Worksheet 2b'!$D$41,INDIRECT(VLOOKUP('Crash Summary Worksheet'!$D249,'Crash Types &amp; Calculations'!$M$5:$N$9,2,FALSE)),VLOOKUP('Crash Summary Worksheet'!$E249,'Crash Types &amp; Calculations'!$D$5:$K$26,8,FALSE),FALSE))</f>
        <v>1</v>
      </c>
      <c r="AX249" s="285">
        <f ca="1">IF(OR(ISBLANK('Worksheet 2b'!$D$41),ISBLANK($D249),ISBLANK($E249),$H249="N",ISBLANK($H249)),1,VLOOKUP('Worksheet 2b'!$D$41,INDIRECT(VLOOKUP('Crash Summary Worksheet'!$D249,'Crash Types &amp; Calculations'!$M$5:$N$9,2,FALSE)),VLOOKUP("Wet Pavement",'Crash Types &amp; Calculations'!$D$5:$K$26,8,FALSE),FALSE))</f>
        <v>1</v>
      </c>
      <c r="AY249" s="287">
        <f ca="1">IF(OR(ISBLANK('Worksheet 2b'!$D$41),ISBLANK($D249),ISBLANK($E249),$G249="N",ISBLANK($G249)),1,VLOOKUP('Worksheet 2b'!$D$41,INDIRECT(VLOOKUP('Crash Summary Worksheet'!$D249,'Crash Types &amp; Calculations'!$M$5:$N$9,2,FALSE)),VLOOKUP("Night",'Crash Types &amp; Calculations'!$D$5:$K$26,8,FALSE),FALSE))</f>
        <v>1</v>
      </c>
      <c r="AZ249" s="288">
        <f t="shared" si="35"/>
        <v>0</v>
      </c>
    </row>
    <row r="250" spans="1:52" x14ac:dyDescent="0.2">
      <c r="A250" s="618">
        <v>245</v>
      </c>
      <c r="B250" s="118"/>
      <c r="C250" s="119"/>
      <c r="D250" s="117"/>
      <c r="E250" s="117"/>
      <c r="F250" s="117"/>
      <c r="G250" s="118"/>
      <c r="H250" s="118"/>
      <c r="I250" s="118"/>
      <c r="J250" s="118"/>
      <c r="K250" s="117"/>
      <c r="L250" s="120"/>
      <c r="M250" s="289">
        <f t="shared" si="36"/>
        <v>0</v>
      </c>
      <c r="N250" s="290">
        <f t="shared" si="37"/>
        <v>1</v>
      </c>
      <c r="O250" s="283">
        <f>IF(ISBLANK('Worksheet 2a'!$D$13),1,
IF(AND(MAX(AC250:AE250)&gt;1,MIN(AC250:AE250)&lt;=1),MAX(AC250:AE250)*MIN(AC250:AE250),
IF(MIN(AC250:AE250)&gt;=1,MAX(AC250:AE250),MIN(AC250:AE250))))</f>
        <v>1</v>
      </c>
      <c r="P250" s="283">
        <f>IF(ISBLANK('Worksheet 2a'!$D$27),1,
IF(AND(MAX(AG250:AI250)&gt;1,MIN(AG250:AI250)&lt;=1),MAX(AG250:AI250)*MIN(AG250:AI250),
IF(MIN(AG250:AI250)&gt;=1,MAX(AG250:AI250),MIN(AG250:AI250))))</f>
        <v>1</v>
      </c>
      <c r="Q250" s="283">
        <f>IF(ISBLANK('Worksheet 2a'!$D$41),1,
IF(AND(MAX(AK250:AM250)&gt;1,MIN(AK250:AM250)&lt;=1),MAX(AK250:AM250)*MIN(AK250:AM250),
IF(MIN(AK250:AM250)&gt;=1,MAX(AK250:AM250),MIN(AK250:AM250))))</f>
        <v>1</v>
      </c>
      <c r="R250" s="283">
        <f>IF(ISBLANK('Worksheet 2b'!$D$13),1,
IF(AND(MAX(AO250:AQ250)&gt;1,MIN(AO250:AQ250)&lt;=1),MAX(AO250:AQ250)*MIN(AO250:AQ250),
IF(MIN(AO250:AQ250)&gt;=1,MAX(AO250:AQ250),MIN(AO250:AQ250))))</f>
        <v>1</v>
      </c>
      <c r="S250" s="283">
        <f>IF(ISBLANK('Worksheet 2b'!$D$27),1,
IF(AND(MAX(AS250:AU250)&gt;1,MIN(AS250:AU250)&lt;=1),MAX(AS250:AU250)*MIN(AS250:AU250),
IF(MIN(AS250:AU250)&gt;=1,MAX(AS250:AU250),MIN(AS250:AU250))))</f>
        <v>1</v>
      </c>
      <c r="T250" s="283">
        <f>IF(ISBLANK('Worksheet 2b'!$D$41),1,
IF(AND(MAX(AW250:AY250)&gt;1,MIN(AW250:AY250)&lt;=1),MAX(AW250:AY250)*MIN(AW250:AY250),
IF(MIN(AW250:AY250)&gt;=1,MAX(AW250:AY250),MIN(AW250:AY250))))</f>
        <v>1</v>
      </c>
      <c r="U250" s="669" cm="1">
        <f t="array" ref="U250">IF(MAX(O250:T250)&lt;=1,1,PRODUCT(IF(O250:T250&gt;=1,O250:T250)))</f>
        <v>1</v>
      </c>
      <c r="V250" s="669">
        <f t="shared" si="38"/>
        <v>1</v>
      </c>
      <c r="W250" s="683" t="str">
        <f t="shared" si="39"/>
        <v>X</v>
      </c>
      <c r="X250" s="683">
        <f>IF(P250=MIN($O250:$T250),IF(COUNTIF($W250:W250,"X")&gt;0,P250,"X"),P250)</f>
        <v>1</v>
      </c>
      <c r="Y250" s="683">
        <f>IF(Q250=MIN($O250:$T250),IF(COUNTIF($W250:X250,"X")&gt;0,Q250,"X"),Q250)</f>
        <v>1</v>
      </c>
      <c r="Z250" s="683">
        <f>IF(R250=MIN($O250:$T250),IF(COUNTIF($W250:Y250,"X")&gt;0,R250,"X"),R250)</f>
        <v>1</v>
      </c>
      <c r="AA250" s="683">
        <f>IF(S250=MIN($O250:$T250),IF(COUNTIF($W250:Z250,"X")&gt;0,S250,"X"),S250)</f>
        <v>1</v>
      </c>
      <c r="AB250" s="684">
        <f>IF(T250=MIN($O250:$T250),IF(COUNTIF($W250:AA250,"X")&gt;0,T250,"X"),T250)</f>
        <v>1</v>
      </c>
      <c r="AC250" s="284">
        <f ca="1">IF(OR(ISBLANK('Worksheet 2a'!$D$13),ISBLANK($D250),ISBLANK($E250),ISERROR(VLOOKUP('Worksheet 2a'!$D$13,INDIRECT(VLOOKUP('Crash Summary Worksheet'!$D250,'Crash Types &amp; Calculations'!$M$5:$N$9,2,FALSE)),VLOOKUP('Crash Summary Worksheet'!$E250,'Crash Types &amp; Calculations'!$D$5:$K$26,8,FALSE),FALSE))),1,VLOOKUP('Worksheet 2a'!$D$13,INDIRECT(VLOOKUP('Crash Summary Worksheet'!$D250,'Crash Types &amp; Calculations'!$M$5:$N$9,2,FALSE)),VLOOKUP('Crash Summary Worksheet'!$E250,'Crash Types &amp; Calculations'!$D$5:$K$26,8,FALSE),FALSE))</f>
        <v>1</v>
      </c>
      <c r="AD250" s="285">
        <f ca="1">IF(OR(ISBLANK('Worksheet 2a'!$D$13),ISBLANK($D250),ISBLANK($E250),$H250="N",ISBLANK($H250)),1,VLOOKUP('Worksheet 2a'!$D$13,INDIRECT(VLOOKUP('Crash Summary Worksheet'!$D250,'Crash Types &amp; Calculations'!$M$5:$N$9,2,FALSE)),VLOOKUP("Wet Pavement",'Crash Types &amp; Calculations'!$D$5:$K$26,8,FALSE),FALSE))</f>
        <v>1</v>
      </c>
      <c r="AE250" s="286">
        <f ca="1">IF(OR(ISBLANK('Worksheet 2a'!$D$13),ISBLANK($D250),ISBLANK($E250),$G250="N",ISBLANK($G250)),1,VLOOKUP('Worksheet 2a'!$D$13,INDIRECT(VLOOKUP('Crash Summary Worksheet'!$D250,'Crash Types &amp; Calculations'!$M$5:$N$9,2,FALSE)),VLOOKUP("Night",'Crash Types &amp; Calculations'!$D$5:$K$26,8,FALSE),FALSE))</f>
        <v>1</v>
      </c>
      <c r="AF250" s="288">
        <f t="shared" si="30"/>
        <v>0</v>
      </c>
      <c r="AG250" s="284">
        <f ca="1">IF(OR(ISBLANK('Worksheet 2a'!$D$27),ISBLANK($D250),ISBLANK($E250),ISERROR(VLOOKUP('Worksheet 2a'!$D$27,INDIRECT(VLOOKUP('Crash Summary Worksheet'!$D250,'Crash Types &amp; Calculations'!$M$5:$N$9,2,FALSE)),VLOOKUP('Crash Summary Worksheet'!$E250,'Crash Types &amp; Calculations'!$D$5:$K$26,8,FALSE),FALSE))),1,VLOOKUP('Worksheet 2a'!$D$27,INDIRECT(VLOOKUP('Crash Summary Worksheet'!$D250,'Crash Types &amp; Calculations'!$M$5:$N$9,2,FALSE)),VLOOKUP('Crash Summary Worksheet'!$E250,'Crash Types &amp; Calculations'!$D$5:$K$26,8,FALSE),FALSE))</f>
        <v>1</v>
      </c>
      <c r="AH250" s="285">
        <f ca="1">IF(OR(ISBLANK('Worksheet 2a'!$D$27),ISBLANK($D250),ISBLANK($E250),$H250="N",ISBLANK($H250)),1,VLOOKUP('Worksheet 2a'!$D$27,INDIRECT(VLOOKUP('Crash Summary Worksheet'!$D250,'Crash Types &amp; Calculations'!$M$5:$N$9,2,FALSE)),VLOOKUP("Wet Pavement",'Crash Types &amp; Calculations'!$D$5:$K$26,8,FALSE),FALSE))</f>
        <v>1</v>
      </c>
      <c r="AI250" s="286">
        <f ca="1">IF(OR(ISBLANK('Worksheet 2a'!$D$27),ISBLANK($D250),ISBLANK($E250),$G250="N",ISBLANK($G250)),1,VLOOKUP('Worksheet 2a'!$D$27,INDIRECT(VLOOKUP('Crash Summary Worksheet'!$D250,'Crash Types &amp; Calculations'!$M$5:$N$9,2,FALSE)),VLOOKUP("Night",'Crash Types &amp; Calculations'!$D$5:$K$26,8,FALSE),FALSE))</f>
        <v>1</v>
      </c>
      <c r="AJ250" s="288">
        <f t="shared" si="31"/>
        <v>0</v>
      </c>
      <c r="AK250" s="284">
        <f ca="1">IF(OR(ISBLANK('Worksheet 2a'!$D$41),ISBLANK($D250),ISBLANK($E250),ISERROR(VLOOKUP('Worksheet 2a'!$D$41,INDIRECT(VLOOKUP('Crash Summary Worksheet'!$D250,'Crash Types &amp; Calculations'!$M$5:$N$9,2,FALSE)),VLOOKUP('Crash Summary Worksheet'!$E250,'Crash Types &amp; Calculations'!$D$5:$K$26,8,FALSE),FALSE))),1,VLOOKUP('Worksheet 2a'!$D$41,INDIRECT(VLOOKUP('Crash Summary Worksheet'!$D250,'Crash Types &amp; Calculations'!$M$5:$N$9,2,FALSE)),VLOOKUP('Crash Summary Worksheet'!$E250,'Crash Types &amp; Calculations'!$D$5:$K$26,8,FALSE),FALSE))</f>
        <v>1</v>
      </c>
      <c r="AL250" s="285">
        <f ca="1">IF(OR(ISBLANK('Worksheet 2a'!$D$41),ISBLANK($D250),ISBLANK($E250),$H250="N",ISBLANK($H250)),1,VLOOKUP('Worksheet 2a'!$D$41,INDIRECT(VLOOKUP('Crash Summary Worksheet'!$D250,'Crash Types &amp; Calculations'!$M$5:$N$9,2,FALSE)),VLOOKUP("Wet Pavement",'Crash Types &amp; Calculations'!$D$5:$K$26,8,FALSE),FALSE))</f>
        <v>1</v>
      </c>
      <c r="AM250" s="287">
        <f ca="1">IF(OR(ISBLANK('Worksheet 2a'!$D$41),ISBLANK($D250),ISBLANK($E250),$G250="N",ISBLANK($G250)),1,VLOOKUP('Worksheet 2a'!$D$41,INDIRECT(VLOOKUP('Crash Summary Worksheet'!$D250,'Crash Types &amp; Calculations'!$M$5:$N$9,2,FALSE)),VLOOKUP("Night",'Crash Types &amp; Calculations'!$D$5:$K$26,8,FALSE),FALSE))</f>
        <v>1</v>
      </c>
      <c r="AN250" s="288">
        <f t="shared" si="32"/>
        <v>0</v>
      </c>
      <c r="AO250" s="284">
        <f ca="1">IF(OR(ISBLANK('Worksheet 2b'!$D$13),ISBLANK($D250),ISBLANK($E250),ISERROR(VLOOKUP('Worksheet 2b'!$D$13,INDIRECT(VLOOKUP('Crash Summary Worksheet'!$D250,'Crash Types &amp; Calculations'!$M$5:$N$9,2,FALSE)),VLOOKUP('Crash Summary Worksheet'!$E250,'Crash Types &amp; Calculations'!$D$5:$K$26,8,FALSE),FALSE))),1,VLOOKUP('Worksheet 2b'!$D$13,INDIRECT(VLOOKUP('Crash Summary Worksheet'!$D250,'Crash Types &amp; Calculations'!$M$5:$N$9,2,FALSE)),VLOOKUP('Crash Summary Worksheet'!$E250,'Crash Types &amp; Calculations'!$D$5:$K$26,8,FALSE),FALSE))</f>
        <v>1</v>
      </c>
      <c r="AP250" s="285">
        <f ca="1">IF(OR(ISBLANK('Worksheet 2b'!$D$13),ISBLANK($D250),ISBLANK($E250),$H250="N",ISBLANK($H250)),1,VLOOKUP('Worksheet 2b'!$D$13,INDIRECT(VLOOKUP('Crash Summary Worksheet'!$D250,'Crash Types &amp; Calculations'!$M$5:$N$9,2,FALSE)),VLOOKUP("Wet Pavement",'Crash Types &amp; Calculations'!$D$5:$K$26,8,FALSE),FALSE))</f>
        <v>1</v>
      </c>
      <c r="AQ250" s="286">
        <f ca="1">IF(OR(ISBLANK('Worksheet 2b'!$D$13),ISBLANK($D250),ISBLANK($E250),$G250="N",ISBLANK($G250)),1,VLOOKUP('Worksheet 2b'!$D$13,INDIRECT(VLOOKUP('Crash Summary Worksheet'!$D250,'Crash Types &amp; Calculations'!$M$5:$N$9,2,FALSE)),VLOOKUP("Night",'Crash Types &amp; Calculations'!$D$5:$K$26,8,FALSE),FALSE))</f>
        <v>1</v>
      </c>
      <c r="AR250" s="288">
        <f t="shared" si="33"/>
        <v>0</v>
      </c>
      <c r="AS250" s="284">
        <f ca="1">IF(OR(ISBLANK('Worksheet 2b'!$D$27),ISBLANK($D250),ISBLANK($E250),ISERROR(VLOOKUP('Worksheet 2b'!$D$27,INDIRECT(VLOOKUP('Crash Summary Worksheet'!$D250,'Crash Types &amp; Calculations'!$M$5:$N$9,2,FALSE)),VLOOKUP('Crash Summary Worksheet'!$E250,'Crash Types &amp; Calculations'!$D$5:$K$26,8,FALSE),FALSE))),1,VLOOKUP('Worksheet 2b'!$D$27,INDIRECT(VLOOKUP('Crash Summary Worksheet'!$D250,'Crash Types &amp; Calculations'!$M$5:$N$9,2,FALSE)),VLOOKUP('Crash Summary Worksheet'!$E250,'Crash Types &amp; Calculations'!$D$5:$K$26,8,FALSE),FALSE))</f>
        <v>1</v>
      </c>
      <c r="AT250" s="285">
        <f ca="1">IF(OR(ISBLANK('Worksheet 2b'!$D$27),ISBLANK($D250),ISBLANK($E250),$H250="N",ISBLANK($H250)),1,VLOOKUP('Worksheet 2b'!$D$27,INDIRECT(VLOOKUP('Crash Summary Worksheet'!$D250,'Crash Types &amp; Calculations'!$M$5:$N$9,2,FALSE)),VLOOKUP("Wet Pavement",'Crash Types &amp; Calculations'!$D$5:$K$26,8,FALSE),FALSE))</f>
        <v>1</v>
      </c>
      <c r="AU250" s="286">
        <f ca="1">IF(OR(ISBLANK('Worksheet 2b'!$D$27),ISBLANK($D250),ISBLANK($E250),$G250="N",ISBLANK($G250)),1,VLOOKUP('Worksheet 2b'!$D$27,INDIRECT(VLOOKUP('Crash Summary Worksheet'!$D250,'Crash Types &amp; Calculations'!$M$5:$N$9,2,FALSE)),VLOOKUP("Night",'Crash Types &amp; Calculations'!$D$5:$K$26,8,FALSE),FALSE))</f>
        <v>1</v>
      </c>
      <c r="AV250" s="288">
        <f t="shared" si="34"/>
        <v>0</v>
      </c>
      <c r="AW250" s="284">
        <f ca="1">IF(OR(ISBLANK('Worksheet 2b'!$D$41),ISBLANK($D250),ISBLANK($E250),ISERROR(VLOOKUP('Worksheet 2b'!$D$41,INDIRECT(VLOOKUP('Crash Summary Worksheet'!$D250,'Crash Types &amp; Calculations'!$M$5:$N$9,2,FALSE)),VLOOKUP('Crash Summary Worksheet'!$E250,'Crash Types &amp; Calculations'!$D$5:$K$26,8,FALSE),FALSE))),1,VLOOKUP('Worksheet 2b'!$D$41,INDIRECT(VLOOKUP('Crash Summary Worksheet'!$D250,'Crash Types &amp; Calculations'!$M$5:$N$9,2,FALSE)),VLOOKUP('Crash Summary Worksheet'!$E250,'Crash Types &amp; Calculations'!$D$5:$K$26,8,FALSE),FALSE))</f>
        <v>1</v>
      </c>
      <c r="AX250" s="285">
        <f ca="1">IF(OR(ISBLANK('Worksheet 2b'!$D$41),ISBLANK($D250),ISBLANK($E250),$H250="N",ISBLANK($H250)),1,VLOOKUP('Worksheet 2b'!$D$41,INDIRECT(VLOOKUP('Crash Summary Worksheet'!$D250,'Crash Types &amp; Calculations'!$M$5:$N$9,2,FALSE)),VLOOKUP("Wet Pavement",'Crash Types &amp; Calculations'!$D$5:$K$26,8,FALSE),FALSE))</f>
        <v>1</v>
      </c>
      <c r="AY250" s="287">
        <f ca="1">IF(OR(ISBLANK('Worksheet 2b'!$D$41),ISBLANK($D250),ISBLANK($E250),$G250="N",ISBLANK($G250)),1,VLOOKUP('Worksheet 2b'!$D$41,INDIRECT(VLOOKUP('Crash Summary Worksheet'!$D250,'Crash Types &amp; Calculations'!$M$5:$N$9,2,FALSE)),VLOOKUP("Night",'Crash Types &amp; Calculations'!$D$5:$K$26,8,FALSE),FALSE))</f>
        <v>1</v>
      </c>
      <c r="AZ250" s="288">
        <f t="shared" si="35"/>
        <v>0</v>
      </c>
    </row>
    <row r="251" spans="1:52" x14ac:dyDescent="0.2">
      <c r="A251" s="618">
        <v>246</v>
      </c>
      <c r="B251" s="118"/>
      <c r="C251" s="119"/>
      <c r="D251" s="117"/>
      <c r="E251" s="117"/>
      <c r="F251" s="117"/>
      <c r="G251" s="118"/>
      <c r="H251" s="118"/>
      <c r="I251" s="118"/>
      <c r="J251" s="118"/>
      <c r="K251" s="117"/>
      <c r="L251" s="120"/>
      <c r="M251" s="289">
        <f t="shared" si="36"/>
        <v>0</v>
      </c>
      <c r="N251" s="290">
        <f t="shared" si="37"/>
        <v>1</v>
      </c>
      <c r="O251" s="283">
        <f>IF(ISBLANK('Worksheet 2a'!$D$13),1,
IF(AND(MAX(AC251:AE251)&gt;1,MIN(AC251:AE251)&lt;=1),MAX(AC251:AE251)*MIN(AC251:AE251),
IF(MIN(AC251:AE251)&gt;=1,MAX(AC251:AE251),MIN(AC251:AE251))))</f>
        <v>1</v>
      </c>
      <c r="P251" s="283">
        <f>IF(ISBLANK('Worksheet 2a'!$D$27),1,
IF(AND(MAX(AG251:AI251)&gt;1,MIN(AG251:AI251)&lt;=1),MAX(AG251:AI251)*MIN(AG251:AI251),
IF(MIN(AG251:AI251)&gt;=1,MAX(AG251:AI251),MIN(AG251:AI251))))</f>
        <v>1</v>
      </c>
      <c r="Q251" s="283">
        <f>IF(ISBLANK('Worksheet 2a'!$D$41),1,
IF(AND(MAX(AK251:AM251)&gt;1,MIN(AK251:AM251)&lt;=1),MAX(AK251:AM251)*MIN(AK251:AM251),
IF(MIN(AK251:AM251)&gt;=1,MAX(AK251:AM251),MIN(AK251:AM251))))</f>
        <v>1</v>
      </c>
      <c r="R251" s="283">
        <f>IF(ISBLANK('Worksheet 2b'!$D$13),1,
IF(AND(MAX(AO251:AQ251)&gt;1,MIN(AO251:AQ251)&lt;=1),MAX(AO251:AQ251)*MIN(AO251:AQ251),
IF(MIN(AO251:AQ251)&gt;=1,MAX(AO251:AQ251),MIN(AO251:AQ251))))</f>
        <v>1</v>
      </c>
      <c r="S251" s="283">
        <f>IF(ISBLANK('Worksheet 2b'!$D$27),1,
IF(AND(MAX(AS251:AU251)&gt;1,MIN(AS251:AU251)&lt;=1),MAX(AS251:AU251)*MIN(AS251:AU251),
IF(MIN(AS251:AU251)&gt;=1,MAX(AS251:AU251),MIN(AS251:AU251))))</f>
        <v>1</v>
      </c>
      <c r="T251" s="283">
        <f>IF(ISBLANK('Worksheet 2b'!$D$41),1,
IF(AND(MAX(AW251:AY251)&gt;1,MIN(AW251:AY251)&lt;=1),MAX(AW251:AY251)*MIN(AW251:AY251),
IF(MIN(AW251:AY251)&gt;=1,MAX(AW251:AY251),MIN(AW251:AY251))))</f>
        <v>1</v>
      </c>
      <c r="U251" s="669" cm="1">
        <f t="array" ref="U251">IF(MAX(O251:T251)&lt;=1,1,PRODUCT(IF(O251:T251&gt;=1,O251:T251)))</f>
        <v>1</v>
      </c>
      <c r="V251" s="669">
        <f t="shared" si="38"/>
        <v>1</v>
      </c>
      <c r="W251" s="683" t="str">
        <f t="shared" si="39"/>
        <v>X</v>
      </c>
      <c r="X251" s="683">
        <f>IF(P251=MIN($O251:$T251),IF(COUNTIF($W251:W251,"X")&gt;0,P251,"X"),P251)</f>
        <v>1</v>
      </c>
      <c r="Y251" s="683">
        <f>IF(Q251=MIN($O251:$T251),IF(COUNTIF($W251:X251,"X")&gt;0,Q251,"X"),Q251)</f>
        <v>1</v>
      </c>
      <c r="Z251" s="683">
        <f>IF(R251=MIN($O251:$T251),IF(COUNTIF($W251:Y251,"X")&gt;0,R251,"X"),R251)</f>
        <v>1</v>
      </c>
      <c r="AA251" s="683">
        <f>IF(S251=MIN($O251:$T251),IF(COUNTIF($W251:Z251,"X")&gt;0,S251,"X"),S251)</f>
        <v>1</v>
      </c>
      <c r="AB251" s="684">
        <f>IF(T251=MIN($O251:$T251),IF(COUNTIF($W251:AA251,"X")&gt;0,T251,"X"),T251)</f>
        <v>1</v>
      </c>
      <c r="AC251" s="284">
        <f ca="1">IF(OR(ISBLANK('Worksheet 2a'!$D$13),ISBLANK($D251),ISBLANK($E251),ISERROR(VLOOKUP('Worksheet 2a'!$D$13,INDIRECT(VLOOKUP('Crash Summary Worksheet'!$D251,'Crash Types &amp; Calculations'!$M$5:$N$9,2,FALSE)),VLOOKUP('Crash Summary Worksheet'!$E251,'Crash Types &amp; Calculations'!$D$5:$K$26,8,FALSE),FALSE))),1,VLOOKUP('Worksheet 2a'!$D$13,INDIRECT(VLOOKUP('Crash Summary Worksheet'!$D251,'Crash Types &amp; Calculations'!$M$5:$N$9,2,FALSE)),VLOOKUP('Crash Summary Worksheet'!$E251,'Crash Types &amp; Calculations'!$D$5:$K$26,8,FALSE),FALSE))</f>
        <v>1</v>
      </c>
      <c r="AD251" s="285">
        <f ca="1">IF(OR(ISBLANK('Worksheet 2a'!$D$13),ISBLANK($D251),ISBLANK($E251),$H251="N",ISBLANK($H251)),1,VLOOKUP('Worksheet 2a'!$D$13,INDIRECT(VLOOKUP('Crash Summary Worksheet'!$D251,'Crash Types &amp; Calculations'!$M$5:$N$9,2,FALSE)),VLOOKUP("Wet Pavement",'Crash Types &amp; Calculations'!$D$5:$K$26,8,FALSE),FALSE))</f>
        <v>1</v>
      </c>
      <c r="AE251" s="286">
        <f ca="1">IF(OR(ISBLANK('Worksheet 2a'!$D$13),ISBLANK($D251),ISBLANK($E251),$G251="N",ISBLANK($G251)),1,VLOOKUP('Worksheet 2a'!$D$13,INDIRECT(VLOOKUP('Crash Summary Worksheet'!$D251,'Crash Types &amp; Calculations'!$M$5:$N$9,2,FALSE)),VLOOKUP("Night",'Crash Types &amp; Calculations'!$D$5:$K$26,8,FALSE),FALSE))</f>
        <v>1</v>
      </c>
      <c r="AF251" s="288">
        <f t="shared" si="30"/>
        <v>0</v>
      </c>
      <c r="AG251" s="284">
        <f ca="1">IF(OR(ISBLANK('Worksheet 2a'!$D$27),ISBLANK($D251),ISBLANK($E251),ISERROR(VLOOKUP('Worksheet 2a'!$D$27,INDIRECT(VLOOKUP('Crash Summary Worksheet'!$D251,'Crash Types &amp; Calculations'!$M$5:$N$9,2,FALSE)),VLOOKUP('Crash Summary Worksheet'!$E251,'Crash Types &amp; Calculations'!$D$5:$K$26,8,FALSE),FALSE))),1,VLOOKUP('Worksheet 2a'!$D$27,INDIRECT(VLOOKUP('Crash Summary Worksheet'!$D251,'Crash Types &amp; Calculations'!$M$5:$N$9,2,FALSE)),VLOOKUP('Crash Summary Worksheet'!$E251,'Crash Types &amp; Calculations'!$D$5:$K$26,8,FALSE),FALSE))</f>
        <v>1</v>
      </c>
      <c r="AH251" s="285">
        <f ca="1">IF(OR(ISBLANK('Worksheet 2a'!$D$27),ISBLANK($D251),ISBLANK($E251),$H251="N",ISBLANK($H251)),1,VLOOKUP('Worksheet 2a'!$D$27,INDIRECT(VLOOKUP('Crash Summary Worksheet'!$D251,'Crash Types &amp; Calculations'!$M$5:$N$9,2,FALSE)),VLOOKUP("Wet Pavement",'Crash Types &amp; Calculations'!$D$5:$K$26,8,FALSE),FALSE))</f>
        <v>1</v>
      </c>
      <c r="AI251" s="286">
        <f ca="1">IF(OR(ISBLANK('Worksheet 2a'!$D$27),ISBLANK($D251),ISBLANK($E251),$G251="N",ISBLANK($G251)),1,VLOOKUP('Worksheet 2a'!$D$27,INDIRECT(VLOOKUP('Crash Summary Worksheet'!$D251,'Crash Types &amp; Calculations'!$M$5:$N$9,2,FALSE)),VLOOKUP("Night",'Crash Types &amp; Calculations'!$D$5:$K$26,8,FALSE),FALSE))</f>
        <v>1</v>
      </c>
      <c r="AJ251" s="288">
        <f t="shared" si="31"/>
        <v>0</v>
      </c>
      <c r="AK251" s="284">
        <f ca="1">IF(OR(ISBLANK('Worksheet 2a'!$D$41),ISBLANK($D251),ISBLANK($E251),ISERROR(VLOOKUP('Worksheet 2a'!$D$41,INDIRECT(VLOOKUP('Crash Summary Worksheet'!$D251,'Crash Types &amp; Calculations'!$M$5:$N$9,2,FALSE)),VLOOKUP('Crash Summary Worksheet'!$E251,'Crash Types &amp; Calculations'!$D$5:$K$26,8,FALSE),FALSE))),1,VLOOKUP('Worksheet 2a'!$D$41,INDIRECT(VLOOKUP('Crash Summary Worksheet'!$D251,'Crash Types &amp; Calculations'!$M$5:$N$9,2,FALSE)),VLOOKUP('Crash Summary Worksheet'!$E251,'Crash Types &amp; Calculations'!$D$5:$K$26,8,FALSE),FALSE))</f>
        <v>1</v>
      </c>
      <c r="AL251" s="285">
        <f ca="1">IF(OR(ISBLANK('Worksheet 2a'!$D$41),ISBLANK($D251),ISBLANK($E251),$H251="N",ISBLANK($H251)),1,VLOOKUP('Worksheet 2a'!$D$41,INDIRECT(VLOOKUP('Crash Summary Worksheet'!$D251,'Crash Types &amp; Calculations'!$M$5:$N$9,2,FALSE)),VLOOKUP("Wet Pavement",'Crash Types &amp; Calculations'!$D$5:$K$26,8,FALSE),FALSE))</f>
        <v>1</v>
      </c>
      <c r="AM251" s="287">
        <f ca="1">IF(OR(ISBLANK('Worksheet 2a'!$D$41),ISBLANK($D251),ISBLANK($E251),$G251="N",ISBLANK($G251)),1,VLOOKUP('Worksheet 2a'!$D$41,INDIRECT(VLOOKUP('Crash Summary Worksheet'!$D251,'Crash Types &amp; Calculations'!$M$5:$N$9,2,FALSE)),VLOOKUP("Night",'Crash Types &amp; Calculations'!$D$5:$K$26,8,FALSE),FALSE))</f>
        <v>1</v>
      </c>
      <c r="AN251" s="288">
        <f t="shared" si="32"/>
        <v>0</v>
      </c>
      <c r="AO251" s="284">
        <f ca="1">IF(OR(ISBLANK('Worksheet 2b'!$D$13),ISBLANK($D251),ISBLANK($E251),ISERROR(VLOOKUP('Worksheet 2b'!$D$13,INDIRECT(VLOOKUP('Crash Summary Worksheet'!$D251,'Crash Types &amp; Calculations'!$M$5:$N$9,2,FALSE)),VLOOKUP('Crash Summary Worksheet'!$E251,'Crash Types &amp; Calculations'!$D$5:$K$26,8,FALSE),FALSE))),1,VLOOKUP('Worksheet 2b'!$D$13,INDIRECT(VLOOKUP('Crash Summary Worksheet'!$D251,'Crash Types &amp; Calculations'!$M$5:$N$9,2,FALSE)),VLOOKUP('Crash Summary Worksheet'!$E251,'Crash Types &amp; Calculations'!$D$5:$K$26,8,FALSE),FALSE))</f>
        <v>1</v>
      </c>
      <c r="AP251" s="285">
        <f ca="1">IF(OR(ISBLANK('Worksheet 2b'!$D$13),ISBLANK($D251),ISBLANK($E251),$H251="N",ISBLANK($H251)),1,VLOOKUP('Worksheet 2b'!$D$13,INDIRECT(VLOOKUP('Crash Summary Worksheet'!$D251,'Crash Types &amp; Calculations'!$M$5:$N$9,2,FALSE)),VLOOKUP("Wet Pavement",'Crash Types &amp; Calculations'!$D$5:$K$26,8,FALSE),FALSE))</f>
        <v>1</v>
      </c>
      <c r="AQ251" s="286">
        <f ca="1">IF(OR(ISBLANK('Worksheet 2b'!$D$13),ISBLANK($D251),ISBLANK($E251),$G251="N",ISBLANK($G251)),1,VLOOKUP('Worksheet 2b'!$D$13,INDIRECT(VLOOKUP('Crash Summary Worksheet'!$D251,'Crash Types &amp; Calculations'!$M$5:$N$9,2,FALSE)),VLOOKUP("Night",'Crash Types &amp; Calculations'!$D$5:$K$26,8,FALSE),FALSE))</f>
        <v>1</v>
      </c>
      <c r="AR251" s="288">
        <f t="shared" si="33"/>
        <v>0</v>
      </c>
      <c r="AS251" s="284">
        <f ca="1">IF(OR(ISBLANK('Worksheet 2b'!$D$27),ISBLANK($D251),ISBLANK($E251),ISERROR(VLOOKUP('Worksheet 2b'!$D$27,INDIRECT(VLOOKUP('Crash Summary Worksheet'!$D251,'Crash Types &amp; Calculations'!$M$5:$N$9,2,FALSE)),VLOOKUP('Crash Summary Worksheet'!$E251,'Crash Types &amp; Calculations'!$D$5:$K$26,8,FALSE),FALSE))),1,VLOOKUP('Worksheet 2b'!$D$27,INDIRECT(VLOOKUP('Crash Summary Worksheet'!$D251,'Crash Types &amp; Calculations'!$M$5:$N$9,2,FALSE)),VLOOKUP('Crash Summary Worksheet'!$E251,'Crash Types &amp; Calculations'!$D$5:$K$26,8,FALSE),FALSE))</f>
        <v>1</v>
      </c>
      <c r="AT251" s="285">
        <f ca="1">IF(OR(ISBLANK('Worksheet 2b'!$D$27),ISBLANK($D251),ISBLANK($E251),$H251="N",ISBLANK($H251)),1,VLOOKUP('Worksheet 2b'!$D$27,INDIRECT(VLOOKUP('Crash Summary Worksheet'!$D251,'Crash Types &amp; Calculations'!$M$5:$N$9,2,FALSE)),VLOOKUP("Wet Pavement",'Crash Types &amp; Calculations'!$D$5:$K$26,8,FALSE),FALSE))</f>
        <v>1</v>
      </c>
      <c r="AU251" s="286">
        <f ca="1">IF(OR(ISBLANK('Worksheet 2b'!$D$27),ISBLANK($D251),ISBLANK($E251),$G251="N",ISBLANK($G251)),1,VLOOKUP('Worksheet 2b'!$D$27,INDIRECT(VLOOKUP('Crash Summary Worksheet'!$D251,'Crash Types &amp; Calculations'!$M$5:$N$9,2,FALSE)),VLOOKUP("Night",'Crash Types &amp; Calculations'!$D$5:$K$26,8,FALSE),FALSE))</f>
        <v>1</v>
      </c>
      <c r="AV251" s="288">
        <f t="shared" si="34"/>
        <v>0</v>
      </c>
      <c r="AW251" s="284">
        <f ca="1">IF(OR(ISBLANK('Worksheet 2b'!$D$41),ISBLANK($D251),ISBLANK($E251),ISERROR(VLOOKUP('Worksheet 2b'!$D$41,INDIRECT(VLOOKUP('Crash Summary Worksheet'!$D251,'Crash Types &amp; Calculations'!$M$5:$N$9,2,FALSE)),VLOOKUP('Crash Summary Worksheet'!$E251,'Crash Types &amp; Calculations'!$D$5:$K$26,8,FALSE),FALSE))),1,VLOOKUP('Worksheet 2b'!$D$41,INDIRECT(VLOOKUP('Crash Summary Worksheet'!$D251,'Crash Types &amp; Calculations'!$M$5:$N$9,2,FALSE)),VLOOKUP('Crash Summary Worksheet'!$E251,'Crash Types &amp; Calculations'!$D$5:$K$26,8,FALSE),FALSE))</f>
        <v>1</v>
      </c>
      <c r="AX251" s="285">
        <f ca="1">IF(OR(ISBLANK('Worksheet 2b'!$D$41),ISBLANK($D251),ISBLANK($E251),$H251="N",ISBLANK($H251)),1,VLOOKUP('Worksheet 2b'!$D$41,INDIRECT(VLOOKUP('Crash Summary Worksheet'!$D251,'Crash Types &amp; Calculations'!$M$5:$N$9,2,FALSE)),VLOOKUP("Wet Pavement",'Crash Types &amp; Calculations'!$D$5:$K$26,8,FALSE),FALSE))</f>
        <v>1</v>
      </c>
      <c r="AY251" s="287">
        <f ca="1">IF(OR(ISBLANK('Worksheet 2b'!$D$41),ISBLANK($D251),ISBLANK($E251),$G251="N",ISBLANK($G251)),1,VLOOKUP('Worksheet 2b'!$D$41,INDIRECT(VLOOKUP('Crash Summary Worksheet'!$D251,'Crash Types &amp; Calculations'!$M$5:$N$9,2,FALSE)),VLOOKUP("Night",'Crash Types &amp; Calculations'!$D$5:$K$26,8,FALSE),FALSE))</f>
        <v>1</v>
      </c>
      <c r="AZ251" s="288">
        <f t="shared" si="35"/>
        <v>0</v>
      </c>
    </row>
    <row r="252" spans="1:52" x14ac:dyDescent="0.2">
      <c r="A252" s="618">
        <v>247</v>
      </c>
      <c r="B252" s="118"/>
      <c r="C252" s="119"/>
      <c r="D252" s="117"/>
      <c r="E252" s="117"/>
      <c r="F252" s="117"/>
      <c r="G252" s="118"/>
      <c r="H252" s="118"/>
      <c r="I252" s="118"/>
      <c r="J252" s="118"/>
      <c r="K252" s="117"/>
      <c r="L252" s="120"/>
      <c r="M252" s="289">
        <f t="shared" si="36"/>
        <v>0</v>
      </c>
      <c r="N252" s="290">
        <f t="shared" si="37"/>
        <v>1</v>
      </c>
      <c r="O252" s="283">
        <f>IF(ISBLANK('Worksheet 2a'!$D$13),1,
IF(AND(MAX(AC252:AE252)&gt;1,MIN(AC252:AE252)&lt;=1),MAX(AC252:AE252)*MIN(AC252:AE252),
IF(MIN(AC252:AE252)&gt;=1,MAX(AC252:AE252),MIN(AC252:AE252))))</f>
        <v>1</v>
      </c>
      <c r="P252" s="283">
        <f>IF(ISBLANK('Worksheet 2a'!$D$27),1,
IF(AND(MAX(AG252:AI252)&gt;1,MIN(AG252:AI252)&lt;=1),MAX(AG252:AI252)*MIN(AG252:AI252),
IF(MIN(AG252:AI252)&gt;=1,MAX(AG252:AI252),MIN(AG252:AI252))))</f>
        <v>1</v>
      </c>
      <c r="Q252" s="283">
        <f>IF(ISBLANK('Worksheet 2a'!$D$41),1,
IF(AND(MAX(AK252:AM252)&gt;1,MIN(AK252:AM252)&lt;=1),MAX(AK252:AM252)*MIN(AK252:AM252),
IF(MIN(AK252:AM252)&gt;=1,MAX(AK252:AM252),MIN(AK252:AM252))))</f>
        <v>1</v>
      </c>
      <c r="R252" s="283">
        <f>IF(ISBLANK('Worksheet 2b'!$D$13),1,
IF(AND(MAX(AO252:AQ252)&gt;1,MIN(AO252:AQ252)&lt;=1),MAX(AO252:AQ252)*MIN(AO252:AQ252),
IF(MIN(AO252:AQ252)&gt;=1,MAX(AO252:AQ252),MIN(AO252:AQ252))))</f>
        <v>1</v>
      </c>
      <c r="S252" s="283">
        <f>IF(ISBLANK('Worksheet 2b'!$D$27),1,
IF(AND(MAX(AS252:AU252)&gt;1,MIN(AS252:AU252)&lt;=1),MAX(AS252:AU252)*MIN(AS252:AU252),
IF(MIN(AS252:AU252)&gt;=1,MAX(AS252:AU252),MIN(AS252:AU252))))</f>
        <v>1</v>
      </c>
      <c r="T252" s="283">
        <f>IF(ISBLANK('Worksheet 2b'!$D$41),1,
IF(AND(MAX(AW252:AY252)&gt;1,MIN(AW252:AY252)&lt;=1),MAX(AW252:AY252)*MIN(AW252:AY252),
IF(MIN(AW252:AY252)&gt;=1,MAX(AW252:AY252),MIN(AW252:AY252))))</f>
        <v>1</v>
      </c>
      <c r="U252" s="669" cm="1">
        <f t="array" ref="U252">IF(MAX(O252:T252)&lt;=1,1,PRODUCT(IF(O252:T252&gt;=1,O252:T252)))</f>
        <v>1</v>
      </c>
      <c r="V252" s="669">
        <f t="shared" si="38"/>
        <v>1</v>
      </c>
      <c r="W252" s="683" t="str">
        <f t="shared" si="39"/>
        <v>X</v>
      </c>
      <c r="X252" s="683">
        <f>IF(P252=MIN($O252:$T252),IF(COUNTIF($W252:W252,"X")&gt;0,P252,"X"),P252)</f>
        <v>1</v>
      </c>
      <c r="Y252" s="683">
        <f>IF(Q252=MIN($O252:$T252),IF(COUNTIF($W252:X252,"X")&gt;0,Q252,"X"),Q252)</f>
        <v>1</v>
      </c>
      <c r="Z252" s="683">
        <f>IF(R252=MIN($O252:$T252),IF(COUNTIF($W252:Y252,"X")&gt;0,R252,"X"),R252)</f>
        <v>1</v>
      </c>
      <c r="AA252" s="683">
        <f>IF(S252=MIN($O252:$T252),IF(COUNTIF($W252:Z252,"X")&gt;0,S252,"X"),S252)</f>
        <v>1</v>
      </c>
      <c r="AB252" s="684">
        <f>IF(T252=MIN($O252:$T252),IF(COUNTIF($W252:AA252,"X")&gt;0,T252,"X"),T252)</f>
        <v>1</v>
      </c>
      <c r="AC252" s="284">
        <f ca="1">IF(OR(ISBLANK('Worksheet 2a'!$D$13),ISBLANK($D252),ISBLANK($E252),ISERROR(VLOOKUP('Worksheet 2a'!$D$13,INDIRECT(VLOOKUP('Crash Summary Worksheet'!$D252,'Crash Types &amp; Calculations'!$M$5:$N$9,2,FALSE)),VLOOKUP('Crash Summary Worksheet'!$E252,'Crash Types &amp; Calculations'!$D$5:$K$26,8,FALSE),FALSE))),1,VLOOKUP('Worksheet 2a'!$D$13,INDIRECT(VLOOKUP('Crash Summary Worksheet'!$D252,'Crash Types &amp; Calculations'!$M$5:$N$9,2,FALSE)),VLOOKUP('Crash Summary Worksheet'!$E252,'Crash Types &amp; Calculations'!$D$5:$K$26,8,FALSE),FALSE))</f>
        <v>1</v>
      </c>
      <c r="AD252" s="285">
        <f ca="1">IF(OR(ISBLANK('Worksheet 2a'!$D$13),ISBLANK($D252),ISBLANK($E252),$H252="N",ISBLANK($H252)),1,VLOOKUP('Worksheet 2a'!$D$13,INDIRECT(VLOOKUP('Crash Summary Worksheet'!$D252,'Crash Types &amp; Calculations'!$M$5:$N$9,2,FALSE)),VLOOKUP("Wet Pavement",'Crash Types &amp; Calculations'!$D$5:$K$26,8,FALSE),FALSE))</f>
        <v>1</v>
      </c>
      <c r="AE252" s="286">
        <f ca="1">IF(OR(ISBLANK('Worksheet 2a'!$D$13),ISBLANK($D252),ISBLANK($E252),$G252="N",ISBLANK($G252)),1,VLOOKUP('Worksheet 2a'!$D$13,INDIRECT(VLOOKUP('Crash Summary Worksheet'!$D252,'Crash Types &amp; Calculations'!$M$5:$N$9,2,FALSE)),VLOOKUP("Night",'Crash Types &amp; Calculations'!$D$5:$K$26,8,FALSE),FALSE))</f>
        <v>1</v>
      </c>
      <c r="AF252" s="288">
        <f t="shared" si="30"/>
        <v>0</v>
      </c>
      <c r="AG252" s="284">
        <f ca="1">IF(OR(ISBLANK('Worksheet 2a'!$D$27),ISBLANK($D252),ISBLANK($E252),ISERROR(VLOOKUP('Worksheet 2a'!$D$27,INDIRECT(VLOOKUP('Crash Summary Worksheet'!$D252,'Crash Types &amp; Calculations'!$M$5:$N$9,2,FALSE)),VLOOKUP('Crash Summary Worksheet'!$E252,'Crash Types &amp; Calculations'!$D$5:$K$26,8,FALSE),FALSE))),1,VLOOKUP('Worksheet 2a'!$D$27,INDIRECT(VLOOKUP('Crash Summary Worksheet'!$D252,'Crash Types &amp; Calculations'!$M$5:$N$9,2,FALSE)),VLOOKUP('Crash Summary Worksheet'!$E252,'Crash Types &amp; Calculations'!$D$5:$K$26,8,FALSE),FALSE))</f>
        <v>1</v>
      </c>
      <c r="AH252" s="285">
        <f ca="1">IF(OR(ISBLANK('Worksheet 2a'!$D$27),ISBLANK($D252),ISBLANK($E252),$H252="N",ISBLANK($H252)),1,VLOOKUP('Worksheet 2a'!$D$27,INDIRECT(VLOOKUP('Crash Summary Worksheet'!$D252,'Crash Types &amp; Calculations'!$M$5:$N$9,2,FALSE)),VLOOKUP("Wet Pavement",'Crash Types &amp; Calculations'!$D$5:$K$26,8,FALSE),FALSE))</f>
        <v>1</v>
      </c>
      <c r="AI252" s="286">
        <f ca="1">IF(OR(ISBLANK('Worksheet 2a'!$D$27),ISBLANK($D252),ISBLANK($E252),$G252="N",ISBLANK($G252)),1,VLOOKUP('Worksheet 2a'!$D$27,INDIRECT(VLOOKUP('Crash Summary Worksheet'!$D252,'Crash Types &amp; Calculations'!$M$5:$N$9,2,FALSE)),VLOOKUP("Night",'Crash Types &amp; Calculations'!$D$5:$K$26,8,FALSE),FALSE))</f>
        <v>1</v>
      </c>
      <c r="AJ252" s="288">
        <f t="shared" si="31"/>
        <v>0</v>
      </c>
      <c r="AK252" s="284">
        <f ca="1">IF(OR(ISBLANK('Worksheet 2a'!$D$41),ISBLANK($D252),ISBLANK($E252),ISERROR(VLOOKUP('Worksheet 2a'!$D$41,INDIRECT(VLOOKUP('Crash Summary Worksheet'!$D252,'Crash Types &amp; Calculations'!$M$5:$N$9,2,FALSE)),VLOOKUP('Crash Summary Worksheet'!$E252,'Crash Types &amp; Calculations'!$D$5:$K$26,8,FALSE),FALSE))),1,VLOOKUP('Worksheet 2a'!$D$41,INDIRECT(VLOOKUP('Crash Summary Worksheet'!$D252,'Crash Types &amp; Calculations'!$M$5:$N$9,2,FALSE)),VLOOKUP('Crash Summary Worksheet'!$E252,'Crash Types &amp; Calculations'!$D$5:$K$26,8,FALSE),FALSE))</f>
        <v>1</v>
      </c>
      <c r="AL252" s="285">
        <f ca="1">IF(OR(ISBLANK('Worksheet 2a'!$D$41),ISBLANK($D252),ISBLANK($E252),$H252="N",ISBLANK($H252)),1,VLOOKUP('Worksheet 2a'!$D$41,INDIRECT(VLOOKUP('Crash Summary Worksheet'!$D252,'Crash Types &amp; Calculations'!$M$5:$N$9,2,FALSE)),VLOOKUP("Wet Pavement",'Crash Types &amp; Calculations'!$D$5:$K$26,8,FALSE),FALSE))</f>
        <v>1</v>
      </c>
      <c r="AM252" s="287">
        <f ca="1">IF(OR(ISBLANK('Worksheet 2a'!$D$41),ISBLANK($D252),ISBLANK($E252),$G252="N",ISBLANK($G252)),1,VLOOKUP('Worksheet 2a'!$D$41,INDIRECT(VLOOKUP('Crash Summary Worksheet'!$D252,'Crash Types &amp; Calculations'!$M$5:$N$9,2,FALSE)),VLOOKUP("Night",'Crash Types &amp; Calculations'!$D$5:$K$26,8,FALSE),FALSE))</f>
        <v>1</v>
      </c>
      <c r="AN252" s="288">
        <f t="shared" si="32"/>
        <v>0</v>
      </c>
      <c r="AO252" s="284">
        <f ca="1">IF(OR(ISBLANK('Worksheet 2b'!$D$13),ISBLANK($D252),ISBLANK($E252),ISERROR(VLOOKUP('Worksheet 2b'!$D$13,INDIRECT(VLOOKUP('Crash Summary Worksheet'!$D252,'Crash Types &amp; Calculations'!$M$5:$N$9,2,FALSE)),VLOOKUP('Crash Summary Worksheet'!$E252,'Crash Types &amp; Calculations'!$D$5:$K$26,8,FALSE),FALSE))),1,VLOOKUP('Worksheet 2b'!$D$13,INDIRECT(VLOOKUP('Crash Summary Worksheet'!$D252,'Crash Types &amp; Calculations'!$M$5:$N$9,2,FALSE)),VLOOKUP('Crash Summary Worksheet'!$E252,'Crash Types &amp; Calculations'!$D$5:$K$26,8,FALSE),FALSE))</f>
        <v>1</v>
      </c>
      <c r="AP252" s="285">
        <f ca="1">IF(OR(ISBLANK('Worksheet 2b'!$D$13),ISBLANK($D252),ISBLANK($E252),$H252="N",ISBLANK($H252)),1,VLOOKUP('Worksheet 2b'!$D$13,INDIRECT(VLOOKUP('Crash Summary Worksheet'!$D252,'Crash Types &amp; Calculations'!$M$5:$N$9,2,FALSE)),VLOOKUP("Wet Pavement",'Crash Types &amp; Calculations'!$D$5:$K$26,8,FALSE),FALSE))</f>
        <v>1</v>
      </c>
      <c r="AQ252" s="286">
        <f ca="1">IF(OR(ISBLANK('Worksheet 2b'!$D$13),ISBLANK($D252),ISBLANK($E252),$G252="N",ISBLANK($G252)),1,VLOOKUP('Worksheet 2b'!$D$13,INDIRECT(VLOOKUP('Crash Summary Worksheet'!$D252,'Crash Types &amp; Calculations'!$M$5:$N$9,2,FALSE)),VLOOKUP("Night",'Crash Types &amp; Calculations'!$D$5:$K$26,8,FALSE),FALSE))</f>
        <v>1</v>
      </c>
      <c r="AR252" s="288">
        <f t="shared" si="33"/>
        <v>0</v>
      </c>
      <c r="AS252" s="284">
        <f ca="1">IF(OR(ISBLANK('Worksheet 2b'!$D$27),ISBLANK($D252),ISBLANK($E252),ISERROR(VLOOKUP('Worksheet 2b'!$D$27,INDIRECT(VLOOKUP('Crash Summary Worksheet'!$D252,'Crash Types &amp; Calculations'!$M$5:$N$9,2,FALSE)),VLOOKUP('Crash Summary Worksheet'!$E252,'Crash Types &amp; Calculations'!$D$5:$K$26,8,FALSE),FALSE))),1,VLOOKUP('Worksheet 2b'!$D$27,INDIRECT(VLOOKUP('Crash Summary Worksheet'!$D252,'Crash Types &amp; Calculations'!$M$5:$N$9,2,FALSE)),VLOOKUP('Crash Summary Worksheet'!$E252,'Crash Types &amp; Calculations'!$D$5:$K$26,8,FALSE),FALSE))</f>
        <v>1</v>
      </c>
      <c r="AT252" s="285">
        <f ca="1">IF(OR(ISBLANK('Worksheet 2b'!$D$27),ISBLANK($D252),ISBLANK($E252),$H252="N",ISBLANK($H252)),1,VLOOKUP('Worksheet 2b'!$D$27,INDIRECT(VLOOKUP('Crash Summary Worksheet'!$D252,'Crash Types &amp; Calculations'!$M$5:$N$9,2,FALSE)),VLOOKUP("Wet Pavement",'Crash Types &amp; Calculations'!$D$5:$K$26,8,FALSE),FALSE))</f>
        <v>1</v>
      </c>
      <c r="AU252" s="286">
        <f ca="1">IF(OR(ISBLANK('Worksheet 2b'!$D$27),ISBLANK($D252),ISBLANK($E252),$G252="N",ISBLANK($G252)),1,VLOOKUP('Worksheet 2b'!$D$27,INDIRECT(VLOOKUP('Crash Summary Worksheet'!$D252,'Crash Types &amp; Calculations'!$M$5:$N$9,2,FALSE)),VLOOKUP("Night",'Crash Types &amp; Calculations'!$D$5:$K$26,8,FALSE),FALSE))</f>
        <v>1</v>
      </c>
      <c r="AV252" s="288">
        <f t="shared" si="34"/>
        <v>0</v>
      </c>
      <c r="AW252" s="284">
        <f ca="1">IF(OR(ISBLANK('Worksheet 2b'!$D$41),ISBLANK($D252),ISBLANK($E252),ISERROR(VLOOKUP('Worksheet 2b'!$D$41,INDIRECT(VLOOKUP('Crash Summary Worksheet'!$D252,'Crash Types &amp; Calculations'!$M$5:$N$9,2,FALSE)),VLOOKUP('Crash Summary Worksheet'!$E252,'Crash Types &amp; Calculations'!$D$5:$K$26,8,FALSE),FALSE))),1,VLOOKUP('Worksheet 2b'!$D$41,INDIRECT(VLOOKUP('Crash Summary Worksheet'!$D252,'Crash Types &amp; Calculations'!$M$5:$N$9,2,FALSE)),VLOOKUP('Crash Summary Worksheet'!$E252,'Crash Types &amp; Calculations'!$D$5:$K$26,8,FALSE),FALSE))</f>
        <v>1</v>
      </c>
      <c r="AX252" s="285">
        <f ca="1">IF(OR(ISBLANK('Worksheet 2b'!$D$41),ISBLANK($D252),ISBLANK($E252),$H252="N",ISBLANK($H252)),1,VLOOKUP('Worksheet 2b'!$D$41,INDIRECT(VLOOKUP('Crash Summary Worksheet'!$D252,'Crash Types &amp; Calculations'!$M$5:$N$9,2,FALSE)),VLOOKUP("Wet Pavement",'Crash Types &amp; Calculations'!$D$5:$K$26,8,FALSE),FALSE))</f>
        <v>1</v>
      </c>
      <c r="AY252" s="287">
        <f ca="1">IF(OR(ISBLANK('Worksheet 2b'!$D$41),ISBLANK($D252),ISBLANK($E252),$G252="N",ISBLANK($G252)),1,VLOOKUP('Worksheet 2b'!$D$41,INDIRECT(VLOOKUP('Crash Summary Worksheet'!$D252,'Crash Types &amp; Calculations'!$M$5:$N$9,2,FALSE)),VLOOKUP("Night",'Crash Types &amp; Calculations'!$D$5:$K$26,8,FALSE),FALSE))</f>
        <v>1</v>
      </c>
      <c r="AZ252" s="288">
        <f t="shared" si="35"/>
        <v>0</v>
      </c>
    </row>
    <row r="253" spans="1:52" x14ac:dyDescent="0.2">
      <c r="A253" s="618">
        <v>248</v>
      </c>
      <c r="B253" s="118"/>
      <c r="C253" s="119"/>
      <c r="D253" s="117"/>
      <c r="E253" s="117"/>
      <c r="F253" s="117"/>
      <c r="G253" s="118"/>
      <c r="H253" s="118"/>
      <c r="I253" s="118"/>
      <c r="J253" s="118"/>
      <c r="K253" s="117"/>
      <c r="L253" s="120"/>
      <c r="M253" s="289">
        <f t="shared" si="36"/>
        <v>0</v>
      </c>
      <c r="N253" s="290">
        <f t="shared" si="37"/>
        <v>1</v>
      </c>
      <c r="O253" s="283">
        <f>IF(ISBLANK('Worksheet 2a'!$D$13),1,
IF(AND(MAX(AC253:AE253)&gt;1,MIN(AC253:AE253)&lt;=1),MAX(AC253:AE253)*MIN(AC253:AE253),
IF(MIN(AC253:AE253)&gt;=1,MAX(AC253:AE253),MIN(AC253:AE253))))</f>
        <v>1</v>
      </c>
      <c r="P253" s="283">
        <f>IF(ISBLANK('Worksheet 2a'!$D$27),1,
IF(AND(MAX(AG253:AI253)&gt;1,MIN(AG253:AI253)&lt;=1),MAX(AG253:AI253)*MIN(AG253:AI253),
IF(MIN(AG253:AI253)&gt;=1,MAX(AG253:AI253),MIN(AG253:AI253))))</f>
        <v>1</v>
      </c>
      <c r="Q253" s="283">
        <f>IF(ISBLANK('Worksheet 2a'!$D$41),1,
IF(AND(MAX(AK253:AM253)&gt;1,MIN(AK253:AM253)&lt;=1),MAX(AK253:AM253)*MIN(AK253:AM253),
IF(MIN(AK253:AM253)&gt;=1,MAX(AK253:AM253),MIN(AK253:AM253))))</f>
        <v>1</v>
      </c>
      <c r="R253" s="283">
        <f>IF(ISBLANK('Worksheet 2b'!$D$13),1,
IF(AND(MAX(AO253:AQ253)&gt;1,MIN(AO253:AQ253)&lt;=1),MAX(AO253:AQ253)*MIN(AO253:AQ253),
IF(MIN(AO253:AQ253)&gt;=1,MAX(AO253:AQ253),MIN(AO253:AQ253))))</f>
        <v>1</v>
      </c>
      <c r="S253" s="283">
        <f>IF(ISBLANK('Worksheet 2b'!$D$27),1,
IF(AND(MAX(AS253:AU253)&gt;1,MIN(AS253:AU253)&lt;=1),MAX(AS253:AU253)*MIN(AS253:AU253),
IF(MIN(AS253:AU253)&gt;=1,MAX(AS253:AU253),MIN(AS253:AU253))))</f>
        <v>1</v>
      </c>
      <c r="T253" s="283">
        <f>IF(ISBLANK('Worksheet 2b'!$D$41),1,
IF(AND(MAX(AW253:AY253)&gt;1,MIN(AW253:AY253)&lt;=1),MAX(AW253:AY253)*MIN(AW253:AY253),
IF(MIN(AW253:AY253)&gt;=1,MAX(AW253:AY253),MIN(AW253:AY253))))</f>
        <v>1</v>
      </c>
      <c r="U253" s="669" cm="1">
        <f t="array" ref="U253">IF(MAX(O253:T253)&lt;=1,1,PRODUCT(IF(O253:T253&gt;=1,O253:T253)))</f>
        <v>1</v>
      </c>
      <c r="V253" s="669">
        <f t="shared" si="38"/>
        <v>1</v>
      </c>
      <c r="W253" s="683" t="str">
        <f t="shared" si="39"/>
        <v>X</v>
      </c>
      <c r="X253" s="683">
        <f>IF(P253=MIN($O253:$T253),IF(COUNTIF($W253:W253,"X")&gt;0,P253,"X"),P253)</f>
        <v>1</v>
      </c>
      <c r="Y253" s="683">
        <f>IF(Q253=MIN($O253:$T253),IF(COUNTIF($W253:X253,"X")&gt;0,Q253,"X"),Q253)</f>
        <v>1</v>
      </c>
      <c r="Z253" s="683">
        <f>IF(R253=MIN($O253:$T253),IF(COUNTIF($W253:Y253,"X")&gt;0,R253,"X"),R253)</f>
        <v>1</v>
      </c>
      <c r="AA253" s="683">
        <f>IF(S253=MIN($O253:$T253),IF(COUNTIF($W253:Z253,"X")&gt;0,S253,"X"),S253)</f>
        <v>1</v>
      </c>
      <c r="AB253" s="684">
        <f>IF(T253=MIN($O253:$T253),IF(COUNTIF($W253:AA253,"X")&gt;0,T253,"X"),T253)</f>
        <v>1</v>
      </c>
      <c r="AC253" s="284">
        <f ca="1">IF(OR(ISBLANK('Worksheet 2a'!$D$13),ISBLANK($D253),ISBLANK($E253),ISERROR(VLOOKUP('Worksheet 2a'!$D$13,INDIRECT(VLOOKUP('Crash Summary Worksheet'!$D253,'Crash Types &amp; Calculations'!$M$5:$N$9,2,FALSE)),VLOOKUP('Crash Summary Worksheet'!$E253,'Crash Types &amp; Calculations'!$D$5:$K$26,8,FALSE),FALSE))),1,VLOOKUP('Worksheet 2a'!$D$13,INDIRECT(VLOOKUP('Crash Summary Worksheet'!$D253,'Crash Types &amp; Calculations'!$M$5:$N$9,2,FALSE)),VLOOKUP('Crash Summary Worksheet'!$E253,'Crash Types &amp; Calculations'!$D$5:$K$26,8,FALSE),FALSE))</f>
        <v>1</v>
      </c>
      <c r="AD253" s="285">
        <f ca="1">IF(OR(ISBLANK('Worksheet 2a'!$D$13),ISBLANK($D253),ISBLANK($E253),$H253="N",ISBLANK($H253)),1,VLOOKUP('Worksheet 2a'!$D$13,INDIRECT(VLOOKUP('Crash Summary Worksheet'!$D253,'Crash Types &amp; Calculations'!$M$5:$N$9,2,FALSE)),VLOOKUP("Wet Pavement",'Crash Types &amp; Calculations'!$D$5:$K$26,8,FALSE),FALSE))</f>
        <v>1</v>
      </c>
      <c r="AE253" s="286">
        <f ca="1">IF(OR(ISBLANK('Worksheet 2a'!$D$13),ISBLANK($D253),ISBLANK($E253),$G253="N",ISBLANK($G253)),1,VLOOKUP('Worksheet 2a'!$D$13,INDIRECT(VLOOKUP('Crash Summary Worksheet'!$D253,'Crash Types &amp; Calculations'!$M$5:$N$9,2,FALSE)),VLOOKUP("Night",'Crash Types &amp; Calculations'!$D$5:$K$26,8,FALSE),FALSE))</f>
        <v>1</v>
      </c>
      <c r="AF253" s="288">
        <f t="shared" si="30"/>
        <v>0</v>
      </c>
      <c r="AG253" s="284">
        <f ca="1">IF(OR(ISBLANK('Worksheet 2a'!$D$27),ISBLANK($D253),ISBLANK($E253),ISERROR(VLOOKUP('Worksheet 2a'!$D$27,INDIRECT(VLOOKUP('Crash Summary Worksheet'!$D253,'Crash Types &amp; Calculations'!$M$5:$N$9,2,FALSE)),VLOOKUP('Crash Summary Worksheet'!$E253,'Crash Types &amp; Calculations'!$D$5:$K$26,8,FALSE),FALSE))),1,VLOOKUP('Worksheet 2a'!$D$27,INDIRECT(VLOOKUP('Crash Summary Worksheet'!$D253,'Crash Types &amp; Calculations'!$M$5:$N$9,2,FALSE)),VLOOKUP('Crash Summary Worksheet'!$E253,'Crash Types &amp; Calculations'!$D$5:$K$26,8,FALSE),FALSE))</f>
        <v>1</v>
      </c>
      <c r="AH253" s="285">
        <f ca="1">IF(OR(ISBLANK('Worksheet 2a'!$D$27),ISBLANK($D253),ISBLANK($E253),$H253="N",ISBLANK($H253)),1,VLOOKUP('Worksheet 2a'!$D$27,INDIRECT(VLOOKUP('Crash Summary Worksheet'!$D253,'Crash Types &amp; Calculations'!$M$5:$N$9,2,FALSE)),VLOOKUP("Wet Pavement",'Crash Types &amp; Calculations'!$D$5:$K$26,8,FALSE),FALSE))</f>
        <v>1</v>
      </c>
      <c r="AI253" s="286">
        <f ca="1">IF(OR(ISBLANK('Worksheet 2a'!$D$27),ISBLANK($D253),ISBLANK($E253),$G253="N",ISBLANK($G253)),1,VLOOKUP('Worksheet 2a'!$D$27,INDIRECT(VLOOKUP('Crash Summary Worksheet'!$D253,'Crash Types &amp; Calculations'!$M$5:$N$9,2,FALSE)),VLOOKUP("Night",'Crash Types &amp; Calculations'!$D$5:$K$26,8,FALSE),FALSE))</f>
        <v>1</v>
      </c>
      <c r="AJ253" s="288">
        <f t="shared" si="31"/>
        <v>0</v>
      </c>
      <c r="AK253" s="284">
        <f ca="1">IF(OR(ISBLANK('Worksheet 2a'!$D$41),ISBLANK($D253),ISBLANK($E253),ISERROR(VLOOKUP('Worksheet 2a'!$D$41,INDIRECT(VLOOKUP('Crash Summary Worksheet'!$D253,'Crash Types &amp; Calculations'!$M$5:$N$9,2,FALSE)),VLOOKUP('Crash Summary Worksheet'!$E253,'Crash Types &amp; Calculations'!$D$5:$K$26,8,FALSE),FALSE))),1,VLOOKUP('Worksheet 2a'!$D$41,INDIRECT(VLOOKUP('Crash Summary Worksheet'!$D253,'Crash Types &amp; Calculations'!$M$5:$N$9,2,FALSE)),VLOOKUP('Crash Summary Worksheet'!$E253,'Crash Types &amp; Calculations'!$D$5:$K$26,8,FALSE),FALSE))</f>
        <v>1</v>
      </c>
      <c r="AL253" s="285">
        <f ca="1">IF(OR(ISBLANK('Worksheet 2a'!$D$41),ISBLANK($D253),ISBLANK($E253),$H253="N",ISBLANK($H253)),1,VLOOKUP('Worksheet 2a'!$D$41,INDIRECT(VLOOKUP('Crash Summary Worksheet'!$D253,'Crash Types &amp; Calculations'!$M$5:$N$9,2,FALSE)),VLOOKUP("Wet Pavement",'Crash Types &amp; Calculations'!$D$5:$K$26,8,FALSE),FALSE))</f>
        <v>1</v>
      </c>
      <c r="AM253" s="287">
        <f ca="1">IF(OR(ISBLANK('Worksheet 2a'!$D$41),ISBLANK($D253),ISBLANK($E253),$G253="N",ISBLANK($G253)),1,VLOOKUP('Worksheet 2a'!$D$41,INDIRECT(VLOOKUP('Crash Summary Worksheet'!$D253,'Crash Types &amp; Calculations'!$M$5:$N$9,2,FALSE)),VLOOKUP("Night",'Crash Types &amp; Calculations'!$D$5:$K$26,8,FALSE),FALSE))</f>
        <v>1</v>
      </c>
      <c r="AN253" s="288">
        <f t="shared" si="32"/>
        <v>0</v>
      </c>
      <c r="AO253" s="284">
        <f ca="1">IF(OR(ISBLANK('Worksheet 2b'!$D$13),ISBLANK($D253),ISBLANK($E253),ISERROR(VLOOKUP('Worksheet 2b'!$D$13,INDIRECT(VLOOKUP('Crash Summary Worksheet'!$D253,'Crash Types &amp; Calculations'!$M$5:$N$9,2,FALSE)),VLOOKUP('Crash Summary Worksheet'!$E253,'Crash Types &amp; Calculations'!$D$5:$K$26,8,FALSE),FALSE))),1,VLOOKUP('Worksheet 2b'!$D$13,INDIRECT(VLOOKUP('Crash Summary Worksheet'!$D253,'Crash Types &amp; Calculations'!$M$5:$N$9,2,FALSE)),VLOOKUP('Crash Summary Worksheet'!$E253,'Crash Types &amp; Calculations'!$D$5:$K$26,8,FALSE),FALSE))</f>
        <v>1</v>
      </c>
      <c r="AP253" s="285">
        <f ca="1">IF(OR(ISBLANK('Worksheet 2b'!$D$13),ISBLANK($D253),ISBLANK($E253),$H253="N",ISBLANK($H253)),1,VLOOKUP('Worksheet 2b'!$D$13,INDIRECT(VLOOKUP('Crash Summary Worksheet'!$D253,'Crash Types &amp; Calculations'!$M$5:$N$9,2,FALSE)),VLOOKUP("Wet Pavement",'Crash Types &amp; Calculations'!$D$5:$K$26,8,FALSE),FALSE))</f>
        <v>1</v>
      </c>
      <c r="AQ253" s="286">
        <f ca="1">IF(OR(ISBLANK('Worksheet 2b'!$D$13),ISBLANK($D253),ISBLANK($E253),$G253="N",ISBLANK($G253)),1,VLOOKUP('Worksheet 2b'!$D$13,INDIRECT(VLOOKUP('Crash Summary Worksheet'!$D253,'Crash Types &amp; Calculations'!$M$5:$N$9,2,FALSE)),VLOOKUP("Night",'Crash Types &amp; Calculations'!$D$5:$K$26,8,FALSE),FALSE))</f>
        <v>1</v>
      </c>
      <c r="AR253" s="288">
        <f t="shared" si="33"/>
        <v>0</v>
      </c>
      <c r="AS253" s="284">
        <f ca="1">IF(OR(ISBLANK('Worksheet 2b'!$D$27),ISBLANK($D253),ISBLANK($E253),ISERROR(VLOOKUP('Worksheet 2b'!$D$27,INDIRECT(VLOOKUP('Crash Summary Worksheet'!$D253,'Crash Types &amp; Calculations'!$M$5:$N$9,2,FALSE)),VLOOKUP('Crash Summary Worksheet'!$E253,'Crash Types &amp; Calculations'!$D$5:$K$26,8,FALSE),FALSE))),1,VLOOKUP('Worksheet 2b'!$D$27,INDIRECT(VLOOKUP('Crash Summary Worksheet'!$D253,'Crash Types &amp; Calculations'!$M$5:$N$9,2,FALSE)),VLOOKUP('Crash Summary Worksheet'!$E253,'Crash Types &amp; Calculations'!$D$5:$K$26,8,FALSE),FALSE))</f>
        <v>1</v>
      </c>
      <c r="AT253" s="285">
        <f ca="1">IF(OR(ISBLANK('Worksheet 2b'!$D$27),ISBLANK($D253),ISBLANK($E253),$H253="N",ISBLANK($H253)),1,VLOOKUP('Worksheet 2b'!$D$27,INDIRECT(VLOOKUP('Crash Summary Worksheet'!$D253,'Crash Types &amp; Calculations'!$M$5:$N$9,2,FALSE)),VLOOKUP("Wet Pavement",'Crash Types &amp; Calculations'!$D$5:$K$26,8,FALSE),FALSE))</f>
        <v>1</v>
      </c>
      <c r="AU253" s="286">
        <f ca="1">IF(OR(ISBLANK('Worksheet 2b'!$D$27),ISBLANK($D253),ISBLANK($E253),$G253="N",ISBLANK($G253)),1,VLOOKUP('Worksheet 2b'!$D$27,INDIRECT(VLOOKUP('Crash Summary Worksheet'!$D253,'Crash Types &amp; Calculations'!$M$5:$N$9,2,FALSE)),VLOOKUP("Night",'Crash Types &amp; Calculations'!$D$5:$K$26,8,FALSE),FALSE))</f>
        <v>1</v>
      </c>
      <c r="AV253" s="288">
        <f t="shared" si="34"/>
        <v>0</v>
      </c>
      <c r="AW253" s="284">
        <f ca="1">IF(OR(ISBLANK('Worksheet 2b'!$D$41),ISBLANK($D253),ISBLANK($E253),ISERROR(VLOOKUP('Worksheet 2b'!$D$41,INDIRECT(VLOOKUP('Crash Summary Worksheet'!$D253,'Crash Types &amp; Calculations'!$M$5:$N$9,2,FALSE)),VLOOKUP('Crash Summary Worksheet'!$E253,'Crash Types &amp; Calculations'!$D$5:$K$26,8,FALSE),FALSE))),1,VLOOKUP('Worksheet 2b'!$D$41,INDIRECT(VLOOKUP('Crash Summary Worksheet'!$D253,'Crash Types &amp; Calculations'!$M$5:$N$9,2,FALSE)),VLOOKUP('Crash Summary Worksheet'!$E253,'Crash Types &amp; Calculations'!$D$5:$K$26,8,FALSE),FALSE))</f>
        <v>1</v>
      </c>
      <c r="AX253" s="285">
        <f ca="1">IF(OR(ISBLANK('Worksheet 2b'!$D$41),ISBLANK($D253),ISBLANK($E253),$H253="N",ISBLANK($H253)),1,VLOOKUP('Worksheet 2b'!$D$41,INDIRECT(VLOOKUP('Crash Summary Worksheet'!$D253,'Crash Types &amp; Calculations'!$M$5:$N$9,2,FALSE)),VLOOKUP("Wet Pavement",'Crash Types &amp; Calculations'!$D$5:$K$26,8,FALSE),FALSE))</f>
        <v>1</v>
      </c>
      <c r="AY253" s="287">
        <f ca="1">IF(OR(ISBLANK('Worksheet 2b'!$D$41),ISBLANK($D253),ISBLANK($E253),$G253="N",ISBLANK($G253)),1,VLOOKUP('Worksheet 2b'!$D$41,INDIRECT(VLOOKUP('Crash Summary Worksheet'!$D253,'Crash Types &amp; Calculations'!$M$5:$N$9,2,FALSE)),VLOOKUP("Night",'Crash Types &amp; Calculations'!$D$5:$K$26,8,FALSE),FALSE))</f>
        <v>1</v>
      </c>
      <c r="AZ253" s="288">
        <f t="shared" si="35"/>
        <v>0</v>
      </c>
    </row>
    <row r="254" spans="1:52" x14ac:dyDescent="0.2">
      <c r="A254" s="618">
        <v>249</v>
      </c>
      <c r="B254" s="118"/>
      <c r="C254" s="119"/>
      <c r="D254" s="117"/>
      <c r="E254" s="117"/>
      <c r="F254" s="117"/>
      <c r="G254" s="118"/>
      <c r="H254" s="118"/>
      <c r="I254" s="118"/>
      <c r="J254" s="118"/>
      <c r="K254" s="117"/>
      <c r="L254" s="120"/>
      <c r="M254" s="289">
        <f t="shared" si="36"/>
        <v>0</v>
      </c>
      <c r="N254" s="290">
        <f t="shared" si="37"/>
        <v>1</v>
      </c>
      <c r="O254" s="283">
        <f>IF(ISBLANK('Worksheet 2a'!$D$13),1,
IF(AND(MAX(AC254:AE254)&gt;1,MIN(AC254:AE254)&lt;=1),MAX(AC254:AE254)*MIN(AC254:AE254),
IF(MIN(AC254:AE254)&gt;=1,MAX(AC254:AE254),MIN(AC254:AE254))))</f>
        <v>1</v>
      </c>
      <c r="P254" s="283">
        <f>IF(ISBLANK('Worksheet 2a'!$D$27),1,
IF(AND(MAX(AG254:AI254)&gt;1,MIN(AG254:AI254)&lt;=1),MAX(AG254:AI254)*MIN(AG254:AI254),
IF(MIN(AG254:AI254)&gt;=1,MAX(AG254:AI254),MIN(AG254:AI254))))</f>
        <v>1</v>
      </c>
      <c r="Q254" s="283">
        <f>IF(ISBLANK('Worksheet 2a'!$D$41),1,
IF(AND(MAX(AK254:AM254)&gt;1,MIN(AK254:AM254)&lt;=1),MAX(AK254:AM254)*MIN(AK254:AM254),
IF(MIN(AK254:AM254)&gt;=1,MAX(AK254:AM254),MIN(AK254:AM254))))</f>
        <v>1</v>
      </c>
      <c r="R254" s="283">
        <f>IF(ISBLANK('Worksheet 2b'!$D$13),1,
IF(AND(MAX(AO254:AQ254)&gt;1,MIN(AO254:AQ254)&lt;=1),MAX(AO254:AQ254)*MIN(AO254:AQ254),
IF(MIN(AO254:AQ254)&gt;=1,MAX(AO254:AQ254),MIN(AO254:AQ254))))</f>
        <v>1</v>
      </c>
      <c r="S254" s="283">
        <f>IF(ISBLANK('Worksheet 2b'!$D$27),1,
IF(AND(MAX(AS254:AU254)&gt;1,MIN(AS254:AU254)&lt;=1),MAX(AS254:AU254)*MIN(AS254:AU254),
IF(MIN(AS254:AU254)&gt;=1,MAX(AS254:AU254),MIN(AS254:AU254))))</f>
        <v>1</v>
      </c>
      <c r="T254" s="283">
        <f>IF(ISBLANK('Worksheet 2b'!$D$41),1,
IF(AND(MAX(AW254:AY254)&gt;1,MIN(AW254:AY254)&lt;=1),MAX(AW254:AY254)*MIN(AW254:AY254),
IF(MIN(AW254:AY254)&gt;=1,MAX(AW254:AY254),MIN(AW254:AY254))))</f>
        <v>1</v>
      </c>
      <c r="U254" s="669" cm="1">
        <f t="array" ref="U254">IF(MAX(O254:T254)&lt;=1,1,PRODUCT(IF(O254:T254&gt;=1,O254:T254)))</f>
        <v>1</v>
      </c>
      <c r="V254" s="669">
        <f t="shared" si="38"/>
        <v>1</v>
      </c>
      <c r="W254" s="683" t="str">
        <f t="shared" si="39"/>
        <v>X</v>
      </c>
      <c r="X254" s="683">
        <f>IF(P254=MIN($O254:$T254),IF(COUNTIF($W254:W254,"X")&gt;0,P254,"X"),P254)</f>
        <v>1</v>
      </c>
      <c r="Y254" s="683">
        <f>IF(Q254=MIN($O254:$T254),IF(COUNTIF($W254:X254,"X")&gt;0,Q254,"X"),Q254)</f>
        <v>1</v>
      </c>
      <c r="Z254" s="683">
        <f>IF(R254=MIN($O254:$T254),IF(COUNTIF($W254:Y254,"X")&gt;0,R254,"X"),R254)</f>
        <v>1</v>
      </c>
      <c r="AA254" s="683">
        <f>IF(S254=MIN($O254:$T254),IF(COUNTIF($W254:Z254,"X")&gt;0,S254,"X"),S254)</f>
        <v>1</v>
      </c>
      <c r="AB254" s="684">
        <f>IF(T254=MIN($O254:$T254),IF(COUNTIF($W254:AA254,"X")&gt;0,T254,"X"),T254)</f>
        <v>1</v>
      </c>
      <c r="AC254" s="284">
        <f ca="1">IF(OR(ISBLANK('Worksheet 2a'!$D$13),ISBLANK($D254),ISBLANK($E254),ISERROR(VLOOKUP('Worksheet 2a'!$D$13,INDIRECT(VLOOKUP('Crash Summary Worksheet'!$D254,'Crash Types &amp; Calculations'!$M$5:$N$9,2,FALSE)),VLOOKUP('Crash Summary Worksheet'!$E254,'Crash Types &amp; Calculations'!$D$5:$K$26,8,FALSE),FALSE))),1,VLOOKUP('Worksheet 2a'!$D$13,INDIRECT(VLOOKUP('Crash Summary Worksheet'!$D254,'Crash Types &amp; Calculations'!$M$5:$N$9,2,FALSE)),VLOOKUP('Crash Summary Worksheet'!$E254,'Crash Types &amp; Calculations'!$D$5:$K$26,8,FALSE),FALSE))</f>
        <v>1</v>
      </c>
      <c r="AD254" s="285">
        <f ca="1">IF(OR(ISBLANK('Worksheet 2a'!$D$13),ISBLANK($D254),ISBLANK($E254),$H254="N",ISBLANK($H254)),1,VLOOKUP('Worksheet 2a'!$D$13,INDIRECT(VLOOKUP('Crash Summary Worksheet'!$D254,'Crash Types &amp; Calculations'!$M$5:$N$9,2,FALSE)),VLOOKUP("Wet Pavement",'Crash Types &amp; Calculations'!$D$5:$K$26,8,FALSE),FALSE))</f>
        <v>1</v>
      </c>
      <c r="AE254" s="286">
        <f ca="1">IF(OR(ISBLANK('Worksheet 2a'!$D$13),ISBLANK($D254),ISBLANK($E254),$G254="N",ISBLANK($G254)),1,VLOOKUP('Worksheet 2a'!$D$13,INDIRECT(VLOOKUP('Crash Summary Worksheet'!$D254,'Crash Types &amp; Calculations'!$M$5:$N$9,2,FALSE)),VLOOKUP("Night",'Crash Types &amp; Calculations'!$D$5:$K$26,8,FALSE),FALSE))</f>
        <v>1</v>
      </c>
      <c r="AF254" s="288">
        <f t="shared" si="30"/>
        <v>0</v>
      </c>
      <c r="AG254" s="284">
        <f ca="1">IF(OR(ISBLANK('Worksheet 2a'!$D$27),ISBLANK($D254),ISBLANK($E254),ISERROR(VLOOKUP('Worksheet 2a'!$D$27,INDIRECT(VLOOKUP('Crash Summary Worksheet'!$D254,'Crash Types &amp; Calculations'!$M$5:$N$9,2,FALSE)),VLOOKUP('Crash Summary Worksheet'!$E254,'Crash Types &amp; Calculations'!$D$5:$K$26,8,FALSE),FALSE))),1,VLOOKUP('Worksheet 2a'!$D$27,INDIRECT(VLOOKUP('Crash Summary Worksheet'!$D254,'Crash Types &amp; Calculations'!$M$5:$N$9,2,FALSE)),VLOOKUP('Crash Summary Worksheet'!$E254,'Crash Types &amp; Calculations'!$D$5:$K$26,8,FALSE),FALSE))</f>
        <v>1</v>
      </c>
      <c r="AH254" s="285">
        <f ca="1">IF(OR(ISBLANK('Worksheet 2a'!$D$27),ISBLANK($D254),ISBLANK($E254),$H254="N",ISBLANK($H254)),1,VLOOKUP('Worksheet 2a'!$D$27,INDIRECT(VLOOKUP('Crash Summary Worksheet'!$D254,'Crash Types &amp; Calculations'!$M$5:$N$9,2,FALSE)),VLOOKUP("Wet Pavement",'Crash Types &amp; Calculations'!$D$5:$K$26,8,FALSE),FALSE))</f>
        <v>1</v>
      </c>
      <c r="AI254" s="286">
        <f ca="1">IF(OR(ISBLANK('Worksheet 2a'!$D$27),ISBLANK($D254),ISBLANK($E254),$G254="N",ISBLANK($G254)),1,VLOOKUP('Worksheet 2a'!$D$27,INDIRECT(VLOOKUP('Crash Summary Worksheet'!$D254,'Crash Types &amp; Calculations'!$M$5:$N$9,2,FALSE)),VLOOKUP("Night",'Crash Types &amp; Calculations'!$D$5:$K$26,8,FALSE),FALSE))</f>
        <v>1</v>
      </c>
      <c r="AJ254" s="288">
        <f t="shared" si="31"/>
        <v>0</v>
      </c>
      <c r="AK254" s="284">
        <f ca="1">IF(OR(ISBLANK('Worksheet 2a'!$D$41),ISBLANK($D254),ISBLANK($E254),ISERROR(VLOOKUP('Worksheet 2a'!$D$41,INDIRECT(VLOOKUP('Crash Summary Worksheet'!$D254,'Crash Types &amp; Calculations'!$M$5:$N$9,2,FALSE)),VLOOKUP('Crash Summary Worksheet'!$E254,'Crash Types &amp; Calculations'!$D$5:$K$26,8,FALSE),FALSE))),1,VLOOKUP('Worksheet 2a'!$D$41,INDIRECT(VLOOKUP('Crash Summary Worksheet'!$D254,'Crash Types &amp; Calculations'!$M$5:$N$9,2,FALSE)),VLOOKUP('Crash Summary Worksheet'!$E254,'Crash Types &amp; Calculations'!$D$5:$K$26,8,FALSE),FALSE))</f>
        <v>1</v>
      </c>
      <c r="AL254" s="285">
        <f ca="1">IF(OR(ISBLANK('Worksheet 2a'!$D$41),ISBLANK($D254),ISBLANK($E254),$H254="N",ISBLANK($H254)),1,VLOOKUP('Worksheet 2a'!$D$41,INDIRECT(VLOOKUP('Crash Summary Worksheet'!$D254,'Crash Types &amp; Calculations'!$M$5:$N$9,2,FALSE)),VLOOKUP("Wet Pavement",'Crash Types &amp; Calculations'!$D$5:$K$26,8,FALSE),FALSE))</f>
        <v>1</v>
      </c>
      <c r="AM254" s="287">
        <f ca="1">IF(OR(ISBLANK('Worksheet 2a'!$D$41),ISBLANK($D254),ISBLANK($E254),$G254="N",ISBLANK($G254)),1,VLOOKUP('Worksheet 2a'!$D$41,INDIRECT(VLOOKUP('Crash Summary Worksheet'!$D254,'Crash Types &amp; Calculations'!$M$5:$N$9,2,FALSE)),VLOOKUP("Night",'Crash Types &amp; Calculations'!$D$5:$K$26,8,FALSE),FALSE))</f>
        <v>1</v>
      </c>
      <c r="AN254" s="288">
        <f t="shared" si="32"/>
        <v>0</v>
      </c>
      <c r="AO254" s="284">
        <f ca="1">IF(OR(ISBLANK('Worksheet 2b'!$D$13),ISBLANK($D254),ISBLANK($E254),ISERROR(VLOOKUP('Worksheet 2b'!$D$13,INDIRECT(VLOOKUP('Crash Summary Worksheet'!$D254,'Crash Types &amp; Calculations'!$M$5:$N$9,2,FALSE)),VLOOKUP('Crash Summary Worksheet'!$E254,'Crash Types &amp; Calculations'!$D$5:$K$26,8,FALSE),FALSE))),1,VLOOKUP('Worksheet 2b'!$D$13,INDIRECT(VLOOKUP('Crash Summary Worksheet'!$D254,'Crash Types &amp; Calculations'!$M$5:$N$9,2,FALSE)),VLOOKUP('Crash Summary Worksheet'!$E254,'Crash Types &amp; Calculations'!$D$5:$K$26,8,FALSE),FALSE))</f>
        <v>1</v>
      </c>
      <c r="AP254" s="285">
        <f ca="1">IF(OR(ISBLANK('Worksheet 2b'!$D$13),ISBLANK($D254),ISBLANK($E254),$H254="N",ISBLANK($H254)),1,VLOOKUP('Worksheet 2b'!$D$13,INDIRECT(VLOOKUP('Crash Summary Worksheet'!$D254,'Crash Types &amp; Calculations'!$M$5:$N$9,2,FALSE)),VLOOKUP("Wet Pavement",'Crash Types &amp; Calculations'!$D$5:$K$26,8,FALSE),FALSE))</f>
        <v>1</v>
      </c>
      <c r="AQ254" s="286">
        <f ca="1">IF(OR(ISBLANK('Worksheet 2b'!$D$13),ISBLANK($D254),ISBLANK($E254),$G254="N",ISBLANK($G254)),1,VLOOKUP('Worksheet 2b'!$D$13,INDIRECT(VLOOKUP('Crash Summary Worksheet'!$D254,'Crash Types &amp; Calculations'!$M$5:$N$9,2,FALSE)),VLOOKUP("Night",'Crash Types &amp; Calculations'!$D$5:$K$26,8,FALSE),FALSE))</f>
        <v>1</v>
      </c>
      <c r="AR254" s="288">
        <f t="shared" si="33"/>
        <v>0</v>
      </c>
      <c r="AS254" s="284">
        <f ca="1">IF(OR(ISBLANK('Worksheet 2b'!$D$27),ISBLANK($D254),ISBLANK($E254),ISERROR(VLOOKUP('Worksheet 2b'!$D$27,INDIRECT(VLOOKUP('Crash Summary Worksheet'!$D254,'Crash Types &amp; Calculations'!$M$5:$N$9,2,FALSE)),VLOOKUP('Crash Summary Worksheet'!$E254,'Crash Types &amp; Calculations'!$D$5:$K$26,8,FALSE),FALSE))),1,VLOOKUP('Worksheet 2b'!$D$27,INDIRECT(VLOOKUP('Crash Summary Worksheet'!$D254,'Crash Types &amp; Calculations'!$M$5:$N$9,2,FALSE)),VLOOKUP('Crash Summary Worksheet'!$E254,'Crash Types &amp; Calculations'!$D$5:$K$26,8,FALSE),FALSE))</f>
        <v>1</v>
      </c>
      <c r="AT254" s="285">
        <f ca="1">IF(OR(ISBLANK('Worksheet 2b'!$D$27),ISBLANK($D254),ISBLANK($E254),$H254="N",ISBLANK($H254)),1,VLOOKUP('Worksheet 2b'!$D$27,INDIRECT(VLOOKUP('Crash Summary Worksheet'!$D254,'Crash Types &amp; Calculations'!$M$5:$N$9,2,FALSE)),VLOOKUP("Wet Pavement",'Crash Types &amp; Calculations'!$D$5:$K$26,8,FALSE),FALSE))</f>
        <v>1</v>
      </c>
      <c r="AU254" s="286">
        <f ca="1">IF(OR(ISBLANK('Worksheet 2b'!$D$27),ISBLANK($D254),ISBLANK($E254),$G254="N",ISBLANK($G254)),1,VLOOKUP('Worksheet 2b'!$D$27,INDIRECT(VLOOKUP('Crash Summary Worksheet'!$D254,'Crash Types &amp; Calculations'!$M$5:$N$9,2,FALSE)),VLOOKUP("Night",'Crash Types &amp; Calculations'!$D$5:$K$26,8,FALSE),FALSE))</f>
        <v>1</v>
      </c>
      <c r="AV254" s="288">
        <f t="shared" si="34"/>
        <v>0</v>
      </c>
      <c r="AW254" s="284">
        <f ca="1">IF(OR(ISBLANK('Worksheet 2b'!$D$41),ISBLANK($D254),ISBLANK($E254),ISERROR(VLOOKUP('Worksheet 2b'!$D$41,INDIRECT(VLOOKUP('Crash Summary Worksheet'!$D254,'Crash Types &amp; Calculations'!$M$5:$N$9,2,FALSE)),VLOOKUP('Crash Summary Worksheet'!$E254,'Crash Types &amp; Calculations'!$D$5:$K$26,8,FALSE),FALSE))),1,VLOOKUP('Worksheet 2b'!$D$41,INDIRECT(VLOOKUP('Crash Summary Worksheet'!$D254,'Crash Types &amp; Calculations'!$M$5:$N$9,2,FALSE)),VLOOKUP('Crash Summary Worksheet'!$E254,'Crash Types &amp; Calculations'!$D$5:$K$26,8,FALSE),FALSE))</f>
        <v>1</v>
      </c>
      <c r="AX254" s="285">
        <f ca="1">IF(OR(ISBLANK('Worksheet 2b'!$D$41),ISBLANK($D254),ISBLANK($E254),$H254="N",ISBLANK($H254)),1,VLOOKUP('Worksheet 2b'!$D$41,INDIRECT(VLOOKUP('Crash Summary Worksheet'!$D254,'Crash Types &amp; Calculations'!$M$5:$N$9,2,FALSE)),VLOOKUP("Wet Pavement",'Crash Types &amp; Calculations'!$D$5:$K$26,8,FALSE),FALSE))</f>
        <v>1</v>
      </c>
      <c r="AY254" s="287">
        <f ca="1">IF(OR(ISBLANK('Worksheet 2b'!$D$41),ISBLANK($D254),ISBLANK($E254),$G254="N",ISBLANK($G254)),1,VLOOKUP('Worksheet 2b'!$D$41,INDIRECT(VLOOKUP('Crash Summary Worksheet'!$D254,'Crash Types &amp; Calculations'!$M$5:$N$9,2,FALSE)),VLOOKUP("Night",'Crash Types &amp; Calculations'!$D$5:$K$26,8,FALSE),FALSE))</f>
        <v>1</v>
      </c>
      <c r="AZ254" s="288">
        <f t="shared" si="35"/>
        <v>0</v>
      </c>
    </row>
    <row r="255" spans="1:52" ht="13.5" thickBot="1" x14ac:dyDescent="0.25">
      <c r="A255" s="619">
        <v>250</v>
      </c>
      <c r="B255" s="159"/>
      <c r="C255" s="160"/>
      <c r="D255" s="161"/>
      <c r="E255" s="161"/>
      <c r="F255" s="161"/>
      <c r="G255" s="159"/>
      <c r="H255" s="159"/>
      <c r="I255" s="159"/>
      <c r="J255" s="159"/>
      <c r="K255" s="161"/>
      <c r="L255" s="162"/>
      <c r="M255" s="289">
        <f t="shared" si="36"/>
        <v>0</v>
      </c>
      <c r="N255" s="290">
        <f t="shared" si="37"/>
        <v>1</v>
      </c>
      <c r="O255" s="283">
        <f>IF(ISBLANK('Worksheet 2a'!$D$13),1,
IF(AND(MAX(AC255:AE255)&gt;1,MIN(AC255:AE255)&lt;=1),MAX(AC255:AE255)*MIN(AC255:AE255),
IF(MIN(AC255:AE255)&gt;=1,MAX(AC255:AE255),MIN(AC255:AE255))))</f>
        <v>1</v>
      </c>
      <c r="P255" s="283">
        <f>IF(ISBLANK('Worksheet 2a'!$D$27),1,
IF(AND(MAX(AG255:AI255)&gt;1,MIN(AG255:AI255)&lt;=1),MAX(AG255:AI255)*MIN(AG255:AI255),
IF(MIN(AG255:AI255)&gt;=1,MAX(AG255:AI255),MIN(AG255:AI255))))</f>
        <v>1</v>
      </c>
      <c r="Q255" s="283">
        <f>IF(ISBLANK('Worksheet 2a'!$D$41),1,
IF(AND(MAX(AK255:AM255)&gt;1,MIN(AK255:AM255)&lt;=1),MAX(AK255:AM255)*MIN(AK255:AM255),
IF(MIN(AK255:AM255)&gt;=1,MAX(AK255:AM255),MIN(AK255:AM255))))</f>
        <v>1</v>
      </c>
      <c r="R255" s="283">
        <f>IF(ISBLANK('Worksheet 2b'!$D$13),1,
IF(AND(MAX(AO255:AQ255)&gt;1,MIN(AO255:AQ255)&lt;=1),MAX(AO255:AQ255)*MIN(AO255:AQ255),
IF(MIN(AO255:AQ255)&gt;=1,MAX(AO255:AQ255),MIN(AO255:AQ255))))</f>
        <v>1</v>
      </c>
      <c r="S255" s="283">
        <f>IF(ISBLANK('Worksheet 2b'!$D$27),1,
IF(AND(MAX(AS255:AU255)&gt;1,MIN(AS255:AU255)&lt;=1),MAX(AS255:AU255)*MIN(AS255:AU255),
IF(MIN(AS255:AU255)&gt;=1,MAX(AS255:AU255),MIN(AS255:AU255))))</f>
        <v>1</v>
      </c>
      <c r="T255" s="283">
        <f>IF(ISBLANK('Worksheet 2b'!$D$41),1,
IF(AND(MAX(AW255:AY255)&gt;1,MIN(AW255:AY255)&lt;=1),MAX(AW255:AY255)*MIN(AW255:AY255),
IF(MIN(AW255:AY255)&gt;=1,MAX(AW255:AY255),MIN(AW255:AY255))))</f>
        <v>1</v>
      </c>
      <c r="U255" s="669" cm="1">
        <f t="array" ref="U255">IF(MAX(O255:T255)&lt;=1,1,PRODUCT(IF(O255:T255&gt;=1,O255:T255)))</f>
        <v>1</v>
      </c>
      <c r="V255" s="669">
        <f t="shared" si="38"/>
        <v>1</v>
      </c>
      <c r="W255" s="683" t="str">
        <f t="shared" si="39"/>
        <v>X</v>
      </c>
      <c r="X255" s="683">
        <f>IF(P255=MIN($O255:$T255),IF(COUNTIF($W255:W255,"X")&gt;0,P255,"X"),P255)</f>
        <v>1</v>
      </c>
      <c r="Y255" s="683">
        <f>IF(Q255=MIN($O255:$T255),IF(COUNTIF($W255:X255,"X")&gt;0,Q255,"X"),Q255)</f>
        <v>1</v>
      </c>
      <c r="Z255" s="683">
        <f>IF(R255=MIN($O255:$T255),IF(COUNTIF($W255:Y255,"X")&gt;0,R255,"X"),R255)</f>
        <v>1</v>
      </c>
      <c r="AA255" s="683">
        <f>IF(S255=MIN($O255:$T255),IF(COUNTIF($W255:Z255,"X")&gt;0,S255,"X"),S255)</f>
        <v>1</v>
      </c>
      <c r="AB255" s="684">
        <f>IF(T255=MIN($O255:$T255),IF(COUNTIF($W255:AA255,"X")&gt;0,T255,"X"),T255)</f>
        <v>1</v>
      </c>
      <c r="AC255" s="284">
        <f ca="1">IF(OR(ISBLANK('Worksheet 2a'!$D$13),ISBLANK($D255),ISBLANK($E255),ISERROR(VLOOKUP('Worksheet 2a'!$D$13,INDIRECT(VLOOKUP('Crash Summary Worksheet'!$D255,'Crash Types &amp; Calculations'!$M$5:$N$9,2,FALSE)),VLOOKUP('Crash Summary Worksheet'!$E255,'Crash Types &amp; Calculations'!$D$5:$K$26,8,FALSE),FALSE))),1,VLOOKUP('Worksheet 2a'!$D$13,INDIRECT(VLOOKUP('Crash Summary Worksheet'!$D255,'Crash Types &amp; Calculations'!$M$5:$N$9,2,FALSE)),VLOOKUP('Crash Summary Worksheet'!$E255,'Crash Types &amp; Calculations'!$D$5:$K$26,8,FALSE),FALSE))</f>
        <v>1</v>
      </c>
      <c r="AD255" s="285">
        <f ca="1">IF(OR(ISBLANK('Worksheet 2a'!$D$13),ISBLANK($D255),ISBLANK($E255),$H255="N",ISBLANK($H255)),1,VLOOKUP('Worksheet 2a'!$D$13,INDIRECT(VLOOKUP('Crash Summary Worksheet'!$D255,'Crash Types &amp; Calculations'!$M$5:$N$9,2,FALSE)),VLOOKUP("Wet Pavement",'Crash Types &amp; Calculations'!$D$5:$K$26,8,FALSE),FALSE))</f>
        <v>1</v>
      </c>
      <c r="AE255" s="286">
        <f ca="1">IF(OR(ISBLANK('Worksheet 2a'!$D$13),ISBLANK($D255),ISBLANK($E255),$G255="N",ISBLANK($G255)),1,VLOOKUP('Worksheet 2a'!$D$13,INDIRECT(VLOOKUP('Crash Summary Worksheet'!$D255,'Crash Types &amp; Calculations'!$M$5:$N$9,2,FALSE)),VLOOKUP("Night",'Crash Types &amp; Calculations'!$D$5:$K$26,8,FALSE),FALSE))</f>
        <v>1</v>
      </c>
      <c r="AF255" s="288">
        <f t="shared" si="30"/>
        <v>0</v>
      </c>
      <c r="AG255" s="284">
        <f ca="1">IF(OR(ISBLANK('Worksheet 2a'!$D$27),ISBLANK($D255),ISBLANK($E255),ISERROR(VLOOKUP('Worksheet 2a'!$D$27,INDIRECT(VLOOKUP('Crash Summary Worksheet'!$D255,'Crash Types &amp; Calculations'!$M$5:$N$9,2,FALSE)),VLOOKUP('Crash Summary Worksheet'!$E255,'Crash Types &amp; Calculations'!$D$5:$K$26,8,FALSE),FALSE))),1,VLOOKUP('Worksheet 2a'!$D$27,INDIRECT(VLOOKUP('Crash Summary Worksheet'!$D255,'Crash Types &amp; Calculations'!$M$5:$N$9,2,FALSE)),VLOOKUP('Crash Summary Worksheet'!$E255,'Crash Types &amp; Calculations'!$D$5:$K$26,8,FALSE),FALSE))</f>
        <v>1</v>
      </c>
      <c r="AH255" s="285">
        <f ca="1">IF(OR(ISBLANK('Worksheet 2a'!$D$27),ISBLANK($D255),ISBLANK($E255),$H255="N",ISBLANK($H255)),1,VLOOKUP('Worksheet 2a'!$D$27,INDIRECT(VLOOKUP('Crash Summary Worksheet'!$D255,'Crash Types &amp; Calculations'!$M$5:$N$9,2,FALSE)),VLOOKUP("Wet Pavement",'Crash Types &amp; Calculations'!$D$5:$K$26,8,FALSE),FALSE))</f>
        <v>1</v>
      </c>
      <c r="AI255" s="286">
        <f ca="1">IF(OR(ISBLANK('Worksheet 2a'!$D$27),ISBLANK($D255),ISBLANK($E255),$G255="N",ISBLANK($G255)),1,VLOOKUP('Worksheet 2a'!$D$27,INDIRECT(VLOOKUP('Crash Summary Worksheet'!$D255,'Crash Types &amp; Calculations'!$M$5:$N$9,2,FALSE)),VLOOKUP("Night",'Crash Types &amp; Calculations'!$D$5:$K$26,8,FALSE),FALSE))</f>
        <v>1</v>
      </c>
      <c r="AJ255" s="288">
        <f t="shared" si="31"/>
        <v>0</v>
      </c>
      <c r="AK255" s="284">
        <f ca="1">IF(OR(ISBLANK('Worksheet 2a'!$D$41),ISBLANK($D255),ISBLANK($E255),ISERROR(VLOOKUP('Worksheet 2a'!$D$41,INDIRECT(VLOOKUP('Crash Summary Worksheet'!$D255,'Crash Types &amp; Calculations'!$M$5:$N$9,2,FALSE)),VLOOKUP('Crash Summary Worksheet'!$E255,'Crash Types &amp; Calculations'!$D$5:$K$26,8,FALSE),FALSE))),1,VLOOKUP('Worksheet 2a'!$D$41,INDIRECT(VLOOKUP('Crash Summary Worksheet'!$D255,'Crash Types &amp; Calculations'!$M$5:$N$9,2,FALSE)),VLOOKUP('Crash Summary Worksheet'!$E255,'Crash Types &amp; Calculations'!$D$5:$K$26,8,FALSE),FALSE))</f>
        <v>1</v>
      </c>
      <c r="AL255" s="285">
        <f ca="1">IF(OR(ISBLANK('Worksheet 2a'!$D$41),ISBLANK($D255),ISBLANK($E255),$H255="N",ISBLANK($H255)),1,VLOOKUP('Worksheet 2a'!$D$41,INDIRECT(VLOOKUP('Crash Summary Worksheet'!$D255,'Crash Types &amp; Calculations'!$M$5:$N$9,2,FALSE)),VLOOKUP("Wet Pavement",'Crash Types &amp; Calculations'!$D$5:$K$26,8,FALSE),FALSE))</f>
        <v>1</v>
      </c>
      <c r="AM255" s="287">
        <f ca="1">IF(OR(ISBLANK('Worksheet 2a'!$D$41),ISBLANK($D255),ISBLANK($E255),$G255="N",ISBLANK($G255)),1,VLOOKUP('Worksheet 2a'!$D$41,INDIRECT(VLOOKUP('Crash Summary Worksheet'!$D255,'Crash Types &amp; Calculations'!$M$5:$N$9,2,FALSE)),VLOOKUP("Night",'Crash Types &amp; Calculations'!$D$5:$K$26,8,FALSE),FALSE))</f>
        <v>1</v>
      </c>
      <c r="AN255" s="288">
        <f t="shared" si="32"/>
        <v>0</v>
      </c>
      <c r="AO255" s="284">
        <f ca="1">IF(OR(ISBLANK('Worksheet 2b'!$D$13),ISBLANK($D255),ISBLANK($E255),ISERROR(VLOOKUP('Worksheet 2b'!$D$13,INDIRECT(VLOOKUP('Crash Summary Worksheet'!$D255,'Crash Types &amp; Calculations'!$M$5:$N$9,2,FALSE)),VLOOKUP('Crash Summary Worksheet'!$E255,'Crash Types &amp; Calculations'!$D$5:$K$26,8,FALSE),FALSE))),1,VLOOKUP('Worksheet 2b'!$D$13,INDIRECT(VLOOKUP('Crash Summary Worksheet'!$D255,'Crash Types &amp; Calculations'!$M$5:$N$9,2,FALSE)),VLOOKUP('Crash Summary Worksheet'!$E255,'Crash Types &amp; Calculations'!$D$5:$K$26,8,FALSE),FALSE))</f>
        <v>1</v>
      </c>
      <c r="AP255" s="285">
        <f ca="1">IF(OR(ISBLANK('Worksheet 2b'!$D$13),ISBLANK($D255),ISBLANK($E255),$H255="N",ISBLANK($H255)),1,VLOOKUP('Worksheet 2b'!$D$13,INDIRECT(VLOOKUP('Crash Summary Worksheet'!$D255,'Crash Types &amp; Calculations'!$M$5:$N$9,2,FALSE)),VLOOKUP("Wet Pavement",'Crash Types &amp; Calculations'!$D$5:$K$26,8,FALSE),FALSE))</f>
        <v>1</v>
      </c>
      <c r="AQ255" s="286">
        <f ca="1">IF(OR(ISBLANK('Worksheet 2b'!$D$13),ISBLANK($D255),ISBLANK($E255),$G255="N",ISBLANK($G255)),1,VLOOKUP('Worksheet 2b'!$D$13,INDIRECT(VLOOKUP('Crash Summary Worksheet'!$D255,'Crash Types &amp; Calculations'!$M$5:$N$9,2,FALSE)),VLOOKUP("Night",'Crash Types &amp; Calculations'!$D$5:$K$26,8,FALSE),FALSE))</f>
        <v>1</v>
      </c>
      <c r="AR255" s="288">
        <f t="shared" si="33"/>
        <v>0</v>
      </c>
      <c r="AS255" s="284">
        <f ca="1">IF(OR(ISBLANK('Worksheet 2b'!$D$27),ISBLANK($D255),ISBLANK($E255),ISERROR(VLOOKUP('Worksheet 2b'!$D$27,INDIRECT(VLOOKUP('Crash Summary Worksheet'!$D255,'Crash Types &amp; Calculations'!$M$5:$N$9,2,FALSE)),VLOOKUP('Crash Summary Worksheet'!$E255,'Crash Types &amp; Calculations'!$D$5:$K$26,8,FALSE),FALSE))),1,VLOOKUP('Worksheet 2b'!$D$27,INDIRECT(VLOOKUP('Crash Summary Worksheet'!$D255,'Crash Types &amp; Calculations'!$M$5:$N$9,2,FALSE)),VLOOKUP('Crash Summary Worksheet'!$E255,'Crash Types &amp; Calculations'!$D$5:$K$26,8,FALSE),FALSE))</f>
        <v>1</v>
      </c>
      <c r="AT255" s="285">
        <f ca="1">IF(OR(ISBLANK('Worksheet 2b'!$D$27),ISBLANK($D255),ISBLANK($E255),$H255="N",ISBLANK($H255)),1,VLOOKUP('Worksheet 2b'!$D$27,INDIRECT(VLOOKUP('Crash Summary Worksheet'!$D255,'Crash Types &amp; Calculations'!$M$5:$N$9,2,FALSE)),VLOOKUP("Wet Pavement",'Crash Types &amp; Calculations'!$D$5:$K$26,8,FALSE),FALSE))</f>
        <v>1</v>
      </c>
      <c r="AU255" s="286">
        <f ca="1">IF(OR(ISBLANK('Worksheet 2b'!$D$27),ISBLANK($D255),ISBLANK($E255),$G255="N",ISBLANK($G255)),1,VLOOKUP('Worksheet 2b'!$D$27,INDIRECT(VLOOKUP('Crash Summary Worksheet'!$D255,'Crash Types &amp; Calculations'!$M$5:$N$9,2,FALSE)),VLOOKUP("Night",'Crash Types &amp; Calculations'!$D$5:$K$26,8,FALSE),FALSE))</f>
        <v>1</v>
      </c>
      <c r="AV255" s="288">
        <f t="shared" si="34"/>
        <v>0</v>
      </c>
      <c r="AW255" s="284">
        <f ca="1">IF(OR(ISBLANK('Worksheet 2b'!$D$41),ISBLANK($D255),ISBLANK($E255),ISERROR(VLOOKUP('Worksheet 2b'!$D$41,INDIRECT(VLOOKUP('Crash Summary Worksheet'!$D255,'Crash Types &amp; Calculations'!$M$5:$N$9,2,FALSE)),VLOOKUP('Crash Summary Worksheet'!$E255,'Crash Types &amp; Calculations'!$D$5:$K$26,8,FALSE),FALSE))),1,VLOOKUP('Worksheet 2b'!$D$41,INDIRECT(VLOOKUP('Crash Summary Worksheet'!$D255,'Crash Types &amp; Calculations'!$M$5:$N$9,2,FALSE)),VLOOKUP('Crash Summary Worksheet'!$E255,'Crash Types &amp; Calculations'!$D$5:$K$26,8,FALSE),FALSE))</f>
        <v>1</v>
      </c>
      <c r="AX255" s="285">
        <f ca="1">IF(OR(ISBLANK('Worksheet 2b'!$D$41),ISBLANK($D255),ISBLANK($E255),$H255="N",ISBLANK($H255)),1,VLOOKUP('Worksheet 2b'!$D$41,INDIRECT(VLOOKUP('Crash Summary Worksheet'!$D255,'Crash Types &amp; Calculations'!$M$5:$N$9,2,FALSE)),VLOOKUP("Wet Pavement",'Crash Types &amp; Calculations'!$D$5:$K$26,8,FALSE),FALSE))</f>
        <v>1</v>
      </c>
      <c r="AY255" s="287">
        <f ca="1">IF(OR(ISBLANK('Worksheet 2b'!$D$41),ISBLANK($D255),ISBLANK($E255),$G255="N",ISBLANK($G255)),1,VLOOKUP('Worksheet 2b'!$D$41,INDIRECT(VLOOKUP('Crash Summary Worksheet'!$D255,'Crash Types &amp; Calculations'!$M$5:$N$9,2,FALSE)),VLOOKUP("Night",'Crash Types &amp; Calculations'!$D$5:$K$26,8,FALSE),FALSE))</f>
        <v>1</v>
      </c>
      <c r="AZ255" s="288">
        <f t="shared" si="35"/>
        <v>0</v>
      </c>
    </row>
  </sheetData>
  <sheetProtection algorithmName="SHA-512" hashValue="AQ1UgI7VzTjDehzdO9c4LeI5Tj8M9a5+lr1aEaS2T5oVxCNcEFFrXTYyFjh4o0Rt0yBTHdppTWnjhj+eJMVTxQ==" saltValue="jdY3HeIRjH+iown3UOBRzw==" spinCount="100000" sheet="1" insertHyperlinks="0" sort="0" autoFilter="0"/>
  <autoFilter ref="A5:L255" xr:uid="{0160915E-219D-4D54-9B11-68C67BAD901F}"/>
  <mergeCells count="5">
    <mergeCell ref="BB4:BE4"/>
    <mergeCell ref="BB3:BE3"/>
    <mergeCell ref="BB2:BE2"/>
    <mergeCell ref="BB1:BE1"/>
    <mergeCell ref="A1:K4"/>
  </mergeCells>
  <phoneticPr fontId="6" type="noConversion"/>
  <conditionalFormatting sqref="E6:E255">
    <cfRule type="expression" dxfId="65" priority="2">
      <formula>ISERROR(MATCH($E6,CrashType,0))</formula>
    </cfRule>
  </conditionalFormatting>
  <conditionalFormatting sqref="M1:AZ1048576">
    <cfRule type="cellIs" dxfId="64" priority="1" operator="equal">
      <formula>1</formula>
    </cfRule>
  </conditionalFormatting>
  <dataValidations count="11">
    <dataValidation type="list" showInputMessage="1" errorTitle="Crash Type" error="Please select a value from the Drop-Down List." promptTitle="Crash Type" prompt="Use the drop-down menu to select crash type or enter crash type if not shown in the drop-down list._x000a__x000a_Crash modification factors are applied by Crash Type so, whenever possible, values from the drop-down box should be used." sqref="E6:E255" xr:uid="{9F2A9E7F-3934-4D82-B31B-2DF57320F11D}">
      <formula1>CrashType</formula1>
    </dataValidation>
    <dataValidation type="list" showInputMessage="1" showErrorMessage="1" errorTitle="Crash Severity" error="Please select a value from the Drop-Down List" promptTitle="Crash Severity" prompt="Use the drop-down menu to select crash severity (select the most severe that occured in the crash)." sqref="E6:E255" xr:uid="{802C2A81-8001-46BB-A872-893B19E46F78}">
      <formula1>CrashSeverity</formula1>
    </dataValidation>
    <dataValidation type="list" showInputMessage="1" errorTitle="Crash Type" error="Use Drop-Down List" promptTitle="Weather Condition" prompt="Use the drop-down menu to select weather condition or enter weather condition if not shown in the drop-down list." sqref="K6:K255" xr:uid="{5E4E10CB-7927-41F4-BA61-6380D2E1CA20}">
      <formula1>Weather</formula1>
    </dataValidation>
    <dataValidation type="list" showInputMessage="1" showErrorMessage="1" errorTitle="Related or Unrelated Crash" error="Please select a value from the Drop-Down List." promptTitle="Related or Unrelated Crash" prompt="Use the drop-down menu to select whether the crash is related (can be addressed by) the proposed safety countermeasures or improvement actions." sqref="F6:F255" xr:uid="{68C75FD9-FBC7-49D0-8FD2-C762602CC59D}">
      <formula1>Related</formula1>
    </dataValidation>
    <dataValidation type="list" showDropDown="1" showInputMessage="1" showErrorMessage="1" errorTitle="Crash Type" error="Please enter Y or N" promptTitle="Night Collision" prompt="Enter &quot;Y&quot; if collision occured at night. Enter &quot;N&quot;, or leave blank, if it did not." sqref="G6:G255" xr:uid="{14B1C8CA-6F00-447D-B25F-95687238B5B7}">
      <formula1>YesNo</formula1>
    </dataValidation>
    <dataValidation type="list" showDropDown="1" showInputMessage="1" showErrorMessage="1" errorTitle="Crash Type" error="Please enter Y or N" promptTitle="Wet Roadway" prompt="Enter &quot;Y&quot; if roadway was wet at the time of collision. Enter &quot;N&quot;, or leave blank, if it was not." sqref="H6:H255" xr:uid="{3E095A78-B15A-4A5A-9D73-D2B8737AC15E}">
      <formula1>YesNo</formula1>
    </dataValidation>
    <dataValidation type="list" showInputMessage="1" showErrorMessage="1" errorTitle="Related Crash?" error="Use Drop-Down List" promptTitle="Related or Unrelated" prompt="A crash is considered &quot;Related&quot; if is is potentially correctable by one of the proposed countermeasures." sqref="F6:F255" xr:uid="{87DC6F7D-2679-4168-BBE3-5E4B7AB20708}">
      <formula1>CrashType</formula1>
    </dataValidation>
    <dataValidation type="list" showInputMessage="1" showErrorMessage="1" errorTitle="Crash Severity" error="Please select a value from the Drop-Down List." promptTitle="Crash Severity" prompt="Use the drop-down menu to select crash severity (select the most severe that occured in the crash)." sqref="D6:D255" xr:uid="{5629A3DC-F758-40D9-B2F6-330DBF3842B7}">
      <formula1>CrashSeverity</formula1>
    </dataValidation>
    <dataValidation allowBlank="1" showInputMessage="1" promptTitle="DUI" prompt="Indicated whether the crashed involved a driver under the influence of drugs or alcohol." sqref="I6:I255" xr:uid="{21CEA7BC-556E-4F9E-B404-CB442832ED18}"/>
    <dataValidation allowBlank="1" showInputMessage="1" promptTitle="Distracted Driver" prompt="Indicated whether the crashed involved a distracted driver." sqref="J6:J255" xr:uid="{F221029D-84A5-473E-B4A5-EC17A21948CA}"/>
    <dataValidation showInputMessage="1" errorTitle="Crash Type" error="Use Drop-Down List" sqref="L6:L255" xr:uid="{5ADF8354-2867-4A57-8AA9-9F91F79F1D7F}"/>
  </dataValidations>
  <printOptions horizontalCentered="1"/>
  <pageMargins left="0.25" right="0.25" top="0.5" bottom="0.75" header="0.5" footer="0.5"/>
  <pageSetup scale="65" fitToHeight="0" orientation="landscape" r:id="rId1"/>
  <headerFooter alignWithMargins="0">
    <oddFooter>&amp;RCrash Summary Worksheet, Page &amp;P</oddFooter>
  </headerFooter>
  <rowBreaks count="4" manualBreakCount="4">
    <brk id="55" max="49" man="1"/>
    <brk id="105" max="49" man="1"/>
    <brk id="155" max="49" man="1"/>
    <brk id="205" max="49" man="1"/>
  </rowBreaks>
  <colBreaks count="1" manualBreakCount="1">
    <brk id="2"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3" tint="0.59999389629810485"/>
  </sheetPr>
  <dimension ref="A1:AH106"/>
  <sheetViews>
    <sheetView workbookViewId="0">
      <selection activeCell="AG32" sqref="AG32"/>
    </sheetView>
  </sheetViews>
  <sheetFormatPr defaultRowHeight="12.75" x14ac:dyDescent="0.2"/>
  <cols>
    <col min="1" max="19" width="3.28515625" customWidth="1"/>
    <col min="20" max="20" width="3.5703125" customWidth="1"/>
    <col min="21" max="24" width="3.28515625" customWidth="1"/>
    <col min="25" max="25" width="6.42578125" customWidth="1"/>
    <col min="26" max="33" width="3.28515625" customWidth="1"/>
  </cols>
  <sheetData>
    <row r="1" spans="1:34" ht="16.5" customHeight="1" x14ac:dyDescent="0.3">
      <c r="A1" s="815" t="s">
        <v>101</v>
      </c>
      <c r="B1" s="816"/>
      <c r="C1" s="816"/>
      <c r="D1" s="816"/>
      <c r="E1" s="816"/>
      <c r="F1" s="816"/>
      <c r="G1" s="816"/>
      <c r="H1" s="816"/>
      <c r="I1" s="816"/>
      <c r="J1" s="816"/>
      <c r="K1" s="816"/>
      <c r="L1" s="816"/>
      <c r="M1" s="816"/>
      <c r="N1" s="816"/>
      <c r="O1" s="816"/>
      <c r="P1" s="816"/>
      <c r="Q1" s="816"/>
      <c r="R1" s="816"/>
      <c r="S1" s="816"/>
      <c r="T1" s="816"/>
      <c r="U1" s="816"/>
      <c r="V1" s="816"/>
      <c r="W1" s="67"/>
      <c r="X1" s="67"/>
      <c r="Y1" s="67"/>
      <c r="Z1" s="67"/>
      <c r="AA1" s="68"/>
    </row>
    <row r="2" spans="1:34" ht="16.5" customHeight="1" x14ac:dyDescent="0.3">
      <c r="A2" s="813" t="s">
        <v>290</v>
      </c>
      <c r="B2" s="814"/>
      <c r="C2" s="814"/>
      <c r="D2" s="814"/>
      <c r="E2" s="814"/>
      <c r="F2" s="814"/>
      <c r="G2" s="814"/>
      <c r="H2" s="814"/>
      <c r="I2" s="814"/>
      <c r="J2" s="814"/>
      <c r="K2" s="814"/>
      <c r="L2" s="814"/>
      <c r="M2" s="814"/>
      <c r="N2" s="814"/>
      <c r="O2" s="814"/>
      <c r="P2" s="814"/>
      <c r="Q2" s="814"/>
      <c r="R2" s="814"/>
      <c r="S2" s="814"/>
      <c r="T2" s="814"/>
      <c r="U2" s="814"/>
      <c r="V2" s="814"/>
      <c r="W2" s="814"/>
      <c r="X2" s="69"/>
      <c r="Y2" s="69"/>
      <c r="Z2" s="69"/>
      <c r="AA2" s="70"/>
    </row>
    <row r="3" spans="1:34" ht="16.5" customHeight="1" x14ac:dyDescent="0.2">
      <c r="A3" s="148" t="s">
        <v>899</v>
      </c>
      <c r="B3" s="3"/>
      <c r="C3" s="3"/>
      <c r="D3" s="3"/>
      <c r="E3" s="3"/>
      <c r="F3" s="3"/>
      <c r="G3" s="3"/>
      <c r="H3" s="3"/>
      <c r="I3" s="3"/>
      <c r="J3" s="3"/>
      <c r="K3" s="3"/>
      <c r="L3" s="3"/>
      <c r="M3" s="3"/>
      <c r="N3" s="3"/>
      <c r="O3" s="3"/>
      <c r="P3" s="3"/>
      <c r="Q3" s="3"/>
      <c r="R3" s="3"/>
      <c r="S3" s="3"/>
      <c r="T3" s="3"/>
      <c r="U3" s="3"/>
      <c r="V3" s="3"/>
      <c r="W3" s="3"/>
      <c r="X3" s="69"/>
      <c r="Y3" s="69"/>
      <c r="Z3" s="69"/>
      <c r="AA3" s="70"/>
    </row>
    <row r="4" spans="1:34" ht="16.5" customHeight="1" thickBot="1" x14ac:dyDescent="0.3">
      <c r="A4" s="839" t="s">
        <v>102</v>
      </c>
      <c r="B4" s="840"/>
      <c r="C4" s="840"/>
      <c r="D4" s="840"/>
      <c r="E4" s="840"/>
      <c r="F4" s="840"/>
      <c r="G4" s="840"/>
      <c r="H4" s="840"/>
      <c r="I4" s="840"/>
      <c r="J4" s="840"/>
      <c r="K4" s="840"/>
      <c r="L4" s="840"/>
      <c r="M4" s="840"/>
      <c r="N4" s="840"/>
      <c r="O4" s="840"/>
      <c r="P4" s="840"/>
      <c r="Q4" s="840"/>
      <c r="R4" s="840"/>
      <c r="S4" s="840"/>
      <c r="T4" s="841"/>
      <c r="U4" s="841"/>
      <c r="V4" s="841"/>
      <c r="W4" s="841"/>
      <c r="X4" s="841"/>
      <c r="Y4" s="841"/>
      <c r="Z4" s="841"/>
      <c r="AA4" s="842"/>
    </row>
    <row r="5" spans="1:34" ht="15" customHeight="1" thickTop="1" x14ac:dyDescent="0.25">
      <c r="A5" s="71"/>
      <c r="B5" s="72"/>
      <c r="C5" s="72"/>
      <c r="D5" s="72"/>
      <c r="E5" s="72"/>
      <c r="F5" s="72"/>
      <c r="G5" s="72"/>
      <c r="H5" s="72"/>
      <c r="I5" s="72"/>
      <c r="J5" s="72"/>
      <c r="K5" s="72"/>
      <c r="L5" s="72"/>
      <c r="M5" s="72"/>
      <c r="N5" s="72"/>
      <c r="O5" s="72"/>
      <c r="P5" s="72"/>
      <c r="Q5" s="72"/>
      <c r="R5" s="72"/>
      <c r="S5" s="72"/>
      <c r="T5" s="73"/>
      <c r="U5" s="73"/>
      <c r="V5" s="73"/>
      <c r="W5" s="73"/>
      <c r="X5" s="73"/>
      <c r="Y5" s="73"/>
      <c r="Z5" s="73"/>
      <c r="AA5" s="74"/>
    </row>
    <row r="6" spans="1:34" ht="15.6" customHeight="1" x14ac:dyDescent="0.25">
      <c r="A6" s="846" t="s">
        <v>236</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8"/>
    </row>
    <row r="7" spans="1:34" ht="15" customHeight="1" x14ac:dyDescent="0.2">
      <c r="A7" s="75"/>
      <c r="B7" s="69"/>
      <c r="C7" s="69"/>
      <c r="D7" s="69"/>
      <c r="E7" s="69"/>
      <c r="F7" s="69"/>
      <c r="G7" s="69"/>
      <c r="H7" s="69"/>
      <c r="I7" s="69"/>
      <c r="J7" s="69"/>
      <c r="K7" s="69"/>
      <c r="L7" s="69"/>
      <c r="M7" s="69"/>
      <c r="N7" s="69"/>
      <c r="O7" s="69"/>
      <c r="P7" s="849" t="s">
        <v>296</v>
      </c>
      <c r="Q7" s="69"/>
      <c r="R7" s="69"/>
      <c r="S7" s="69"/>
      <c r="T7" s="69"/>
      <c r="U7" s="69"/>
      <c r="V7" s="69"/>
      <c r="W7" s="69"/>
      <c r="X7" s="69"/>
      <c r="Y7" s="69"/>
      <c r="Z7" s="69"/>
      <c r="AA7" s="70"/>
    </row>
    <row r="8" spans="1:34" ht="15" customHeight="1" thickBot="1" x14ac:dyDescent="0.25">
      <c r="A8" s="796" t="s">
        <v>19</v>
      </c>
      <c r="B8" s="797"/>
      <c r="C8" s="797"/>
      <c r="D8" s="797"/>
      <c r="E8" s="797"/>
      <c r="F8" s="69"/>
      <c r="G8" s="69"/>
      <c r="H8" s="69"/>
      <c r="I8" s="69"/>
      <c r="J8" s="69"/>
      <c r="K8" s="69"/>
      <c r="L8" s="798" t="s">
        <v>0</v>
      </c>
      <c r="M8" s="781"/>
      <c r="N8" s="799"/>
      <c r="O8" s="82"/>
      <c r="P8" s="849"/>
      <c r="Q8" s="86"/>
      <c r="R8" s="69"/>
      <c r="S8" s="69"/>
      <c r="T8" s="69"/>
      <c r="U8" s="69"/>
      <c r="V8" s="69"/>
      <c r="W8" s="69"/>
      <c r="X8" s="69"/>
      <c r="Y8" s="69"/>
      <c r="Z8" s="69"/>
      <c r="AA8" s="70"/>
    </row>
    <row r="9" spans="1:34" ht="15" customHeight="1" thickBot="1" x14ac:dyDescent="0.25">
      <c r="A9" s="105" t="s">
        <v>914</v>
      </c>
      <c r="B9" s="77"/>
      <c r="C9" s="77"/>
      <c r="D9" s="77"/>
      <c r="E9" s="77"/>
      <c r="F9" s="77"/>
      <c r="G9" s="77"/>
      <c r="H9" s="77"/>
      <c r="I9" s="77"/>
      <c r="J9" s="69"/>
      <c r="K9" s="69"/>
      <c r="L9" s="800">
        <f>SUM(L10:N11)</f>
        <v>0</v>
      </c>
      <c r="M9" s="767"/>
      <c r="N9" s="801"/>
      <c r="O9" s="82"/>
      <c r="P9" s="849"/>
      <c r="Q9" s="86"/>
      <c r="R9" s="69"/>
      <c r="S9" s="69"/>
      <c r="T9" s="69"/>
      <c r="U9" s="69"/>
      <c r="V9" s="69"/>
      <c r="W9" s="69"/>
      <c r="X9" s="69"/>
      <c r="Y9" s="69"/>
      <c r="Z9" s="69"/>
      <c r="AA9" s="70"/>
    </row>
    <row r="10" spans="1:34" ht="15" customHeight="1" thickBot="1" x14ac:dyDescent="0.25">
      <c r="A10" s="802" t="s">
        <v>20</v>
      </c>
      <c r="B10" s="790"/>
      <c r="C10" s="803"/>
      <c r="D10" s="803"/>
      <c r="E10" s="803"/>
      <c r="F10" s="69"/>
      <c r="G10" s="69"/>
      <c r="H10" s="69"/>
      <c r="I10" s="69"/>
      <c r="J10" s="69"/>
      <c r="K10" s="69"/>
      <c r="L10" s="778"/>
      <c r="M10" s="778"/>
      <c r="N10" s="778"/>
      <c r="O10" s="69"/>
      <c r="P10" s="850"/>
      <c r="Q10" s="86"/>
      <c r="R10" s="69"/>
      <c r="S10" s="69"/>
      <c r="T10" s="69"/>
      <c r="U10" s="69"/>
      <c r="V10" s="69"/>
      <c r="W10" s="69"/>
      <c r="X10" s="69"/>
      <c r="Y10" s="69"/>
      <c r="Z10" s="69"/>
      <c r="AA10" s="70"/>
      <c r="AH10" s="688"/>
    </row>
    <row r="11" spans="1:34" ht="15" customHeight="1" thickBot="1" x14ac:dyDescent="0.25">
      <c r="A11" s="802" t="s">
        <v>21</v>
      </c>
      <c r="B11" s="790"/>
      <c r="C11" s="804" t="str">
        <f>IF(ISBLANK(C10),"",C10+1/24)</f>
        <v/>
      </c>
      <c r="D11" s="804"/>
      <c r="E11" s="804"/>
      <c r="F11" s="69"/>
      <c r="G11" s="69"/>
      <c r="H11" s="69"/>
      <c r="I11" s="69"/>
      <c r="J11" s="69"/>
      <c r="K11" s="69"/>
      <c r="L11" s="778"/>
      <c r="M11" s="778"/>
      <c r="N11" s="778"/>
      <c r="O11" s="69"/>
      <c r="P11" s="805">
        <f>P22+H17+T14</f>
        <v>0</v>
      </c>
      <c r="Q11" s="86"/>
      <c r="R11" s="789" t="s">
        <v>297</v>
      </c>
      <c r="S11" s="790"/>
      <c r="T11" s="790"/>
      <c r="U11" s="790"/>
      <c r="V11" s="844"/>
      <c r="W11" s="845"/>
      <c r="X11" s="845"/>
      <c r="Y11" s="845"/>
      <c r="Z11" s="69"/>
      <c r="AA11" s="70"/>
    </row>
    <row r="12" spans="1:34" ht="15" customHeight="1" thickBot="1" x14ac:dyDescent="0.25">
      <c r="A12" s="75"/>
      <c r="B12" s="69"/>
      <c r="C12" s="69"/>
      <c r="D12" s="69"/>
      <c r="E12" s="69"/>
      <c r="F12" s="69"/>
      <c r="G12" s="69"/>
      <c r="H12" s="69"/>
      <c r="I12" s="69"/>
      <c r="J12" s="69"/>
      <c r="K12" s="69"/>
      <c r="L12" s="79"/>
      <c r="M12" s="80"/>
      <c r="N12" s="81"/>
      <c r="O12" s="82"/>
      <c r="P12" s="805"/>
      <c r="Q12" s="86"/>
      <c r="R12" s="792" t="s">
        <v>22</v>
      </c>
      <c r="S12" s="790"/>
      <c r="T12" s="790"/>
      <c r="U12" s="790"/>
      <c r="V12" s="843"/>
      <c r="W12" s="843"/>
      <c r="X12" s="843"/>
      <c r="Y12" s="78" t="s">
        <v>23</v>
      </c>
      <c r="Z12" s="69"/>
      <c r="AA12" s="70"/>
    </row>
    <row r="13" spans="1:34" ht="15" customHeight="1" thickTop="1" thickBot="1" x14ac:dyDescent="0.25">
      <c r="A13" s="794"/>
      <c r="B13" s="795"/>
      <c r="C13" s="795"/>
      <c r="D13" s="795"/>
      <c r="E13" s="69"/>
      <c r="F13" s="69"/>
      <c r="G13" s="69"/>
      <c r="H13" s="69"/>
      <c r="I13" s="69"/>
      <c r="J13" s="69"/>
      <c r="K13" s="69"/>
      <c r="L13" s="83"/>
      <c r="M13" s="84"/>
      <c r="N13" s="85"/>
      <c r="O13" s="82"/>
      <c r="P13" s="69"/>
      <c r="Q13" s="86"/>
      <c r="R13" s="69"/>
      <c r="S13" s="69"/>
      <c r="T13" s="69"/>
      <c r="U13" s="69"/>
      <c r="V13" s="69"/>
      <c r="W13" s="69"/>
      <c r="X13" s="69"/>
      <c r="Y13" s="69"/>
      <c r="Z13" s="69"/>
      <c r="AA13" s="70"/>
    </row>
    <row r="14" spans="1:34" ht="15" customHeight="1" thickTop="1" thickBot="1" x14ac:dyDescent="0.25">
      <c r="A14" s="785"/>
      <c r="B14" s="781"/>
      <c r="C14" s="781"/>
      <c r="D14" s="78"/>
      <c r="E14" s="69"/>
      <c r="F14" s="87"/>
      <c r="G14" s="87"/>
      <c r="H14" s="87"/>
      <c r="I14" s="87"/>
      <c r="J14" s="87"/>
      <c r="K14" s="87"/>
      <c r="L14" s="88"/>
      <c r="M14" s="89"/>
      <c r="N14" s="89"/>
      <c r="O14" s="89"/>
      <c r="P14" s="89"/>
      <c r="Q14" s="90"/>
      <c r="R14" s="91"/>
      <c r="S14" s="87"/>
      <c r="T14" s="770"/>
      <c r="U14" s="770"/>
      <c r="V14" s="786" t="s">
        <v>0</v>
      </c>
      <c r="W14" s="786"/>
      <c r="X14" s="69"/>
      <c r="Y14" s="69"/>
      <c r="Z14" s="69"/>
      <c r="AA14" s="70"/>
    </row>
    <row r="15" spans="1:34" ht="15" customHeight="1" thickBot="1" x14ac:dyDescent="0.3">
      <c r="A15" s="75"/>
      <c r="B15" s="69"/>
      <c r="C15" s="69"/>
      <c r="D15" s="69"/>
      <c r="E15" s="69"/>
      <c r="F15" s="784" t="s">
        <v>296</v>
      </c>
      <c r="G15" s="784"/>
      <c r="H15" s="784"/>
      <c r="I15" s="787">
        <f>L10+T15+O22</f>
        <v>0</v>
      </c>
      <c r="J15" s="787"/>
      <c r="K15" s="69"/>
      <c r="L15" s="92"/>
      <c r="M15" s="93"/>
      <c r="N15" s="93"/>
      <c r="O15" s="93"/>
      <c r="P15" s="93"/>
      <c r="Q15" s="94"/>
      <c r="R15" s="69"/>
      <c r="S15" s="69"/>
      <c r="T15" s="770"/>
      <c r="U15" s="770"/>
      <c r="V15" s="787">
        <f>SUM(T14:U16)</f>
        <v>0</v>
      </c>
      <c r="W15" s="787"/>
      <c r="X15" s="69"/>
      <c r="Y15" s="69"/>
      <c r="Z15" s="69"/>
      <c r="AA15" s="70"/>
    </row>
    <row r="16" spans="1:34" ht="15" customHeight="1" thickBot="1" x14ac:dyDescent="0.25">
      <c r="A16" s="75"/>
      <c r="B16" s="69"/>
      <c r="C16" s="69"/>
      <c r="D16" s="69"/>
      <c r="E16" s="69"/>
      <c r="F16" s="69"/>
      <c r="G16" s="69"/>
      <c r="H16" s="69"/>
      <c r="I16" s="69"/>
      <c r="J16" s="69"/>
      <c r="K16" s="69"/>
      <c r="L16" s="92"/>
      <c r="M16" s="93"/>
      <c r="N16" s="93"/>
      <c r="O16" s="93"/>
      <c r="P16" s="93"/>
      <c r="Q16" s="94"/>
      <c r="R16" s="69"/>
      <c r="S16" s="69"/>
      <c r="T16" s="770"/>
      <c r="U16" s="770"/>
      <c r="V16" s="69"/>
      <c r="W16" s="69"/>
      <c r="X16" s="69"/>
      <c r="Y16" s="69"/>
      <c r="Z16" s="69"/>
      <c r="AA16" s="70"/>
    </row>
    <row r="17" spans="1:27" ht="15" customHeight="1" thickTop="1" thickBot="1" x14ac:dyDescent="0.25">
      <c r="A17" s="75"/>
      <c r="B17" s="69"/>
      <c r="C17" s="69"/>
      <c r="D17" s="69"/>
      <c r="E17" s="69"/>
      <c r="F17" s="788" t="s">
        <v>0</v>
      </c>
      <c r="G17" s="788"/>
      <c r="H17" s="770"/>
      <c r="I17" s="770"/>
      <c r="J17" s="96"/>
      <c r="K17" s="96"/>
      <c r="L17" s="92"/>
      <c r="M17" s="93"/>
      <c r="N17" s="93"/>
      <c r="O17" s="93"/>
      <c r="P17" s="93"/>
      <c r="Q17" s="94"/>
      <c r="R17" s="96"/>
      <c r="S17" s="96"/>
      <c r="T17" s="69"/>
      <c r="U17" s="69"/>
      <c r="V17" s="96"/>
      <c r="W17" s="96"/>
      <c r="X17" s="69"/>
      <c r="Y17" s="69"/>
      <c r="Z17" s="69"/>
      <c r="AA17" s="70"/>
    </row>
    <row r="18" spans="1:27" ht="15" customHeight="1" thickBot="1" x14ac:dyDescent="0.3">
      <c r="A18" s="75"/>
      <c r="B18" s="69"/>
      <c r="C18" s="69"/>
      <c r="D18" s="69"/>
      <c r="E18" s="69"/>
      <c r="F18" s="767">
        <f>SUM(H17:I19)</f>
        <v>0</v>
      </c>
      <c r="G18" s="767"/>
      <c r="H18" s="770"/>
      <c r="I18" s="770"/>
      <c r="J18" s="69"/>
      <c r="K18" s="69"/>
      <c r="L18" s="92"/>
      <c r="M18" s="93"/>
      <c r="N18" s="93"/>
      <c r="O18" s="93"/>
      <c r="P18" s="93"/>
      <c r="Q18" s="94"/>
      <c r="R18" s="69"/>
      <c r="S18" s="783">
        <f>H18+N10+Q22</f>
        <v>0</v>
      </c>
      <c r="T18" s="783"/>
      <c r="U18" s="784" t="s">
        <v>296</v>
      </c>
      <c r="V18" s="784"/>
      <c r="W18" s="784"/>
      <c r="X18" s="69"/>
      <c r="Y18" s="69"/>
      <c r="Z18" s="69"/>
      <c r="AA18" s="70"/>
    </row>
    <row r="19" spans="1:27" ht="15" customHeight="1" thickBot="1" x14ac:dyDescent="0.25">
      <c r="A19" s="75"/>
      <c r="B19" s="69"/>
      <c r="C19" s="69"/>
      <c r="D19" s="69"/>
      <c r="E19" s="69"/>
      <c r="F19" s="95"/>
      <c r="G19" s="95"/>
      <c r="H19" s="770"/>
      <c r="I19" s="770"/>
      <c r="J19" s="95"/>
      <c r="K19" s="95"/>
      <c r="L19" s="97"/>
      <c r="M19" s="98"/>
      <c r="N19" s="98"/>
      <c r="O19" s="98"/>
      <c r="P19" s="98"/>
      <c r="Q19" s="99"/>
      <c r="R19" s="95"/>
      <c r="S19" s="95"/>
      <c r="T19" s="95"/>
      <c r="U19" s="95"/>
      <c r="V19" s="95"/>
      <c r="W19" s="95"/>
      <c r="X19" s="69"/>
      <c r="Y19" s="69"/>
      <c r="Z19" s="69"/>
      <c r="AA19" s="70"/>
    </row>
    <row r="20" spans="1:27" ht="15" customHeight="1" thickTop="1" thickBot="1" x14ac:dyDescent="0.25">
      <c r="A20" s="75"/>
      <c r="B20" s="69"/>
      <c r="C20" s="69"/>
      <c r="D20" s="69"/>
      <c r="E20" s="69"/>
      <c r="F20" s="69"/>
      <c r="G20" s="69"/>
      <c r="H20" s="69"/>
      <c r="I20" s="806"/>
      <c r="J20" s="773" t="s">
        <v>23</v>
      </c>
      <c r="K20" s="69"/>
      <c r="L20" s="100"/>
      <c r="M20" s="69"/>
      <c r="N20" s="69"/>
      <c r="O20" s="82"/>
      <c r="P20" s="69"/>
      <c r="Q20" s="86"/>
      <c r="R20" s="69"/>
      <c r="S20" s="69"/>
      <c r="T20" s="69"/>
      <c r="U20" s="69"/>
      <c r="V20" s="69"/>
      <c r="W20" s="69"/>
      <c r="X20" s="69"/>
      <c r="Y20" s="69"/>
      <c r="Z20" s="69"/>
      <c r="AA20" s="70"/>
    </row>
    <row r="21" spans="1:27" ht="15" customHeight="1" thickTop="1" thickBot="1" x14ac:dyDescent="0.25">
      <c r="A21" s="810" t="s">
        <v>48</v>
      </c>
      <c r="B21" s="811"/>
      <c r="C21" s="811"/>
      <c r="D21" s="811"/>
      <c r="E21" s="811"/>
      <c r="F21" s="811"/>
      <c r="G21" s="812"/>
      <c r="H21" s="69"/>
      <c r="I21" s="807"/>
      <c r="J21" s="774"/>
      <c r="K21" s="69"/>
      <c r="L21" s="100"/>
      <c r="M21" s="775">
        <f>T16+M10+H19</f>
        <v>0</v>
      </c>
      <c r="N21" s="69"/>
      <c r="O21" s="82"/>
      <c r="P21" s="69"/>
      <c r="Q21" s="86"/>
      <c r="R21" s="69"/>
      <c r="S21" s="820" t="s">
        <v>232</v>
      </c>
      <c r="T21" s="821"/>
      <c r="U21" s="821"/>
      <c r="V21" s="821"/>
      <c r="W21" s="821"/>
      <c r="X21" s="821"/>
      <c r="Y21" s="126">
        <v>0</v>
      </c>
      <c r="Z21" s="77"/>
      <c r="AA21" s="70"/>
    </row>
    <row r="22" spans="1:27" ht="15" customHeight="1" thickBot="1" x14ac:dyDescent="0.25">
      <c r="A22" s="824" t="s">
        <v>239</v>
      </c>
      <c r="B22" s="825"/>
      <c r="C22" s="825"/>
      <c r="D22" s="825"/>
      <c r="E22" s="825"/>
      <c r="F22" s="825"/>
      <c r="G22" s="826"/>
      <c r="H22" s="69"/>
      <c r="I22" s="807"/>
      <c r="J22" s="808"/>
      <c r="K22" s="69"/>
      <c r="L22" s="100"/>
      <c r="M22" s="775"/>
      <c r="N22" s="69"/>
      <c r="O22" s="778"/>
      <c r="P22" s="778"/>
      <c r="Q22" s="778"/>
      <c r="R22" s="69"/>
      <c r="S22" s="818" t="s">
        <v>233</v>
      </c>
      <c r="T22" s="819"/>
      <c r="U22" s="819"/>
      <c r="V22" s="819"/>
      <c r="W22" s="819"/>
      <c r="X22" s="819"/>
      <c r="Y22" s="127">
        <v>0</v>
      </c>
      <c r="Z22" s="77"/>
      <c r="AA22" s="70"/>
    </row>
    <row r="23" spans="1:27" ht="15" customHeight="1" thickBot="1" x14ac:dyDescent="0.25">
      <c r="A23" s="824"/>
      <c r="B23" s="825"/>
      <c r="C23" s="825"/>
      <c r="D23" s="825"/>
      <c r="E23" s="825"/>
      <c r="F23" s="825"/>
      <c r="G23" s="826"/>
      <c r="H23" s="69"/>
      <c r="I23" s="807"/>
      <c r="J23" s="809"/>
      <c r="K23" s="69"/>
      <c r="L23" s="100"/>
      <c r="M23" s="779" t="s">
        <v>296</v>
      </c>
      <c r="N23" s="69"/>
      <c r="O23" s="778"/>
      <c r="P23" s="778"/>
      <c r="Q23" s="778"/>
      <c r="R23" s="69"/>
      <c r="S23" s="818" t="s">
        <v>234</v>
      </c>
      <c r="T23" s="819"/>
      <c r="U23" s="819"/>
      <c r="V23" s="819"/>
      <c r="W23" s="819"/>
      <c r="X23" s="819"/>
      <c r="Y23" s="127">
        <v>0</v>
      </c>
      <c r="Z23" s="77"/>
      <c r="AA23" s="70"/>
    </row>
    <row r="24" spans="1:27" ht="15" customHeight="1" x14ac:dyDescent="0.2">
      <c r="A24" s="827" t="s">
        <v>240</v>
      </c>
      <c r="B24" s="828"/>
      <c r="C24" s="828"/>
      <c r="D24" s="828"/>
      <c r="E24" s="828"/>
      <c r="F24" s="828"/>
      <c r="G24" s="829"/>
      <c r="H24" s="69"/>
      <c r="I24" s="807"/>
      <c r="J24" s="809"/>
      <c r="K24" s="69"/>
      <c r="L24" s="100"/>
      <c r="M24" s="779"/>
      <c r="N24" s="69"/>
      <c r="O24" s="780" t="s">
        <v>0</v>
      </c>
      <c r="P24" s="781"/>
      <c r="Q24" s="782"/>
      <c r="R24" s="69"/>
      <c r="S24" s="818" t="s">
        <v>235</v>
      </c>
      <c r="T24" s="819"/>
      <c r="U24" s="819"/>
      <c r="V24" s="819"/>
      <c r="W24" s="819"/>
      <c r="X24" s="819"/>
      <c r="Y24" s="127">
        <v>0</v>
      </c>
      <c r="Z24" s="77"/>
      <c r="AA24" s="70"/>
    </row>
    <row r="25" spans="1:27" ht="15" customHeight="1" thickBot="1" x14ac:dyDescent="0.25">
      <c r="A25" s="827"/>
      <c r="B25" s="828"/>
      <c r="C25" s="828"/>
      <c r="D25" s="828"/>
      <c r="E25" s="828"/>
      <c r="F25" s="828"/>
      <c r="G25" s="829"/>
      <c r="H25" s="69"/>
      <c r="I25" s="836" t="s">
        <v>298</v>
      </c>
      <c r="J25" s="836" t="s">
        <v>22</v>
      </c>
      <c r="K25" s="69"/>
      <c r="L25" s="100"/>
      <c r="M25" s="779"/>
      <c r="N25" s="69"/>
      <c r="O25" s="766">
        <f>SUM(O22:Q23)</f>
        <v>0</v>
      </c>
      <c r="P25" s="767"/>
      <c r="Q25" s="768"/>
      <c r="R25" s="69"/>
      <c r="S25" s="822" t="s">
        <v>88</v>
      </c>
      <c r="T25" s="823"/>
      <c r="U25" s="823"/>
      <c r="V25" s="823"/>
      <c r="W25" s="823"/>
      <c r="X25" s="823"/>
      <c r="Y25" s="128">
        <v>0</v>
      </c>
      <c r="Z25" s="77"/>
      <c r="AA25" s="70"/>
    </row>
    <row r="26" spans="1:27" ht="15" customHeight="1" thickTop="1" x14ac:dyDescent="0.2">
      <c r="A26" s="830" t="s">
        <v>241</v>
      </c>
      <c r="B26" s="831"/>
      <c r="C26" s="831"/>
      <c r="D26" s="831"/>
      <c r="E26" s="831"/>
      <c r="F26" s="831"/>
      <c r="G26" s="832"/>
      <c r="H26" s="69"/>
      <c r="I26" s="836"/>
      <c r="J26" s="836"/>
      <c r="K26" s="69"/>
      <c r="L26" s="100"/>
      <c r="M26" s="779"/>
      <c r="N26" s="69"/>
      <c r="O26" s="82"/>
      <c r="P26" s="69"/>
      <c r="Q26" s="86"/>
      <c r="R26" s="69"/>
      <c r="S26" s="69"/>
      <c r="T26" s="69"/>
      <c r="U26" s="69"/>
      <c r="V26" s="69"/>
      <c r="W26" s="69"/>
      <c r="X26" s="69"/>
      <c r="Y26" s="69"/>
      <c r="Z26" s="69"/>
      <c r="AA26" s="70"/>
    </row>
    <row r="27" spans="1:27" ht="15" customHeight="1" thickBot="1" x14ac:dyDescent="0.25">
      <c r="A27" s="833"/>
      <c r="B27" s="834"/>
      <c r="C27" s="834"/>
      <c r="D27" s="834"/>
      <c r="E27" s="834"/>
      <c r="F27" s="834"/>
      <c r="G27" s="835"/>
      <c r="H27" s="69"/>
      <c r="I27" s="836"/>
      <c r="J27" s="836"/>
      <c r="K27" s="69"/>
      <c r="L27" s="69"/>
      <c r="M27" s="69"/>
      <c r="N27" s="69"/>
      <c r="O27" s="69"/>
      <c r="P27" s="69"/>
      <c r="Q27" s="69"/>
      <c r="R27" s="69"/>
      <c r="S27" s="69"/>
      <c r="T27" s="69"/>
      <c r="U27" s="69"/>
      <c r="V27" s="69"/>
      <c r="W27" s="69"/>
      <c r="X27" s="69"/>
      <c r="Y27" s="69"/>
      <c r="Z27" s="69"/>
      <c r="AA27" s="70"/>
    </row>
    <row r="28" spans="1:27" ht="15" customHeight="1" x14ac:dyDescent="0.2">
      <c r="A28" s="75"/>
      <c r="B28" s="69"/>
      <c r="C28" s="69"/>
      <c r="D28" s="69"/>
      <c r="E28" s="69"/>
      <c r="F28" s="69"/>
      <c r="G28" s="69"/>
      <c r="H28" s="69"/>
      <c r="I28" s="836"/>
      <c r="J28" s="836"/>
      <c r="K28" s="69"/>
      <c r="L28" s="69"/>
      <c r="M28" s="69"/>
      <c r="N28" s="69"/>
      <c r="O28" s="69"/>
      <c r="P28" s="69"/>
      <c r="Q28" s="69"/>
      <c r="R28" s="69"/>
      <c r="S28" s="69"/>
      <c r="T28" s="69"/>
      <c r="U28" s="69"/>
      <c r="V28" s="69"/>
      <c r="W28" s="69"/>
      <c r="X28" s="69"/>
      <c r="Y28" s="69"/>
      <c r="Z28" s="69"/>
      <c r="AA28" s="70"/>
    </row>
    <row r="29" spans="1:27" ht="15" customHeight="1" x14ac:dyDescent="0.25">
      <c r="A29" s="75"/>
      <c r="B29" s="69"/>
      <c r="C29" s="69"/>
      <c r="D29" s="101" t="s">
        <v>18</v>
      </c>
      <c r="E29" s="102"/>
      <c r="F29" s="102"/>
      <c r="G29" s="102"/>
      <c r="H29" s="102"/>
      <c r="I29" s="817">
        <f>V11</f>
        <v>0</v>
      </c>
      <c r="J29" s="817"/>
      <c r="K29" s="817"/>
      <c r="L29" s="817"/>
      <c r="M29" s="817"/>
      <c r="N29" s="817"/>
      <c r="O29" s="817"/>
      <c r="P29" s="817"/>
      <c r="Q29" s="103" t="s">
        <v>17</v>
      </c>
      <c r="R29" s="817">
        <f>I20</f>
        <v>0</v>
      </c>
      <c r="S29" s="817"/>
      <c r="T29" s="817"/>
      <c r="U29" s="817"/>
      <c r="V29" s="817"/>
      <c r="W29" s="817"/>
      <c r="X29" s="817"/>
      <c r="Y29" s="817"/>
      <c r="Z29" s="69"/>
      <c r="AA29" s="70"/>
    </row>
    <row r="30" spans="1:27" ht="15" customHeight="1" x14ac:dyDescent="0.25">
      <c r="A30" s="75"/>
      <c r="B30" s="69"/>
      <c r="C30" s="69"/>
      <c r="D30" s="104"/>
      <c r="E30" s="69"/>
      <c r="F30" s="69"/>
      <c r="G30" s="69"/>
      <c r="H30" s="69"/>
      <c r="I30" s="77"/>
      <c r="J30" s="77"/>
      <c r="K30" s="77"/>
      <c r="L30" s="77"/>
      <c r="M30" s="77"/>
      <c r="N30" s="77"/>
      <c r="O30" s="77"/>
      <c r="P30" s="77"/>
      <c r="Q30" s="103"/>
      <c r="R30" s="77"/>
      <c r="S30" s="77"/>
      <c r="T30" s="77"/>
      <c r="U30" s="77"/>
      <c r="V30" s="77"/>
      <c r="W30" s="77"/>
      <c r="X30" s="77"/>
      <c r="Y30" s="69"/>
      <c r="Z30" s="69"/>
      <c r="AA30" s="70"/>
    </row>
    <row r="31" spans="1:27" ht="15" customHeight="1" x14ac:dyDescent="0.2">
      <c r="A31" s="75"/>
      <c r="B31" s="69"/>
      <c r="C31" s="69"/>
      <c r="D31" s="69"/>
      <c r="E31" s="69"/>
      <c r="F31" s="69"/>
      <c r="G31" s="69"/>
      <c r="H31" s="69"/>
      <c r="I31" s="69"/>
      <c r="J31" s="69"/>
      <c r="K31" s="69"/>
      <c r="L31" s="69"/>
      <c r="M31" s="69"/>
      <c r="N31" s="69"/>
      <c r="O31" s="69"/>
      <c r="P31" s="779" t="s">
        <v>296</v>
      </c>
      <c r="Q31" s="69"/>
      <c r="R31" s="69"/>
      <c r="S31" s="69"/>
      <c r="T31" s="69"/>
      <c r="U31" s="69"/>
      <c r="V31" s="69"/>
      <c r="W31" s="69"/>
      <c r="X31" s="69"/>
      <c r="Y31" s="69"/>
      <c r="Z31" s="69"/>
      <c r="AA31" s="70"/>
    </row>
    <row r="32" spans="1:27" ht="15" customHeight="1" thickBot="1" x14ac:dyDescent="0.25">
      <c r="A32" s="796" t="s">
        <v>19</v>
      </c>
      <c r="B32" s="797"/>
      <c r="C32" s="797"/>
      <c r="D32" s="797"/>
      <c r="E32" s="797"/>
      <c r="F32" s="69"/>
      <c r="G32" s="69"/>
      <c r="H32" s="69"/>
      <c r="I32" s="69"/>
      <c r="J32" s="69"/>
      <c r="K32" s="69"/>
      <c r="L32" s="798" t="s">
        <v>0</v>
      </c>
      <c r="M32" s="781"/>
      <c r="N32" s="799"/>
      <c r="O32" s="82"/>
      <c r="P32" s="779"/>
      <c r="Q32" s="86"/>
      <c r="R32" s="69"/>
      <c r="S32" s="69"/>
      <c r="T32" s="69"/>
      <c r="U32" s="69"/>
      <c r="V32" s="69"/>
      <c r="W32" s="69"/>
      <c r="X32" s="69"/>
      <c r="Y32" s="69"/>
      <c r="Z32" s="69"/>
      <c r="AA32" s="70"/>
    </row>
    <row r="33" spans="1:27" ht="15" customHeight="1" thickBot="1" x14ac:dyDescent="0.25">
      <c r="A33" s="105" t="s">
        <v>915</v>
      </c>
      <c r="B33" s="77"/>
      <c r="C33" s="77"/>
      <c r="D33" s="77"/>
      <c r="E33" s="77"/>
      <c r="F33" s="77"/>
      <c r="G33" s="77"/>
      <c r="H33" s="77"/>
      <c r="I33" s="77"/>
      <c r="J33" s="69"/>
      <c r="K33" s="69"/>
      <c r="L33" s="800">
        <f>SUM(L34:N35)</f>
        <v>0</v>
      </c>
      <c r="M33" s="767"/>
      <c r="N33" s="801"/>
      <c r="O33" s="82"/>
      <c r="P33" s="779"/>
      <c r="Q33" s="86"/>
      <c r="R33" s="69"/>
      <c r="S33" s="69"/>
      <c r="T33" s="69"/>
      <c r="U33" s="69"/>
      <c r="V33" s="69"/>
      <c r="W33" s="69"/>
      <c r="X33" s="69"/>
      <c r="Y33" s="69"/>
      <c r="Z33" s="69"/>
      <c r="AA33" s="70"/>
    </row>
    <row r="34" spans="1:27" ht="15" customHeight="1" thickBot="1" x14ac:dyDescent="0.25">
      <c r="A34" s="802" t="s">
        <v>20</v>
      </c>
      <c r="B34" s="790"/>
      <c r="C34" s="803"/>
      <c r="D34" s="803"/>
      <c r="E34" s="803"/>
      <c r="F34" s="69"/>
      <c r="G34" s="69"/>
      <c r="H34" s="69"/>
      <c r="I34" s="69"/>
      <c r="J34" s="69"/>
      <c r="K34" s="69"/>
      <c r="L34" s="778"/>
      <c r="M34" s="778"/>
      <c r="N34" s="778"/>
      <c r="O34" s="69"/>
      <c r="P34" s="779"/>
      <c r="Q34" s="86"/>
      <c r="R34" s="69"/>
      <c r="S34" s="69"/>
      <c r="T34" s="69"/>
      <c r="U34" s="69"/>
      <c r="V34" s="69"/>
      <c r="W34" s="69"/>
      <c r="X34" s="69"/>
      <c r="Y34" s="69"/>
      <c r="Z34" s="69"/>
      <c r="AA34" s="70"/>
    </row>
    <row r="35" spans="1:27" ht="15" customHeight="1" thickBot="1" x14ac:dyDescent="0.25">
      <c r="A35" s="802" t="s">
        <v>21</v>
      </c>
      <c r="B35" s="790"/>
      <c r="C35" s="804" t="str">
        <f>IF(ISBLANK(C34),"",C34+1/24)</f>
        <v/>
      </c>
      <c r="D35" s="804"/>
      <c r="E35" s="804"/>
      <c r="F35" s="69"/>
      <c r="G35" s="69"/>
      <c r="H35" s="69"/>
      <c r="I35" s="69"/>
      <c r="J35" s="69"/>
      <c r="K35" s="69"/>
      <c r="L35" s="778"/>
      <c r="M35" s="778"/>
      <c r="N35" s="778"/>
      <c r="O35" s="69"/>
      <c r="P35" s="805">
        <f>P46+H41+T38</f>
        <v>0</v>
      </c>
      <c r="Q35" s="86"/>
      <c r="R35" s="789" t="s">
        <v>297</v>
      </c>
      <c r="S35" s="790"/>
      <c r="T35" s="790"/>
      <c r="U35" s="790"/>
      <c r="V35" s="791">
        <f>V11</f>
        <v>0</v>
      </c>
      <c r="W35" s="791"/>
      <c r="X35" s="791"/>
      <c r="Y35" s="791"/>
      <c r="Z35" s="69"/>
      <c r="AA35" s="70"/>
    </row>
    <row r="36" spans="1:27" ht="15" customHeight="1" thickBot="1" x14ac:dyDescent="0.25">
      <c r="A36" s="106"/>
      <c r="B36" s="78"/>
      <c r="C36" s="78"/>
      <c r="D36" s="78"/>
      <c r="E36" s="69"/>
      <c r="F36" s="69"/>
      <c r="G36" s="69"/>
      <c r="H36" s="69"/>
      <c r="I36" s="69"/>
      <c r="J36" s="69"/>
      <c r="K36" s="69"/>
      <c r="L36" s="79"/>
      <c r="M36" s="80"/>
      <c r="N36" s="81"/>
      <c r="O36" s="82"/>
      <c r="P36" s="805"/>
      <c r="Q36" s="86"/>
      <c r="R36" s="792" t="s">
        <v>22</v>
      </c>
      <c r="S36" s="790"/>
      <c r="T36" s="790"/>
      <c r="U36" s="790"/>
      <c r="V36" s="793">
        <f>V12</f>
        <v>0</v>
      </c>
      <c r="W36" s="793"/>
      <c r="X36" s="793"/>
      <c r="Y36" s="134" t="s">
        <v>23</v>
      </c>
      <c r="Z36" s="69"/>
      <c r="AA36" s="70"/>
    </row>
    <row r="37" spans="1:27" ht="15" customHeight="1" thickTop="1" thickBot="1" x14ac:dyDescent="0.25">
      <c r="A37" s="794"/>
      <c r="B37" s="795"/>
      <c r="C37" s="795"/>
      <c r="D37" s="795"/>
      <c r="E37" s="69"/>
      <c r="F37" s="69"/>
      <c r="G37" s="69"/>
      <c r="H37" s="69"/>
      <c r="I37" s="69"/>
      <c r="J37" s="69"/>
      <c r="K37" s="69"/>
      <c r="L37" s="83"/>
      <c r="M37" s="84"/>
      <c r="N37" s="85"/>
      <c r="O37" s="82"/>
      <c r="P37" s="69"/>
      <c r="Q37" s="86"/>
      <c r="R37" s="69"/>
      <c r="S37" s="69"/>
      <c r="T37" s="69"/>
      <c r="U37" s="69"/>
      <c r="V37" s="69"/>
      <c r="W37" s="69"/>
      <c r="X37" s="69"/>
      <c r="Y37" s="69"/>
      <c r="Z37" s="69"/>
      <c r="AA37" s="70"/>
    </row>
    <row r="38" spans="1:27" ht="15" customHeight="1" thickTop="1" thickBot="1" x14ac:dyDescent="0.25">
      <c r="A38" s="785"/>
      <c r="B38" s="781"/>
      <c r="C38" s="781"/>
      <c r="D38" s="78"/>
      <c r="E38" s="69"/>
      <c r="F38" s="87"/>
      <c r="G38" s="87"/>
      <c r="H38" s="87"/>
      <c r="I38" s="87"/>
      <c r="J38" s="87"/>
      <c r="K38" s="87"/>
      <c r="L38" s="88"/>
      <c r="M38" s="89"/>
      <c r="N38" s="89"/>
      <c r="O38" s="89"/>
      <c r="P38" s="89"/>
      <c r="Q38" s="90"/>
      <c r="R38" s="91"/>
      <c r="S38" s="87"/>
      <c r="T38" s="770"/>
      <c r="U38" s="770"/>
      <c r="V38" s="786" t="s">
        <v>0</v>
      </c>
      <c r="W38" s="786"/>
      <c r="X38" s="69"/>
      <c r="Y38" s="69"/>
      <c r="Z38" s="69"/>
      <c r="AA38" s="70"/>
    </row>
    <row r="39" spans="1:27" ht="15" customHeight="1" thickBot="1" x14ac:dyDescent="0.3">
      <c r="A39" s="75"/>
      <c r="B39" s="69"/>
      <c r="C39" s="69"/>
      <c r="D39" s="69"/>
      <c r="E39" s="69"/>
      <c r="F39" s="784" t="s">
        <v>296</v>
      </c>
      <c r="G39" s="784"/>
      <c r="H39" s="784"/>
      <c r="I39" s="787">
        <f>L34+T39+O46</f>
        <v>0</v>
      </c>
      <c r="J39" s="787"/>
      <c r="K39" s="69"/>
      <c r="L39" s="92"/>
      <c r="M39" s="93"/>
      <c r="N39" s="93"/>
      <c r="O39" s="93"/>
      <c r="P39" s="93"/>
      <c r="Q39" s="94"/>
      <c r="R39" s="69"/>
      <c r="S39" s="69"/>
      <c r="T39" s="770"/>
      <c r="U39" s="770"/>
      <c r="V39" s="787">
        <f>SUM(T38:U40)</f>
        <v>0</v>
      </c>
      <c r="W39" s="787"/>
      <c r="X39" s="69"/>
      <c r="Y39" s="69"/>
      <c r="Z39" s="69"/>
      <c r="AA39" s="70"/>
    </row>
    <row r="40" spans="1:27" ht="15" customHeight="1" thickBot="1" x14ac:dyDescent="0.25">
      <c r="A40" s="75"/>
      <c r="B40" s="69"/>
      <c r="C40" s="69"/>
      <c r="D40" s="69"/>
      <c r="E40" s="69"/>
      <c r="F40" s="69"/>
      <c r="G40" s="69"/>
      <c r="H40" s="69"/>
      <c r="I40" s="69"/>
      <c r="J40" s="69"/>
      <c r="K40" s="69"/>
      <c r="L40" s="92"/>
      <c r="M40" s="93"/>
      <c r="N40" s="93"/>
      <c r="O40" s="93"/>
      <c r="P40" s="93"/>
      <c r="Q40" s="94"/>
      <c r="R40" s="69"/>
      <c r="S40" s="69"/>
      <c r="T40" s="770"/>
      <c r="U40" s="770"/>
      <c r="V40" s="69"/>
      <c r="W40" s="69"/>
      <c r="X40" s="69"/>
      <c r="Y40" s="69"/>
      <c r="Z40" s="69"/>
      <c r="AA40" s="70"/>
    </row>
    <row r="41" spans="1:27" ht="15" customHeight="1" thickTop="1" thickBot="1" x14ac:dyDescent="0.25">
      <c r="A41" s="75"/>
      <c r="B41" s="69"/>
      <c r="C41" s="69"/>
      <c r="D41" s="69"/>
      <c r="E41" s="69"/>
      <c r="F41" s="788" t="s">
        <v>0</v>
      </c>
      <c r="G41" s="788"/>
      <c r="H41" s="770"/>
      <c r="I41" s="770"/>
      <c r="J41" s="96"/>
      <c r="K41" s="96"/>
      <c r="L41" s="92"/>
      <c r="M41" s="93"/>
      <c r="N41" s="93"/>
      <c r="O41" s="93"/>
      <c r="P41" s="93"/>
      <c r="Q41" s="94"/>
      <c r="R41" s="96"/>
      <c r="S41" s="96"/>
      <c r="T41" s="69"/>
      <c r="U41" s="69"/>
      <c r="V41" s="96"/>
      <c r="W41" s="96"/>
      <c r="X41" s="69"/>
      <c r="Y41" s="69"/>
      <c r="Z41" s="69"/>
      <c r="AA41" s="70"/>
    </row>
    <row r="42" spans="1:27" ht="15" customHeight="1" thickBot="1" x14ac:dyDescent="0.3">
      <c r="A42" s="75"/>
      <c r="B42" s="69"/>
      <c r="C42" s="69"/>
      <c r="D42" s="69"/>
      <c r="E42" s="69"/>
      <c r="F42" s="767">
        <f>SUM(H41:I43)</f>
        <v>0</v>
      </c>
      <c r="G42" s="767"/>
      <c r="H42" s="770"/>
      <c r="I42" s="770"/>
      <c r="J42" s="69"/>
      <c r="K42" s="69"/>
      <c r="L42" s="92"/>
      <c r="M42" s="93"/>
      <c r="N42" s="93"/>
      <c r="O42" s="93"/>
      <c r="P42" s="93"/>
      <c r="Q42" s="94"/>
      <c r="R42" s="69"/>
      <c r="S42" s="783">
        <f>H42+N34+Q46</f>
        <v>0</v>
      </c>
      <c r="T42" s="783"/>
      <c r="U42" s="784" t="s">
        <v>296</v>
      </c>
      <c r="V42" s="784"/>
      <c r="W42" s="784"/>
      <c r="X42" s="69"/>
      <c r="Y42" s="69"/>
      <c r="Z42" s="69"/>
      <c r="AA42" s="70"/>
    </row>
    <row r="43" spans="1:27" ht="15" customHeight="1" thickBot="1" x14ac:dyDescent="0.25">
      <c r="A43" s="75"/>
      <c r="B43" s="69"/>
      <c r="C43" s="69"/>
      <c r="D43" s="69"/>
      <c r="E43" s="69"/>
      <c r="F43" s="95"/>
      <c r="G43" s="95"/>
      <c r="H43" s="770"/>
      <c r="I43" s="770"/>
      <c r="J43" s="95"/>
      <c r="K43" s="95"/>
      <c r="L43" s="97"/>
      <c r="M43" s="98"/>
      <c r="N43" s="98"/>
      <c r="O43" s="98"/>
      <c r="P43" s="98"/>
      <c r="Q43" s="99"/>
      <c r="R43" s="95"/>
      <c r="S43" s="95"/>
      <c r="T43" s="95"/>
      <c r="U43" s="95"/>
      <c r="V43" s="95"/>
      <c r="W43" s="95"/>
      <c r="X43" s="69"/>
      <c r="Y43" s="69"/>
      <c r="Z43" s="69"/>
      <c r="AA43" s="70"/>
    </row>
    <row r="44" spans="1:27" ht="15" customHeight="1" thickTop="1" x14ac:dyDescent="0.2">
      <c r="A44" s="75"/>
      <c r="B44" s="69"/>
      <c r="C44" s="69"/>
      <c r="D44" s="69"/>
      <c r="E44" s="69"/>
      <c r="F44" s="69"/>
      <c r="G44" s="69"/>
      <c r="H44" s="69"/>
      <c r="I44" s="771">
        <f>I20</f>
        <v>0</v>
      </c>
      <c r="J44" s="773" t="s">
        <v>23</v>
      </c>
      <c r="K44" s="69"/>
      <c r="L44" s="100"/>
      <c r="M44" s="69"/>
      <c r="N44" s="69"/>
      <c r="O44" s="82"/>
      <c r="P44" s="69"/>
      <c r="Q44" s="86"/>
      <c r="R44" s="69"/>
      <c r="S44" s="69"/>
      <c r="T44" s="69"/>
      <c r="U44" s="69"/>
      <c r="V44" s="69"/>
      <c r="W44" s="69"/>
      <c r="X44" s="69"/>
      <c r="Y44" s="69"/>
      <c r="Z44" s="69"/>
      <c r="AA44" s="70"/>
    </row>
    <row r="45" spans="1:27" ht="15" customHeight="1" thickBot="1" x14ac:dyDescent="0.25">
      <c r="A45" s="75"/>
      <c r="B45" s="69"/>
      <c r="C45" s="69"/>
      <c r="D45" s="69"/>
      <c r="E45" s="69"/>
      <c r="F45" s="69"/>
      <c r="G45" s="69"/>
      <c r="H45" s="69"/>
      <c r="I45" s="772"/>
      <c r="J45" s="774"/>
      <c r="K45" s="69"/>
      <c r="L45" s="100"/>
      <c r="M45" s="775">
        <f>T40+M34+H43</f>
        <v>0</v>
      </c>
      <c r="N45" s="69"/>
      <c r="O45" s="82"/>
      <c r="P45" s="69"/>
      <c r="Q45" s="86"/>
      <c r="R45" s="69"/>
      <c r="S45" s="769"/>
      <c r="T45" s="769"/>
      <c r="U45" s="769"/>
      <c r="V45" s="769"/>
      <c r="W45" s="769"/>
      <c r="X45" s="769"/>
      <c r="Y45" s="109"/>
      <c r="Z45" s="69"/>
      <c r="AA45" s="70"/>
    </row>
    <row r="46" spans="1:27" ht="15" customHeight="1" thickBot="1" x14ac:dyDescent="0.25">
      <c r="A46" s="75"/>
      <c r="B46" s="69"/>
      <c r="C46" s="69"/>
      <c r="D46" s="69"/>
      <c r="E46" s="69"/>
      <c r="F46" s="69"/>
      <c r="G46" s="69"/>
      <c r="H46" s="69"/>
      <c r="I46" s="772"/>
      <c r="J46" s="776">
        <f>J22</f>
        <v>0</v>
      </c>
      <c r="K46" s="69"/>
      <c r="L46" s="100"/>
      <c r="M46" s="775"/>
      <c r="N46" s="69"/>
      <c r="O46" s="778"/>
      <c r="P46" s="778"/>
      <c r="Q46" s="778"/>
      <c r="R46" s="69"/>
      <c r="S46" s="769"/>
      <c r="T46" s="769"/>
      <c r="U46" s="769"/>
      <c r="V46" s="769"/>
      <c r="W46" s="769"/>
      <c r="X46" s="769"/>
      <c r="Y46" s="109"/>
      <c r="Z46" s="69"/>
      <c r="AA46" s="70"/>
    </row>
    <row r="47" spans="1:27" ht="15" customHeight="1" thickBot="1" x14ac:dyDescent="0.25">
      <c r="A47" s="75"/>
      <c r="B47" s="69"/>
      <c r="C47" s="69"/>
      <c r="D47" s="69"/>
      <c r="E47" s="69"/>
      <c r="F47" s="69"/>
      <c r="G47" s="69"/>
      <c r="H47" s="69"/>
      <c r="I47" s="772"/>
      <c r="J47" s="777"/>
      <c r="K47" s="69"/>
      <c r="L47" s="100"/>
      <c r="M47" s="779" t="s">
        <v>296</v>
      </c>
      <c r="N47" s="69"/>
      <c r="O47" s="778"/>
      <c r="P47" s="778"/>
      <c r="Q47" s="778"/>
      <c r="R47" s="69"/>
      <c r="S47" s="769"/>
      <c r="T47" s="769"/>
      <c r="U47" s="769"/>
      <c r="V47" s="769"/>
      <c r="W47" s="769"/>
      <c r="X47" s="769"/>
      <c r="Y47" s="109"/>
      <c r="Z47" s="69"/>
      <c r="AA47" s="70"/>
    </row>
    <row r="48" spans="1:27" ht="15" customHeight="1" x14ac:dyDescent="0.2">
      <c r="A48" s="75"/>
      <c r="B48" s="69"/>
      <c r="C48" s="69"/>
      <c r="D48" s="69"/>
      <c r="E48" s="69"/>
      <c r="F48" s="69"/>
      <c r="G48" s="69"/>
      <c r="H48" s="69"/>
      <c r="I48" s="772"/>
      <c r="J48" s="777"/>
      <c r="K48" s="69"/>
      <c r="L48" s="100"/>
      <c r="M48" s="779"/>
      <c r="N48" s="69"/>
      <c r="O48" s="780" t="s">
        <v>0</v>
      </c>
      <c r="P48" s="781"/>
      <c r="Q48" s="782"/>
      <c r="R48" s="69"/>
      <c r="S48" s="769"/>
      <c r="T48" s="769"/>
      <c r="U48" s="769"/>
      <c r="V48" s="769"/>
      <c r="W48" s="769"/>
      <c r="X48" s="769"/>
      <c r="Y48" s="109"/>
      <c r="Z48" s="69"/>
      <c r="AA48" s="70"/>
    </row>
    <row r="49" spans="1:27" ht="15" customHeight="1" x14ac:dyDescent="0.2">
      <c r="A49" s="75"/>
      <c r="B49" s="69"/>
      <c r="C49" s="69"/>
      <c r="D49" s="69"/>
      <c r="E49" s="69"/>
      <c r="F49" s="69"/>
      <c r="G49" s="69"/>
      <c r="H49" s="69"/>
      <c r="I49" s="837" t="s">
        <v>298</v>
      </c>
      <c r="J49" s="837" t="s">
        <v>22</v>
      </c>
      <c r="K49" s="69"/>
      <c r="L49" s="100"/>
      <c r="M49" s="779"/>
      <c r="N49" s="69"/>
      <c r="O49" s="766">
        <f>SUM(O46:Q47)</f>
        <v>0</v>
      </c>
      <c r="P49" s="767"/>
      <c r="Q49" s="768"/>
      <c r="R49" s="69"/>
      <c r="S49" s="769"/>
      <c r="T49" s="769"/>
      <c r="U49" s="769"/>
      <c r="V49" s="769"/>
      <c r="W49" s="769"/>
      <c r="X49" s="769"/>
      <c r="Y49" s="109"/>
      <c r="Z49" s="69"/>
      <c r="AA49" s="70"/>
    </row>
    <row r="50" spans="1:27" ht="15" customHeight="1" x14ac:dyDescent="0.2">
      <c r="A50" s="75"/>
      <c r="B50" s="69"/>
      <c r="C50" s="69"/>
      <c r="D50" s="69"/>
      <c r="E50" s="69"/>
      <c r="F50" s="69"/>
      <c r="G50" s="69"/>
      <c r="H50" s="69"/>
      <c r="I50" s="837"/>
      <c r="J50" s="837"/>
      <c r="K50" s="69"/>
      <c r="L50" s="100"/>
      <c r="M50" s="779"/>
      <c r="N50" s="69"/>
      <c r="O50" s="82"/>
      <c r="P50" s="69"/>
      <c r="Q50" s="86"/>
      <c r="R50" s="69"/>
      <c r="S50" s="69"/>
      <c r="T50" s="69"/>
      <c r="U50" s="69"/>
      <c r="V50" s="69"/>
      <c r="W50" s="69"/>
      <c r="X50" s="69"/>
      <c r="Y50" s="69"/>
      <c r="Z50" s="69"/>
      <c r="AA50" s="70"/>
    </row>
    <row r="51" spans="1:27" ht="15" customHeight="1" x14ac:dyDescent="0.2">
      <c r="A51" s="75"/>
      <c r="B51" s="69"/>
      <c r="C51" s="69"/>
      <c r="D51" s="69"/>
      <c r="E51" s="69"/>
      <c r="F51" s="69"/>
      <c r="G51" s="69"/>
      <c r="H51" s="69"/>
      <c r="I51" s="837"/>
      <c r="J51" s="837"/>
      <c r="K51" s="69"/>
      <c r="L51" s="69"/>
      <c r="M51" s="69"/>
      <c r="N51" s="69"/>
      <c r="O51" s="69"/>
      <c r="P51" s="69"/>
      <c r="Q51" s="69"/>
      <c r="R51" s="69"/>
      <c r="S51" s="69"/>
      <c r="T51" s="69"/>
      <c r="U51" s="69"/>
      <c r="V51" s="69"/>
      <c r="W51" s="69"/>
      <c r="X51" s="69"/>
      <c r="Y51" s="69"/>
      <c r="Z51" s="69"/>
      <c r="AA51" s="70"/>
    </row>
    <row r="52" spans="1:27" ht="15" customHeight="1" thickBot="1" x14ac:dyDescent="0.25">
      <c r="A52" s="107"/>
      <c r="B52" s="108"/>
      <c r="C52" s="108"/>
      <c r="D52" s="108"/>
      <c r="E52" s="108"/>
      <c r="F52" s="108"/>
      <c r="G52" s="108"/>
      <c r="H52" s="108"/>
      <c r="I52" s="838"/>
      <c r="J52" s="838"/>
      <c r="K52" s="108"/>
      <c r="L52" s="108"/>
      <c r="M52" s="108"/>
      <c r="N52" s="108"/>
      <c r="O52" s="108"/>
      <c r="P52" s="108"/>
      <c r="Q52" s="108"/>
      <c r="R52" s="108"/>
      <c r="S52" s="108"/>
      <c r="T52" s="108"/>
      <c r="U52" s="108"/>
      <c r="V52" s="108"/>
      <c r="W52" s="108"/>
      <c r="X52" s="108"/>
      <c r="Y52" s="108"/>
      <c r="Z52" s="108"/>
      <c r="AA52" s="110"/>
    </row>
    <row r="53" spans="1:27" ht="15" customHeight="1" x14ac:dyDescent="0.2">
      <c r="A53" s="67"/>
      <c r="B53" s="67"/>
      <c r="C53" s="67"/>
      <c r="D53" s="67"/>
      <c r="E53" s="67"/>
      <c r="F53" s="67"/>
      <c r="G53" s="67"/>
      <c r="H53" s="67"/>
      <c r="I53" s="149"/>
      <c r="J53" s="149"/>
      <c r="K53" s="67"/>
      <c r="L53" s="67"/>
      <c r="M53" s="67"/>
      <c r="N53" s="67"/>
      <c r="O53" s="67"/>
      <c r="P53" s="67"/>
      <c r="Q53" s="67"/>
      <c r="R53" s="67"/>
      <c r="S53" s="67"/>
      <c r="T53" s="67"/>
      <c r="U53" s="67"/>
      <c r="V53" s="67"/>
      <c r="W53" s="67"/>
      <c r="X53" s="67"/>
      <c r="Y53" s="67"/>
      <c r="Z53" s="67"/>
      <c r="AA53" s="67"/>
    </row>
    <row r="54" spans="1:27" ht="15" customHeight="1" thickBot="1" x14ac:dyDescent="0.25">
      <c r="A54" s="108"/>
      <c r="B54" s="108"/>
      <c r="C54" s="108"/>
      <c r="D54" s="108"/>
      <c r="E54" s="108"/>
      <c r="F54" s="108"/>
      <c r="G54" s="108"/>
      <c r="H54" s="108"/>
      <c r="I54" s="133"/>
      <c r="J54" s="133"/>
      <c r="K54" s="108"/>
      <c r="L54" s="108"/>
      <c r="M54" s="108"/>
      <c r="N54" s="108"/>
      <c r="O54" s="108"/>
      <c r="P54" s="108"/>
      <c r="Q54" s="108"/>
      <c r="R54" s="108"/>
      <c r="S54" s="108"/>
      <c r="T54" s="108"/>
      <c r="U54" s="108"/>
      <c r="V54" s="108"/>
      <c r="W54" s="108"/>
      <c r="X54" s="108"/>
      <c r="Y54" s="108"/>
      <c r="Z54" s="108"/>
      <c r="AA54" s="108"/>
    </row>
    <row r="55" spans="1:27" ht="16.5" customHeight="1" x14ac:dyDescent="0.3">
      <c r="A55" s="815" t="s">
        <v>101</v>
      </c>
      <c r="B55" s="816"/>
      <c r="C55" s="816"/>
      <c r="D55" s="816"/>
      <c r="E55" s="816"/>
      <c r="F55" s="816"/>
      <c r="G55" s="816"/>
      <c r="H55" s="816"/>
      <c r="I55" s="816"/>
      <c r="J55" s="816"/>
      <c r="K55" s="816"/>
      <c r="L55" s="816"/>
      <c r="M55" s="816"/>
      <c r="N55" s="816"/>
      <c r="O55" s="816"/>
      <c r="P55" s="816"/>
      <c r="Q55" s="816"/>
      <c r="R55" s="816"/>
      <c r="S55" s="816"/>
      <c r="T55" s="816"/>
      <c r="U55" s="816"/>
      <c r="V55" s="816"/>
      <c r="W55" s="67"/>
      <c r="X55" s="67"/>
      <c r="Y55" s="67"/>
      <c r="Z55" s="67"/>
      <c r="AA55" s="68"/>
    </row>
    <row r="56" spans="1:27" ht="16.5" customHeight="1" x14ac:dyDescent="0.3">
      <c r="A56" s="813" t="s">
        <v>290</v>
      </c>
      <c r="B56" s="814"/>
      <c r="C56" s="814"/>
      <c r="D56" s="814"/>
      <c r="E56" s="814"/>
      <c r="F56" s="814"/>
      <c r="G56" s="814"/>
      <c r="H56" s="814"/>
      <c r="I56" s="814"/>
      <c r="J56" s="814"/>
      <c r="K56" s="814"/>
      <c r="L56" s="814"/>
      <c r="M56" s="814"/>
      <c r="N56" s="814"/>
      <c r="O56" s="814"/>
      <c r="P56" s="814"/>
      <c r="Q56" s="814"/>
      <c r="R56" s="814"/>
      <c r="S56" s="814"/>
      <c r="T56" s="814"/>
      <c r="U56" s="814"/>
      <c r="V56" s="814"/>
      <c r="W56" s="814"/>
      <c r="X56" s="69"/>
      <c r="Y56" s="69"/>
      <c r="Z56" s="69"/>
      <c r="AA56" s="70"/>
    </row>
    <row r="57" spans="1:27" ht="16.5" customHeight="1" x14ac:dyDescent="0.2">
      <c r="A57" s="148" t="s">
        <v>629</v>
      </c>
      <c r="B57" s="3"/>
      <c r="C57" s="3"/>
      <c r="D57" s="3"/>
      <c r="E57" s="3"/>
      <c r="F57" s="3"/>
      <c r="G57" s="3"/>
      <c r="H57" s="3"/>
      <c r="I57" s="3"/>
      <c r="J57" s="3"/>
      <c r="K57" s="3"/>
      <c r="L57" s="3"/>
      <c r="M57" s="3"/>
      <c r="N57" s="3"/>
      <c r="O57" s="3"/>
      <c r="P57" s="3"/>
      <c r="Q57" s="3"/>
      <c r="R57" s="3"/>
      <c r="S57" s="3"/>
      <c r="T57" s="3"/>
      <c r="U57" s="3"/>
      <c r="V57" s="3"/>
      <c r="W57" s="3"/>
      <c r="X57" s="69"/>
      <c r="Y57" s="69"/>
      <c r="Z57" s="69"/>
      <c r="AA57" s="70"/>
    </row>
    <row r="58" spans="1:27" ht="16.5" customHeight="1" thickBot="1" x14ac:dyDescent="0.3">
      <c r="A58" s="839" t="s">
        <v>102</v>
      </c>
      <c r="B58" s="840"/>
      <c r="C58" s="840"/>
      <c r="D58" s="840"/>
      <c r="E58" s="840"/>
      <c r="F58" s="840"/>
      <c r="G58" s="840"/>
      <c r="H58" s="840"/>
      <c r="I58" s="840"/>
      <c r="J58" s="840"/>
      <c r="K58" s="840"/>
      <c r="L58" s="840"/>
      <c r="M58" s="840"/>
      <c r="N58" s="840"/>
      <c r="O58" s="840"/>
      <c r="P58" s="840"/>
      <c r="Q58" s="840"/>
      <c r="R58" s="840"/>
      <c r="S58" s="840"/>
      <c r="T58" s="841"/>
      <c r="U58" s="841"/>
      <c r="V58" s="841"/>
      <c r="W58" s="841"/>
      <c r="X58" s="841"/>
      <c r="Y58" s="841"/>
      <c r="Z58" s="841"/>
      <c r="AA58" s="842"/>
    </row>
    <row r="59" spans="1:27" ht="15" customHeight="1" thickTop="1" x14ac:dyDescent="0.25">
      <c r="A59" s="71"/>
      <c r="B59" s="72"/>
      <c r="C59" s="72"/>
      <c r="D59" s="72"/>
      <c r="E59" s="72"/>
      <c r="F59" s="72"/>
      <c r="G59" s="72"/>
      <c r="H59" s="72"/>
      <c r="I59" s="72"/>
      <c r="J59" s="72"/>
      <c r="K59" s="72"/>
      <c r="L59" s="72"/>
      <c r="M59" s="72"/>
      <c r="N59" s="72"/>
      <c r="O59" s="72"/>
      <c r="P59" s="72"/>
      <c r="Q59" s="72"/>
      <c r="R59" s="72"/>
      <c r="S59" s="72"/>
      <c r="T59" s="73"/>
      <c r="U59" s="73"/>
      <c r="V59" s="73"/>
      <c r="W59" s="73"/>
      <c r="X59" s="73"/>
      <c r="Y59" s="73"/>
      <c r="Z59" s="73"/>
      <c r="AA59" s="74"/>
    </row>
    <row r="60" spans="1:27" ht="15" customHeight="1" x14ac:dyDescent="0.25">
      <c r="A60" s="846" t="s">
        <v>236</v>
      </c>
      <c r="B60" s="847"/>
      <c r="C60" s="847"/>
      <c r="D60" s="847"/>
      <c r="E60" s="847"/>
      <c r="F60" s="847"/>
      <c r="G60" s="847"/>
      <c r="H60" s="847"/>
      <c r="I60" s="847"/>
      <c r="J60" s="847"/>
      <c r="K60" s="847"/>
      <c r="L60" s="847"/>
      <c r="M60" s="847"/>
      <c r="N60" s="847"/>
      <c r="O60" s="847"/>
      <c r="P60" s="847"/>
      <c r="Q60" s="847"/>
      <c r="R60" s="847"/>
      <c r="S60" s="847"/>
      <c r="T60" s="847"/>
      <c r="U60" s="847"/>
      <c r="V60" s="847"/>
      <c r="W60" s="847"/>
      <c r="X60" s="847"/>
      <c r="Y60" s="847"/>
      <c r="Z60" s="847"/>
      <c r="AA60" s="848"/>
    </row>
    <row r="61" spans="1:27" ht="15" customHeight="1" x14ac:dyDescent="0.2">
      <c r="A61" s="75"/>
      <c r="B61" s="69"/>
      <c r="C61" s="69"/>
      <c r="D61" s="69"/>
      <c r="E61" s="69"/>
      <c r="F61" s="69"/>
      <c r="G61" s="69"/>
      <c r="H61" s="69"/>
      <c r="I61" s="69"/>
      <c r="J61" s="69"/>
      <c r="K61" s="69"/>
      <c r="L61" s="69"/>
      <c r="M61" s="69"/>
      <c r="N61" s="69"/>
      <c r="O61" s="69"/>
      <c r="P61" s="849" t="s">
        <v>296</v>
      </c>
      <c r="Q61" s="69"/>
      <c r="R61" s="69"/>
      <c r="S61" s="69"/>
      <c r="T61" s="69"/>
      <c r="U61" s="69"/>
      <c r="V61" s="69"/>
      <c r="W61" s="69"/>
      <c r="X61" s="69"/>
      <c r="Y61" s="69"/>
      <c r="Z61" s="69"/>
      <c r="AA61" s="70"/>
    </row>
    <row r="62" spans="1:27" ht="15" customHeight="1" thickBot="1" x14ac:dyDescent="0.25">
      <c r="A62" s="140" t="s">
        <v>327</v>
      </c>
      <c r="B62" s="141"/>
      <c r="C62" s="141"/>
      <c r="D62" s="141"/>
      <c r="E62" s="141"/>
      <c r="F62" s="142"/>
      <c r="G62" s="142"/>
      <c r="H62" s="69"/>
      <c r="I62" s="69"/>
      <c r="J62" s="69"/>
      <c r="K62" s="69"/>
      <c r="L62" s="798" t="s">
        <v>0</v>
      </c>
      <c r="M62" s="781"/>
      <c r="N62" s="799"/>
      <c r="O62" s="82"/>
      <c r="P62" s="849"/>
      <c r="Q62" s="86"/>
      <c r="R62" s="69"/>
      <c r="S62" s="69"/>
      <c r="T62" s="69"/>
      <c r="U62" s="69"/>
      <c r="V62" s="69"/>
      <c r="W62" s="69"/>
      <c r="X62" s="69"/>
      <c r="Y62" s="69"/>
      <c r="Z62" s="69"/>
      <c r="AA62" s="70"/>
    </row>
    <row r="63" spans="1:27" ht="15" customHeight="1" thickBot="1" x14ac:dyDescent="0.25">
      <c r="A63" s="76"/>
      <c r="B63" s="77"/>
      <c r="C63" s="77"/>
      <c r="D63" s="77"/>
      <c r="E63" s="77"/>
      <c r="F63" s="77"/>
      <c r="G63" s="77"/>
      <c r="H63" s="77"/>
      <c r="I63" s="77"/>
      <c r="J63" s="69"/>
      <c r="K63" s="69"/>
      <c r="L63" s="800">
        <f>SUM(L64:N65)</f>
        <v>0</v>
      </c>
      <c r="M63" s="767"/>
      <c r="N63" s="801"/>
      <c r="O63" s="82"/>
      <c r="P63" s="849"/>
      <c r="Q63" s="86"/>
      <c r="R63" s="69"/>
      <c r="S63" s="69"/>
      <c r="T63" s="69"/>
      <c r="U63" s="69"/>
      <c r="V63" s="69"/>
      <c r="W63" s="69"/>
      <c r="X63" s="69"/>
      <c r="Y63" s="69"/>
      <c r="Z63" s="69"/>
      <c r="AA63" s="70"/>
    </row>
    <row r="64" spans="1:27" ht="15" customHeight="1" thickBot="1" x14ac:dyDescent="0.25">
      <c r="A64" s="802" t="s">
        <v>20</v>
      </c>
      <c r="B64" s="790"/>
      <c r="C64" s="803"/>
      <c r="D64" s="803"/>
      <c r="E64" s="803"/>
      <c r="F64" s="69"/>
      <c r="G64" s="69"/>
      <c r="H64" s="69"/>
      <c r="I64" s="69"/>
      <c r="J64" s="69"/>
      <c r="K64" s="69"/>
      <c r="L64" s="778"/>
      <c r="M64" s="778"/>
      <c r="N64" s="778"/>
      <c r="O64" s="69"/>
      <c r="P64" s="850"/>
      <c r="Q64" s="86"/>
      <c r="R64" s="69"/>
      <c r="S64" s="69"/>
      <c r="T64" s="69"/>
      <c r="U64" s="69"/>
      <c r="V64" s="69"/>
      <c r="W64" s="69"/>
      <c r="X64" s="69"/>
      <c r="Y64" s="69"/>
      <c r="Z64" s="69"/>
      <c r="AA64" s="70"/>
    </row>
    <row r="65" spans="1:27" ht="15" customHeight="1" thickBot="1" x14ac:dyDescent="0.25">
      <c r="A65" s="802" t="s">
        <v>21</v>
      </c>
      <c r="B65" s="790"/>
      <c r="C65" s="804" t="str">
        <f>IF(ISBLANK(C64),"",C64+1/24)</f>
        <v/>
      </c>
      <c r="D65" s="804"/>
      <c r="E65" s="804"/>
      <c r="F65" s="69"/>
      <c r="G65" s="69"/>
      <c r="H65" s="69"/>
      <c r="I65" s="69"/>
      <c r="J65" s="69"/>
      <c r="K65" s="69"/>
      <c r="L65" s="778"/>
      <c r="M65" s="778"/>
      <c r="N65" s="778"/>
      <c r="O65" s="69"/>
      <c r="P65" s="805">
        <f>P76+H71+T68</f>
        <v>0</v>
      </c>
      <c r="Q65" s="86"/>
      <c r="R65" s="789" t="s">
        <v>297</v>
      </c>
      <c r="S65" s="790"/>
      <c r="T65" s="790"/>
      <c r="U65" s="790"/>
      <c r="V65" s="851">
        <f>V11</f>
        <v>0</v>
      </c>
      <c r="W65" s="852"/>
      <c r="X65" s="852"/>
      <c r="Y65" s="852"/>
      <c r="Z65" s="69"/>
      <c r="AA65" s="70"/>
    </row>
    <row r="66" spans="1:27" ht="15" customHeight="1" thickBot="1" x14ac:dyDescent="0.25">
      <c r="A66" s="75"/>
      <c r="B66" s="69"/>
      <c r="C66" s="69"/>
      <c r="D66" s="69"/>
      <c r="E66" s="69"/>
      <c r="F66" s="69"/>
      <c r="G66" s="69"/>
      <c r="H66" s="69"/>
      <c r="I66" s="69"/>
      <c r="J66" s="69"/>
      <c r="K66" s="69"/>
      <c r="L66" s="79"/>
      <c r="M66" s="80"/>
      <c r="N66" s="81"/>
      <c r="O66" s="82"/>
      <c r="P66" s="805"/>
      <c r="Q66" s="86"/>
      <c r="R66" s="792" t="s">
        <v>22</v>
      </c>
      <c r="S66" s="790"/>
      <c r="T66" s="790"/>
      <c r="U66" s="790"/>
      <c r="V66" s="853">
        <f>V12</f>
        <v>0</v>
      </c>
      <c r="W66" s="853"/>
      <c r="X66" s="853"/>
      <c r="Y66" s="78" t="s">
        <v>23</v>
      </c>
      <c r="Z66" s="69"/>
      <c r="AA66" s="70"/>
    </row>
    <row r="67" spans="1:27" ht="15" customHeight="1" thickTop="1" thickBot="1" x14ac:dyDescent="0.25">
      <c r="A67" s="794"/>
      <c r="B67" s="795"/>
      <c r="C67" s="795"/>
      <c r="D67" s="795"/>
      <c r="E67" s="69"/>
      <c r="F67" s="69"/>
      <c r="G67" s="69"/>
      <c r="H67" s="69"/>
      <c r="I67" s="69"/>
      <c r="J67" s="69"/>
      <c r="K67" s="69"/>
      <c r="L67" s="83"/>
      <c r="M67" s="84"/>
      <c r="N67" s="85"/>
      <c r="O67" s="82"/>
      <c r="P67" s="69"/>
      <c r="Q67" s="86"/>
      <c r="R67" s="69"/>
      <c r="S67" s="69"/>
      <c r="T67" s="69"/>
      <c r="U67" s="69"/>
      <c r="V67" s="69"/>
      <c r="W67" s="69"/>
      <c r="X67" s="69"/>
      <c r="Y67" s="69"/>
      <c r="Z67" s="69"/>
      <c r="AA67" s="70"/>
    </row>
    <row r="68" spans="1:27" ht="15" customHeight="1" thickTop="1" thickBot="1" x14ac:dyDescent="0.25">
      <c r="A68" s="785"/>
      <c r="B68" s="781"/>
      <c r="C68" s="781"/>
      <c r="D68" s="78"/>
      <c r="E68" s="69"/>
      <c r="F68" s="87"/>
      <c r="G68" s="87"/>
      <c r="H68" s="87"/>
      <c r="I68" s="87"/>
      <c r="J68" s="87"/>
      <c r="K68" s="87"/>
      <c r="L68" s="88"/>
      <c r="M68" s="89"/>
      <c r="N68" s="89"/>
      <c r="O68" s="89"/>
      <c r="P68" s="89"/>
      <c r="Q68" s="90"/>
      <c r="R68" s="91"/>
      <c r="S68" s="87"/>
      <c r="T68" s="770"/>
      <c r="U68" s="770"/>
      <c r="V68" s="786" t="s">
        <v>0</v>
      </c>
      <c r="W68" s="786"/>
      <c r="X68" s="69"/>
      <c r="Y68" s="69"/>
      <c r="Z68" s="69"/>
      <c r="AA68" s="70"/>
    </row>
    <row r="69" spans="1:27" ht="15" customHeight="1" thickBot="1" x14ac:dyDescent="0.3">
      <c r="A69" s="75"/>
      <c r="B69" s="69"/>
      <c r="C69" s="69"/>
      <c r="D69" s="69"/>
      <c r="E69" s="69"/>
      <c r="F69" s="784" t="s">
        <v>296</v>
      </c>
      <c r="G69" s="784"/>
      <c r="H69" s="784"/>
      <c r="I69" s="787">
        <f>L64+T69+O76</f>
        <v>0</v>
      </c>
      <c r="J69" s="787"/>
      <c r="K69" s="69"/>
      <c r="L69" s="92"/>
      <c r="M69" s="93"/>
      <c r="N69" s="93"/>
      <c r="O69" s="93"/>
      <c r="P69" s="93"/>
      <c r="Q69" s="94"/>
      <c r="R69" s="69"/>
      <c r="S69" s="69"/>
      <c r="T69" s="770"/>
      <c r="U69" s="770"/>
      <c r="V69" s="787">
        <f>SUM(T68:U70)</f>
        <v>0</v>
      </c>
      <c r="W69" s="787"/>
      <c r="X69" s="69"/>
      <c r="Y69" s="69"/>
      <c r="Z69" s="69"/>
      <c r="AA69" s="70"/>
    </row>
    <row r="70" spans="1:27" ht="15" customHeight="1" thickBot="1" x14ac:dyDescent="0.25">
      <c r="A70" s="75"/>
      <c r="B70" s="69"/>
      <c r="C70" s="69"/>
      <c r="D70" s="69"/>
      <c r="E70" s="69"/>
      <c r="F70" s="69"/>
      <c r="G70" s="69"/>
      <c r="H70" s="69"/>
      <c r="I70" s="69"/>
      <c r="J70" s="69"/>
      <c r="K70" s="69"/>
      <c r="L70" s="92"/>
      <c r="M70" s="93"/>
      <c r="N70" s="93"/>
      <c r="O70" s="93"/>
      <c r="P70" s="93"/>
      <c r="Q70" s="94"/>
      <c r="R70" s="69"/>
      <c r="S70" s="69"/>
      <c r="T70" s="770"/>
      <c r="U70" s="770"/>
      <c r="V70" s="69"/>
      <c r="W70" s="69"/>
      <c r="X70" s="69"/>
      <c r="Y70" s="69"/>
      <c r="Z70" s="69"/>
      <c r="AA70" s="70"/>
    </row>
    <row r="71" spans="1:27" ht="15" customHeight="1" thickTop="1" thickBot="1" x14ac:dyDescent="0.25">
      <c r="A71" s="75"/>
      <c r="B71" s="69"/>
      <c r="C71" s="69"/>
      <c r="D71" s="69"/>
      <c r="E71" s="69"/>
      <c r="F71" s="788" t="s">
        <v>0</v>
      </c>
      <c r="G71" s="788"/>
      <c r="H71" s="770"/>
      <c r="I71" s="770"/>
      <c r="J71" s="96"/>
      <c r="K71" s="96"/>
      <c r="L71" s="92"/>
      <c r="M71" s="93"/>
      <c r="N71" s="93"/>
      <c r="O71" s="93"/>
      <c r="P71" s="93"/>
      <c r="Q71" s="94"/>
      <c r="R71" s="96"/>
      <c r="S71" s="96"/>
      <c r="T71" s="69"/>
      <c r="U71" s="69"/>
      <c r="V71" s="96"/>
      <c r="W71" s="96"/>
      <c r="X71" s="69"/>
      <c r="Y71" s="69"/>
      <c r="Z71" s="69"/>
      <c r="AA71" s="70"/>
    </row>
    <row r="72" spans="1:27" ht="15" customHeight="1" thickBot="1" x14ac:dyDescent="0.3">
      <c r="A72" s="75"/>
      <c r="B72" s="69"/>
      <c r="C72" s="69"/>
      <c r="D72" s="69"/>
      <c r="E72" s="69"/>
      <c r="F72" s="767">
        <f>SUM(H71:I73)</f>
        <v>0</v>
      </c>
      <c r="G72" s="767"/>
      <c r="H72" s="770"/>
      <c r="I72" s="770"/>
      <c r="J72" s="69"/>
      <c r="K72" s="69"/>
      <c r="L72" s="92"/>
      <c r="M72" s="93"/>
      <c r="N72" s="93"/>
      <c r="O72" s="93"/>
      <c r="P72" s="93"/>
      <c r="Q72" s="94"/>
      <c r="R72" s="69"/>
      <c r="S72" s="783">
        <f>H72+N64+Q76</f>
        <v>0</v>
      </c>
      <c r="T72" s="783"/>
      <c r="U72" s="784" t="s">
        <v>296</v>
      </c>
      <c r="V72" s="784"/>
      <c r="W72" s="784"/>
      <c r="X72" s="69"/>
      <c r="Y72" s="69"/>
      <c r="Z72" s="69"/>
      <c r="AA72" s="70"/>
    </row>
    <row r="73" spans="1:27" ht="15" customHeight="1" thickBot="1" x14ac:dyDescent="0.25">
      <c r="A73" s="75"/>
      <c r="B73" s="69"/>
      <c r="C73" s="69"/>
      <c r="D73" s="69"/>
      <c r="E73" s="69"/>
      <c r="F73" s="95"/>
      <c r="G73" s="95"/>
      <c r="H73" s="770"/>
      <c r="I73" s="770"/>
      <c r="J73" s="95"/>
      <c r="K73" s="95"/>
      <c r="L73" s="97"/>
      <c r="M73" s="98"/>
      <c r="N73" s="98"/>
      <c r="O73" s="98"/>
      <c r="P73" s="98"/>
      <c r="Q73" s="99"/>
      <c r="R73" s="95"/>
      <c r="S73" s="95"/>
      <c r="T73" s="95"/>
      <c r="U73" s="95"/>
      <c r="V73" s="95"/>
      <c r="W73" s="95"/>
      <c r="X73" s="69"/>
      <c r="Y73" s="69"/>
      <c r="Z73" s="69"/>
      <c r="AA73" s="70"/>
    </row>
    <row r="74" spans="1:27" ht="15" customHeight="1" thickTop="1" thickBot="1" x14ac:dyDescent="0.25">
      <c r="A74" s="75"/>
      <c r="B74" s="69"/>
      <c r="C74" s="69"/>
      <c r="D74" s="69"/>
      <c r="E74" s="69"/>
      <c r="F74" s="69"/>
      <c r="G74" s="69"/>
      <c r="H74" s="69"/>
      <c r="I74" s="854">
        <f>I20</f>
        <v>0</v>
      </c>
      <c r="J74" s="773" t="s">
        <v>23</v>
      </c>
      <c r="K74" s="69"/>
      <c r="L74" s="100"/>
      <c r="M74" s="69"/>
      <c r="N74" s="69"/>
      <c r="O74" s="82"/>
      <c r="P74" s="69"/>
      <c r="Q74" s="86"/>
      <c r="R74" s="69"/>
      <c r="S74" s="69"/>
      <c r="T74" s="69"/>
      <c r="U74" s="69"/>
      <c r="V74" s="69"/>
      <c r="W74" s="69"/>
      <c r="X74" s="69"/>
      <c r="Y74" s="69"/>
      <c r="Z74" s="69"/>
      <c r="AA74" s="70"/>
    </row>
    <row r="75" spans="1:27" ht="15" customHeight="1" thickBot="1" x14ac:dyDescent="0.25">
      <c r="A75" s="810" t="s">
        <v>48</v>
      </c>
      <c r="B75" s="811"/>
      <c r="C75" s="811"/>
      <c r="D75" s="811"/>
      <c r="E75" s="811"/>
      <c r="F75" s="811"/>
      <c r="G75" s="812"/>
      <c r="H75" s="69"/>
      <c r="I75" s="855"/>
      <c r="J75" s="774"/>
      <c r="K75" s="69"/>
      <c r="L75" s="100"/>
      <c r="M75" s="775">
        <f>T70+M64+H73</f>
        <v>0</v>
      </c>
      <c r="N75" s="69"/>
      <c r="O75" s="82"/>
      <c r="P75" s="69"/>
      <c r="Q75" s="86"/>
      <c r="R75" s="69"/>
      <c r="S75" s="769"/>
      <c r="T75" s="769"/>
      <c r="U75" s="769"/>
      <c r="V75" s="769"/>
      <c r="W75" s="769"/>
      <c r="X75" s="769"/>
      <c r="Y75" s="147"/>
      <c r="Z75" s="77"/>
      <c r="AA75" s="70"/>
    </row>
    <row r="76" spans="1:27" ht="15" customHeight="1" thickBot="1" x14ac:dyDescent="0.25">
      <c r="A76" s="824" t="s">
        <v>239</v>
      </c>
      <c r="B76" s="825"/>
      <c r="C76" s="825"/>
      <c r="D76" s="825"/>
      <c r="E76" s="825"/>
      <c r="F76" s="825"/>
      <c r="G76" s="826"/>
      <c r="H76" s="69"/>
      <c r="I76" s="855"/>
      <c r="J76" s="856">
        <f>J22</f>
        <v>0</v>
      </c>
      <c r="K76" s="69"/>
      <c r="L76" s="100"/>
      <c r="M76" s="775"/>
      <c r="N76" s="69"/>
      <c r="O76" s="778"/>
      <c r="P76" s="778"/>
      <c r="Q76" s="778"/>
      <c r="R76" s="69"/>
      <c r="S76" s="769"/>
      <c r="T76" s="769"/>
      <c r="U76" s="769"/>
      <c r="V76" s="769"/>
      <c r="W76" s="769"/>
      <c r="X76" s="769"/>
      <c r="Y76" s="147"/>
      <c r="Z76" s="77"/>
      <c r="AA76" s="70"/>
    </row>
    <row r="77" spans="1:27" ht="15" customHeight="1" thickBot="1" x14ac:dyDescent="0.25">
      <c r="A77" s="824"/>
      <c r="B77" s="825"/>
      <c r="C77" s="825"/>
      <c r="D77" s="825"/>
      <c r="E77" s="825"/>
      <c r="F77" s="825"/>
      <c r="G77" s="826"/>
      <c r="H77" s="69"/>
      <c r="I77" s="855"/>
      <c r="J77" s="857"/>
      <c r="K77" s="69"/>
      <c r="L77" s="100"/>
      <c r="M77" s="867" t="s">
        <v>296</v>
      </c>
      <c r="N77" s="69"/>
      <c r="O77" s="778"/>
      <c r="P77" s="778"/>
      <c r="Q77" s="778"/>
      <c r="R77" s="69"/>
      <c r="S77" s="769"/>
      <c r="T77" s="769"/>
      <c r="U77" s="769"/>
      <c r="V77" s="769"/>
      <c r="W77" s="769"/>
      <c r="X77" s="769"/>
      <c r="Y77" s="147"/>
      <c r="Z77" s="77"/>
      <c r="AA77" s="70"/>
    </row>
    <row r="78" spans="1:27" ht="15" customHeight="1" x14ac:dyDescent="0.2">
      <c r="A78" s="827" t="s">
        <v>240</v>
      </c>
      <c r="B78" s="828"/>
      <c r="C78" s="828"/>
      <c r="D78" s="828"/>
      <c r="E78" s="828"/>
      <c r="F78" s="828"/>
      <c r="G78" s="829"/>
      <c r="H78" s="69"/>
      <c r="I78" s="855"/>
      <c r="J78" s="857"/>
      <c r="K78" s="69"/>
      <c r="L78" s="100"/>
      <c r="M78" s="867"/>
      <c r="N78" s="69"/>
      <c r="O78" s="780" t="s">
        <v>0</v>
      </c>
      <c r="P78" s="781"/>
      <c r="Q78" s="782"/>
      <c r="R78" s="69"/>
      <c r="S78" s="769"/>
      <c r="T78" s="769"/>
      <c r="U78" s="769"/>
      <c r="V78" s="769"/>
      <c r="W78" s="769"/>
      <c r="X78" s="769"/>
      <c r="Y78" s="147"/>
      <c r="Z78" s="77"/>
      <c r="AA78" s="70"/>
    </row>
    <row r="79" spans="1:27" ht="15" customHeight="1" x14ac:dyDescent="0.2">
      <c r="A79" s="827"/>
      <c r="B79" s="828"/>
      <c r="C79" s="828"/>
      <c r="D79" s="828"/>
      <c r="E79" s="828"/>
      <c r="F79" s="828"/>
      <c r="G79" s="829"/>
      <c r="H79" s="69"/>
      <c r="I79" s="836" t="s">
        <v>298</v>
      </c>
      <c r="J79" s="836" t="s">
        <v>22</v>
      </c>
      <c r="K79" s="69"/>
      <c r="L79" s="100"/>
      <c r="M79" s="867"/>
      <c r="N79" s="69"/>
      <c r="O79" s="766">
        <f>SUM(O76:Q77)</f>
        <v>0</v>
      </c>
      <c r="P79" s="767"/>
      <c r="Q79" s="768"/>
      <c r="R79" s="69"/>
      <c r="S79" s="769"/>
      <c r="T79" s="769"/>
      <c r="U79" s="769"/>
      <c r="V79" s="769"/>
      <c r="W79" s="769"/>
      <c r="X79" s="769"/>
      <c r="Y79" s="147"/>
      <c r="Z79" s="77"/>
      <c r="AA79" s="70"/>
    </row>
    <row r="80" spans="1:27" ht="15" customHeight="1" x14ac:dyDescent="0.2">
      <c r="A80" s="830" t="s">
        <v>241</v>
      </c>
      <c r="B80" s="831"/>
      <c r="C80" s="831"/>
      <c r="D80" s="831"/>
      <c r="E80" s="831"/>
      <c r="F80" s="831"/>
      <c r="G80" s="832"/>
      <c r="H80" s="69"/>
      <c r="I80" s="836"/>
      <c r="J80" s="836"/>
      <c r="K80" s="69"/>
      <c r="L80" s="100"/>
      <c r="M80" s="867"/>
      <c r="N80" s="69"/>
      <c r="O80" s="82"/>
      <c r="P80" s="69"/>
      <c r="Q80" s="86"/>
      <c r="R80" s="69"/>
      <c r="S80" s="69"/>
      <c r="T80" s="69"/>
      <c r="U80" s="69"/>
      <c r="V80" s="69"/>
      <c r="W80" s="69"/>
      <c r="X80" s="69"/>
      <c r="Y80" s="69"/>
      <c r="Z80" s="69"/>
      <c r="AA80" s="70"/>
    </row>
    <row r="81" spans="1:27" ht="15" customHeight="1" thickBot="1" x14ac:dyDescent="0.25">
      <c r="A81" s="833"/>
      <c r="B81" s="834"/>
      <c r="C81" s="834"/>
      <c r="D81" s="834"/>
      <c r="E81" s="834"/>
      <c r="F81" s="834"/>
      <c r="G81" s="835"/>
      <c r="H81" s="69"/>
      <c r="I81" s="836"/>
      <c r="J81" s="836"/>
      <c r="K81" s="69"/>
      <c r="L81" s="69"/>
      <c r="M81" s="867"/>
      <c r="N81" s="69"/>
      <c r="O81" s="69"/>
      <c r="P81" s="69"/>
      <c r="Q81" s="69"/>
      <c r="R81" s="69"/>
      <c r="S81" s="69"/>
      <c r="T81" s="69"/>
      <c r="U81" s="69"/>
      <c r="V81" s="69"/>
      <c r="W81" s="69"/>
      <c r="X81" s="69"/>
      <c r="Y81" s="69"/>
      <c r="Z81" s="69"/>
      <c r="AA81" s="70"/>
    </row>
    <row r="82" spans="1:27" ht="15" customHeight="1" x14ac:dyDescent="0.2">
      <c r="A82" s="75"/>
      <c r="B82" s="69"/>
      <c r="C82" s="69"/>
      <c r="D82" s="69"/>
      <c r="E82" s="69"/>
      <c r="F82" s="69"/>
      <c r="G82" s="69"/>
      <c r="H82" s="69"/>
      <c r="I82" s="836"/>
      <c r="J82" s="836"/>
      <c r="K82" s="69"/>
      <c r="L82" s="69"/>
      <c r="M82" s="69"/>
      <c r="N82" s="69"/>
      <c r="O82" s="69"/>
      <c r="P82" s="69"/>
      <c r="Q82" s="69"/>
      <c r="R82" s="69"/>
      <c r="S82" s="69"/>
      <c r="T82" s="69"/>
      <c r="U82" s="69"/>
      <c r="V82" s="69"/>
      <c r="W82" s="69"/>
      <c r="X82" s="69"/>
      <c r="Y82" s="69"/>
      <c r="Z82" s="69"/>
      <c r="AA82" s="70"/>
    </row>
    <row r="83" spans="1:27" ht="15" customHeight="1" x14ac:dyDescent="0.25">
      <c r="A83" s="75"/>
      <c r="B83" s="69"/>
      <c r="C83" s="69"/>
      <c r="D83" s="101" t="s">
        <v>18</v>
      </c>
      <c r="E83" s="102"/>
      <c r="F83" s="102"/>
      <c r="G83" s="102"/>
      <c r="H83" s="102"/>
      <c r="I83" s="817">
        <f>I29</f>
        <v>0</v>
      </c>
      <c r="J83" s="817"/>
      <c r="K83" s="817"/>
      <c r="L83" s="817"/>
      <c r="M83" s="817"/>
      <c r="N83" s="817"/>
      <c r="O83" s="817"/>
      <c r="P83" s="817"/>
      <c r="Q83" s="103" t="s">
        <v>17</v>
      </c>
      <c r="R83" s="817">
        <f>R29</f>
        <v>0</v>
      </c>
      <c r="S83" s="817"/>
      <c r="T83" s="817"/>
      <c r="U83" s="817"/>
      <c r="V83" s="817"/>
      <c r="W83" s="817"/>
      <c r="X83" s="817"/>
      <c r="Y83" s="817"/>
      <c r="Z83" s="69"/>
      <c r="AA83" s="70"/>
    </row>
    <row r="84" spans="1:27" ht="15" customHeight="1" x14ac:dyDescent="0.25">
      <c r="A84" s="75"/>
      <c r="B84" s="69"/>
      <c r="C84" s="69"/>
      <c r="D84" s="104"/>
      <c r="E84" s="69"/>
      <c r="F84" s="69"/>
      <c r="G84" s="69"/>
      <c r="H84" s="69"/>
      <c r="I84" s="77"/>
      <c r="J84" s="77"/>
      <c r="K84" s="77"/>
      <c r="L84" s="77"/>
      <c r="M84" s="77"/>
      <c r="N84" s="77"/>
      <c r="O84" s="77"/>
      <c r="P84" s="77"/>
      <c r="Q84" s="103"/>
      <c r="R84" s="77"/>
      <c r="S84" s="77"/>
      <c r="T84" s="77"/>
      <c r="U84" s="77"/>
      <c r="V84" s="77"/>
      <c r="W84" s="77"/>
      <c r="X84" s="77"/>
      <c r="Y84" s="69"/>
      <c r="Z84" s="69"/>
      <c r="AA84" s="70"/>
    </row>
    <row r="85" spans="1:27" ht="15" customHeight="1" x14ac:dyDescent="0.2">
      <c r="A85" s="106"/>
      <c r="B85" s="78"/>
      <c r="C85" s="78"/>
      <c r="D85" s="78"/>
      <c r="E85" s="78"/>
      <c r="F85" s="78"/>
      <c r="G85" s="78"/>
      <c r="H85" s="78"/>
      <c r="I85" s="78"/>
      <c r="J85" s="78"/>
      <c r="K85" s="78"/>
      <c r="L85" s="78"/>
      <c r="M85" s="78"/>
      <c r="N85" s="78"/>
      <c r="O85" s="78"/>
      <c r="P85" s="779"/>
      <c r="Q85" s="78"/>
      <c r="R85" s="78"/>
      <c r="S85" s="78"/>
      <c r="T85" s="78"/>
      <c r="U85" s="78"/>
      <c r="V85" s="78"/>
      <c r="W85" s="78"/>
      <c r="X85" s="78"/>
      <c r="Y85" s="78"/>
      <c r="Z85" s="78"/>
      <c r="AA85" s="143"/>
    </row>
    <row r="86" spans="1:27" ht="15" customHeight="1" x14ac:dyDescent="0.2">
      <c r="A86" s="858"/>
      <c r="B86" s="859"/>
      <c r="C86" s="859"/>
      <c r="D86" s="859"/>
      <c r="E86" s="859"/>
      <c r="F86" s="78"/>
      <c r="G86" s="78"/>
      <c r="H86" s="78"/>
      <c r="I86" s="78"/>
      <c r="J86" s="78"/>
      <c r="K86" s="78"/>
      <c r="L86" s="781"/>
      <c r="M86" s="781"/>
      <c r="N86" s="781"/>
      <c r="O86" s="78"/>
      <c r="P86" s="779"/>
      <c r="Q86" s="78"/>
      <c r="R86" s="78"/>
      <c r="S86" s="78"/>
      <c r="T86" s="78"/>
      <c r="U86" s="78"/>
      <c r="V86" s="78"/>
      <c r="W86" s="78"/>
      <c r="X86" s="78"/>
      <c r="Y86" s="78"/>
      <c r="Z86" s="78"/>
      <c r="AA86" s="143"/>
    </row>
    <row r="87" spans="1:27" ht="15" customHeight="1" x14ac:dyDescent="0.2">
      <c r="A87" s="105"/>
      <c r="B87" s="109"/>
      <c r="C87" s="109"/>
      <c r="D87" s="109"/>
      <c r="E87" s="109"/>
      <c r="F87" s="109"/>
      <c r="G87" s="109"/>
      <c r="H87" s="109"/>
      <c r="I87" s="109"/>
      <c r="J87" s="78"/>
      <c r="K87" s="78"/>
      <c r="L87" s="860"/>
      <c r="M87" s="860"/>
      <c r="N87" s="860"/>
      <c r="O87" s="78"/>
      <c r="P87" s="779"/>
      <c r="Q87" s="78"/>
      <c r="R87" s="78"/>
      <c r="S87" s="78"/>
      <c r="T87" s="78"/>
      <c r="U87" s="78"/>
      <c r="V87" s="78"/>
      <c r="W87" s="78"/>
      <c r="X87" s="78"/>
      <c r="Y87" s="78"/>
      <c r="Z87" s="78"/>
      <c r="AA87" s="143"/>
    </row>
    <row r="88" spans="1:27" ht="15" customHeight="1" x14ac:dyDescent="0.2">
      <c r="A88" s="802"/>
      <c r="B88" s="790"/>
      <c r="C88" s="861"/>
      <c r="D88" s="862"/>
      <c r="E88" s="862"/>
      <c r="F88" s="78"/>
      <c r="G88" s="78"/>
      <c r="H88" s="78"/>
      <c r="I88" s="78"/>
      <c r="J88" s="78"/>
      <c r="K88" s="78"/>
      <c r="L88" s="863"/>
      <c r="M88" s="863"/>
      <c r="N88" s="863"/>
      <c r="O88" s="78"/>
      <c r="P88" s="779"/>
      <c r="Q88" s="78"/>
      <c r="R88" s="78"/>
      <c r="S88" s="78"/>
      <c r="T88" s="78"/>
      <c r="U88" s="78"/>
      <c r="V88" s="78"/>
      <c r="W88" s="78"/>
      <c r="X88" s="78"/>
      <c r="Y88" s="78"/>
      <c r="Z88" s="78"/>
      <c r="AA88" s="143"/>
    </row>
    <row r="89" spans="1:27" ht="15" customHeight="1" x14ac:dyDescent="0.2">
      <c r="A89" s="802"/>
      <c r="B89" s="790"/>
      <c r="C89" s="864"/>
      <c r="D89" s="862"/>
      <c r="E89" s="862"/>
      <c r="F89" s="78"/>
      <c r="G89" s="78"/>
      <c r="H89" s="78"/>
      <c r="I89" s="78"/>
      <c r="J89" s="78"/>
      <c r="K89" s="78"/>
      <c r="L89" s="863"/>
      <c r="M89" s="863"/>
      <c r="N89" s="863"/>
      <c r="O89" s="78"/>
      <c r="P89" s="865"/>
      <c r="Q89" s="78"/>
      <c r="R89" s="866"/>
      <c r="S89" s="790"/>
      <c r="T89" s="790"/>
      <c r="U89" s="790"/>
      <c r="V89" s="790"/>
      <c r="W89" s="790"/>
      <c r="X89" s="790"/>
      <c r="Y89" s="790"/>
      <c r="Z89" s="78"/>
      <c r="AA89" s="143"/>
    </row>
    <row r="90" spans="1:27" ht="15" customHeight="1" x14ac:dyDescent="0.2">
      <c r="A90" s="106"/>
      <c r="B90" s="78"/>
      <c r="C90" s="78"/>
      <c r="D90" s="78"/>
      <c r="E90" s="78"/>
      <c r="F90" s="78"/>
      <c r="G90" s="78"/>
      <c r="H90" s="78"/>
      <c r="I90" s="78"/>
      <c r="J90" s="78"/>
      <c r="K90" s="78"/>
      <c r="L90" s="78"/>
      <c r="M90" s="78"/>
      <c r="N90" s="78"/>
      <c r="O90" s="78"/>
      <c r="P90" s="865"/>
      <c r="Q90" s="78"/>
      <c r="R90" s="790"/>
      <c r="S90" s="790"/>
      <c r="T90" s="790"/>
      <c r="U90" s="790"/>
      <c r="V90" s="790"/>
      <c r="W90" s="790"/>
      <c r="X90" s="790"/>
      <c r="Y90" s="134"/>
      <c r="Z90" s="78"/>
      <c r="AA90" s="143"/>
    </row>
    <row r="91" spans="1:27" ht="15" customHeight="1" x14ac:dyDescent="0.2">
      <c r="A91" s="794"/>
      <c r="B91" s="795"/>
      <c r="C91" s="795"/>
      <c r="D91" s="795"/>
      <c r="E91" s="78"/>
      <c r="F91" s="78"/>
      <c r="G91" s="78"/>
      <c r="H91" s="78"/>
      <c r="I91" s="78"/>
      <c r="J91" s="78"/>
      <c r="K91" s="78"/>
      <c r="L91" s="78"/>
      <c r="M91" s="78"/>
      <c r="N91" s="78"/>
      <c r="O91" s="78"/>
      <c r="P91" s="78"/>
      <c r="Q91" s="78"/>
      <c r="R91" s="78"/>
      <c r="S91" s="78"/>
      <c r="T91" s="78"/>
      <c r="U91" s="78"/>
      <c r="V91" s="78"/>
      <c r="W91" s="78"/>
      <c r="X91" s="78"/>
      <c r="Y91" s="78"/>
      <c r="Z91" s="78"/>
      <c r="AA91" s="143"/>
    </row>
    <row r="92" spans="1:27" ht="15" customHeight="1" x14ac:dyDescent="0.2">
      <c r="A92" s="785"/>
      <c r="B92" s="781"/>
      <c r="C92" s="781"/>
      <c r="D92" s="78"/>
      <c r="E92" s="78"/>
      <c r="F92" s="78"/>
      <c r="G92" s="78"/>
      <c r="H92" s="78"/>
      <c r="I92" s="78"/>
      <c r="J92" s="78"/>
      <c r="K92" s="78"/>
      <c r="L92" s="78"/>
      <c r="M92" s="78"/>
      <c r="N92" s="78"/>
      <c r="O92" s="78"/>
      <c r="P92" s="78"/>
      <c r="Q92" s="78"/>
      <c r="R92" s="78"/>
      <c r="S92" s="78"/>
      <c r="T92" s="868"/>
      <c r="U92" s="868"/>
      <c r="V92" s="869"/>
      <c r="W92" s="869"/>
      <c r="X92" s="78"/>
      <c r="Y92" s="78"/>
      <c r="Z92" s="78"/>
      <c r="AA92" s="143"/>
    </row>
    <row r="93" spans="1:27" ht="15" customHeight="1" x14ac:dyDescent="0.25">
      <c r="A93" s="106"/>
      <c r="B93" s="78"/>
      <c r="C93" s="78"/>
      <c r="D93" s="78"/>
      <c r="E93" s="78"/>
      <c r="F93" s="784"/>
      <c r="G93" s="784"/>
      <c r="H93" s="784"/>
      <c r="I93" s="870"/>
      <c r="J93" s="870"/>
      <c r="K93" s="78"/>
      <c r="L93" s="78"/>
      <c r="M93" s="78"/>
      <c r="N93" s="78"/>
      <c r="O93" s="78"/>
      <c r="P93" s="78"/>
      <c r="Q93" s="78"/>
      <c r="R93" s="78"/>
      <c r="S93" s="78"/>
      <c r="T93" s="868"/>
      <c r="U93" s="868"/>
      <c r="V93" s="870"/>
      <c r="W93" s="870"/>
      <c r="X93" s="78"/>
      <c r="Y93" s="78"/>
      <c r="Z93" s="78"/>
      <c r="AA93" s="143"/>
    </row>
    <row r="94" spans="1:27" ht="15" customHeight="1" x14ac:dyDescent="0.2">
      <c r="A94" s="106"/>
      <c r="B94" s="78"/>
      <c r="C94" s="78"/>
      <c r="D94" s="78"/>
      <c r="E94" s="78"/>
      <c r="F94" s="78"/>
      <c r="G94" s="78"/>
      <c r="H94" s="78"/>
      <c r="I94" s="78"/>
      <c r="J94" s="78"/>
      <c r="K94" s="78"/>
      <c r="L94" s="78"/>
      <c r="M94" s="78"/>
      <c r="N94" s="78"/>
      <c r="O94" s="78"/>
      <c r="P94" s="78"/>
      <c r="Q94" s="78"/>
      <c r="R94" s="78"/>
      <c r="S94" s="78"/>
      <c r="T94" s="868"/>
      <c r="U94" s="868"/>
      <c r="V94" s="78"/>
      <c r="W94" s="78"/>
      <c r="X94" s="78"/>
      <c r="Y94" s="78"/>
      <c r="Z94" s="78"/>
      <c r="AA94" s="143"/>
    </row>
    <row r="95" spans="1:27" ht="15" customHeight="1" x14ac:dyDescent="0.2">
      <c r="A95" s="106"/>
      <c r="B95" s="78"/>
      <c r="C95" s="78"/>
      <c r="D95" s="78"/>
      <c r="E95" s="78"/>
      <c r="F95" s="781"/>
      <c r="G95" s="781"/>
      <c r="H95" s="868"/>
      <c r="I95" s="868"/>
      <c r="J95" s="78"/>
      <c r="K95" s="78"/>
      <c r="L95" s="78"/>
      <c r="M95" s="78"/>
      <c r="N95" s="78"/>
      <c r="O95" s="78"/>
      <c r="P95" s="78"/>
      <c r="Q95" s="78"/>
      <c r="R95" s="78"/>
      <c r="S95" s="78"/>
      <c r="T95" s="78"/>
      <c r="U95" s="78"/>
      <c r="V95" s="78"/>
      <c r="W95" s="78"/>
      <c r="X95" s="78"/>
      <c r="Y95" s="78"/>
      <c r="Z95" s="78"/>
      <c r="AA95" s="143"/>
    </row>
    <row r="96" spans="1:27" ht="15" customHeight="1" x14ac:dyDescent="0.25">
      <c r="A96" s="106"/>
      <c r="B96" s="78"/>
      <c r="C96" s="78"/>
      <c r="D96" s="78"/>
      <c r="E96" s="78"/>
      <c r="F96" s="860"/>
      <c r="G96" s="860"/>
      <c r="H96" s="868"/>
      <c r="I96" s="868"/>
      <c r="J96" s="78"/>
      <c r="K96" s="78"/>
      <c r="L96" s="78"/>
      <c r="M96" s="78"/>
      <c r="N96" s="78"/>
      <c r="O96" s="78"/>
      <c r="P96" s="78"/>
      <c r="Q96" s="78"/>
      <c r="R96" s="78"/>
      <c r="S96" s="769"/>
      <c r="T96" s="769"/>
      <c r="U96" s="784"/>
      <c r="V96" s="784"/>
      <c r="W96" s="784"/>
      <c r="X96" s="78"/>
      <c r="Y96" s="78"/>
      <c r="Z96" s="78"/>
      <c r="AA96" s="143"/>
    </row>
    <row r="97" spans="1:27" ht="15" customHeight="1" x14ac:dyDescent="0.2">
      <c r="A97" s="106"/>
      <c r="B97" s="78"/>
      <c r="C97" s="78"/>
      <c r="D97" s="78"/>
      <c r="E97" s="78"/>
      <c r="F97" s="78"/>
      <c r="G97" s="78"/>
      <c r="H97" s="868"/>
      <c r="I97" s="868"/>
      <c r="J97" s="78"/>
      <c r="K97" s="78"/>
      <c r="L97" s="78"/>
      <c r="M97" s="78"/>
      <c r="N97" s="78"/>
      <c r="O97" s="78"/>
      <c r="P97" s="78"/>
      <c r="Q97" s="78"/>
      <c r="R97" s="78"/>
      <c r="S97" s="78"/>
      <c r="T97" s="78"/>
      <c r="U97" s="78"/>
      <c r="V97" s="78"/>
      <c r="W97" s="78"/>
      <c r="X97" s="78"/>
      <c r="Y97" s="78"/>
      <c r="Z97" s="78"/>
      <c r="AA97" s="143"/>
    </row>
    <row r="98" spans="1:27" ht="15" customHeight="1" x14ac:dyDescent="0.2">
      <c r="A98" s="106"/>
      <c r="B98" s="78"/>
      <c r="C98" s="78"/>
      <c r="D98" s="78"/>
      <c r="E98" s="78"/>
      <c r="F98" s="78"/>
      <c r="G98" s="78"/>
      <c r="H98" s="78"/>
      <c r="I98" s="871"/>
      <c r="J98" s="873"/>
      <c r="K98" s="78"/>
      <c r="L98" s="78"/>
      <c r="M98" s="78"/>
      <c r="N98" s="78"/>
      <c r="O98" s="78"/>
      <c r="P98" s="78"/>
      <c r="Q98" s="78"/>
      <c r="R98" s="78"/>
      <c r="S98" s="78"/>
      <c r="T98" s="78"/>
      <c r="U98" s="78"/>
      <c r="V98" s="78"/>
      <c r="W98" s="78"/>
      <c r="X98" s="78"/>
      <c r="Y98" s="78"/>
      <c r="Z98" s="78"/>
      <c r="AA98" s="143"/>
    </row>
    <row r="99" spans="1:27" ht="15" customHeight="1" x14ac:dyDescent="0.2">
      <c r="A99" s="106"/>
      <c r="B99" s="78"/>
      <c r="C99" s="78"/>
      <c r="D99" s="78"/>
      <c r="E99" s="78"/>
      <c r="F99" s="78"/>
      <c r="G99" s="78"/>
      <c r="H99" s="78"/>
      <c r="I99" s="872"/>
      <c r="J99" s="874"/>
      <c r="K99" s="78"/>
      <c r="L99" s="78"/>
      <c r="M99" s="875"/>
      <c r="N99" s="78"/>
      <c r="O99" s="78"/>
      <c r="P99" s="78"/>
      <c r="Q99" s="78"/>
      <c r="R99" s="78"/>
      <c r="S99" s="769"/>
      <c r="T99" s="769"/>
      <c r="U99" s="769"/>
      <c r="V99" s="769"/>
      <c r="W99" s="769"/>
      <c r="X99" s="769"/>
      <c r="Y99" s="109"/>
      <c r="Z99" s="78"/>
      <c r="AA99" s="143"/>
    </row>
    <row r="100" spans="1:27" ht="15" customHeight="1" x14ac:dyDescent="0.2">
      <c r="A100" s="106"/>
      <c r="B100" s="78"/>
      <c r="C100" s="78"/>
      <c r="D100" s="78"/>
      <c r="E100" s="78"/>
      <c r="F100" s="78"/>
      <c r="G100" s="78"/>
      <c r="H100" s="78"/>
      <c r="I100" s="872"/>
      <c r="J100" s="876"/>
      <c r="K100" s="78"/>
      <c r="L100" s="78"/>
      <c r="M100" s="875"/>
      <c r="N100" s="78"/>
      <c r="O100" s="863"/>
      <c r="P100" s="863"/>
      <c r="Q100" s="863"/>
      <c r="R100" s="78"/>
      <c r="S100" s="769"/>
      <c r="T100" s="769"/>
      <c r="U100" s="769"/>
      <c r="V100" s="769"/>
      <c r="W100" s="769"/>
      <c r="X100" s="769"/>
      <c r="Y100" s="109"/>
      <c r="Z100" s="78"/>
      <c r="AA100" s="143"/>
    </row>
    <row r="101" spans="1:27" ht="15" customHeight="1" x14ac:dyDescent="0.2">
      <c r="A101" s="106"/>
      <c r="B101" s="78"/>
      <c r="C101" s="78"/>
      <c r="D101" s="78"/>
      <c r="E101" s="78"/>
      <c r="F101" s="78"/>
      <c r="G101" s="78"/>
      <c r="H101" s="78"/>
      <c r="I101" s="872"/>
      <c r="J101" s="877"/>
      <c r="K101" s="78"/>
      <c r="L101" s="78"/>
      <c r="M101" s="779"/>
      <c r="N101" s="78"/>
      <c r="O101" s="863"/>
      <c r="P101" s="863"/>
      <c r="Q101" s="863"/>
      <c r="R101" s="78"/>
      <c r="S101" s="769"/>
      <c r="T101" s="769"/>
      <c r="U101" s="769"/>
      <c r="V101" s="769"/>
      <c r="W101" s="769"/>
      <c r="X101" s="769"/>
      <c r="Y101" s="109"/>
      <c r="Z101" s="78"/>
      <c r="AA101" s="143"/>
    </row>
    <row r="102" spans="1:27" ht="15" customHeight="1" x14ac:dyDescent="0.2">
      <c r="A102" s="106"/>
      <c r="B102" s="78"/>
      <c r="C102" s="78"/>
      <c r="D102" s="78"/>
      <c r="E102" s="78"/>
      <c r="F102" s="78"/>
      <c r="G102" s="78"/>
      <c r="H102" s="78"/>
      <c r="I102" s="872"/>
      <c r="J102" s="877"/>
      <c r="K102" s="78"/>
      <c r="L102" s="78"/>
      <c r="M102" s="779"/>
      <c r="N102" s="78"/>
      <c r="O102" s="781"/>
      <c r="P102" s="781"/>
      <c r="Q102" s="781"/>
      <c r="R102" s="78"/>
      <c r="S102" s="769"/>
      <c r="T102" s="769"/>
      <c r="U102" s="769"/>
      <c r="V102" s="769"/>
      <c r="W102" s="769"/>
      <c r="X102" s="769"/>
      <c r="Y102" s="109"/>
      <c r="Z102" s="78"/>
      <c r="AA102" s="143"/>
    </row>
    <row r="103" spans="1:27" ht="15" customHeight="1" x14ac:dyDescent="0.2">
      <c r="A103" s="106"/>
      <c r="B103" s="78"/>
      <c r="C103" s="78"/>
      <c r="D103" s="78"/>
      <c r="E103" s="78"/>
      <c r="F103" s="78"/>
      <c r="G103" s="78"/>
      <c r="H103" s="78"/>
      <c r="I103" s="837"/>
      <c r="J103" s="837"/>
      <c r="K103" s="78"/>
      <c r="L103" s="78"/>
      <c r="M103" s="779"/>
      <c r="N103" s="78"/>
      <c r="O103" s="860"/>
      <c r="P103" s="860"/>
      <c r="Q103" s="860"/>
      <c r="R103" s="78"/>
      <c r="S103" s="769"/>
      <c r="T103" s="769"/>
      <c r="U103" s="769"/>
      <c r="V103" s="769"/>
      <c r="W103" s="769"/>
      <c r="X103" s="769"/>
      <c r="Y103" s="109"/>
      <c r="Z103" s="78"/>
      <c r="AA103" s="143"/>
    </row>
    <row r="104" spans="1:27" ht="15" customHeight="1" x14ac:dyDescent="0.2">
      <c r="A104" s="106"/>
      <c r="B104" s="78"/>
      <c r="C104" s="78"/>
      <c r="D104" s="78"/>
      <c r="E104" s="78"/>
      <c r="F104" s="78"/>
      <c r="G104" s="78"/>
      <c r="H104" s="78"/>
      <c r="I104" s="837"/>
      <c r="J104" s="837"/>
      <c r="K104" s="78"/>
      <c r="L104" s="78"/>
      <c r="M104" s="779"/>
      <c r="N104" s="78"/>
      <c r="O104" s="78"/>
      <c r="P104" s="78"/>
      <c r="Q104" s="78"/>
      <c r="R104" s="78"/>
      <c r="S104" s="78"/>
      <c r="T104" s="78"/>
      <c r="U104" s="78"/>
      <c r="V104" s="78"/>
      <c r="W104" s="78"/>
      <c r="X104" s="78"/>
      <c r="Y104" s="78"/>
      <c r="Z104" s="78"/>
      <c r="AA104" s="143"/>
    </row>
    <row r="105" spans="1:27" ht="15" customHeight="1" x14ac:dyDescent="0.2">
      <c r="A105" s="106"/>
      <c r="B105" s="78"/>
      <c r="C105" s="78"/>
      <c r="D105" s="78"/>
      <c r="E105" s="78"/>
      <c r="F105" s="78"/>
      <c r="G105" s="78"/>
      <c r="H105" s="78"/>
      <c r="I105" s="837"/>
      <c r="J105" s="837"/>
      <c r="K105" s="78"/>
      <c r="L105" s="78"/>
      <c r="M105" s="78"/>
      <c r="N105" s="78"/>
      <c r="O105" s="78"/>
      <c r="P105" s="78"/>
      <c r="Q105" s="78"/>
      <c r="R105" s="78"/>
      <c r="S105" s="78"/>
      <c r="T105" s="78"/>
      <c r="U105" s="78"/>
      <c r="V105" s="78"/>
      <c r="W105" s="78"/>
      <c r="X105" s="78"/>
      <c r="Y105" s="78"/>
      <c r="Z105" s="78"/>
      <c r="AA105" s="143"/>
    </row>
    <row r="106" spans="1:27" ht="15" customHeight="1" thickBot="1" x14ac:dyDescent="0.25">
      <c r="A106" s="144"/>
      <c r="B106" s="145"/>
      <c r="C106" s="145"/>
      <c r="D106" s="145"/>
      <c r="E106" s="145"/>
      <c r="F106" s="145"/>
      <c r="G106" s="145"/>
      <c r="H106" s="145"/>
      <c r="I106" s="838"/>
      <c r="J106" s="838"/>
      <c r="K106" s="145"/>
      <c r="L106" s="145"/>
      <c r="M106" s="145"/>
      <c r="N106" s="145"/>
      <c r="O106" s="145"/>
      <c r="P106" s="145"/>
      <c r="Q106" s="145"/>
      <c r="R106" s="145"/>
      <c r="S106" s="145"/>
      <c r="T106" s="145"/>
      <c r="U106" s="145"/>
      <c r="V106" s="145"/>
      <c r="W106" s="145"/>
      <c r="X106" s="145"/>
      <c r="Y106" s="145"/>
      <c r="Z106" s="145"/>
      <c r="AA106" s="146"/>
    </row>
  </sheetData>
  <sheetProtection algorithmName="SHA-512" hashValue="dVsHUoTihYos5QZ5lFEjuVOLRJEUGVb2M1tbmXjUfgrOV3TGjNcJJu2uh4SuFD8QKEB7p/NmIkmYA0XB2oC3dg==" saltValue="X6GEVY+ew7NW6Gsxe2ElKg==" spinCount="100000" sheet="1" objects="1" scenarios="1"/>
  <mergeCells count="215">
    <mergeCell ref="F95:G95"/>
    <mergeCell ref="H95:I95"/>
    <mergeCell ref="F96:G96"/>
    <mergeCell ref="H96:I96"/>
    <mergeCell ref="S96:T96"/>
    <mergeCell ref="U96:W96"/>
    <mergeCell ref="H97:I97"/>
    <mergeCell ref="I98:I102"/>
    <mergeCell ref="J98:J99"/>
    <mergeCell ref="M99:M100"/>
    <mergeCell ref="S99:X99"/>
    <mergeCell ref="J100:J102"/>
    <mergeCell ref="O100:O101"/>
    <mergeCell ref="P100:P101"/>
    <mergeCell ref="Q100:Q101"/>
    <mergeCell ref="S100:X100"/>
    <mergeCell ref="M101:M104"/>
    <mergeCell ref="S101:X101"/>
    <mergeCell ref="O102:Q102"/>
    <mergeCell ref="S102:X102"/>
    <mergeCell ref="I103:I106"/>
    <mergeCell ref="J103:J106"/>
    <mergeCell ref="O103:Q103"/>
    <mergeCell ref="S103:X103"/>
    <mergeCell ref="A91:D91"/>
    <mergeCell ref="A92:C92"/>
    <mergeCell ref="T92:U92"/>
    <mergeCell ref="V92:W92"/>
    <mergeCell ref="F93:H93"/>
    <mergeCell ref="I93:J93"/>
    <mergeCell ref="T93:U93"/>
    <mergeCell ref="V93:W93"/>
    <mergeCell ref="T94:U94"/>
    <mergeCell ref="O79:Q79"/>
    <mergeCell ref="S79:X79"/>
    <mergeCell ref="A80:G81"/>
    <mergeCell ref="I83:P83"/>
    <mergeCell ref="R83:Y83"/>
    <mergeCell ref="P85:P88"/>
    <mergeCell ref="A86:E86"/>
    <mergeCell ref="L86:N86"/>
    <mergeCell ref="L87:N87"/>
    <mergeCell ref="A88:B88"/>
    <mergeCell ref="C88:E88"/>
    <mergeCell ref="L88:L89"/>
    <mergeCell ref="M88:M89"/>
    <mergeCell ref="N88:N89"/>
    <mergeCell ref="A89:B89"/>
    <mergeCell ref="C89:E89"/>
    <mergeCell ref="P89:P90"/>
    <mergeCell ref="R89:U89"/>
    <mergeCell ref="V89:Y89"/>
    <mergeCell ref="R90:U90"/>
    <mergeCell ref="V90:X90"/>
    <mergeCell ref="M77:M81"/>
    <mergeCell ref="F71:G71"/>
    <mergeCell ref="H71:I71"/>
    <mergeCell ref="F72:G72"/>
    <mergeCell ref="H72:I72"/>
    <mergeCell ref="S72:T72"/>
    <mergeCell ref="U72:W72"/>
    <mergeCell ref="H73:I73"/>
    <mergeCell ref="I74:I78"/>
    <mergeCell ref="J74:J75"/>
    <mergeCell ref="A75:G75"/>
    <mergeCell ref="M75:M76"/>
    <mergeCell ref="S75:X75"/>
    <mergeCell ref="A76:G77"/>
    <mergeCell ref="J76:J78"/>
    <mergeCell ref="O76:O77"/>
    <mergeCell ref="P76:P77"/>
    <mergeCell ref="Q76:Q77"/>
    <mergeCell ref="S76:X76"/>
    <mergeCell ref="S77:X77"/>
    <mergeCell ref="A78:G79"/>
    <mergeCell ref="O78:Q78"/>
    <mergeCell ref="S78:X78"/>
    <mergeCell ref="I79:I82"/>
    <mergeCell ref="J79:J82"/>
    <mergeCell ref="A67:D67"/>
    <mergeCell ref="A68:C68"/>
    <mergeCell ref="T68:U68"/>
    <mergeCell ref="V68:W68"/>
    <mergeCell ref="F69:H69"/>
    <mergeCell ref="I69:J69"/>
    <mergeCell ref="T69:U69"/>
    <mergeCell ref="V69:W69"/>
    <mergeCell ref="T70:U70"/>
    <mergeCell ref="A55:V55"/>
    <mergeCell ref="A56:W56"/>
    <mergeCell ref="A58:AA58"/>
    <mergeCell ref="A60:AA60"/>
    <mergeCell ref="P61:P64"/>
    <mergeCell ref="L62:N62"/>
    <mergeCell ref="L63:N63"/>
    <mergeCell ref="A64:B64"/>
    <mergeCell ref="C64:E64"/>
    <mergeCell ref="L64:L65"/>
    <mergeCell ref="M64:M65"/>
    <mergeCell ref="N64:N65"/>
    <mergeCell ref="A65:B65"/>
    <mergeCell ref="C65:E65"/>
    <mergeCell ref="P65:P66"/>
    <mergeCell ref="R65:U65"/>
    <mergeCell ref="V65:Y65"/>
    <mergeCell ref="R66:U66"/>
    <mergeCell ref="V66:X66"/>
    <mergeCell ref="I25:I28"/>
    <mergeCell ref="J25:J28"/>
    <mergeCell ref="I49:I52"/>
    <mergeCell ref="J49:J52"/>
    <mergeCell ref="P11:P12"/>
    <mergeCell ref="A4:AA4"/>
    <mergeCell ref="A8:E8"/>
    <mergeCell ref="L10:L11"/>
    <mergeCell ref="M10:M11"/>
    <mergeCell ref="V12:X12"/>
    <mergeCell ref="V11:Y11"/>
    <mergeCell ref="R11:U11"/>
    <mergeCell ref="R12:U12"/>
    <mergeCell ref="A6:AA6"/>
    <mergeCell ref="A10:B10"/>
    <mergeCell ref="A11:B11"/>
    <mergeCell ref="N10:N11"/>
    <mergeCell ref="L8:N8"/>
    <mergeCell ref="L9:N9"/>
    <mergeCell ref="C10:E10"/>
    <mergeCell ref="C11:E11"/>
    <mergeCell ref="P7:P10"/>
    <mergeCell ref="I15:J15"/>
    <mergeCell ref="A14:C14"/>
    <mergeCell ref="A2:W2"/>
    <mergeCell ref="V15:W15"/>
    <mergeCell ref="A1:V1"/>
    <mergeCell ref="O25:Q25"/>
    <mergeCell ref="O24:Q24"/>
    <mergeCell ref="Q22:Q23"/>
    <mergeCell ref="R29:Y29"/>
    <mergeCell ref="S22:X22"/>
    <mergeCell ref="S23:X23"/>
    <mergeCell ref="S21:X21"/>
    <mergeCell ref="S24:X24"/>
    <mergeCell ref="S25:X25"/>
    <mergeCell ref="I29:P29"/>
    <mergeCell ref="M23:M26"/>
    <mergeCell ref="P22:P23"/>
    <mergeCell ref="A22:G23"/>
    <mergeCell ref="A24:G25"/>
    <mergeCell ref="A26:G27"/>
    <mergeCell ref="F15:H15"/>
    <mergeCell ref="H17:I17"/>
    <mergeCell ref="H18:I18"/>
    <mergeCell ref="T16:U16"/>
    <mergeCell ref="M21:M22"/>
    <mergeCell ref="A13:D13"/>
    <mergeCell ref="T14:U14"/>
    <mergeCell ref="F17:G17"/>
    <mergeCell ref="O22:O23"/>
    <mergeCell ref="I20:I24"/>
    <mergeCell ref="H19:I19"/>
    <mergeCell ref="J22:J24"/>
    <mergeCell ref="J20:J21"/>
    <mergeCell ref="S18:T18"/>
    <mergeCell ref="U18:W18"/>
    <mergeCell ref="T15:U15"/>
    <mergeCell ref="V14:W14"/>
    <mergeCell ref="A21:G21"/>
    <mergeCell ref="F18:G18"/>
    <mergeCell ref="R35:U35"/>
    <mergeCell ref="V35:Y35"/>
    <mergeCell ref="R36:U36"/>
    <mergeCell ref="V36:X36"/>
    <mergeCell ref="A37:D37"/>
    <mergeCell ref="P31:P34"/>
    <mergeCell ref="A32:E32"/>
    <mergeCell ref="L32:N32"/>
    <mergeCell ref="L33:N33"/>
    <mergeCell ref="A34:B34"/>
    <mergeCell ref="C34:E34"/>
    <mergeCell ref="L34:L35"/>
    <mergeCell ref="M34:M35"/>
    <mergeCell ref="N34:N35"/>
    <mergeCell ref="A35:B35"/>
    <mergeCell ref="C35:E35"/>
    <mergeCell ref="P35:P36"/>
    <mergeCell ref="F42:G42"/>
    <mergeCell ref="H42:I42"/>
    <mergeCell ref="S42:T42"/>
    <mergeCell ref="U42:W42"/>
    <mergeCell ref="A38:C38"/>
    <mergeCell ref="T38:U38"/>
    <mergeCell ref="V38:W38"/>
    <mergeCell ref="F39:H39"/>
    <mergeCell ref="I39:J39"/>
    <mergeCell ref="T39:U39"/>
    <mergeCell ref="V39:W39"/>
    <mergeCell ref="T40:U40"/>
    <mergeCell ref="F41:G41"/>
    <mergeCell ref="H41:I41"/>
    <mergeCell ref="O49:Q49"/>
    <mergeCell ref="S49:X49"/>
    <mergeCell ref="H43:I43"/>
    <mergeCell ref="I44:I48"/>
    <mergeCell ref="J44:J45"/>
    <mergeCell ref="M45:M46"/>
    <mergeCell ref="S45:X45"/>
    <mergeCell ref="J46:J48"/>
    <mergeCell ref="O46:O47"/>
    <mergeCell ref="P46:P47"/>
    <mergeCell ref="Q46:Q47"/>
    <mergeCell ref="S46:X46"/>
    <mergeCell ref="M47:M50"/>
    <mergeCell ref="S47:X47"/>
    <mergeCell ref="O48:Q48"/>
    <mergeCell ref="S48:X48"/>
  </mergeCells>
  <phoneticPr fontId="6" type="noConversion"/>
  <dataValidations count="39">
    <dataValidation allowBlank="1" showInputMessage="1" showErrorMessage="1" promptTitle="East/West Street Name:" prompt="Enter the name of the East/West Street." sqref="V11:Y11 V65:Y65" xr:uid="{00000000-0002-0000-0800-000002000000}"/>
    <dataValidation allowBlank="1" showInputMessage="1" showErrorMessage="1" promptTitle="North/South Street Name:" prompt="Enter the name of the North/South Street." sqref="I20:I24 I74:I78" xr:uid="{00000000-0002-0000-0800-000003000000}"/>
    <dataValidation allowBlank="1" showInputMessage="1" showErrorMessage="1" promptTitle="East/West Speed Limit:" prompt="Enter the speed limit of the East/West Street." sqref="V12:X12 V66:X66" xr:uid="{00000000-0002-0000-0800-000004000000}"/>
    <dataValidation allowBlank="1" showInputMessage="1" showErrorMessage="1" prompt="Enter the speed limit of the North/South Street." sqref="J22:J24 J76:J78" xr:uid="{00000000-0002-0000-0800-000005000000}"/>
    <dataValidation allowBlank="1" showInputMessage="1" showErrorMessage="1" promptTitle="NB Entering ADT:" prompt="Input the total number of vehicles (ADT) entering the intersection in the northbound direction.  (Skip if information is not available)." sqref="Y21 Y75" xr:uid="{00000000-0002-0000-0800-000006000000}"/>
    <dataValidation allowBlank="1" showInputMessage="1" showErrorMessage="1" promptTitle="SB Entering ADT:" prompt="Input the total number of vehicles (ADT) entering the intersection in the southbound direction.  (Skip if information is not available)." sqref="Y22 Y76" xr:uid="{00000000-0002-0000-0800-000007000000}"/>
    <dataValidation allowBlank="1" showInputMessage="1" showErrorMessage="1" promptTitle="EB Entering ADT:" prompt="Input the total number of vehicles (ADT) entering the intersection in the eastbound direction.  (Skip if information is not available)." sqref="Y23 Y77" xr:uid="{00000000-0002-0000-0800-000008000000}"/>
    <dataValidation allowBlank="1" showInputMessage="1" showErrorMessage="1" promptTitle="WB Entering ADT:" prompt="Input the total number of vehicles (ADT) entering the intersection in the westbound direction.  (Skip if information is not available)." sqref="Y24 Y78" xr:uid="{00000000-0002-0000-0800-000009000000}"/>
    <dataValidation allowBlank="1" showInputMessage="1" showErrorMessage="1" promptTitle="Other Leg Entering ADT:" prompt="Input the total number of vehicles (ADT) entering an additional leg (for 5-legged intersection).  (Skip if information is not available)." sqref="Y25 Y79" xr:uid="{00000000-0002-0000-0800-00000A000000}"/>
    <dataValidation allowBlank="1" showInputMessage="1" showErrorMessage="1" promptTitle="PM Peak Hour SB Right:" prompt="Enter the PM Peak Hour Volume for the Southbound Right turning movement." sqref="L34:L35 L88:L89" xr:uid="{00000000-0002-0000-0800-00000B000000}"/>
    <dataValidation allowBlank="1" showInputMessage="1" showErrorMessage="1" promptTitle="PM Peak Hour SB Thru:" prompt="Enter the PM Peak Hour Volume for the Southbound Thru movement." sqref="M34:M35 M88:M89" xr:uid="{00000000-0002-0000-0800-00000C000000}"/>
    <dataValidation allowBlank="1" showInputMessage="1" showErrorMessage="1" promptTitle="PM Peak Hour SB Left:" prompt="Enter the PM Peak Hour Volume for the Southbound Left turning movement." sqref="N34:N35 N88:N89" xr:uid="{00000000-0002-0000-0800-00000D000000}"/>
    <dataValidation allowBlank="1" showInputMessage="1" showErrorMessage="1" promptTitle="AM Peak Hour SB Right:" prompt="Enter the AM Peak Hour Volume for the Southbound Right turning movement." sqref="L10:L11 L64:L65" xr:uid="{00000000-0002-0000-0800-00000E000000}"/>
    <dataValidation allowBlank="1" showInputMessage="1" showErrorMessage="1" promptTitle="AM Peak Hour SB Thru:" prompt="Enter the AM Peak Hour Volume for the Southbound Thru movement." sqref="M10:M11 M64:M65" xr:uid="{00000000-0002-0000-0800-00000F000000}"/>
    <dataValidation allowBlank="1" showInputMessage="1" showErrorMessage="1" promptTitle="AM Peak Hour SB Left:" prompt="Enter the AM Peak Hour Volume for the Southbound Left turning movement." sqref="N10:N11 N64:N65" xr:uid="{00000000-0002-0000-0800-000010000000}"/>
    <dataValidation allowBlank="1" showInputMessage="1" showErrorMessage="1" promptTitle="AM Peak Hour WB Right:" prompt="Enter the AM Peak Hour Volume for the Westbound Right turning movement." sqref="T14:U14 T68:U68" xr:uid="{00000000-0002-0000-0800-000011000000}"/>
    <dataValidation allowBlank="1" showInputMessage="1" showErrorMessage="1" promptTitle="AM Peak Hour WB Thru:" prompt="Enter the AM Peak Hour Volume for the Westbound Thru movement." sqref="T15:U15 T69:U69" xr:uid="{00000000-0002-0000-0800-000012000000}"/>
    <dataValidation allowBlank="1" showInputMessage="1" showErrorMessage="1" promptTitle="AM Peak Hour WB Left:" prompt="Enter the AM Peak Hour Volume for the Westbound Left turning movement." sqref="T16:U16 T70:U70" xr:uid="{00000000-0002-0000-0800-000013000000}"/>
    <dataValidation allowBlank="1" showInputMessage="1" showErrorMessage="1" promptTitle="PM Peak Hour WB Right:" prompt="Enter the PM Peak Hour Volume for the Westbound Right turning movement." sqref="T38:U38 T92:U92" xr:uid="{00000000-0002-0000-0800-000014000000}"/>
    <dataValidation allowBlank="1" showInputMessage="1" showErrorMessage="1" promptTitle="PM Peak Hour WB Thru:" prompt="Enter the PM Peak Hour Volume for the Westbound Thru movement." sqref="T39:U39 T93:U93" xr:uid="{00000000-0002-0000-0800-000015000000}"/>
    <dataValidation allowBlank="1" showInputMessage="1" showErrorMessage="1" promptTitle="PM Peak Hour WB Left:" prompt="Enter the PM Peak Hour Volume for the Westbound Left turning movement." sqref="T40:U40 T94:U94" xr:uid="{00000000-0002-0000-0800-000016000000}"/>
    <dataValidation allowBlank="1" showInputMessage="1" showErrorMessage="1" promptTitle="AM Peak Hour EB Left:" prompt="Enter the AM Peak Hour Volume for the Eastbound Left turning movement." sqref="H17:I17 H71:I71" xr:uid="{00000000-0002-0000-0800-000017000000}"/>
    <dataValidation allowBlank="1" showInputMessage="1" showErrorMessage="1" promptTitle="AM Peak Hour EB Thru:" prompt="Enter the AM Peak Hour Volume for the Eastbound Thru movement." sqref="H18:I18 H72:I72" xr:uid="{00000000-0002-0000-0800-000018000000}"/>
    <dataValidation allowBlank="1" showInputMessage="1" showErrorMessage="1" promptTitle="AM Peak Hour EB Right:" prompt="Enter the AM Peak Hour Volume for the Eastbound Right turning movement." sqref="H19:I19 H73:I73" xr:uid="{00000000-0002-0000-0800-000019000000}"/>
    <dataValidation allowBlank="1" showInputMessage="1" showErrorMessage="1" promptTitle="PM Peak Hour EB Left:" prompt="Enter the PM Peak Hour Volume for the Eastbound Left turning movement." sqref="H41:I41 H95:I95" xr:uid="{00000000-0002-0000-0800-00001A000000}"/>
    <dataValidation allowBlank="1" showInputMessage="1" showErrorMessage="1" promptTitle="PM Peak Hour EB Thru:" prompt="Enter the PM Peak Hour Volume for the Eastbound Thru movement." sqref="H42:I42 H96:I96" xr:uid="{00000000-0002-0000-0800-00001B000000}"/>
    <dataValidation allowBlank="1" showInputMessage="1" showErrorMessage="1" promptTitle="PM Peak Hour EB Right:" prompt="Enter the PM Peak Hour Volume for the Eastbound Right turning movement." sqref="H43:I43 H97:I97" xr:uid="{00000000-0002-0000-0800-00001C000000}"/>
    <dataValidation allowBlank="1" showInputMessage="1" showErrorMessage="1" promptTitle="AM Peak Hour NB Left:" prompt="Enter the AM Peak Hour Volume for the Northbound Left turning movement." sqref="O22:O23 O76:O77" xr:uid="{00000000-0002-0000-0800-00001D000000}"/>
    <dataValidation allowBlank="1" showInputMessage="1" showErrorMessage="1" promptTitle="AM Peak Hour NB Thru:" prompt="Enter the AM Peak Hour Volume for the Northbound Thru movement." sqref="P22:P23 P76:P77" xr:uid="{00000000-0002-0000-0800-00001E000000}"/>
    <dataValidation allowBlank="1" showInputMessage="1" showErrorMessage="1" promptTitle="AM Peak Hour NB Right:" prompt="Enter the AM Peak Hour Volume for the Northbound Right turning movement." sqref="Q22:Q23 Q76:Q77" xr:uid="{00000000-0002-0000-0800-00001F000000}"/>
    <dataValidation allowBlank="1" showInputMessage="1" showErrorMessage="1" promptTitle="PM Peak Hour NB Left:" prompt="Enter the PM Peak Hour Volume for the Northbound Left turning movement." sqref="O46:O47 O100:O101" xr:uid="{00000000-0002-0000-0800-000020000000}"/>
    <dataValidation allowBlank="1" showInputMessage="1" showErrorMessage="1" promptTitle="PM Peak Hour NB Thru:" prompt="Enter the PM Peak Hour Volume for the Northbound Thru movement." sqref="P46:P47 P100:P101" xr:uid="{00000000-0002-0000-0800-000021000000}"/>
    <dataValidation allowBlank="1" showInputMessage="1" showErrorMessage="1" promptTitle="PM Peak Hour NB Right:" prompt="Enter the PM Peak Hour Volume for the Northbound Right turning movement." sqref="Q46:Q47 Q100:Q101" xr:uid="{00000000-0002-0000-0800-000022000000}"/>
    <dataValidation allowBlank="1" showInputMessage="1" showErrorMessage="1" promptTitle="PM Peak Hour Start" prompt="Enter the start time of the PM peak hour." sqref="C88:E88" xr:uid="{00000000-0002-0000-0800-000023000000}"/>
    <dataValidation allowBlank="1" showInputMessage="1" showErrorMessage="1" promptTitle="PM Peak Hour End" prompt="Enter the end time of the PM peak hour." sqref="C89:E89" xr:uid="{00000000-0002-0000-0800-000024000000}"/>
    <dataValidation allowBlank="1" showErrorMessage="1" prompt="_x000a_" sqref="C11:E11 C35:E35 C65:E65" xr:uid="{CB28CE87-2278-4EAB-9F5F-FAA4FA512FC6}"/>
    <dataValidation type="time" allowBlank="1" showInputMessage="1" showErrorMessage="1" errorTitle="Time Format" error="Please enter time, followed by AM or PM. Example: 7:00 AM" promptTitle="AM Peak Hour Start:" prompt="Enter the start time of the AM peak hour." sqref="C10:E10" xr:uid="{16AD363A-8651-4BBF-A970-B5B40CEB97C5}">
      <formula1>0</formula1>
      <formula2>0.999305555555556</formula2>
    </dataValidation>
    <dataValidation type="time" allowBlank="1" showInputMessage="1" showErrorMessage="1" errorTitle="Time Format" error="Please enter time, followed by AM or PM. Example: 7:00 AM" promptTitle="PM Peak Hour Start:" prompt="Enter the start time of the PM peak hour." sqref="C34:E34" xr:uid="{D96A2887-6993-44EA-B172-123086971E07}">
      <formula1>0</formula1>
      <formula2>0.999305555555556</formula2>
    </dataValidation>
    <dataValidation type="time" allowBlank="1" showInputMessage="1" showErrorMessage="1" errorTitle="Time Format" error="Please enter time, followed by AM or PM. Example: 7:00 AM" promptTitle="Other Peak Hour Start:" prompt="Enter the start time of the other peak hour." sqref="C64:E64" xr:uid="{6854BEB8-F1D3-49D4-935E-1827F0385689}">
      <formula1>0</formula1>
      <formula2>0.999305555555556</formula2>
    </dataValidation>
  </dataValidations>
  <printOptions horizontalCentered="1" verticalCentered="1"/>
  <pageMargins left="0.25" right="0.25" top="0.75" bottom="0.75" header="0.3" footer="0.3"/>
  <pageSetup scale="88" fitToHeight="0" orientation="portrait" r:id="rId1"/>
  <headerFooter alignWithMargins="0"/>
  <ignoredErrors>
    <ignoredError sqref="V65:V66 I74 J7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59999389629810485"/>
    <pageSetUpPr fitToPage="1"/>
  </sheetPr>
  <dimension ref="B1:P3920"/>
  <sheetViews>
    <sheetView zoomScale="85" zoomScaleNormal="85" workbookViewId="0">
      <selection activeCell="E19" sqref="E19"/>
    </sheetView>
  </sheetViews>
  <sheetFormatPr defaultColWidth="5.28515625" defaultRowHeight="12.75" x14ac:dyDescent="0.2"/>
  <cols>
    <col min="1" max="1" width="5.28515625" style="4"/>
    <col min="2" max="2" width="19" style="1" customWidth="1"/>
    <col min="3" max="3" width="5.85546875" style="2" customWidth="1"/>
    <col min="4" max="4" width="12.7109375" style="1" customWidth="1"/>
    <col min="5" max="15" width="15.140625" style="1" customWidth="1"/>
    <col min="16" max="16" width="36.140625" style="4" customWidth="1"/>
    <col min="17" max="16384" width="5.28515625" style="4"/>
  </cols>
  <sheetData>
    <row r="1" spans="2:15" ht="16.5" customHeight="1" x14ac:dyDescent="0.3">
      <c r="B1" s="764"/>
      <c r="C1" s="765"/>
      <c r="D1" s="765"/>
      <c r="E1" s="765"/>
      <c r="F1" s="765"/>
      <c r="G1" s="765"/>
      <c r="H1" s="765"/>
      <c r="I1" s="765"/>
      <c r="J1" s="765"/>
      <c r="K1" s="942"/>
      <c r="L1" s="942"/>
      <c r="M1" s="944" t="s">
        <v>249</v>
      </c>
      <c r="N1" s="945"/>
      <c r="O1" s="946"/>
    </row>
    <row r="2" spans="2:15" ht="21.75" customHeight="1" x14ac:dyDescent="0.3">
      <c r="B2" s="742" t="s">
        <v>900</v>
      </c>
      <c r="C2" s="743"/>
      <c r="D2" s="743"/>
      <c r="E2" s="743"/>
      <c r="F2" s="743"/>
      <c r="G2" s="743"/>
      <c r="H2" s="743"/>
      <c r="I2" s="743"/>
      <c r="J2" s="743"/>
      <c r="K2" s="943"/>
      <c r="L2" s="943"/>
      <c r="M2" s="28" t="s">
        <v>35</v>
      </c>
      <c r="N2" s="951"/>
      <c r="O2" s="952"/>
    </row>
    <row r="3" spans="2:15" s="5" customFormat="1" ht="20.25" customHeight="1" x14ac:dyDescent="0.2">
      <c r="B3" s="742"/>
      <c r="C3" s="743"/>
      <c r="D3" s="743"/>
      <c r="E3" s="743"/>
      <c r="F3" s="743"/>
      <c r="G3" s="743"/>
      <c r="H3" s="743"/>
      <c r="I3" s="743"/>
      <c r="J3" s="743"/>
      <c r="K3" s="943"/>
      <c r="L3" s="943"/>
      <c r="M3" s="28" t="s">
        <v>36</v>
      </c>
      <c r="N3" s="949"/>
      <c r="O3" s="950"/>
    </row>
    <row r="4" spans="2:15" s="5" customFormat="1" ht="20.25" customHeight="1" thickBot="1" x14ac:dyDescent="0.25">
      <c r="B4" s="742" t="str">
        <f>"Page 1 of "&amp;IF('Worksheet 2a'!$H$4&gt;3,4,3)</f>
        <v>Page 1 of 3</v>
      </c>
      <c r="C4" s="743"/>
      <c r="D4" s="743"/>
      <c r="E4" s="743"/>
      <c r="F4" s="743"/>
      <c r="G4" s="743"/>
      <c r="H4" s="743"/>
      <c r="I4" s="743"/>
      <c r="J4" s="743"/>
      <c r="K4" s="943"/>
      <c r="L4" s="943"/>
      <c r="M4" s="114" t="s">
        <v>45</v>
      </c>
      <c r="N4" s="953"/>
      <c r="O4" s="954"/>
    </row>
    <row r="5" spans="2:15" s="5" customFormat="1" ht="33.6" customHeight="1" thickBot="1" x14ac:dyDescent="0.25">
      <c r="B5" s="930" t="s">
        <v>103</v>
      </c>
      <c r="C5" s="931"/>
      <c r="D5" s="575" t="s">
        <v>104</v>
      </c>
      <c r="E5" s="577"/>
      <c r="F5" s="955" t="s">
        <v>513</v>
      </c>
      <c r="G5" s="956"/>
      <c r="H5" s="934"/>
      <c r="I5" s="935"/>
      <c r="J5" s="581"/>
      <c r="K5" s="582"/>
      <c r="L5" s="583"/>
      <c r="M5" s="579" t="s">
        <v>37</v>
      </c>
      <c r="N5" s="580" t="s">
        <v>46</v>
      </c>
      <c r="O5" s="57" t="s">
        <v>47</v>
      </c>
    </row>
    <row r="6" spans="2:15" ht="33.6" customHeight="1" thickBot="1" x14ac:dyDescent="0.25">
      <c r="B6" s="959"/>
      <c r="C6" s="960"/>
      <c r="D6" s="576" t="s">
        <v>105</v>
      </c>
      <c r="E6" s="578"/>
      <c r="F6" s="963" t="s">
        <v>514</v>
      </c>
      <c r="G6" s="964"/>
      <c r="H6" s="961"/>
      <c r="I6" s="962"/>
      <c r="J6" s="930" t="s">
        <v>520</v>
      </c>
      <c r="K6" s="931"/>
      <c r="L6" s="934"/>
      <c r="M6" s="935"/>
      <c r="N6" s="921" t="s">
        <v>526</v>
      </c>
      <c r="O6" s="922"/>
    </row>
    <row r="7" spans="2:15" ht="33.6" customHeight="1" x14ac:dyDescent="0.2">
      <c r="B7" s="930" t="s">
        <v>507</v>
      </c>
      <c r="C7" s="931"/>
      <c r="D7" s="947"/>
      <c r="E7" s="948"/>
      <c r="F7" s="919" t="s">
        <v>515</v>
      </c>
      <c r="G7" s="920"/>
      <c r="H7" s="957"/>
      <c r="I7" s="958"/>
      <c r="J7" s="928" t="s">
        <v>521</v>
      </c>
      <c r="K7" s="929"/>
      <c r="L7" s="925"/>
      <c r="M7" s="927"/>
      <c r="N7" s="923"/>
      <c r="O7" s="924"/>
    </row>
    <row r="8" spans="2:15" ht="33.6" customHeight="1" x14ac:dyDescent="0.25">
      <c r="B8" s="936" t="s">
        <v>508</v>
      </c>
      <c r="C8" s="937"/>
      <c r="D8" s="965"/>
      <c r="E8" s="966"/>
      <c r="F8" s="936" t="s">
        <v>516</v>
      </c>
      <c r="G8" s="937"/>
      <c r="H8" s="972"/>
      <c r="I8" s="973"/>
      <c r="J8" s="928" t="s">
        <v>522</v>
      </c>
      <c r="K8" s="929"/>
      <c r="L8" s="925"/>
      <c r="M8" s="926"/>
      <c r="N8" s="923"/>
      <c r="O8" s="924"/>
    </row>
    <row r="9" spans="2:15" ht="33.6" customHeight="1" x14ac:dyDescent="0.2">
      <c r="B9" s="928" t="s">
        <v>509</v>
      </c>
      <c r="C9" s="929"/>
      <c r="D9" s="925"/>
      <c r="E9" s="927"/>
      <c r="F9" s="936" t="s">
        <v>517</v>
      </c>
      <c r="G9" s="937"/>
      <c r="H9" s="972"/>
      <c r="I9" s="973"/>
      <c r="J9" s="928" t="s">
        <v>523</v>
      </c>
      <c r="K9" s="929"/>
      <c r="L9" s="925"/>
      <c r="M9" s="927"/>
      <c r="N9" s="923"/>
      <c r="O9" s="924"/>
    </row>
    <row r="10" spans="2:15" ht="33.6" customHeight="1" x14ac:dyDescent="0.2">
      <c r="B10" s="936" t="s">
        <v>510</v>
      </c>
      <c r="C10" s="937"/>
      <c r="D10" s="974"/>
      <c r="E10" s="975"/>
      <c r="F10" s="936" t="s">
        <v>518</v>
      </c>
      <c r="G10" s="937"/>
      <c r="H10" s="970"/>
      <c r="I10" s="971"/>
      <c r="J10" s="936" t="s">
        <v>524</v>
      </c>
      <c r="K10" s="937"/>
      <c r="L10" s="938"/>
      <c r="M10" s="927"/>
      <c r="N10" s="923"/>
      <c r="O10" s="924"/>
    </row>
    <row r="11" spans="2:15" ht="33.6" customHeight="1" x14ac:dyDescent="0.2">
      <c r="B11" s="936" t="s">
        <v>511</v>
      </c>
      <c r="C11" s="941"/>
      <c r="D11" s="925"/>
      <c r="E11" s="927"/>
      <c r="F11" s="936" t="s">
        <v>887</v>
      </c>
      <c r="G11" s="941"/>
      <c r="H11" s="970"/>
      <c r="I11" s="971"/>
      <c r="J11" s="932" t="s">
        <v>525</v>
      </c>
      <c r="K11" s="933"/>
      <c r="L11" s="925"/>
      <c r="M11" s="927"/>
      <c r="N11" s="923"/>
      <c r="O11" s="924"/>
    </row>
    <row r="12" spans="2:15" ht="33.6" customHeight="1" thickBot="1" x14ac:dyDescent="0.25">
      <c r="B12" s="996" t="s">
        <v>512</v>
      </c>
      <c r="C12" s="997"/>
      <c r="D12" s="998"/>
      <c r="E12" s="999"/>
      <c r="F12" s="967" t="s">
        <v>519</v>
      </c>
      <c r="G12" s="969"/>
      <c r="H12" s="994" t="s">
        <v>312</v>
      </c>
      <c r="I12" s="995"/>
      <c r="J12" s="967" t="s">
        <v>911</v>
      </c>
      <c r="K12" s="968"/>
      <c r="L12" s="939"/>
      <c r="M12" s="940"/>
      <c r="N12" s="923"/>
      <c r="O12" s="924"/>
    </row>
    <row r="13" spans="2:15" ht="39" customHeight="1" thickBot="1" x14ac:dyDescent="0.25">
      <c r="B13" s="980" t="s">
        <v>313</v>
      </c>
      <c r="C13" s="980"/>
      <c r="D13" s="1000"/>
      <c r="E13" s="1000"/>
      <c r="F13" s="1000"/>
      <c r="G13" s="1000"/>
      <c r="H13" s="1000"/>
      <c r="I13" s="1000"/>
      <c r="J13" s="1000"/>
      <c r="K13" s="1000"/>
      <c r="L13" s="1000"/>
      <c r="M13" s="1000"/>
      <c r="N13" s="1000"/>
      <c r="O13" s="1000"/>
    </row>
    <row r="14" spans="2:15" ht="50.25" customHeight="1" thickBot="1" x14ac:dyDescent="0.25">
      <c r="B14" s="981"/>
      <c r="C14" s="981"/>
      <c r="D14" s="1000"/>
      <c r="E14" s="1000"/>
      <c r="F14" s="1000"/>
      <c r="G14" s="1000"/>
      <c r="H14" s="1000"/>
      <c r="I14" s="1000"/>
      <c r="J14" s="1000"/>
      <c r="K14" s="1000"/>
      <c r="L14" s="1000"/>
      <c r="M14" s="1000"/>
      <c r="N14" s="1000"/>
      <c r="O14" s="1000"/>
    </row>
    <row r="15" spans="2:15" ht="16.5" hidden="1" thickBot="1" x14ac:dyDescent="0.25">
      <c r="B15" s="904" t="s">
        <v>366</v>
      </c>
      <c r="C15" s="905"/>
      <c r="D15" s="905"/>
      <c r="E15" s="296">
        <f>MIN('Crash Types &amp; Calculations'!$B$5:$B$21)</f>
        <v>1</v>
      </c>
      <c r="F15" s="296">
        <f t="shared" ref="F15:K15" si="0">E15+1</f>
        <v>2</v>
      </c>
      <c r="G15" s="296">
        <f t="shared" si="0"/>
        <v>3</v>
      </c>
      <c r="H15" s="296">
        <f t="shared" si="0"/>
        <v>4</v>
      </c>
      <c r="I15" s="296">
        <f t="shared" si="0"/>
        <v>5</v>
      </c>
      <c r="J15" s="296">
        <f t="shared" si="0"/>
        <v>6</v>
      </c>
      <c r="K15" s="296">
        <f t="shared" si="0"/>
        <v>7</v>
      </c>
      <c r="L15" s="297"/>
      <c r="M15" s="297"/>
      <c r="N15" s="297"/>
      <c r="O15" s="447"/>
    </row>
    <row r="16" spans="2:15" ht="15" customHeight="1" thickBot="1" x14ac:dyDescent="0.25">
      <c r="B16" s="908" t="s">
        <v>314</v>
      </c>
      <c r="C16" s="886" t="s">
        <v>220</v>
      </c>
      <c r="D16" s="887"/>
      <c r="E16" s="209" t="s">
        <v>78</v>
      </c>
      <c r="F16" s="210" t="s">
        <v>79</v>
      </c>
      <c r="G16" s="210" t="s">
        <v>80</v>
      </c>
      <c r="H16" s="210" t="s">
        <v>81</v>
      </c>
      <c r="I16" s="210" t="s">
        <v>82</v>
      </c>
      <c r="J16" s="210" t="s">
        <v>83</v>
      </c>
      <c r="K16" s="210" t="s">
        <v>222</v>
      </c>
      <c r="L16" s="211" t="s">
        <v>315</v>
      </c>
      <c r="M16" s="882" t="s">
        <v>316</v>
      </c>
      <c r="N16" s="882" t="s">
        <v>317</v>
      </c>
      <c r="O16" s="882" t="s">
        <v>318</v>
      </c>
    </row>
    <row r="17" spans="2:16" ht="35.25" customHeight="1" thickBot="1" x14ac:dyDescent="0.25">
      <c r="B17" s="909"/>
      <c r="C17" s="888"/>
      <c r="D17" s="889"/>
      <c r="E17" s="242" t="str">
        <f>IF(VLOOKUP(E15,'Crash Types &amp; Calculations'!$B$5:$D$21,2,FALSE)="","-",VLOOKUP(E15,'Crash Types &amp; Calculations'!$B$5:$D$21,2,FALSE))</f>
        <v>-</v>
      </c>
      <c r="F17" s="243" t="str">
        <f>IF(VLOOKUP(F15,'Crash Types &amp; Calculations'!$B$5:$D$21,2,FALSE)="","-",VLOOKUP(F15,'Crash Types &amp; Calculations'!$B$5:$D$21,2,FALSE))</f>
        <v>-</v>
      </c>
      <c r="G17" s="243" t="str">
        <f>IF(VLOOKUP(G15,'Crash Types &amp; Calculations'!$B$5:$D$21,2,FALSE)="","-",VLOOKUP(G15,'Crash Types &amp; Calculations'!$B$5:$D$21,2,FALSE))</f>
        <v>-</v>
      </c>
      <c r="H17" s="243" t="str">
        <f>IF(VLOOKUP(H15,'Crash Types &amp; Calculations'!$B$5:$D$21,2,FALSE)="","-",VLOOKUP(H15,'Crash Types &amp; Calculations'!$B$5:$D$21,2,FALSE))</f>
        <v>-</v>
      </c>
      <c r="I17" s="243" t="str">
        <f>IF(VLOOKUP(I15,'Crash Types &amp; Calculations'!$B$5:$D$21,2,FALSE)="","-",VLOOKUP(I15,'Crash Types &amp; Calculations'!$B$5:$D$21,2,FALSE))</f>
        <v>-</v>
      </c>
      <c r="J17" s="243" t="str">
        <f>IF(VLOOKUP(J15,'Crash Types &amp; Calculations'!$B$5:$D$21,2,FALSE)="","-",VLOOKUP(J15,'Crash Types &amp; Calculations'!$B$5:$D$21,2,FALSE))</f>
        <v>-</v>
      </c>
      <c r="K17" s="244" t="str">
        <f>IF(VLOOKUP(K15,'Crash Types &amp; Calculations'!$B$5:$D$21,2,FALSE)="","-",VLOOKUP(K15,'Crash Types &amp; Calculations'!$B$5:$D$21,2,FALSE))</f>
        <v>-</v>
      </c>
      <c r="L17" s="295" t="s">
        <v>368</v>
      </c>
      <c r="M17" s="883"/>
      <c r="N17" s="883"/>
      <c r="O17" s="883"/>
    </row>
    <row r="18" spans="2:16" ht="20.100000000000001" customHeight="1" x14ac:dyDescent="0.3">
      <c r="B18" s="909"/>
      <c r="C18" s="59" t="s">
        <v>1</v>
      </c>
      <c r="D18" s="60" t="s">
        <v>5</v>
      </c>
      <c r="E18" s="193">
        <f>COUNTIFS('Crash Summary Worksheet'!$D:$D,"Fatal (K)",'Crash Summary Worksheet'!$F:$F,"Related",'Crash Summary Worksheet'!$E:$E,'Worksheet 1'!E$17)</f>
        <v>0</v>
      </c>
      <c r="F18" s="194">
        <f>COUNTIFS('Crash Summary Worksheet'!$D:$D,"Fatal (K)",'Crash Summary Worksheet'!$F:$F,"Related",'Crash Summary Worksheet'!$E:$E,'Worksheet 1'!F$17)</f>
        <v>0</v>
      </c>
      <c r="G18" s="194">
        <f>COUNTIFS('Crash Summary Worksheet'!$D:$D,"Fatal (K)",'Crash Summary Worksheet'!$F:$F,"Related",'Crash Summary Worksheet'!$E:$E,'Worksheet 1'!G$17)</f>
        <v>0</v>
      </c>
      <c r="H18" s="194">
        <f>COUNTIFS('Crash Summary Worksheet'!$D:$D,"Fatal (K)",'Crash Summary Worksheet'!$F:$F,"Related",'Crash Summary Worksheet'!$E:$E,'Worksheet 1'!H$17)</f>
        <v>0</v>
      </c>
      <c r="I18" s="194">
        <f>COUNTIFS('Crash Summary Worksheet'!$D:$D,"Fatal (K)",'Crash Summary Worksheet'!$F:$F,"Related",'Crash Summary Worksheet'!$E:$E,'Worksheet 1'!I$17)</f>
        <v>0</v>
      </c>
      <c r="J18" s="194">
        <f>COUNTIFS('Crash Summary Worksheet'!$D:$D,"Fatal (K)",'Crash Summary Worksheet'!$F:$F,"Related",'Crash Summary Worksheet'!$E:$E,'Worksheet 1'!J$17)</f>
        <v>0</v>
      </c>
      <c r="K18" s="220">
        <f>COUNTIFS('Crash Summary Worksheet'!$D:$D,"Fatal (K)",'Crash Summary Worksheet'!$F:$F,"Related",'Crash Summary Worksheet'!$E:$E,'Worksheet 1'!K$17)</f>
        <v>0</v>
      </c>
      <c r="L18" s="224">
        <f>COUNTIFS('Crash Summary Worksheet'!$D:$D,"Fatal (K)",'Crash Summary Worksheet'!$F:$F,"Related")-SUM(E18:K18)</f>
        <v>0</v>
      </c>
      <c r="M18" s="195">
        <f>SUM(E18:L18)</f>
        <v>0</v>
      </c>
      <c r="N18" s="195">
        <f>COUNTIFS('Crash Summary Worksheet'!$D:$D,"Fatal (K)",'Crash Summary Worksheet'!$F:$F,"Unrelated")</f>
        <v>0</v>
      </c>
      <c r="O18" s="196">
        <f>SUM(M18:N18)</f>
        <v>0</v>
      </c>
    </row>
    <row r="19" spans="2:16" ht="20.100000000000001" customHeight="1" x14ac:dyDescent="0.3">
      <c r="B19" s="909"/>
      <c r="C19" s="902" t="s">
        <v>2</v>
      </c>
      <c r="D19" s="61" t="s">
        <v>50</v>
      </c>
      <c r="E19" s="197">
        <f>COUNTIFS('Crash Summary Worksheet'!$D:$D,"Injury (A)",'Crash Summary Worksheet'!$F:$F,"Related",'Crash Summary Worksheet'!$E:$E,'Worksheet 1'!E$17)</f>
        <v>0</v>
      </c>
      <c r="F19" s="198">
        <f>COUNTIFS('Crash Summary Worksheet'!$D:$D,"Injury (A)",'Crash Summary Worksheet'!$F:$F,"Related",'Crash Summary Worksheet'!$E:$E,'Worksheet 1'!F$17)</f>
        <v>0</v>
      </c>
      <c r="G19" s="198">
        <f>COUNTIFS('Crash Summary Worksheet'!$D:$D,"Injury (A)",'Crash Summary Worksheet'!$F:$F,"Related",'Crash Summary Worksheet'!$E:$E,'Worksheet 1'!G$17)</f>
        <v>0</v>
      </c>
      <c r="H19" s="198">
        <f>COUNTIFS('Crash Summary Worksheet'!$D:$D,"Injury (A)",'Crash Summary Worksheet'!$F:$F,"Related",'Crash Summary Worksheet'!$E:$E,'Worksheet 1'!H$17)</f>
        <v>0</v>
      </c>
      <c r="I19" s="198">
        <f>COUNTIFS('Crash Summary Worksheet'!$D:$D,"Injury (A)",'Crash Summary Worksheet'!$F:$F,"Related",'Crash Summary Worksheet'!$E:$E,'Worksheet 1'!I$17)</f>
        <v>0</v>
      </c>
      <c r="J19" s="198">
        <f>COUNTIFS('Crash Summary Worksheet'!$D:$D,"Injury (A)",'Crash Summary Worksheet'!$F:$F,"Related",'Crash Summary Worksheet'!$E:$E,'Worksheet 1'!J$17)</f>
        <v>0</v>
      </c>
      <c r="K19" s="221">
        <f>COUNTIFS('Crash Summary Worksheet'!$D:$D,"Injury (A)",'Crash Summary Worksheet'!$F:$F,"Related",'Crash Summary Worksheet'!$E:$E,'Worksheet 1'!K$17)</f>
        <v>0</v>
      </c>
      <c r="L19" s="225">
        <f>COUNTIFS('Crash Summary Worksheet'!$D:$D,"Injury (A)",'Crash Summary Worksheet'!$F:$F,"Related")-SUM(E19:K19)</f>
        <v>0</v>
      </c>
      <c r="M19" s="199">
        <f>SUM(E19:L19)</f>
        <v>0</v>
      </c>
      <c r="N19" s="199">
        <f>COUNTIFS('Crash Summary Worksheet'!$D:$D,"Injury (A)",'Crash Summary Worksheet'!$F:$F,"Unrelated")</f>
        <v>0</v>
      </c>
      <c r="O19" s="200">
        <f>SUM(M19:N19)</f>
        <v>0</v>
      </c>
    </row>
    <row r="20" spans="2:16" ht="20.100000000000001" customHeight="1" x14ac:dyDescent="0.3">
      <c r="B20" s="909"/>
      <c r="C20" s="903"/>
      <c r="D20" s="61" t="s">
        <v>51</v>
      </c>
      <c r="E20" s="197">
        <f>COUNTIFS('Crash Summary Worksheet'!$D:$D,"Injury (B)",'Crash Summary Worksheet'!$F:$F,"Related",'Crash Summary Worksheet'!$E:$E,'Worksheet 1'!E$17)</f>
        <v>0</v>
      </c>
      <c r="F20" s="198">
        <f>COUNTIFS('Crash Summary Worksheet'!$D:$D,"Injury (B)",'Crash Summary Worksheet'!$F:$F,"Related",'Crash Summary Worksheet'!$E:$E,'Worksheet 1'!F$17)</f>
        <v>0</v>
      </c>
      <c r="G20" s="198">
        <f>COUNTIFS('Crash Summary Worksheet'!$D:$D,"Injury (B)",'Crash Summary Worksheet'!$F:$F,"Related",'Crash Summary Worksheet'!$E:$E,'Worksheet 1'!G$17)</f>
        <v>0</v>
      </c>
      <c r="H20" s="198">
        <f>COUNTIFS('Crash Summary Worksheet'!$D:$D,"Injury (B)",'Crash Summary Worksheet'!$F:$F,"Related",'Crash Summary Worksheet'!$E:$E,'Worksheet 1'!H$17)</f>
        <v>0</v>
      </c>
      <c r="I20" s="198">
        <f>COUNTIFS('Crash Summary Worksheet'!$D:$D,"Injury (B)",'Crash Summary Worksheet'!$F:$F,"Related",'Crash Summary Worksheet'!$E:$E,'Worksheet 1'!I$17)</f>
        <v>0</v>
      </c>
      <c r="J20" s="198">
        <f>COUNTIFS('Crash Summary Worksheet'!$D:$D,"Injury (B)",'Crash Summary Worksheet'!$F:$F,"Related",'Crash Summary Worksheet'!$E:$E,'Worksheet 1'!J$17)</f>
        <v>0</v>
      </c>
      <c r="K20" s="221">
        <f>COUNTIFS('Crash Summary Worksheet'!$D:$D,"Injury (B)",'Crash Summary Worksheet'!$F:$F,"Related",'Crash Summary Worksheet'!$E:$E,'Worksheet 1'!K$17)</f>
        <v>0</v>
      </c>
      <c r="L20" s="225">
        <f>COUNTIFS('Crash Summary Worksheet'!$D:$D,"Injury (B)",'Crash Summary Worksheet'!$F:$F,"Related")-SUM(E20:K20)</f>
        <v>0</v>
      </c>
      <c r="M20" s="199">
        <f>SUM(E20:L20)</f>
        <v>0</v>
      </c>
      <c r="N20" s="199">
        <f>COUNTIFS('Crash Summary Worksheet'!$D:$D,"Injury (B)",'Crash Summary Worksheet'!$F:$F,"Unrelated")</f>
        <v>0</v>
      </c>
      <c r="O20" s="200">
        <f>SUM(M20:N20)</f>
        <v>0</v>
      </c>
      <c r="P20" s="6"/>
    </row>
    <row r="21" spans="2:16" ht="20.100000000000001" customHeight="1" x14ac:dyDescent="0.3">
      <c r="B21" s="909"/>
      <c r="C21" s="903"/>
      <c r="D21" s="61" t="s">
        <v>52</v>
      </c>
      <c r="E21" s="197">
        <f>COUNTIFS('Crash Summary Worksheet'!$D:$D,"Injury (C)",'Crash Summary Worksheet'!$F:$F,"Related",'Crash Summary Worksheet'!$E:$E,'Worksheet 1'!E$17)</f>
        <v>0</v>
      </c>
      <c r="F21" s="198">
        <f>COUNTIFS('Crash Summary Worksheet'!$D:$D,"Injury (C)",'Crash Summary Worksheet'!$F:$F,"Related",'Crash Summary Worksheet'!$E:$E,'Worksheet 1'!F$17)</f>
        <v>0</v>
      </c>
      <c r="G21" s="198">
        <f>COUNTIFS('Crash Summary Worksheet'!$D:$D,"Injury (C)",'Crash Summary Worksheet'!$F:$F,"Related",'Crash Summary Worksheet'!$E:$E,'Worksheet 1'!G$17)</f>
        <v>0</v>
      </c>
      <c r="H21" s="198">
        <f>COUNTIFS('Crash Summary Worksheet'!$D:$D,"Injury (C)",'Crash Summary Worksheet'!$F:$F,"Related",'Crash Summary Worksheet'!$E:$E,'Worksheet 1'!H$17)</f>
        <v>0</v>
      </c>
      <c r="I21" s="198">
        <f>COUNTIFS('Crash Summary Worksheet'!$D:$D,"Injury (C)",'Crash Summary Worksheet'!$F:$F,"Related",'Crash Summary Worksheet'!$E:$E,'Worksheet 1'!I$17)</f>
        <v>0</v>
      </c>
      <c r="J21" s="198">
        <f>COUNTIFS('Crash Summary Worksheet'!$D:$D,"Injury (C)",'Crash Summary Worksheet'!$F:$F,"Related",'Crash Summary Worksheet'!$E:$E,'Worksheet 1'!J$17)</f>
        <v>0</v>
      </c>
      <c r="K21" s="221">
        <f>COUNTIFS('Crash Summary Worksheet'!$D:$D,"Injury (C)",'Crash Summary Worksheet'!$F:$F,"Related",'Crash Summary Worksheet'!$E:$E,'Worksheet 1'!K$17)</f>
        <v>0</v>
      </c>
      <c r="L21" s="225">
        <f>COUNTIFS('Crash Summary Worksheet'!$D:$D,"Injury (C)",'Crash Summary Worksheet'!$F:$F,"Related")-SUM(E21:K21)</f>
        <v>0</v>
      </c>
      <c r="M21" s="199">
        <f>SUM(E21:L21)</f>
        <v>0</v>
      </c>
      <c r="N21" s="199">
        <f>COUNTIFS('Crash Summary Worksheet'!$D:$D,"Injury (C)",'Crash Summary Worksheet'!$F:$F,"Unrelated")</f>
        <v>0</v>
      </c>
      <c r="O21" s="200">
        <f>SUM(M21:N21)</f>
        <v>0</v>
      </c>
    </row>
    <row r="22" spans="2:16" ht="20.100000000000001" customHeight="1" thickBot="1" x14ac:dyDescent="0.35">
      <c r="B22" s="909"/>
      <c r="C22" s="62" t="s">
        <v>4</v>
      </c>
      <c r="D22" s="63" t="s">
        <v>4</v>
      </c>
      <c r="E22" s="201">
        <f>COUNTIFS('Crash Summary Worksheet'!$D:$D,"PDO",'Crash Summary Worksheet'!$F:$F,"Related",'Crash Summary Worksheet'!$E:$E,'Worksheet 1'!E$17)</f>
        <v>0</v>
      </c>
      <c r="F22" s="202">
        <f>COUNTIFS('Crash Summary Worksheet'!$D:$D,"PDO",'Crash Summary Worksheet'!$F:$F,"Related",'Crash Summary Worksheet'!$E:$E,'Worksheet 1'!F$17)</f>
        <v>0</v>
      </c>
      <c r="G22" s="202">
        <f>COUNTIFS('Crash Summary Worksheet'!$D:$D,"PDO",'Crash Summary Worksheet'!$F:$F,"Related",'Crash Summary Worksheet'!$E:$E,'Worksheet 1'!G$17)</f>
        <v>0</v>
      </c>
      <c r="H22" s="202">
        <f>COUNTIFS('Crash Summary Worksheet'!$D:$D,"PDO",'Crash Summary Worksheet'!$F:$F,"Related",'Crash Summary Worksheet'!$E:$E,'Worksheet 1'!H$17)</f>
        <v>0</v>
      </c>
      <c r="I22" s="202">
        <f>COUNTIFS('Crash Summary Worksheet'!$D:$D,"PDO",'Crash Summary Worksheet'!$F:$F,"Related",'Crash Summary Worksheet'!$E:$E,'Worksheet 1'!I$17)</f>
        <v>0</v>
      </c>
      <c r="J22" s="202">
        <f>COUNTIFS('Crash Summary Worksheet'!$D:$D,"PDO",'Crash Summary Worksheet'!$F:$F,"Related",'Crash Summary Worksheet'!$E:$E,'Worksheet 1'!J$17)</f>
        <v>0</v>
      </c>
      <c r="K22" s="222">
        <f>COUNTIFS('Crash Summary Worksheet'!$D:$D,"PDO",'Crash Summary Worksheet'!$F:$F,"Related",'Crash Summary Worksheet'!$E:$E,'Worksheet 1'!K$17)</f>
        <v>0</v>
      </c>
      <c r="L22" s="226">
        <f>COUNTIFS('Crash Summary Worksheet'!$D:$D,"PDO",'Crash Summary Worksheet'!$F:$F,"Related")-SUM(E22:K22)</f>
        <v>0</v>
      </c>
      <c r="M22" s="203">
        <f>SUM(E22:L22)</f>
        <v>0</v>
      </c>
      <c r="N22" s="203">
        <f>COUNTIFS('Crash Summary Worksheet'!$D:$D,"PDO",'Crash Summary Worksheet'!$F:$F,"Unrelated")</f>
        <v>0</v>
      </c>
      <c r="O22" s="204">
        <f>SUM(M22:N22)</f>
        <v>0</v>
      </c>
    </row>
    <row r="23" spans="2:16" ht="20.100000000000001" customHeight="1" thickBot="1" x14ac:dyDescent="0.3">
      <c r="B23" s="910"/>
      <c r="C23" s="901" t="s">
        <v>0</v>
      </c>
      <c r="D23" s="901"/>
      <c r="E23" s="205">
        <f>SUM(E18:E22)</f>
        <v>0</v>
      </c>
      <c r="F23" s="206">
        <f t="shared" ref="F23:L23" si="1">SUM(F18:F22)</f>
        <v>0</v>
      </c>
      <c r="G23" s="206">
        <f t="shared" si="1"/>
        <v>0</v>
      </c>
      <c r="H23" s="206">
        <f t="shared" si="1"/>
        <v>0</v>
      </c>
      <c r="I23" s="206">
        <f t="shared" si="1"/>
        <v>0</v>
      </c>
      <c r="J23" s="206">
        <f t="shared" si="1"/>
        <v>0</v>
      </c>
      <c r="K23" s="223">
        <f t="shared" si="1"/>
        <v>0</v>
      </c>
      <c r="L23" s="227">
        <f t="shared" si="1"/>
        <v>0</v>
      </c>
      <c r="M23" s="207">
        <f>SUM(M18:M22)</f>
        <v>0</v>
      </c>
      <c r="N23" s="207">
        <f>SUM(N18:N22)</f>
        <v>0</v>
      </c>
      <c r="O23" s="208">
        <f>SUM(O18:O22)</f>
        <v>0</v>
      </c>
    </row>
    <row r="24" spans="2:16" ht="19.5" customHeight="1" x14ac:dyDescent="0.2">
      <c r="B24" s="897" t="s">
        <v>319</v>
      </c>
      <c r="C24" s="898"/>
      <c r="D24" s="897" t="s">
        <v>593</v>
      </c>
      <c r="E24" s="898"/>
      <c r="F24" s="982" t="s">
        <v>38</v>
      </c>
      <c r="G24" s="986" t="s">
        <v>594</v>
      </c>
      <c r="H24" s="884"/>
      <c r="I24" s="884" t="s">
        <v>595</v>
      </c>
      <c r="J24" s="884" t="s">
        <v>596</v>
      </c>
      <c r="K24" s="884" t="s">
        <v>597</v>
      </c>
      <c r="L24" s="884" t="s">
        <v>598</v>
      </c>
      <c r="M24" s="884" t="s">
        <v>599</v>
      </c>
      <c r="N24" s="892" t="s">
        <v>600</v>
      </c>
      <c r="O24" s="906" t="s">
        <v>601</v>
      </c>
    </row>
    <row r="25" spans="2:16" ht="19.5" customHeight="1" x14ac:dyDescent="0.2">
      <c r="B25" s="899"/>
      <c r="C25" s="900"/>
      <c r="D25" s="899"/>
      <c r="E25" s="900"/>
      <c r="F25" s="983"/>
      <c r="G25" s="987"/>
      <c r="H25" s="885"/>
      <c r="I25" s="885"/>
      <c r="J25" s="885"/>
      <c r="K25" s="885"/>
      <c r="L25" s="885"/>
      <c r="M25" s="885"/>
      <c r="N25" s="893"/>
      <c r="O25" s="907"/>
    </row>
    <row r="26" spans="2:16" ht="16.5" customHeight="1" x14ac:dyDescent="0.2">
      <c r="B26" s="911">
        <v>5</v>
      </c>
      <c r="C26" s="912"/>
      <c r="D26" s="915">
        <v>0.03</v>
      </c>
      <c r="E26" s="916"/>
      <c r="F26" s="983"/>
      <c r="G26" s="987"/>
      <c r="H26" s="885"/>
      <c r="I26" s="885"/>
      <c r="J26" s="885"/>
      <c r="K26" s="885"/>
      <c r="L26" s="885"/>
      <c r="M26" s="885"/>
      <c r="N26" s="893"/>
      <c r="O26" s="907"/>
    </row>
    <row r="27" spans="2:16" ht="16.5" customHeight="1" thickBot="1" x14ac:dyDescent="0.3">
      <c r="B27" s="913"/>
      <c r="C27" s="914"/>
      <c r="D27" s="917"/>
      <c r="E27" s="918"/>
      <c r="F27" s="984"/>
      <c r="G27" s="988" t="str">
        <f>IF(SUM(I27:M27)=0,"   ",SUM(I27:M27))</f>
        <v xml:space="preserve">   </v>
      </c>
      <c r="H27" s="989"/>
      <c r="I27" s="600">
        <f>'Intersection Turning Movt Count'!Y21</f>
        <v>0</v>
      </c>
      <c r="J27" s="600">
        <f>'Intersection Turning Movt Count'!Y22</f>
        <v>0</v>
      </c>
      <c r="K27" s="600">
        <f>'Intersection Turning Movt Count'!Y23</f>
        <v>0</v>
      </c>
      <c r="L27" s="600">
        <f>'Intersection Turning Movt Count'!Y24</f>
        <v>0</v>
      </c>
      <c r="M27" s="600">
        <f>'Intersection Turning Movt Count'!Y25</f>
        <v>0</v>
      </c>
      <c r="N27" s="601"/>
      <c r="O27" s="602"/>
    </row>
    <row r="28" spans="2:16" ht="30" customHeight="1" thickBot="1" x14ac:dyDescent="0.25">
      <c r="B28" s="990" t="s">
        <v>39</v>
      </c>
      <c r="C28" s="894"/>
      <c r="D28" s="895"/>
      <c r="E28" s="66" t="s">
        <v>279</v>
      </c>
      <c r="F28" s="66" t="s">
        <v>280</v>
      </c>
      <c r="G28" s="66" t="s">
        <v>281</v>
      </c>
      <c r="H28" s="66" t="s">
        <v>282</v>
      </c>
      <c r="I28" s="66" t="s">
        <v>283</v>
      </c>
      <c r="J28" s="111" t="s">
        <v>223</v>
      </c>
      <c r="K28" s="115"/>
      <c r="L28" s="896" t="s">
        <v>48</v>
      </c>
      <c r="M28" s="896"/>
      <c r="N28" s="896"/>
      <c r="O28" s="385"/>
    </row>
    <row r="29" spans="2:16" ht="27.75" customHeight="1" thickBot="1" x14ac:dyDescent="0.25">
      <c r="B29" s="991"/>
      <c r="C29" s="890" t="s">
        <v>328</v>
      </c>
      <c r="D29" s="891"/>
      <c r="E29" s="603">
        <v>0</v>
      </c>
      <c r="F29" s="603"/>
      <c r="G29" s="603"/>
      <c r="H29" s="603"/>
      <c r="I29" s="603"/>
      <c r="J29" s="606" t="str">
        <f>IF(SUM(E29:I29)=0," ",SUM(E29:I29))</f>
        <v xml:space="preserve"> </v>
      </c>
      <c r="K29" s="115"/>
      <c r="L29" s="122" t="s">
        <v>259</v>
      </c>
      <c r="M29" s="878" t="s">
        <v>260</v>
      </c>
      <c r="N29" s="878"/>
      <c r="O29" s="879"/>
    </row>
    <row r="30" spans="2:16" ht="27.75" customHeight="1" thickBot="1" x14ac:dyDescent="0.25">
      <c r="B30" s="991"/>
      <c r="C30" s="978" t="s">
        <v>320</v>
      </c>
      <c r="D30" s="985"/>
      <c r="E30" s="604">
        <v>0</v>
      </c>
      <c r="F30" s="604"/>
      <c r="G30" s="604"/>
      <c r="H30" s="604"/>
      <c r="I30" s="604"/>
      <c r="J30" s="607" t="str">
        <f>IF(AVERAGE(E30:I30)=0," ",AVERAGE(E30:I30))</f>
        <v xml:space="preserve"> </v>
      </c>
      <c r="K30" s="115"/>
      <c r="L30" s="121" t="s">
        <v>261</v>
      </c>
      <c r="M30" s="878" t="s">
        <v>262</v>
      </c>
      <c r="N30" s="878"/>
      <c r="O30" s="879"/>
    </row>
    <row r="31" spans="2:16" ht="28.5" customHeight="1" thickBot="1" x14ac:dyDescent="0.25">
      <c r="B31" s="991"/>
      <c r="C31" s="978" t="s">
        <v>321</v>
      </c>
      <c r="D31" s="979"/>
      <c r="E31" s="604">
        <v>0</v>
      </c>
      <c r="F31" s="604"/>
      <c r="G31" s="604"/>
      <c r="H31" s="604"/>
      <c r="I31" s="604"/>
      <c r="J31" s="607" t="str">
        <f>IF(AVERAGE(E31:I31)=0," ",AVERAGE(E31:I31))</f>
        <v xml:space="preserve"> </v>
      </c>
      <c r="K31" s="115"/>
      <c r="L31" s="123" t="s">
        <v>263</v>
      </c>
      <c r="M31" s="878" t="s">
        <v>271</v>
      </c>
      <c r="N31" s="878"/>
      <c r="O31" s="879"/>
    </row>
    <row r="32" spans="2:16" ht="28.5" customHeight="1" thickBot="1" x14ac:dyDescent="0.25">
      <c r="B32" s="991"/>
      <c r="C32" s="978" t="s">
        <v>322</v>
      </c>
      <c r="D32" s="979"/>
      <c r="E32" s="604">
        <v>0</v>
      </c>
      <c r="F32" s="604"/>
      <c r="G32" s="604"/>
      <c r="H32" s="604"/>
      <c r="I32" s="604"/>
      <c r="J32" s="607" t="str">
        <f>IF(AVERAGE(E32:I32)=0," ",AVERAGE(E32:I32))</f>
        <v xml:space="preserve"> </v>
      </c>
      <c r="K32" s="115"/>
      <c r="L32" s="124" t="s">
        <v>264</v>
      </c>
      <c r="M32" s="878" t="s">
        <v>265</v>
      </c>
      <c r="N32" s="878"/>
      <c r="O32" s="879"/>
    </row>
    <row r="33" spans="2:15" ht="31.15" customHeight="1" thickBot="1" x14ac:dyDescent="0.25">
      <c r="B33" s="991"/>
      <c r="C33" s="992" t="s">
        <v>323</v>
      </c>
      <c r="D33" s="993"/>
      <c r="E33" s="605">
        <v>0</v>
      </c>
      <c r="F33" s="605"/>
      <c r="G33" s="605"/>
      <c r="H33" s="605"/>
      <c r="I33" s="605"/>
      <c r="J33" s="608" t="str">
        <f>IF(AVERAGE(E33:I33)=0," ",AVERAGE(E33:I33))</f>
        <v xml:space="preserve"> </v>
      </c>
      <c r="K33" s="116"/>
      <c r="L33" s="125" t="s">
        <v>266</v>
      </c>
      <c r="M33" s="880" t="s">
        <v>291</v>
      </c>
      <c r="N33" s="880"/>
      <c r="O33" s="881"/>
    </row>
    <row r="34" spans="2:15" ht="24" customHeight="1" x14ac:dyDescent="0.2">
      <c r="B34" s="976"/>
      <c r="C34" s="976"/>
      <c r="D34" s="976"/>
      <c r="E34" s="976"/>
      <c r="F34" s="976"/>
      <c r="G34" s="976"/>
      <c r="H34" s="976"/>
      <c r="I34" s="977"/>
      <c r="J34" s="977"/>
      <c r="K34" s="977"/>
      <c r="L34" s="18"/>
      <c r="M34" s="12"/>
      <c r="N34" s="17"/>
      <c r="O34" s="15"/>
    </row>
    <row r="35" spans="2:15" x14ac:dyDescent="0.2">
      <c r="B35" s="4"/>
      <c r="C35" s="6"/>
      <c r="D35" s="4"/>
      <c r="E35" s="4"/>
      <c r="F35" s="4"/>
      <c r="G35" s="4"/>
      <c r="H35" s="4"/>
      <c r="I35" s="4"/>
      <c r="J35" s="4"/>
      <c r="K35" s="4"/>
      <c r="L35" s="4"/>
      <c r="M35" s="4"/>
      <c r="N35" s="4"/>
      <c r="O35" s="4"/>
    </row>
    <row r="36" spans="2:15" x14ac:dyDescent="0.2">
      <c r="B36" s="4"/>
      <c r="C36" s="6"/>
      <c r="D36" s="4"/>
      <c r="E36" s="4"/>
      <c r="F36" s="4"/>
      <c r="G36" s="4"/>
      <c r="H36" s="4"/>
      <c r="I36" s="4"/>
      <c r="J36" s="4"/>
      <c r="K36" s="4"/>
      <c r="L36" s="4"/>
      <c r="M36" s="4"/>
      <c r="N36" s="4"/>
      <c r="O36" s="4"/>
    </row>
    <row r="37" spans="2:15" x14ac:dyDescent="0.2">
      <c r="B37" s="4"/>
      <c r="C37" s="6"/>
      <c r="D37" s="4"/>
      <c r="E37" s="4"/>
      <c r="F37" s="4"/>
      <c r="G37" s="4"/>
      <c r="H37" s="4"/>
      <c r="I37" s="4"/>
      <c r="J37" s="4"/>
      <c r="K37" s="4"/>
      <c r="L37" s="4"/>
      <c r="M37" s="4"/>
      <c r="N37" s="4"/>
      <c r="O37" s="4"/>
    </row>
    <row r="38" spans="2:15" x14ac:dyDescent="0.2">
      <c r="B38" s="4"/>
      <c r="C38" s="6"/>
      <c r="D38" s="4"/>
      <c r="E38" s="4"/>
      <c r="F38" s="4"/>
      <c r="G38" s="4"/>
      <c r="H38" s="4"/>
      <c r="I38" s="4"/>
      <c r="J38" s="26" t="s">
        <v>14</v>
      </c>
      <c r="K38" s="4"/>
      <c r="L38" s="4"/>
      <c r="M38" s="4"/>
      <c r="N38" s="4"/>
      <c r="O38" s="4"/>
    </row>
    <row r="39" spans="2:15" x14ac:dyDescent="0.2">
      <c r="B39" s="4"/>
      <c r="C39" s="6"/>
      <c r="D39" s="4"/>
      <c r="E39" s="4"/>
      <c r="F39" s="4"/>
      <c r="G39" s="4"/>
      <c r="H39" s="4"/>
      <c r="I39" s="4"/>
      <c r="J39" s="4"/>
      <c r="K39" s="4"/>
      <c r="L39" s="4"/>
      <c r="M39" s="4"/>
      <c r="N39" s="4"/>
      <c r="O39" s="4"/>
    </row>
    <row r="40" spans="2:15" x14ac:dyDescent="0.2">
      <c r="B40" s="4"/>
      <c r="C40" s="6"/>
      <c r="D40" s="4"/>
      <c r="E40" s="4"/>
      <c r="F40" s="4"/>
      <c r="G40" s="4"/>
      <c r="H40" s="4"/>
      <c r="I40" s="4"/>
      <c r="J40" s="4"/>
      <c r="K40" s="4"/>
      <c r="L40" s="4"/>
      <c r="M40" s="4"/>
      <c r="N40" s="4"/>
      <c r="O40" s="4"/>
    </row>
    <row r="41" spans="2:15" x14ac:dyDescent="0.2">
      <c r="B41" s="4"/>
      <c r="C41" s="6"/>
      <c r="D41" s="4"/>
      <c r="E41" s="4"/>
      <c r="F41" s="4"/>
      <c r="G41" s="4"/>
      <c r="H41" s="4"/>
      <c r="I41" s="4"/>
      <c r="J41" s="4"/>
      <c r="K41" s="4"/>
      <c r="L41" s="4"/>
      <c r="M41" s="4"/>
      <c r="N41" s="4"/>
      <c r="O41" s="4"/>
    </row>
    <row r="42" spans="2:15" x14ac:dyDescent="0.2">
      <c r="B42" s="4"/>
      <c r="C42" s="6"/>
      <c r="D42" s="4"/>
      <c r="E42" s="4"/>
      <c r="F42" s="4"/>
      <c r="G42" s="4"/>
      <c r="H42" s="4"/>
      <c r="I42" s="4"/>
      <c r="J42" s="4"/>
      <c r="K42" s="4"/>
      <c r="L42" s="4"/>
      <c r="M42" s="4"/>
      <c r="N42" s="4"/>
      <c r="O42" s="4"/>
    </row>
    <row r="43" spans="2:15" x14ac:dyDescent="0.2">
      <c r="B43" s="4"/>
      <c r="C43" s="6"/>
      <c r="D43" s="4"/>
      <c r="E43" s="4"/>
      <c r="F43" s="4"/>
      <c r="G43" s="4"/>
      <c r="H43" s="4"/>
      <c r="I43" s="4"/>
      <c r="J43" s="4"/>
      <c r="K43" s="4"/>
      <c r="L43" s="4"/>
      <c r="M43" s="4"/>
      <c r="N43" s="4"/>
      <c r="O43" s="4"/>
    </row>
    <row r="44" spans="2:15" x14ac:dyDescent="0.2">
      <c r="B44" s="4"/>
      <c r="C44" s="6"/>
      <c r="D44" s="4"/>
      <c r="E44" s="4"/>
      <c r="F44" s="4"/>
      <c r="G44" s="4"/>
      <c r="H44" s="4"/>
      <c r="I44" s="4"/>
      <c r="J44" s="4"/>
      <c r="K44" s="4"/>
      <c r="L44" s="4"/>
      <c r="M44" s="4"/>
      <c r="N44" s="4"/>
      <c r="O44" s="4"/>
    </row>
    <row r="45" spans="2:15" x14ac:dyDescent="0.2">
      <c r="B45" s="4"/>
      <c r="C45" s="6"/>
      <c r="D45" s="4"/>
      <c r="E45" s="4"/>
      <c r="F45" s="4"/>
      <c r="G45" s="4"/>
      <c r="H45" s="4"/>
      <c r="I45" s="4"/>
      <c r="J45" s="4"/>
      <c r="K45" s="4"/>
      <c r="L45" s="4"/>
      <c r="M45" s="4"/>
      <c r="N45" s="4"/>
      <c r="O45" s="4"/>
    </row>
    <row r="46" spans="2:15" x14ac:dyDescent="0.2">
      <c r="B46" s="4"/>
      <c r="C46" s="6"/>
      <c r="D46" s="4"/>
      <c r="E46" s="4"/>
      <c r="F46" s="4"/>
      <c r="G46" s="4"/>
      <c r="H46" s="4"/>
      <c r="I46" s="4"/>
      <c r="J46" s="4"/>
      <c r="K46" s="4"/>
      <c r="L46" s="4"/>
      <c r="M46" s="4"/>
      <c r="N46" s="4"/>
      <c r="O46" s="4"/>
    </row>
    <row r="47" spans="2:15" x14ac:dyDescent="0.2">
      <c r="B47" s="4"/>
      <c r="C47" s="6"/>
      <c r="D47" s="4"/>
      <c r="E47" s="4"/>
      <c r="F47" s="4"/>
      <c r="G47" s="4"/>
      <c r="H47" s="4"/>
      <c r="I47" s="4"/>
      <c r="J47" s="4"/>
      <c r="K47" s="4"/>
      <c r="L47" s="4"/>
      <c r="M47" s="4"/>
      <c r="N47" s="4"/>
      <c r="O47" s="4"/>
    </row>
    <row r="48" spans="2:15" x14ac:dyDescent="0.2">
      <c r="B48" s="4"/>
      <c r="C48" s="6"/>
      <c r="D48" s="4"/>
      <c r="E48" s="4"/>
      <c r="F48" s="4"/>
      <c r="G48" s="4"/>
      <c r="H48" s="4"/>
      <c r="I48" s="4"/>
      <c r="J48" s="4"/>
      <c r="K48" s="4"/>
      <c r="L48" s="4"/>
      <c r="M48" s="4"/>
      <c r="N48" s="4"/>
      <c r="O48" s="4"/>
    </row>
    <row r="49" spans="2:15" x14ac:dyDescent="0.2">
      <c r="B49" s="4"/>
      <c r="C49" s="6"/>
      <c r="D49" s="4"/>
      <c r="E49" s="4"/>
      <c r="F49" s="4"/>
      <c r="G49" s="4"/>
      <c r="H49" s="4"/>
      <c r="I49" s="4"/>
      <c r="J49" s="4"/>
      <c r="K49" s="4"/>
      <c r="L49" s="4"/>
      <c r="M49" s="4"/>
      <c r="N49" s="4"/>
      <c r="O49" s="4"/>
    </row>
    <row r="50" spans="2:15" x14ac:dyDescent="0.2">
      <c r="B50" s="4"/>
      <c r="C50" s="6"/>
      <c r="D50" s="4"/>
      <c r="E50" s="4"/>
      <c r="F50" s="4"/>
      <c r="G50" s="4"/>
      <c r="H50" s="4"/>
      <c r="I50" s="4"/>
      <c r="J50" s="4"/>
      <c r="K50" s="4"/>
      <c r="L50" s="4"/>
      <c r="M50" s="4"/>
      <c r="N50" s="4"/>
      <c r="O50" s="4"/>
    </row>
    <row r="51" spans="2:15" x14ac:dyDescent="0.2">
      <c r="B51" s="4"/>
      <c r="C51" s="6"/>
      <c r="D51" s="4"/>
      <c r="E51" s="4"/>
      <c r="F51" s="4"/>
      <c r="G51" s="4"/>
      <c r="H51" s="4"/>
      <c r="I51" s="4"/>
      <c r="J51" s="4"/>
      <c r="K51" s="4"/>
      <c r="L51" s="4"/>
      <c r="M51" s="4"/>
      <c r="N51" s="4"/>
      <c r="O51" s="4"/>
    </row>
    <row r="52" spans="2:15" x14ac:dyDescent="0.2">
      <c r="B52" s="4"/>
      <c r="C52" s="6"/>
      <c r="D52" s="4"/>
      <c r="E52" s="4"/>
      <c r="F52" s="4"/>
      <c r="G52" s="4"/>
      <c r="H52" s="4"/>
      <c r="I52" s="4"/>
      <c r="J52" s="4"/>
      <c r="K52" s="4"/>
      <c r="L52" s="4"/>
      <c r="M52" s="4"/>
      <c r="N52" s="4"/>
      <c r="O52" s="4"/>
    </row>
    <row r="53" spans="2:15" x14ac:dyDescent="0.2">
      <c r="B53" s="4"/>
      <c r="C53" s="6"/>
      <c r="D53" s="4"/>
      <c r="E53" s="4"/>
      <c r="F53" s="4"/>
      <c r="G53" s="4"/>
      <c r="H53" s="4"/>
      <c r="I53" s="4"/>
      <c r="J53" s="4"/>
      <c r="K53" s="4"/>
      <c r="L53" s="4"/>
      <c r="M53" s="4"/>
      <c r="N53" s="4"/>
      <c r="O53" s="4"/>
    </row>
    <row r="54" spans="2:15" x14ac:dyDescent="0.2">
      <c r="B54" s="4"/>
      <c r="C54" s="6"/>
      <c r="D54" s="4"/>
      <c r="E54" s="4"/>
      <c r="F54" s="4"/>
      <c r="G54" s="4"/>
      <c r="H54" s="4"/>
      <c r="I54" s="4"/>
      <c r="J54" s="4"/>
      <c r="K54" s="4"/>
      <c r="L54" s="4"/>
      <c r="M54" s="4"/>
      <c r="N54" s="4"/>
      <c r="O54" s="4"/>
    </row>
    <row r="55" spans="2:15" x14ac:dyDescent="0.2">
      <c r="B55" s="4"/>
      <c r="C55" s="6"/>
      <c r="D55" s="4"/>
      <c r="E55" s="4"/>
      <c r="F55" s="4"/>
      <c r="G55" s="4"/>
      <c r="H55" s="4"/>
      <c r="I55" s="4"/>
      <c r="J55" s="4"/>
      <c r="K55" s="4"/>
      <c r="L55" s="4"/>
      <c r="M55" s="4"/>
      <c r="N55" s="4"/>
      <c r="O55" s="4"/>
    </row>
    <row r="56" spans="2:15" x14ac:dyDescent="0.2">
      <c r="B56" s="4"/>
      <c r="C56" s="6"/>
      <c r="D56" s="4"/>
      <c r="E56" s="4"/>
      <c r="F56" s="4"/>
      <c r="G56" s="4"/>
      <c r="H56" s="4"/>
      <c r="I56" s="4"/>
      <c r="J56" s="4"/>
      <c r="K56" s="4"/>
      <c r="L56" s="4"/>
      <c r="M56" s="4"/>
      <c r="N56" s="4"/>
      <c r="O56" s="4"/>
    </row>
    <row r="57" spans="2:15" x14ac:dyDescent="0.2">
      <c r="B57" s="4"/>
      <c r="C57" s="6"/>
      <c r="D57" s="4"/>
      <c r="E57" s="4"/>
      <c r="F57" s="4"/>
      <c r="G57" s="4"/>
      <c r="H57" s="4"/>
      <c r="I57" s="4"/>
      <c r="J57" s="4"/>
      <c r="K57" s="4"/>
      <c r="L57" s="4"/>
      <c r="M57" s="4"/>
      <c r="N57" s="4"/>
      <c r="O57" s="4"/>
    </row>
    <row r="58" spans="2:15" x14ac:dyDescent="0.2">
      <c r="B58" s="4"/>
      <c r="C58" s="6"/>
      <c r="D58" s="4"/>
      <c r="E58" s="4"/>
      <c r="F58" s="4"/>
      <c r="G58" s="4"/>
      <c r="H58" s="4"/>
      <c r="I58" s="4"/>
      <c r="J58" s="4"/>
      <c r="K58" s="4"/>
      <c r="L58" s="4"/>
      <c r="M58" s="4"/>
      <c r="N58" s="4"/>
      <c r="O58" s="4"/>
    </row>
    <row r="59" spans="2:15" x14ac:dyDescent="0.2">
      <c r="B59" s="4"/>
      <c r="C59" s="6"/>
      <c r="D59" s="4"/>
      <c r="E59" s="4"/>
      <c r="F59" s="4"/>
      <c r="G59" s="4"/>
      <c r="H59" s="4"/>
      <c r="I59" s="4"/>
      <c r="J59" s="4"/>
      <c r="K59" s="4"/>
      <c r="L59" s="4"/>
      <c r="M59" s="4"/>
      <c r="N59" s="4"/>
      <c r="O59" s="4"/>
    </row>
    <row r="60" spans="2:15" x14ac:dyDescent="0.2">
      <c r="B60" s="4"/>
      <c r="C60" s="6"/>
      <c r="D60" s="4"/>
      <c r="E60" s="4"/>
      <c r="F60" s="4"/>
      <c r="G60" s="4"/>
      <c r="H60" s="4"/>
      <c r="I60" s="4"/>
      <c r="J60" s="4"/>
      <c r="K60" s="4"/>
      <c r="L60" s="4"/>
      <c r="M60" s="4"/>
      <c r="N60" s="4"/>
      <c r="O60" s="4"/>
    </row>
    <row r="61" spans="2:15" x14ac:dyDescent="0.2">
      <c r="B61" s="4"/>
      <c r="C61" s="6"/>
      <c r="D61" s="4"/>
      <c r="E61" s="4"/>
      <c r="F61" s="4"/>
      <c r="G61" s="4"/>
      <c r="H61" s="4"/>
      <c r="I61" s="4"/>
      <c r="J61" s="4"/>
      <c r="K61" s="4"/>
      <c r="L61" s="4"/>
      <c r="M61" s="4"/>
      <c r="N61" s="4"/>
      <c r="O61" s="4"/>
    </row>
    <row r="62" spans="2:15" x14ac:dyDescent="0.2">
      <c r="B62" s="4"/>
      <c r="C62" s="6"/>
      <c r="D62" s="4"/>
      <c r="E62" s="4"/>
      <c r="F62" s="4"/>
      <c r="G62" s="4"/>
      <c r="H62" s="4"/>
      <c r="I62" s="4"/>
      <c r="J62" s="4"/>
      <c r="K62" s="4"/>
      <c r="L62" s="4"/>
      <c r="M62" s="4"/>
      <c r="N62" s="4"/>
      <c r="O62" s="4"/>
    </row>
    <row r="63" spans="2:15" x14ac:dyDescent="0.2">
      <c r="B63" s="4"/>
      <c r="C63" s="6"/>
      <c r="D63" s="4"/>
      <c r="E63" s="4"/>
      <c r="F63" s="4"/>
      <c r="G63" s="4"/>
      <c r="H63" s="4"/>
      <c r="I63" s="4"/>
      <c r="J63" s="4"/>
      <c r="K63" s="4"/>
      <c r="L63" s="4"/>
      <c r="M63" s="4"/>
      <c r="N63" s="4"/>
      <c r="O63" s="4"/>
    </row>
    <row r="64" spans="2:15" x14ac:dyDescent="0.2">
      <c r="B64" s="4"/>
      <c r="C64" s="6"/>
      <c r="D64" s="4"/>
      <c r="E64" s="4"/>
      <c r="F64" s="4"/>
      <c r="G64" s="4"/>
      <c r="H64" s="4"/>
      <c r="I64" s="4"/>
      <c r="J64" s="4"/>
      <c r="K64" s="4"/>
      <c r="L64" s="4"/>
      <c r="M64" s="4"/>
      <c r="N64" s="4"/>
      <c r="O64" s="4"/>
    </row>
    <row r="65" spans="2:15" x14ac:dyDescent="0.2">
      <c r="B65" s="4"/>
      <c r="C65" s="6"/>
      <c r="D65" s="4"/>
      <c r="E65" s="4"/>
      <c r="F65" s="4"/>
      <c r="G65" s="4"/>
      <c r="H65" s="4"/>
      <c r="I65" s="4"/>
      <c r="J65" s="4"/>
      <c r="K65" s="4"/>
      <c r="L65" s="4"/>
      <c r="M65" s="4"/>
      <c r="N65" s="4"/>
      <c r="O65" s="4"/>
    </row>
    <row r="66" spans="2:15" x14ac:dyDescent="0.2">
      <c r="B66" s="4"/>
      <c r="C66" s="6"/>
      <c r="D66" s="4"/>
      <c r="E66" s="4"/>
      <c r="F66" s="4"/>
      <c r="G66" s="4"/>
      <c r="H66" s="4"/>
      <c r="I66" s="4"/>
      <c r="J66" s="4"/>
      <c r="K66" s="4"/>
      <c r="L66" s="4"/>
      <c r="M66" s="4"/>
      <c r="N66" s="4"/>
      <c r="O66" s="4"/>
    </row>
    <row r="67" spans="2:15" x14ac:dyDescent="0.2">
      <c r="B67" s="4"/>
      <c r="C67" s="6"/>
      <c r="D67" s="4"/>
      <c r="E67" s="4"/>
      <c r="F67" s="4"/>
      <c r="G67" s="4"/>
      <c r="H67" s="4"/>
      <c r="I67" s="4"/>
      <c r="J67" s="4"/>
      <c r="K67" s="4"/>
      <c r="L67" s="4"/>
      <c r="M67" s="4"/>
      <c r="N67" s="4"/>
      <c r="O67" s="4"/>
    </row>
    <row r="68" spans="2:15" x14ac:dyDescent="0.2">
      <c r="B68" s="4"/>
      <c r="C68" s="6"/>
      <c r="D68" s="4"/>
      <c r="E68" s="4"/>
      <c r="F68" s="4"/>
      <c r="G68" s="4"/>
      <c r="H68" s="4"/>
      <c r="I68" s="4"/>
      <c r="J68" s="4"/>
      <c r="K68" s="4"/>
      <c r="L68" s="4"/>
      <c r="M68" s="4"/>
      <c r="N68" s="4"/>
      <c r="O68" s="4"/>
    </row>
    <row r="69" spans="2:15" x14ac:dyDescent="0.2">
      <c r="B69" s="4"/>
      <c r="C69" s="6"/>
      <c r="D69" s="4"/>
      <c r="E69" s="4"/>
      <c r="F69" s="4"/>
      <c r="G69" s="4"/>
      <c r="H69" s="4"/>
      <c r="I69" s="4"/>
      <c r="J69" s="4"/>
      <c r="K69" s="4"/>
      <c r="L69" s="4"/>
      <c r="M69" s="4"/>
      <c r="N69" s="4"/>
      <c r="O69" s="4"/>
    </row>
    <row r="70" spans="2:15" x14ac:dyDescent="0.2">
      <c r="B70" s="4"/>
      <c r="C70" s="6"/>
      <c r="D70" s="4"/>
      <c r="E70" s="4"/>
      <c r="F70" s="4"/>
      <c r="G70" s="4"/>
      <c r="H70" s="4"/>
      <c r="I70" s="4"/>
      <c r="J70" s="4"/>
      <c r="K70" s="4"/>
      <c r="L70" s="4"/>
      <c r="M70" s="4"/>
      <c r="N70" s="4"/>
      <c r="O70" s="4"/>
    </row>
    <row r="71" spans="2:15" x14ac:dyDescent="0.2">
      <c r="B71" s="4"/>
      <c r="C71" s="6"/>
      <c r="D71" s="4"/>
      <c r="E71" s="4"/>
      <c r="F71" s="4"/>
      <c r="G71" s="4"/>
      <c r="H71" s="4"/>
      <c r="I71" s="4"/>
      <c r="J71" s="4"/>
      <c r="K71" s="4"/>
      <c r="L71" s="4"/>
      <c r="M71" s="4"/>
      <c r="N71" s="4"/>
      <c r="O71" s="4"/>
    </row>
    <row r="72" spans="2:15" x14ac:dyDescent="0.2">
      <c r="B72" s="4"/>
      <c r="C72" s="6"/>
      <c r="D72" s="4"/>
      <c r="E72" s="4"/>
      <c r="F72" s="4"/>
      <c r="G72" s="4"/>
      <c r="H72" s="4"/>
      <c r="I72" s="4"/>
      <c r="J72" s="4"/>
      <c r="K72" s="4"/>
      <c r="L72" s="4"/>
      <c r="M72" s="4"/>
      <c r="N72" s="4"/>
      <c r="O72" s="4"/>
    </row>
    <row r="73" spans="2:15" x14ac:dyDescent="0.2">
      <c r="B73" s="4"/>
      <c r="C73" s="6"/>
      <c r="D73" s="4"/>
      <c r="E73" s="4"/>
      <c r="F73" s="4"/>
      <c r="G73" s="4"/>
      <c r="H73" s="4"/>
      <c r="I73" s="4"/>
      <c r="J73" s="4"/>
      <c r="K73" s="4"/>
      <c r="L73" s="4"/>
      <c r="M73" s="4"/>
      <c r="N73" s="4"/>
      <c r="O73" s="4"/>
    </row>
    <row r="74" spans="2:15" x14ac:dyDescent="0.2">
      <c r="B74" s="4"/>
      <c r="C74" s="6"/>
      <c r="D74" s="4"/>
      <c r="E74" s="4"/>
      <c r="F74" s="4"/>
      <c r="G74" s="4"/>
      <c r="H74" s="4"/>
      <c r="I74" s="4"/>
      <c r="J74" s="4"/>
      <c r="K74" s="4"/>
      <c r="L74" s="4"/>
      <c r="M74" s="4"/>
      <c r="N74" s="4"/>
      <c r="O74" s="4"/>
    </row>
    <row r="75" spans="2:15" x14ac:dyDescent="0.2">
      <c r="B75" s="4"/>
      <c r="C75" s="6"/>
      <c r="D75" s="4"/>
      <c r="E75" s="4"/>
      <c r="F75" s="4"/>
      <c r="G75" s="4"/>
      <c r="H75" s="4"/>
      <c r="I75" s="4"/>
      <c r="J75" s="4"/>
      <c r="K75" s="4"/>
      <c r="L75" s="4"/>
      <c r="M75" s="4"/>
      <c r="N75" s="4"/>
      <c r="O75" s="4"/>
    </row>
    <row r="76" spans="2:15" x14ac:dyDescent="0.2">
      <c r="B76" s="4"/>
      <c r="C76" s="6"/>
      <c r="D76" s="4"/>
      <c r="E76" s="4"/>
      <c r="F76" s="4"/>
      <c r="G76" s="4"/>
      <c r="H76" s="4"/>
      <c r="I76" s="4"/>
      <c r="J76" s="4"/>
      <c r="K76" s="4"/>
      <c r="L76" s="4"/>
      <c r="M76" s="4"/>
      <c r="N76" s="4"/>
      <c r="O76" s="4"/>
    </row>
    <row r="77" spans="2:15" x14ac:dyDescent="0.2">
      <c r="B77" s="4"/>
      <c r="C77" s="6"/>
      <c r="D77" s="4"/>
      <c r="E77" s="4"/>
      <c r="F77" s="4"/>
      <c r="G77" s="4"/>
      <c r="H77" s="4"/>
      <c r="I77" s="4"/>
      <c r="J77" s="4"/>
      <c r="K77" s="4"/>
      <c r="L77" s="4"/>
      <c r="M77" s="4"/>
      <c r="N77" s="4"/>
      <c r="O77" s="4"/>
    </row>
    <row r="78" spans="2:15" x14ac:dyDescent="0.2">
      <c r="B78" s="4"/>
      <c r="C78" s="6"/>
      <c r="D78" s="4"/>
      <c r="E78" s="4"/>
      <c r="F78" s="4"/>
      <c r="G78" s="4"/>
      <c r="H78" s="4"/>
      <c r="I78" s="4"/>
      <c r="J78" s="4"/>
      <c r="K78" s="4"/>
      <c r="L78" s="4"/>
      <c r="M78" s="4"/>
      <c r="N78" s="4"/>
      <c r="O78" s="4"/>
    </row>
    <row r="79" spans="2:15" x14ac:dyDescent="0.2">
      <c r="B79" s="4"/>
      <c r="C79" s="6"/>
      <c r="D79" s="4"/>
      <c r="E79" s="4"/>
      <c r="F79" s="4"/>
      <c r="G79" s="4"/>
      <c r="H79" s="4"/>
      <c r="I79" s="4"/>
      <c r="J79" s="4"/>
      <c r="K79" s="4"/>
      <c r="L79" s="4"/>
      <c r="M79" s="4"/>
      <c r="N79" s="4"/>
      <c r="O79" s="4"/>
    </row>
    <row r="80" spans="2:15" x14ac:dyDescent="0.2">
      <c r="B80" s="4"/>
      <c r="C80" s="6"/>
      <c r="D80" s="4"/>
      <c r="E80" s="4"/>
      <c r="F80" s="4"/>
      <c r="G80" s="4"/>
      <c r="H80" s="4"/>
      <c r="I80" s="4"/>
      <c r="J80" s="4"/>
      <c r="K80" s="4"/>
      <c r="L80" s="4"/>
      <c r="M80" s="4"/>
      <c r="N80" s="4"/>
      <c r="O80" s="4"/>
    </row>
    <row r="81" spans="2:15" x14ac:dyDescent="0.2">
      <c r="B81" s="4"/>
      <c r="C81" s="6"/>
      <c r="D81" s="4"/>
      <c r="E81" s="4"/>
      <c r="F81" s="4"/>
      <c r="G81" s="4"/>
      <c r="H81" s="4"/>
      <c r="I81" s="4"/>
      <c r="J81" s="4"/>
      <c r="K81" s="4"/>
      <c r="L81" s="4"/>
      <c r="M81" s="4"/>
      <c r="N81" s="4"/>
      <c r="O81" s="4"/>
    </row>
    <row r="82" spans="2:15" x14ac:dyDescent="0.2">
      <c r="B82" s="4"/>
      <c r="C82" s="6"/>
      <c r="D82" s="4"/>
      <c r="E82" s="4"/>
      <c r="F82" s="4"/>
      <c r="G82" s="4"/>
      <c r="H82" s="4"/>
      <c r="I82" s="4"/>
      <c r="J82" s="4"/>
      <c r="K82" s="4"/>
      <c r="L82" s="4"/>
      <c r="M82" s="4"/>
      <c r="N82" s="4"/>
      <c r="O82" s="4"/>
    </row>
    <row r="83" spans="2:15" x14ac:dyDescent="0.2">
      <c r="B83" s="4"/>
      <c r="C83" s="6"/>
      <c r="D83" s="4"/>
      <c r="E83" s="4"/>
      <c r="F83" s="4"/>
      <c r="G83" s="4"/>
      <c r="H83" s="4"/>
      <c r="I83" s="4"/>
      <c r="J83" s="4"/>
      <c r="K83" s="4"/>
      <c r="L83" s="4"/>
      <c r="M83" s="4"/>
      <c r="N83" s="4"/>
      <c r="O83" s="4"/>
    </row>
    <row r="84" spans="2:15" x14ac:dyDescent="0.2">
      <c r="B84" s="4"/>
      <c r="C84" s="6"/>
      <c r="D84" s="4"/>
      <c r="E84" s="4"/>
      <c r="F84" s="4"/>
      <c r="G84" s="4"/>
      <c r="H84" s="4"/>
      <c r="I84" s="4"/>
      <c r="J84" s="4"/>
      <c r="K84" s="4"/>
      <c r="L84" s="4"/>
      <c r="M84" s="4"/>
      <c r="N84" s="4"/>
      <c r="O84" s="4"/>
    </row>
    <row r="85" spans="2:15" x14ac:dyDescent="0.2">
      <c r="B85" s="4"/>
      <c r="C85" s="6"/>
      <c r="D85" s="4"/>
      <c r="E85" s="4"/>
      <c r="F85" s="4"/>
      <c r="G85" s="4"/>
      <c r="H85" s="4"/>
      <c r="I85" s="4"/>
      <c r="J85" s="4"/>
      <c r="K85" s="4"/>
      <c r="L85" s="4"/>
      <c r="M85" s="4"/>
      <c r="N85" s="4"/>
      <c r="O85" s="4"/>
    </row>
    <row r="86" spans="2:15" x14ac:dyDescent="0.2">
      <c r="B86" s="4"/>
      <c r="C86" s="6"/>
      <c r="D86" s="4"/>
      <c r="E86" s="4"/>
      <c r="F86" s="4"/>
      <c r="G86" s="4"/>
      <c r="H86" s="4"/>
      <c r="I86" s="4"/>
      <c r="J86" s="4"/>
      <c r="K86" s="4"/>
      <c r="L86" s="4"/>
      <c r="M86" s="4"/>
      <c r="N86" s="4"/>
      <c r="O86" s="4"/>
    </row>
    <row r="87" spans="2:15" x14ac:dyDescent="0.2">
      <c r="B87" s="4"/>
      <c r="C87" s="6"/>
      <c r="D87" s="4"/>
      <c r="E87" s="4"/>
      <c r="F87" s="4"/>
      <c r="G87" s="4"/>
      <c r="H87" s="4"/>
      <c r="I87" s="4"/>
      <c r="J87" s="4"/>
      <c r="K87" s="4"/>
      <c r="L87" s="4"/>
      <c r="M87" s="4"/>
      <c r="N87" s="4"/>
      <c r="O87" s="4"/>
    </row>
    <row r="88" spans="2:15" x14ac:dyDescent="0.2">
      <c r="B88" s="4"/>
      <c r="C88" s="6"/>
      <c r="D88" s="4"/>
      <c r="E88" s="4"/>
      <c r="F88" s="4"/>
      <c r="G88" s="4"/>
      <c r="H88" s="4"/>
      <c r="I88" s="4"/>
      <c r="J88" s="4"/>
      <c r="K88" s="4"/>
      <c r="L88" s="4"/>
      <c r="M88" s="4"/>
      <c r="N88" s="4"/>
      <c r="O88" s="4"/>
    </row>
    <row r="89" spans="2:15" x14ac:dyDescent="0.2">
      <c r="B89" s="4"/>
      <c r="C89" s="6"/>
      <c r="D89" s="4"/>
      <c r="E89" s="4"/>
      <c r="F89" s="4"/>
      <c r="G89" s="4"/>
      <c r="H89" s="4"/>
      <c r="I89" s="4"/>
      <c r="J89" s="4"/>
      <c r="K89" s="4"/>
      <c r="L89" s="4"/>
      <c r="M89" s="4"/>
      <c r="N89" s="4"/>
      <c r="O89" s="4"/>
    </row>
    <row r="90" spans="2:15" x14ac:dyDescent="0.2">
      <c r="B90" s="4"/>
      <c r="C90" s="6"/>
      <c r="D90" s="4"/>
      <c r="E90" s="4"/>
      <c r="F90" s="4"/>
      <c r="G90" s="4"/>
      <c r="H90" s="4"/>
      <c r="I90" s="4"/>
      <c r="J90" s="4"/>
      <c r="K90" s="4"/>
      <c r="L90" s="4"/>
      <c r="M90" s="4"/>
      <c r="N90" s="4"/>
      <c r="O90" s="4"/>
    </row>
    <row r="91" spans="2:15" x14ac:dyDescent="0.2">
      <c r="B91" s="4"/>
      <c r="C91" s="6"/>
      <c r="D91" s="4"/>
      <c r="E91" s="4"/>
      <c r="F91" s="4"/>
      <c r="G91" s="4"/>
      <c r="H91" s="4"/>
      <c r="I91" s="4"/>
      <c r="J91" s="4"/>
      <c r="K91" s="4"/>
      <c r="L91" s="4"/>
      <c r="M91" s="4"/>
      <c r="N91" s="4"/>
      <c r="O91" s="4"/>
    </row>
    <row r="92" spans="2:15" x14ac:dyDescent="0.2">
      <c r="B92" s="4"/>
      <c r="C92" s="6"/>
      <c r="D92" s="4"/>
      <c r="E92" s="4"/>
      <c r="F92" s="4"/>
      <c r="G92" s="4"/>
      <c r="H92" s="4"/>
      <c r="I92" s="4"/>
      <c r="J92" s="4"/>
      <c r="K92" s="4"/>
      <c r="L92" s="4"/>
      <c r="M92" s="4"/>
      <c r="N92" s="4"/>
      <c r="O92" s="4"/>
    </row>
    <row r="93" spans="2:15" x14ac:dyDescent="0.2">
      <c r="B93" s="4"/>
      <c r="C93" s="6"/>
      <c r="D93" s="4"/>
      <c r="E93" s="4"/>
      <c r="F93" s="4"/>
      <c r="G93" s="4"/>
      <c r="H93" s="4"/>
      <c r="I93" s="4"/>
      <c r="J93" s="4"/>
      <c r="K93" s="4"/>
      <c r="L93" s="4"/>
      <c r="M93" s="4"/>
      <c r="N93" s="4"/>
      <c r="O93" s="4"/>
    </row>
    <row r="94" spans="2:15" x14ac:dyDescent="0.2">
      <c r="B94" s="4"/>
      <c r="C94" s="6"/>
      <c r="D94" s="4"/>
      <c r="E94" s="4"/>
      <c r="F94" s="4"/>
      <c r="G94" s="4"/>
      <c r="H94" s="4"/>
      <c r="I94" s="4"/>
      <c r="J94" s="4"/>
      <c r="K94" s="4"/>
      <c r="L94" s="4"/>
      <c r="M94" s="4"/>
      <c r="N94" s="4"/>
      <c r="O94" s="4"/>
    </row>
    <row r="95" spans="2:15" x14ac:dyDescent="0.2">
      <c r="B95" s="4"/>
      <c r="C95" s="6"/>
      <c r="D95" s="4"/>
      <c r="E95" s="4"/>
      <c r="F95" s="4"/>
      <c r="G95" s="4"/>
      <c r="H95" s="4"/>
      <c r="I95" s="4"/>
      <c r="J95" s="4"/>
      <c r="K95" s="4"/>
      <c r="L95" s="4"/>
      <c r="M95" s="4"/>
      <c r="N95" s="4"/>
      <c r="O95" s="4"/>
    </row>
    <row r="96" spans="2:15" x14ac:dyDescent="0.2">
      <c r="B96" s="4"/>
      <c r="C96" s="6"/>
      <c r="D96" s="4"/>
      <c r="E96" s="4"/>
      <c r="F96" s="4"/>
      <c r="G96" s="4"/>
      <c r="H96" s="4"/>
      <c r="I96" s="4"/>
      <c r="J96" s="4"/>
      <c r="K96" s="4"/>
      <c r="L96" s="4"/>
      <c r="M96" s="4"/>
      <c r="N96" s="4"/>
      <c r="O96" s="4"/>
    </row>
    <row r="97" spans="2:15" x14ac:dyDescent="0.2">
      <c r="B97" s="4"/>
      <c r="C97" s="6"/>
      <c r="D97" s="4"/>
      <c r="E97" s="4"/>
      <c r="F97" s="4"/>
      <c r="G97" s="4"/>
      <c r="H97" s="4"/>
      <c r="I97" s="4"/>
      <c r="J97" s="4"/>
      <c r="K97" s="4"/>
      <c r="L97" s="4"/>
      <c r="M97" s="4"/>
      <c r="N97" s="4"/>
      <c r="O97" s="4"/>
    </row>
    <row r="98" spans="2:15" x14ac:dyDescent="0.2">
      <c r="B98" s="4"/>
      <c r="C98" s="6"/>
      <c r="D98" s="4"/>
      <c r="E98" s="4"/>
      <c r="F98" s="4"/>
      <c r="G98" s="4"/>
      <c r="H98" s="4"/>
      <c r="I98" s="4"/>
      <c r="J98" s="4"/>
      <c r="K98" s="4"/>
      <c r="L98" s="4"/>
      <c r="M98" s="4"/>
      <c r="N98" s="4"/>
      <c r="O98" s="4"/>
    </row>
    <row r="99" spans="2:15" x14ac:dyDescent="0.2">
      <c r="B99" s="4"/>
      <c r="C99" s="6"/>
      <c r="D99" s="4"/>
      <c r="E99" s="4"/>
      <c r="F99" s="4"/>
      <c r="G99" s="4"/>
      <c r="H99" s="4"/>
      <c r="I99" s="4"/>
      <c r="J99" s="4"/>
      <c r="K99" s="4"/>
      <c r="L99" s="4"/>
      <c r="M99" s="4"/>
      <c r="N99" s="4"/>
      <c r="O99" s="4"/>
    </row>
    <row r="100" spans="2:15" x14ac:dyDescent="0.2">
      <c r="B100" s="4"/>
      <c r="C100" s="6"/>
      <c r="D100" s="4"/>
      <c r="E100" s="4"/>
      <c r="F100" s="4"/>
      <c r="G100" s="4"/>
      <c r="H100" s="4"/>
      <c r="I100" s="4"/>
      <c r="J100" s="4"/>
      <c r="K100" s="4"/>
      <c r="L100" s="4"/>
      <c r="M100" s="4"/>
      <c r="N100" s="4"/>
      <c r="O100" s="4"/>
    </row>
    <row r="101" spans="2:15" x14ac:dyDescent="0.2">
      <c r="B101" s="4"/>
      <c r="C101" s="6"/>
      <c r="D101" s="4"/>
      <c r="E101" s="4"/>
      <c r="F101" s="4"/>
      <c r="G101" s="4"/>
      <c r="H101" s="4"/>
      <c r="I101" s="4"/>
      <c r="J101" s="4"/>
      <c r="K101" s="4"/>
      <c r="L101" s="4"/>
      <c r="M101" s="4"/>
      <c r="N101" s="4"/>
      <c r="O101" s="4"/>
    </row>
    <row r="102" spans="2:15" x14ac:dyDescent="0.2">
      <c r="B102" s="4"/>
      <c r="C102" s="6"/>
      <c r="D102" s="4"/>
      <c r="E102" s="4"/>
      <c r="F102" s="4"/>
      <c r="G102" s="4"/>
      <c r="H102" s="4"/>
      <c r="I102" s="4"/>
      <c r="J102" s="4"/>
      <c r="K102" s="4"/>
      <c r="L102" s="4"/>
      <c r="M102" s="4"/>
      <c r="N102" s="4"/>
      <c r="O102" s="4"/>
    </row>
    <row r="103" spans="2:15" x14ac:dyDescent="0.2">
      <c r="B103" s="4"/>
      <c r="C103" s="6"/>
      <c r="D103" s="4"/>
      <c r="E103" s="4"/>
      <c r="F103" s="4"/>
      <c r="G103" s="4"/>
      <c r="H103" s="4"/>
      <c r="I103" s="4"/>
      <c r="J103" s="4"/>
      <c r="K103" s="4"/>
      <c r="L103" s="4"/>
      <c r="M103" s="4"/>
      <c r="N103" s="4"/>
      <c r="O103" s="4"/>
    </row>
    <row r="104" spans="2:15" x14ac:dyDescent="0.2">
      <c r="B104" s="4"/>
      <c r="C104" s="6"/>
      <c r="D104" s="4"/>
      <c r="E104" s="4"/>
      <c r="F104" s="4"/>
      <c r="G104" s="4"/>
      <c r="H104" s="4"/>
      <c r="I104" s="4"/>
      <c r="J104" s="4"/>
      <c r="K104" s="4"/>
      <c r="L104" s="4"/>
      <c r="M104" s="4"/>
      <c r="N104" s="4"/>
      <c r="O104" s="4"/>
    </row>
    <row r="105" spans="2:15" x14ac:dyDescent="0.2">
      <c r="B105" s="4"/>
      <c r="C105" s="6"/>
      <c r="D105" s="4"/>
      <c r="E105" s="4"/>
      <c r="F105" s="4"/>
      <c r="G105" s="4"/>
      <c r="H105" s="4"/>
      <c r="I105" s="4"/>
      <c r="J105" s="4"/>
      <c r="K105" s="4"/>
      <c r="L105" s="4"/>
      <c r="M105" s="4"/>
      <c r="N105" s="4"/>
      <c r="O105" s="4"/>
    </row>
    <row r="106" spans="2:15" x14ac:dyDescent="0.2">
      <c r="B106" s="4"/>
      <c r="C106" s="6"/>
      <c r="D106" s="4"/>
      <c r="E106" s="4"/>
      <c r="F106" s="4"/>
      <c r="G106" s="4"/>
      <c r="H106" s="4"/>
      <c r="I106" s="4"/>
      <c r="J106" s="4"/>
      <c r="K106" s="4"/>
      <c r="L106" s="4"/>
      <c r="M106" s="4"/>
      <c r="N106" s="4"/>
      <c r="O106" s="4"/>
    </row>
    <row r="107" spans="2:15" x14ac:dyDescent="0.2">
      <c r="B107" s="4"/>
      <c r="C107" s="6"/>
      <c r="D107" s="4"/>
      <c r="E107" s="4"/>
      <c r="F107" s="4"/>
      <c r="G107" s="4"/>
      <c r="H107" s="4"/>
      <c r="I107" s="4"/>
      <c r="J107" s="4"/>
      <c r="K107" s="4"/>
      <c r="L107" s="4"/>
      <c r="M107" s="4"/>
      <c r="N107" s="4"/>
      <c r="O107" s="4"/>
    </row>
    <row r="108" spans="2:15" x14ac:dyDescent="0.2">
      <c r="B108" s="4"/>
      <c r="C108" s="6"/>
      <c r="D108" s="4"/>
      <c r="E108" s="4"/>
      <c r="F108" s="4"/>
      <c r="G108" s="4"/>
      <c r="H108" s="4"/>
      <c r="I108" s="4"/>
      <c r="J108" s="4"/>
      <c r="K108" s="4"/>
      <c r="L108" s="4"/>
      <c r="M108" s="4"/>
      <c r="N108" s="4"/>
      <c r="O108" s="4"/>
    </row>
    <row r="109" spans="2:15" x14ac:dyDescent="0.2">
      <c r="B109" s="4"/>
      <c r="C109" s="6"/>
      <c r="D109" s="4"/>
      <c r="E109" s="4"/>
      <c r="F109" s="4"/>
      <c r="G109" s="4"/>
      <c r="H109" s="4"/>
      <c r="I109" s="4"/>
      <c r="J109" s="4"/>
      <c r="K109" s="4"/>
      <c r="L109" s="4"/>
      <c r="M109" s="4"/>
      <c r="N109" s="4"/>
      <c r="O109" s="4"/>
    </row>
    <row r="110" spans="2:15" x14ac:dyDescent="0.2">
      <c r="B110" s="4"/>
      <c r="C110" s="6"/>
      <c r="D110" s="4"/>
      <c r="E110" s="4"/>
      <c r="F110" s="4"/>
      <c r="G110" s="4"/>
      <c r="H110" s="4"/>
      <c r="I110" s="4"/>
      <c r="J110" s="4"/>
      <c r="K110" s="4"/>
      <c r="L110" s="4"/>
      <c r="M110" s="4"/>
      <c r="N110" s="4"/>
      <c r="O110" s="4"/>
    </row>
    <row r="111" spans="2:15" x14ac:dyDescent="0.2">
      <c r="B111" s="4"/>
      <c r="C111" s="6"/>
      <c r="D111" s="4"/>
      <c r="E111" s="4"/>
      <c r="F111" s="4"/>
      <c r="G111" s="4"/>
      <c r="H111" s="4"/>
      <c r="I111" s="4"/>
      <c r="J111" s="4"/>
      <c r="K111" s="4"/>
      <c r="L111" s="4"/>
      <c r="M111" s="4"/>
      <c r="N111" s="4"/>
      <c r="O111" s="4"/>
    </row>
    <row r="112" spans="2:15" x14ac:dyDescent="0.2">
      <c r="B112" s="4"/>
      <c r="C112" s="6"/>
      <c r="D112" s="4"/>
      <c r="E112" s="4"/>
      <c r="F112" s="4"/>
      <c r="G112" s="4"/>
      <c r="H112" s="4"/>
      <c r="I112" s="4"/>
      <c r="J112" s="4"/>
      <c r="K112" s="4"/>
      <c r="L112" s="4"/>
      <c r="M112" s="4"/>
      <c r="N112" s="4"/>
      <c r="O112" s="4"/>
    </row>
    <row r="113" spans="2:15" x14ac:dyDescent="0.2">
      <c r="B113" s="4"/>
      <c r="C113" s="6"/>
      <c r="D113" s="4"/>
      <c r="E113" s="4"/>
      <c r="F113" s="4"/>
      <c r="G113" s="4"/>
      <c r="H113" s="4"/>
      <c r="I113" s="4"/>
      <c r="J113" s="4"/>
      <c r="K113" s="4"/>
      <c r="L113" s="4"/>
      <c r="M113" s="4"/>
      <c r="N113" s="4"/>
      <c r="O113" s="4"/>
    </row>
    <row r="114" spans="2:15" x14ac:dyDescent="0.2">
      <c r="B114" s="4"/>
      <c r="C114" s="6"/>
      <c r="D114" s="4"/>
      <c r="E114" s="4"/>
      <c r="F114" s="4"/>
      <c r="G114" s="4"/>
      <c r="H114" s="4"/>
      <c r="I114" s="4"/>
      <c r="J114" s="4"/>
      <c r="K114" s="4"/>
      <c r="L114" s="4"/>
      <c r="M114" s="4"/>
      <c r="N114" s="4"/>
      <c r="O114" s="4"/>
    </row>
    <row r="115" spans="2:15" x14ac:dyDescent="0.2">
      <c r="B115" s="4"/>
      <c r="C115" s="6"/>
      <c r="D115" s="4"/>
      <c r="E115" s="4"/>
      <c r="F115" s="4"/>
      <c r="G115" s="4"/>
      <c r="H115" s="4"/>
      <c r="I115" s="4"/>
      <c r="J115" s="4"/>
      <c r="K115" s="4"/>
      <c r="L115" s="4"/>
      <c r="M115" s="4"/>
      <c r="N115" s="4"/>
      <c r="O115" s="4"/>
    </row>
    <row r="116" spans="2:15" x14ac:dyDescent="0.2">
      <c r="B116" s="4"/>
      <c r="C116" s="6"/>
      <c r="D116" s="4"/>
      <c r="E116" s="4"/>
      <c r="F116" s="4"/>
      <c r="G116" s="4"/>
      <c r="H116" s="4"/>
      <c r="I116" s="4"/>
      <c r="J116" s="4"/>
      <c r="K116" s="4"/>
      <c r="L116" s="4"/>
      <c r="M116" s="4"/>
      <c r="N116" s="4"/>
      <c r="O116" s="4"/>
    </row>
    <row r="117" spans="2:15" x14ac:dyDescent="0.2">
      <c r="B117" s="4"/>
      <c r="C117" s="6"/>
      <c r="D117" s="4"/>
      <c r="E117" s="4"/>
      <c r="F117" s="4"/>
      <c r="G117" s="4"/>
      <c r="H117" s="4"/>
      <c r="I117" s="4"/>
      <c r="J117" s="4"/>
      <c r="K117" s="4"/>
      <c r="L117" s="4"/>
      <c r="M117" s="4"/>
      <c r="N117" s="4"/>
      <c r="O117" s="4"/>
    </row>
    <row r="118" spans="2:15" x14ac:dyDescent="0.2">
      <c r="B118" s="4"/>
      <c r="C118" s="6"/>
      <c r="D118" s="4"/>
      <c r="E118" s="4"/>
      <c r="F118" s="4"/>
      <c r="G118" s="4"/>
      <c r="H118" s="4"/>
      <c r="I118" s="4"/>
      <c r="J118" s="4"/>
      <c r="K118" s="4"/>
      <c r="L118" s="4"/>
      <c r="M118" s="4"/>
      <c r="N118" s="4"/>
      <c r="O118" s="4"/>
    </row>
    <row r="119" spans="2:15" x14ac:dyDescent="0.2">
      <c r="B119" s="4"/>
      <c r="C119" s="6"/>
      <c r="D119" s="4"/>
      <c r="E119" s="4"/>
      <c r="F119" s="4"/>
      <c r="G119" s="4"/>
      <c r="H119" s="4"/>
      <c r="I119" s="4"/>
      <c r="J119" s="4"/>
      <c r="K119" s="4"/>
      <c r="L119" s="4"/>
      <c r="M119" s="4"/>
      <c r="N119" s="4"/>
      <c r="O119" s="4"/>
    </row>
    <row r="120" spans="2:15" x14ac:dyDescent="0.2">
      <c r="B120" s="4"/>
      <c r="C120" s="6"/>
      <c r="D120" s="4"/>
      <c r="E120" s="4"/>
      <c r="F120" s="4"/>
      <c r="G120" s="4"/>
      <c r="H120" s="4"/>
      <c r="I120" s="4"/>
      <c r="J120" s="4"/>
      <c r="K120" s="4"/>
      <c r="L120" s="4"/>
      <c r="M120" s="4"/>
      <c r="N120" s="4"/>
      <c r="O120" s="4"/>
    </row>
    <row r="121" spans="2:15" x14ac:dyDescent="0.2">
      <c r="B121" s="4"/>
      <c r="C121" s="6"/>
      <c r="D121" s="4"/>
      <c r="E121" s="4"/>
      <c r="F121" s="4"/>
      <c r="G121" s="4"/>
      <c r="H121" s="4"/>
      <c r="I121" s="4"/>
      <c r="J121" s="4"/>
      <c r="K121" s="4"/>
      <c r="L121" s="4"/>
      <c r="M121" s="4"/>
      <c r="N121" s="4"/>
      <c r="O121" s="4"/>
    </row>
    <row r="122" spans="2:15" x14ac:dyDescent="0.2">
      <c r="B122" s="4"/>
      <c r="C122" s="6"/>
      <c r="D122" s="4"/>
      <c r="E122" s="4"/>
      <c r="F122" s="4"/>
      <c r="G122" s="4"/>
      <c r="H122" s="4"/>
      <c r="I122" s="4"/>
      <c r="J122" s="4"/>
      <c r="K122" s="4"/>
      <c r="L122" s="4"/>
      <c r="M122" s="4"/>
      <c r="N122" s="4"/>
      <c r="O122" s="4"/>
    </row>
    <row r="123" spans="2:15" x14ac:dyDescent="0.2">
      <c r="B123" s="4"/>
      <c r="C123" s="6"/>
      <c r="D123" s="4"/>
      <c r="E123" s="4"/>
      <c r="F123" s="4"/>
      <c r="G123" s="4"/>
      <c r="H123" s="4"/>
      <c r="I123" s="4"/>
      <c r="J123" s="4"/>
      <c r="K123" s="4"/>
      <c r="L123" s="4"/>
      <c r="M123" s="4"/>
      <c r="N123" s="4"/>
      <c r="O123" s="4"/>
    </row>
    <row r="124" spans="2:15" x14ac:dyDescent="0.2">
      <c r="B124" s="4"/>
      <c r="C124" s="6"/>
      <c r="D124" s="4"/>
      <c r="E124" s="4"/>
      <c r="F124" s="4"/>
      <c r="G124" s="4"/>
      <c r="H124" s="4"/>
      <c r="I124" s="4"/>
      <c r="J124" s="4"/>
      <c r="K124" s="4"/>
      <c r="L124" s="4"/>
      <c r="M124" s="4"/>
      <c r="N124" s="4"/>
      <c r="O124" s="4"/>
    </row>
    <row r="125" spans="2:15" x14ac:dyDescent="0.2">
      <c r="B125" s="4"/>
      <c r="C125" s="6"/>
      <c r="D125" s="4"/>
      <c r="E125" s="4"/>
      <c r="F125" s="4"/>
      <c r="G125" s="4"/>
      <c r="H125" s="4"/>
      <c r="I125" s="4"/>
      <c r="J125" s="4"/>
      <c r="K125" s="4"/>
      <c r="L125" s="4"/>
      <c r="M125" s="4"/>
      <c r="N125" s="4"/>
      <c r="O125" s="4"/>
    </row>
    <row r="126" spans="2:15" x14ac:dyDescent="0.2">
      <c r="B126" s="4"/>
      <c r="C126" s="6"/>
      <c r="D126" s="4"/>
      <c r="E126" s="4"/>
      <c r="F126" s="4"/>
      <c r="G126" s="4"/>
      <c r="H126" s="4"/>
      <c r="I126" s="4"/>
      <c r="J126" s="4"/>
      <c r="K126" s="4"/>
      <c r="L126" s="4"/>
      <c r="M126" s="4"/>
      <c r="N126" s="4"/>
      <c r="O126" s="4"/>
    </row>
    <row r="127" spans="2:15" x14ac:dyDescent="0.2">
      <c r="B127" s="4"/>
      <c r="C127" s="6"/>
      <c r="D127" s="4"/>
      <c r="E127" s="4"/>
      <c r="F127" s="4"/>
      <c r="G127" s="4"/>
      <c r="H127" s="4"/>
      <c r="I127" s="4"/>
      <c r="J127" s="4"/>
      <c r="K127" s="4"/>
      <c r="L127" s="4"/>
      <c r="M127" s="4"/>
      <c r="N127" s="4"/>
      <c r="O127" s="4"/>
    </row>
    <row r="128" spans="2:15" x14ac:dyDescent="0.2">
      <c r="B128" s="4"/>
      <c r="C128" s="6"/>
      <c r="D128" s="4"/>
      <c r="E128" s="4"/>
      <c r="F128" s="4"/>
      <c r="G128" s="4"/>
      <c r="H128" s="4"/>
      <c r="I128" s="4"/>
      <c r="J128" s="4"/>
      <c r="K128" s="4"/>
      <c r="L128" s="4"/>
      <c r="M128" s="4"/>
      <c r="N128" s="4"/>
      <c r="O128" s="4"/>
    </row>
    <row r="129" spans="2:15" x14ac:dyDescent="0.2">
      <c r="B129" s="4"/>
      <c r="C129" s="6"/>
      <c r="D129" s="4"/>
      <c r="E129" s="4"/>
      <c r="F129" s="4"/>
      <c r="G129" s="4"/>
      <c r="H129" s="4"/>
      <c r="I129" s="4"/>
      <c r="J129" s="4"/>
      <c r="K129" s="4"/>
      <c r="L129" s="4"/>
      <c r="M129" s="4"/>
      <c r="N129" s="4"/>
      <c r="O129" s="4"/>
    </row>
    <row r="130" spans="2:15" x14ac:dyDescent="0.2">
      <c r="B130" s="4"/>
      <c r="C130" s="6"/>
      <c r="D130" s="4"/>
      <c r="E130" s="4"/>
      <c r="F130" s="4"/>
      <c r="G130" s="4"/>
      <c r="H130" s="4"/>
      <c r="I130" s="4"/>
      <c r="J130" s="4"/>
      <c r="K130" s="4"/>
      <c r="L130" s="4"/>
      <c r="M130" s="4"/>
      <c r="N130" s="4"/>
      <c r="O130" s="4"/>
    </row>
    <row r="131" spans="2:15" x14ac:dyDescent="0.2">
      <c r="B131" s="4"/>
      <c r="C131" s="6"/>
      <c r="D131" s="4"/>
      <c r="E131" s="4"/>
      <c r="F131" s="4"/>
      <c r="G131" s="4"/>
      <c r="H131" s="4"/>
      <c r="I131" s="4"/>
      <c r="J131" s="4"/>
      <c r="K131" s="4"/>
      <c r="L131" s="4"/>
      <c r="M131" s="4"/>
      <c r="N131" s="4"/>
      <c r="O131" s="4"/>
    </row>
    <row r="132" spans="2:15" x14ac:dyDescent="0.2">
      <c r="B132" s="4"/>
      <c r="C132" s="6"/>
      <c r="D132" s="4"/>
      <c r="E132" s="4"/>
      <c r="F132" s="4"/>
      <c r="G132" s="4"/>
      <c r="H132" s="4"/>
      <c r="I132" s="4"/>
      <c r="J132" s="4"/>
      <c r="K132" s="4"/>
      <c r="L132" s="4"/>
      <c r="M132" s="4"/>
      <c r="N132" s="4"/>
      <c r="O132" s="4"/>
    </row>
    <row r="133" spans="2:15" x14ac:dyDescent="0.2">
      <c r="B133" s="4"/>
      <c r="C133" s="6"/>
      <c r="D133" s="4"/>
      <c r="E133" s="4"/>
      <c r="F133" s="4"/>
      <c r="G133" s="4"/>
      <c r="H133" s="4"/>
      <c r="I133" s="4"/>
      <c r="J133" s="4"/>
      <c r="K133" s="4"/>
      <c r="L133" s="4"/>
      <c r="M133" s="4"/>
      <c r="N133" s="4"/>
      <c r="O133" s="4"/>
    </row>
    <row r="134" spans="2:15" x14ac:dyDescent="0.2">
      <c r="B134" s="4"/>
      <c r="C134" s="6"/>
      <c r="D134" s="4"/>
      <c r="E134" s="4"/>
      <c r="F134" s="4"/>
      <c r="G134" s="4"/>
      <c r="H134" s="4"/>
      <c r="I134" s="4"/>
      <c r="J134" s="4"/>
      <c r="K134" s="4"/>
      <c r="L134" s="4"/>
      <c r="M134" s="4"/>
      <c r="N134" s="4"/>
      <c r="O134" s="4"/>
    </row>
    <row r="135" spans="2:15" x14ac:dyDescent="0.2">
      <c r="B135" s="4"/>
      <c r="C135" s="6"/>
      <c r="D135" s="4"/>
      <c r="E135" s="4"/>
      <c r="F135" s="4"/>
      <c r="G135" s="4"/>
      <c r="H135" s="4"/>
      <c r="I135" s="4"/>
      <c r="J135" s="4"/>
      <c r="K135" s="4"/>
      <c r="L135" s="4"/>
      <c r="M135" s="4"/>
      <c r="N135" s="4"/>
      <c r="O135" s="4"/>
    </row>
    <row r="136" spans="2:15" x14ac:dyDescent="0.2">
      <c r="B136" s="4"/>
      <c r="C136" s="6"/>
      <c r="D136" s="4"/>
      <c r="E136" s="4"/>
      <c r="F136" s="4"/>
      <c r="G136" s="4"/>
      <c r="H136" s="4"/>
      <c r="I136" s="4"/>
      <c r="J136" s="4"/>
      <c r="K136" s="4"/>
      <c r="L136" s="4"/>
      <c r="M136" s="4"/>
      <c r="N136" s="4"/>
      <c r="O136" s="4"/>
    </row>
    <row r="137" spans="2:15" x14ac:dyDescent="0.2">
      <c r="B137" s="4"/>
      <c r="C137" s="6"/>
      <c r="D137" s="4"/>
      <c r="E137" s="4"/>
      <c r="F137" s="4"/>
      <c r="G137" s="4"/>
      <c r="H137" s="4"/>
      <c r="I137" s="4"/>
      <c r="J137" s="4"/>
      <c r="K137" s="4"/>
      <c r="L137" s="4"/>
      <c r="M137" s="4"/>
      <c r="N137" s="4"/>
      <c r="O137" s="4"/>
    </row>
    <row r="138" spans="2:15" x14ac:dyDescent="0.2">
      <c r="B138" s="4"/>
      <c r="C138" s="6"/>
      <c r="D138" s="4"/>
      <c r="E138" s="4"/>
      <c r="F138" s="4"/>
      <c r="G138" s="4"/>
      <c r="H138" s="4"/>
      <c r="I138" s="4"/>
      <c r="J138" s="4"/>
      <c r="K138" s="4"/>
      <c r="L138" s="4"/>
      <c r="M138" s="4"/>
      <c r="N138" s="4"/>
      <c r="O138" s="4"/>
    </row>
    <row r="139" spans="2:15" x14ac:dyDescent="0.2">
      <c r="B139" s="4"/>
      <c r="C139" s="6"/>
      <c r="D139" s="4"/>
      <c r="E139" s="4"/>
      <c r="F139" s="4"/>
      <c r="G139" s="4"/>
      <c r="H139" s="4"/>
      <c r="I139" s="4"/>
      <c r="J139" s="4"/>
      <c r="K139" s="4"/>
      <c r="L139" s="4"/>
      <c r="M139" s="4"/>
      <c r="N139" s="4"/>
      <c r="O139" s="4"/>
    </row>
    <row r="140" spans="2:15" x14ac:dyDescent="0.2">
      <c r="B140" s="4"/>
      <c r="C140" s="6"/>
      <c r="D140" s="4"/>
      <c r="E140" s="4"/>
      <c r="F140" s="4"/>
      <c r="G140" s="4"/>
      <c r="H140" s="4"/>
      <c r="I140" s="4"/>
      <c r="J140" s="4"/>
      <c r="K140" s="4"/>
      <c r="L140" s="4"/>
      <c r="M140" s="4"/>
      <c r="N140" s="4"/>
      <c r="O140" s="4"/>
    </row>
    <row r="141" spans="2:15" x14ac:dyDescent="0.2">
      <c r="B141" s="4"/>
      <c r="C141" s="6"/>
      <c r="D141" s="4"/>
      <c r="E141" s="4"/>
      <c r="F141" s="4"/>
      <c r="G141" s="4"/>
      <c r="H141" s="4"/>
      <c r="I141" s="4"/>
      <c r="J141" s="4"/>
      <c r="K141" s="4"/>
      <c r="L141" s="4"/>
      <c r="M141" s="4"/>
      <c r="N141" s="4"/>
      <c r="O141" s="4"/>
    </row>
    <row r="142" spans="2:15" x14ac:dyDescent="0.2">
      <c r="B142" s="4"/>
      <c r="C142" s="6"/>
      <c r="D142" s="4"/>
      <c r="E142" s="4"/>
      <c r="F142" s="4"/>
      <c r="G142" s="4"/>
      <c r="H142" s="4"/>
      <c r="I142" s="4"/>
      <c r="J142" s="4"/>
      <c r="K142" s="4"/>
      <c r="L142" s="4"/>
      <c r="M142" s="4"/>
      <c r="N142" s="4"/>
      <c r="O142" s="4"/>
    </row>
    <row r="143" spans="2:15" x14ac:dyDescent="0.2">
      <c r="B143" s="4"/>
      <c r="C143" s="6"/>
      <c r="D143" s="4"/>
      <c r="E143" s="4"/>
      <c r="F143" s="4"/>
      <c r="G143" s="4"/>
      <c r="H143" s="4"/>
      <c r="I143" s="4"/>
      <c r="J143" s="4"/>
      <c r="K143" s="4"/>
      <c r="L143" s="4"/>
      <c r="M143" s="4"/>
      <c r="N143" s="4"/>
      <c r="O143" s="4"/>
    </row>
    <row r="144" spans="2:15" x14ac:dyDescent="0.2">
      <c r="B144" s="4"/>
      <c r="C144" s="6"/>
      <c r="D144" s="4"/>
      <c r="E144" s="4"/>
      <c r="F144" s="4"/>
      <c r="G144" s="4"/>
      <c r="H144" s="4"/>
      <c r="I144" s="4"/>
      <c r="J144" s="4"/>
      <c r="K144" s="4"/>
      <c r="L144" s="4"/>
      <c r="M144" s="4"/>
      <c r="N144" s="4"/>
      <c r="O144" s="4"/>
    </row>
    <row r="145" spans="2:15" x14ac:dyDescent="0.2">
      <c r="B145" s="4"/>
      <c r="C145" s="6"/>
      <c r="D145" s="4"/>
      <c r="E145" s="4"/>
      <c r="F145" s="4"/>
      <c r="G145" s="4"/>
      <c r="H145" s="4"/>
      <c r="I145" s="4"/>
      <c r="J145" s="4"/>
      <c r="K145" s="4"/>
      <c r="L145" s="4"/>
      <c r="M145" s="4"/>
      <c r="N145" s="4"/>
      <c r="O145" s="4"/>
    </row>
    <row r="146" spans="2:15" x14ac:dyDescent="0.2">
      <c r="B146" s="4"/>
      <c r="C146" s="6"/>
      <c r="D146" s="4"/>
      <c r="E146" s="4"/>
      <c r="F146" s="4"/>
      <c r="G146" s="4"/>
      <c r="H146" s="4"/>
      <c r="I146" s="4"/>
      <c r="J146" s="4"/>
      <c r="K146" s="4"/>
      <c r="L146" s="4"/>
      <c r="M146" s="4"/>
      <c r="N146" s="4"/>
      <c r="O146" s="4"/>
    </row>
    <row r="147" spans="2:15" x14ac:dyDescent="0.2">
      <c r="B147" s="4"/>
      <c r="C147" s="6"/>
      <c r="D147" s="4"/>
      <c r="E147" s="4"/>
      <c r="F147" s="4"/>
      <c r="G147" s="4"/>
      <c r="H147" s="4"/>
      <c r="I147" s="4"/>
      <c r="J147" s="4"/>
      <c r="K147" s="4"/>
      <c r="L147" s="4"/>
      <c r="M147" s="4"/>
      <c r="N147" s="4"/>
      <c r="O147" s="4"/>
    </row>
    <row r="148" spans="2:15" x14ac:dyDescent="0.2">
      <c r="B148" s="4"/>
      <c r="C148" s="6"/>
      <c r="D148" s="4"/>
      <c r="E148" s="4"/>
      <c r="F148" s="4"/>
      <c r="G148" s="4"/>
      <c r="H148" s="4"/>
      <c r="I148" s="4"/>
      <c r="J148" s="4"/>
      <c r="K148" s="4"/>
      <c r="L148" s="4"/>
      <c r="M148" s="4"/>
      <c r="N148" s="4"/>
      <c r="O148" s="4"/>
    </row>
    <row r="149" spans="2:15" x14ac:dyDescent="0.2">
      <c r="B149" s="4"/>
      <c r="C149" s="6"/>
      <c r="D149" s="4"/>
      <c r="E149" s="4"/>
      <c r="F149" s="4"/>
      <c r="G149" s="4"/>
      <c r="H149" s="4"/>
      <c r="I149" s="4"/>
      <c r="J149" s="4"/>
      <c r="K149" s="4"/>
      <c r="L149" s="4"/>
      <c r="M149" s="4"/>
      <c r="N149" s="4"/>
      <c r="O149" s="4"/>
    </row>
    <row r="150" spans="2:15" x14ac:dyDescent="0.2">
      <c r="B150" s="4"/>
      <c r="C150" s="6"/>
      <c r="D150" s="4"/>
      <c r="E150" s="4"/>
      <c r="F150" s="4"/>
      <c r="G150" s="4"/>
      <c r="H150" s="4"/>
      <c r="I150" s="4"/>
      <c r="J150" s="4"/>
      <c r="K150" s="4"/>
      <c r="L150" s="4"/>
      <c r="M150" s="4"/>
      <c r="N150" s="4"/>
      <c r="O150" s="4"/>
    </row>
    <row r="151" spans="2:15" x14ac:dyDescent="0.2">
      <c r="B151" s="4"/>
      <c r="C151" s="6"/>
      <c r="D151" s="4"/>
      <c r="E151" s="4"/>
      <c r="F151" s="4"/>
      <c r="G151" s="4"/>
      <c r="H151" s="4"/>
      <c r="I151" s="4"/>
      <c r="J151" s="4"/>
      <c r="K151" s="4"/>
      <c r="L151" s="4"/>
      <c r="M151" s="4"/>
      <c r="N151" s="4"/>
      <c r="O151" s="4"/>
    </row>
    <row r="152" spans="2:15" x14ac:dyDescent="0.2">
      <c r="B152" s="4"/>
      <c r="C152" s="6"/>
      <c r="D152" s="4"/>
      <c r="E152" s="4"/>
      <c r="F152" s="4"/>
      <c r="G152" s="4"/>
      <c r="H152" s="4"/>
      <c r="I152" s="4"/>
      <c r="J152" s="4"/>
      <c r="K152" s="4"/>
      <c r="L152" s="4"/>
      <c r="M152" s="4"/>
      <c r="N152" s="4"/>
      <c r="O152" s="4"/>
    </row>
    <row r="153" spans="2:15" x14ac:dyDescent="0.2">
      <c r="B153" s="4"/>
      <c r="C153" s="6"/>
      <c r="D153" s="4"/>
      <c r="E153" s="4"/>
      <c r="F153" s="4"/>
      <c r="G153" s="4"/>
      <c r="H153" s="4"/>
      <c r="I153" s="4"/>
      <c r="J153" s="4"/>
      <c r="K153" s="4"/>
      <c r="L153" s="4"/>
      <c r="M153" s="4"/>
      <c r="N153" s="4"/>
      <c r="O153" s="4"/>
    </row>
    <row r="154" spans="2:15" x14ac:dyDescent="0.2">
      <c r="B154" s="4"/>
      <c r="C154" s="6"/>
      <c r="D154" s="4"/>
      <c r="E154" s="4"/>
      <c r="F154" s="4"/>
      <c r="G154" s="4"/>
      <c r="H154" s="4"/>
      <c r="I154" s="4"/>
      <c r="J154" s="4"/>
      <c r="K154" s="4"/>
      <c r="L154" s="4"/>
      <c r="M154" s="4"/>
      <c r="N154" s="4"/>
      <c r="O154" s="4"/>
    </row>
    <row r="155" spans="2:15" x14ac:dyDescent="0.2">
      <c r="B155" s="4"/>
      <c r="C155" s="6"/>
      <c r="D155" s="4"/>
      <c r="E155" s="4"/>
      <c r="F155" s="4"/>
      <c r="G155" s="4"/>
      <c r="H155" s="4"/>
      <c r="I155" s="4"/>
      <c r="J155" s="4"/>
      <c r="K155" s="4"/>
      <c r="L155" s="4"/>
      <c r="M155" s="4"/>
      <c r="N155" s="4"/>
      <c r="O155" s="4"/>
    </row>
    <row r="156" spans="2:15" x14ac:dyDescent="0.2">
      <c r="B156" s="4"/>
      <c r="C156" s="6"/>
      <c r="D156" s="4"/>
      <c r="E156" s="4"/>
      <c r="F156" s="4"/>
      <c r="G156" s="4"/>
      <c r="H156" s="4"/>
      <c r="I156" s="4"/>
      <c r="J156" s="4"/>
      <c r="K156" s="4"/>
      <c r="L156" s="4"/>
      <c r="M156" s="4"/>
      <c r="N156" s="4"/>
      <c r="O156" s="4"/>
    </row>
    <row r="157" spans="2:15" x14ac:dyDescent="0.2">
      <c r="B157" s="4"/>
      <c r="C157" s="6"/>
      <c r="D157" s="4"/>
      <c r="E157" s="4"/>
      <c r="F157" s="4"/>
      <c r="G157" s="4"/>
      <c r="H157" s="4"/>
      <c r="I157" s="4"/>
      <c r="J157" s="4"/>
      <c r="K157" s="4"/>
      <c r="L157" s="4"/>
      <c r="M157" s="4"/>
      <c r="N157" s="4"/>
      <c r="O157" s="4"/>
    </row>
    <row r="158" spans="2:15" x14ac:dyDescent="0.2">
      <c r="B158" s="4"/>
      <c r="C158" s="6"/>
      <c r="D158" s="4"/>
      <c r="E158" s="4"/>
      <c r="F158" s="4"/>
      <c r="G158" s="4"/>
      <c r="H158" s="4"/>
      <c r="I158" s="4"/>
      <c r="J158" s="4"/>
      <c r="K158" s="4"/>
      <c r="L158" s="4"/>
      <c r="M158" s="4"/>
      <c r="N158" s="4"/>
      <c r="O158" s="4"/>
    </row>
    <row r="159" spans="2:15" x14ac:dyDescent="0.2">
      <c r="B159" s="4"/>
      <c r="C159" s="6"/>
      <c r="D159" s="4"/>
      <c r="E159" s="4"/>
      <c r="F159" s="4"/>
      <c r="G159" s="4"/>
      <c r="H159" s="4"/>
      <c r="I159" s="4"/>
      <c r="J159" s="4"/>
      <c r="K159" s="4"/>
      <c r="L159" s="4"/>
      <c r="M159" s="4"/>
      <c r="N159" s="4"/>
      <c r="O159" s="4"/>
    </row>
    <row r="160" spans="2:15" x14ac:dyDescent="0.2">
      <c r="B160" s="4"/>
      <c r="C160" s="6"/>
      <c r="D160" s="4"/>
      <c r="E160" s="4"/>
      <c r="F160" s="4"/>
      <c r="G160" s="4"/>
      <c r="H160" s="4"/>
      <c r="I160" s="4"/>
      <c r="J160" s="4"/>
      <c r="K160" s="4"/>
      <c r="L160" s="4"/>
      <c r="M160" s="4"/>
      <c r="N160" s="4"/>
      <c r="O160" s="4"/>
    </row>
    <row r="161" spans="2:15" x14ac:dyDescent="0.2">
      <c r="B161" s="4"/>
      <c r="C161" s="6"/>
      <c r="D161" s="4"/>
      <c r="E161" s="4"/>
      <c r="F161" s="4"/>
      <c r="G161" s="4"/>
      <c r="H161" s="4"/>
      <c r="I161" s="4"/>
      <c r="J161" s="4"/>
      <c r="K161" s="4"/>
      <c r="L161" s="4"/>
      <c r="M161" s="4"/>
      <c r="N161" s="4"/>
      <c r="O161" s="4"/>
    </row>
    <row r="162" spans="2:15" x14ac:dyDescent="0.2">
      <c r="B162" s="4"/>
      <c r="C162" s="6"/>
      <c r="D162" s="4"/>
      <c r="E162" s="4"/>
      <c r="F162" s="4"/>
      <c r="G162" s="4"/>
      <c r="H162" s="4"/>
      <c r="I162" s="4"/>
      <c r="J162" s="4"/>
      <c r="K162" s="4"/>
      <c r="L162" s="4"/>
      <c r="M162" s="4"/>
      <c r="N162" s="4"/>
      <c r="O162" s="4"/>
    </row>
    <row r="163" spans="2:15" x14ac:dyDescent="0.2">
      <c r="B163" s="4"/>
      <c r="C163" s="6"/>
      <c r="D163" s="4"/>
      <c r="E163" s="4"/>
      <c r="F163" s="4"/>
      <c r="G163" s="4"/>
      <c r="H163" s="4"/>
      <c r="I163" s="4"/>
      <c r="J163" s="4"/>
      <c r="K163" s="4"/>
      <c r="L163" s="4"/>
      <c r="M163" s="4"/>
      <c r="N163" s="4"/>
      <c r="O163" s="4"/>
    </row>
    <row r="164" spans="2:15" x14ac:dyDescent="0.2">
      <c r="B164" s="4"/>
      <c r="C164" s="6"/>
      <c r="D164" s="4"/>
      <c r="E164" s="4"/>
      <c r="F164" s="4"/>
      <c r="G164" s="4"/>
      <c r="H164" s="4"/>
      <c r="I164" s="4"/>
      <c r="J164" s="4"/>
      <c r="K164" s="4"/>
      <c r="L164" s="4"/>
      <c r="M164" s="4"/>
      <c r="N164" s="4"/>
      <c r="O164" s="4"/>
    </row>
    <row r="165" spans="2:15" x14ac:dyDescent="0.2">
      <c r="B165" s="4"/>
      <c r="C165" s="6"/>
      <c r="D165" s="4"/>
      <c r="E165" s="4"/>
      <c r="F165" s="4"/>
      <c r="G165" s="4"/>
      <c r="H165" s="4"/>
      <c r="I165" s="4"/>
      <c r="J165" s="4"/>
      <c r="K165" s="4"/>
      <c r="L165" s="4"/>
      <c r="M165" s="4"/>
      <c r="N165" s="4"/>
      <c r="O165" s="4"/>
    </row>
    <row r="166" spans="2:15" x14ac:dyDescent="0.2">
      <c r="B166" s="4"/>
      <c r="C166" s="6"/>
      <c r="D166" s="4"/>
      <c r="E166" s="4"/>
      <c r="F166" s="4"/>
      <c r="G166" s="4"/>
      <c r="H166" s="4"/>
      <c r="I166" s="4"/>
      <c r="J166" s="4"/>
      <c r="K166" s="4"/>
      <c r="L166" s="4"/>
      <c r="M166" s="4"/>
      <c r="N166" s="4"/>
      <c r="O166" s="4"/>
    </row>
    <row r="167" spans="2:15" x14ac:dyDescent="0.2">
      <c r="B167" s="4"/>
      <c r="C167" s="6"/>
      <c r="D167" s="4"/>
      <c r="E167" s="4"/>
      <c r="F167" s="4"/>
      <c r="G167" s="4"/>
      <c r="H167" s="4"/>
      <c r="I167" s="4"/>
      <c r="J167" s="4"/>
      <c r="K167" s="4"/>
      <c r="L167" s="4"/>
      <c r="M167" s="4"/>
      <c r="N167" s="4"/>
      <c r="O167" s="4"/>
    </row>
    <row r="168" spans="2:15" x14ac:dyDescent="0.2">
      <c r="B168" s="4"/>
      <c r="C168" s="6"/>
      <c r="D168" s="4"/>
      <c r="E168" s="4"/>
      <c r="F168" s="4"/>
      <c r="G168" s="4"/>
      <c r="H168" s="4"/>
      <c r="I168" s="4"/>
      <c r="J168" s="4"/>
      <c r="K168" s="4"/>
      <c r="L168" s="4"/>
      <c r="M168" s="4"/>
      <c r="N168" s="4"/>
      <c r="O168" s="4"/>
    </row>
    <row r="169" spans="2:15" x14ac:dyDescent="0.2">
      <c r="B169" s="4"/>
      <c r="C169" s="6"/>
      <c r="D169" s="4"/>
      <c r="E169" s="4"/>
      <c r="F169" s="4"/>
      <c r="G169" s="4"/>
      <c r="H169" s="4"/>
      <c r="I169" s="4"/>
      <c r="J169" s="4"/>
      <c r="K169" s="4"/>
      <c r="L169" s="4"/>
      <c r="M169" s="4"/>
      <c r="N169" s="4"/>
      <c r="O169" s="4"/>
    </row>
    <row r="170" spans="2:15" x14ac:dyDescent="0.2">
      <c r="B170" s="4"/>
      <c r="C170" s="6"/>
      <c r="D170" s="4"/>
      <c r="E170" s="4"/>
      <c r="F170" s="4"/>
      <c r="G170" s="4"/>
      <c r="H170" s="4"/>
      <c r="I170" s="4"/>
      <c r="J170" s="4"/>
      <c r="K170" s="4"/>
      <c r="L170" s="4"/>
      <c r="M170" s="4"/>
      <c r="N170" s="4"/>
      <c r="O170" s="4"/>
    </row>
    <row r="171" spans="2:15" x14ac:dyDescent="0.2">
      <c r="B171" s="4"/>
      <c r="C171" s="6"/>
      <c r="D171" s="4"/>
      <c r="E171" s="4"/>
      <c r="F171" s="4"/>
      <c r="G171" s="4"/>
      <c r="H171" s="4"/>
      <c r="I171" s="4"/>
      <c r="J171" s="4"/>
      <c r="K171" s="4"/>
      <c r="L171" s="4"/>
      <c r="M171" s="4"/>
      <c r="N171" s="4"/>
      <c r="O171" s="4"/>
    </row>
    <row r="172" spans="2:15" x14ac:dyDescent="0.2">
      <c r="B172" s="4"/>
      <c r="C172" s="6"/>
      <c r="D172" s="4"/>
      <c r="E172" s="4"/>
      <c r="F172" s="4"/>
      <c r="G172" s="4"/>
      <c r="H172" s="4"/>
      <c r="I172" s="4"/>
      <c r="J172" s="4"/>
      <c r="K172" s="4"/>
      <c r="L172" s="4"/>
      <c r="M172" s="4"/>
      <c r="N172" s="4"/>
      <c r="O172" s="4"/>
    </row>
    <row r="173" spans="2:15" x14ac:dyDescent="0.2">
      <c r="B173" s="4"/>
      <c r="C173" s="6"/>
      <c r="D173" s="4"/>
      <c r="E173" s="4"/>
      <c r="F173" s="4"/>
      <c r="G173" s="4"/>
      <c r="H173" s="4"/>
      <c r="I173" s="4"/>
      <c r="J173" s="4"/>
      <c r="K173" s="4"/>
      <c r="L173" s="4"/>
      <c r="M173" s="4"/>
      <c r="N173" s="4"/>
      <c r="O173" s="4"/>
    </row>
    <row r="174" spans="2:15" x14ac:dyDescent="0.2">
      <c r="B174" s="4"/>
      <c r="C174" s="6"/>
      <c r="D174" s="4"/>
      <c r="E174" s="4"/>
      <c r="F174" s="4"/>
      <c r="G174" s="4"/>
      <c r="H174" s="4"/>
      <c r="I174" s="4"/>
      <c r="J174" s="4"/>
      <c r="K174" s="4"/>
      <c r="L174" s="4"/>
      <c r="M174" s="4"/>
      <c r="N174" s="4"/>
      <c r="O174" s="4"/>
    </row>
    <row r="175" spans="2:15" x14ac:dyDescent="0.2">
      <c r="B175" s="4"/>
      <c r="C175" s="6"/>
      <c r="D175" s="4"/>
      <c r="E175" s="4"/>
      <c r="F175" s="4"/>
      <c r="G175" s="4"/>
      <c r="H175" s="4"/>
      <c r="I175" s="4"/>
      <c r="J175" s="4"/>
      <c r="K175" s="4"/>
      <c r="L175" s="4"/>
      <c r="M175" s="4"/>
      <c r="N175" s="4"/>
      <c r="O175" s="4"/>
    </row>
    <row r="176" spans="2:15" x14ac:dyDescent="0.2">
      <c r="B176" s="4"/>
      <c r="C176" s="6"/>
      <c r="D176" s="4"/>
      <c r="E176" s="4"/>
      <c r="F176" s="4"/>
      <c r="G176" s="4"/>
      <c r="H176" s="4"/>
      <c r="I176" s="4"/>
      <c r="J176" s="4"/>
      <c r="K176" s="4"/>
      <c r="L176" s="4"/>
      <c r="M176" s="4"/>
      <c r="N176" s="4"/>
      <c r="O176" s="4"/>
    </row>
    <row r="177" spans="2:15" x14ac:dyDescent="0.2">
      <c r="B177" s="4"/>
      <c r="C177" s="6"/>
      <c r="D177" s="4"/>
      <c r="E177" s="4"/>
      <c r="F177" s="4"/>
      <c r="G177" s="4"/>
      <c r="H177" s="4"/>
      <c r="I177" s="4"/>
      <c r="J177" s="4"/>
      <c r="K177" s="4"/>
      <c r="L177" s="4"/>
      <c r="M177" s="4"/>
      <c r="N177" s="4"/>
      <c r="O177" s="4"/>
    </row>
    <row r="178" spans="2:15" x14ac:dyDescent="0.2">
      <c r="B178" s="4"/>
      <c r="C178" s="6"/>
      <c r="D178" s="4"/>
      <c r="E178" s="4"/>
      <c r="F178" s="4"/>
      <c r="G178" s="4"/>
      <c r="H178" s="4"/>
      <c r="I178" s="4"/>
      <c r="J178" s="4"/>
      <c r="K178" s="4"/>
      <c r="L178" s="4"/>
      <c r="M178" s="4"/>
      <c r="N178" s="4"/>
      <c r="O178" s="4"/>
    </row>
    <row r="179" spans="2:15" x14ac:dyDescent="0.2">
      <c r="B179" s="4"/>
      <c r="C179" s="6"/>
      <c r="D179" s="4"/>
      <c r="E179" s="4"/>
      <c r="F179" s="4"/>
      <c r="G179" s="4"/>
      <c r="H179" s="4"/>
      <c r="I179" s="4"/>
      <c r="J179" s="4"/>
      <c r="K179" s="4"/>
      <c r="L179" s="4"/>
      <c r="M179" s="4"/>
      <c r="N179" s="4"/>
      <c r="O179" s="4"/>
    </row>
    <row r="180" spans="2:15" x14ac:dyDescent="0.2">
      <c r="B180" s="4"/>
      <c r="C180" s="6"/>
      <c r="D180" s="4"/>
      <c r="E180" s="4"/>
      <c r="F180" s="4"/>
      <c r="G180" s="4"/>
      <c r="H180" s="4"/>
      <c r="I180" s="4"/>
      <c r="J180" s="4"/>
      <c r="K180" s="4"/>
      <c r="L180" s="4"/>
      <c r="M180" s="4"/>
      <c r="N180" s="4"/>
      <c r="O180" s="4"/>
    </row>
    <row r="181" spans="2:15" x14ac:dyDescent="0.2">
      <c r="B181" s="4"/>
      <c r="C181" s="6"/>
      <c r="D181" s="4"/>
      <c r="E181" s="4"/>
      <c r="F181" s="4"/>
      <c r="G181" s="4"/>
      <c r="H181" s="4"/>
      <c r="I181" s="4"/>
      <c r="J181" s="4"/>
      <c r="K181" s="4"/>
      <c r="L181" s="4"/>
      <c r="M181" s="4"/>
      <c r="N181" s="4"/>
      <c r="O181" s="4"/>
    </row>
    <row r="182" spans="2:15" x14ac:dyDescent="0.2">
      <c r="B182" s="4"/>
      <c r="C182" s="6"/>
      <c r="D182" s="4"/>
      <c r="E182" s="4"/>
      <c r="F182" s="4"/>
      <c r="G182" s="4"/>
      <c r="H182" s="4"/>
      <c r="I182" s="4"/>
      <c r="J182" s="4"/>
      <c r="K182" s="4"/>
      <c r="L182" s="4"/>
      <c r="M182" s="4"/>
      <c r="N182" s="4"/>
      <c r="O182" s="4"/>
    </row>
    <row r="183" spans="2:15" x14ac:dyDescent="0.2">
      <c r="B183" s="4"/>
      <c r="C183" s="6"/>
      <c r="D183" s="4"/>
      <c r="E183" s="4"/>
      <c r="F183" s="4"/>
      <c r="G183" s="4"/>
      <c r="H183" s="4"/>
      <c r="I183" s="4"/>
      <c r="J183" s="4"/>
      <c r="K183" s="4"/>
      <c r="L183" s="4"/>
      <c r="M183" s="4"/>
      <c r="N183" s="4"/>
      <c r="O183" s="4"/>
    </row>
    <row r="184" spans="2:15" x14ac:dyDescent="0.2">
      <c r="B184" s="4"/>
      <c r="C184" s="6"/>
      <c r="D184" s="4"/>
      <c r="E184" s="4"/>
      <c r="F184" s="4"/>
      <c r="G184" s="4"/>
      <c r="H184" s="4"/>
      <c r="I184" s="4"/>
      <c r="J184" s="4"/>
      <c r="K184" s="4"/>
      <c r="L184" s="4"/>
      <c r="M184" s="4"/>
      <c r="N184" s="4"/>
      <c r="O184" s="4"/>
    </row>
    <row r="185" spans="2:15" x14ac:dyDescent="0.2">
      <c r="B185" s="4"/>
      <c r="C185" s="6"/>
      <c r="D185" s="4"/>
      <c r="E185" s="4"/>
      <c r="F185" s="4"/>
      <c r="G185" s="4"/>
      <c r="H185" s="4"/>
      <c r="I185" s="4"/>
      <c r="J185" s="4"/>
      <c r="K185" s="4"/>
      <c r="L185" s="4"/>
      <c r="M185" s="4"/>
      <c r="N185" s="4"/>
      <c r="O185" s="4"/>
    </row>
    <row r="186" spans="2:15" x14ac:dyDescent="0.2">
      <c r="B186" s="4"/>
      <c r="C186" s="6"/>
      <c r="D186" s="4"/>
      <c r="E186" s="4"/>
      <c r="F186" s="4"/>
      <c r="G186" s="4"/>
      <c r="H186" s="4"/>
      <c r="I186" s="4"/>
      <c r="J186" s="4"/>
      <c r="K186" s="4"/>
      <c r="L186" s="4"/>
      <c r="M186" s="4"/>
      <c r="N186" s="4"/>
      <c r="O186" s="4"/>
    </row>
    <row r="187" spans="2:15" x14ac:dyDescent="0.2">
      <c r="B187" s="4"/>
      <c r="C187" s="6"/>
      <c r="D187" s="4"/>
      <c r="E187" s="4"/>
      <c r="F187" s="4"/>
      <c r="G187" s="4"/>
      <c r="H187" s="4"/>
      <c r="I187" s="4"/>
      <c r="J187" s="4"/>
      <c r="K187" s="4"/>
      <c r="L187" s="4"/>
      <c r="M187" s="4"/>
      <c r="N187" s="4"/>
      <c r="O187" s="4"/>
    </row>
    <row r="188" spans="2:15" x14ac:dyDescent="0.2">
      <c r="B188" s="4"/>
      <c r="C188" s="6"/>
      <c r="D188" s="4"/>
      <c r="E188" s="4"/>
      <c r="F188" s="4"/>
      <c r="G188" s="4"/>
      <c r="H188" s="4"/>
      <c r="I188" s="4"/>
      <c r="J188" s="4"/>
      <c r="K188" s="4"/>
      <c r="L188" s="4"/>
      <c r="M188" s="4"/>
      <c r="N188" s="4"/>
      <c r="O188" s="4"/>
    </row>
    <row r="189" spans="2:15" x14ac:dyDescent="0.2">
      <c r="B189" s="4"/>
      <c r="C189" s="6"/>
      <c r="D189" s="4"/>
      <c r="E189" s="4"/>
      <c r="F189" s="4"/>
      <c r="G189" s="4"/>
      <c r="H189" s="4"/>
      <c r="I189" s="4"/>
      <c r="J189" s="4"/>
      <c r="K189" s="4"/>
      <c r="L189" s="4"/>
      <c r="M189" s="4"/>
      <c r="N189" s="4"/>
      <c r="O189" s="4"/>
    </row>
    <row r="190" spans="2:15" x14ac:dyDescent="0.2">
      <c r="B190" s="4"/>
      <c r="C190" s="6"/>
      <c r="D190" s="4"/>
      <c r="E190" s="4"/>
      <c r="F190" s="4"/>
      <c r="G190" s="4"/>
      <c r="H190" s="4"/>
      <c r="I190" s="4"/>
      <c r="J190" s="4"/>
      <c r="K190" s="4"/>
      <c r="L190" s="4"/>
      <c r="M190" s="4"/>
      <c r="N190" s="4"/>
      <c r="O190" s="4"/>
    </row>
    <row r="191" spans="2:15" x14ac:dyDescent="0.2">
      <c r="B191" s="4"/>
      <c r="C191" s="6"/>
      <c r="D191" s="4"/>
      <c r="E191" s="4"/>
      <c r="F191" s="4"/>
      <c r="G191" s="4"/>
      <c r="H191" s="4"/>
      <c r="I191" s="4"/>
      <c r="J191" s="4"/>
      <c r="K191" s="4"/>
      <c r="L191" s="4"/>
      <c r="M191" s="4"/>
      <c r="N191" s="4"/>
      <c r="O191" s="4"/>
    </row>
    <row r="192" spans="2:15" x14ac:dyDescent="0.2">
      <c r="B192" s="4"/>
      <c r="C192" s="6"/>
      <c r="D192" s="4"/>
      <c r="E192" s="4"/>
      <c r="F192" s="4"/>
      <c r="G192" s="4"/>
      <c r="H192" s="4"/>
      <c r="I192" s="4"/>
      <c r="J192" s="4"/>
      <c r="K192" s="4"/>
      <c r="L192" s="4"/>
      <c r="M192" s="4"/>
      <c r="N192" s="4"/>
      <c r="O192" s="4"/>
    </row>
    <row r="193" spans="2:15" x14ac:dyDescent="0.2">
      <c r="B193" s="4"/>
      <c r="C193" s="6"/>
      <c r="D193" s="4"/>
      <c r="E193" s="4"/>
      <c r="F193" s="4"/>
      <c r="G193" s="4"/>
      <c r="H193" s="4"/>
      <c r="I193" s="4"/>
      <c r="J193" s="4"/>
      <c r="K193" s="4"/>
      <c r="L193" s="4"/>
      <c r="M193" s="4"/>
      <c r="N193" s="4"/>
      <c r="O193" s="4"/>
    </row>
    <row r="194" spans="2:15" x14ac:dyDescent="0.2">
      <c r="B194" s="4"/>
      <c r="C194" s="6"/>
      <c r="D194" s="4"/>
      <c r="E194" s="4"/>
      <c r="F194" s="4"/>
      <c r="G194" s="4"/>
      <c r="H194" s="4"/>
      <c r="I194" s="4"/>
      <c r="J194" s="4"/>
      <c r="K194" s="4"/>
      <c r="L194" s="4"/>
      <c r="M194" s="4"/>
      <c r="N194" s="4"/>
      <c r="O194" s="4"/>
    </row>
    <row r="195" spans="2:15" x14ac:dyDescent="0.2">
      <c r="B195" s="4"/>
      <c r="C195" s="6"/>
      <c r="D195" s="4"/>
      <c r="E195" s="4"/>
      <c r="F195" s="4"/>
      <c r="G195" s="4"/>
      <c r="H195" s="4"/>
      <c r="I195" s="4"/>
      <c r="J195" s="4"/>
      <c r="K195" s="4"/>
      <c r="L195" s="4"/>
      <c r="M195" s="4"/>
      <c r="N195" s="4"/>
      <c r="O195" s="4"/>
    </row>
    <row r="196" spans="2:15" x14ac:dyDescent="0.2">
      <c r="B196" s="4"/>
      <c r="C196" s="6"/>
      <c r="D196" s="4"/>
      <c r="E196" s="4"/>
      <c r="F196" s="4"/>
      <c r="G196" s="4"/>
      <c r="H196" s="4"/>
      <c r="I196" s="4"/>
      <c r="J196" s="4"/>
      <c r="K196" s="4"/>
      <c r="L196" s="4"/>
      <c r="M196" s="4"/>
      <c r="N196" s="4"/>
      <c r="O196" s="4"/>
    </row>
    <row r="197" spans="2:15" x14ac:dyDescent="0.2">
      <c r="B197" s="4"/>
      <c r="C197" s="6"/>
      <c r="D197" s="4"/>
      <c r="E197" s="4"/>
      <c r="F197" s="4"/>
      <c r="G197" s="4"/>
      <c r="H197" s="4"/>
      <c r="I197" s="4"/>
      <c r="J197" s="4"/>
      <c r="K197" s="4"/>
      <c r="L197" s="4"/>
      <c r="M197" s="4"/>
      <c r="N197" s="4"/>
      <c r="O197" s="4"/>
    </row>
    <row r="198" spans="2:15" x14ac:dyDescent="0.2">
      <c r="B198" s="4"/>
      <c r="C198" s="6"/>
      <c r="D198" s="4"/>
      <c r="E198" s="4"/>
      <c r="F198" s="4"/>
      <c r="G198" s="4"/>
      <c r="H198" s="4"/>
      <c r="I198" s="4"/>
      <c r="J198" s="4"/>
      <c r="K198" s="4"/>
      <c r="L198" s="4"/>
      <c r="M198" s="4"/>
      <c r="N198" s="4"/>
      <c r="O198" s="4"/>
    </row>
    <row r="199" spans="2:15" x14ac:dyDescent="0.2">
      <c r="B199" s="4"/>
      <c r="C199" s="6"/>
      <c r="D199" s="4"/>
      <c r="E199" s="4"/>
      <c r="F199" s="4"/>
      <c r="G199" s="4"/>
      <c r="H199" s="4"/>
      <c r="I199" s="4"/>
      <c r="J199" s="4"/>
      <c r="K199" s="4"/>
      <c r="L199" s="4"/>
      <c r="M199" s="4"/>
      <c r="N199" s="4"/>
      <c r="O199" s="4"/>
    </row>
    <row r="200" spans="2:15" x14ac:dyDescent="0.2">
      <c r="B200" s="4"/>
      <c r="C200" s="6"/>
      <c r="D200" s="4"/>
      <c r="E200" s="4"/>
      <c r="F200" s="4"/>
      <c r="G200" s="4"/>
      <c r="H200" s="4"/>
      <c r="I200" s="4"/>
      <c r="J200" s="4"/>
      <c r="K200" s="4"/>
      <c r="L200" s="4"/>
      <c r="M200" s="4"/>
      <c r="N200" s="4"/>
      <c r="O200" s="4"/>
    </row>
    <row r="201" spans="2:15" x14ac:dyDescent="0.2">
      <c r="B201" s="4"/>
      <c r="C201" s="6"/>
      <c r="D201" s="4"/>
      <c r="E201" s="4"/>
      <c r="F201" s="4"/>
      <c r="G201" s="4"/>
      <c r="H201" s="4"/>
      <c r="I201" s="4"/>
      <c r="J201" s="4"/>
      <c r="K201" s="4"/>
      <c r="L201" s="4"/>
      <c r="M201" s="4"/>
      <c r="N201" s="4"/>
      <c r="O201" s="4"/>
    </row>
    <row r="202" spans="2:15" x14ac:dyDescent="0.2">
      <c r="B202" s="4"/>
      <c r="C202" s="6"/>
      <c r="D202" s="4"/>
      <c r="E202" s="4"/>
      <c r="F202" s="4"/>
      <c r="G202" s="4"/>
      <c r="H202" s="4"/>
      <c r="I202" s="4"/>
      <c r="J202" s="4"/>
      <c r="K202" s="4"/>
      <c r="L202" s="4"/>
      <c r="M202" s="4"/>
      <c r="N202" s="4"/>
      <c r="O202" s="4"/>
    </row>
    <row r="203" spans="2:15" x14ac:dyDescent="0.2">
      <c r="B203" s="4"/>
      <c r="C203" s="6"/>
      <c r="D203" s="4"/>
      <c r="E203" s="4"/>
      <c r="F203" s="4"/>
      <c r="G203" s="4"/>
      <c r="H203" s="4"/>
      <c r="I203" s="4"/>
      <c r="J203" s="4"/>
      <c r="K203" s="4"/>
      <c r="L203" s="4"/>
      <c r="M203" s="4"/>
      <c r="N203" s="4"/>
      <c r="O203" s="4"/>
    </row>
    <row r="204" spans="2:15" x14ac:dyDescent="0.2">
      <c r="B204" s="4"/>
      <c r="C204" s="6"/>
      <c r="D204" s="4"/>
      <c r="E204" s="4"/>
      <c r="F204" s="4"/>
      <c r="G204" s="4"/>
      <c r="H204" s="4"/>
      <c r="I204" s="4"/>
      <c r="J204" s="4"/>
      <c r="K204" s="4"/>
      <c r="L204" s="4"/>
      <c r="M204" s="4"/>
      <c r="N204" s="4"/>
      <c r="O204" s="4"/>
    </row>
    <row r="205" spans="2:15" x14ac:dyDescent="0.2">
      <c r="B205" s="4"/>
      <c r="C205" s="6"/>
      <c r="D205" s="4"/>
      <c r="E205" s="4"/>
      <c r="F205" s="4"/>
      <c r="G205" s="4"/>
      <c r="H205" s="4"/>
      <c r="I205" s="4"/>
      <c r="J205" s="4"/>
      <c r="K205" s="4"/>
      <c r="L205" s="4"/>
      <c r="M205" s="4"/>
      <c r="N205" s="4"/>
      <c r="O205" s="4"/>
    </row>
    <row r="206" spans="2:15" x14ac:dyDescent="0.2">
      <c r="B206" s="4"/>
      <c r="C206" s="6"/>
      <c r="D206" s="4"/>
      <c r="E206" s="4"/>
      <c r="F206" s="4"/>
      <c r="G206" s="4"/>
      <c r="H206" s="4"/>
      <c r="I206" s="4"/>
      <c r="J206" s="4"/>
      <c r="K206" s="4"/>
      <c r="L206" s="4"/>
      <c r="M206" s="4"/>
      <c r="N206" s="4"/>
      <c r="O206" s="4"/>
    </row>
    <row r="207" spans="2:15" x14ac:dyDescent="0.2">
      <c r="B207" s="4"/>
      <c r="C207" s="6"/>
      <c r="D207" s="4"/>
      <c r="E207" s="4"/>
      <c r="F207" s="4"/>
      <c r="G207" s="4"/>
      <c r="H207" s="4"/>
      <c r="I207" s="4"/>
      <c r="J207" s="4"/>
      <c r="K207" s="4"/>
      <c r="L207" s="4"/>
      <c r="M207" s="4"/>
      <c r="N207" s="4"/>
      <c r="O207" s="4"/>
    </row>
    <row r="208" spans="2:15" x14ac:dyDescent="0.2">
      <c r="B208" s="4"/>
      <c r="C208" s="6"/>
      <c r="D208" s="4"/>
      <c r="E208" s="4"/>
      <c r="F208" s="4"/>
      <c r="G208" s="4"/>
      <c r="H208" s="4"/>
      <c r="I208" s="4"/>
      <c r="J208" s="4"/>
      <c r="K208" s="4"/>
      <c r="L208" s="4"/>
      <c r="M208" s="4"/>
      <c r="N208" s="4"/>
      <c r="O208" s="4"/>
    </row>
    <row r="209" spans="2:15" x14ac:dyDescent="0.2">
      <c r="B209" s="4"/>
      <c r="C209" s="6"/>
      <c r="D209" s="4"/>
      <c r="E209" s="4"/>
      <c r="F209" s="4"/>
      <c r="G209" s="4"/>
      <c r="H209" s="4"/>
      <c r="I209" s="4"/>
      <c r="J209" s="4"/>
      <c r="K209" s="4"/>
      <c r="L209" s="4"/>
      <c r="M209" s="4"/>
      <c r="N209" s="4"/>
      <c r="O209" s="4"/>
    </row>
    <row r="210" spans="2:15" x14ac:dyDescent="0.2">
      <c r="B210" s="4"/>
      <c r="C210" s="6"/>
      <c r="D210" s="4"/>
      <c r="E210" s="4"/>
      <c r="F210" s="4"/>
      <c r="G210" s="4"/>
      <c r="H210" s="4"/>
      <c r="I210" s="4"/>
      <c r="J210" s="4"/>
      <c r="K210" s="4"/>
      <c r="L210" s="4"/>
      <c r="M210" s="4"/>
      <c r="N210" s="4"/>
      <c r="O210" s="4"/>
    </row>
    <row r="211" spans="2:15" x14ac:dyDescent="0.2">
      <c r="B211" s="4"/>
      <c r="C211" s="6"/>
      <c r="D211" s="4"/>
      <c r="E211" s="4"/>
      <c r="F211" s="4"/>
      <c r="G211" s="4"/>
      <c r="H211" s="4"/>
      <c r="I211" s="4"/>
      <c r="J211" s="4"/>
      <c r="K211" s="4"/>
      <c r="L211" s="4"/>
      <c r="M211" s="4"/>
      <c r="N211" s="4"/>
      <c r="O211" s="4"/>
    </row>
    <row r="212" spans="2:15" x14ac:dyDescent="0.2">
      <c r="B212" s="4"/>
      <c r="C212" s="6"/>
      <c r="D212" s="4"/>
      <c r="E212" s="4"/>
      <c r="F212" s="4"/>
      <c r="G212" s="4"/>
      <c r="H212" s="4"/>
      <c r="I212" s="4"/>
      <c r="J212" s="4"/>
      <c r="K212" s="4"/>
      <c r="L212" s="4"/>
      <c r="M212" s="4"/>
      <c r="N212" s="4"/>
      <c r="O212" s="4"/>
    </row>
    <row r="213" spans="2:15" x14ac:dyDescent="0.2">
      <c r="B213" s="4"/>
      <c r="C213" s="6"/>
      <c r="D213" s="4"/>
      <c r="E213" s="4"/>
      <c r="F213" s="4"/>
      <c r="G213" s="4"/>
      <c r="H213" s="4"/>
      <c r="I213" s="4"/>
      <c r="J213" s="4"/>
      <c r="K213" s="4"/>
      <c r="L213" s="4"/>
      <c r="M213" s="4"/>
      <c r="N213" s="4"/>
      <c r="O213" s="4"/>
    </row>
    <row r="214" spans="2:15" x14ac:dyDescent="0.2">
      <c r="B214" s="4"/>
      <c r="C214" s="6"/>
      <c r="D214" s="4"/>
      <c r="E214" s="4"/>
      <c r="F214" s="4"/>
      <c r="G214" s="4"/>
      <c r="H214" s="4"/>
      <c r="I214" s="4"/>
      <c r="J214" s="4"/>
      <c r="K214" s="4"/>
      <c r="L214" s="4"/>
      <c r="M214" s="4"/>
      <c r="N214" s="4"/>
      <c r="O214" s="4"/>
    </row>
    <row r="215" spans="2:15" x14ac:dyDescent="0.2">
      <c r="B215" s="4"/>
      <c r="C215" s="6"/>
      <c r="D215" s="4"/>
      <c r="E215" s="4"/>
      <c r="F215" s="4"/>
      <c r="G215" s="4"/>
      <c r="H215" s="4"/>
      <c r="I215" s="4"/>
      <c r="J215" s="4"/>
      <c r="K215" s="4"/>
      <c r="L215" s="4"/>
      <c r="M215" s="4"/>
      <c r="N215" s="4"/>
      <c r="O215" s="4"/>
    </row>
    <row r="216" spans="2:15" x14ac:dyDescent="0.2">
      <c r="B216" s="4"/>
      <c r="C216" s="6"/>
      <c r="D216" s="4"/>
      <c r="E216" s="4"/>
      <c r="F216" s="4"/>
      <c r="G216" s="4"/>
      <c r="H216" s="4"/>
      <c r="I216" s="4"/>
      <c r="J216" s="4"/>
      <c r="K216" s="4"/>
      <c r="L216" s="4"/>
      <c r="M216" s="4"/>
      <c r="N216" s="4"/>
      <c r="O216" s="4"/>
    </row>
    <row r="217" spans="2:15" x14ac:dyDescent="0.2">
      <c r="B217" s="4"/>
      <c r="C217" s="6"/>
      <c r="D217" s="4"/>
      <c r="E217" s="4"/>
      <c r="F217" s="4"/>
      <c r="G217" s="4"/>
      <c r="H217" s="4"/>
      <c r="I217" s="4"/>
      <c r="J217" s="4"/>
      <c r="K217" s="4"/>
      <c r="L217" s="4"/>
      <c r="M217" s="4"/>
      <c r="N217" s="4"/>
      <c r="O217" s="4"/>
    </row>
    <row r="218" spans="2:15" x14ac:dyDescent="0.2">
      <c r="B218" s="4"/>
      <c r="C218" s="6"/>
      <c r="D218" s="4"/>
      <c r="E218" s="4"/>
      <c r="F218" s="4"/>
      <c r="G218" s="4"/>
      <c r="H218" s="4"/>
      <c r="I218" s="4"/>
      <c r="J218" s="4"/>
      <c r="K218" s="4"/>
      <c r="L218" s="4"/>
      <c r="M218" s="4"/>
      <c r="N218" s="4"/>
      <c r="O218" s="4"/>
    </row>
    <row r="219" spans="2:15" x14ac:dyDescent="0.2">
      <c r="B219" s="4"/>
      <c r="C219" s="6"/>
      <c r="D219" s="4"/>
      <c r="E219" s="4"/>
      <c r="F219" s="4"/>
      <c r="G219" s="4"/>
      <c r="H219" s="4"/>
      <c r="I219" s="4"/>
      <c r="J219" s="4"/>
      <c r="K219" s="4"/>
      <c r="L219" s="4"/>
      <c r="M219" s="4"/>
      <c r="N219" s="4"/>
      <c r="O219" s="4"/>
    </row>
    <row r="220" spans="2:15" x14ac:dyDescent="0.2">
      <c r="B220" s="4"/>
      <c r="C220" s="6"/>
      <c r="D220" s="4"/>
      <c r="E220" s="4"/>
      <c r="F220" s="4"/>
      <c r="G220" s="4"/>
      <c r="H220" s="4"/>
      <c r="I220" s="4"/>
      <c r="J220" s="4"/>
      <c r="K220" s="4"/>
      <c r="L220" s="4"/>
      <c r="M220" s="4"/>
      <c r="N220" s="4"/>
      <c r="O220" s="4"/>
    </row>
    <row r="221" spans="2:15" x14ac:dyDescent="0.2">
      <c r="B221" s="4"/>
      <c r="C221" s="6"/>
      <c r="D221" s="4"/>
      <c r="E221" s="4"/>
      <c r="F221" s="4"/>
      <c r="G221" s="4"/>
      <c r="H221" s="4"/>
      <c r="I221" s="4"/>
      <c r="J221" s="4"/>
      <c r="K221" s="4"/>
      <c r="L221" s="4"/>
      <c r="M221" s="4"/>
      <c r="N221" s="4"/>
      <c r="O221" s="4"/>
    </row>
    <row r="222" spans="2:15" x14ac:dyDescent="0.2">
      <c r="B222" s="4"/>
      <c r="C222" s="6"/>
      <c r="D222" s="4"/>
      <c r="E222" s="4"/>
      <c r="F222" s="4"/>
      <c r="G222" s="4"/>
      <c r="H222" s="4"/>
      <c r="I222" s="4"/>
      <c r="J222" s="4"/>
      <c r="K222" s="4"/>
      <c r="L222" s="4"/>
      <c r="M222" s="4"/>
      <c r="N222" s="4"/>
      <c r="O222" s="4"/>
    </row>
    <row r="223" spans="2:15" x14ac:dyDescent="0.2">
      <c r="B223" s="4"/>
      <c r="C223" s="6"/>
      <c r="D223" s="4"/>
      <c r="E223" s="4"/>
      <c r="F223" s="4"/>
      <c r="G223" s="4"/>
      <c r="H223" s="4"/>
      <c r="I223" s="4"/>
      <c r="J223" s="4"/>
      <c r="K223" s="4"/>
      <c r="L223" s="4"/>
      <c r="M223" s="4"/>
      <c r="N223" s="4"/>
      <c r="O223" s="4"/>
    </row>
    <row r="224" spans="2:15" x14ac:dyDescent="0.2">
      <c r="B224" s="4"/>
      <c r="C224" s="6"/>
      <c r="D224" s="4"/>
      <c r="E224" s="4"/>
      <c r="F224" s="4"/>
      <c r="G224" s="4"/>
      <c r="H224" s="4"/>
      <c r="I224" s="4"/>
      <c r="J224" s="4"/>
      <c r="K224" s="4"/>
      <c r="L224" s="4"/>
      <c r="M224" s="4"/>
      <c r="N224" s="4"/>
      <c r="O224" s="4"/>
    </row>
    <row r="225" spans="2:15" x14ac:dyDescent="0.2">
      <c r="B225" s="4"/>
      <c r="C225" s="6"/>
      <c r="D225" s="4"/>
      <c r="E225" s="4"/>
      <c r="F225" s="4"/>
      <c r="G225" s="4"/>
      <c r="H225" s="4"/>
      <c r="I225" s="4"/>
      <c r="J225" s="4"/>
      <c r="K225" s="4"/>
      <c r="L225" s="4"/>
      <c r="M225" s="4"/>
      <c r="N225" s="4"/>
      <c r="O225" s="4"/>
    </row>
    <row r="226" spans="2:15" x14ac:dyDescent="0.2">
      <c r="B226" s="4"/>
      <c r="C226" s="6"/>
      <c r="D226" s="4"/>
      <c r="E226" s="4"/>
      <c r="F226" s="4"/>
      <c r="G226" s="4"/>
      <c r="H226" s="4"/>
      <c r="I226" s="4"/>
      <c r="J226" s="4"/>
      <c r="K226" s="4"/>
      <c r="L226" s="4"/>
      <c r="M226" s="4"/>
      <c r="N226" s="4"/>
      <c r="O226" s="4"/>
    </row>
    <row r="227" spans="2:15" x14ac:dyDescent="0.2">
      <c r="B227" s="4"/>
      <c r="C227" s="6"/>
      <c r="D227" s="4"/>
      <c r="E227" s="4"/>
      <c r="F227" s="4"/>
      <c r="G227" s="4"/>
      <c r="H227" s="4"/>
      <c r="I227" s="4"/>
      <c r="J227" s="4"/>
      <c r="K227" s="4"/>
      <c r="L227" s="4"/>
      <c r="M227" s="4"/>
      <c r="N227" s="4"/>
      <c r="O227" s="4"/>
    </row>
    <row r="228" spans="2:15" x14ac:dyDescent="0.2">
      <c r="B228" s="4"/>
      <c r="C228" s="6"/>
      <c r="D228" s="4"/>
      <c r="E228" s="4"/>
      <c r="F228" s="4"/>
      <c r="G228" s="4"/>
      <c r="H228" s="4"/>
      <c r="I228" s="4"/>
      <c r="J228" s="4"/>
      <c r="K228" s="4"/>
      <c r="L228" s="4"/>
      <c r="M228" s="4"/>
      <c r="N228" s="4"/>
      <c r="O228" s="4"/>
    </row>
    <row r="229" spans="2:15" x14ac:dyDescent="0.2">
      <c r="B229" s="4"/>
      <c r="C229" s="6"/>
      <c r="D229" s="4"/>
      <c r="E229" s="4"/>
      <c r="F229" s="4"/>
      <c r="G229" s="4"/>
      <c r="H229" s="4"/>
      <c r="I229" s="4"/>
      <c r="J229" s="4"/>
      <c r="K229" s="4"/>
      <c r="L229" s="4"/>
      <c r="M229" s="4"/>
      <c r="N229" s="4"/>
      <c r="O229" s="4"/>
    </row>
    <row r="230" spans="2:15" x14ac:dyDescent="0.2">
      <c r="B230" s="4"/>
      <c r="C230" s="6"/>
      <c r="D230" s="4"/>
      <c r="E230" s="4"/>
      <c r="F230" s="4"/>
      <c r="G230" s="4"/>
      <c r="H230" s="4"/>
      <c r="I230" s="4"/>
      <c r="J230" s="4"/>
      <c r="K230" s="4"/>
      <c r="L230" s="4"/>
      <c r="M230" s="4"/>
      <c r="N230" s="4"/>
      <c r="O230" s="4"/>
    </row>
    <row r="231" spans="2:15" x14ac:dyDescent="0.2">
      <c r="B231" s="4"/>
      <c r="C231" s="6"/>
      <c r="D231" s="4"/>
      <c r="E231" s="4"/>
      <c r="F231" s="4"/>
      <c r="G231" s="4"/>
      <c r="H231" s="4"/>
      <c r="I231" s="4"/>
      <c r="J231" s="4"/>
      <c r="K231" s="4"/>
      <c r="L231" s="4"/>
      <c r="M231" s="4"/>
      <c r="N231" s="4"/>
      <c r="O231" s="4"/>
    </row>
    <row r="232" spans="2:15" x14ac:dyDescent="0.2">
      <c r="B232" s="4"/>
      <c r="C232" s="6"/>
      <c r="D232" s="4"/>
      <c r="E232" s="4"/>
      <c r="F232" s="4"/>
      <c r="G232" s="4"/>
      <c r="H232" s="4"/>
      <c r="I232" s="4"/>
      <c r="J232" s="4"/>
      <c r="K232" s="4"/>
      <c r="L232" s="4"/>
      <c r="M232" s="4"/>
      <c r="N232" s="4"/>
      <c r="O232" s="4"/>
    </row>
    <row r="233" spans="2:15" x14ac:dyDescent="0.2">
      <c r="B233" s="4"/>
      <c r="C233" s="6"/>
      <c r="D233" s="4"/>
      <c r="E233" s="4"/>
      <c r="F233" s="4"/>
      <c r="G233" s="4"/>
      <c r="H233" s="4"/>
      <c r="I233" s="4"/>
      <c r="J233" s="4"/>
      <c r="K233" s="4"/>
      <c r="L233" s="4"/>
      <c r="M233" s="4"/>
      <c r="N233" s="4"/>
      <c r="O233" s="4"/>
    </row>
    <row r="234" spans="2:15" x14ac:dyDescent="0.2">
      <c r="B234" s="4"/>
      <c r="C234" s="6"/>
      <c r="D234" s="4"/>
      <c r="E234" s="4"/>
      <c r="F234" s="4"/>
      <c r="G234" s="4"/>
      <c r="H234" s="4"/>
      <c r="I234" s="4"/>
      <c r="J234" s="4"/>
      <c r="K234" s="4"/>
      <c r="L234" s="4"/>
      <c r="M234" s="4"/>
      <c r="N234" s="4"/>
      <c r="O234" s="4"/>
    </row>
    <row r="235" spans="2:15" x14ac:dyDescent="0.2">
      <c r="B235" s="4"/>
      <c r="C235" s="6"/>
      <c r="D235" s="4"/>
      <c r="E235" s="4"/>
      <c r="F235" s="4"/>
      <c r="G235" s="4"/>
      <c r="H235" s="4"/>
      <c r="I235" s="4"/>
      <c r="J235" s="4"/>
      <c r="K235" s="4"/>
      <c r="L235" s="4"/>
      <c r="M235" s="4"/>
      <c r="N235" s="4"/>
      <c r="O235" s="4"/>
    </row>
    <row r="236" spans="2:15" x14ac:dyDescent="0.2">
      <c r="B236" s="4"/>
      <c r="C236" s="6"/>
      <c r="D236" s="4"/>
      <c r="E236" s="4"/>
      <c r="F236" s="4"/>
      <c r="G236" s="4"/>
      <c r="H236" s="4"/>
      <c r="I236" s="4"/>
      <c r="J236" s="4"/>
      <c r="K236" s="4"/>
      <c r="L236" s="4"/>
      <c r="M236" s="4"/>
      <c r="N236" s="4"/>
      <c r="O236" s="4"/>
    </row>
    <row r="237" spans="2:15" x14ac:dyDescent="0.2">
      <c r="B237" s="4"/>
      <c r="C237" s="6"/>
      <c r="D237" s="4"/>
      <c r="E237" s="4"/>
      <c r="F237" s="4"/>
      <c r="G237" s="4"/>
      <c r="H237" s="4"/>
      <c r="I237" s="4"/>
      <c r="J237" s="4"/>
      <c r="K237" s="4"/>
      <c r="L237" s="4"/>
      <c r="M237" s="4"/>
      <c r="N237" s="4"/>
      <c r="O237" s="4"/>
    </row>
    <row r="238" spans="2:15" x14ac:dyDescent="0.2">
      <c r="B238" s="4"/>
      <c r="C238" s="6"/>
      <c r="D238" s="4"/>
      <c r="E238" s="4"/>
      <c r="F238" s="4"/>
      <c r="G238" s="4"/>
      <c r="H238" s="4"/>
      <c r="I238" s="4"/>
      <c r="J238" s="4"/>
      <c r="K238" s="4"/>
      <c r="L238" s="4"/>
      <c r="M238" s="4"/>
      <c r="N238" s="4"/>
      <c r="O238" s="4"/>
    </row>
    <row r="239" spans="2:15" x14ac:dyDescent="0.2">
      <c r="B239" s="4"/>
      <c r="C239" s="6"/>
      <c r="D239" s="4"/>
      <c r="E239" s="4"/>
      <c r="F239" s="4"/>
      <c r="G239" s="4"/>
      <c r="H239" s="4"/>
      <c r="I239" s="4"/>
      <c r="J239" s="4"/>
      <c r="K239" s="4"/>
      <c r="L239" s="4"/>
      <c r="M239" s="4"/>
      <c r="N239" s="4"/>
      <c r="O239" s="4"/>
    </row>
    <row r="240" spans="2:15" x14ac:dyDescent="0.2">
      <c r="B240" s="4"/>
      <c r="C240" s="6"/>
      <c r="D240" s="4"/>
      <c r="E240" s="4"/>
      <c r="F240" s="4"/>
      <c r="G240" s="4"/>
      <c r="H240" s="4"/>
      <c r="I240" s="4"/>
      <c r="J240" s="4"/>
      <c r="K240" s="4"/>
      <c r="L240" s="4"/>
      <c r="M240" s="4"/>
      <c r="N240" s="4"/>
      <c r="O240" s="4"/>
    </row>
    <row r="241" spans="2:15" x14ac:dyDescent="0.2">
      <c r="B241" s="4"/>
      <c r="C241" s="6"/>
      <c r="D241" s="4"/>
      <c r="E241" s="4"/>
      <c r="F241" s="4"/>
      <c r="G241" s="4"/>
      <c r="H241" s="4"/>
      <c r="I241" s="4"/>
      <c r="J241" s="4"/>
      <c r="K241" s="4"/>
      <c r="L241" s="4"/>
      <c r="M241" s="4"/>
      <c r="N241" s="4"/>
      <c r="O241" s="4"/>
    </row>
    <row r="242" spans="2:15" x14ac:dyDescent="0.2">
      <c r="B242" s="4"/>
      <c r="C242" s="6"/>
      <c r="D242" s="4"/>
      <c r="E242" s="4"/>
      <c r="F242" s="4"/>
      <c r="G242" s="4"/>
      <c r="H242" s="4"/>
      <c r="I242" s="4"/>
      <c r="J242" s="4"/>
      <c r="K242" s="4"/>
      <c r="L242" s="4"/>
      <c r="M242" s="4"/>
      <c r="N242" s="4"/>
      <c r="O242" s="4"/>
    </row>
    <row r="243" spans="2:15" x14ac:dyDescent="0.2">
      <c r="B243" s="4"/>
      <c r="C243" s="6"/>
      <c r="D243" s="4"/>
      <c r="E243" s="4"/>
      <c r="F243" s="4"/>
      <c r="G243" s="4"/>
      <c r="H243" s="4"/>
      <c r="I243" s="4"/>
      <c r="J243" s="4"/>
      <c r="K243" s="4"/>
      <c r="L243" s="4"/>
      <c r="M243" s="4"/>
      <c r="N243" s="4"/>
      <c r="O243" s="4"/>
    </row>
    <row r="244" spans="2:15" x14ac:dyDescent="0.2">
      <c r="B244" s="4"/>
      <c r="C244" s="6"/>
      <c r="D244" s="4"/>
      <c r="E244" s="4"/>
      <c r="F244" s="4"/>
      <c r="G244" s="4"/>
      <c r="H244" s="4"/>
      <c r="I244" s="4"/>
      <c r="J244" s="4"/>
      <c r="K244" s="4"/>
      <c r="L244" s="4"/>
      <c r="M244" s="4"/>
      <c r="N244" s="4"/>
      <c r="O244" s="4"/>
    </row>
    <row r="245" spans="2:15" x14ac:dyDescent="0.2">
      <c r="B245" s="4"/>
      <c r="C245" s="6"/>
      <c r="D245" s="4"/>
      <c r="E245" s="4"/>
      <c r="F245" s="4"/>
      <c r="G245" s="4"/>
      <c r="H245" s="4"/>
      <c r="I245" s="4"/>
      <c r="J245" s="4"/>
      <c r="K245" s="4"/>
      <c r="L245" s="4"/>
      <c r="M245" s="4"/>
      <c r="N245" s="4"/>
      <c r="O245" s="4"/>
    </row>
    <row r="246" spans="2:15" x14ac:dyDescent="0.2">
      <c r="B246" s="4"/>
      <c r="C246" s="6"/>
      <c r="D246" s="4"/>
      <c r="E246" s="4"/>
      <c r="F246" s="4"/>
      <c r="G246" s="4"/>
      <c r="H246" s="4"/>
      <c r="I246" s="4"/>
      <c r="J246" s="4"/>
      <c r="K246" s="4"/>
      <c r="L246" s="4"/>
      <c r="M246" s="4"/>
      <c r="N246" s="4"/>
      <c r="O246" s="4"/>
    </row>
    <row r="247" spans="2:15" x14ac:dyDescent="0.2">
      <c r="B247" s="4"/>
      <c r="C247" s="6"/>
      <c r="D247" s="4"/>
      <c r="E247" s="4"/>
      <c r="F247" s="4"/>
      <c r="G247" s="4"/>
      <c r="H247" s="4"/>
      <c r="I247" s="4"/>
      <c r="J247" s="4"/>
      <c r="K247" s="4"/>
      <c r="L247" s="4"/>
      <c r="M247" s="4"/>
      <c r="N247" s="4"/>
      <c r="O247" s="4"/>
    </row>
    <row r="248" spans="2:15" x14ac:dyDescent="0.2">
      <c r="B248" s="4"/>
      <c r="C248" s="6"/>
      <c r="D248" s="4"/>
      <c r="E248" s="4"/>
      <c r="F248" s="4"/>
      <c r="G248" s="4"/>
      <c r="H248" s="4"/>
      <c r="I248" s="4"/>
      <c r="J248" s="4"/>
      <c r="K248" s="4"/>
      <c r="L248" s="4"/>
      <c r="M248" s="4"/>
      <c r="N248" s="4"/>
      <c r="O248" s="4"/>
    </row>
    <row r="249" spans="2:15" x14ac:dyDescent="0.2">
      <c r="B249" s="4"/>
      <c r="C249" s="6"/>
      <c r="D249" s="4"/>
      <c r="E249" s="4"/>
      <c r="F249" s="4"/>
      <c r="G249" s="4"/>
      <c r="H249" s="4"/>
      <c r="I249" s="4"/>
      <c r="J249" s="4"/>
      <c r="K249" s="4"/>
      <c r="L249" s="4"/>
      <c r="M249" s="4"/>
      <c r="N249" s="4"/>
      <c r="O249" s="4"/>
    </row>
    <row r="250" spans="2:15" x14ac:dyDescent="0.2">
      <c r="B250" s="4"/>
      <c r="C250" s="6"/>
      <c r="D250" s="4"/>
      <c r="E250" s="4"/>
      <c r="F250" s="4"/>
      <c r="G250" s="4"/>
      <c r="H250" s="4"/>
      <c r="I250" s="4"/>
      <c r="J250" s="4"/>
      <c r="K250" s="4"/>
      <c r="L250" s="4"/>
      <c r="M250" s="4"/>
      <c r="N250" s="4"/>
      <c r="O250" s="4"/>
    </row>
    <row r="251" spans="2:15" x14ac:dyDescent="0.2">
      <c r="B251" s="4"/>
      <c r="C251" s="6"/>
      <c r="D251" s="4"/>
      <c r="E251" s="4"/>
      <c r="F251" s="4"/>
      <c r="G251" s="4"/>
      <c r="H251" s="4"/>
      <c r="I251" s="4"/>
      <c r="J251" s="4"/>
      <c r="K251" s="4"/>
      <c r="L251" s="4"/>
      <c r="M251" s="4"/>
      <c r="N251" s="4"/>
      <c r="O251" s="4"/>
    </row>
    <row r="252" spans="2:15" x14ac:dyDescent="0.2">
      <c r="B252" s="4"/>
      <c r="C252" s="6"/>
      <c r="D252" s="4"/>
      <c r="E252" s="4"/>
      <c r="F252" s="4"/>
      <c r="G252" s="4"/>
      <c r="H252" s="4"/>
      <c r="I252" s="4"/>
      <c r="J252" s="4"/>
      <c r="K252" s="4"/>
      <c r="L252" s="4"/>
      <c r="M252" s="4"/>
      <c r="N252" s="4"/>
      <c r="O252" s="4"/>
    </row>
    <row r="253" spans="2:15" x14ac:dyDescent="0.2">
      <c r="B253" s="4"/>
      <c r="C253" s="6"/>
      <c r="D253" s="4"/>
      <c r="E253" s="4"/>
      <c r="F253" s="4"/>
      <c r="G253" s="4"/>
      <c r="H253" s="4"/>
      <c r="I253" s="4"/>
      <c r="J253" s="4"/>
      <c r="K253" s="4"/>
      <c r="L253" s="4"/>
      <c r="M253" s="4"/>
      <c r="N253" s="4"/>
      <c r="O253" s="4"/>
    </row>
    <row r="254" spans="2:15" x14ac:dyDescent="0.2">
      <c r="B254" s="4"/>
      <c r="C254" s="6"/>
      <c r="D254" s="4"/>
      <c r="E254" s="4"/>
      <c r="F254" s="4"/>
      <c r="G254" s="4"/>
      <c r="H254" s="4"/>
      <c r="I254" s="4"/>
      <c r="J254" s="4"/>
      <c r="K254" s="4"/>
      <c r="L254" s="4"/>
      <c r="M254" s="4"/>
      <c r="N254" s="4"/>
      <c r="O254" s="4"/>
    </row>
    <row r="255" spans="2:15" x14ac:dyDescent="0.2">
      <c r="B255" s="4"/>
      <c r="C255" s="6"/>
      <c r="D255" s="4"/>
      <c r="E255" s="4"/>
      <c r="F255" s="4"/>
      <c r="G255" s="4"/>
      <c r="H255" s="4"/>
      <c r="I255" s="4"/>
      <c r="J255" s="4"/>
      <c r="K255" s="4"/>
      <c r="L255" s="4"/>
      <c r="M255" s="4"/>
      <c r="N255" s="4"/>
      <c r="O255" s="4"/>
    </row>
    <row r="256" spans="2:15" x14ac:dyDescent="0.2">
      <c r="B256" s="4"/>
      <c r="C256" s="6"/>
      <c r="D256" s="4"/>
      <c r="E256" s="4"/>
      <c r="F256" s="4"/>
      <c r="G256" s="4"/>
      <c r="H256" s="4"/>
      <c r="I256" s="4"/>
      <c r="J256" s="4"/>
      <c r="K256" s="4"/>
      <c r="L256" s="4"/>
      <c r="M256" s="4"/>
      <c r="N256" s="4"/>
      <c r="O256" s="4"/>
    </row>
    <row r="257" spans="2:15" x14ac:dyDescent="0.2">
      <c r="B257" s="4"/>
      <c r="C257" s="6"/>
      <c r="D257" s="4"/>
      <c r="E257" s="4"/>
      <c r="F257" s="4"/>
      <c r="G257" s="4"/>
      <c r="H257" s="4"/>
      <c r="I257" s="4"/>
      <c r="J257" s="4"/>
      <c r="K257" s="4"/>
      <c r="L257" s="4"/>
      <c r="M257" s="4"/>
      <c r="N257" s="4"/>
      <c r="O257" s="4"/>
    </row>
    <row r="258" spans="2:15" x14ac:dyDescent="0.2">
      <c r="B258" s="4"/>
      <c r="C258" s="6"/>
      <c r="D258" s="4"/>
      <c r="E258" s="4"/>
      <c r="F258" s="4"/>
      <c r="G258" s="4"/>
      <c r="H258" s="4"/>
      <c r="I258" s="4"/>
      <c r="J258" s="4"/>
      <c r="K258" s="4"/>
      <c r="L258" s="4"/>
      <c r="M258" s="4"/>
      <c r="N258" s="4"/>
      <c r="O258" s="4"/>
    </row>
    <row r="259" spans="2:15" x14ac:dyDescent="0.2">
      <c r="B259" s="4"/>
      <c r="C259" s="6"/>
      <c r="D259" s="4"/>
      <c r="E259" s="4"/>
      <c r="F259" s="4"/>
      <c r="G259" s="4"/>
      <c r="H259" s="4"/>
      <c r="I259" s="4"/>
      <c r="J259" s="4"/>
      <c r="K259" s="4"/>
      <c r="L259" s="4"/>
      <c r="M259" s="4"/>
      <c r="N259" s="4"/>
      <c r="O259" s="4"/>
    </row>
    <row r="260" spans="2:15" x14ac:dyDescent="0.2">
      <c r="B260" s="4"/>
      <c r="C260" s="6"/>
      <c r="D260" s="4"/>
      <c r="E260" s="4"/>
      <c r="F260" s="4"/>
      <c r="G260" s="4"/>
      <c r="H260" s="4"/>
      <c r="I260" s="4"/>
      <c r="J260" s="4"/>
      <c r="K260" s="4"/>
      <c r="L260" s="4"/>
      <c r="M260" s="4"/>
      <c r="N260" s="4"/>
      <c r="O260" s="4"/>
    </row>
    <row r="261" spans="2:15" x14ac:dyDescent="0.2">
      <c r="B261" s="4"/>
      <c r="C261" s="6"/>
      <c r="D261" s="4"/>
      <c r="E261" s="4"/>
      <c r="F261" s="4"/>
      <c r="G261" s="4"/>
      <c r="H261" s="4"/>
      <c r="I261" s="4"/>
      <c r="J261" s="4"/>
      <c r="K261" s="4"/>
      <c r="L261" s="4"/>
      <c r="M261" s="4"/>
      <c r="N261" s="4"/>
      <c r="O261" s="4"/>
    </row>
    <row r="262" spans="2:15" x14ac:dyDescent="0.2">
      <c r="B262" s="4"/>
      <c r="C262" s="6"/>
      <c r="D262" s="4"/>
      <c r="E262" s="4"/>
      <c r="F262" s="4"/>
      <c r="G262" s="4"/>
      <c r="H262" s="4"/>
      <c r="I262" s="4"/>
      <c r="J262" s="4"/>
      <c r="K262" s="4"/>
      <c r="L262" s="4"/>
      <c r="M262" s="4"/>
      <c r="N262" s="4"/>
      <c r="O262" s="4"/>
    </row>
    <row r="263" spans="2:15" x14ac:dyDescent="0.2">
      <c r="B263" s="4"/>
      <c r="C263" s="6"/>
      <c r="D263" s="4"/>
      <c r="E263" s="4"/>
      <c r="F263" s="4"/>
      <c r="G263" s="4"/>
      <c r="H263" s="4"/>
      <c r="I263" s="4"/>
      <c r="J263" s="4"/>
      <c r="K263" s="4"/>
      <c r="L263" s="4"/>
      <c r="M263" s="4"/>
      <c r="N263" s="4"/>
      <c r="O263" s="4"/>
    </row>
    <row r="264" spans="2:15" x14ac:dyDescent="0.2">
      <c r="B264" s="4"/>
      <c r="C264" s="6"/>
      <c r="D264" s="4"/>
      <c r="E264" s="4"/>
      <c r="F264" s="4"/>
      <c r="G264" s="4"/>
      <c r="H264" s="4"/>
      <c r="I264" s="4"/>
      <c r="J264" s="4"/>
      <c r="K264" s="4"/>
      <c r="L264" s="4"/>
      <c r="M264" s="4"/>
      <c r="N264" s="4"/>
      <c r="O264" s="4"/>
    </row>
    <row r="265" spans="2:15" x14ac:dyDescent="0.2">
      <c r="B265" s="4"/>
      <c r="C265" s="6"/>
      <c r="D265" s="4"/>
      <c r="E265" s="4"/>
      <c r="F265" s="4"/>
      <c r="G265" s="4"/>
      <c r="H265" s="4"/>
      <c r="I265" s="4"/>
      <c r="J265" s="4"/>
      <c r="K265" s="4"/>
      <c r="L265" s="4"/>
      <c r="M265" s="4"/>
      <c r="N265" s="4"/>
      <c r="O265" s="4"/>
    </row>
    <row r="266" spans="2:15" x14ac:dyDescent="0.2">
      <c r="B266" s="4"/>
      <c r="C266" s="6"/>
      <c r="D266" s="4"/>
      <c r="E266" s="4"/>
      <c r="F266" s="4"/>
      <c r="G266" s="4"/>
      <c r="H266" s="4"/>
      <c r="I266" s="4"/>
      <c r="J266" s="4"/>
      <c r="K266" s="4"/>
      <c r="L266" s="4"/>
      <c r="M266" s="4"/>
      <c r="N266" s="4"/>
      <c r="O266" s="4"/>
    </row>
    <row r="267" spans="2:15" x14ac:dyDescent="0.2">
      <c r="B267" s="4"/>
      <c r="C267" s="6"/>
      <c r="D267" s="4"/>
      <c r="E267" s="4"/>
      <c r="F267" s="4"/>
      <c r="G267" s="4"/>
      <c r="H267" s="4"/>
      <c r="I267" s="4"/>
      <c r="J267" s="4"/>
      <c r="K267" s="4"/>
      <c r="L267" s="4"/>
      <c r="M267" s="4"/>
      <c r="N267" s="4"/>
      <c r="O267" s="4"/>
    </row>
    <row r="268" spans="2:15" x14ac:dyDescent="0.2">
      <c r="B268" s="4"/>
      <c r="C268" s="6"/>
      <c r="D268" s="4"/>
      <c r="E268" s="4"/>
      <c r="F268" s="4"/>
      <c r="G268" s="4"/>
      <c r="H268" s="4"/>
      <c r="I268" s="4"/>
      <c r="J268" s="4"/>
      <c r="K268" s="4"/>
      <c r="L268" s="4"/>
      <c r="M268" s="4"/>
      <c r="N268" s="4"/>
      <c r="O268" s="4"/>
    </row>
    <row r="269" spans="2:15" x14ac:dyDescent="0.2">
      <c r="B269" s="4"/>
      <c r="C269" s="6"/>
      <c r="D269" s="4"/>
      <c r="E269" s="4"/>
      <c r="F269" s="4"/>
      <c r="G269" s="4"/>
      <c r="H269" s="4"/>
      <c r="I269" s="4"/>
      <c r="J269" s="4"/>
      <c r="K269" s="4"/>
      <c r="L269" s="4"/>
      <c r="M269" s="4"/>
      <c r="N269" s="4"/>
      <c r="O269" s="4"/>
    </row>
    <row r="270" spans="2:15" x14ac:dyDescent="0.2">
      <c r="B270" s="4"/>
      <c r="C270" s="6"/>
      <c r="D270" s="4"/>
      <c r="E270" s="4"/>
      <c r="F270" s="4"/>
      <c r="G270" s="4"/>
      <c r="H270" s="4"/>
      <c r="I270" s="4"/>
      <c r="J270" s="4"/>
      <c r="K270" s="4"/>
      <c r="L270" s="4"/>
      <c r="M270" s="4"/>
      <c r="N270" s="4"/>
      <c r="O270" s="4"/>
    </row>
    <row r="271" spans="2:15" x14ac:dyDescent="0.2">
      <c r="B271" s="4"/>
      <c r="C271" s="6"/>
      <c r="D271" s="4"/>
      <c r="E271" s="4"/>
      <c r="F271" s="4"/>
      <c r="G271" s="4"/>
      <c r="H271" s="4"/>
      <c r="I271" s="4"/>
      <c r="J271" s="4"/>
      <c r="K271" s="4"/>
      <c r="L271" s="4"/>
      <c r="M271" s="4"/>
      <c r="N271" s="4"/>
      <c r="O271" s="4"/>
    </row>
    <row r="272" spans="2:15" x14ac:dyDescent="0.2">
      <c r="B272" s="4"/>
      <c r="C272" s="6"/>
      <c r="D272" s="4"/>
      <c r="E272" s="4"/>
      <c r="F272" s="4"/>
      <c r="G272" s="4"/>
      <c r="H272" s="4"/>
      <c r="I272" s="4"/>
      <c r="J272" s="4"/>
      <c r="K272" s="4"/>
      <c r="L272" s="4"/>
      <c r="M272" s="4"/>
      <c r="N272" s="4"/>
      <c r="O272" s="4"/>
    </row>
    <row r="273" spans="2:15" x14ac:dyDescent="0.2">
      <c r="B273" s="4"/>
      <c r="C273" s="6"/>
      <c r="D273" s="4"/>
      <c r="E273" s="4"/>
      <c r="F273" s="4"/>
      <c r="G273" s="4"/>
      <c r="H273" s="4"/>
      <c r="I273" s="4"/>
      <c r="J273" s="4"/>
      <c r="K273" s="4"/>
      <c r="L273" s="4"/>
      <c r="M273" s="4"/>
      <c r="N273" s="4"/>
      <c r="O273" s="4"/>
    </row>
    <row r="274" spans="2:15" x14ac:dyDescent="0.2">
      <c r="B274" s="4"/>
      <c r="C274" s="6"/>
      <c r="D274" s="4"/>
      <c r="E274" s="4"/>
      <c r="F274" s="4"/>
      <c r="G274" s="4"/>
      <c r="H274" s="4"/>
      <c r="I274" s="4"/>
      <c r="J274" s="4"/>
      <c r="K274" s="4"/>
      <c r="L274" s="4"/>
      <c r="M274" s="4"/>
      <c r="N274" s="4"/>
      <c r="O274" s="4"/>
    </row>
    <row r="275" spans="2:15" x14ac:dyDescent="0.2">
      <c r="B275" s="4"/>
      <c r="C275" s="6"/>
      <c r="D275" s="4"/>
      <c r="E275" s="4"/>
      <c r="F275" s="4"/>
      <c r="G275" s="4"/>
      <c r="H275" s="4"/>
      <c r="I275" s="4"/>
      <c r="J275" s="4"/>
      <c r="K275" s="4"/>
      <c r="L275" s="4"/>
      <c r="M275" s="4"/>
      <c r="N275" s="4"/>
      <c r="O275" s="4"/>
    </row>
    <row r="276" spans="2:15" x14ac:dyDescent="0.2">
      <c r="B276" s="4"/>
      <c r="C276" s="6"/>
      <c r="D276" s="4"/>
      <c r="E276" s="4"/>
      <c r="F276" s="4"/>
      <c r="G276" s="4"/>
      <c r="H276" s="4"/>
      <c r="I276" s="4"/>
      <c r="J276" s="4"/>
      <c r="K276" s="4"/>
      <c r="L276" s="4"/>
      <c r="M276" s="4"/>
      <c r="N276" s="4"/>
      <c r="O276" s="4"/>
    </row>
    <row r="277" spans="2:15" x14ac:dyDescent="0.2">
      <c r="B277" s="4"/>
      <c r="C277" s="6"/>
      <c r="D277" s="4"/>
      <c r="E277" s="4"/>
      <c r="F277" s="4"/>
      <c r="G277" s="4"/>
      <c r="H277" s="4"/>
      <c r="I277" s="4"/>
      <c r="J277" s="4"/>
      <c r="K277" s="4"/>
      <c r="L277" s="4"/>
      <c r="M277" s="4"/>
      <c r="N277" s="4"/>
      <c r="O277" s="4"/>
    </row>
    <row r="278" spans="2:15" x14ac:dyDescent="0.2">
      <c r="B278" s="4"/>
      <c r="C278" s="6"/>
      <c r="D278" s="4"/>
      <c r="E278" s="4"/>
      <c r="F278" s="4"/>
      <c r="G278" s="4"/>
      <c r="H278" s="4"/>
      <c r="I278" s="4"/>
      <c r="J278" s="4"/>
      <c r="K278" s="4"/>
      <c r="L278" s="4"/>
      <c r="M278" s="4"/>
      <c r="N278" s="4"/>
      <c r="O278" s="4"/>
    </row>
    <row r="279" spans="2:15" x14ac:dyDescent="0.2">
      <c r="B279" s="4"/>
      <c r="C279" s="6"/>
      <c r="D279" s="4"/>
      <c r="E279" s="4"/>
      <c r="F279" s="4"/>
      <c r="G279" s="4"/>
      <c r="H279" s="4"/>
      <c r="I279" s="4"/>
      <c r="J279" s="4"/>
      <c r="K279" s="4"/>
      <c r="L279" s="4"/>
      <c r="M279" s="4"/>
      <c r="N279" s="4"/>
      <c r="O279" s="4"/>
    </row>
    <row r="280" spans="2:15" x14ac:dyDescent="0.2">
      <c r="B280" s="4"/>
      <c r="C280" s="6"/>
      <c r="D280" s="4"/>
      <c r="E280" s="4"/>
      <c r="F280" s="4"/>
      <c r="G280" s="4"/>
      <c r="H280" s="4"/>
      <c r="I280" s="4"/>
      <c r="J280" s="4"/>
      <c r="K280" s="4"/>
      <c r="L280" s="4"/>
      <c r="M280" s="4"/>
      <c r="N280" s="4"/>
      <c r="O280" s="4"/>
    </row>
    <row r="281" spans="2:15" x14ac:dyDescent="0.2">
      <c r="B281" s="4"/>
      <c r="C281" s="6"/>
      <c r="D281" s="4"/>
      <c r="E281" s="4"/>
      <c r="F281" s="4"/>
      <c r="G281" s="4"/>
      <c r="H281" s="4"/>
      <c r="I281" s="4"/>
      <c r="J281" s="4"/>
      <c r="K281" s="4"/>
      <c r="L281" s="4"/>
      <c r="M281" s="4"/>
      <c r="N281" s="4"/>
      <c r="O281" s="4"/>
    </row>
    <row r="282" spans="2:15" x14ac:dyDescent="0.2">
      <c r="B282" s="4"/>
      <c r="C282" s="6"/>
      <c r="D282" s="4"/>
      <c r="E282" s="4"/>
      <c r="F282" s="4"/>
      <c r="G282" s="4"/>
      <c r="H282" s="4"/>
      <c r="I282" s="4"/>
      <c r="J282" s="4"/>
      <c r="K282" s="4"/>
      <c r="L282" s="4"/>
      <c r="M282" s="4"/>
      <c r="N282" s="4"/>
      <c r="O282" s="4"/>
    </row>
    <row r="283" spans="2:15" x14ac:dyDescent="0.2">
      <c r="B283" s="4"/>
      <c r="C283" s="6"/>
      <c r="D283" s="4"/>
      <c r="E283" s="4"/>
      <c r="F283" s="4"/>
      <c r="G283" s="4"/>
      <c r="H283" s="4"/>
      <c r="I283" s="4"/>
      <c r="J283" s="4"/>
      <c r="K283" s="4"/>
      <c r="L283" s="4"/>
      <c r="M283" s="4"/>
      <c r="N283" s="4"/>
      <c r="O283" s="4"/>
    </row>
    <row r="284" spans="2:15" x14ac:dyDescent="0.2">
      <c r="B284" s="4"/>
      <c r="C284" s="6"/>
      <c r="D284" s="4"/>
      <c r="E284" s="4"/>
      <c r="F284" s="4"/>
      <c r="G284" s="4"/>
      <c r="H284" s="4"/>
      <c r="I284" s="4"/>
      <c r="J284" s="4"/>
      <c r="K284" s="4"/>
      <c r="L284" s="4"/>
      <c r="M284" s="4"/>
      <c r="N284" s="4"/>
      <c r="O284" s="4"/>
    </row>
    <row r="285" spans="2:15" x14ac:dyDescent="0.2">
      <c r="B285" s="4"/>
      <c r="C285" s="6"/>
      <c r="D285" s="4"/>
      <c r="E285" s="4"/>
      <c r="F285" s="4"/>
      <c r="G285" s="4"/>
      <c r="H285" s="4"/>
      <c r="I285" s="4"/>
      <c r="J285" s="4"/>
      <c r="K285" s="4"/>
      <c r="L285" s="4"/>
      <c r="M285" s="4"/>
      <c r="N285" s="4"/>
      <c r="O285" s="4"/>
    </row>
    <row r="286" spans="2:15" x14ac:dyDescent="0.2">
      <c r="B286" s="4"/>
      <c r="C286" s="6"/>
      <c r="D286" s="4"/>
      <c r="E286" s="4"/>
      <c r="F286" s="4"/>
      <c r="G286" s="4"/>
      <c r="H286" s="4"/>
      <c r="I286" s="4"/>
      <c r="J286" s="4"/>
      <c r="K286" s="4"/>
      <c r="L286" s="4"/>
      <c r="M286" s="4"/>
      <c r="N286" s="4"/>
      <c r="O286" s="4"/>
    </row>
    <row r="287" spans="2:15" x14ac:dyDescent="0.2">
      <c r="B287" s="4"/>
      <c r="C287" s="6"/>
      <c r="D287" s="4"/>
      <c r="E287" s="4"/>
      <c r="F287" s="4"/>
      <c r="G287" s="4"/>
      <c r="H287" s="4"/>
      <c r="I287" s="4"/>
      <c r="J287" s="4"/>
      <c r="K287" s="4"/>
      <c r="L287" s="4"/>
      <c r="M287" s="4"/>
      <c r="N287" s="4"/>
      <c r="O287" s="4"/>
    </row>
    <row r="288" spans="2:15" x14ac:dyDescent="0.2">
      <c r="B288" s="4"/>
      <c r="C288" s="6"/>
      <c r="D288" s="4"/>
      <c r="E288" s="4"/>
      <c r="F288" s="4"/>
      <c r="G288" s="4"/>
      <c r="H288" s="4"/>
      <c r="I288" s="4"/>
      <c r="J288" s="4"/>
      <c r="K288" s="4"/>
      <c r="L288" s="4"/>
      <c r="M288" s="4"/>
      <c r="N288" s="4"/>
      <c r="O288" s="4"/>
    </row>
    <row r="289" spans="2:15" x14ac:dyDescent="0.2">
      <c r="B289" s="4"/>
      <c r="C289" s="6"/>
      <c r="D289" s="4"/>
      <c r="E289" s="4"/>
      <c r="F289" s="4"/>
      <c r="G289" s="4"/>
      <c r="H289" s="4"/>
      <c r="I289" s="4"/>
      <c r="J289" s="4"/>
      <c r="K289" s="4"/>
      <c r="L289" s="4"/>
      <c r="M289" s="4"/>
      <c r="N289" s="4"/>
      <c r="O289" s="4"/>
    </row>
    <row r="290" spans="2:15" x14ac:dyDescent="0.2">
      <c r="B290" s="4"/>
      <c r="C290" s="6"/>
      <c r="D290" s="4"/>
      <c r="E290" s="4"/>
      <c r="F290" s="4"/>
      <c r="G290" s="4"/>
      <c r="H290" s="4"/>
      <c r="I290" s="4"/>
      <c r="J290" s="4"/>
      <c r="K290" s="4"/>
      <c r="L290" s="4"/>
      <c r="M290" s="4"/>
      <c r="N290" s="4"/>
      <c r="O290" s="4"/>
    </row>
    <row r="291" spans="2:15" x14ac:dyDescent="0.2">
      <c r="B291" s="4"/>
      <c r="C291" s="6"/>
      <c r="D291" s="4"/>
      <c r="E291" s="4"/>
      <c r="F291" s="4"/>
      <c r="G291" s="4"/>
      <c r="H291" s="4"/>
      <c r="I291" s="4"/>
      <c r="J291" s="4"/>
      <c r="K291" s="4"/>
      <c r="L291" s="4"/>
      <c r="M291" s="4"/>
      <c r="N291" s="4"/>
      <c r="O291" s="4"/>
    </row>
    <row r="292" spans="2:15" x14ac:dyDescent="0.2">
      <c r="B292" s="4"/>
      <c r="C292" s="6"/>
      <c r="D292" s="4"/>
      <c r="E292" s="4"/>
      <c r="F292" s="4"/>
      <c r="G292" s="4"/>
      <c r="H292" s="4"/>
      <c r="I292" s="4"/>
      <c r="J292" s="4"/>
      <c r="K292" s="4"/>
      <c r="L292" s="4"/>
      <c r="M292" s="4"/>
      <c r="N292" s="4"/>
      <c r="O292" s="4"/>
    </row>
    <row r="293" spans="2:15" x14ac:dyDescent="0.2">
      <c r="B293" s="4"/>
      <c r="C293" s="6"/>
      <c r="D293" s="4"/>
      <c r="E293" s="4"/>
      <c r="F293" s="4"/>
      <c r="G293" s="4"/>
      <c r="H293" s="4"/>
      <c r="I293" s="4"/>
      <c r="J293" s="4"/>
      <c r="K293" s="4"/>
      <c r="L293" s="4"/>
      <c r="M293" s="4"/>
      <c r="N293" s="4"/>
      <c r="O293" s="4"/>
    </row>
    <row r="294" spans="2:15" x14ac:dyDescent="0.2">
      <c r="B294" s="4"/>
      <c r="C294" s="6"/>
      <c r="D294" s="4"/>
      <c r="E294" s="4"/>
      <c r="F294" s="4"/>
      <c r="G294" s="4"/>
      <c r="H294" s="4"/>
      <c r="I294" s="4"/>
      <c r="J294" s="4"/>
      <c r="K294" s="4"/>
      <c r="L294" s="4"/>
      <c r="M294" s="4"/>
      <c r="N294" s="4"/>
      <c r="O294" s="4"/>
    </row>
    <row r="295" spans="2:15" x14ac:dyDescent="0.2">
      <c r="B295" s="4"/>
      <c r="C295" s="6"/>
      <c r="D295" s="4"/>
      <c r="E295" s="4"/>
      <c r="F295" s="4"/>
      <c r="G295" s="4"/>
      <c r="H295" s="4"/>
      <c r="I295" s="4"/>
      <c r="J295" s="4"/>
      <c r="K295" s="4"/>
      <c r="L295" s="4"/>
      <c r="M295" s="4"/>
      <c r="N295" s="4"/>
      <c r="O295" s="4"/>
    </row>
    <row r="296" spans="2:15" x14ac:dyDescent="0.2">
      <c r="B296" s="4"/>
      <c r="C296" s="6"/>
      <c r="D296" s="4"/>
      <c r="E296" s="4"/>
      <c r="F296" s="4"/>
      <c r="G296" s="4"/>
      <c r="H296" s="4"/>
      <c r="I296" s="4"/>
      <c r="J296" s="4"/>
      <c r="K296" s="4"/>
      <c r="L296" s="4"/>
      <c r="M296" s="4"/>
      <c r="N296" s="4"/>
      <c r="O296" s="4"/>
    </row>
    <row r="297" spans="2:15" x14ac:dyDescent="0.2">
      <c r="B297" s="4"/>
      <c r="C297" s="6"/>
      <c r="D297" s="4"/>
      <c r="E297" s="4"/>
      <c r="F297" s="4"/>
      <c r="G297" s="4"/>
      <c r="H297" s="4"/>
      <c r="I297" s="4"/>
      <c r="J297" s="4"/>
      <c r="K297" s="4"/>
      <c r="L297" s="4"/>
      <c r="M297" s="4"/>
      <c r="N297" s="4"/>
      <c r="O297" s="4"/>
    </row>
    <row r="298" spans="2:15" x14ac:dyDescent="0.2">
      <c r="B298" s="4"/>
      <c r="C298" s="6"/>
      <c r="D298" s="4"/>
      <c r="E298" s="4"/>
      <c r="F298" s="4"/>
      <c r="G298" s="4"/>
      <c r="H298" s="4"/>
      <c r="I298" s="4"/>
      <c r="J298" s="4"/>
      <c r="K298" s="4"/>
      <c r="L298" s="4"/>
      <c r="M298" s="4"/>
      <c r="N298" s="4"/>
      <c r="O298" s="4"/>
    </row>
    <row r="299" spans="2:15" x14ac:dyDescent="0.2">
      <c r="B299" s="4"/>
      <c r="C299" s="6"/>
      <c r="D299" s="4"/>
      <c r="E299" s="4"/>
      <c r="F299" s="4"/>
      <c r="G299" s="4"/>
      <c r="H299" s="4"/>
      <c r="I299" s="4"/>
      <c r="J299" s="4"/>
      <c r="K299" s="4"/>
      <c r="L299" s="4"/>
      <c r="M299" s="4"/>
      <c r="N299" s="4"/>
      <c r="O299" s="4"/>
    </row>
    <row r="300" spans="2:15" x14ac:dyDescent="0.2">
      <c r="B300" s="4"/>
      <c r="C300" s="6"/>
      <c r="D300" s="4"/>
      <c r="E300" s="4"/>
      <c r="F300" s="4"/>
      <c r="G300" s="4"/>
      <c r="H300" s="4"/>
      <c r="I300" s="4"/>
      <c r="J300" s="4"/>
      <c r="K300" s="4"/>
      <c r="L300" s="4"/>
      <c r="M300" s="4"/>
      <c r="N300" s="4"/>
      <c r="O300" s="4"/>
    </row>
    <row r="301" spans="2:15" x14ac:dyDescent="0.2">
      <c r="B301" s="4"/>
      <c r="C301" s="6"/>
      <c r="D301" s="4"/>
      <c r="E301" s="4"/>
      <c r="F301" s="4"/>
      <c r="G301" s="4"/>
      <c r="H301" s="4"/>
      <c r="I301" s="4"/>
      <c r="J301" s="4"/>
      <c r="K301" s="4"/>
      <c r="L301" s="4"/>
      <c r="M301" s="4"/>
      <c r="N301" s="4"/>
      <c r="O301" s="4"/>
    </row>
    <row r="302" spans="2:15" x14ac:dyDescent="0.2">
      <c r="B302" s="4"/>
      <c r="C302" s="6"/>
      <c r="D302" s="4"/>
      <c r="E302" s="4"/>
      <c r="F302" s="4"/>
      <c r="G302" s="4"/>
      <c r="H302" s="4"/>
      <c r="I302" s="4"/>
      <c r="J302" s="4"/>
      <c r="K302" s="4"/>
      <c r="L302" s="4"/>
      <c r="M302" s="4"/>
      <c r="N302" s="4"/>
      <c r="O302" s="4"/>
    </row>
    <row r="303" spans="2:15" x14ac:dyDescent="0.2">
      <c r="B303" s="4"/>
      <c r="C303" s="6"/>
      <c r="D303" s="4"/>
      <c r="E303" s="4"/>
      <c r="F303" s="4"/>
      <c r="G303" s="4"/>
      <c r="H303" s="4"/>
      <c r="I303" s="4"/>
      <c r="J303" s="4"/>
      <c r="K303" s="4"/>
      <c r="L303" s="4"/>
      <c r="M303" s="4"/>
      <c r="N303" s="4"/>
      <c r="O303" s="4"/>
    </row>
    <row r="304" spans="2:15" x14ac:dyDescent="0.2">
      <c r="B304" s="4"/>
      <c r="C304" s="6"/>
      <c r="D304" s="4"/>
      <c r="E304" s="4"/>
      <c r="F304" s="4"/>
      <c r="G304" s="4"/>
      <c r="H304" s="4"/>
      <c r="I304" s="4"/>
      <c r="J304" s="4"/>
      <c r="K304" s="4"/>
      <c r="L304" s="4"/>
      <c r="M304" s="4"/>
      <c r="N304" s="4"/>
      <c r="O304" s="4"/>
    </row>
    <row r="305" spans="2:15" x14ac:dyDescent="0.2">
      <c r="B305" s="4"/>
      <c r="C305" s="6"/>
      <c r="D305" s="4"/>
      <c r="E305" s="4"/>
      <c r="F305" s="4"/>
      <c r="G305" s="4"/>
      <c r="H305" s="4"/>
      <c r="I305" s="4"/>
      <c r="J305" s="4"/>
      <c r="K305" s="4"/>
      <c r="L305" s="4"/>
      <c r="M305" s="4"/>
      <c r="N305" s="4"/>
      <c r="O305" s="4"/>
    </row>
    <row r="306" spans="2:15" x14ac:dyDescent="0.2">
      <c r="B306" s="4"/>
      <c r="C306" s="6"/>
      <c r="D306" s="4"/>
      <c r="E306" s="4"/>
      <c r="F306" s="4"/>
      <c r="G306" s="4"/>
      <c r="H306" s="4"/>
      <c r="I306" s="4"/>
      <c r="J306" s="4"/>
      <c r="K306" s="4"/>
      <c r="L306" s="4"/>
      <c r="M306" s="4"/>
      <c r="N306" s="4"/>
      <c r="O306" s="4"/>
    </row>
    <row r="307" spans="2:15" x14ac:dyDescent="0.2">
      <c r="B307" s="4"/>
      <c r="C307" s="6"/>
      <c r="D307" s="4"/>
      <c r="E307" s="4"/>
      <c r="F307" s="4"/>
      <c r="G307" s="4"/>
      <c r="H307" s="4"/>
      <c r="I307" s="4"/>
      <c r="J307" s="4"/>
      <c r="K307" s="4"/>
      <c r="L307" s="4"/>
      <c r="M307" s="4"/>
      <c r="N307" s="4"/>
      <c r="O307" s="4"/>
    </row>
    <row r="308" spans="2:15" x14ac:dyDescent="0.2">
      <c r="B308" s="4"/>
      <c r="C308" s="6"/>
      <c r="D308" s="4"/>
      <c r="E308" s="4"/>
      <c r="F308" s="4"/>
      <c r="G308" s="4"/>
      <c r="H308" s="4"/>
      <c r="I308" s="4"/>
      <c r="J308" s="4"/>
      <c r="K308" s="4"/>
      <c r="L308" s="4"/>
      <c r="M308" s="4"/>
      <c r="N308" s="4"/>
      <c r="O308" s="4"/>
    </row>
    <row r="309" spans="2:15" x14ac:dyDescent="0.2">
      <c r="B309" s="4"/>
      <c r="C309" s="6"/>
      <c r="D309" s="4"/>
      <c r="E309" s="4"/>
      <c r="F309" s="4"/>
      <c r="G309" s="4"/>
      <c r="H309" s="4"/>
      <c r="I309" s="4"/>
      <c r="J309" s="4"/>
      <c r="K309" s="4"/>
      <c r="L309" s="4"/>
      <c r="M309" s="4"/>
      <c r="N309" s="4"/>
      <c r="O309" s="4"/>
    </row>
    <row r="310" spans="2:15" x14ac:dyDescent="0.2">
      <c r="B310" s="4"/>
      <c r="C310" s="6"/>
      <c r="D310" s="4"/>
      <c r="E310" s="4"/>
      <c r="F310" s="4"/>
      <c r="G310" s="4"/>
      <c r="H310" s="4"/>
      <c r="I310" s="4"/>
      <c r="J310" s="4"/>
      <c r="K310" s="4"/>
      <c r="L310" s="4"/>
      <c r="M310" s="4"/>
      <c r="N310" s="4"/>
      <c r="O310" s="4"/>
    </row>
    <row r="311" spans="2:15" x14ac:dyDescent="0.2">
      <c r="B311" s="4"/>
      <c r="C311" s="6"/>
      <c r="D311" s="4"/>
      <c r="E311" s="4"/>
      <c r="F311" s="4"/>
      <c r="G311" s="4"/>
      <c r="H311" s="4"/>
      <c r="I311" s="4"/>
      <c r="J311" s="4"/>
      <c r="K311" s="4"/>
      <c r="L311" s="4"/>
      <c r="M311" s="4"/>
      <c r="N311" s="4"/>
      <c r="O311" s="4"/>
    </row>
    <row r="312" spans="2:15" x14ac:dyDescent="0.2">
      <c r="B312" s="4"/>
      <c r="C312" s="6"/>
      <c r="D312" s="4"/>
      <c r="E312" s="4"/>
      <c r="F312" s="4"/>
      <c r="G312" s="4"/>
      <c r="H312" s="4"/>
      <c r="I312" s="4"/>
      <c r="J312" s="4"/>
      <c r="K312" s="4"/>
      <c r="L312" s="4"/>
      <c r="M312" s="4"/>
      <c r="N312" s="4"/>
      <c r="O312" s="4"/>
    </row>
    <row r="313" spans="2:15" x14ac:dyDescent="0.2">
      <c r="B313" s="4"/>
      <c r="C313" s="6"/>
      <c r="D313" s="4"/>
      <c r="E313" s="4"/>
      <c r="F313" s="4"/>
      <c r="G313" s="4"/>
      <c r="H313" s="4"/>
      <c r="I313" s="4"/>
      <c r="J313" s="4"/>
      <c r="K313" s="4"/>
      <c r="L313" s="4"/>
      <c r="M313" s="4"/>
      <c r="N313" s="4"/>
      <c r="O313" s="4"/>
    </row>
    <row r="314" spans="2:15" x14ac:dyDescent="0.2">
      <c r="B314" s="4"/>
      <c r="C314" s="6"/>
      <c r="D314" s="4"/>
      <c r="E314" s="4"/>
      <c r="F314" s="4"/>
      <c r="G314" s="4"/>
      <c r="H314" s="4"/>
      <c r="I314" s="4"/>
      <c r="J314" s="4"/>
      <c r="K314" s="4"/>
      <c r="L314" s="4"/>
      <c r="M314" s="4"/>
      <c r="N314" s="4"/>
      <c r="O314" s="4"/>
    </row>
    <row r="315" spans="2:15" x14ac:dyDescent="0.2">
      <c r="B315" s="4"/>
      <c r="C315" s="6"/>
      <c r="D315" s="4"/>
      <c r="E315" s="4"/>
      <c r="F315" s="4"/>
      <c r="G315" s="4"/>
      <c r="H315" s="4"/>
      <c r="I315" s="4"/>
      <c r="J315" s="4"/>
      <c r="K315" s="4"/>
      <c r="L315" s="4"/>
      <c r="M315" s="4"/>
      <c r="N315" s="4"/>
      <c r="O315" s="4"/>
    </row>
    <row r="316" spans="2:15" x14ac:dyDescent="0.2">
      <c r="B316" s="4"/>
      <c r="C316" s="6"/>
      <c r="D316" s="4"/>
      <c r="E316" s="4"/>
      <c r="F316" s="4"/>
      <c r="G316" s="4"/>
      <c r="H316" s="4"/>
      <c r="I316" s="4"/>
      <c r="J316" s="4"/>
      <c r="K316" s="4"/>
      <c r="L316" s="4"/>
      <c r="M316" s="4"/>
      <c r="N316" s="4"/>
      <c r="O316" s="4"/>
    </row>
    <row r="317" spans="2:15" x14ac:dyDescent="0.2">
      <c r="B317" s="4"/>
      <c r="C317" s="6"/>
      <c r="D317" s="4"/>
      <c r="E317" s="4"/>
      <c r="F317" s="4"/>
      <c r="G317" s="4"/>
      <c r="H317" s="4"/>
      <c r="I317" s="4"/>
      <c r="J317" s="4"/>
      <c r="K317" s="4"/>
      <c r="L317" s="4"/>
      <c r="M317" s="4"/>
      <c r="N317" s="4"/>
      <c r="O317" s="4"/>
    </row>
    <row r="318" spans="2:15" x14ac:dyDescent="0.2">
      <c r="B318" s="4"/>
      <c r="C318" s="6"/>
      <c r="D318" s="4"/>
      <c r="E318" s="4"/>
      <c r="F318" s="4"/>
      <c r="G318" s="4"/>
      <c r="H318" s="4"/>
      <c r="I318" s="4"/>
      <c r="J318" s="4"/>
      <c r="K318" s="4"/>
      <c r="L318" s="4"/>
      <c r="M318" s="4"/>
      <c r="N318" s="4"/>
      <c r="O318" s="4"/>
    </row>
    <row r="319" spans="2:15" x14ac:dyDescent="0.2">
      <c r="B319" s="4"/>
      <c r="C319" s="6"/>
      <c r="D319" s="4"/>
      <c r="E319" s="4"/>
      <c r="F319" s="4"/>
      <c r="G319" s="4"/>
      <c r="H319" s="4"/>
      <c r="I319" s="4"/>
      <c r="J319" s="4"/>
      <c r="K319" s="4"/>
      <c r="L319" s="4"/>
      <c r="M319" s="4"/>
      <c r="N319" s="4"/>
      <c r="O319" s="4"/>
    </row>
    <row r="320" spans="2:15" x14ac:dyDescent="0.2">
      <c r="B320" s="4"/>
      <c r="C320" s="6"/>
      <c r="D320" s="4"/>
      <c r="E320" s="4"/>
      <c r="F320" s="4"/>
      <c r="G320" s="4"/>
      <c r="H320" s="4"/>
      <c r="I320" s="4"/>
      <c r="J320" s="4"/>
      <c r="K320" s="4"/>
      <c r="L320" s="4"/>
      <c r="M320" s="4"/>
      <c r="N320" s="4"/>
      <c r="O320" s="4"/>
    </row>
    <row r="321" spans="2:15" x14ac:dyDescent="0.2">
      <c r="B321" s="4"/>
      <c r="C321" s="6"/>
      <c r="D321" s="4"/>
      <c r="E321" s="4"/>
      <c r="F321" s="4"/>
      <c r="G321" s="4"/>
      <c r="H321" s="4"/>
      <c r="I321" s="4"/>
      <c r="J321" s="4"/>
      <c r="K321" s="4"/>
      <c r="L321" s="4"/>
      <c r="M321" s="4"/>
      <c r="N321" s="4"/>
      <c r="O321" s="4"/>
    </row>
    <row r="322" spans="2:15" x14ac:dyDescent="0.2">
      <c r="B322" s="4"/>
      <c r="C322" s="6"/>
      <c r="D322" s="4"/>
      <c r="E322" s="4"/>
      <c r="F322" s="4"/>
      <c r="G322" s="4"/>
      <c r="H322" s="4"/>
      <c r="I322" s="4"/>
      <c r="J322" s="4"/>
      <c r="K322" s="4"/>
      <c r="L322" s="4"/>
      <c r="M322" s="4"/>
      <c r="N322" s="4"/>
      <c r="O322" s="4"/>
    </row>
    <row r="323" spans="2:15" x14ac:dyDescent="0.2">
      <c r="B323" s="4"/>
      <c r="C323" s="6"/>
      <c r="D323" s="4"/>
      <c r="E323" s="4"/>
      <c r="F323" s="4"/>
      <c r="G323" s="4"/>
      <c r="H323" s="4"/>
      <c r="I323" s="4"/>
      <c r="J323" s="4"/>
      <c r="K323" s="4"/>
      <c r="L323" s="4"/>
      <c r="M323" s="4"/>
      <c r="N323" s="4"/>
      <c r="O323" s="4"/>
    </row>
    <row r="324" spans="2:15" x14ac:dyDescent="0.2">
      <c r="B324" s="4"/>
      <c r="C324" s="6"/>
      <c r="D324" s="4"/>
      <c r="E324" s="4"/>
      <c r="F324" s="4"/>
      <c r="G324" s="4"/>
      <c r="H324" s="4"/>
      <c r="I324" s="4"/>
      <c r="J324" s="4"/>
      <c r="K324" s="4"/>
      <c r="L324" s="4"/>
      <c r="M324" s="4"/>
      <c r="N324" s="4"/>
      <c r="O324" s="4"/>
    </row>
    <row r="325" spans="2:15" x14ac:dyDescent="0.2">
      <c r="B325" s="4"/>
      <c r="C325" s="6"/>
      <c r="D325" s="4"/>
      <c r="E325" s="4"/>
      <c r="F325" s="4"/>
      <c r="G325" s="4"/>
      <c r="H325" s="4"/>
      <c r="I325" s="4"/>
      <c r="J325" s="4"/>
      <c r="K325" s="4"/>
      <c r="L325" s="4"/>
      <c r="M325" s="4"/>
      <c r="N325" s="4"/>
      <c r="O325" s="4"/>
    </row>
    <row r="326" spans="2:15" x14ac:dyDescent="0.2">
      <c r="B326" s="4"/>
      <c r="C326" s="6"/>
      <c r="D326" s="4"/>
      <c r="E326" s="4"/>
      <c r="F326" s="4"/>
      <c r="G326" s="4"/>
      <c r="H326" s="4"/>
      <c r="I326" s="4"/>
      <c r="J326" s="4"/>
      <c r="K326" s="4"/>
      <c r="L326" s="4"/>
      <c r="M326" s="4"/>
      <c r="N326" s="4"/>
      <c r="O326" s="4"/>
    </row>
    <row r="327" spans="2:15" x14ac:dyDescent="0.2">
      <c r="B327" s="4"/>
      <c r="C327" s="6"/>
      <c r="D327" s="4"/>
      <c r="E327" s="4"/>
      <c r="F327" s="4"/>
      <c r="G327" s="4"/>
      <c r="H327" s="4"/>
      <c r="I327" s="4"/>
      <c r="J327" s="4"/>
      <c r="K327" s="4"/>
      <c r="L327" s="4"/>
      <c r="M327" s="4"/>
      <c r="N327" s="4"/>
      <c r="O327" s="4"/>
    </row>
    <row r="328" spans="2:15" x14ac:dyDescent="0.2">
      <c r="B328" s="4"/>
      <c r="C328" s="6"/>
      <c r="D328" s="4"/>
      <c r="E328" s="4"/>
      <c r="F328" s="4"/>
      <c r="G328" s="4"/>
      <c r="H328" s="4"/>
      <c r="I328" s="4"/>
      <c r="J328" s="4"/>
      <c r="K328" s="4"/>
      <c r="L328" s="4"/>
      <c r="M328" s="4"/>
      <c r="N328" s="4"/>
      <c r="O328" s="4"/>
    </row>
    <row r="329" spans="2:15" x14ac:dyDescent="0.2">
      <c r="B329" s="4"/>
      <c r="C329" s="6"/>
      <c r="D329" s="4"/>
      <c r="E329" s="4"/>
      <c r="F329" s="4"/>
      <c r="G329" s="4"/>
      <c r="H329" s="4"/>
      <c r="I329" s="4"/>
      <c r="J329" s="4"/>
      <c r="K329" s="4"/>
      <c r="L329" s="4"/>
      <c r="M329" s="4"/>
      <c r="N329" s="4"/>
      <c r="O329" s="4"/>
    </row>
    <row r="330" spans="2:15" x14ac:dyDescent="0.2">
      <c r="B330" s="4"/>
      <c r="C330" s="6"/>
      <c r="D330" s="4"/>
      <c r="E330" s="4"/>
      <c r="F330" s="4"/>
      <c r="G330" s="4"/>
      <c r="H330" s="4"/>
      <c r="I330" s="4"/>
      <c r="J330" s="4"/>
      <c r="K330" s="4"/>
      <c r="L330" s="4"/>
      <c r="M330" s="4"/>
      <c r="N330" s="4"/>
      <c r="O330" s="4"/>
    </row>
    <row r="331" spans="2:15" x14ac:dyDescent="0.2">
      <c r="B331" s="4"/>
      <c r="C331" s="6"/>
      <c r="D331" s="4"/>
      <c r="E331" s="4"/>
      <c r="F331" s="4"/>
      <c r="G331" s="4"/>
      <c r="H331" s="4"/>
      <c r="I331" s="4"/>
      <c r="J331" s="4"/>
      <c r="K331" s="4"/>
      <c r="L331" s="4"/>
      <c r="M331" s="4"/>
      <c r="N331" s="4"/>
      <c r="O331" s="4"/>
    </row>
    <row r="332" spans="2:15" x14ac:dyDescent="0.2">
      <c r="B332" s="4"/>
      <c r="C332" s="6"/>
      <c r="D332" s="4"/>
      <c r="E332" s="4"/>
      <c r="F332" s="4"/>
      <c r="G332" s="4"/>
      <c r="H332" s="4"/>
      <c r="I332" s="4"/>
      <c r="J332" s="4"/>
      <c r="K332" s="4"/>
      <c r="L332" s="4"/>
      <c r="M332" s="4"/>
      <c r="N332" s="4"/>
      <c r="O332" s="4"/>
    </row>
    <row r="333" spans="2:15" x14ac:dyDescent="0.2">
      <c r="B333" s="4"/>
      <c r="C333" s="6"/>
      <c r="D333" s="4"/>
      <c r="E333" s="4"/>
      <c r="F333" s="4"/>
      <c r="G333" s="4"/>
      <c r="H333" s="4"/>
      <c r="I333" s="4"/>
      <c r="J333" s="4"/>
      <c r="K333" s="4"/>
      <c r="L333" s="4"/>
      <c r="M333" s="4"/>
      <c r="N333" s="4"/>
      <c r="O333" s="4"/>
    </row>
    <row r="334" spans="2:15" x14ac:dyDescent="0.2">
      <c r="B334" s="4"/>
      <c r="C334" s="6"/>
      <c r="D334" s="4"/>
      <c r="E334" s="4"/>
      <c r="F334" s="4"/>
      <c r="G334" s="4"/>
      <c r="H334" s="4"/>
      <c r="I334" s="4"/>
      <c r="J334" s="4"/>
      <c r="K334" s="4"/>
      <c r="L334" s="4"/>
      <c r="M334" s="4"/>
      <c r="N334" s="4"/>
      <c r="O334" s="4"/>
    </row>
    <row r="335" spans="2:15" x14ac:dyDescent="0.2">
      <c r="B335" s="4"/>
      <c r="C335" s="6"/>
      <c r="D335" s="4"/>
      <c r="E335" s="4"/>
      <c r="F335" s="4"/>
      <c r="G335" s="4"/>
      <c r="H335" s="4"/>
      <c r="I335" s="4"/>
      <c r="J335" s="4"/>
      <c r="K335" s="4"/>
      <c r="L335" s="4"/>
      <c r="M335" s="4"/>
      <c r="N335" s="4"/>
      <c r="O335" s="4"/>
    </row>
    <row r="336" spans="2:15" x14ac:dyDescent="0.2">
      <c r="B336" s="4"/>
      <c r="C336" s="6"/>
      <c r="D336" s="4"/>
      <c r="E336" s="4"/>
      <c r="F336" s="4"/>
      <c r="G336" s="4"/>
      <c r="H336" s="4"/>
      <c r="I336" s="4"/>
      <c r="J336" s="4"/>
      <c r="K336" s="4"/>
      <c r="L336" s="4"/>
      <c r="M336" s="4"/>
      <c r="N336" s="4"/>
      <c r="O336" s="4"/>
    </row>
    <row r="337" spans="2:15" x14ac:dyDescent="0.2">
      <c r="B337" s="4"/>
      <c r="C337" s="6"/>
      <c r="D337" s="4"/>
      <c r="E337" s="4"/>
      <c r="F337" s="4"/>
      <c r="G337" s="4"/>
      <c r="H337" s="4"/>
      <c r="I337" s="4"/>
      <c r="J337" s="4"/>
      <c r="K337" s="4"/>
      <c r="L337" s="4"/>
      <c r="M337" s="4"/>
      <c r="N337" s="4"/>
      <c r="O337" s="4"/>
    </row>
    <row r="338" spans="2:15" x14ac:dyDescent="0.2">
      <c r="B338" s="4"/>
      <c r="C338" s="6"/>
      <c r="D338" s="4"/>
      <c r="E338" s="4"/>
      <c r="F338" s="4"/>
      <c r="G338" s="4"/>
      <c r="H338" s="4"/>
      <c r="I338" s="4"/>
      <c r="J338" s="4"/>
      <c r="K338" s="4"/>
      <c r="L338" s="4"/>
      <c r="M338" s="4"/>
      <c r="N338" s="4"/>
      <c r="O338" s="4"/>
    </row>
    <row r="339" spans="2:15" x14ac:dyDescent="0.2">
      <c r="B339" s="4"/>
      <c r="C339" s="6"/>
      <c r="D339" s="4"/>
      <c r="E339" s="4"/>
      <c r="F339" s="4"/>
      <c r="G339" s="4"/>
      <c r="H339" s="4"/>
      <c r="I339" s="4"/>
      <c r="J339" s="4"/>
      <c r="K339" s="4"/>
      <c r="L339" s="4"/>
      <c r="M339" s="4"/>
      <c r="N339" s="4"/>
      <c r="O339" s="4"/>
    </row>
    <row r="340" spans="2:15" x14ac:dyDescent="0.2">
      <c r="B340" s="4"/>
      <c r="C340" s="6"/>
      <c r="D340" s="4"/>
      <c r="E340" s="4"/>
      <c r="F340" s="4"/>
      <c r="G340" s="4"/>
      <c r="H340" s="4"/>
      <c r="I340" s="4"/>
      <c r="J340" s="4"/>
      <c r="K340" s="4"/>
      <c r="L340" s="4"/>
      <c r="M340" s="4"/>
      <c r="N340" s="4"/>
      <c r="O340" s="4"/>
    </row>
    <row r="341" spans="2:15" x14ac:dyDescent="0.2">
      <c r="B341" s="4"/>
      <c r="C341" s="6"/>
      <c r="D341" s="4"/>
      <c r="E341" s="4"/>
      <c r="F341" s="4"/>
      <c r="G341" s="4"/>
      <c r="H341" s="4"/>
      <c r="I341" s="4"/>
      <c r="J341" s="4"/>
      <c r="K341" s="4"/>
      <c r="L341" s="4"/>
      <c r="M341" s="4"/>
      <c r="N341" s="4"/>
      <c r="O341" s="4"/>
    </row>
    <row r="342" spans="2:15" x14ac:dyDescent="0.2">
      <c r="B342" s="4"/>
      <c r="C342" s="6"/>
      <c r="D342" s="4"/>
      <c r="E342" s="4"/>
      <c r="F342" s="4"/>
      <c r="G342" s="4"/>
      <c r="H342" s="4"/>
      <c r="I342" s="4"/>
      <c r="J342" s="4"/>
      <c r="K342" s="4"/>
      <c r="L342" s="4"/>
      <c r="M342" s="4"/>
      <c r="N342" s="4"/>
      <c r="O342" s="4"/>
    </row>
    <row r="343" spans="2:15" x14ac:dyDescent="0.2">
      <c r="B343" s="4"/>
      <c r="C343" s="6"/>
      <c r="D343" s="4"/>
      <c r="E343" s="4"/>
      <c r="F343" s="4"/>
      <c r="G343" s="4"/>
      <c r="H343" s="4"/>
      <c r="I343" s="4"/>
      <c r="J343" s="4"/>
      <c r="K343" s="4"/>
      <c r="L343" s="4"/>
      <c r="M343" s="4"/>
      <c r="N343" s="4"/>
      <c r="O343" s="4"/>
    </row>
    <row r="344" spans="2:15" x14ac:dyDescent="0.2">
      <c r="B344" s="4"/>
      <c r="C344" s="6"/>
      <c r="D344" s="4"/>
      <c r="E344" s="4"/>
      <c r="F344" s="4"/>
      <c r="G344" s="4"/>
      <c r="H344" s="4"/>
      <c r="I344" s="4"/>
      <c r="J344" s="4"/>
      <c r="K344" s="4"/>
      <c r="L344" s="4"/>
      <c r="M344" s="4"/>
      <c r="N344" s="4"/>
      <c r="O344" s="4"/>
    </row>
    <row r="345" spans="2:15" x14ac:dyDescent="0.2">
      <c r="B345" s="4"/>
      <c r="C345" s="6"/>
      <c r="D345" s="4"/>
      <c r="E345" s="4"/>
      <c r="F345" s="4"/>
      <c r="G345" s="4"/>
      <c r="H345" s="4"/>
      <c r="I345" s="4"/>
      <c r="J345" s="4"/>
      <c r="K345" s="4"/>
      <c r="L345" s="4"/>
      <c r="M345" s="4"/>
      <c r="N345" s="4"/>
      <c r="O345" s="4"/>
    </row>
    <row r="346" spans="2:15" x14ac:dyDescent="0.2">
      <c r="B346" s="4"/>
      <c r="C346" s="6"/>
      <c r="D346" s="4"/>
      <c r="E346" s="4"/>
      <c r="F346" s="4"/>
      <c r="G346" s="4"/>
      <c r="H346" s="4"/>
      <c r="I346" s="4"/>
      <c r="J346" s="4"/>
      <c r="K346" s="4"/>
      <c r="L346" s="4"/>
      <c r="M346" s="4"/>
      <c r="N346" s="4"/>
      <c r="O346" s="4"/>
    </row>
    <row r="347" spans="2:15" x14ac:dyDescent="0.2">
      <c r="B347" s="4"/>
      <c r="C347" s="6"/>
      <c r="D347" s="4"/>
      <c r="E347" s="4"/>
      <c r="F347" s="4"/>
      <c r="G347" s="4"/>
      <c r="H347" s="4"/>
      <c r="I347" s="4"/>
      <c r="J347" s="4"/>
      <c r="K347" s="4"/>
      <c r="L347" s="4"/>
      <c r="M347" s="4"/>
      <c r="N347" s="4"/>
      <c r="O347" s="4"/>
    </row>
    <row r="348" spans="2:15" x14ac:dyDescent="0.2">
      <c r="B348" s="4"/>
      <c r="C348" s="6"/>
      <c r="D348" s="4"/>
      <c r="E348" s="4"/>
      <c r="F348" s="4"/>
      <c r="G348" s="4"/>
      <c r="H348" s="4"/>
      <c r="I348" s="4"/>
      <c r="J348" s="4"/>
      <c r="K348" s="4"/>
      <c r="L348" s="4"/>
      <c r="M348" s="4"/>
      <c r="N348" s="4"/>
      <c r="O348" s="4"/>
    </row>
    <row r="349" spans="2:15" x14ac:dyDescent="0.2">
      <c r="B349" s="4"/>
      <c r="C349" s="6"/>
      <c r="D349" s="4"/>
      <c r="E349" s="4"/>
      <c r="F349" s="4"/>
      <c r="G349" s="4"/>
      <c r="H349" s="4"/>
      <c r="I349" s="4"/>
      <c r="J349" s="4"/>
      <c r="K349" s="4"/>
      <c r="L349" s="4"/>
      <c r="M349" s="4"/>
      <c r="N349" s="4"/>
      <c r="O349" s="4"/>
    </row>
    <row r="350" spans="2:15" x14ac:dyDescent="0.2">
      <c r="B350" s="4"/>
      <c r="C350" s="6"/>
      <c r="D350" s="4"/>
      <c r="E350" s="4"/>
      <c r="F350" s="4"/>
      <c r="G350" s="4"/>
      <c r="H350" s="4"/>
      <c r="I350" s="4"/>
      <c r="J350" s="4"/>
      <c r="K350" s="4"/>
      <c r="L350" s="4"/>
      <c r="M350" s="4"/>
      <c r="N350" s="4"/>
      <c r="O350" s="4"/>
    </row>
    <row r="351" spans="2:15" x14ac:dyDescent="0.2">
      <c r="B351" s="4"/>
      <c r="C351" s="6"/>
      <c r="D351" s="4"/>
      <c r="E351" s="4"/>
      <c r="F351" s="4"/>
      <c r="G351" s="4"/>
      <c r="H351" s="4"/>
      <c r="I351" s="4"/>
      <c r="J351" s="4"/>
      <c r="K351" s="4"/>
      <c r="L351" s="4"/>
      <c r="M351" s="4"/>
      <c r="N351" s="4"/>
      <c r="O351" s="4"/>
    </row>
    <row r="352" spans="2:15" x14ac:dyDescent="0.2">
      <c r="B352" s="4"/>
      <c r="C352" s="6"/>
      <c r="D352" s="4"/>
      <c r="E352" s="4"/>
      <c r="F352" s="4"/>
      <c r="G352" s="4"/>
      <c r="H352" s="4"/>
      <c r="I352" s="4"/>
      <c r="J352" s="4"/>
      <c r="K352" s="4"/>
      <c r="L352" s="4"/>
      <c r="M352" s="4"/>
      <c r="N352" s="4"/>
      <c r="O352" s="4"/>
    </row>
    <row r="353" spans="2:15" x14ac:dyDescent="0.2">
      <c r="B353" s="4"/>
      <c r="C353" s="6"/>
      <c r="D353" s="4"/>
      <c r="E353" s="4"/>
      <c r="F353" s="4"/>
      <c r="G353" s="4"/>
      <c r="H353" s="4"/>
      <c r="I353" s="4"/>
      <c r="J353" s="4"/>
      <c r="K353" s="4"/>
      <c r="L353" s="4"/>
      <c r="M353" s="4"/>
      <c r="N353" s="4"/>
      <c r="O353" s="4"/>
    </row>
    <row r="354" spans="2:15" x14ac:dyDescent="0.2">
      <c r="B354" s="4"/>
      <c r="C354" s="6"/>
      <c r="D354" s="4"/>
      <c r="E354" s="4"/>
      <c r="F354" s="4"/>
      <c r="G354" s="4"/>
      <c r="H354" s="4"/>
      <c r="I354" s="4"/>
      <c r="J354" s="4"/>
      <c r="K354" s="4"/>
      <c r="L354" s="4"/>
      <c r="M354" s="4"/>
      <c r="N354" s="4"/>
      <c r="O354" s="4"/>
    </row>
    <row r="355" spans="2:15" x14ac:dyDescent="0.2">
      <c r="B355" s="4"/>
      <c r="C355" s="6"/>
      <c r="D355" s="4"/>
      <c r="E355" s="4"/>
      <c r="F355" s="4"/>
      <c r="G355" s="4"/>
      <c r="H355" s="4"/>
      <c r="I355" s="4"/>
      <c r="J355" s="4"/>
      <c r="K355" s="4"/>
      <c r="L355" s="4"/>
      <c r="M355" s="4"/>
      <c r="N355" s="4"/>
      <c r="O355" s="4"/>
    </row>
    <row r="356" spans="2:15" x14ac:dyDescent="0.2">
      <c r="B356" s="4"/>
      <c r="C356" s="6"/>
      <c r="D356" s="4"/>
      <c r="E356" s="4"/>
      <c r="F356" s="4"/>
      <c r="G356" s="4"/>
      <c r="H356" s="4"/>
      <c r="I356" s="4"/>
      <c r="J356" s="4"/>
      <c r="K356" s="4"/>
      <c r="L356" s="4"/>
      <c r="M356" s="4"/>
      <c r="N356" s="4"/>
      <c r="O356" s="4"/>
    </row>
    <row r="357" spans="2:15" x14ac:dyDescent="0.2">
      <c r="B357" s="4"/>
      <c r="C357" s="6"/>
      <c r="D357" s="4"/>
      <c r="E357" s="4"/>
      <c r="F357" s="4"/>
      <c r="G357" s="4"/>
      <c r="H357" s="4"/>
      <c r="I357" s="4"/>
      <c r="J357" s="4"/>
      <c r="K357" s="4"/>
      <c r="L357" s="4"/>
      <c r="M357" s="4"/>
      <c r="N357" s="4"/>
      <c r="O357" s="4"/>
    </row>
    <row r="358" spans="2:15" x14ac:dyDescent="0.2">
      <c r="B358" s="4"/>
      <c r="C358" s="6"/>
      <c r="D358" s="4"/>
      <c r="E358" s="4"/>
      <c r="F358" s="4"/>
      <c r="G358" s="4"/>
      <c r="H358" s="4"/>
      <c r="I358" s="4"/>
      <c r="J358" s="4"/>
      <c r="K358" s="4"/>
      <c r="L358" s="4"/>
      <c r="M358" s="4"/>
      <c r="N358" s="4"/>
      <c r="O358" s="4"/>
    </row>
    <row r="359" spans="2:15" x14ac:dyDescent="0.2">
      <c r="B359" s="4"/>
      <c r="C359" s="6"/>
      <c r="D359" s="4"/>
      <c r="E359" s="4"/>
      <c r="F359" s="4"/>
      <c r="G359" s="4"/>
      <c r="H359" s="4"/>
      <c r="I359" s="4"/>
      <c r="J359" s="4"/>
      <c r="K359" s="4"/>
      <c r="L359" s="4"/>
      <c r="M359" s="4"/>
      <c r="N359" s="4"/>
      <c r="O359" s="4"/>
    </row>
    <row r="360" spans="2:15" x14ac:dyDescent="0.2">
      <c r="B360" s="4"/>
      <c r="C360" s="6"/>
      <c r="D360" s="4"/>
      <c r="E360" s="4"/>
      <c r="F360" s="4"/>
      <c r="G360" s="4"/>
      <c r="H360" s="4"/>
      <c r="I360" s="4"/>
      <c r="J360" s="4"/>
      <c r="K360" s="4"/>
      <c r="L360" s="4"/>
      <c r="M360" s="4"/>
      <c r="N360" s="4"/>
      <c r="O360" s="4"/>
    </row>
    <row r="361" spans="2:15" x14ac:dyDescent="0.2">
      <c r="B361" s="4"/>
      <c r="C361" s="6"/>
      <c r="D361" s="4"/>
      <c r="E361" s="4"/>
      <c r="F361" s="4"/>
      <c r="G361" s="4"/>
      <c r="H361" s="4"/>
      <c r="I361" s="4"/>
      <c r="J361" s="4"/>
      <c r="K361" s="4"/>
      <c r="L361" s="4"/>
      <c r="M361" s="4"/>
      <c r="N361" s="4"/>
      <c r="O361" s="4"/>
    </row>
    <row r="362" spans="2:15" x14ac:dyDescent="0.2">
      <c r="B362" s="4"/>
      <c r="C362" s="6"/>
      <c r="D362" s="4"/>
      <c r="E362" s="4"/>
      <c r="F362" s="4"/>
      <c r="G362" s="4"/>
      <c r="H362" s="4"/>
      <c r="I362" s="4"/>
      <c r="J362" s="4"/>
      <c r="K362" s="4"/>
      <c r="L362" s="4"/>
      <c r="M362" s="4"/>
      <c r="N362" s="4"/>
      <c r="O362" s="4"/>
    </row>
    <row r="363" spans="2:15" x14ac:dyDescent="0.2">
      <c r="B363" s="4"/>
      <c r="C363" s="6"/>
      <c r="D363" s="4"/>
      <c r="E363" s="4"/>
      <c r="F363" s="4"/>
      <c r="G363" s="4"/>
      <c r="H363" s="4"/>
      <c r="I363" s="4"/>
      <c r="J363" s="4"/>
      <c r="K363" s="4"/>
      <c r="L363" s="4"/>
      <c r="M363" s="4"/>
      <c r="N363" s="4"/>
      <c r="O363" s="4"/>
    </row>
    <row r="364" spans="2:15" x14ac:dyDescent="0.2">
      <c r="B364" s="4"/>
      <c r="C364" s="6"/>
      <c r="D364" s="4"/>
      <c r="E364" s="4"/>
      <c r="F364" s="4"/>
      <c r="G364" s="4"/>
      <c r="H364" s="4"/>
      <c r="I364" s="4"/>
      <c r="J364" s="4"/>
      <c r="K364" s="4"/>
      <c r="L364" s="4"/>
      <c r="M364" s="4"/>
      <c r="N364" s="4"/>
      <c r="O364" s="4"/>
    </row>
    <row r="365" spans="2:15" x14ac:dyDescent="0.2">
      <c r="B365" s="4"/>
      <c r="C365" s="6"/>
      <c r="D365" s="4"/>
      <c r="E365" s="4"/>
      <c r="F365" s="4"/>
      <c r="G365" s="4"/>
      <c r="H365" s="4"/>
      <c r="I365" s="4"/>
      <c r="J365" s="4"/>
      <c r="K365" s="4"/>
      <c r="L365" s="4"/>
      <c r="M365" s="4"/>
      <c r="N365" s="4"/>
      <c r="O365" s="4"/>
    </row>
    <row r="366" spans="2:15" x14ac:dyDescent="0.2">
      <c r="B366" s="4"/>
      <c r="C366" s="6"/>
      <c r="D366" s="4"/>
      <c r="E366" s="4"/>
      <c r="F366" s="4"/>
      <c r="G366" s="4"/>
      <c r="H366" s="4"/>
      <c r="I366" s="4"/>
      <c r="J366" s="4"/>
      <c r="K366" s="4"/>
      <c r="L366" s="4"/>
      <c r="M366" s="4"/>
      <c r="N366" s="4"/>
      <c r="O366" s="4"/>
    </row>
    <row r="367" spans="2:15" x14ac:dyDescent="0.2">
      <c r="B367" s="4"/>
      <c r="C367" s="6"/>
      <c r="D367" s="4"/>
      <c r="E367" s="4"/>
      <c r="F367" s="4"/>
      <c r="G367" s="4"/>
      <c r="H367" s="4"/>
      <c r="I367" s="4"/>
      <c r="J367" s="4"/>
      <c r="K367" s="4"/>
      <c r="L367" s="4"/>
      <c r="M367" s="4"/>
      <c r="N367" s="4"/>
      <c r="O367" s="4"/>
    </row>
    <row r="368" spans="2:15" x14ac:dyDescent="0.2">
      <c r="B368" s="4"/>
      <c r="C368" s="6"/>
      <c r="D368" s="4"/>
      <c r="E368" s="4"/>
      <c r="F368" s="4"/>
      <c r="G368" s="4"/>
      <c r="H368" s="4"/>
      <c r="I368" s="4"/>
      <c r="J368" s="4"/>
      <c r="K368" s="4"/>
      <c r="L368" s="4"/>
      <c r="M368" s="4"/>
      <c r="N368" s="4"/>
      <c r="O368" s="4"/>
    </row>
    <row r="369" spans="2:15" x14ac:dyDescent="0.2">
      <c r="B369" s="4"/>
      <c r="C369" s="6"/>
      <c r="D369" s="4"/>
      <c r="E369" s="4"/>
      <c r="F369" s="4"/>
      <c r="G369" s="4"/>
      <c r="H369" s="4"/>
      <c r="I369" s="4"/>
      <c r="J369" s="4"/>
      <c r="K369" s="4"/>
      <c r="L369" s="4"/>
      <c r="M369" s="4"/>
      <c r="N369" s="4"/>
      <c r="O369" s="4"/>
    </row>
    <row r="370" spans="2:15" x14ac:dyDescent="0.2">
      <c r="B370" s="4"/>
      <c r="C370" s="6"/>
      <c r="D370" s="4"/>
      <c r="E370" s="4"/>
      <c r="F370" s="4"/>
      <c r="G370" s="4"/>
      <c r="H370" s="4"/>
      <c r="I370" s="4"/>
      <c r="J370" s="4"/>
      <c r="K370" s="4"/>
      <c r="L370" s="4"/>
      <c r="M370" s="4"/>
      <c r="N370" s="4"/>
      <c r="O370" s="4"/>
    </row>
    <row r="371" spans="2:15" x14ac:dyDescent="0.2">
      <c r="B371" s="4"/>
      <c r="C371" s="6"/>
      <c r="D371" s="4"/>
      <c r="E371" s="4"/>
      <c r="F371" s="4"/>
      <c r="G371" s="4"/>
      <c r="H371" s="4"/>
      <c r="I371" s="4"/>
      <c r="J371" s="4"/>
      <c r="K371" s="4"/>
      <c r="L371" s="4"/>
      <c r="M371" s="4"/>
      <c r="N371" s="4"/>
      <c r="O371" s="4"/>
    </row>
    <row r="372" spans="2:15" x14ac:dyDescent="0.2">
      <c r="B372" s="4"/>
      <c r="C372" s="6"/>
      <c r="D372" s="4"/>
      <c r="E372" s="4"/>
      <c r="F372" s="4"/>
      <c r="G372" s="4"/>
      <c r="H372" s="4"/>
      <c r="I372" s="4"/>
      <c r="J372" s="4"/>
      <c r="K372" s="4"/>
      <c r="L372" s="4"/>
      <c r="M372" s="4"/>
      <c r="N372" s="4"/>
      <c r="O372" s="4"/>
    </row>
    <row r="373" spans="2:15" x14ac:dyDescent="0.2">
      <c r="B373" s="4"/>
      <c r="C373" s="6"/>
      <c r="D373" s="4"/>
      <c r="E373" s="4"/>
      <c r="F373" s="4"/>
      <c r="G373" s="4"/>
      <c r="H373" s="4"/>
      <c r="I373" s="4"/>
      <c r="J373" s="4"/>
      <c r="K373" s="4"/>
      <c r="L373" s="4"/>
      <c r="M373" s="4"/>
      <c r="N373" s="4"/>
      <c r="O373" s="4"/>
    </row>
    <row r="374" spans="2:15" x14ac:dyDescent="0.2">
      <c r="B374" s="4"/>
      <c r="C374" s="6"/>
      <c r="D374" s="4"/>
      <c r="E374" s="4"/>
      <c r="F374" s="4"/>
      <c r="G374" s="4"/>
      <c r="H374" s="4"/>
      <c r="I374" s="4"/>
      <c r="J374" s="4"/>
      <c r="K374" s="4"/>
      <c r="L374" s="4"/>
      <c r="M374" s="4"/>
      <c r="N374" s="4"/>
      <c r="O374" s="4"/>
    </row>
    <row r="375" spans="2:15" x14ac:dyDescent="0.2">
      <c r="B375" s="4"/>
      <c r="C375" s="6"/>
      <c r="D375" s="4"/>
      <c r="E375" s="4"/>
      <c r="F375" s="4"/>
      <c r="G375" s="4"/>
      <c r="H375" s="4"/>
      <c r="I375" s="4"/>
      <c r="J375" s="4"/>
      <c r="K375" s="4"/>
      <c r="L375" s="4"/>
      <c r="M375" s="4"/>
      <c r="N375" s="4"/>
      <c r="O375" s="4"/>
    </row>
    <row r="376" spans="2:15" x14ac:dyDescent="0.2">
      <c r="B376" s="4"/>
      <c r="C376" s="6"/>
      <c r="D376" s="4"/>
      <c r="E376" s="4"/>
      <c r="F376" s="4"/>
      <c r="G376" s="4"/>
      <c r="H376" s="4"/>
      <c r="I376" s="4"/>
      <c r="J376" s="4"/>
      <c r="K376" s="4"/>
      <c r="L376" s="4"/>
      <c r="M376" s="4"/>
      <c r="N376" s="4"/>
      <c r="O376" s="4"/>
    </row>
    <row r="377" spans="2:15" x14ac:dyDescent="0.2">
      <c r="B377" s="4"/>
      <c r="C377" s="6"/>
      <c r="D377" s="4"/>
      <c r="E377" s="4"/>
      <c r="F377" s="4"/>
      <c r="G377" s="4"/>
      <c r="H377" s="4"/>
      <c r="I377" s="4"/>
      <c r="J377" s="4"/>
      <c r="K377" s="4"/>
      <c r="L377" s="4"/>
      <c r="M377" s="4"/>
      <c r="N377" s="4"/>
      <c r="O377" s="4"/>
    </row>
    <row r="378" spans="2:15" x14ac:dyDescent="0.2">
      <c r="B378" s="4"/>
      <c r="C378" s="6"/>
      <c r="D378" s="4"/>
      <c r="E378" s="4"/>
      <c r="F378" s="4"/>
      <c r="G378" s="4"/>
      <c r="H378" s="4"/>
      <c r="I378" s="4"/>
      <c r="J378" s="4"/>
      <c r="K378" s="4"/>
      <c r="L378" s="4"/>
      <c r="M378" s="4"/>
      <c r="N378" s="4"/>
      <c r="O378" s="4"/>
    </row>
    <row r="379" spans="2:15" x14ac:dyDescent="0.2">
      <c r="B379" s="4"/>
      <c r="C379" s="6"/>
      <c r="D379" s="4"/>
      <c r="E379" s="4"/>
      <c r="F379" s="4"/>
      <c r="G379" s="4"/>
      <c r="H379" s="4"/>
      <c r="I379" s="4"/>
      <c r="J379" s="4"/>
      <c r="K379" s="4"/>
      <c r="L379" s="4"/>
      <c r="M379" s="4"/>
      <c r="N379" s="4"/>
      <c r="O379" s="4"/>
    </row>
    <row r="380" spans="2:15" x14ac:dyDescent="0.2">
      <c r="B380" s="4"/>
      <c r="C380" s="6"/>
      <c r="D380" s="4"/>
      <c r="E380" s="4"/>
      <c r="F380" s="4"/>
      <c r="G380" s="4"/>
      <c r="H380" s="4"/>
      <c r="I380" s="4"/>
      <c r="J380" s="4"/>
      <c r="K380" s="4"/>
      <c r="L380" s="4"/>
      <c r="M380" s="4"/>
      <c r="N380" s="4"/>
      <c r="O380" s="4"/>
    </row>
    <row r="381" spans="2:15" x14ac:dyDescent="0.2">
      <c r="B381" s="4"/>
      <c r="C381" s="6"/>
      <c r="D381" s="4"/>
      <c r="E381" s="4"/>
      <c r="F381" s="4"/>
      <c r="G381" s="4"/>
      <c r="H381" s="4"/>
      <c r="I381" s="4"/>
      <c r="J381" s="4"/>
      <c r="K381" s="4"/>
      <c r="L381" s="4"/>
      <c r="M381" s="4"/>
      <c r="N381" s="4"/>
      <c r="O381" s="4"/>
    </row>
    <row r="382" spans="2:15" x14ac:dyDescent="0.2">
      <c r="B382" s="4"/>
      <c r="C382" s="6"/>
      <c r="D382" s="4"/>
      <c r="E382" s="4"/>
      <c r="F382" s="4"/>
      <c r="G382" s="4"/>
      <c r="H382" s="4"/>
      <c r="I382" s="4"/>
      <c r="J382" s="4"/>
      <c r="K382" s="4"/>
      <c r="L382" s="4"/>
      <c r="M382" s="4"/>
      <c r="N382" s="4"/>
      <c r="O382" s="4"/>
    </row>
    <row r="383" spans="2:15" x14ac:dyDescent="0.2">
      <c r="B383" s="4"/>
      <c r="C383" s="6"/>
      <c r="D383" s="4"/>
      <c r="E383" s="4"/>
      <c r="F383" s="4"/>
      <c r="G383" s="4"/>
      <c r="H383" s="4"/>
      <c r="I383" s="4"/>
      <c r="J383" s="4"/>
      <c r="K383" s="4"/>
      <c r="L383" s="4"/>
      <c r="M383" s="4"/>
      <c r="N383" s="4"/>
      <c r="O383" s="4"/>
    </row>
    <row r="384" spans="2:15" x14ac:dyDescent="0.2">
      <c r="B384" s="4"/>
      <c r="C384" s="6"/>
      <c r="D384" s="4"/>
      <c r="E384" s="4"/>
      <c r="F384" s="4"/>
      <c r="G384" s="4"/>
      <c r="H384" s="4"/>
      <c r="I384" s="4"/>
      <c r="J384" s="4"/>
      <c r="K384" s="4"/>
      <c r="L384" s="4"/>
      <c r="M384" s="4"/>
      <c r="N384" s="4"/>
      <c r="O384" s="4"/>
    </row>
    <row r="385" spans="2:15" x14ac:dyDescent="0.2">
      <c r="B385" s="4"/>
      <c r="C385" s="6"/>
      <c r="D385" s="4"/>
      <c r="E385" s="4"/>
      <c r="F385" s="4"/>
      <c r="G385" s="4"/>
      <c r="H385" s="4"/>
      <c r="I385" s="4"/>
      <c r="J385" s="4"/>
      <c r="K385" s="4"/>
      <c r="L385" s="4"/>
      <c r="M385" s="4"/>
      <c r="N385" s="4"/>
      <c r="O385" s="4"/>
    </row>
    <row r="386" spans="2:15" x14ac:dyDescent="0.2">
      <c r="B386" s="4"/>
      <c r="C386" s="6"/>
      <c r="D386" s="4"/>
      <c r="E386" s="4"/>
      <c r="F386" s="4"/>
      <c r="G386" s="4"/>
      <c r="H386" s="4"/>
      <c r="I386" s="4"/>
      <c r="J386" s="4"/>
      <c r="K386" s="4"/>
      <c r="L386" s="4"/>
      <c r="M386" s="4"/>
      <c r="N386" s="4"/>
      <c r="O386" s="4"/>
    </row>
    <row r="387" spans="2:15" x14ac:dyDescent="0.2">
      <c r="B387" s="4"/>
      <c r="C387" s="6"/>
      <c r="D387" s="4"/>
      <c r="E387" s="4"/>
      <c r="F387" s="4"/>
      <c r="G387" s="4"/>
      <c r="H387" s="4"/>
      <c r="I387" s="4"/>
      <c r="J387" s="4"/>
      <c r="K387" s="4"/>
      <c r="L387" s="4"/>
      <c r="M387" s="4"/>
      <c r="N387" s="4"/>
      <c r="O387" s="4"/>
    </row>
    <row r="388" spans="2:15" x14ac:dyDescent="0.2">
      <c r="B388" s="4"/>
      <c r="C388" s="6"/>
      <c r="D388" s="4"/>
      <c r="E388" s="4"/>
      <c r="F388" s="4"/>
      <c r="G388" s="4"/>
      <c r="H388" s="4"/>
      <c r="I388" s="4"/>
      <c r="J388" s="4"/>
      <c r="K388" s="4"/>
      <c r="L388" s="4"/>
      <c r="M388" s="4"/>
      <c r="N388" s="4"/>
      <c r="O388" s="4"/>
    </row>
    <row r="389" spans="2:15" x14ac:dyDescent="0.2">
      <c r="B389" s="4"/>
      <c r="C389" s="6"/>
      <c r="D389" s="4"/>
      <c r="E389" s="4"/>
      <c r="F389" s="4"/>
      <c r="G389" s="4"/>
      <c r="H389" s="4"/>
      <c r="I389" s="4"/>
      <c r="J389" s="4"/>
      <c r="K389" s="4"/>
      <c r="L389" s="4"/>
      <c r="M389" s="4"/>
      <c r="N389" s="4"/>
      <c r="O389" s="4"/>
    </row>
    <row r="390" spans="2:15" x14ac:dyDescent="0.2">
      <c r="B390" s="4"/>
      <c r="C390" s="6"/>
      <c r="D390" s="4"/>
      <c r="E390" s="4"/>
      <c r="F390" s="4"/>
      <c r="G390" s="4"/>
      <c r="H390" s="4"/>
      <c r="I390" s="4"/>
      <c r="J390" s="4"/>
      <c r="K390" s="4"/>
      <c r="L390" s="4"/>
      <c r="M390" s="4"/>
      <c r="N390" s="4"/>
      <c r="O390" s="4"/>
    </row>
    <row r="391" spans="2:15" x14ac:dyDescent="0.2">
      <c r="B391" s="4"/>
      <c r="C391" s="6"/>
      <c r="D391" s="4"/>
      <c r="E391" s="4"/>
      <c r="F391" s="4"/>
      <c r="G391" s="4"/>
      <c r="H391" s="4"/>
      <c r="I391" s="4"/>
      <c r="J391" s="4"/>
      <c r="K391" s="4"/>
      <c r="L391" s="4"/>
      <c r="M391" s="4"/>
      <c r="N391" s="4"/>
      <c r="O391" s="4"/>
    </row>
    <row r="392" spans="2:15" x14ac:dyDescent="0.2">
      <c r="B392" s="4"/>
      <c r="C392" s="6"/>
      <c r="D392" s="4"/>
      <c r="E392" s="4"/>
      <c r="F392" s="4"/>
      <c r="G392" s="4"/>
      <c r="H392" s="4"/>
      <c r="I392" s="4"/>
      <c r="J392" s="4"/>
      <c r="K392" s="4"/>
      <c r="L392" s="4"/>
      <c r="M392" s="4"/>
      <c r="N392" s="4"/>
      <c r="O392" s="4"/>
    </row>
    <row r="393" spans="2:15" x14ac:dyDescent="0.2">
      <c r="B393" s="4"/>
      <c r="C393" s="6"/>
      <c r="D393" s="4"/>
      <c r="E393" s="4"/>
      <c r="F393" s="4"/>
      <c r="G393" s="4"/>
      <c r="H393" s="4"/>
      <c r="I393" s="4"/>
      <c r="J393" s="4"/>
      <c r="K393" s="4"/>
      <c r="L393" s="4"/>
      <c r="M393" s="4"/>
      <c r="N393" s="4"/>
      <c r="O393" s="4"/>
    </row>
    <row r="394" spans="2:15" x14ac:dyDescent="0.2">
      <c r="B394" s="4"/>
      <c r="C394" s="6"/>
      <c r="D394" s="4"/>
      <c r="E394" s="4"/>
      <c r="F394" s="4"/>
      <c r="G394" s="4"/>
      <c r="H394" s="4"/>
      <c r="I394" s="4"/>
      <c r="J394" s="4"/>
      <c r="K394" s="4"/>
      <c r="L394" s="4"/>
      <c r="M394" s="4"/>
      <c r="N394" s="4"/>
      <c r="O394" s="4"/>
    </row>
    <row r="395" spans="2:15" x14ac:dyDescent="0.2">
      <c r="B395" s="4"/>
      <c r="C395" s="6"/>
      <c r="D395" s="4"/>
      <c r="E395" s="4"/>
      <c r="F395" s="4"/>
      <c r="G395" s="4"/>
      <c r="H395" s="4"/>
      <c r="I395" s="4"/>
      <c r="J395" s="4"/>
      <c r="K395" s="4"/>
      <c r="L395" s="4"/>
      <c r="M395" s="4"/>
      <c r="N395" s="4"/>
      <c r="O395" s="4"/>
    </row>
    <row r="396" spans="2:15" x14ac:dyDescent="0.2">
      <c r="B396" s="4"/>
      <c r="C396" s="6"/>
      <c r="D396" s="4"/>
      <c r="E396" s="4"/>
      <c r="F396" s="4"/>
      <c r="G396" s="4"/>
      <c r="H396" s="4"/>
      <c r="I396" s="4"/>
      <c r="J396" s="4"/>
      <c r="K396" s="4"/>
      <c r="L396" s="4"/>
      <c r="M396" s="4"/>
      <c r="N396" s="4"/>
      <c r="O396" s="4"/>
    </row>
    <row r="397" spans="2:15" x14ac:dyDescent="0.2">
      <c r="B397" s="4"/>
      <c r="C397" s="6"/>
      <c r="D397" s="4"/>
      <c r="E397" s="4"/>
      <c r="F397" s="4"/>
      <c r="G397" s="4"/>
      <c r="H397" s="4"/>
      <c r="I397" s="4"/>
      <c r="J397" s="4"/>
      <c r="K397" s="4"/>
      <c r="L397" s="4"/>
      <c r="M397" s="4"/>
      <c r="N397" s="4"/>
      <c r="O397" s="4"/>
    </row>
    <row r="398" spans="2:15" x14ac:dyDescent="0.2">
      <c r="B398" s="4"/>
      <c r="C398" s="6"/>
      <c r="D398" s="4"/>
      <c r="E398" s="4"/>
      <c r="F398" s="4"/>
      <c r="G398" s="4"/>
      <c r="H398" s="4"/>
      <c r="I398" s="4"/>
      <c r="J398" s="4"/>
      <c r="K398" s="4"/>
      <c r="L398" s="4"/>
      <c r="M398" s="4"/>
      <c r="N398" s="4"/>
      <c r="O398" s="4"/>
    </row>
    <row r="399" spans="2:15" x14ac:dyDescent="0.2">
      <c r="B399" s="4"/>
      <c r="C399" s="6"/>
      <c r="D399" s="4"/>
      <c r="E399" s="4"/>
      <c r="F399" s="4"/>
      <c r="G399" s="4"/>
      <c r="H399" s="4"/>
      <c r="I399" s="4"/>
      <c r="J399" s="4"/>
      <c r="K399" s="4"/>
      <c r="L399" s="4"/>
      <c r="M399" s="4"/>
      <c r="N399" s="4"/>
      <c r="O399" s="4"/>
    </row>
    <row r="400" spans="2:15" x14ac:dyDescent="0.2">
      <c r="B400" s="4"/>
      <c r="C400" s="6"/>
      <c r="D400" s="4"/>
      <c r="E400" s="4"/>
      <c r="F400" s="4"/>
      <c r="G400" s="4"/>
      <c r="H400" s="4"/>
      <c r="I400" s="4"/>
      <c r="J400" s="4"/>
      <c r="K400" s="4"/>
      <c r="L400" s="4"/>
      <c r="M400" s="4"/>
      <c r="N400" s="4"/>
      <c r="O400" s="4"/>
    </row>
    <row r="401" spans="2:15" x14ac:dyDescent="0.2">
      <c r="B401" s="4"/>
      <c r="C401" s="6"/>
      <c r="D401" s="4"/>
      <c r="E401" s="4"/>
      <c r="F401" s="4"/>
      <c r="G401" s="4"/>
      <c r="H401" s="4"/>
      <c r="I401" s="4"/>
      <c r="J401" s="4"/>
      <c r="K401" s="4"/>
      <c r="L401" s="4"/>
      <c r="M401" s="4"/>
      <c r="N401" s="4"/>
      <c r="O401" s="4"/>
    </row>
    <row r="402" spans="2:15" x14ac:dyDescent="0.2">
      <c r="B402" s="4"/>
      <c r="C402" s="6"/>
      <c r="D402" s="4"/>
      <c r="E402" s="4"/>
      <c r="F402" s="4"/>
      <c r="G402" s="4"/>
      <c r="H402" s="4"/>
      <c r="I402" s="4"/>
      <c r="J402" s="4"/>
      <c r="K402" s="4"/>
      <c r="L402" s="4"/>
      <c r="M402" s="4"/>
      <c r="N402" s="4"/>
      <c r="O402" s="4"/>
    </row>
    <row r="403" spans="2:15" x14ac:dyDescent="0.2">
      <c r="B403" s="4"/>
      <c r="C403" s="6"/>
      <c r="D403" s="4"/>
      <c r="E403" s="4"/>
      <c r="F403" s="4"/>
      <c r="G403" s="4"/>
      <c r="H403" s="4"/>
      <c r="I403" s="4"/>
      <c r="J403" s="4"/>
      <c r="K403" s="4"/>
      <c r="L403" s="4"/>
      <c r="M403" s="4"/>
      <c r="N403" s="4"/>
      <c r="O403" s="4"/>
    </row>
    <row r="404" spans="2:15" x14ac:dyDescent="0.2">
      <c r="B404" s="4"/>
      <c r="C404" s="6"/>
      <c r="D404" s="4"/>
      <c r="E404" s="4"/>
      <c r="F404" s="4"/>
      <c r="G404" s="4"/>
      <c r="H404" s="4"/>
      <c r="I404" s="4"/>
      <c r="J404" s="4"/>
      <c r="K404" s="4"/>
      <c r="L404" s="4"/>
      <c r="M404" s="4"/>
      <c r="N404" s="4"/>
      <c r="O404" s="4"/>
    </row>
    <row r="405" spans="2:15" x14ac:dyDescent="0.2">
      <c r="B405" s="4"/>
      <c r="C405" s="6"/>
      <c r="D405" s="4"/>
      <c r="E405" s="4"/>
      <c r="F405" s="4"/>
      <c r="G405" s="4"/>
      <c r="H405" s="4"/>
      <c r="I405" s="4"/>
      <c r="J405" s="4"/>
      <c r="K405" s="4"/>
      <c r="L405" s="4"/>
      <c r="M405" s="4"/>
      <c r="N405" s="4"/>
      <c r="O405" s="4"/>
    </row>
    <row r="406" spans="2:15" x14ac:dyDescent="0.2">
      <c r="B406" s="4"/>
      <c r="C406" s="6"/>
      <c r="D406" s="4"/>
      <c r="E406" s="4"/>
      <c r="F406" s="4"/>
      <c r="G406" s="4"/>
      <c r="H406" s="4"/>
      <c r="I406" s="4"/>
      <c r="J406" s="4"/>
      <c r="K406" s="4"/>
      <c r="L406" s="4"/>
      <c r="M406" s="4"/>
      <c r="N406" s="4"/>
      <c r="O406" s="4"/>
    </row>
    <row r="407" spans="2:15" x14ac:dyDescent="0.2">
      <c r="B407" s="4"/>
      <c r="C407" s="6"/>
      <c r="D407" s="4"/>
      <c r="E407" s="4"/>
      <c r="F407" s="4"/>
      <c r="G407" s="4"/>
      <c r="H407" s="4"/>
      <c r="I407" s="4"/>
      <c r="J407" s="4"/>
      <c r="K407" s="4"/>
      <c r="L407" s="4"/>
      <c r="M407" s="4"/>
      <c r="N407" s="4"/>
      <c r="O407" s="4"/>
    </row>
    <row r="408" spans="2:15" x14ac:dyDescent="0.2">
      <c r="B408" s="4"/>
      <c r="C408" s="6"/>
      <c r="D408" s="4"/>
      <c r="E408" s="4"/>
      <c r="F408" s="4"/>
      <c r="G408" s="4"/>
      <c r="H408" s="4"/>
      <c r="I408" s="4"/>
      <c r="J408" s="4"/>
      <c r="K408" s="4"/>
      <c r="L408" s="4"/>
      <c r="M408" s="4"/>
      <c r="N408" s="4"/>
      <c r="O408" s="4"/>
    </row>
    <row r="409" spans="2:15" x14ac:dyDescent="0.2">
      <c r="B409" s="4"/>
      <c r="C409" s="6"/>
      <c r="D409" s="4"/>
      <c r="E409" s="4"/>
      <c r="F409" s="4"/>
      <c r="G409" s="4"/>
      <c r="H409" s="4"/>
      <c r="I409" s="4"/>
      <c r="J409" s="4"/>
      <c r="K409" s="4"/>
      <c r="L409" s="4"/>
      <c r="M409" s="4"/>
      <c r="N409" s="4"/>
      <c r="O409" s="4"/>
    </row>
    <row r="410" spans="2:15" x14ac:dyDescent="0.2">
      <c r="B410" s="4"/>
      <c r="C410" s="6"/>
      <c r="D410" s="4"/>
      <c r="E410" s="4"/>
      <c r="F410" s="4"/>
      <c r="G410" s="4"/>
      <c r="H410" s="4"/>
      <c r="I410" s="4"/>
      <c r="J410" s="4"/>
      <c r="K410" s="4"/>
      <c r="L410" s="4"/>
      <c r="M410" s="4"/>
      <c r="N410" s="4"/>
      <c r="O410" s="4"/>
    </row>
    <row r="411" spans="2:15" x14ac:dyDescent="0.2">
      <c r="B411" s="4"/>
      <c r="C411" s="6"/>
      <c r="D411" s="4"/>
      <c r="E411" s="4"/>
      <c r="F411" s="4"/>
      <c r="G411" s="4"/>
      <c r="H411" s="4"/>
      <c r="I411" s="4"/>
      <c r="J411" s="4"/>
      <c r="K411" s="4"/>
      <c r="L411" s="4"/>
      <c r="M411" s="4"/>
      <c r="N411" s="4"/>
      <c r="O411" s="4"/>
    </row>
    <row r="412" spans="2:15" x14ac:dyDescent="0.2">
      <c r="B412" s="4"/>
      <c r="C412" s="6"/>
      <c r="D412" s="4"/>
      <c r="E412" s="4"/>
      <c r="F412" s="4"/>
      <c r="G412" s="4"/>
      <c r="H412" s="4"/>
      <c r="I412" s="4"/>
      <c r="J412" s="4"/>
      <c r="K412" s="4"/>
      <c r="L412" s="4"/>
      <c r="M412" s="4"/>
      <c r="N412" s="4"/>
      <c r="O412" s="4"/>
    </row>
    <row r="413" spans="2:15" x14ac:dyDescent="0.2">
      <c r="B413" s="4"/>
      <c r="C413" s="6"/>
      <c r="D413" s="4"/>
      <c r="E413" s="4"/>
      <c r="F413" s="4"/>
      <c r="G413" s="4"/>
      <c r="H413" s="4"/>
      <c r="I413" s="4"/>
      <c r="J413" s="4"/>
      <c r="K413" s="4"/>
      <c r="L413" s="4"/>
      <c r="M413" s="4"/>
      <c r="N413" s="4"/>
      <c r="O413" s="4"/>
    </row>
    <row r="414" spans="2:15" x14ac:dyDescent="0.2">
      <c r="B414" s="4"/>
      <c r="C414" s="6"/>
      <c r="D414" s="4"/>
      <c r="E414" s="4"/>
      <c r="F414" s="4"/>
      <c r="G414" s="4"/>
      <c r="H414" s="4"/>
      <c r="I414" s="4"/>
      <c r="J414" s="4"/>
      <c r="K414" s="4"/>
      <c r="L414" s="4"/>
      <c r="M414" s="4"/>
      <c r="N414" s="4"/>
      <c r="O414" s="4"/>
    </row>
    <row r="415" spans="2:15" x14ac:dyDescent="0.2">
      <c r="B415" s="4"/>
      <c r="C415" s="6"/>
      <c r="D415" s="4"/>
      <c r="E415" s="4"/>
      <c r="F415" s="4"/>
      <c r="G415" s="4"/>
      <c r="H415" s="4"/>
      <c r="I415" s="4"/>
      <c r="J415" s="4"/>
      <c r="K415" s="4"/>
      <c r="L415" s="4"/>
      <c r="M415" s="4"/>
      <c r="N415" s="4"/>
      <c r="O415" s="4"/>
    </row>
    <row r="416" spans="2:15" x14ac:dyDescent="0.2">
      <c r="B416" s="4"/>
      <c r="C416" s="6"/>
      <c r="D416" s="4"/>
      <c r="E416" s="4"/>
      <c r="F416" s="4"/>
      <c r="G416" s="4"/>
      <c r="H416" s="4"/>
      <c r="I416" s="4"/>
      <c r="J416" s="4"/>
      <c r="K416" s="4"/>
      <c r="L416" s="4"/>
      <c r="M416" s="4"/>
      <c r="N416" s="4"/>
      <c r="O416" s="4"/>
    </row>
    <row r="417" spans="2:15" x14ac:dyDescent="0.2">
      <c r="B417" s="4"/>
      <c r="C417" s="6"/>
      <c r="D417" s="4"/>
      <c r="E417" s="4"/>
      <c r="F417" s="4"/>
      <c r="G417" s="4"/>
      <c r="H417" s="4"/>
      <c r="I417" s="4"/>
      <c r="J417" s="4"/>
      <c r="K417" s="4"/>
      <c r="L417" s="4"/>
      <c r="M417" s="4"/>
      <c r="N417" s="4"/>
      <c r="O417" s="4"/>
    </row>
    <row r="418" spans="2:15" x14ac:dyDescent="0.2">
      <c r="B418" s="4"/>
      <c r="C418" s="6"/>
      <c r="D418" s="4"/>
      <c r="E418" s="4"/>
      <c r="F418" s="4"/>
      <c r="G418" s="4"/>
      <c r="H418" s="4"/>
      <c r="I418" s="4"/>
      <c r="J418" s="4"/>
      <c r="K418" s="4"/>
      <c r="L418" s="4"/>
      <c r="M418" s="4"/>
      <c r="N418" s="4"/>
      <c r="O418" s="4"/>
    </row>
    <row r="419" spans="2:15" x14ac:dyDescent="0.2">
      <c r="B419" s="4"/>
      <c r="C419" s="6"/>
      <c r="D419" s="4"/>
      <c r="E419" s="4"/>
      <c r="F419" s="4"/>
      <c r="G419" s="4"/>
      <c r="H419" s="4"/>
      <c r="I419" s="4"/>
      <c r="J419" s="4"/>
      <c r="K419" s="4"/>
      <c r="L419" s="4"/>
      <c r="M419" s="4"/>
      <c r="N419" s="4"/>
      <c r="O419" s="4"/>
    </row>
    <row r="420" spans="2:15" x14ac:dyDescent="0.2">
      <c r="B420" s="4"/>
      <c r="C420" s="6"/>
      <c r="D420" s="4"/>
      <c r="E420" s="4"/>
      <c r="F420" s="4"/>
      <c r="G420" s="4"/>
      <c r="H420" s="4"/>
      <c r="I420" s="4"/>
      <c r="J420" s="4"/>
      <c r="K420" s="4"/>
      <c r="L420" s="4"/>
      <c r="M420" s="4"/>
      <c r="N420" s="4"/>
      <c r="O420" s="4"/>
    </row>
    <row r="421" spans="2:15" x14ac:dyDescent="0.2">
      <c r="B421" s="4"/>
      <c r="C421" s="6"/>
      <c r="D421" s="4"/>
      <c r="E421" s="4"/>
      <c r="F421" s="4"/>
      <c r="G421" s="4"/>
      <c r="H421" s="4"/>
      <c r="I421" s="4"/>
      <c r="J421" s="4"/>
      <c r="K421" s="4"/>
      <c r="L421" s="4"/>
      <c r="M421" s="4"/>
      <c r="N421" s="4"/>
      <c r="O421" s="4"/>
    </row>
    <row r="422" spans="2:15" x14ac:dyDescent="0.2">
      <c r="B422" s="4"/>
      <c r="C422" s="6"/>
      <c r="D422" s="4"/>
      <c r="E422" s="4"/>
      <c r="F422" s="4"/>
      <c r="G422" s="4"/>
      <c r="H422" s="4"/>
      <c r="I422" s="4"/>
      <c r="J422" s="4"/>
      <c r="K422" s="4"/>
      <c r="L422" s="4"/>
      <c r="M422" s="4"/>
      <c r="N422" s="4"/>
      <c r="O422" s="4"/>
    </row>
    <row r="423" spans="2:15" x14ac:dyDescent="0.2">
      <c r="B423" s="4"/>
      <c r="C423" s="6"/>
      <c r="D423" s="4"/>
      <c r="E423" s="4"/>
      <c r="F423" s="4"/>
      <c r="G423" s="4"/>
      <c r="H423" s="4"/>
      <c r="I423" s="4"/>
      <c r="J423" s="4"/>
      <c r="K423" s="4"/>
      <c r="L423" s="4"/>
      <c r="M423" s="4"/>
      <c r="N423" s="4"/>
      <c r="O423" s="4"/>
    </row>
    <row r="424" spans="2:15" x14ac:dyDescent="0.2">
      <c r="B424" s="4"/>
      <c r="C424" s="6"/>
      <c r="D424" s="4"/>
      <c r="E424" s="4"/>
      <c r="F424" s="4"/>
      <c r="G424" s="4"/>
      <c r="H424" s="4"/>
      <c r="I424" s="4"/>
      <c r="J424" s="4"/>
      <c r="K424" s="4"/>
      <c r="L424" s="4"/>
      <c r="M424" s="4"/>
      <c r="N424" s="4"/>
      <c r="O424" s="4"/>
    </row>
    <row r="425" spans="2:15" x14ac:dyDescent="0.2">
      <c r="B425" s="4"/>
      <c r="C425" s="6"/>
      <c r="D425" s="4"/>
      <c r="E425" s="4"/>
      <c r="F425" s="4"/>
      <c r="G425" s="4"/>
      <c r="H425" s="4"/>
      <c r="I425" s="4"/>
      <c r="J425" s="4"/>
      <c r="K425" s="4"/>
      <c r="L425" s="4"/>
      <c r="M425" s="4"/>
      <c r="N425" s="4"/>
      <c r="O425" s="4"/>
    </row>
    <row r="426" spans="2:15" x14ac:dyDescent="0.2">
      <c r="B426" s="4"/>
      <c r="C426" s="6"/>
      <c r="D426" s="4"/>
      <c r="E426" s="4"/>
      <c r="F426" s="4"/>
      <c r="G426" s="4"/>
      <c r="H426" s="4"/>
      <c r="I426" s="4"/>
      <c r="J426" s="4"/>
      <c r="K426" s="4"/>
      <c r="L426" s="4"/>
      <c r="M426" s="4"/>
      <c r="N426" s="4"/>
      <c r="O426" s="4"/>
    </row>
    <row r="427" spans="2:15" x14ac:dyDescent="0.2">
      <c r="B427" s="4"/>
      <c r="C427" s="6"/>
      <c r="D427" s="4"/>
      <c r="E427" s="4"/>
      <c r="F427" s="4"/>
      <c r="G427" s="4"/>
      <c r="H427" s="4"/>
      <c r="I427" s="4"/>
      <c r="J427" s="4"/>
      <c r="K427" s="4"/>
      <c r="L427" s="4"/>
      <c r="M427" s="4"/>
      <c r="N427" s="4"/>
      <c r="O427" s="4"/>
    </row>
    <row r="428" spans="2:15" x14ac:dyDescent="0.2">
      <c r="B428" s="4"/>
      <c r="C428" s="6"/>
      <c r="D428" s="4"/>
      <c r="E428" s="4"/>
      <c r="F428" s="4"/>
      <c r="G428" s="4"/>
      <c r="H428" s="4"/>
      <c r="I428" s="4"/>
      <c r="J428" s="4"/>
      <c r="K428" s="4"/>
      <c r="L428" s="4"/>
      <c r="M428" s="4"/>
      <c r="N428" s="4"/>
      <c r="O428" s="4"/>
    </row>
    <row r="429" spans="2:15" x14ac:dyDescent="0.2">
      <c r="B429" s="4"/>
      <c r="C429" s="6"/>
      <c r="D429" s="4"/>
      <c r="E429" s="4"/>
      <c r="F429" s="4"/>
      <c r="G429" s="4"/>
      <c r="H429" s="4"/>
      <c r="I429" s="4"/>
      <c r="J429" s="4"/>
      <c r="K429" s="4"/>
      <c r="L429" s="4"/>
      <c r="M429" s="4"/>
      <c r="N429" s="4"/>
      <c r="O429" s="4"/>
    </row>
    <row r="430" spans="2:15" x14ac:dyDescent="0.2">
      <c r="B430" s="4"/>
      <c r="C430" s="6"/>
      <c r="D430" s="4"/>
      <c r="E430" s="4"/>
      <c r="F430" s="4"/>
      <c r="G430" s="4"/>
      <c r="H430" s="4"/>
      <c r="I430" s="4"/>
      <c r="J430" s="4"/>
      <c r="K430" s="4"/>
      <c r="L430" s="4"/>
      <c r="M430" s="4"/>
      <c r="N430" s="4"/>
      <c r="O430" s="4"/>
    </row>
    <row r="431" spans="2:15" x14ac:dyDescent="0.2">
      <c r="B431" s="4"/>
      <c r="C431" s="6"/>
      <c r="D431" s="4"/>
      <c r="E431" s="4"/>
      <c r="F431" s="4"/>
      <c r="G431" s="4"/>
      <c r="H431" s="4"/>
      <c r="I431" s="4"/>
      <c r="J431" s="4"/>
      <c r="K431" s="4"/>
      <c r="L431" s="4"/>
      <c r="M431" s="4"/>
      <c r="N431" s="4"/>
      <c r="O431" s="4"/>
    </row>
    <row r="432" spans="2:15" x14ac:dyDescent="0.2">
      <c r="B432" s="4"/>
      <c r="C432" s="6"/>
      <c r="D432" s="4"/>
      <c r="E432" s="4"/>
      <c r="F432" s="4"/>
      <c r="G432" s="4"/>
      <c r="H432" s="4"/>
      <c r="I432" s="4"/>
      <c r="J432" s="4"/>
      <c r="K432" s="4"/>
      <c r="L432" s="4"/>
      <c r="M432" s="4"/>
      <c r="N432" s="4"/>
      <c r="O432" s="4"/>
    </row>
    <row r="433" spans="2:15" x14ac:dyDescent="0.2">
      <c r="B433" s="4"/>
      <c r="C433" s="6"/>
      <c r="D433" s="4"/>
      <c r="E433" s="4"/>
      <c r="F433" s="4"/>
      <c r="G433" s="4"/>
      <c r="H433" s="4"/>
      <c r="I433" s="4"/>
      <c r="J433" s="4"/>
      <c r="K433" s="4"/>
      <c r="L433" s="4"/>
      <c r="M433" s="4"/>
      <c r="N433" s="4"/>
      <c r="O433" s="4"/>
    </row>
    <row r="434" spans="2:15" x14ac:dyDescent="0.2">
      <c r="B434" s="4"/>
      <c r="C434" s="6"/>
      <c r="D434" s="4"/>
      <c r="E434" s="4"/>
      <c r="F434" s="4"/>
      <c r="G434" s="4"/>
      <c r="H434" s="4"/>
      <c r="I434" s="4"/>
      <c r="J434" s="4"/>
      <c r="K434" s="4"/>
      <c r="L434" s="4"/>
      <c r="M434" s="4"/>
      <c r="N434" s="4"/>
      <c r="O434" s="4"/>
    </row>
    <row r="435" spans="2:15" x14ac:dyDescent="0.2">
      <c r="B435" s="4"/>
      <c r="C435" s="6"/>
      <c r="D435" s="4"/>
      <c r="E435" s="4"/>
      <c r="F435" s="4"/>
      <c r="G435" s="4"/>
      <c r="H435" s="4"/>
      <c r="I435" s="4"/>
      <c r="J435" s="4"/>
      <c r="K435" s="4"/>
      <c r="L435" s="4"/>
      <c r="M435" s="4"/>
      <c r="N435" s="4"/>
      <c r="O435" s="4"/>
    </row>
    <row r="436" spans="2:15" x14ac:dyDescent="0.2">
      <c r="B436" s="4"/>
      <c r="C436" s="6"/>
      <c r="D436" s="4"/>
      <c r="E436" s="4"/>
      <c r="F436" s="4"/>
      <c r="G436" s="4"/>
      <c r="H436" s="4"/>
      <c r="I436" s="4"/>
      <c r="J436" s="4"/>
      <c r="K436" s="4"/>
      <c r="L436" s="4"/>
      <c r="M436" s="4"/>
      <c r="N436" s="4"/>
      <c r="O436" s="4"/>
    </row>
    <row r="437" spans="2:15" x14ac:dyDescent="0.2">
      <c r="B437" s="4"/>
      <c r="C437" s="6"/>
      <c r="D437" s="4"/>
      <c r="E437" s="4"/>
      <c r="F437" s="4"/>
      <c r="G437" s="4"/>
      <c r="H437" s="4"/>
      <c r="I437" s="4"/>
      <c r="J437" s="4"/>
      <c r="K437" s="4"/>
      <c r="L437" s="4"/>
      <c r="M437" s="4"/>
      <c r="N437" s="4"/>
      <c r="O437" s="4"/>
    </row>
    <row r="438" spans="2:15" x14ac:dyDescent="0.2">
      <c r="B438" s="4"/>
      <c r="C438" s="6"/>
      <c r="D438" s="4"/>
      <c r="E438" s="4"/>
      <c r="F438" s="4"/>
      <c r="G438" s="4"/>
      <c r="H438" s="4"/>
      <c r="I438" s="4"/>
      <c r="J438" s="4"/>
      <c r="K438" s="4"/>
      <c r="L438" s="4"/>
      <c r="M438" s="4"/>
      <c r="N438" s="4"/>
      <c r="O438" s="4"/>
    </row>
    <row r="439" spans="2:15" x14ac:dyDescent="0.2">
      <c r="B439" s="4"/>
      <c r="C439" s="6"/>
      <c r="D439" s="4"/>
      <c r="E439" s="4"/>
      <c r="F439" s="4"/>
      <c r="G439" s="4"/>
      <c r="H439" s="4"/>
      <c r="I439" s="4"/>
      <c r="J439" s="4"/>
      <c r="K439" s="4"/>
      <c r="L439" s="4"/>
      <c r="M439" s="4"/>
      <c r="N439" s="4"/>
      <c r="O439" s="4"/>
    </row>
    <row r="440" spans="2:15" x14ac:dyDescent="0.2">
      <c r="B440" s="4"/>
      <c r="C440" s="6"/>
      <c r="D440" s="4"/>
      <c r="E440" s="4"/>
      <c r="F440" s="4"/>
      <c r="G440" s="4"/>
      <c r="H440" s="4"/>
      <c r="I440" s="4"/>
      <c r="J440" s="4"/>
      <c r="K440" s="4"/>
      <c r="L440" s="4"/>
      <c r="M440" s="4"/>
      <c r="N440" s="4"/>
      <c r="O440" s="4"/>
    </row>
    <row r="441" spans="2:15" x14ac:dyDescent="0.2">
      <c r="B441" s="4"/>
      <c r="C441" s="6"/>
      <c r="D441" s="4"/>
      <c r="E441" s="4"/>
      <c r="F441" s="4"/>
      <c r="G441" s="4"/>
      <c r="H441" s="4"/>
      <c r="I441" s="4"/>
      <c r="J441" s="4"/>
      <c r="K441" s="4"/>
      <c r="L441" s="4"/>
      <c r="M441" s="4"/>
      <c r="N441" s="4"/>
      <c r="O441" s="4"/>
    </row>
    <row r="442" spans="2:15" x14ac:dyDescent="0.2">
      <c r="B442" s="4"/>
      <c r="C442" s="6"/>
      <c r="D442" s="4"/>
      <c r="E442" s="4"/>
      <c r="F442" s="4"/>
      <c r="G442" s="4"/>
      <c r="H442" s="4"/>
      <c r="I442" s="4"/>
      <c r="J442" s="4"/>
      <c r="K442" s="4"/>
      <c r="L442" s="4"/>
      <c r="M442" s="4"/>
      <c r="N442" s="4"/>
      <c r="O442" s="4"/>
    </row>
    <row r="443" spans="2:15" x14ac:dyDescent="0.2">
      <c r="B443" s="4"/>
      <c r="C443" s="6"/>
      <c r="D443" s="4"/>
      <c r="E443" s="4"/>
      <c r="F443" s="4"/>
      <c r="G443" s="4"/>
      <c r="H443" s="4"/>
      <c r="I443" s="4"/>
      <c r="J443" s="4"/>
      <c r="K443" s="4"/>
      <c r="L443" s="4"/>
      <c r="M443" s="4"/>
      <c r="N443" s="4"/>
      <c r="O443" s="4"/>
    </row>
    <row r="444" spans="2:15" x14ac:dyDescent="0.2">
      <c r="B444" s="4"/>
      <c r="C444" s="6"/>
      <c r="D444" s="4"/>
      <c r="E444" s="4"/>
      <c r="F444" s="4"/>
      <c r="G444" s="4"/>
      <c r="H444" s="4"/>
      <c r="I444" s="4"/>
      <c r="J444" s="4"/>
      <c r="K444" s="4"/>
      <c r="L444" s="4"/>
      <c r="M444" s="4"/>
      <c r="N444" s="4"/>
      <c r="O444" s="4"/>
    </row>
    <row r="445" spans="2:15" x14ac:dyDescent="0.2">
      <c r="B445" s="4"/>
      <c r="C445" s="6"/>
      <c r="D445" s="4"/>
      <c r="E445" s="4"/>
      <c r="F445" s="4"/>
      <c r="G445" s="4"/>
      <c r="H445" s="4"/>
      <c r="I445" s="4"/>
      <c r="J445" s="4"/>
      <c r="K445" s="4"/>
      <c r="L445" s="4"/>
      <c r="M445" s="4"/>
      <c r="N445" s="4"/>
      <c r="O445" s="4"/>
    </row>
    <row r="446" spans="2:15" x14ac:dyDescent="0.2">
      <c r="B446" s="4"/>
      <c r="C446" s="6"/>
      <c r="D446" s="4"/>
      <c r="E446" s="4"/>
      <c r="F446" s="4"/>
      <c r="G446" s="4"/>
      <c r="H446" s="4"/>
      <c r="I446" s="4"/>
      <c r="J446" s="4"/>
      <c r="K446" s="4"/>
      <c r="L446" s="4"/>
      <c r="M446" s="4"/>
      <c r="N446" s="4"/>
      <c r="O446" s="4"/>
    </row>
    <row r="447" spans="2:15" x14ac:dyDescent="0.2">
      <c r="B447" s="4"/>
      <c r="C447" s="6"/>
      <c r="D447" s="4"/>
      <c r="E447" s="4"/>
      <c r="F447" s="4"/>
      <c r="G447" s="4"/>
      <c r="H447" s="4"/>
      <c r="I447" s="4"/>
      <c r="J447" s="4"/>
      <c r="K447" s="4"/>
      <c r="L447" s="4"/>
      <c r="M447" s="4"/>
      <c r="N447" s="4"/>
      <c r="O447" s="4"/>
    </row>
    <row r="448" spans="2:15" x14ac:dyDescent="0.2">
      <c r="B448" s="4"/>
      <c r="C448" s="6"/>
      <c r="D448" s="4"/>
      <c r="E448" s="4"/>
      <c r="F448" s="4"/>
      <c r="G448" s="4"/>
      <c r="H448" s="4"/>
      <c r="I448" s="4"/>
      <c r="J448" s="4"/>
      <c r="K448" s="4"/>
      <c r="L448" s="4"/>
      <c r="M448" s="4"/>
      <c r="N448" s="4"/>
      <c r="O448" s="4"/>
    </row>
    <row r="449" spans="2:15" x14ac:dyDescent="0.2">
      <c r="B449" s="4"/>
      <c r="C449" s="6"/>
      <c r="D449" s="4"/>
      <c r="E449" s="4"/>
      <c r="F449" s="4"/>
      <c r="G449" s="4"/>
      <c r="H449" s="4"/>
      <c r="I449" s="4"/>
      <c r="J449" s="4"/>
      <c r="K449" s="4"/>
      <c r="L449" s="4"/>
      <c r="M449" s="4"/>
      <c r="N449" s="4"/>
      <c r="O449" s="4"/>
    </row>
    <row r="450" spans="2:15" x14ac:dyDescent="0.2">
      <c r="B450" s="4"/>
      <c r="C450" s="6"/>
      <c r="D450" s="4"/>
      <c r="E450" s="4"/>
      <c r="F450" s="4"/>
      <c r="G450" s="4"/>
      <c r="H450" s="4"/>
      <c r="I450" s="4"/>
      <c r="J450" s="4"/>
      <c r="K450" s="4"/>
      <c r="L450" s="4"/>
      <c r="M450" s="4"/>
      <c r="N450" s="4"/>
      <c r="O450" s="4"/>
    </row>
    <row r="451" spans="2:15" x14ac:dyDescent="0.2">
      <c r="B451" s="4"/>
      <c r="C451" s="6"/>
      <c r="D451" s="4"/>
      <c r="E451" s="4"/>
      <c r="F451" s="4"/>
      <c r="G451" s="4"/>
      <c r="H451" s="4"/>
      <c r="I451" s="4"/>
      <c r="J451" s="4"/>
      <c r="K451" s="4"/>
      <c r="L451" s="4"/>
      <c r="M451" s="4"/>
      <c r="N451" s="4"/>
      <c r="O451" s="4"/>
    </row>
    <row r="452" spans="2:15" x14ac:dyDescent="0.2">
      <c r="B452" s="4"/>
      <c r="C452" s="6"/>
      <c r="D452" s="4"/>
      <c r="E452" s="4"/>
      <c r="F452" s="4"/>
      <c r="G452" s="4"/>
      <c r="H452" s="4"/>
      <c r="I452" s="4"/>
      <c r="J452" s="4"/>
      <c r="K452" s="4"/>
      <c r="L452" s="4"/>
      <c r="M452" s="4"/>
      <c r="N452" s="4"/>
      <c r="O452" s="4"/>
    </row>
    <row r="453" spans="2:15" x14ac:dyDescent="0.2">
      <c r="B453" s="4"/>
      <c r="C453" s="6"/>
      <c r="D453" s="4"/>
      <c r="E453" s="4"/>
      <c r="F453" s="4"/>
      <c r="G453" s="4"/>
      <c r="H453" s="4"/>
      <c r="I453" s="4"/>
      <c r="J453" s="4"/>
      <c r="K453" s="4"/>
      <c r="L453" s="4"/>
      <c r="M453" s="4"/>
      <c r="N453" s="4"/>
      <c r="O453" s="4"/>
    </row>
    <row r="454" spans="2:15" x14ac:dyDescent="0.2">
      <c r="B454" s="4"/>
      <c r="C454" s="6"/>
      <c r="D454" s="4"/>
      <c r="E454" s="4"/>
      <c r="F454" s="4"/>
      <c r="G454" s="4"/>
      <c r="H454" s="4"/>
      <c r="I454" s="4"/>
      <c r="J454" s="4"/>
      <c r="K454" s="4"/>
      <c r="L454" s="4"/>
      <c r="M454" s="4"/>
      <c r="N454" s="4"/>
      <c r="O454" s="4"/>
    </row>
    <row r="455" spans="2:15" x14ac:dyDescent="0.2">
      <c r="B455" s="4"/>
      <c r="C455" s="6"/>
      <c r="D455" s="4"/>
      <c r="E455" s="4"/>
      <c r="F455" s="4"/>
      <c r="G455" s="4"/>
      <c r="H455" s="4"/>
      <c r="I455" s="4"/>
      <c r="J455" s="4"/>
      <c r="K455" s="4"/>
      <c r="L455" s="4"/>
      <c r="M455" s="4"/>
      <c r="N455" s="4"/>
      <c r="O455" s="4"/>
    </row>
    <row r="456" spans="2:15" x14ac:dyDescent="0.2">
      <c r="B456" s="4"/>
      <c r="C456" s="6"/>
      <c r="D456" s="4"/>
      <c r="E456" s="4"/>
      <c r="F456" s="4"/>
      <c r="G456" s="4"/>
      <c r="H456" s="4"/>
      <c r="I456" s="4"/>
      <c r="J456" s="4"/>
      <c r="K456" s="4"/>
      <c r="L456" s="4"/>
      <c r="M456" s="4"/>
      <c r="N456" s="4"/>
      <c r="O456" s="4"/>
    </row>
    <row r="457" spans="2:15" x14ac:dyDescent="0.2">
      <c r="B457" s="4"/>
      <c r="C457" s="6"/>
      <c r="D457" s="4"/>
      <c r="E457" s="4"/>
      <c r="F457" s="4"/>
      <c r="G457" s="4"/>
      <c r="H457" s="4"/>
      <c r="I457" s="4"/>
      <c r="J457" s="4"/>
      <c r="K457" s="4"/>
      <c r="L457" s="4"/>
      <c r="M457" s="4"/>
      <c r="N457" s="4"/>
      <c r="O457" s="4"/>
    </row>
    <row r="458" spans="2:15" x14ac:dyDescent="0.2">
      <c r="B458" s="4"/>
      <c r="C458" s="6"/>
      <c r="D458" s="4"/>
      <c r="E458" s="4"/>
      <c r="F458" s="4"/>
      <c r="G458" s="4"/>
      <c r="H458" s="4"/>
      <c r="I458" s="4"/>
      <c r="J458" s="4"/>
      <c r="K458" s="4"/>
      <c r="L458" s="4"/>
      <c r="M458" s="4"/>
      <c r="N458" s="4"/>
      <c r="O458" s="4"/>
    </row>
    <row r="459" spans="2:15" x14ac:dyDescent="0.2">
      <c r="B459" s="4"/>
      <c r="C459" s="6"/>
      <c r="D459" s="4"/>
      <c r="E459" s="4"/>
      <c r="F459" s="4"/>
      <c r="G459" s="4"/>
      <c r="H459" s="4"/>
      <c r="I459" s="4"/>
      <c r="J459" s="4"/>
      <c r="K459" s="4"/>
      <c r="L459" s="4"/>
      <c r="M459" s="4"/>
      <c r="N459" s="4"/>
      <c r="O459" s="4"/>
    </row>
    <row r="460" spans="2:15" x14ac:dyDescent="0.2">
      <c r="B460" s="4"/>
      <c r="C460" s="6"/>
      <c r="D460" s="4"/>
      <c r="E460" s="4"/>
      <c r="F460" s="4"/>
      <c r="G460" s="4"/>
      <c r="H460" s="4"/>
      <c r="I460" s="4"/>
      <c r="J460" s="4"/>
      <c r="K460" s="4"/>
      <c r="L460" s="4"/>
      <c r="M460" s="4"/>
      <c r="N460" s="4"/>
      <c r="O460" s="4"/>
    </row>
    <row r="461" spans="2:15" x14ac:dyDescent="0.2">
      <c r="B461" s="4"/>
      <c r="C461" s="6"/>
      <c r="D461" s="4"/>
      <c r="E461" s="4"/>
      <c r="F461" s="4"/>
      <c r="G461" s="4"/>
      <c r="H461" s="4"/>
      <c r="I461" s="4"/>
      <c r="J461" s="4"/>
      <c r="K461" s="4"/>
      <c r="L461" s="4"/>
      <c r="M461" s="4"/>
      <c r="N461" s="4"/>
      <c r="O461" s="4"/>
    </row>
    <row r="462" spans="2:15" x14ac:dyDescent="0.2">
      <c r="B462" s="4"/>
      <c r="C462" s="6"/>
      <c r="D462" s="4"/>
      <c r="E462" s="4"/>
      <c r="F462" s="4"/>
      <c r="G462" s="4"/>
      <c r="H462" s="4"/>
      <c r="I462" s="4"/>
      <c r="J462" s="4"/>
      <c r="K462" s="4"/>
      <c r="L462" s="4"/>
      <c r="M462" s="4"/>
      <c r="N462" s="4"/>
      <c r="O462" s="4"/>
    </row>
    <row r="463" spans="2:15" x14ac:dyDescent="0.2">
      <c r="B463" s="4"/>
      <c r="C463" s="6"/>
      <c r="D463" s="4"/>
      <c r="E463" s="4"/>
      <c r="F463" s="4"/>
      <c r="G463" s="4"/>
      <c r="H463" s="4"/>
      <c r="I463" s="4"/>
      <c r="J463" s="4"/>
      <c r="K463" s="4"/>
      <c r="L463" s="4"/>
      <c r="M463" s="4"/>
      <c r="N463" s="4"/>
      <c r="O463" s="4"/>
    </row>
    <row r="464" spans="2:15" x14ac:dyDescent="0.2">
      <c r="B464" s="4"/>
      <c r="C464" s="6"/>
      <c r="D464" s="4"/>
      <c r="E464" s="4"/>
      <c r="F464" s="4"/>
      <c r="G464" s="4"/>
      <c r="H464" s="4"/>
      <c r="I464" s="4"/>
      <c r="J464" s="4"/>
      <c r="K464" s="4"/>
      <c r="L464" s="4"/>
      <c r="M464" s="4"/>
      <c r="N464" s="4"/>
      <c r="O464" s="4"/>
    </row>
    <row r="465" spans="2:15" x14ac:dyDescent="0.2">
      <c r="B465" s="4"/>
      <c r="C465" s="6"/>
      <c r="D465" s="4"/>
      <c r="E465" s="4"/>
      <c r="F465" s="4"/>
      <c r="G465" s="4"/>
      <c r="H465" s="4"/>
      <c r="I465" s="4"/>
      <c r="J465" s="4"/>
      <c r="K465" s="4"/>
      <c r="L465" s="4"/>
      <c r="M465" s="4"/>
      <c r="N465" s="4"/>
      <c r="O465" s="4"/>
    </row>
    <row r="466" spans="2:15" x14ac:dyDescent="0.2">
      <c r="B466" s="4"/>
      <c r="C466" s="6"/>
      <c r="D466" s="4"/>
      <c r="E466" s="4"/>
      <c r="F466" s="4"/>
      <c r="G466" s="4"/>
      <c r="H466" s="4"/>
      <c r="I466" s="4"/>
      <c r="J466" s="4"/>
      <c r="K466" s="4"/>
      <c r="L466" s="4"/>
      <c r="M466" s="4"/>
      <c r="N466" s="4"/>
      <c r="O466" s="4"/>
    </row>
    <row r="467" spans="2:15" x14ac:dyDescent="0.2">
      <c r="B467" s="4"/>
      <c r="C467" s="6"/>
      <c r="D467" s="4"/>
      <c r="E467" s="4"/>
      <c r="F467" s="4"/>
      <c r="G467" s="4"/>
      <c r="H467" s="4"/>
      <c r="I467" s="4"/>
      <c r="J467" s="4"/>
      <c r="K467" s="4"/>
      <c r="L467" s="4"/>
      <c r="M467" s="4"/>
      <c r="N467" s="4"/>
      <c r="O467" s="4"/>
    </row>
    <row r="468" spans="2:15" x14ac:dyDescent="0.2">
      <c r="B468" s="4"/>
      <c r="C468" s="6"/>
      <c r="D468" s="4"/>
      <c r="E468" s="4"/>
      <c r="F468" s="4"/>
      <c r="G468" s="4"/>
      <c r="H468" s="4"/>
      <c r="I468" s="4"/>
      <c r="J468" s="4"/>
      <c r="K468" s="4"/>
      <c r="L468" s="4"/>
      <c r="M468" s="4"/>
      <c r="N468" s="4"/>
      <c r="O468" s="4"/>
    </row>
    <row r="469" spans="2:15" x14ac:dyDescent="0.2">
      <c r="B469" s="4"/>
      <c r="C469" s="6"/>
      <c r="D469" s="4"/>
      <c r="E469" s="4"/>
      <c r="F469" s="4"/>
      <c r="G469" s="4"/>
      <c r="H469" s="4"/>
      <c r="I469" s="4"/>
      <c r="J469" s="4"/>
      <c r="K469" s="4"/>
      <c r="L469" s="4"/>
      <c r="M469" s="4"/>
      <c r="N469" s="4"/>
      <c r="O469" s="4"/>
    </row>
    <row r="470" spans="2:15" x14ac:dyDescent="0.2">
      <c r="B470" s="4"/>
      <c r="C470" s="6"/>
      <c r="D470" s="4"/>
      <c r="E470" s="4"/>
      <c r="F470" s="4"/>
      <c r="G470" s="4"/>
      <c r="H470" s="4"/>
      <c r="I470" s="4"/>
      <c r="J470" s="4"/>
      <c r="K470" s="4"/>
      <c r="L470" s="4"/>
      <c r="M470" s="4"/>
      <c r="N470" s="4"/>
      <c r="O470" s="4"/>
    </row>
    <row r="471" spans="2:15" x14ac:dyDescent="0.2">
      <c r="B471" s="4"/>
      <c r="C471" s="6"/>
      <c r="D471" s="4"/>
      <c r="E471" s="4"/>
      <c r="F471" s="4"/>
      <c r="G471" s="4"/>
      <c r="H471" s="4"/>
      <c r="I471" s="4"/>
      <c r="J471" s="4"/>
      <c r="K471" s="4"/>
      <c r="L471" s="4"/>
      <c r="M471" s="4"/>
      <c r="N471" s="4"/>
      <c r="O471" s="4"/>
    </row>
    <row r="472" spans="2:15" x14ac:dyDescent="0.2">
      <c r="B472" s="4"/>
      <c r="C472" s="6"/>
      <c r="D472" s="4"/>
      <c r="E472" s="4"/>
      <c r="F472" s="4"/>
      <c r="G472" s="4"/>
      <c r="H472" s="4"/>
      <c r="I472" s="4"/>
      <c r="J472" s="4"/>
      <c r="K472" s="4"/>
      <c r="L472" s="4"/>
      <c r="M472" s="4"/>
      <c r="N472" s="4"/>
      <c r="O472" s="4"/>
    </row>
    <row r="473" spans="2:15" x14ac:dyDescent="0.2">
      <c r="B473" s="4"/>
      <c r="C473" s="6"/>
      <c r="D473" s="4"/>
      <c r="E473" s="4"/>
      <c r="F473" s="4"/>
      <c r="G473" s="4"/>
      <c r="H473" s="4"/>
      <c r="I473" s="4"/>
      <c r="J473" s="4"/>
      <c r="K473" s="4"/>
      <c r="L473" s="4"/>
      <c r="M473" s="4"/>
      <c r="N473" s="4"/>
      <c r="O473" s="4"/>
    </row>
    <row r="474" spans="2:15" x14ac:dyDescent="0.2">
      <c r="B474" s="4"/>
      <c r="C474" s="6"/>
      <c r="D474" s="4"/>
      <c r="E474" s="4"/>
      <c r="F474" s="4"/>
      <c r="G474" s="4"/>
      <c r="H474" s="4"/>
      <c r="I474" s="4"/>
      <c r="J474" s="4"/>
      <c r="K474" s="4"/>
      <c r="L474" s="4"/>
      <c r="M474" s="4"/>
      <c r="N474" s="4"/>
      <c r="O474" s="4"/>
    </row>
    <row r="475" spans="2:15" x14ac:dyDescent="0.2">
      <c r="B475" s="4"/>
      <c r="C475" s="6"/>
      <c r="D475" s="4"/>
      <c r="E475" s="4"/>
      <c r="F475" s="4"/>
      <c r="G475" s="4"/>
      <c r="H475" s="4"/>
      <c r="I475" s="4"/>
      <c r="J475" s="4"/>
      <c r="K475" s="4"/>
      <c r="L475" s="4"/>
      <c r="M475" s="4"/>
      <c r="N475" s="4"/>
      <c r="O475" s="4"/>
    </row>
    <row r="476" spans="2:15" x14ac:dyDescent="0.2">
      <c r="B476" s="4"/>
      <c r="C476" s="6"/>
      <c r="D476" s="4"/>
      <c r="E476" s="4"/>
      <c r="F476" s="4"/>
      <c r="G476" s="4"/>
      <c r="H476" s="4"/>
      <c r="I476" s="4"/>
      <c r="J476" s="4"/>
      <c r="K476" s="4"/>
      <c r="L476" s="4"/>
      <c r="M476" s="4"/>
      <c r="N476" s="4"/>
      <c r="O476" s="4"/>
    </row>
    <row r="477" spans="2:15" x14ac:dyDescent="0.2">
      <c r="B477" s="4"/>
      <c r="C477" s="6"/>
      <c r="D477" s="4"/>
      <c r="E477" s="4"/>
      <c r="F477" s="4"/>
      <c r="G477" s="4"/>
      <c r="H477" s="4"/>
      <c r="I477" s="4"/>
      <c r="J477" s="4"/>
      <c r="K477" s="4"/>
      <c r="L477" s="4"/>
      <c r="M477" s="4"/>
      <c r="N477" s="4"/>
      <c r="O477" s="4"/>
    </row>
    <row r="478" spans="2:15" x14ac:dyDescent="0.2">
      <c r="B478" s="4"/>
      <c r="C478" s="6"/>
      <c r="D478" s="4"/>
      <c r="E478" s="4"/>
      <c r="F478" s="4"/>
      <c r="G478" s="4"/>
      <c r="H478" s="4"/>
      <c r="I478" s="4"/>
      <c r="J478" s="4"/>
      <c r="K478" s="4"/>
      <c r="L478" s="4"/>
      <c r="M478" s="4"/>
      <c r="N478" s="4"/>
      <c r="O478" s="4"/>
    </row>
    <row r="479" spans="2:15" x14ac:dyDescent="0.2">
      <c r="B479" s="4"/>
      <c r="C479" s="6"/>
      <c r="D479" s="4"/>
      <c r="E479" s="4"/>
      <c r="F479" s="4"/>
      <c r="G479" s="4"/>
      <c r="H479" s="4"/>
      <c r="I479" s="4"/>
      <c r="J479" s="4"/>
      <c r="K479" s="4"/>
      <c r="L479" s="4"/>
      <c r="M479" s="4"/>
      <c r="N479" s="4"/>
      <c r="O479" s="4"/>
    </row>
    <row r="480" spans="2:15" x14ac:dyDescent="0.2">
      <c r="B480" s="4"/>
      <c r="C480" s="6"/>
      <c r="D480" s="4"/>
      <c r="E480" s="4"/>
      <c r="F480" s="4"/>
      <c r="G480" s="4"/>
      <c r="H480" s="4"/>
      <c r="I480" s="4"/>
      <c r="J480" s="4"/>
      <c r="K480" s="4"/>
      <c r="L480" s="4"/>
      <c r="M480" s="4"/>
      <c r="N480" s="4"/>
      <c r="O480" s="4"/>
    </row>
    <row r="481" spans="2:15" x14ac:dyDescent="0.2">
      <c r="B481" s="4"/>
      <c r="C481" s="6"/>
      <c r="D481" s="4"/>
      <c r="E481" s="4"/>
      <c r="F481" s="4"/>
      <c r="G481" s="4"/>
      <c r="H481" s="4"/>
      <c r="I481" s="4"/>
      <c r="J481" s="4"/>
      <c r="K481" s="4"/>
      <c r="L481" s="4"/>
      <c r="M481" s="4"/>
      <c r="N481" s="4"/>
      <c r="O481" s="4"/>
    </row>
    <row r="482" spans="2:15" x14ac:dyDescent="0.2">
      <c r="B482" s="4"/>
      <c r="C482" s="6"/>
      <c r="D482" s="4"/>
      <c r="E482" s="4"/>
      <c r="F482" s="4"/>
      <c r="G482" s="4"/>
      <c r="H482" s="4"/>
      <c r="I482" s="4"/>
      <c r="J482" s="4"/>
      <c r="K482" s="4"/>
      <c r="L482" s="4"/>
      <c r="M482" s="4"/>
      <c r="N482" s="4"/>
      <c r="O482" s="4"/>
    </row>
    <row r="483" spans="2:15" x14ac:dyDescent="0.2">
      <c r="B483" s="4"/>
      <c r="C483" s="6"/>
      <c r="D483" s="4"/>
      <c r="E483" s="4"/>
      <c r="F483" s="4"/>
      <c r="G483" s="4"/>
      <c r="H483" s="4"/>
      <c r="I483" s="4"/>
      <c r="J483" s="4"/>
      <c r="K483" s="4"/>
      <c r="L483" s="4"/>
      <c r="M483" s="4"/>
      <c r="N483" s="4"/>
      <c r="O483" s="4"/>
    </row>
    <row r="484" spans="2:15" x14ac:dyDescent="0.2">
      <c r="B484" s="4"/>
      <c r="C484" s="6"/>
      <c r="D484" s="4"/>
      <c r="E484" s="4"/>
      <c r="F484" s="4"/>
      <c r="G484" s="4"/>
      <c r="H484" s="4"/>
      <c r="I484" s="4"/>
      <c r="J484" s="4"/>
      <c r="K484" s="4"/>
      <c r="L484" s="4"/>
      <c r="M484" s="4"/>
      <c r="N484" s="4"/>
      <c r="O484" s="4"/>
    </row>
    <row r="485" spans="2:15" x14ac:dyDescent="0.2">
      <c r="B485" s="4"/>
      <c r="C485" s="6"/>
      <c r="D485" s="4"/>
      <c r="E485" s="4"/>
      <c r="F485" s="4"/>
      <c r="G485" s="4"/>
      <c r="H485" s="4"/>
      <c r="I485" s="4"/>
      <c r="J485" s="4"/>
      <c r="K485" s="4"/>
      <c r="L485" s="4"/>
      <c r="M485" s="4"/>
      <c r="N485" s="4"/>
      <c r="O485" s="4"/>
    </row>
    <row r="486" spans="2:15" x14ac:dyDescent="0.2">
      <c r="B486" s="4"/>
      <c r="C486" s="6"/>
      <c r="D486" s="4"/>
      <c r="E486" s="4"/>
      <c r="F486" s="4"/>
      <c r="G486" s="4"/>
      <c r="H486" s="4"/>
      <c r="I486" s="4"/>
      <c r="J486" s="4"/>
      <c r="K486" s="4"/>
      <c r="L486" s="4"/>
      <c r="M486" s="4"/>
      <c r="N486" s="4"/>
      <c r="O486" s="4"/>
    </row>
    <row r="487" spans="2:15" x14ac:dyDescent="0.2">
      <c r="B487" s="4"/>
      <c r="C487" s="6"/>
      <c r="D487" s="4"/>
      <c r="E487" s="4"/>
      <c r="F487" s="4"/>
      <c r="G487" s="4"/>
      <c r="H487" s="4"/>
      <c r="I487" s="4"/>
      <c r="J487" s="4"/>
      <c r="K487" s="4"/>
      <c r="L487" s="4"/>
      <c r="M487" s="4"/>
      <c r="N487" s="4"/>
      <c r="O487" s="4"/>
    </row>
    <row r="488" spans="2:15" x14ac:dyDescent="0.2">
      <c r="B488" s="4"/>
      <c r="C488" s="6"/>
      <c r="D488" s="4"/>
      <c r="E488" s="4"/>
      <c r="F488" s="4"/>
      <c r="G488" s="4"/>
      <c r="H488" s="4"/>
      <c r="I488" s="4"/>
      <c r="J488" s="4"/>
      <c r="K488" s="4"/>
      <c r="L488" s="4"/>
      <c r="M488" s="4"/>
      <c r="N488" s="4"/>
      <c r="O488" s="4"/>
    </row>
    <row r="489" spans="2:15" x14ac:dyDescent="0.2">
      <c r="B489" s="4"/>
      <c r="C489" s="6"/>
      <c r="D489" s="4"/>
      <c r="E489" s="4"/>
      <c r="F489" s="4"/>
      <c r="G489" s="4"/>
      <c r="H489" s="4"/>
      <c r="I489" s="4"/>
      <c r="J489" s="4"/>
      <c r="K489" s="4"/>
      <c r="L489" s="4"/>
      <c r="M489" s="4"/>
      <c r="N489" s="4"/>
      <c r="O489" s="4"/>
    </row>
    <row r="490" spans="2:15" x14ac:dyDescent="0.2">
      <c r="B490" s="4"/>
      <c r="C490" s="6"/>
      <c r="D490" s="4"/>
      <c r="E490" s="4"/>
      <c r="F490" s="4"/>
      <c r="G490" s="4"/>
      <c r="H490" s="4"/>
      <c r="I490" s="4"/>
      <c r="J490" s="4"/>
      <c r="K490" s="4"/>
      <c r="L490" s="4"/>
      <c r="M490" s="4"/>
      <c r="N490" s="4"/>
      <c r="O490" s="4"/>
    </row>
    <row r="491" spans="2:15" x14ac:dyDescent="0.2">
      <c r="B491" s="4"/>
      <c r="C491" s="6"/>
      <c r="D491" s="4"/>
      <c r="E491" s="4"/>
      <c r="F491" s="4"/>
      <c r="G491" s="4"/>
      <c r="H491" s="4"/>
      <c r="I491" s="4"/>
      <c r="J491" s="4"/>
      <c r="K491" s="4"/>
      <c r="L491" s="4"/>
      <c r="M491" s="4"/>
      <c r="N491" s="4"/>
      <c r="O491" s="4"/>
    </row>
    <row r="492" spans="2:15" x14ac:dyDescent="0.2">
      <c r="B492" s="4"/>
      <c r="C492" s="6"/>
      <c r="D492" s="4"/>
      <c r="E492" s="4"/>
      <c r="F492" s="4"/>
      <c r="G492" s="4"/>
      <c r="H492" s="4"/>
      <c r="I492" s="4"/>
      <c r="J492" s="4"/>
      <c r="K492" s="4"/>
      <c r="L492" s="4"/>
      <c r="M492" s="4"/>
      <c r="N492" s="4"/>
      <c r="O492" s="4"/>
    </row>
    <row r="493" spans="2:15" x14ac:dyDescent="0.2">
      <c r="B493" s="4"/>
      <c r="C493" s="6"/>
      <c r="D493" s="4"/>
      <c r="E493" s="4"/>
      <c r="F493" s="4"/>
      <c r="G493" s="4"/>
      <c r="H493" s="4"/>
      <c r="I493" s="4"/>
      <c r="J493" s="4"/>
      <c r="K493" s="4"/>
      <c r="L493" s="4"/>
      <c r="M493" s="4"/>
      <c r="N493" s="4"/>
      <c r="O493" s="4"/>
    </row>
    <row r="494" spans="2:15" x14ac:dyDescent="0.2">
      <c r="B494" s="4"/>
      <c r="C494" s="6"/>
      <c r="D494" s="4"/>
      <c r="E494" s="4"/>
      <c r="F494" s="4"/>
      <c r="G494" s="4"/>
      <c r="H494" s="4"/>
      <c r="I494" s="4"/>
      <c r="J494" s="4"/>
      <c r="K494" s="4"/>
      <c r="L494" s="4"/>
      <c r="M494" s="4"/>
      <c r="N494" s="4"/>
      <c r="O494" s="4"/>
    </row>
    <row r="495" spans="2:15" x14ac:dyDescent="0.2">
      <c r="B495" s="4"/>
      <c r="C495" s="6"/>
      <c r="D495" s="4"/>
      <c r="E495" s="4"/>
      <c r="F495" s="4"/>
      <c r="G495" s="4"/>
      <c r="H495" s="4"/>
      <c r="I495" s="4"/>
      <c r="J495" s="4"/>
      <c r="K495" s="4"/>
      <c r="L495" s="4"/>
      <c r="M495" s="4"/>
      <c r="N495" s="4"/>
      <c r="O495" s="4"/>
    </row>
    <row r="496" spans="2:15" x14ac:dyDescent="0.2">
      <c r="B496" s="4"/>
      <c r="C496" s="6"/>
      <c r="D496" s="4"/>
      <c r="E496" s="4"/>
      <c r="F496" s="4"/>
      <c r="G496" s="4"/>
      <c r="H496" s="4"/>
      <c r="I496" s="4"/>
      <c r="J496" s="4"/>
      <c r="K496" s="4"/>
      <c r="L496" s="4"/>
      <c r="M496" s="4"/>
      <c r="N496" s="4"/>
      <c r="O496" s="4"/>
    </row>
    <row r="497" spans="2:15" x14ac:dyDescent="0.2">
      <c r="B497" s="4"/>
      <c r="C497" s="6"/>
      <c r="D497" s="4"/>
      <c r="E497" s="4"/>
      <c r="F497" s="4"/>
      <c r="G497" s="4"/>
      <c r="H497" s="4"/>
      <c r="I497" s="4"/>
      <c r="J497" s="4"/>
      <c r="K497" s="4"/>
      <c r="L497" s="4"/>
      <c r="M497" s="4"/>
      <c r="N497" s="4"/>
      <c r="O497" s="4"/>
    </row>
    <row r="498" spans="2:15" x14ac:dyDescent="0.2">
      <c r="B498" s="4"/>
      <c r="C498" s="6"/>
      <c r="D498" s="4"/>
      <c r="E498" s="4"/>
      <c r="F498" s="4"/>
      <c r="G498" s="4"/>
      <c r="H498" s="4"/>
      <c r="I498" s="4"/>
      <c r="J498" s="4"/>
      <c r="K498" s="4"/>
      <c r="L498" s="4"/>
      <c r="M498" s="4"/>
      <c r="N498" s="4"/>
      <c r="O498" s="4"/>
    </row>
    <row r="499" spans="2:15" x14ac:dyDescent="0.2">
      <c r="B499" s="4"/>
      <c r="C499" s="6"/>
      <c r="D499" s="4"/>
      <c r="E499" s="4"/>
      <c r="F499" s="4"/>
      <c r="G499" s="4"/>
      <c r="H499" s="4"/>
      <c r="I499" s="4"/>
      <c r="J499" s="4"/>
      <c r="K499" s="4"/>
      <c r="L499" s="4"/>
      <c r="M499" s="4"/>
      <c r="N499" s="4"/>
      <c r="O499" s="4"/>
    </row>
    <row r="500" spans="2:15" x14ac:dyDescent="0.2">
      <c r="B500" s="4"/>
      <c r="C500" s="6"/>
      <c r="D500" s="4"/>
      <c r="E500" s="4"/>
      <c r="F500" s="4"/>
      <c r="G500" s="4"/>
      <c r="H500" s="4"/>
      <c r="I500" s="4"/>
      <c r="J500" s="4"/>
      <c r="K500" s="4"/>
      <c r="L500" s="4"/>
      <c r="M500" s="4"/>
      <c r="N500" s="4"/>
      <c r="O500" s="4"/>
    </row>
    <row r="501" spans="2:15" x14ac:dyDescent="0.2">
      <c r="B501" s="4"/>
      <c r="C501" s="6"/>
      <c r="D501" s="4"/>
      <c r="E501" s="4"/>
      <c r="F501" s="4"/>
      <c r="G501" s="4"/>
      <c r="H501" s="4"/>
      <c r="I501" s="4"/>
      <c r="J501" s="4"/>
      <c r="K501" s="4"/>
      <c r="L501" s="4"/>
      <c r="M501" s="4"/>
      <c r="N501" s="4"/>
      <c r="O501" s="4"/>
    </row>
    <row r="502" spans="2:15" x14ac:dyDescent="0.2">
      <c r="B502" s="4"/>
      <c r="C502" s="6"/>
      <c r="D502" s="4"/>
      <c r="E502" s="4"/>
      <c r="F502" s="4"/>
      <c r="G502" s="4"/>
      <c r="H502" s="4"/>
      <c r="I502" s="4"/>
      <c r="J502" s="4"/>
      <c r="K502" s="4"/>
      <c r="L502" s="4"/>
      <c r="M502" s="4"/>
      <c r="N502" s="4"/>
      <c r="O502" s="4"/>
    </row>
    <row r="503" spans="2:15" x14ac:dyDescent="0.2">
      <c r="B503" s="4"/>
      <c r="C503" s="6"/>
      <c r="D503" s="4"/>
      <c r="E503" s="4"/>
      <c r="F503" s="4"/>
      <c r="G503" s="4"/>
      <c r="H503" s="4"/>
      <c r="I503" s="4"/>
      <c r="J503" s="4"/>
      <c r="K503" s="4"/>
      <c r="L503" s="4"/>
      <c r="M503" s="4"/>
      <c r="N503" s="4"/>
      <c r="O503" s="4"/>
    </row>
    <row r="504" spans="2:15" x14ac:dyDescent="0.2">
      <c r="B504" s="4"/>
      <c r="C504" s="6"/>
      <c r="D504" s="4"/>
      <c r="E504" s="4"/>
      <c r="F504" s="4"/>
      <c r="G504" s="4"/>
      <c r="H504" s="4"/>
      <c r="I504" s="4"/>
      <c r="J504" s="4"/>
      <c r="K504" s="4"/>
      <c r="L504" s="4"/>
      <c r="M504" s="4"/>
      <c r="N504" s="4"/>
      <c r="O504" s="4"/>
    </row>
    <row r="505" spans="2:15" x14ac:dyDescent="0.2">
      <c r="B505" s="4"/>
      <c r="C505" s="6"/>
      <c r="D505" s="4"/>
      <c r="E505" s="4"/>
      <c r="F505" s="4"/>
      <c r="G505" s="4"/>
      <c r="H505" s="4"/>
      <c r="I505" s="4"/>
      <c r="J505" s="4"/>
      <c r="K505" s="4"/>
      <c r="L505" s="4"/>
      <c r="M505" s="4"/>
      <c r="N505" s="4"/>
      <c r="O505" s="4"/>
    </row>
    <row r="506" spans="2:15" x14ac:dyDescent="0.2">
      <c r="B506" s="4"/>
      <c r="C506" s="6"/>
      <c r="D506" s="4"/>
      <c r="E506" s="4"/>
      <c r="F506" s="4"/>
      <c r="G506" s="4"/>
      <c r="H506" s="4"/>
      <c r="I506" s="4"/>
      <c r="J506" s="4"/>
      <c r="K506" s="4"/>
      <c r="L506" s="4"/>
      <c r="M506" s="4"/>
      <c r="N506" s="4"/>
      <c r="O506" s="4"/>
    </row>
    <row r="507" spans="2:15" x14ac:dyDescent="0.2">
      <c r="B507" s="4"/>
      <c r="C507" s="6"/>
      <c r="D507" s="4"/>
      <c r="E507" s="4"/>
      <c r="F507" s="4"/>
      <c r="G507" s="4"/>
      <c r="H507" s="4"/>
      <c r="I507" s="4"/>
      <c r="J507" s="4"/>
      <c r="K507" s="4"/>
      <c r="L507" s="4"/>
      <c r="M507" s="4"/>
      <c r="N507" s="4"/>
      <c r="O507" s="4"/>
    </row>
    <row r="508" spans="2:15" x14ac:dyDescent="0.2">
      <c r="B508" s="4"/>
      <c r="C508" s="6"/>
      <c r="D508" s="4"/>
      <c r="E508" s="4"/>
      <c r="F508" s="4"/>
      <c r="G508" s="4"/>
      <c r="H508" s="4"/>
      <c r="I508" s="4"/>
      <c r="J508" s="4"/>
      <c r="K508" s="4"/>
      <c r="L508" s="4"/>
      <c r="M508" s="4"/>
      <c r="N508" s="4"/>
      <c r="O508" s="4"/>
    </row>
    <row r="509" spans="2:15" x14ac:dyDescent="0.2">
      <c r="B509" s="4"/>
      <c r="C509" s="6"/>
      <c r="D509" s="4"/>
      <c r="E509" s="4"/>
      <c r="F509" s="4"/>
      <c r="G509" s="4"/>
      <c r="H509" s="4"/>
      <c r="I509" s="4"/>
      <c r="J509" s="4"/>
      <c r="K509" s="4"/>
      <c r="L509" s="4"/>
      <c r="M509" s="4"/>
      <c r="N509" s="4"/>
      <c r="O509" s="4"/>
    </row>
    <row r="510" spans="2:15" x14ac:dyDescent="0.2">
      <c r="B510" s="4"/>
      <c r="C510" s="6"/>
      <c r="D510" s="4"/>
      <c r="E510" s="4"/>
      <c r="F510" s="4"/>
      <c r="G510" s="4"/>
      <c r="H510" s="4"/>
      <c r="I510" s="4"/>
      <c r="J510" s="4"/>
      <c r="K510" s="4"/>
      <c r="L510" s="4"/>
      <c r="M510" s="4"/>
      <c r="N510" s="4"/>
      <c r="O510" s="4"/>
    </row>
    <row r="511" spans="2:15" x14ac:dyDescent="0.2">
      <c r="B511" s="4"/>
      <c r="C511" s="6"/>
      <c r="D511" s="4"/>
      <c r="E511" s="4"/>
      <c r="F511" s="4"/>
      <c r="G511" s="4"/>
      <c r="H511" s="4"/>
      <c r="I511" s="4"/>
      <c r="J511" s="4"/>
      <c r="K511" s="4"/>
      <c r="L511" s="4"/>
      <c r="M511" s="4"/>
      <c r="N511" s="4"/>
      <c r="O511" s="4"/>
    </row>
    <row r="512" spans="2:15" x14ac:dyDescent="0.2">
      <c r="B512" s="4"/>
      <c r="C512" s="6"/>
      <c r="D512" s="4"/>
      <c r="E512" s="4"/>
      <c r="F512" s="4"/>
      <c r="G512" s="4"/>
      <c r="H512" s="4"/>
      <c r="I512" s="4"/>
      <c r="J512" s="4"/>
      <c r="K512" s="4"/>
      <c r="L512" s="4"/>
      <c r="M512" s="4"/>
      <c r="N512" s="4"/>
      <c r="O512" s="4"/>
    </row>
    <row r="513" spans="2:15" x14ac:dyDescent="0.2">
      <c r="B513" s="4"/>
      <c r="C513" s="6"/>
      <c r="D513" s="4"/>
      <c r="E513" s="4"/>
      <c r="F513" s="4"/>
      <c r="G513" s="4"/>
      <c r="H513" s="4"/>
      <c r="I513" s="4"/>
      <c r="J513" s="4"/>
      <c r="K513" s="4"/>
      <c r="L513" s="4"/>
      <c r="M513" s="4"/>
      <c r="N513" s="4"/>
      <c r="O513" s="4"/>
    </row>
    <row r="514" spans="2:15" x14ac:dyDescent="0.2">
      <c r="B514" s="4"/>
      <c r="C514" s="6"/>
      <c r="D514" s="4"/>
      <c r="E514" s="4"/>
      <c r="F514" s="4"/>
      <c r="G514" s="4"/>
      <c r="H514" s="4"/>
      <c r="I514" s="4"/>
      <c r="J514" s="4"/>
      <c r="K514" s="4"/>
      <c r="L514" s="4"/>
      <c r="M514" s="4"/>
      <c r="N514" s="4"/>
      <c r="O514" s="4"/>
    </row>
    <row r="515" spans="2:15" x14ac:dyDescent="0.2">
      <c r="B515" s="4"/>
      <c r="C515" s="6"/>
      <c r="D515" s="4"/>
      <c r="E515" s="4"/>
      <c r="F515" s="4"/>
      <c r="G515" s="4"/>
      <c r="H515" s="4"/>
      <c r="I515" s="4"/>
      <c r="J515" s="4"/>
      <c r="K515" s="4"/>
      <c r="L515" s="4"/>
      <c r="M515" s="4"/>
      <c r="N515" s="4"/>
      <c r="O515" s="4"/>
    </row>
    <row r="516" spans="2:15" x14ac:dyDescent="0.2">
      <c r="B516" s="4"/>
      <c r="C516" s="6"/>
      <c r="D516" s="4"/>
      <c r="E516" s="4"/>
      <c r="F516" s="4"/>
      <c r="G516" s="4"/>
      <c r="H516" s="4"/>
      <c r="I516" s="4"/>
      <c r="J516" s="4"/>
      <c r="K516" s="4"/>
      <c r="L516" s="4"/>
      <c r="M516" s="4"/>
      <c r="N516" s="4"/>
      <c r="O516" s="4"/>
    </row>
    <row r="517" spans="2:15" x14ac:dyDescent="0.2">
      <c r="B517" s="4"/>
      <c r="C517" s="6"/>
      <c r="D517" s="4"/>
      <c r="E517" s="4"/>
      <c r="F517" s="4"/>
      <c r="G517" s="4"/>
      <c r="H517" s="4"/>
      <c r="I517" s="4"/>
      <c r="J517" s="4"/>
      <c r="K517" s="4"/>
      <c r="L517" s="4"/>
      <c r="M517" s="4"/>
      <c r="N517" s="4"/>
      <c r="O517" s="4"/>
    </row>
    <row r="518" spans="2:15" x14ac:dyDescent="0.2">
      <c r="B518" s="4"/>
      <c r="C518" s="6"/>
      <c r="D518" s="4"/>
      <c r="E518" s="4"/>
      <c r="F518" s="4"/>
      <c r="G518" s="4"/>
      <c r="H518" s="4"/>
      <c r="I518" s="4"/>
      <c r="J518" s="4"/>
      <c r="K518" s="4"/>
      <c r="L518" s="4"/>
      <c r="M518" s="4"/>
      <c r="N518" s="4"/>
      <c r="O518" s="4"/>
    </row>
    <row r="519" spans="2:15" x14ac:dyDescent="0.2">
      <c r="B519" s="4"/>
      <c r="C519" s="6"/>
      <c r="D519" s="4"/>
      <c r="E519" s="4"/>
      <c r="F519" s="4"/>
      <c r="G519" s="4"/>
      <c r="H519" s="4"/>
      <c r="I519" s="4"/>
      <c r="J519" s="4"/>
      <c r="K519" s="4"/>
      <c r="L519" s="4"/>
      <c r="M519" s="4"/>
      <c r="N519" s="4"/>
      <c r="O519" s="4"/>
    </row>
    <row r="520" spans="2:15" x14ac:dyDescent="0.2">
      <c r="B520" s="4"/>
      <c r="C520" s="6"/>
      <c r="D520" s="4"/>
      <c r="E520" s="4"/>
      <c r="F520" s="4"/>
      <c r="G520" s="4"/>
      <c r="H520" s="4"/>
      <c r="I520" s="4"/>
      <c r="J520" s="4"/>
      <c r="K520" s="4"/>
      <c r="L520" s="4"/>
      <c r="M520" s="4"/>
      <c r="N520" s="4"/>
      <c r="O520" s="4"/>
    </row>
    <row r="521" spans="2:15" x14ac:dyDescent="0.2">
      <c r="B521" s="4"/>
      <c r="C521" s="6"/>
      <c r="D521" s="4"/>
      <c r="E521" s="4"/>
      <c r="F521" s="4"/>
      <c r="G521" s="4"/>
      <c r="H521" s="4"/>
      <c r="I521" s="4"/>
      <c r="J521" s="4"/>
      <c r="K521" s="4"/>
      <c r="L521" s="4"/>
      <c r="M521" s="4"/>
      <c r="N521" s="4"/>
      <c r="O521" s="4"/>
    </row>
    <row r="522" spans="2:15" x14ac:dyDescent="0.2">
      <c r="B522" s="4"/>
      <c r="C522" s="6"/>
      <c r="D522" s="4"/>
      <c r="E522" s="4"/>
      <c r="F522" s="4"/>
      <c r="G522" s="4"/>
      <c r="H522" s="4"/>
      <c r="I522" s="4"/>
      <c r="J522" s="4"/>
      <c r="K522" s="4"/>
      <c r="L522" s="4"/>
      <c r="M522" s="4"/>
      <c r="N522" s="4"/>
      <c r="O522" s="4"/>
    </row>
    <row r="523" spans="2:15" x14ac:dyDescent="0.2">
      <c r="B523" s="4"/>
      <c r="C523" s="6"/>
      <c r="D523" s="4"/>
      <c r="E523" s="4"/>
      <c r="F523" s="4"/>
      <c r="G523" s="4"/>
      <c r="H523" s="4"/>
      <c r="I523" s="4"/>
      <c r="J523" s="4"/>
      <c r="K523" s="4"/>
      <c r="L523" s="4"/>
      <c r="M523" s="4"/>
      <c r="N523" s="4"/>
      <c r="O523" s="4"/>
    </row>
    <row r="524" spans="2:15" x14ac:dyDescent="0.2">
      <c r="B524" s="4"/>
      <c r="C524" s="6"/>
      <c r="D524" s="4"/>
      <c r="E524" s="4"/>
      <c r="F524" s="4"/>
      <c r="G524" s="4"/>
      <c r="H524" s="4"/>
      <c r="I524" s="4"/>
      <c r="J524" s="4"/>
      <c r="K524" s="4"/>
      <c r="L524" s="4"/>
      <c r="M524" s="4"/>
      <c r="N524" s="4"/>
      <c r="O524" s="4"/>
    </row>
    <row r="525" spans="2:15" x14ac:dyDescent="0.2">
      <c r="B525" s="4"/>
      <c r="C525" s="6"/>
      <c r="D525" s="4"/>
      <c r="E525" s="4"/>
      <c r="F525" s="4"/>
      <c r="G525" s="4"/>
      <c r="H525" s="4"/>
      <c r="I525" s="4"/>
      <c r="J525" s="4"/>
      <c r="K525" s="4"/>
      <c r="L525" s="4"/>
      <c r="M525" s="4"/>
      <c r="N525" s="4"/>
      <c r="O525" s="4"/>
    </row>
    <row r="526" spans="2:15" x14ac:dyDescent="0.2">
      <c r="B526" s="4"/>
      <c r="C526" s="6"/>
      <c r="D526" s="4"/>
      <c r="E526" s="4"/>
      <c r="F526" s="4"/>
      <c r="G526" s="4"/>
      <c r="H526" s="4"/>
      <c r="I526" s="4"/>
      <c r="J526" s="4"/>
      <c r="K526" s="4"/>
      <c r="L526" s="4"/>
      <c r="M526" s="4"/>
      <c r="N526" s="4"/>
      <c r="O526" s="4"/>
    </row>
    <row r="527" spans="2:15" x14ac:dyDescent="0.2">
      <c r="B527" s="4"/>
      <c r="C527" s="6"/>
      <c r="D527" s="4"/>
      <c r="E527" s="4"/>
      <c r="F527" s="4"/>
      <c r="G527" s="4"/>
      <c r="H527" s="4"/>
      <c r="I527" s="4"/>
      <c r="J527" s="4"/>
      <c r="K527" s="4"/>
      <c r="L527" s="4"/>
      <c r="M527" s="4"/>
      <c r="N527" s="4"/>
      <c r="O527" s="4"/>
    </row>
    <row r="528" spans="2:15" x14ac:dyDescent="0.2">
      <c r="B528" s="4"/>
      <c r="C528" s="6"/>
      <c r="D528" s="4"/>
      <c r="E528" s="4"/>
      <c r="F528" s="4"/>
      <c r="G528" s="4"/>
      <c r="H528" s="4"/>
      <c r="I528" s="4"/>
      <c r="J528" s="4"/>
      <c r="K528" s="4"/>
      <c r="L528" s="4"/>
      <c r="M528" s="4"/>
      <c r="N528" s="4"/>
      <c r="O528" s="4"/>
    </row>
    <row r="529" spans="2:15" x14ac:dyDescent="0.2">
      <c r="B529" s="4"/>
      <c r="C529" s="6"/>
      <c r="D529" s="4"/>
      <c r="E529" s="4"/>
      <c r="F529" s="4"/>
      <c r="G529" s="4"/>
      <c r="H529" s="4"/>
      <c r="I529" s="4"/>
      <c r="J529" s="4"/>
      <c r="K529" s="4"/>
      <c r="L529" s="4"/>
      <c r="M529" s="4"/>
      <c r="N529" s="4"/>
      <c r="O529" s="4"/>
    </row>
    <row r="530" spans="2:15" x14ac:dyDescent="0.2">
      <c r="B530" s="4"/>
      <c r="C530" s="6"/>
      <c r="D530" s="4"/>
      <c r="E530" s="4"/>
      <c r="F530" s="4"/>
      <c r="G530" s="4"/>
      <c r="H530" s="4"/>
      <c r="I530" s="4"/>
      <c r="J530" s="4"/>
      <c r="K530" s="4"/>
      <c r="L530" s="4"/>
      <c r="M530" s="4"/>
      <c r="N530" s="4"/>
      <c r="O530" s="4"/>
    </row>
    <row r="531" spans="2:15" x14ac:dyDescent="0.2">
      <c r="B531" s="4"/>
      <c r="C531" s="6"/>
      <c r="D531" s="4"/>
      <c r="E531" s="4"/>
      <c r="F531" s="4"/>
      <c r="G531" s="4"/>
      <c r="H531" s="4"/>
      <c r="I531" s="4"/>
      <c r="J531" s="4"/>
      <c r="K531" s="4"/>
      <c r="L531" s="4"/>
      <c r="M531" s="4"/>
      <c r="N531" s="4"/>
      <c r="O531" s="4"/>
    </row>
    <row r="532" spans="2:15" x14ac:dyDescent="0.2">
      <c r="B532" s="4"/>
      <c r="C532" s="6"/>
      <c r="D532" s="4"/>
      <c r="E532" s="4"/>
      <c r="F532" s="4"/>
      <c r="G532" s="4"/>
      <c r="H532" s="4"/>
      <c r="I532" s="4"/>
      <c r="J532" s="4"/>
      <c r="K532" s="4"/>
      <c r="L532" s="4"/>
      <c r="M532" s="4"/>
      <c r="N532" s="4"/>
      <c r="O532" s="4"/>
    </row>
    <row r="533" spans="2:15" x14ac:dyDescent="0.2">
      <c r="B533" s="4"/>
      <c r="C533" s="6"/>
      <c r="D533" s="4"/>
      <c r="E533" s="4"/>
      <c r="F533" s="4"/>
      <c r="G533" s="4"/>
      <c r="H533" s="4"/>
      <c r="I533" s="4"/>
      <c r="J533" s="4"/>
      <c r="K533" s="4"/>
      <c r="L533" s="4"/>
      <c r="M533" s="4"/>
      <c r="N533" s="4"/>
      <c r="O533" s="4"/>
    </row>
    <row r="534" spans="2:15" x14ac:dyDescent="0.2">
      <c r="B534" s="4"/>
      <c r="C534" s="6"/>
      <c r="D534" s="4"/>
      <c r="E534" s="4"/>
      <c r="F534" s="4"/>
      <c r="G534" s="4"/>
      <c r="H534" s="4"/>
      <c r="I534" s="4"/>
      <c r="J534" s="4"/>
      <c r="K534" s="4"/>
      <c r="L534" s="4"/>
      <c r="M534" s="4"/>
      <c r="N534" s="4"/>
      <c r="O534" s="4"/>
    </row>
    <row r="535" spans="2:15" x14ac:dyDescent="0.2">
      <c r="B535" s="4"/>
      <c r="C535" s="6"/>
      <c r="D535" s="4"/>
      <c r="E535" s="4"/>
      <c r="F535" s="4"/>
      <c r="G535" s="4"/>
      <c r="H535" s="4"/>
      <c r="I535" s="4"/>
      <c r="J535" s="4"/>
      <c r="K535" s="4"/>
      <c r="L535" s="4"/>
      <c r="M535" s="4"/>
      <c r="N535" s="4"/>
      <c r="O535" s="4"/>
    </row>
    <row r="536" spans="2:15" x14ac:dyDescent="0.2">
      <c r="B536" s="4"/>
      <c r="C536" s="6"/>
      <c r="D536" s="4"/>
      <c r="E536" s="4"/>
      <c r="F536" s="4"/>
      <c r="G536" s="4"/>
      <c r="H536" s="4"/>
      <c r="I536" s="4"/>
      <c r="J536" s="4"/>
      <c r="K536" s="4"/>
      <c r="L536" s="4"/>
      <c r="M536" s="4"/>
      <c r="N536" s="4"/>
      <c r="O536" s="4"/>
    </row>
    <row r="537" spans="2:15" x14ac:dyDescent="0.2">
      <c r="B537" s="4"/>
      <c r="C537" s="6"/>
      <c r="D537" s="4"/>
      <c r="E537" s="4"/>
      <c r="F537" s="4"/>
      <c r="G537" s="4"/>
      <c r="H537" s="4"/>
      <c r="I537" s="4"/>
      <c r="J537" s="4"/>
      <c r="K537" s="4"/>
      <c r="L537" s="4"/>
      <c r="M537" s="4"/>
      <c r="N537" s="4"/>
      <c r="O537" s="4"/>
    </row>
    <row r="538" spans="2:15" x14ac:dyDescent="0.2">
      <c r="B538" s="4"/>
      <c r="C538" s="6"/>
      <c r="D538" s="4"/>
      <c r="E538" s="4"/>
      <c r="F538" s="4"/>
      <c r="G538" s="4"/>
      <c r="H538" s="4"/>
      <c r="I538" s="4"/>
      <c r="J538" s="4"/>
      <c r="K538" s="4"/>
      <c r="L538" s="4"/>
      <c r="M538" s="4"/>
      <c r="N538" s="4"/>
      <c r="O538" s="4"/>
    </row>
    <row r="539" spans="2:15" x14ac:dyDescent="0.2">
      <c r="B539" s="4"/>
      <c r="C539" s="6"/>
      <c r="D539" s="4"/>
      <c r="E539" s="4"/>
      <c r="F539" s="4"/>
      <c r="G539" s="4"/>
      <c r="H539" s="4"/>
      <c r="I539" s="4"/>
      <c r="J539" s="4"/>
      <c r="K539" s="4"/>
      <c r="L539" s="4"/>
      <c r="M539" s="4"/>
      <c r="N539" s="4"/>
      <c r="O539" s="4"/>
    </row>
    <row r="540" spans="2:15" x14ac:dyDescent="0.2">
      <c r="B540" s="4"/>
      <c r="C540" s="6"/>
      <c r="D540" s="4"/>
      <c r="E540" s="4"/>
      <c r="F540" s="4"/>
      <c r="G540" s="4"/>
      <c r="H540" s="4"/>
      <c r="I540" s="4"/>
      <c r="J540" s="4"/>
      <c r="K540" s="4"/>
      <c r="L540" s="4"/>
      <c r="M540" s="4"/>
      <c r="N540" s="4"/>
      <c r="O540" s="4"/>
    </row>
    <row r="541" spans="2:15" x14ac:dyDescent="0.2">
      <c r="B541" s="4"/>
      <c r="C541" s="6"/>
      <c r="D541" s="4"/>
      <c r="E541" s="4"/>
      <c r="F541" s="4"/>
      <c r="G541" s="4"/>
      <c r="H541" s="4"/>
      <c r="I541" s="4"/>
      <c r="J541" s="4"/>
      <c r="K541" s="4"/>
      <c r="L541" s="4"/>
      <c r="M541" s="4"/>
      <c r="N541" s="4"/>
      <c r="O541" s="4"/>
    </row>
    <row r="542" spans="2:15" x14ac:dyDescent="0.2">
      <c r="B542" s="4"/>
      <c r="C542" s="6"/>
      <c r="D542" s="4"/>
      <c r="E542" s="4"/>
      <c r="F542" s="4"/>
      <c r="G542" s="4"/>
      <c r="H542" s="4"/>
      <c r="I542" s="4"/>
      <c r="J542" s="4"/>
      <c r="K542" s="4"/>
      <c r="L542" s="4"/>
      <c r="M542" s="4"/>
      <c r="N542" s="4"/>
      <c r="O542" s="4"/>
    </row>
    <row r="543" spans="2:15" x14ac:dyDescent="0.2">
      <c r="B543" s="4"/>
      <c r="C543" s="6"/>
      <c r="D543" s="4"/>
      <c r="E543" s="4"/>
      <c r="F543" s="4"/>
      <c r="G543" s="4"/>
      <c r="H543" s="4"/>
      <c r="I543" s="4"/>
      <c r="J543" s="4"/>
      <c r="K543" s="4"/>
      <c r="L543" s="4"/>
      <c r="M543" s="4"/>
      <c r="N543" s="4"/>
      <c r="O543" s="4"/>
    </row>
    <row r="544" spans="2:15" x14ac:dyDescent="0.2">
      <c r="B544" s="4"/>
      <c r="C544" s="6"/>
      <c r="D544" s="4"/>
      <c r="E544" s="4"/>
      <c r="F544" s="4"/>
      <c r="G544" s="4"/>
      <c r="H544" s="4"/>
      <c r="I544" s="4"/>
      <c r="J544" s="4"/>
      <c r="K544" s="4"/>
      <c r="L544" s="4"/>
      <c r="M544" s="4"/>
      <c r="N544" s="4"/>
      <c r="O544" s="4"/>
    </row>
    <row r="545" spans="2:15" x14ac:dyDescent="0.2">
      <c r="B545" s="4"/>
      <c r="C545" s="6"/>
      <c r="D545" s="4"/>
      <c r="E545" s="4"/>
      <c r="F545" s="4"/>
      <c r="G545" s="4"/>
      <c r="H545" s="4"/>
      <c r="I545" s="4"/>
      <c r="J545" s="4"/>
      <c r="K545" s="4"/>
      <c r="L545" s="4"/>
      <c r="M545" s="4"/>
      <c r="N545" s="4"/>
      <c r="O545" s="4"/>
    </row>
    <row r="546" spans="2:15" x14ac:dyDescent="0.2">
      <c r="B546" s="4"/>
      <c r="C546" s="6"/>
      <c r="D546" s="4"/>
      <c r="E546" s="4"/>
      <c r="F546" s="4"/>
      <c r="G546" s="4"/>
      <c r="H546" s="4"/>
      <c r="I546" s="4"/>
      <c r="J546" s="4"/>
      <c r="K546" s="4"/>
      <c r="L546" s="4"/>
      <c r="M546" s="4"/>
      <c r="N546" s="4"/>
      <c r="O546" s="4"/>
    </row>
    <row r="547" spans="2:15" x14ac:dyDescent="0.2">
      <c r="B547" s="4"/>
      <c r="C547" s="6"/>
      <c r="D547" s="4"/>
      <c r="E547" s="4"/>
      <c r="F547" s="4"/>
      <c r="G547" s="4"/>
      <c r="H547" s="4"/>
      <c r="I547" s="4"/>
      <c r="J547" s="4"/>
      <c r="K547" s="4"/>
      <c r="L547" s="4"/>
      <c r="M547" s="4"/>
      <c r="N547" s="4"/>
      <c r="O547" s="4"/>
    </row>
    <row r="548" spans="2:15" x14ac:dyDescent="0.2">
      <c r="B548" s="4"/>
      <c r="C548" s="6"/>
      <c r="D548" s="4"/>
      <c r="E548" s="4"/>
      <c r="F548" s="4"/>
      <c r="G548" s="4"/>
      <c r="H548" s="4"/>
      <c r="I548" s="4"/>
      <c r="J548" s="4"/>
      <c r="K548" s="4"/>
      <c r="L548" s="4"/>
      <c r="M548" s="4"/>
      <c r="N548" s="4"/>
      <c r="O548" s="4"/>
    </row>
    <row r="549" spans="2:15" x14ac:dyDescent="0.2">
      <c r="B549" s="4"/>
      <c r="C549" s="6"/>
      <c r="D549" s="4"/>
      <c r="E549" s="4"/>
      <c r="F549" s="4"/>
      <c r="G549" s="4"/>
      <c r="H549" s="4"/>
      <c r="I549" s="4"/>
      <c r="J549" s="4"/>
      <c r="K549" s="4"/>
      <c r="L549" s="4"/>
      <c r="M549" s="4"/>
      <c r="N549" s="4"/>
      <c r="O549" s="4"/>
    </row>
    <row r="550" spans="2:15" x14ac:dyDescent="0.2">
      <c r="B550" s="4"/>
      <c r="C550" s="6"/>
      <c r="D550" s="4"/>
      <c r="E550" s="4"/>
      <c r="F550" s="4"/>
      <c r="G550" s="4"/>
      <c r="H550" s="4"/>
      <c r="I550" s="4"/>
      <c r="J550" s="4"/>
      <c r="K550" s="4"/>
      <c r="L550" s="4"/>
      <c r="M550" s="4"/>
      <c r="N550" s="4"/>
      <c r="O550" s="4"/>
    </row>
    <row r="551" spans="2:15" x14ac:dyDescent="0.2">
      <c r="B551" s="4"/>
      <c r="C551" s="6"/>
      <c r="D551" s="4"/>
      <c r="E551" s="4"/>
      <c r="F551" s="4"/>
      <c r="G551" s="4"/>
      <c r="H551" s="4"/>
      <c r="I551" s="4"/>
      <c r="J551" s="4"/>
      <c r="K551" s="4"/>
      <c r="L551" s="4"/>
      <c r="M551" s="4"/>
      <c r="N551" s="4"/>
      <c r="O551" s="4"/>
    </row>
    <row r="552" spans="2:15" x14ac:dyDescent="0.2">
      <c r="B552" s="4"/>
      <c r="C552" s="6"/>
      <c r="D552" s="4"/>
      <c r="E552" s="4"/>
      <c r="F552" s="4"/>
      <c r="G552" s="4"/>
      <c r="H552" s="4"/>
      <c r="I552" s="4"/>
      <c r="J552" s="4"/>
      <c r="K552" s="4"/>
      <c r="L552" s="4"/>
      <c r="M552" s="4"/>
      <c r="N552" s="4"/>
      <c r="O552" s="4"/>
    </row>
    <row r="553" spans="2:15" x14ac:dyDescent="0.2">
      <c r="B553" s="4"/>
      <c r="C553" s="6"/>
      <c r="D553" s="4"/>
      <c r="E553" s="4"/>
      <c r="F553" s="4"/>
      <c r="G553" s="4"/>
      <c r="H553" s="4"/>
      <c r="I553" s="4"/>
      <c r="J553" s="4"/>
      <c r="K553" s="4"/>
      <c r="L553" s="4"/>
      <c r="M553" s="4"/>
      <c r="N553" s="4"/>
      <c r="O553" s="4"/>
    </row>
    <row r="554" spans="2:15" x14ac:dyDescent="0.2">
      <c r="B554" s="4"/>
      <c r="C554" s="6"/>
      <c r="D554" s="4"/>
      <c r="E554" s="4"/>
      <c r="F554" s="4"/>
      <c r="G554" s="4"/>
      <c r="H554" s="4"/>
      <c r="I554" s="4"/>
      <c r="J554" s="4"/>
      <c r="K554" s="4"/>
      <c r="L554" s="4"/>
      <c r="M554" s="4"/>
      <c r="N554" s="4"/>
      <c r="O554" s="4"/>
    </row>
    <row r="555" spans="2:15" x14ac:dyDescent="0.2">
      <c r="B555" s="4"/>
      <c r="C555" s="6"/>
      <c r="D555" s="4"/>
      <c r="E555" s="4"/>
      <c r="F555" s="4"/>
      <c r="G555" s="4"/>
      <c r="H555" s="4"/>
      <c r="I555" s="4"/>
      <c r="J555" s="4"/>
      <c r="K555" s="4"/>
      <c r="L555" s="4"/>
      <c r="M555" s="4"/>
      <c r="N555" s="4"/>
      <c r="O555" s="4"/>
    </row>
    <row r="556" spans="2:15" x14ac:dyDescent="0.2">
      <c r="B556" s="4"/>
      <c r="C556" s="6"/>
      <c r="D556" s="4"/>
      <c r="E556" s="4"/>
      <c r="F556" s="4"/>
      <c r="G556" s="4"/>
      <c r="H556" s="4"/>
      <c r="I556" s="4"/>
      <c r="J556" s="4"/>
      <c r="K556" s="4"/>
      <c r="L556" s="4"/>
      <c r="M556" s="4"/>
      <c r="N556" s="4"/>
      <c r="O556" s="4"/>
    </row>
    <row r="557" spans="2:15" x14ac:dyDescent="0.2">
      <c r="B557" s="4"/>
      <c r="C557" s="6"/>
      <c r="D557" s="4"/>
      <c r="E557" s="4"/>
      <c r="F557" s="4"/>
      <c r="G557" s="4"/>
      <c r="H557" s="4"/>
      <c r="I557" s="4"/>
      <c r="J557" s="4"/>
      <c r="K557" s="4"/>
      <c r="L557" s="4"/>
      <c r="M557" s="4"/>
      <c r="N557" s="4"/>
      <c r="O557" s="4"/>
    </row>
    <row r="558" spans="2:15" x14ac:dyDescent="0.2">
      <c r="B558" s="4"/>
      <c r="C558" s="6"/>
      <c r="D558" s="4"/>
      <c r="E558" s="4"/>
      <c r="F558" s="4"/>
      <c r="G558" s="4"/>
      <c r="H558" s="4"/>
      <c r="I558" s="4"/>
      <c r="J558" s="4"/>
      <c r="K558" s="4"/>
      <c r="L558" s="4"/>
      <c r="M558" s="4"/>
      <c r="N558" s="4"/>
      <c r="O558" s="4"/>
    </row>
    <row r="559" spans="2:15" x14ac:dyDescent="0.2">
      <c r="B559" s="4"/>
      <c r="C559" s="6"/>
      <c r="D559" s="4"/>
      <c r="E559" s="4"/>
      <c r="F559" s="4"/>
      <c r="G559" s="4"/>
      <c r="H559" s="4"/>
      <c r="I559" s="4"/>
      <c r="J559" s="4"/>
      <c r="K559" s="4"/>
      <c r="L559" s="4"/>
      <c r="M559" s="4"/>
      <c r="N559" s="4"/>
      <c r="O559" s="4"/>
    </row>
    <row r="560" spans="2:15" x14ac:dyDescent="0.2">
      <c r="B560" s="4"/>
      <c r="C560" s="6"/>
      <c r="D560" s="4"/>
      <c r="E560" s="4"/>
      <c r="F560" s="4"/>
      <c r="G560" s="4"/>
      <c r="H560" s="4"/>
      <c r="I560" s="4"/>
      <c r="J560" s="4"/>
      <c r="K560" s="4"/>
      <c r="L560" s="4"/>
      <c r="M560" s="4"/>
      <c r="N560" s="4"/>
      <c r="O560" s="4"/>
    </row>
    <row r="561" spans="2:15" x14ac:dyDescent="0.2">
      <c r="B561" s="4"/>
      <c r="C561" s="6"/>
      <c r="D561" s="4"/>
      <c r="E561" s="4"/>
      <c r="F561" s="4"/>
      <c r="G561" s="4"/>
      <c r="H561" s="4"/>
      <c r="I561" s="4"/>
      <c r="J561" s="4"/>
      <c r="K561" s="4"/>
      <c r="L561" s="4"/>
      <c r="M561" s="4"/>
      <c r="N561" s="4"/>
      <c r="O561" s="4"/>
    </row>
    <row r="562" spans="2:15" x14ac:dyDescent="0.2">
      <c r="B562" s="4"/>
      <c r="C562" s="6"/>
      <c r="D562" s="4"/>
      <c r="E562" s="4"/>
      <c r="F562" s="4"/>
      <c r="G562" s="4"/>
      <c r="H562" s="4"/>
      <c r="I562" s="4"/>
      <c r="J562" s="4"/>
      <c r="K562" s="4"/>
      <c r="L562" s="4"/>
      <c r="M562" s="4"/>
      <c r="N562" s="4"/>
      <c r="O562" s="4"/>
    </row>
    <row r="563" spans="2:15" x14ac:dyDescent="0.2">
      <c r="B563" s="4"/>
      <c r="C563" s="6"/>
      <c r="D563" s="4"/>
      <c r="E563" s="4"/>
      <c r="F563" s="4"/>
      <c r="G563" s="4"/>
      <c r="H563" s="4"/>
      <c r="I563" s="4"/>
      <c r="J563" s="4"/>
      <c r="K563" s="4"/>
      <c r="L563" s="4"/>
      <c r="M563" s="4"/>
      <c r="N563" s="4"/>
      <c r="O563" s="4"/>
    </row>
    <row r="564" spans="2:15" x14ac:dyDescent="0.2">
      <c r="B564" s="4"/>
      <c r="C564" s="6"/>
      <c r="D564" s="4"/>
      <c r="E564" s="4"/>
      <c r="F564" s="4"/>
      <c r="G564" s="4"/>
      <c r="H564" s="4"/>
      <c r="I564" s="4"/>
      <c r="J564" s="4"/>
      <c r="K564" s="4"/>
      <c r="L564" s="4"/>
      <c r="M564" s="4"/>
      <c r="N564" s="4"/>
      <c r="O564" s="4"/>
    </row>
    <row r="565" spans="2:15" x14ac:dyDescent="0.2">
      <c r="B565" s="4"/>
      <c r="C565" s="6"/>
      <c r="D565" s="4"/>
      <c r="E565" s="4"/>
      <c r="F565" s="4"/>
      <c r="G565" s="4"/>
      <c r="H565" s="4"/>
      <c r="I565" s="4"/>
      <c r="J565" s="4"/>
      <c r="K565" s="4"/>
      <c r="L565" s="4"/>
      <c r="M565" s="4"/>
      <c r="N565" s="4"/>
      <c r="O565" s="4"/>
    </row>
    <row r="566" spans="2:15" x14ac:dyDescent="0.2">
      <c r="B566" s="4"/>
      <c r="C566" s="6"/>
      <c r="D566" s="4"/>
      <c r="E566" s="4"/>
      <c r="F566" s="4"/>
      <c r="G566" s="4"/>
      <c r="H566" s="4"/>
      <c r="I566" s="4"/>
      <c r="J566" s="4"/>
      <c r="K566" s="4"/>
      <c r="L566" s="4"/>
      <c r="M566" s="4"/>
      <c r="N566" s="4"/>
      <c r="O566" s="4"/>
    </row>
    <row r="567" spans="2:15" x14ac:dyDescent="0.2">
      <c r="B567" s="4"/>
      <c r="C567" s="6"/>
      <c r="D567" s="4"/>
      <c r="E567" s="4"/>
      <c r="F567" s="4"/>
      <c r="G567" s="4"/>
      <c r="H567" s="4"/>
      <c r="I567" s="4"/>
      <c r="J567" s="4"/>
      <c r="K567" s="4"/>
      <c r="L567" s="4"/>
      <c r="M567" s="4"/>
      <c r="N567" s="4"/>
      <c r="O567" s="4"/>
    </row>
    <row r="568" spans="2:15" x14ac:dyDescent="0.2">
      <c r="B568" s="4"/>
      <c r="C568" s="6"/>
      <c r="D568" s="4"/>
      <c r="E568" s="4"/>
      <c r="F568" s="4"/>
      <c r="G568" s="4"/>
      <c r="H568" s="4"/>
      <c r="I568" s="4"/>
      <c r="J568" s="4"/>
      <c r="K568" s="4"/>
      <c r="L568" s="4"/>
      <c r="M568" s="4"/>
      <c r="N568" s="4"/>
      <c r="O568" s="4"/>
    </row>
    <row r="569" spans="2:15" x14ac:dyDescent="0.2">
      <c r="B569" s="4"/>
      <c r="C569" s="6"/>
      <c r="D569" s="4"/>
      <c r="E569" s="4"/>
      <c r="F569" s="4"/>
      <c r="G569" s="4"/>
      <c r="H569" s="4"/>
      <c r="I569" s="4"/>
      <c r="J569" s="4"/>
      <c r="K569" s="4"/>
      <c r="L569" s="4"/>
      <c r="M569" s="4"/>
      <c r="N569" s="4"/>
      <c r="O569" s="4"/>
    </row>
    <row r="570" spans="2:15" x14ac:dyDescent="0.2">
      <c r="B570" s="4"/>
      <c r="C570" s="6"/>
      <c r="D570" s="4"/>
      <c r="E570" s="4"/>
      <c r="F570" s="4"/>
      <c r="G570" s="4"/>
      <c r="H570" s="4"/>
      <c r="I570" s="4"/>
      <c r="J570" s="4"/>
      <c r="K570" s="4"/>
      <c r="L570" s="4"/>
      <c r="M570" s="4"/>
      <c r="N570" s="4"/>
      <c r="O570" s="4"/>
    </row>
    <row r="571" spans="2:15" x14ac:dyDescent="0.2">
      <c r="B571" s="4"/>
      <c r="C571" s="6"/>
      <c r="D571" s="4"/>
      <c r="E571" s="4"/>
      <c r="F571" s="4"/>
      <c r="G571" s="4"/>
      <c r="H571" s="4"/>
      <c r="I571" s="4"/>
      <c r="J571" s="4"/>
      <c r="K571" s="4"/>
      <c r="L571" s="4"/>
      <c r="M571" s="4"/>
      <c r="N571" s="4"/>
      <c r="O571" s="4"/>
    </row>
    <row r="572" spans="2:15" x14ac:dyDescent="0.2">
      <c r="B572" s="4"/>
      <c r="C572" s="6"/>
      <c r="D572" s="4"/>
      <c r="E572" s="4"/>
      <c r="F572" s="4"/>
      <c r="G572" s="4"/>
      <c r="H572" s="4"/>
      <c r="I572" s="4"/>
      <c r="J572" s="4"/>
      <c r="K572" s="4"/>
      <c r="L572" s="4"/>
      <c r="M572" s="4"/>
      <c r="N572" s="4"/>
      <c r="O572" s="4"/>
    </row>
    <row r="573" spans="2:15" x14ac:dyDescent="0.2">
      <c r="B573" s="4"/>
      <c r="C573" s="6"/>
      <c r="D573" s="4"/>
      <c r="E573" s="4"/>
      <c r="F573" s="4"/>
      <c r="G573" s="4"/>
      <c r="H573" s="4"/>
      <c r="I573" s="4"/>
      <c r="J573" s="4"/>
      <c r="K573" s="4"/>
      <c r="L573" s="4"/>
      <c r="M573" s="4"/>
      <c r="N573" s="4"/>
      <c r="O573" s="4"/>
    </row>
    <row r="574" spans="2:15" x14ac:dyDescent="0.2">
      <c r="B574" s="4"/>
      <c r="C574" s="6"/>
      <c r="D574" s="4"/>
      <c r="E574" s="4"/>
      <c r="F574" s="4"/>
      <c r="G574" s="4"/>
      <c r="H574" s="4"/>
      <c r="I574" s="4"/>
      <c r="J574" s="4"/>
      <c r="K574" s="4"/>
      <c r="L574" s="4"/>
      <c r="M574" s="4"/>
      <c r="N574" s="4"/>
      <c r="O574" s="4"/>
    </row>
    <row r="575" spans="2:15" x14ac:dyDescent="0.2">
      <c r="B575" s="4"/>
      <c r="C575" s="6"/>
      <c r="D575" s="4"/>
      <c r="E575" s="4"/>
      <c r="F575" s="4"/>
      <c r="G575" s="4"/>
      <c r="H575" s="4"/>
      <c r="I575" s="4"/>
      <c r="J575" s="4"/>
      <c r="K575" s="4"/>
      <c r="L575" s="4"/>
      <c r="M575" s="4"/>
      <c r="N575" s="4"/>
      <c r="O575" s="4"/>
    </row>
    <row r="576" spans="2:15" x14ac:dyDescent="0.2">
      <c r="B576" s="4"/>
      <c r="C576" s="6"/>
      <c r="D576" s="4"/>
      <c r="E576" s="4"/>
      <c r="F576" s="4"/>
      <c r="G576" s="4"/>
      <c r="H576" s="4"/>
      <c r="I576" s="4"/>
      <c r="J576" s="4"/>
      <c r="K576" s="4"/>
      <c r="L576" s="4"/>
      <c r="M576" s="4"/>
      <c r="N576" s="4"/>
      <c r="O576" s="4"/>
    </row>
    <row r="577" spans="2:15" x14ac:dyDescent="0.2">
      <c r="B577" s="4"/>
      <c r="C577" s="6"/>
      <c r="D577" s="4"/>
      <c r="E577" s="4"/>
      <c r="F577" s="4"/>
      <c r="G577" s="4"/>
      <c r="H577" s="4"/>
      <c r="I577" s="4"/>
      <c r="J577" s="4"/>
      <c r="K577" s="4"/>
      <c r="L577" s="4"/>
      <c r="M577" s="4"/>
      <c r="N577" s="4"/>
      <c r="O577" s="4"/>
    </row>
    <row r="578" spans="2:15" x14ac:dyDescent="0.2">
      <c r="B578" s="4"/>
      <c r="C578" s="6"/>
      <c r="D578" s="4"/>
      <c r="E578" s="4"/>
      <c r="F578" s="4"/>
      <c r="G578" s="4"/>
      <c r="H578" s="4"/>
      <c r="I578" s="4"/>
      <c r="J578" s="4"/>
      <c r="K578" s="4"/>
      <c r="L578" s="4"/>
      <c r="M578" s="4"/>
      <c r="N578" s="4"/>
      <c r="O578" s="4"/>
    </row>
    <row r="579" spans="2:15" x14ac:dyDescent="0.2">
      <c r="B579" s="4"/>
      <c r="C579" s="6"/>
      <c r="D579" s="4"/>
      <c r="E579" s="4"/>
      <c r="F579" s="4"/>
      <c r="G579" s="4"/>
      <c r="H579" s="4"/>
      <c r="I579" s="4"/>
      <c r="J579" s="4"/>
      <c r="K579" s="4"/>
      <c r="L579" s="4"/>
      <c r="M579" s="4"/>
      <c r="N579" s="4"/>
      <c r="O579" s="4"/>
    </row>
    <row r="580" spans="2:15" x14ac:dyDescent="0.2">
      <c r="B580" s="4"/>
      <c r="C580" s="6"/>
      <c r="D580" s="4"/>
      <c r="E580" s="4"/>
      <c r="F580" s="4"/>
      <c r="G580" s="4"/>
      <c r="H580" s="4"/>
      <c r="I580" s="4"/>
      <c r="J580" s="4"/>
      <c r="K580" s="4"/>
      <c r="L580" s="4"/>
      <c r="M580" s="4"/>
      <c r="N580" s="4"/>
      <c r="O580" s="4"/>
    </row>
    <row r="581" spans="2:15" x14ac:dyDescent="0.2">
      <c r="B581" s="4"/>
      <c r="C581" s="6"/>
      <c r="D581" s="4"/>
      <c r="E581" s="4"/>
      <c r="F581" s="4"/>
      <c r="G581" s="4"/>
      <c r="H581" s="4"/>
      <c r="I581" s="4"/>
      <c r="J581" s="4"/>
      <c r="K581" s="4"/>
      <c r="L581" s="4"/>
      <c r="M581" s="4"/>
      <c r="N581" s="4"/>
      <c r="O581" s="4"/>
    </row>
    <row r="582" spans="2:15" x14ac:dyDescent="0.2">
      <c r="B582" s="4"/>
      <c r="C582" s="6"/>
      <c r="D582" s="4"/>
      <c r="E582" s="4"/>
      <c r="F582" s="4"/>
      <c r="G582" s="4"/>
      <c r="H582" s="4"/>
      <c r="I582" s="4"/>
      <c r="J582" s="4"/>
      <c r="K582" s="4"/>
      <c r="L582" s="4"/>
      <c r="M582" s="4"/>
      <c r="N582" s="4"/>
      <c r="O582" s="4"/>
    </row>
    <row r="583" spans="2:15" x14ac:dyDescent="0.2">
      <c r="B583" s="4"/>
      <c r="C583" s="6"/>
      <c r="D583" s="4"/>
      <c r="E583" s="4"/>
      <c r="F583" s="4"/>
      <c r="G583" s="4"/>
      <c r="H583" s="4"/>
      <c r="I583" s="4"/>
      <c r="J583" s="4"/>
      <c r="K583" s="4"/>
      <c r="L583" s="4"/>
      <c r="M583" s="4"/>
      <c r="N583" s="4"/>
      <c r="O583" s="4"/>
    </row>
    <row r="584" spans="2:15" x14ac:dyDescent="0.2">
      <c r="B584" s="4"/>
      <c r="C584" s="6"/>
      <c r="D584" s="4"/>
      <c r="E584" s="4"/>
      <c r="F584" s="4"/>
      <c r="G584" s="4"/>
      <c r="H584" s="4"/>
      <c r="I584" s="4"/>
      <c r="J584" s="4"/>
      <c r="K584" s="4"/>
      <c r="L584" s="4"/>
      <c r="M584" s="4"/>
      <c r="N584" s="4"/>
      <c r="O584" s="4"/>
    </row>
    <row r="585" spans="2:15" x14ac:dyDescent="0.2">
      <c r="B585" s="4"/>
      <c r="C585" s="6"/>
      <c r="D585" s="4"/>
      <c r="E585" s="4"/>
      <c r="F585" s="4"/>
      <c r="G585" s="4"/>
      <c r="H585" s="4"/>
      <c r="I585" s="4"/>
      <c r="J585" s="4"/>
      <c r="K585" s="4"/>
      <c r="L585" s="4"/>
      <c r="M585" s="4"/>
      <c r="N585" s="4"/>
      <c r="O585" s="4"/>
    </row>
    <row r="586" spans="2:15" x14ac:dyDescent="0.2">
      <c r="B586" s="4"/>
      <c r="C586" s="6"/>
      <c r="D586" s="4"/>
      <c r="E586" s="4"/>
      <c r="F586" s="4"/>
      <c r="G586" s="4"/>
      <c r="H586" s="4"/>
      <c r="I586" s="4"/>
      <c r="J586" s="4"/>
      <c r="K586" s="4"/>
      <c r="L586" s="4"/>
      <c r="M586" s="4"/>
      <c r="N586" s="4"/>
      <c r="O586" s="4"/>
    </row>
    <row r="587" spans="2:15" x14ac:dyDescent="0.2">
      <c r="B587" s="4"/>
      <c r="C587" s="6"/>
      <c r="D587" s="4"/>
      <c r="E587" s="4"/>
      <c r="F587" s="4"/>
      <c r="G587" s="4"/>
      <c r="H587" s="4"/>
      <c r="I587" s="4"/>
      <c r="J587" s="4"/>
      <c r="K587" s="4"/>
      <c r="L587" s="4"/>
      <c r="M587" s="4"/>
      <c r="N587" s="4"/>
      <c r="O587" s="4"/>
    </row>
    <row r="588" spans="2:15" x14ac:dyDescent="0.2">
      <c r="B588" s="4"/>
      <c r="C588" s="6"/>
      <c r="D588" s="4"/>
      <c r="E588" s="4"/>
      <c r="F588" s="4"/>
      <c r="G588" s="4"/>
      <c r="H588" s="4"/>
      <c r="I588" s="4"/>
      <c r="J588" s="4"/>
      <c r="K588" s="4"/>
      <c r="L588" s="4"/>
      <c r="M588" s="4"/>
      <c r="N588" s="4"/>
      <c r="O588" s="4"/>
    </row>
    <row r="589" spans="2:15" x14ac:dyDescent="0.2">
      <c r="B589" s="4"/>
      <c r="C589" s="6"/>
      <c r="D589" s="4"/>
      <c r="E589" s="4"/>
      <c r="F589" s="4"/>
      <c r="G589" s="4"/>
      <c r="H589" s="4"/>
      <c r="I589" s="4"/>
      <c r="J589" s="4"/>
      <c r="K589" s="4"/>
      <c r="L589" s="4"/>
      <c r="M589" s="4"/>
      <c r="N589" s="4"/>
      <c r="O589" s="4"/>
    </row>
    <row r="590" spans="2:15" x14ac:dyDescent="0.2">
      <c r="B590" s="4"/>
      <c r="C590" s="6"/>
      <c r="D590" s="4"/>
      <c r="E590" s="4"/>
      <c r="F590" s="4"/>
      <c r="G590" s="4"/>
      <c r="H590" s="4"/>
      <c r="I590" s="4"/>
      <c r="J590" s="4"/>
      <c r="K590" s="4"/>
      <c r="L590" s="4"/>
      <c r="M590" s="4"/>
      <c r="N590" s="4"/>
      <c r="O590" s="4"/>
    </row>
    <row r="591" spans="2:15" x14ac:dyDescent="0.2">
      <c r="B591" s="4"/>
      <c r="C591" s="6"/>
      <c r="D591" s="4"/>
      <c r="E591" s="4"/>
      <c r="F591" s="4"/>
      <c r="G591" s="4"/>
      <c r="H591" s="4"/>
      <c r="I591" s="4"/>
      <c r="J591" s="4"/>
      <c r="K591" s="4"/>
      <c r="L591" s="4"/>
      <c r="M591" s="4"/>
      <c r="N591" s="4"/>
      <c r="O591" s="4"/>
    </row>
    <row r="592" spans="2:15" x14ac:dyDescent="0.2">
      <c r="B592" s="4"/>
      <c r="C592" s="6"/>
      <c r="D592" s="4"/>
      <c r="E592" s="4"/>
      <c r="F592" s="4"/>
      <c r="G592" s="4"/>
      <c r="H592" s="4"/>
      <c r="I592" s="4"/>
      <c r="J592" s="4"/>
      <c r="K592" s="4"/>
      <c r="L592" s="4"/>
      <c r="M592" s="4"/>
      <c r="N592" s="4"/>
      <c r="O592" s="4"/>
    </row>
    <row r="593" spans="2:15" x14ac:dyDescent="0.2">
      <c r="B593" s="4"/>
      <c r="C593" s="6"/>
      <c r="D593" s="4"/>
      <c r="E593" s="4"/>
      <c r="F593" s="4"/>
      <c r="G593" s="4"/>
      <c r="H593" s="4"/>
      <c r="I593" s="4"/>
      <c r="J593" s="4"/>
      <c r="K593" s="4"/>
      <c r="L593" s="4"/>
      <c r="M593" s="4"/>
      <c r="N593" s="4"/>
      <c r="O593" s="4"/>
    </row>
    <row r="594" spans="2:15" x14ac:dyDescent="0.2">
      <c r="B594" s="4"/>
      <c r="C594" s="6"/>
      <c r="D594" s="4"/>
      <c r="E594" s="4"/>
      <c r="F594" s="4"/>
      <c r="G594" s="4"/>
      <c r="H594" s="4"/>
      <c r="I594" s="4"/>
      <c r="J594" s="4"/>
      <c r="K594" s="4"/>
      <c r="L594" s="4"/>
      <c r="M594" s="4"/>
      <c r="N594" s="4"/>
      <c r="O594" s="4"/>
    </row>
    <row r="595" spans="2:15" x14ac:dyDescent="0.2">
      <c r="B595" s="4"/>
      <c r="C595" s="6"/>
      <c r="D595" s="4"/>
      <c r="E595" s="4"/>
      <c r="F595" s="4"/>
      <c r="G595" s="4"/>
      <c r="H595" s="4"/>
      <c r="I595" s="4"/>
      <c r="J595" s="4"/>
      <c r="K595" s="4"/>
      <c r="L595" s="4"/>
      <c r="M595" s="4"/>
      <c r="N595" s="4"/>
      <c r="O595" s="4"/>
    </row>
    <row r="596" spans="2:15" x14ac:dyDescent="0.2">
      <c r="B596" s="4"/>
      <c r="C596" s="6"/>
      <c r="D596" s="4"/>
      <c r="E596" s="4"/>
      <c r="F596" s="4"/>
      <c r="G596" s="4"/>
      <c r="H596" s="4"/>
      <c r="I596" s="4"/>
      <c r="J596" s="4"/>
      <c r="K596" s="4"/>
      <c r="L596" s="4"/>
      <c r="M596" s="4"/>
      <c r="N596" s="4"/>
      <c r="O596" s="4"/>
    </row>
    <row r="597" spans="2:15" x14ac:dyDescent="0.2">
      <c r="B597" s="4"/>
      <c r="C597" s="6"/>
      <c r="D597" s="4"/>
      <c r="E597" s="4"/>
      <c r="F597" s="4"/>
      <c r="G597" s="4"/>
      <c r="H597" s="4"/>
      <c r="I597" s="4"/>
      <c r="J597" s="4"/>
      <c r="K597" s="4"/>
      <c r="L597" s="4"/>
      <c r="M597" s="4"/>
      <c r="N597" s="4"/>
      <c r="O597" s="4"/>
    </row>
    <row r="598" spans="2:15" x14ac:dyDescent="0.2">
      <c r="B598" s="4"/>
      <c r="C598" s="6"/>
      <c r="D598" s="4"/>
      <c r="E598" s="4"/>
      <c r="F598" s="4"/>
      <c r="G598" s="4"/>
      <c r="H598" s="4"/>
      <c r="I598" s="4"/>
      <c r="J598" s="4"/>
      <c r="K598" s="4"/>
      <c r="L598" s="4"/>
      <c r="M598" s="4"/>
      <c r="N598" s="4"/>
      <c r="O598" s="4"/>
    </row>
    <row r="599" spans="2:15" x14ac:dyDescent="0.2">
      <c r="B599" s="4"/>
      <c r="C599" s="6"/>
      <c r="D599" s="4"/>
      <c r="E599" s="4"/>
      <c r="F599" s="4"/>
      <c r="G599" s="4"/>
      <c r="H599" s="4"/>
      <c r="I599" s="4"/>
      <c r="J599" s="4"/>
      <c r="K599" s="4"/>
      <c r="L599" s="4"/>
      <c r="M599" s="4"/>
      <c r="N599" s="4"/>
      <c r="O599" s="4"/>
    </row>
    <row r="600" spans="2:15" x14ac:dyDescent="0.2">
      <c r="B600" s="4"/>
      <c r="C600" s="6"/>
      <c r="D600" s="4"/>
      <c r="E600" s="4"/>
      <c r="F600" s="4"/>
      <c r="G600" s="4"/>
      <c r="H600" s="4"/>
      <c r="I600" s="4"/>
      <c r="J600" s="4"/>
      <c r="K600" s="4"/>
      <c r="L600" s="4"/>
      <c r="M600" s="4"/>
      <c r="N600" s="4"/>
      <c r="O600" s="4"/>
    </row>
    <row r="601" spans="2:15" x14ac:dyDescent="0.2">
      <c r="B601" s="4"/>
      <c r="C601" s="6"/>
      <c r="D601" s="4"/>
      <c r="E601" s="4"/>
      <c r="F601" s="4"/>
      <c r="G601" s="4"/>
      <c r="H601" s="4"/>
      <c r="I601" s="4"/>
      <c r="J601" s="4"/>
      <c r="K601" s="4"/>
      <c r="L601" s="4"/>
      <c r="M601" s="4"/>
      <c r="N601" s="4"/>
      <c r="O601" s="4"/>
    </row>
    <row r="602" spans="2:15" x14ac:dyDescent="0.2">
      <c r="B602" s="4"/>
      <c r="C602" s="6"/>
      <c r="D602" s="4"/>
      <c r="E602" s="4"/>
      <c r="F602" s="4"/>
      <c r="G602" s="4"/>
      <c r="H602" s="4"/>
      <c r="I602" s="4"/>
      <c r="J602" s="4"/>
      <c r="K602" s="4"/>
      <c r="L602" s="4"/>
      <c r="M602" s="4"/>
      <c r="N602" s="4"/>
      <c r="O602" s="4"/>
    </row>
    <row r="603" spans="2:15" x14ac:dyDescent="0.2">
      <c r="B603" s="4"/>
      <c r="C603" s="6"/>
      <c r="D603" s="4"/>
      <c r="E603" s="4"/>
      <c r="F603" s="4"/>
      <c r="G603" s="4"/>
      <c r="H603" s="4"/>
      <c r="I603" s="4"/>
      <c r="J603" s="4"/>
      <c r="K603" s="4"/>
      <c r="L603" s="4"/>
      <c r="M603" s="4"/>
      <c r="N603" s="4"/>
      <c r="O603" s="4"/>
    </row>
    <row r="604" spans="2:15" x14ac:dyDescent="0.2">
      <c r="B604" s="4"/>
      <c r="C604" s="6"/>
      <c r="D604" s="4"/>
      <c r="E604" s="4"/>
      <c r="F604" s="4"/>
      <c r="G604" s="4"/>
      <c r="H604" s="4"/>
      <c r="I604" s="4"/>
      <c r="J604" s="4"/>
      <c r="K604" s="4"/>
      <c r="L604" s="4"/>
      <c r="M604" s="4"/>
      <c r="N604" s="4"/>
      <c r="O604" s="4"/>
    </row>
    <row r="605" spans="2:15" x14ac:dyDescent="0.2">
      <c r="B605" s="4"/>
      <c r="C605" s="6"/>
      <c r="D605" s="4"/>
      <c r="E605" s="4"/>
      <c r="F605" s="4"/>
      <c r="G605" s="4"/>
      <c r="H605" s="4"/>
      <c r="I605" s="4"/>
      <c r="J605" s="4"/>
      <c r="K605" s="4"/>
      <c r="L605" s="4"/>
      <c r="M605" s="4"/>
      <c r="N605" s="4"/>
      <c r="O605" s="4"/>
    </row>
    <row r="606" spans="2:15" x14ac:dyDescent="0.2">
      <c r="B606" s="4"/>
      <c r="C606" s="6"/>
      <c r="D606" s="4"/>
      <c r="E606" s="4"/>
      <c r="F606" s="4"/>
      <c r="G606" s="4"/>
      <c r="H606" s="4"/>
      <c r="I606" s="4"/>
      <c r="J606" s="4"/>
      <c r="K606" s="4"/>
      <c r="L606" s="4"/>
      <c r="M606" s="4"/>
      <c r="N606" s="4"/>
      <c r="O606" s="4"/>
    </row>
    <row r="607" spans="2:15" x14ac:dyDescent="0.2">
      <c r="B607" s="4"/>
      <c r="C607" s="6"/>
      <c r="D607" s="4"/>
      <c r="E607" s="4"/>
      <c r="F607" s="4"/>
      <c r="G607" s="4"/>
      <c r="H607" s="4"/>
      <c r="I607" s="4"/>
      <c r="J607" s="4"/>
      <c r="K607" s="4"/>
      <c r="L607" s="4"/>
      <c r="M607" s="4"/>
      <c r="N607" s="4"/>
      <c r="O607" s="4"/>
    </row>
    <row r="608" spans="2:15" x14ac:dyDescent="0.2">
      <c r="B608" s="4"/>
      <c r="C608" s="6"/>
      <c r="D608" s="4"/>
      <c r="E608" s="4"/>
      <c r="F608" s="4"/>
      <c r="G608" s="4"/>
      <c r="H608" s="4"/>
      <c r="I608" s="4"/>
      <c r="J608" s="4"/>
      <c r="K608" s="4"/>
      <c r="L608" s="4"/>
      <c r="M608" s="4"/>
      <c r="N608" s="4"/>
      <c r="O608" s="4"/>
    </row>
    <row r="609" spans="2:15" x14ac:dyDescent="0.2">
      <c r="B609" s="4"/>
      <c r="C609" s="6"/>
      <c r="D609" s="4"/>
      <c r="E609" s="4"/>
      <c r="F609" s="4"/>
      <c r="G609" s="4"/>
      <c r="H609" s="4"/>
      <c r="I609" s="4"/>
      <c r="J609" s="4"/>
      <c r="K609" s="4"/>
      <c r="L609" s="4"/>
      <c r="M609" s="4"/>
      <c r="N609" s="4"/>
      <c r="O609" s="4"/>
    </row>
    <row r="610" spans="2:15" x14ac:dyDescent="0.2">
      <c r="B610" s="4"/>
      <c r="C610" s="6"/>
      <c r="D610" s="4"/>
      <c r="E610" s="4"/>
      <c r="F610" s="4"/>
      <c r="G610" s="4"/>
      <c r="H610" s="4"/>
      <c r="I610" s="4"/>
      <c r="J610" s="4"/>
      <c r="K610" s="4"/>
      <c r="L610" s="4"/>
      <c r="M610" s="4"/>
      <c r="N610" s="4"/>
      <c r="O610" s="4"/>
    </row>
    <row r="611" spans="2:15" x14ac:dyDescent="0.2">
      <c r="B611" s="4"/>
      <c r="C611" s="6"/>
      <c r="D611" s="4"/>
      <c r="E611" s="4"/>
      <c r="F611" s="4"/>
      <c r="G611" s="4"/>
      <c r="H611" s="4"/>
      <c r="I611" s="4"/>
      <c r="J611" s="4"/>
      <c r="K611" s="4"/>
      <c r="L611" s="4"/>
      <c r="M611" s="4"/>
      <c r="N611" s="4"/>
      <c r="O611" s="4"/>
    </row>
    <row r="612" spans="2:15" x14ac:dyDescent="0.2">
      <c r="B612" s="4"/>
      <c r="C612" s="6"/>
      <c r="D612" s="4"/>
      <c r="E612" s="4"/>
      <c r="F612" s="4"/>
      <c r="G612" s="4"/>
      <c r="H612" s="4"/>
      <c r="I612" s="4"/>
      <c r="J612" s="4"/>
      <c r="K612" s="4"/>
      <c r="L612" s="4"/>
      <c r="M612" s="4"/>
      <c r="N612" s="4"/>
      <c r="O612" s="4"/>
    </row>
    <row r="613" spans="2:15" x14ac:dyDescent="0.2">
      <c r="B613" s="4"/>
      <c r="C613" s="6"/>
      <c r="D613" s="4"/>
      <c r="E613" s="4"/>
      <c r="F613" s="4"/>
      <c r="G613" s="4"/>
      <c r="H613" s="4"/>
      <c r="I613" s="4"/>
      <c r="J613" s="4"/>
      <c r="K613" s="4"/>
      <c r="L613" s="4"/>
      <c r="M613" s="4"/>
      <c r="N613" s="4"/>
      <c r="O613" s="4"/>
    </row>
    <row r="614" spans="2:15" x14ac:dyDescent="0.2">
      <c r="B614" s="4"/>
      <c r="C614" s="6"/>
      <c r="D614" s="4"/>
      <c r="E614" s="4"/>
      <c r="F614" s="4"/>
      <c r="G614" s="4"/>
      <c r="H614" s="4"/>
      <c r="I614" s="4"/>
      <c r="J614" s="4"/>
      <c r="K614" s="4"/>
      <c r="L614" s="4"/>
      <c r="M614" s="4"/>
      <c r="N614" s="4"/>
      <c r="O614" s="4"/>
    </row>
    <row r="615" spans="2:15" x14ac:dyDescent="0.2">
      <c r="B615" s="4"/>
      <c r="C615" s="6"/>
      <c r="D615" s="4"/>
      <c r="E615" s="4"/>
      <c r="F615" s="4"/>
      <c r="G615" s="4"/>
      <c r="H615" s="4"/>
      <c r="I615" s="4"/>
      <c r="J615" s="4"/>
      <c r="K615" s="4"/>
      <c r="L615" s="4"/>
      <c r="M615" s="4"/>
      <c r="N615" s="4"/>
      <c r="O615" s="4"/>
    </row>
    <row r="616" spans="2:15" x14ac:dyDescent="0.2">
      <c r="B616" s="4"/>
      <c r="C616" s="6"/>
      <c r="D616" s="4"/>
      <c r="E616" s="4"/>
      <c r="F616" s="4"/>
      <c r="G616" s="4"/>
      <c r="H616" s="4"/>
      <c r="I616" s="4"/>
      <c r="J616" s="4"/>
      <c r="K616" s="4"/>
      <c r="L616" s="4"/>
      <c r="M616" s="4"/>
      <c r="N616" s="4"/>
      <c r="O616" s="4"/>
    </row>
    <row r="617" spans="2:15" x14ac:dyDescent="0.2">
      <c r="B617" s="4"/>
      <c r="C617" s="6"/>
      <c r="D617" s="4"/>
      <c r="E617" s="4"/>
      <c r="F617" s="4"/>
      <c r="G617" s="4"/>
      <c r="H617" s="4"/>
      <c r="I617" s="4"/>
      <c r="J617" s="4"/>
      <c r="K617" s="4"/>
      <c r="L617" s="4"/>
      <c r="M617" s="4"/>
      <c r="N617" s="4"/>
      <c r="O617" s="4"/>
    </row>
    <row r="618" spans="2:15" x14ac:dyDescent="0.2">
      <c r="B618" s="4"/>
      <c r="C618" s="6"/>
      <c r="D618" s="4"/>
      <c r="E618" s="4"/>
      <c r="F618" s="4"/>
      <c r="G618" s="4"/>
      <c r="H618" s="4"/>
      <c r="I618" s="4"/>
      <c r="J618" s="4"/>
      <c r="K618" s="4"/>
      <c r="L618" s="4"/>
      <c r="M618" s="4"/>
      <c r="N618" s="4"/>
      <c r="O618" s="4"/>
    </row>
    <row r="619" spans="2:15" x14ac:dyDescent="0.2">
      <c r="B619" s="4"/>
      <c r="C619" s="6"/>
      <c r="D619" s="4"/>
      <c r="E619" s="4"/>
      <c r="F619" s="4"/>
      <c r="G619" s="4"/>
      <c r="H619" s="4"/>
      <c r="I619" s="4"/>
      <c r="J619" s="4"/>
      <c r="K619" s="4"/>
      <c r="L619" s="4"/>
      <c r="M619" s="4"/>
      <c r="N619" s="4"/>
      <c r="O619" s="4"/>
    </row>
    <row r="620" spans="2:15" x14ac:dyDescent="0.2">
      <c r="B620" s="4"/>
      <c r="C620" s="6"/>
      <c r="D620" s="4"/>
      <c r="E620" s="4"/>
      <c r="F620" s="4"/>
      <c r="G620" s="4"/>
      <c r="H620" s="4"/>
      <c r="I620" s="4"/>
      <c r="J620" s="4"/>
      <c r="K620" s="4"/>
      <c r="L620" s="4"/>
      <c r="M620" s="4"/>
      <c r="N620" s="4"/>
      <c r="O620" s="4"/>
    </row>
    <row r="621" spans="2:15" x14ac:dyDescent="0.2">
      <c r="B621" s="4"/>
      <c r="C621" s="6"/>
      <c r="D621" s="4"/>
      <c r="E621" s="4"/>
      <c r="F621" s="4"/>
      <c r="G621" s="4"/>
      <c r="H621" s="4"/>
      <c r="I621" s="4"/>
      <c r="J621" s="4"/>
      <c r="K621" s="4"/>
      <c r="L621" s="4"/>
      <c r="M621" s="4"/>
      <c r="N621" s="4"/>
      <c r="O621" s="4"/>
    </row>
    <row r="622" spans="2:15" x14ac:dyDescent="0.2">
      <c r="B622" s="4"/>
      <c r="C622" s="6"/>
      <c r="D622" s="4"/>
      <c r="E622" s="4"/>
      <c r="F622" s="4"/>
      <c r="G622" s="4"/>
      <c r="H622" s="4"/>
      <c r="I622" s="4"/>
      <c r="J622" s="4"/>
      <c r="K622" s="4"/>
      <c r="L622" s="4"/>
      <c r="M622" s="4"/>
      <c r="N622" s="4"/>
      <c r="O622" s="4"/>
    </row>
    <row r="623" spans="2:15" x14ac:dyDescent="0.2">
      <c r="B623" s="4"/>
      <c r="C623" s="6"/>
      <c r="D623" s="4"/>
      <c r="E623" s="4"/>
      <c r="F623" s="4"/>
      <c r="G623" s="4"/>
      <c r="H623" s="4"/>
      <c r="I623" s="4"/>
      <c r="J623" s="4"/>
      <c r="K623" s="4"/>
      <c r="L623" s="4"/>
      <c r="M623" s="4"/>
      <c r="N623" s="4"/>
      <c r="O623" s="4"/>
    </row>
    <row r="624" spans="2:15" x14ac:dyDescent="0.2">
      <c r="B624" s="4"/>
      <c r="C624" s="6"/>
      <c r="D624" s="4"/>
      <c r="E624" s="4"/>
      <c r="F624" s="4"/>
      <c r="G624" s="4"/>
      <c r="H624" s="4"/>
      <c r="I624" s="4"/>
      <c r="J624" s="4"/>
      <c r="K624" s="4"/>
      <c r="L624" s="4"/>
      <c r="M624" s="4"/>
      <c r="N624" s="4"/>
      <c r="O624" s="4"/>
    </row>
    <row r="625" spans="2:15" x14ac:dyDescent="0.2">
      <c r="B625" s="4"/>
      <c r="C625" s="6"/>
      <c r="D625" s="4"/>
      <c r="E625" s="4"/>
      <c r="F625" s="4"/>
      <c r="G625" s="4"/>
      <c r="H625" s="4"/>
      <c r="I625" s="4"/>
      <c r="J625" s="4"/>
      <c r="K625" s="4"/>
      <c r="L625" s="4"/>
      <c r="M625" s="4"/>
      <c r="N625" s="4"/>
      <c r="O625" s="4"/>
    </row>
    <row r="626" spans="2:15" x14ac:dyDescent="0.2">
      <c r="B626" s="4"/>
      <c r="C626" s="6"/>
      <c r="D626" s="4"/>
      <c r="E626" s="4"/>
      <c r="F626" s="4"/>
      <c r="G626" s="4"/>
      <c r="H626" s="4"/>
      <c r="I626" s="4"/>
      <c r="J626" s="4"/>
      <c r="K626" s="4"/>
      <c r="L626" s="4"/>
      <c r="M626" s="4"/>
      <c r="N626" s="4"/>
      <c r="O626" s="4"/>
    </row>
    <row r="627" spans="2:15" x14ac:dyDescent="0.2">
      <c r="B627" s="4"/>
      <c r="C627" s="6"/>
      <c r="D627" s="4"/>
      <c r="E627" s="4"/>
      <c r="F627" s="4"/>
      <c r="G627" s="4"/>
      <c r="H627" s="4"/>
      <c r="I627" s="4"/>
      <c r="J627" s="4"/>
      <c r="K627" s="4"/>
      <c r="L627" s="4"/>
      <c r="M627" s="4"/>
      <c r="N627" s="4"/>
      <c r="O627" s="4"/>
    </row>
    <row r="628" spans="2:15" x14ac:dyDescent="0.2">
      <c r="B628" s="4"/>
      <c r="C628" s="6"/>
      <c r="D628" s="4"/>
      <c r="E628" s="4"/>
      <c r="F628" s="4"/>
      <c r="G628" s="4"/>
      <c r="H628" s="4"/>
      <c r="I628" s="4"/>
      <c r="J628" s="4"/>
      <c r="K628" s="4"/>
      <c r="L628" s="4"/>
      <c r="M628" s="4"/>
      <c r="N628" s="4"/>
      <c r="O628" s="4"/>
    </row>
    <row r="629" spans="2:15" x14ac:dyDescent="0.2">
      <c r="B629" s="4"/>
      <c r="C629" s="6"/>
      <c r="D629" s="4"/>
      <c r="E629" s="4"/>
      <c r="F629" s="4"/>
      <c r="G629" s="4"/>
      <c r="H629" s="4"/>
      <c r="I629" s="4"/>
      <c r="J629" s="4"/>
      <c r="K629" s="4"/>
      <c r="L629" s="4"/>
      <c r="M629" s="4"/>
      <c r="N629" s="4"/>
      <c r="O629" s="4"/>
    </row>
    <row r="630" spans="2:15" x14ac:dyDescent="0.2">
      <c r="B630" s="4"/>
      <c r="C630" s="6"/>
      <c r="D630" s="4"/>
      <c r="E630" s="4"/>
      <c r="F630" s="4"/>
      <c r="G630" s="4"/>
      <c r="H630" s="4"/>
      <c r="I630" s="4"/>
      <c r="J630" s="4"/>
      <c r="K630" s="4"/>
      <c r="L630" s="4"/>
      <c r="M630" s="4"/>
      <c r="N630" s="4"/>
      <c r="O630" s="4"/>
    </row>
    <row r="631" spans="2:15" x14ac:dyDescent="0.2">
      <c r="B631" s="4"/>
      <c r="C631" s="6"/>
      <c r="D631" s="4"/>
      <c r="E631" s="4"/>
      <c r="F631" s="4"/>
      <c r="G631" s="4"/>
      <c r="H631" s="4"/>
      <c r="I631" s="4"/>
      <c r="J631" s="4"/>
      <c r="K631" s="4"/>
      <c r="L631" s="4"/>
      <c r="M631" s="4"/>
      <c r="N631" s="4"/>
      <c r="O631" s="4"/>
    </row>
    <row r="632" spans="2:15" x14ac:dyDescent="0.2">
      <c r="B632" s="4"/>
      <c r="C632" s="6"/>
      <c r="D632" s="4"/>
      <c r="E632" s="4"/>
      <c r="F632" s="4"/>
      <c r="G632" s="4"/>
      <c r="H632" s="4"/>
      <c r="I632" s="4"/>
      <c r="J632" s="4"/>
      <c r="K632" s="4"/>
      <c r="L632" s="4"/>
      <c r="M632" s="4"/>
      <c r="N632" s="4"/>
      <c r="O632" s="4"/>
    </row>
    <row r="633" spans="2:15" x14ac:dyDescent="0.2">
      <c r="B633" s="4"/>
      <c r="C633" s="6"/>
      <c r="D633" s="4"/>
      <c r="E633" s="4"/>
      <c r="F633" s="4"/>
      <c r="G633" s="4"/>
      <c r="H633" s="4"/>
      <c r="I633" s="4"/>
      <c r="J633" s="4"/>
      <c r="K633" s="4"/>
      <c r="L633" s="4"/>
      <c r="M633" s="4"/>
      <c r="N633" s="4"/>
      <c r="O633" s="4"/>
    </row>
    <row r="634" spans="2:15" x14ac:dyDescent="0.2">
      <c r="B634" s="4"/>
      <c r="C634" s="6"/>
      <c r="D634" s="4"/>
      <c r="E634" s="4"/>
      <c r="F634" s="4"/>
      <c r="G634" s="4"/>
      <c r="H634" s="4"/>
      <c r="I634" s="4"/>
      <c r="J634" s="4"/>
      <c r="K634" s="4"/>
      <c r="L634" s="4"/>
      <c r="M634" s="4"/>
      <c r="N634" s="4"/>
      <c r="O634" s="4"/>
    </row>
    <row r="635" spans="2:15" x14ac:dyDescent="0.2">
      <c r="B635" s="4"/>
      <c r="C635" s="6"/>
      <c r="D635" s="4"/>
      <c r="E635" s="4"/>
      <c r="F635" s="4"/>
      <c r="G635" s="4"/>
      <c r="H635" s="4"/>
      <c r="I635" s="4"/>
      <c r="J635" s="4"/>
      <c r="K635" s="4"/>
      <c r="L635" s="4"/>
      <c r="M635" s="4"/>
      <c r="N635" s="4"/>
      <c r="O635" s="4"/>
    </row>
    <row r="636" spans="2:15" x14ac:dyDescent="0.2">
      <c r="B636" s="4"/>
      <c r="C636" s="6"/>
      <c r="D636" s="4"/>
      <c r="E636" s="4"/>
      <c r="F636" s="4"/>
      <c r="G636" s="4"/>
      <c r="H636" s="4"/>
      <c r="I636" s="4"/>
      <c r="J636" s="4"/>
      <c r="K636" s="4"/>
      <c r="L636" s="4"/>
      <c r="M636" s="4"/>
      <c r="N636" s="4"/>
      <c r="O636" s="4"/>
    </row>
    <row r="637" spans="2:15" x14ac:dyDescent="0.2">
      <c r="B637" s="4"/>
      <c r="C637" s="6"/>
      <c r="D637" s="4"/>
      <c r="E637" s="4"/>
      <c r="F637" s="4"/>
      <c r="G637" s="4"/>
      <c r="H637" s="4"/>
      <c r="I637" s="4"/>
      <c r="J637" s="4"/>
      <c r="K637" s="4"/>
      <c r="L637" s="4"/>
      <c r="M637" s="4"/>
      <c r="N637" s="4"/>
      <c r="O637" s="4"/>
    </row>
    <row r="638" spans="2:15" x14ac:dyDescent="0.2">
      <c r="B638" s="4"/>
      <c r="C638" s="6"/>
      <c r="D638" s="4"/>
      <c r="E638" s="4"/>
      <c r="F638" s="4"/>
      <c r="G638" s="4"/>
      <c r="H638" s="4"/>
      <c r="I638" s="4"/>
      <c r="J638" s="4"/>
      <c r="K638" s="4"/>
      <c r="L638" s="4"/>
      <c r="M638" s="4"/>
      <c r="N638" s="4"/>
      <c r="O638" s="4"/>
    </row>
    <row r="639" spans="2:15" x14ac:dyDescent="0.2">
      <c r="B639" s="4"/>
      <c r="C639" s="6"/>
      <c r="D639" s="4"/>
      <c r="E639" s="4"/>
      <c r="F639" s="4"/>
      <c r="G639" s="4"/>
      <c r="H639" s="4"/>
      <c r="I639" s="4"/>
      <c r="J639" s="4"/>
      <c r="K639" s="4"/>
      <c r="L639" s="4"/>
      <c r="M639" s="4"/>
      <c r="N639" s="4"/>
      <c r="O639" s="4"/>
    </row>
    <row r="640" spans="2:15" x14ac:dyDescent="0.2">
      <c r="B640" s="4"/>
      <c r="C640" s="6"/>
      <c r="D640" s="4"/>
      <c r="E640" s="4"/>
      <c r="F640" s="4"/>
      <c r="G640" s="4"/>
      <c r="H640" s="4"/>
      <c r="I640" s="4"/>
      <c r="J640" s="4"/>
      <c r="K640" s="4"/>
      <c r="L640" s="4"/>
      <c r="M640" s="4"/>
      <c r="N640" s="4"/>
      <c r="O640" s="4"/>
    </row>
    <row r="641" spans="2:15" x14ac:dyDescent="0.2">
      <c r="B641" s="4"/>
      <c r="C641" s="6"/>
      <c r="D641" s="4"/>
      <c r="E641" s="4"/>
      <c r="F641" s="4"/>
      <c r="G641" s="4"/>
      <c r="H641" s="4"/>
      <c r="I641" s="4"/>
      <c r="J641" s="4"/>
      <c r="K641" s="4"/>
      <c r="L641" s="4"/>
      <c r="M641" s="4"/>
      <c r="N641" s="4"/>
      <c r="O641" s="4"/>
    </row>
    <row r="642" spans="2:15" x14ac:dyDescent="0.2">
      <c r="B642" s="4"/>
      <c r="C642" s="6"/>
      <c r="D642" s="4"/>
      <c r="E642" s="4"/>
      <c r="F642" s="4"/>
      <c r="G642" s="4"/>
      <c r="H642" s="4"/>
      <c r="I642" s="4"/>
      <c r="J642" s="4"/>
      <c r="K642" s="4"/>
      <c r="L642" s="4"/>
      <c r="M642" s="4"/>
      <c r="N642" s="4"/>
      <c r="O642" s="4"/>
    </row>
    <row r="643" spans="2:15" x14ac:dyDescent="0.2">
      <c r="B643" s="4"/>
      <c r="C643" s="6"/>
      <c r="D643" s="4"/>
      <c r="E643" s="4"/>
      <c r="F643" s="4"/>
      <c r="G643" s="4"/>
      <c r="H643" s="4"/>
      <c r="I643" s="4"/>
      <c r="J643" s="4"/>
      <c r="K643" s="4"/>
      <c r="L643" s="4"/>
      <c r="M643" s="4"/>
      <c r="N643" s="4"/>
      <c r="O643" s="4"/>
    </row>
    <row r="644" spans="2:15" x14ac:dyDescent="0.2">
      <c r="B644" s="4"/>
      <c r="C644" s="6"/>
      <c r="D644" s="4"/>
      <c r="E644" s="4"/>
      <c r="F644" s="4"/>
      <c r="G644" s="4"/>
      <c r="H644" s="4"/>
      <c r="I644" s="4"/>
      <c r="J644" s="4"/>
      <c r="K644" s="4"/>
      <c r="L644" s="4"/>
      <c r="M644" s="4"/>
      <c r="N644" s="4"/>
      <c r="O644" s="4"/>
    </row>
    <row r="645" spans="2:15" x14ac:dyDescent="0.2">
      <c r="B645" s="4"/>
      <c r="C645" s="6"/>
      <c r="D645" s="4"/>
      <c r="E645" s="4"/>
      <c r="F645" s="4"/>
      <c r="G645" s="4"/>
      <c r="H645" s="4"/>
      <c r="I645" s="4"/>
      <c r="J645" s="4"/>
      <c r="K645" s="4"/>
      <c r="L645" s="4"/>
      <c r="M645" s="4"/>
      <c r="N645" s="4"/>
      <c r="O645" s="4"/>
    </row>
    <row r="646" spans="2:15" x14ac:dyDescent="0.2">
      <c r="B646" s="4"/>
      <c r="C646" s="6"/>
      <c r="D646" s="4"/>
      <c r="E646" s="4"/>
      <c r="F646" s="4"/>
      <c r="G646" s="4"/>
      <c r="H646" s="4"/>
      <c r="I646" s="4"/>
      <c r="J646" s="4"/>
      <c r="K646" s="4"/>
      <c r="L646" s="4"/>
      <c r="M646" s="4"/>
      <c r="N646" s="4"/>
      <c r="O646" s="4"/>
    </row>
    <row r="647" spans="2:15" x14ac:dyDescent="0.2">
      <c r="B647" s="4"/>
      <c r="C647" s="6"/>
      <c r="D647" s="4"/>
      <c r="E647" s="4"/>
      <c r="F647" s="4"/>
      <c r="G647" s="4"/>
      <c r="H647" s="4"/>
      <c r="I647" s="4"/>
      <c r="J647" s="4"/>
      <c r="K647" s="4"/>
      <c r="L647" s="4"/>
      <c r="M647" s="4"/>
      <c r="N647" s="4"/>
      <c r="O647" s="4"/>
    </row>
    <row r="648" spans="2:15" x14ac:dyDescent="0.2">
      <c r="B648" s="4"/>
      <c r="C648" s="6"/>
      <c r="D648" s="4"/>
      <c r="E648" s="4"/>
      <c r="F648" s="4"/>
      <c r="G648" s="4"/>
      <c r="H648" s="4"/>
      <c r="I648" s="4"/>
      <c r="J648" s="4"/>
      <c r="K648" s="4"/>
      <c r="L648" s="4"/>
      <c r="M648" s="4"/>
      <c r="N648" s="4"/>
      <c r="O648" s="4"/>
    </row>
    <row r="649" spans="2:15" x14ac:dyDescent="0.2">
      <c r="B649" s="4"/>
      <c r="C649" s="6"/>
      <c r="D649" s="4"/>
      <c r="E649" s="4"/>
      <c r="F649" s="4"/>
      <c r="G649" s="4"/>
      <c r="H649" s="4"/>
      <c r="I649" s="4"/>
      <c r="J649" s="4"/>
      <c r="K649" s="4"/>
      <c r="L649" s="4"/>
      <c r="M649" s="4"/>
      <c r="N649" s="4"/>
      <c r="O649" s="4"/>
    </row>
    <row r="650" spans="2:15" x14ac:dyDescent="0.2">
      <c r="B650" s="4"/>
      <c r="C650" s="6"/>
      <c r="D650" s="4"/>
      <c r="E650" s="4"/>
      <c r="F650" s="4"/>
      <c r="G650" s="4"/>
      <c r="H650" s="4"/>
      <c r="I650" s="4"/>
      <c r="J650" s="4"/>
      <c r="K650" s="4"/>
      <c r="L650" s="4"/>
      <c r="M650" s="4"/>
      <c r="N650" s="4"/>
      <c r="O650" s="4"/>
    </row>
    <row r="651" spans="2:15" x14ac:dyDescent="0.2">
      <c r="B651" s="4"/>
      <c r="C651" s="6"/>
      <c r="D651" s="4"/>
      <c r="E651" s="4"/>
      <c r="F651" s="4"/>
      <c r="G651" s="4"/>
      <c r="H651" s="4"/>
      <c r="I651" s="4"/>
      <c r="J651" s="4"/>
      <c r="K651" s="4"/>
      <c r="L651" s="4"/>
      <c r="M651" s="4"/>
      <c r="N651" s="4"/>
      <c r="O651" s="4"/>
    </row>
    <row r="652" spans="2:15" x14ac:dyDescent="0.2">
      <c r="B652" s="4"/>
      <c r="C652" s="6"/>
      <c r="D652" s="4"/>
      <c r="E652" s="4"/>
      <c r="F652" s="4"/>
      <c r="G652" s="4"/>
      <c r="H652" s="4"/>
      <c r="I652" s="4"/>
      <c r="J652" s="4"/>
      <c r="K652" s="4"/>
      <c r="L652" s="4"/>
      <c r="M652" s="4"/>
      <c r="N652" s="4"/>
      <c r="O652" s="4"/>
    </row>
    <row r="653" spans="2:15" x14ac:dyDescent="0.2">
      <c r="B653" s="4"/>
      <c r="C653" s="6"/>
      <c r="D653" s="4"/>
      <c r="E653" s="4"/>
      <c r="F653" s="4"/>
      <c r="G653" s="4"/>
      <c r="H653" s="4"/>
      <c r="I653" s="4"/>
      <c r="J653" s="4"/>
      <c r="K653" s="4"/>
      <c r="L653" s="4"/>
      <c r="M653" s="4"/>
      <c r="N653" s="4"/>
      <c r="O653" s="4"/>
    </row>
    <row r="654" spans="2:15" x14ac:dyDescent="0.2">
      <c r="B654" s="4"/>
      <c r="C654" s="6"/>
      <c r="D654" s="4"/>
      <c r="E654" s="4"/>
      <c r="F654" s="4"/>
      <c r="G654" s="4"/>
      <c r="H654" s="4"/>
      <c r="I654" s="4"/>
      <c r="J654" s="4"/>
      <c r="K654" s="4"/>
      <c r="L654" s="4"/>
      <c r="M654" s="4"/>
      <c r="N654" s="4"/>
      <c r="O654" s="4"/>
    </row>
    <row r="655" spans="2:15" x14ac:dyDescent="0.2">
      <c r="B655" s="4"/>
      <c r="C655" s="6"/>
      <c r="D655" s="4"/>
      <c r="E655" s="4"/>
      <c r="F655" s="4"/>
      <c r="G655" s="4"/>
      <c r="H655" s="4"/>
      <c r="I655" s="4"/>
      <c r="J655" s="4"/>
      <c r="K655" s="4"/>
      <c r="L655" s="4"/>
      <c r="M655" s="4"/>
      <c r="N655" s="4"/>
      <c r="O655" s="4"/>
    </row>
    <row r="656" spans="2:15" x14ac:dyDescent="0.2">
      <c r="B656" s="4"/>
      <c r="C656" s="6"/>
      <c r="D656" s="4"/>
      <c r="E656" s="4"/>
      <c r="F656" s="4"/>
      <c r="G656" s="4"/>
      <c r="H656" s="4"/>
      <c r="I656" s="4"/>
      <c r="J656" s="4"/>
      <c r="K656" s="4"/>
      <c r="L656" s="4"/>
      <c r="M656" s="4"/>
      <c r="N656" s="4"/>
      <c r="O656" s="4"/>
    </row>
    <row r="657" spans="2:15" x14ac:dyDescent="0.2">
      <c r="B657" s="4"/>
      <c r="C657" s="6"/>
      <c r="D657" s="4"/>
      <c r="E657" s="4"/>
      <c r="F657" s="4"/>
      <c r="G657" s="4"/>
      <c r="H657" s="4"/>
      <c r="I657" s="4"/>
      <c r="J657" s="4"/>
      <c r="K657" s="4"/>
      <c r="L657" s="4"/>
      <c r="M657" s="4"/>
      <c r="N657" s="4"/>
      <c r="O657" s="4"/>
    </row>
    <row r="658" spans="2:15" x14ac:dyDescent="0.2">
      <c r="B658" s="4"/>
      <c r="C658" s="6"/>
      <c r="D658" s="4"/>
      <c r="E658" s="4"/>
      <c r="F658" s="4"/>
      <c r="G658" s="4"/>
      <c r="H658" s="4"/>
      <c r="I658" s="4"/>
      <c r="J658" s="4"/>
      <c r="K658" s="4"/>
      <c r="L658" s="4"/>
      <c r="M658" s="4"/>
      <c r="N658" s="4"/>
      <c r="O658" s="4"/>
    </row>
    <row r="659" spans="2:15" x14ac:dyDescent="0.2">
      <c r="B659" s="4"/>
      <c r="C659" s="6"/>
      <c r="D659" s="4"/>
      <c r="E659" s="4"/>
      <c r="F659" s="4"/>
      <c r="G659" s="4"/>
      <c r="H659" s="4"/>
      <c r="I659" s="4"/>
      <c r="J659" s="4"/>
      <c r="K659" s="4"/>
      <c r="L659" s="4"/>
      <c r="M659" s="4"/>
      <c r="N659" s="4"/>
      <c r="O659" s="4"/>
    </row>
    <row r="660" spans="2:15" x14ac:dyDescent="0.2">
      <c r="B660" s="4"/>
      <c r="C660" s="6"/>
      <c r="D660" s="4"/>
      <c r="E660" s="4"/>
      <c r="F660" s="4"/>
      <c r="G660" s="4"/>
      <c r="H660" s="4"/>
      <c r="I660" s="4"/>
      <c r="J660" s="4"/>
      <c r="K660" s="4"/>
      <c r="L660" s="4"/>
      <c r="M660" s="4"/>
      <c r="N660" s="4"/>
      <c r="O660" s="4"/>
    </row>
    <row r="661" spans="2:15" x14ac:dyDescent="0.2">
      <c r="B661" s="4"/>
      <c r="C661" s="6"/>
      <c r="D661" s="4"/>
      <c r="E661" s="4"/>
      <c r="F661" s="4"/>
      <c r="G661" s="4"/>
      <c r="H661" s="4"/>
      <c r="I661" s="4"/>
      <c r="J661" s="4"/>
      <c r="K661" s="4"/>
      <c r="L661" s="4"/>
      <c r="M661" s="4"/>
      <c r="N661" s="4"/>
      <c r="O661" s="4"/>
    </row>
    <row r="662" spans="2:15" x14ac:dyDescent="0.2">
      <c r="B662" s="4"/>
      <c r="C662" s="6"/>
      <c r="D662" s="4"/>
      <c r="E662" s="4"/>
      <c r="F662" s="4"/>
      <c r="G662" s="4"/>
      <c r="H662" s="4"/>
      <c r="I662" s="4"/>
      <c r="J662" s="4"/>
      <c r="K662" s="4"/>
      <c r="L662" s="4"/>
      <c r="M662" s="4"/>
      <c r="N662" s="4"/>
      <c r="O662" s="4"/>
    </row>
    <row r="663" spans="2:15" x14ac:dyDescent="0.2">
      <c r="B663" s="4"/>
      <c r="C663" s="6"/>
      <c r="D663" s="4"/>
      <c r="E663" s="4"/>
      <c r="F663" s="4"/>
      <c r="G663" s="4"/>
      <c r="H663" s="4"/>
      <c r="I663" s="4"/>
      <c r="J663" s="4"/>
      <c r="K663" s="4"/>
      <c r="L663" s="4"/>
      <c r="M663" s="4"/>
      <c r="N663" s="4"/>
      <c r="O663" s="4"/>
    </row>
    <row r="664" spans="2:15" x14ac:dyDescent="0.2">
      <c r="B664" s="4"/>
      <c r="C664" s="6"/>
      <c r="D664" s="4"/>
      <c r="E664" s="4"/>
      <c r="F664" s="4"/>
      <c r="G664" s="4"/>
      <c r="H664" s="4"/>
      <c r="I664" s="4"/>
      <c r="J664" s="4"/>
      <c r="K664" s="4"/>
      <c r="L664" s="4"/>
      <c r="M664" s="4"/>
      <c r="N664" s="4"/>
      <c r="O664" s="4"/>
    </row>
    <row r="665" spans="2:15" x14ac:dyDescent="0.2">
      <c r="B665" s="4"/>
      <c r="C665" s="6"/>
      <c r="D665" s="4"/>
      <c r="E665" s="4"/>
      <c r="F665" s="4"/>
      <c r="G665" s="4"/>
      <c r="H665" s="4"/>
      <c r="I665" s="4"/>
      <c r="J665" s="4"/>
      <c r="K665" s="4"/>
      <c r="L665" s="4"/>
      <c r="M665" s="4"/>
      <c r="N665" s="4"/>
      <c r="O665" s="4"/>
    </row>
    <row r="666" spans="2:15" x14ac:dyDescent="0.2">
      <c r="B666" s="4"/>
      <c r="C666" s="6"/>
      <c r="D666" s="4"/>
      <c r="E666" s="4"/>
      <c r="F666" s="4"/>
      <c r="G666" s="4"/>
      <c r="H666" s="4"/>
      <c r="I666" s="4"/>
      <c r="J666" s="4"/>
      <c r="K666" s="4"/>
      <c r="L666" s="4"/>
      <c r="M666" s="4"/>
      <c r="N666" s="4"/>
      <c r="O666" s="4"/>
    </row>
    <row r="667" spans="2:15" x14ac:dyDescent="0.2">
      <c r="B667" s="4"/>
      <c r="C667" s="6"/>
      <c r="D667" s="4"/>
      <c r="E667" s="4"/>
      <c r="F667" s="4"/>
      <c r="G667" s="4"/>
      <c r="H667" s="4"/>
      <c r="I667" s="4"/>
      <c r="J667" s="4"/>
      <c r="K667" s="4"/>
      <c r="L667" s="4"/>
      <c r="M667" s="4"/>
      <c r="N667" s="4"/>
      <c r="O667" s="4"/>
    </row>
    <row r="668" spans="2:15" x14ac:dyDescent="0.2">
      <c r="B668" s="4"/>
      <c r="C668" s="6"/>
      <c r="D668" s="4"/>
      <c r="E668" s="4"/>
      <c r="F668" s="4"/>
      <c r="G668" s="4"/>
      <c r="H668" s="4"/>
      <c r="I668" s="4"/>
      <c r="J668" s="4"/>
      <c r="K668" s="4"/>
      <c r="L668" s="4"/>
      <c r="M668" s="4"/>
      <c r="N668" s="4"/>
      <c r="O668" s="4"/>
    </row>
    <row r="669" spans="2:15" x14ac:dyDescent="0.2">
      <c r="B669" s="4"/>
      <c r="C669" s="6"/>
      <c r="D669" s="4"/>
      <c r="E669" s="4"/>
      <c r="F669" s="4"/>
      <c r="G669" s="4"/>
      <c r="H669" s="4"/>
      <c r="I669" s="4"/>
      <c r="J669" s="4"/>
      <c r="K669" s="4"/>
      <c r="L669" s="4"/>
      <c r="M669" s="4"/>
      <c r="N669" s="4"/>
      <c r="O669" s="4"/>
    </row>
    <row r="670" spans="2:15" x14ac:dyDescent="0.2">
      <c r="B670" s="4"/>
      <c r="C670" s="6"/>
      <c r="D670" s="4"/>
      <c r="E670" s="4"/>
      <c r="F670" s="4"/>
      <c r="G670" s="4"/>
      <c r="H670" s="4"/>
      <c r="I670" s="4"/>
      <c r="J670" s="4"/>
      <c r="K670" s="4"/>
      <c r="L670" s="4"/>
      <c r="M670" s="4"/>
      <c r="N670" s="4"/>
      <c r="O670" s="4"/>
    </row>
    <row r="671" spans="2:15" x14ac:dyDescent="0.2">
      <c r="B671" s="4"/>
      <c r="C671" s="6"/>
      <c r="D671" s="4"/>
      <c r="E671" s="4"/>
      <c r="F671" s="4"/>
      <c r="G671" s="4"/>
      <c r="H671" s="4"/>
      <c r="I671" s="4"/>
      <c r="J671" s="4"/>
      <c r="K671" s="4"/>
      <c r="L671" s="4"/>
      <c r="M671" s="4"/>
      <c r="N671" s="4"/>
      <c r="O671" s="4"/>
    </row>
    <row r="672" spans="2:15" x14ac:dyDescent="0.2">
      <c r="B672" s="4"/>
      <c r="C672" s="6"/>
      <c r="D672" s="4"/>
      <c r="E672" s="4"/>
      <c r="F672" s="4"/>
      <c r="G672" s="4"/>
      <c r="H672" s="4"/>
      <c r="I672" s="4"/>
      <c r="J672" s="4"/>
      <c r="K672" s="4"/>
      <c r="L672" s="4"/>
      <c r="M672" s="4"/>
      <c r="N672" s="4"/>
      <c r="O672" s="4"/>
    </row>
    <row r="673" spans="2:15" x14ac:dyDescent="0.2">
      <c r="B673" s="4"/>
      <c r="C673" s="6"/>
      <c r="D673" s="4"/>
      <c r="E673" s="4"/>
      <c r="F673" s="4"/>
      <c r="G673" s="4"/>
      <c r="H673" s="4"/>
      <c r="I673" s="4"/>
      <c r="J673" s="4"/>
      <c r="K673" s="4"/>
      <c r="L673" s="4"/>
      <c r="M673" s="4"/>
      <c r="N673" s="4"/>
      <c r="O673" s="4"/>
    </row>
    <row r="674" spans="2:15" x14ac:dyDescent="0.2">
      <c r="B674" s="4"/>
      <c r="C674" s="6"/>
      <c r="D674" s="4"/>
      <c r="E674" s="4"/>
      <c r="F674" s="4"/>
      <c r="G674" s="4"/>
      <c r="H674" s="4"/>
      <c r="I674" s="4"/>
      <c r="J674" s="4"/>
      <c r="K674" s="4"/>
      <c r="L674" s="4"/>
      <c r="M674" s="4"/>
      <c r="N674" s="4"/>
      <c r="O674" s="4"/>
    </row>
    <row r="675" spans="2:15" x14ac:dyDescent="0.2">
      <c r="B675" s="4"/>
      <c r="C675" s="6"/>
      <c r="D675" s="4"/>
      <c r="E675" s="4"/>
      <c r="F675" s="4"/>
      <c r="G675" s="4"/>
      <c r="H675" s="4"/>
      <c r="I675" s="4"/>
      <c r="J675" s="4"/>
      <c r="K675" s="4"/>
      <c r="L675" s="4"/>
      <c r="M675" s="4"/>
      <c r="N675" s="4"/>
      <c r="O675" s="4"/>
    </row>
    <row r="676" spans="2:15" x14ac:dyDescent="0.2">
      <c r="B676" s="4"/>
      <c r="C676" s="6"/>
      <c r="D676" s="4"/>
      <c r="E676" s="4"/>
      <c r="F676" s="4"/>
      <c r="G676" s="4"/>
      <c r="H676" s="4"/>
      <c r="I676" s="4"/>
      <c r="J676" s="4"/>
      <c r="K676" s="4"/>
      <c r="L676" s="4"/>
      <c r="M676" s="4"/>
      <c r="N676" s="4"/>
      <c r="O676" s="4"/>
    </row>
    <row r="677" spans="2:15" x14ac:dyDescent="0.2">
      <c r="B677" s="4"/>
      <c r="C677" s="6"/>
      <c r="D677" s="4"/>
      <c r="E677" s="4"/>
      <c r="F677" s="4"/>
      <c r="G677" s="4"/>
      <c r="H677" s="4"/>
      <c r="I677" s="4"/>
      <c r="J677" s="4"/>
      <c r="K677" s="4"/>
      <c r="L677" s="4"/>
      <c r="M677" s="4"/>
      <c r="N677" s="4"/>
      <c r="O677" s="4"/>
    </row>
    <row r="678" spans="2:15" x14ac:dyDescent="0.2">
      <c r="B678" s="4"/>
      <c r="C678" s="6"/>
      <c r="D678" s="4"/>
      <c r="E678" s="4"/>
      <c r="F678" s="4"/>
      <c r="G678" s="4"/>
      <c r="H678" s="4"/>
      <c r="I678" s="4"/>
      <c r="J678" s="4"/>
      <c r="K678" s="4"/>
      <c r="L678" s="4"/>
      <c r="M678" s="4"/>
      <c r="N678" s="4"/>
      <c r="O678" s="4"/>
    </row>
    <row r="679" spans="2:15" x14ac:dyDescent="0.2">
      <c r="B679" s="4"/>
      <c r="C679" s="6"/>
      <c r="D679" s="4"/>
      <c r="E679" s="4"/>
      <c r="F679" s="4"/>
      <c r="G679" s="4"/>
      <c r="H679" s="4"/>
      <c r="I679" s="4"/>
      <c r="J679" s="4"/>
      <c r="K679" s="4"/>
      <c r="L679" s="4"/>
      <c r="M679" s="4"/>
      <c r="N679" s="4"/>
      <c r="O679" s="4"/>
    </row>
    <row r="680" spans="2:15" x14ac:dyDescent="0.2">
      <c r="B680" s="4"/>
      <c r="C680" s="6"/>
      <c r="D680" s="4"/>
      <c r="E680" s="4"/>
      <c r="F680" s="4"/>
      <c r="G680" s="4"/>
      <c r="H680" s="4"/>
      <c r="I680" s="4"/>
      <c r="J680" s="4"/>
      <c r="K680" s="4"/>
      <c r="L680" s="4"/>
      <c r="M680" s="4"/>
      <c r="N680" s="4"/>
      <c r="O680" s="4"/>
    </row>
    <row r="681" spans="2:15" x14ac:dyDescent="0.2">
      <c r="B681" s="4"/>
      <c r="C681" s="6"/>
      <c r="D681" s="4"/>
      <c r="E681" s="4"/>
      <c r="F681" s="4"/>
      <c r="G681" s="4"/>
      <c r="H681" s="4"/>
      <c r="I681" s="4"/>
      <c r="J681" s="4"/>
      <c r="K681" s="4"/>
      <c r="L681" s="4"/>
      <c r="M681" s="4"/>
      <c r="N681" s="4"/>
      <c r="O681" s="4"/>
    </row>
    <row r="682" spans="2:15" x14ac:dyDescent="0.2">
      <c r="B682" s="4"/>
      <c r="C682" s="6"/>
      <c r="D682" s="4"/>
      <c r="E682" s="4"/>
      <c r="F682" s="4"/>
      <c r="G682" s="4"/>
      <c r="H682" s="4"/>
      <c r="I682" s="4"/>
      <c r="J682" s="4"/>
      <c r="K682" s="4"/>
      <c r="L682" s="4"/>
      <c r="M682" s="4"/>
      <c r="N682" s="4"/>
      <c r="O682" s="4"/>
    </row>
    <row r="683" spans="2:15" x14ac:dyDescent="0.2">
      <c r="B683" s="4"/>
      <c r="C683" s="6"/>
      <c r="D683" s="4"/>
      <c r="E683" s="4"/>
      <c r="F683" s="4"/>
      <c r="G683" s="4"/>
      <c r="H683" s="4"/>
      <c r="I683" s="4"/>
      <c r="J683" s="4"/>
      <c r="K683" s="4"/>
      <c r="L683" s="4"/>
      <c r="M683" s="4"/>
      <c r="N683" s="4"/>
      <c r="O683" s="4"/>
    </row>
    <row r="684" spans="2:15" x14ac:dyDescent="0.2">
      <c r="B684" s="4"/>
      <c r="C684" s="6"/>
      <c r="D684" s="4"/>
      <c r="E684" s="4"/>
      <c r="F684" s="4"/>
      <c r="G684" s="4"/>
      <c r="H684" s="4"/>
      <c r="I684" s="4"/>
      <c r="J684" s="4"/>
      <c r="K684" s="4"/>
      <c r="L684" s="4"/>
      <c r="M684" s="4"/>
      <c r="N684" s="4"/>
      <c r="O684" s="4"/>
    </row>
    <row r="685" spans="2:15" x14ac:dyDescent="0.2">
      <c r="B685" s="4"/>
      <c r="C685" s="6"/>
      <c r="D685" s="4"/>
      <c r="E685" s="4"/>
      <c r="F685" s="4"/>
      <c r="G685" s="4"/>
      <c r="H685" s="4"/>
      <c r="I685" s="4"/>
      <c r="J685" s="4"/>
      <c r="K685" s="4"/>
      <c r="L685" s="4"/>
      <c r="M685" s="4"/>
      <c r="N685" s="4"/>
      <c r="O685" s="4"/>
    </row>
    <row r="686" spans="2:15" x14ac:dyDescent="0.2">
      <c r="B686" s="4"/>
      <c r="C686" s="6"/>
      <c r="D686" s="4"/>
      <c r="E686" s="4"/>
      <c r="F686" s="4"/>
      <c r="G686" s="4"/>
      <c r="H686" s="4"/>
      <c r="I686" s="4"/>
      <c r="J686" s="4"/>
      <c r="K686" s="4"/>
      <c r="L686" s="4"/>
      <c r="M686" s="4"/>
      <c r="N686" s="4"/>
      <c r="O686" s="4"/>
    </row>
    <row r="687" spans="2:15" x14ac:dyDescent="0.2">
      <c r="B687" s="4"/>
      <c r="C687" s="6"/>
      <c r="D687" s="4"/>
      <c r="E687" s="4"/>
      <c r="F687" s="4"/>
      <c r="G687" s="4"/>
      <c r="H687" s="4"/>
      <c r="I687" s="4"/>
      <c r="J687" s="4"/>
      <c r="K687" s="4"/>
      <c r="L687" s="4"/>
      <c r="M687" s="4"/>
      <c r="N687" s="4"/>
      <c r="O687" s="4"/>
    </row>
    <row r="688" spans="2:15" x14ac:dyDescent="0.2">
      <c r="B688" s="4"/>
      <c r="C688" s="6"/>
      <c r="D688" s="4"/>
      <c r="E688" s="4"/>
      <c r="F688" s="4"/>
      <c r="G688" s="4"/>
      <c r="H688" s="4"/>
      <c r="I688" s="4"/>
      <c r="J688" s="4"/>
      <c r="K688" s="4"/>
      <c r="L688" s="4"/>
      <c r="M688" s="4"/>
      <c r="N688" s="4"/>
      <c r="O688" s="4"/>
    </row>
    <row r="689" spans="2:15" x14ac:dyDescent="0.2">
      <c r="B689" s="4"/>
      <c r="C689" s="6"/>
      <c r="D689" s="4"/>
      <c r="E689" s="4"/>
      <c r="F689" s="4"/>
      <c r="G689" s="4"/>
      <c r="H689" s="4"/>
      <c r="I689" s="4"/>
      <c r="J689" s="4"/>
      <c r="K689" s="4"/>
      <c r="L689" s="4"/>
      <c r="M689" s="4"/>
      <c r="N689" s="4"/>
      <c r="O689" s="4"/>
    </row>
    <row r="690" spans="2:15" x14ac:dyDescent="0.2">
      <c r="B690" s="4"/>
      <c r="C690" s="6"/>
      <c r="D690" s="4"/>
      <c r="E690" s="4"/>
      <c r="F690" s="4"/>
      <c r="G690" s="4"/>
      <c r="H690" s="4"/>
      <c r="I690" s="4"/>
      <c r="J690" s="4"/>
      <c r="K690" s="4"/>
      <c r="L690" s="4"/>
      <c r="M690" s="4"/>
      <c r="N690" s="4"/>
      <c r="O690" s="4"/>
    </row>
    <row r="691" spans="2:15" x14ac:dyDescent="0.2">
      <c r="B691" s="4"/>
      <c r="C691" s="6"/>
      <c r="D691" s="4"/>
      <c r="E691" s="4"/>
      <c r="F691" s="4"/>
      <c r="G691" s="4"/>
      <c r="H691" s="4"/>
      <c r="I691" s="4"/>
      <c r="J691" s="4"/>
      <c r="K691" s="4"/>
      <c r="L691" s="4"/>
      <c r="M691" s="4"/>
      <c r="N691" s="4"/>
      <c r="O691" s="4"/>
    </row>
    <row r="692" spans="2:15" x14ac:dyDescent="0.2">
      <c r="B692" s="4"/>
      <c r="C692" s="6"/>
      <c r="D692" s="4"/>
      <c r="E692" s="4"/>
      <c r="F692" s="4"/>
      <c r="G692" s="4"/>
      <c r="H692" s="4"/>
      <c r="I692" s="4"/>
      <c r="J692" s="4"/>
      <c r="K692" s="4"/>
      <c r="L692" s="4"/>
      <c r="M692" s="4"/>
      <c r="N692" s="4"/>
      <c r="O692" s="4"/>
    </row>
    <row r="693" spans="2:15" x14ac:dyDescent="0.2">
      <c r="B693" s="4"/>
      <c r="C693" s="6"/>
      <c r="D693" s="4"/>
      <c r="E693" s="4"/>
      <c r="F693" s="4"/>
      <c r="G693" s="4"/>
      <c r="H693" s="4"/>
      <c r="I693" s="4"/>
      <c r="J693" s="4"/>
      <c r="K693" s="4"/>
      <c r="L693" s="4"/>
      <c r="M693" s="4"/>
      <c r="N693" s="4"/>
      <c r="O693" s="4"/>
    </row>
    <row r="694" spans="2:15" x14ac:dyDescent="0.2">
      <c r="B694" s="4"/>
      <c r="C694" s="6"/>
      <c r="D694" s="4"/>
      <c r="E694" s="4"/>
      <c r="F694" s="4"/>
      <c r="G694" s="4"/>
      <c r="H694" s="4"/>
      <c r="I694" s="4"/>
      <c r="J694" s="4"/>
      <c r="K694" s="4"/>
      <c r="L694" s="4"/>
      <c r="M694" s="4"/>
      <c r="N694" s="4"/>
      <c r="O694" s="4"/>
    </row>
    <row r="695" spans="2:15" x14ac:dyDescent="0.2">
      <c r="B695" s="4"/>
      <c r="C695" s="6"/>
      <c r="D695" s="4"/>
      <c r="E695" s="4"/>
      <c r="F695" s="4"/>
      <c r="G695" s="4"/>
      <c r="H695" s="4"/>
      <c r="I695" s="4"/>
      <c r="J695" s="4"/>
      <c r="K695" s="4"/>
      <c r="L695" s="4"/>
      <c r="M695" s="4"/>
      <c r="N695" s="4"/>
      <c r="O695" s="4"/>
    </row>
    <row r="696" spans="2:15" x14ac:dyDescent="0.2">
      <c r="B696" s="4"/>
      <c r="C696" s="6"/>
      <c r="D696" s="4"/>
      <c r="E696" s="4"/>
      <c r="F696" s="4"/>
      <c r="G696" s="4"/>
      <c r="H696" s="4"/>
      <c r="I696" s="4"/>
      <c r="J696" s="4"/>
      <c r="K696" s="4"/>
      <c r="L696" s="4"/>
      <c r="M696" s="4"/>
      <c r="N696" s="4"/>
      <c r="O696" s="4"/>
    </row>
    <row r="697" spans="2:15" x14ac:dyDescent="0.2">
      <c r="B697" s="4"/>
      <c r="C697" s="6"/>
      <c r="D697" s="4"/>
      <c r="E697" s="4"/>
      <c r="F697" s="4"/>
      <c r="G697" s="4"/>
      <c r="H697" s="4"/>
      <c r="I697" s="4"/>
      <c r="J697" s="4"/>
      <c r="K697" s="4"/>
      <c r="L697" s="4"/>
      <c r="M697" s="4"/>
      <c r="N697" s="4"/>
      <c r="O697" s="4"/>
    </row>
    <row r="698" spans="2:15" x14ac:dyDescent="0.2">
      <c r="B698" s="4"/>
      <c r="C698" s="6"/>
      <c r="D698" s="4"/>
      <c r="E698" s="4"/>
      <c r="F698" s="4"/>
      <c r="G698" s="4"/>
      <c r="H698" s="4"/>
      <c r="I698" s="4"/>
      <c r="J698" s="4"/>
      <c r="K698" s="4"/>
      <c r="L698" s="4"/>
      <c r="M698" s="4"/>
      <c r="N698" s="4"/>
      <c r="O698" s="4"/>
    </row>
    <row r="699" spans="2:15" x14ac:dyDescent="0.2">
      <c r="B699" s="4"/>
      <c r="C699" s="6"/>
      <c r="D699" s="4"/>
      <c r="E699" s="4"/>
      <c r="F699" s="4"/>
      <c r="G699" s="4"/>
      <c r="H699" s="4"/>
      <c r="I699" s="4"/>
      <c r="J699" s="4"/>
      <c r="K699" s="4"/>
      <c r="L699" s="4"/>
      <c r="M699" s="4"/>
      <c r="N699" s="4"/>
      <c r="O699" s="4"/>
    </row>
    <row r="700" spans="2:15" x14ac:dyDescent="0.2">
      <c r="B700" s="4"/>
      <c r="C700" s="6"/>
      <c r="D700" s="4"/>
      <c r="E700" s="4"/>
      <c r="F700" s="4"/>
      <c r="G700" s="4"/>
      <c r="H700" s="4"/>
      <c r="I700" s="4"/>
      <c r="J700" s="4"/>
      <c r="K700" s="4"/>
      <c r="L700" s="4"/>
      <c r="M700" s="4"/>
      <c r="N700" s="4"/>
      <c r="O700" s="4"/>
    </row>
    <row r="701" spans="2:15" x14ac:dyDescent="0.2">
      <c r="B701" s="4"/>
      <c r="C701" s="6"/>
      <c r="D701" s="4"/>
      <c r="E701" s="4"/>
      <c r="F701" s="4"/>
      <c r="G701" s="4"/>
      <c r="H701" s="4"/>
      <c r="I701" s="4"/>
      <c r="J701" s="4"/>
      <c r="K701" s="4"/>
      <c r="L701" s="4"/>
      <c r="M701" s="4"/>
      <c r="N701" s="4"/>
      <c r="O701" s="4"/>
    </row>
    <row r="702" spans="2:15" x14ac:dyDescent="0.2">
      <c r="B702" s="4"/>
      <c r="C702" s="6"/>
      <c r="D702" s="4"/>
      <c r="E702" s="4"/>
      <c r="F702" s="4"/>
      <c r="G702" s="4"/>
      <c r="H702" s="4"/>
      <c r="I702" s="4"/>
      <c r="J702" s="4"/>
      <c r="K702" s="4"/>
      <c r="L702" s="4"/>
      <c r="M702" s="4"/>
      <c r="N702" s="4"/>
      <c r="O702" s="4"/>
    </row>
    <row r="703" spans="2:15" x14ac:dyDescent="0.2">
      <c r="B703" s="4"/>
      <c r="C703" s="6"/>
      <c r="D703" s="4"/>
      <c r="E703" s="4"/>
      <c r="F703" s="4"/>
      <c r="G703" s="4"/>
      <c r="H703" s="4"/>
      <c r="I703" s="4"/>
      <c r="J703" s="4"/>
      <c r="K703" s="4"/>
      <c r="L703" s="4"/>
      <c r="M703" s="4"/>
      <c r="N703" s="4"/>
      <c r="O703" s="4"/>
    </row>
    <row r="704" spans="2:15" x14ac:dyDescent="0.2">
      <c r="B704" s="4"/>
      <c r="C704" s="6"/>
      <c r="D704" s="4"/>
      <c r="E704" s="4"/>
      <c r="F704" s="4"/>
      <c r="G704" s="4"/>
      <c r="H704" s="4"/>
      <c r="I704" s="4"/>
      <c r="J704" s="4"/>
      <c r="K704" s="4"/>
      <c r="L704" s="4"/>
      <c r="M704" s="4"/>
      <c r="N704" s="4"/>
      <c r="O704" s="4"/>
    </row>
    <row r="705" spans="2:15" x14ac:dyDescent="0.2">
      <c r="B705" s="4"/>
      <c r="C705" s="6"/>
      <c r="D705" s="4"/>
      <c r="E705" s="4"/>
      <c r="F705" s="4"/>
      <c r="G705" s="4"/>
      <c r="H705" s="4"/>
      <c r="I705" s="4"/>
      <c r="J705" s="4"/>
      <c r="K705" s="4"/>
      <c r="L705" s="4"/>
      <c r="M705" s="4"/>
      <c r="N705" s="4"/>
      <c r="O705" s="4"/>
    </row>
    <row r="706" spans="2:15" x14ac:dyDescent="0.2">
      <c r="B706" s="4"/>
      <c r="C706" s="6"/>
      <c r="D706" s="4"/>
      <c r="E706" s="4"/>
      <c r="F706" s="4"/>
      <c r="G706" s="4"/>
      <c r="H706" s="4"/>
      <c r="I706" s="4"/>
      <c r="J706" s="4"/>
      <c r="K706" s="4"/>
      <c r="L706" s="4"/>
      <c r="M706" s="4"/>
      <c r="N706" s="4"/>
      <c r="O706" s="4"/>
    </row>
    <row r="707" spans="2:15" x14ac:dyDescent="0.2">
      <c r="B707" s="4"/>
      <c r="C707" s="6"/>
      <c r="D707" s="4"/>
      <c r="E707" s="4"/>
      <c r="F707" s="4"/>
      <c r="G707" s="4"/>
      <c r="H707" s="4"/>
      <c r="I707" s="4"/>
      <c r="J707" s="4"/>
      <c r="K707" s="4"/>
      <c r="L707" s="4"/>
      <c r="M707" s="4"/>
      <c r="N707" s="4"/>
      <c r="O707" s="4"/>
    </row>
    <row r="708" spans="2:15" x14ac:dyDescent="0.2">
      <c r="B708" s="4"/>
      <c r="C708" s="6"/>
      <c r="D708" s="4"/>
      <c r="E708" s="4"/>
      <c r="F708" s="4"/>
      <c r="G708" s="4"/>
      <c r="H708" s="4"/>
      <c r="I708" s="4"/>
      <c r="J708" s="4"/>
      <c r="K708" s="4"/>
      <c r="L708" s="4"/>
      <c r="M708" s="4"/>
      <c r="N708" s="4"/>
      <c r="O708" s="4"/>
    </row>
    <row r="709" spans="2:15" x14ac:dyDescent="0.2">
      <c r="B709" s="4"/>
      <c r="C709" s="6"/>
      <c r="D709" s="4"/>
      <c r="E709" s="4"/>
      <c r="F709" s="4"/>
      <c r="G709" s="4"/>
      <c r="H709" s="4"/>
      <c r="I709" s="4"/>
      <c r="J709" s="4"/>
      <c r="K709" s="4"/>
      <c r="L709" s="4"/>
      <c r="M709" s="4"/>
      <c r="N709" s="4"/>
      <c r="O709" s="4"/>
    </row>
    <row r="710" spans="2:15" x14ac:dyDescent="0.2">
      <c r="B710" s="4"/>
      <c r="C710" s="6"/>
      <c r="D710" s="4"/>
      <c r="E710" s="4"/>
      <c r="F710" s="4"/>
      <c r="G710" s="4"/>
      <c r="H710" s="4"/>
      <c r="I710" s="4"/>
      <c r="J710" s="4"/>
      <c r="K710" s="4"/>
      <c r="L710" s="4"/>
      <c r="M710" s="4"/>
      <c r="N710" s="4"/>
      <c r="O710" s="4"/>
    </row>
    <row r="711" spans="2:15" x14ac:dyDescent="0.2">
      <c r="B711" s="4"/>
      <c r="C711" s="6"/>
      <c r="D711" s="4"/>
      <c r="E711" s="4"/>
      <c r="F711" s="4"/>
      <c r="G711" s="4"/>
      <c r="H711" s="4"/>
      <c r="I711" s="4"/>
      <c r="J711" s="4"/>
      <c r="K711" s="4"/>
      <c r="L711" s="4"/>
      <c r="M711" s="4"/>
      <c r="N711" s="4"/>
      <c r="O711" s="4"/>
    </row>
    <row r="712" spans="2:15" x14ac:dyDescent="0.2">
      <c r="B712" s="4"/>
      <c r="C712" s="6"/>
      <c r="D712" s="4"/>
      <c r="E712" s="4"/>
      <c r="F712" s="4"/>
      <c r="G712" s="4"/>
      <c r="H712" s="4"/>
      <c r="I712" s="4"/>
      <c r="J712" s="4"/>
      <c r="K712" s="4"/>
      <c r="L712" s="4"/>
      <c r="M712" s="4"/>
      <c r="N712" s="4"/>
      <c r="O712" s="4"/>
    </row>
    <row r="713" spans="2:15" x14ac:dyDescent="0.2">
      <c r="B713" s="4"/>
      <c r="C713" s="6"/>
      <c r="D713" s="4"/>
      <c r="E713" s="4"/>
      <c r="F713" s="4"/>
      <c r="G713" s="4"/>
      <c r="H713" s="4"/>
      <c r="I713" s="4"/>
      <c r="J713" s="4"/>
      <c r="K713" s="4"/>
      <c r="L713" s="4"/>
      <c r="M713" s="4"/>
      <c r="N713" s="4"/>
      <c r="O713" s="4"/>
    </row>
    <row r="714" spans="2:15" x14ac:dyDescent="0.2">
      <c r="B714" s="4"/>
      <c r="C714" s="6"/>
      <c r="D714" s="4"/>
      <c r="E714" s="4"/>
      <c r="F714" s="4"/>
      <c r="G714" s="4"/>
      <c r="H714" s="4"/>
      <c r="I714" s="4"/>
      <c r="J714" s="4"/>
      <c r="K714" s="4"/>
      <c r="L714" s="4"/>
      <c r="M714" s="4"/>
      <c r="N714" s="4"/>
      <c r="O714" s="4"/>
    </row>
    <row r="715" spans="2:15" x14ac:dyDescent="0.2">
      <c r="B715" s="4"/>
      <c r="C715" s="6"/>
      <c r="D715" s="4"/>
      <c r="E715" s="4"/>
      <c r="F715" s="4"/>
      <c r="G715" s="4"/>
      <c r="H715" s="4"/>
      <c r="I715" s="4"/>
      <c r="J715" s="4"/>
      <c r="K715" s="4"/>
      <c r="L715" s="4"/>
      <c r="M715" s="4"/>
      <c r="N715" s="4"/>
      <c r="O715" s="4"/>
    </row>
    <row r="716" spans="2:15" x14ac:dyDescent="0.2">
      <c r="B716" s="4"/>
      <c r="C716" s="6"/>
      <c r="D716" s="4"/>
      <c r="E716" s="4"/>
      <c r="F716" s="4"/>
      <c r="G716" s="4"/>
      <c r="H716" s="4"/>
      <c r="I716" s="4"/>
      <c r="J716" s="4"/>
      <c r="K716" s="4"/>
      <c r="L716" s="4"/>
      <c r="M716" s="4"/>
      <c r="N716" s="4"/>
      <c r="O716" s="4"/>
    </row>
    <row r="717" spans="2:15" x14ac:dyDescent="0.2">
      <c r="B717" s="4"/>
      <c r="C717" s="6"/>
      <c r="D717" s="4"/>
      <c r="E717" s="4"/>
      <c r="F717" s="4"/>
      <c r="G717" s="4"/>
      <c r="H717" s="4"/>
      <c r="I717" s="4"/>
      <c r="J717" s="4"/>
      <c r="K717" s="4"/>
      <c r="L717" s="4"/>
      <c r="M717" s="4"/>
      <c r="N717" s="4"/>
      <c r="O717" s="4"/>
    </row>
    <row r="718" spans="2:15" x14ac:dyDescent="0.2">
      <c r="B718" s="4"/>
      <c r="C718" s="6"/>
      <c r="D718" s="4"/>
      <c r="E718" s="4"/>
      <c r="F718" s="4"/>
      <c r="G718" s="4"/>
      <c r="H718" s="4"/>
      <c r="I718" s="4"/>
      <c r="J718" s="4"/>
      <c r="K718" s="4"/>
      <c r="L718" s="4"/>
      <c r="M718" s="4"/>
      <c r="N718" s="4"/>
      <c r="O718" s="4"/>
    </row>
    <row r="719" spans="2:15" x14ac:dyDescent="0.2">
      <c r="B719" s="4"/>
      <c r="C719" s="6"/>
      <c r="D719" s="4"/>
      <c r="E719" s="4"/>
      <c r="F719" s="4"/>
      <c r="G719" s="4"/>
      <c r="H719" s="4"/>
      <c r="I719" s="4"/>
      <c r="J719" s="4"/>
      <c r="K719" s="4"/>
      <c r="L719" s="4"/>
      <c r="M719" s="4"/>
      <c r="N719" s="4"/>
      <c r="O719" s="4"/>
    </row>
    <row r="720" spans="2:15" x14ac:dyDescent="0.2">
      <c r="B720" s="4"/>
      <c r="C720" s="6"/>
      <c r="D720" s="4"/>
      <c r="E720" s="4"/>
      <c r="F720" s="4"/>
      <c r="G720" s="4"/>
      <c r="H720" s="4"/>
      <c r="I720" s="4"/>
      <c r="J720" s="4"/>
      <c r="K720" s="4"/>
      <c r="L720" s="4"/>
      <c r="M720" s="4"/>
      <c r="N720" s="4"/>
      <c r="O720" s="4"/>
    </row>
    <row r="721" spans="2:15" x14ac:dyDescent="0.2">
      <c r="B721" s="4"/>
      <c r="C721" s="6"/>
      <c r="D721" s="4"/>
      <c r="E721" s="4"/>
      <c r="F721" s="4"/>
      <c r="G721" s="4"/>
      <c r="H721" s="4"/>
      <c r="I721" s="4"/>
      <c r="J721" s="4"/>
      <c r="K721" s="4"/>
      <c r="L721" s="4"/>
      <c r="M721" s="4"/>
      <c r="N721" s="4"/>
      <c r="O721" s="4"/>
    </row>
    <row r="722" spans="2:15" x14ac:dyDescent="0.2">
      <c r="B722" s="4"/>
      <c r="C722" s="6"/>
      <c r="D722" s="4"/>
      <c r="E722" s="4"/>
      <c r="F722" s="4"/>
      <c r="G722" s="4"/>
      <c r="H722" s="4"/>
      <c r="I722" s="4"/>
      <c r="J722" s="4"/>
      <c r="K722" s="4"/>
      <c r="L722" s="4"/>
      <c r="M722" s="4"/>
      <c r="N722" s="4"/>
      <c r="O722" s="4"/>
    </row>
    <row r="723" spans="2:15" x14ac:dyDescent="0.2">
      <c r="B723" s="4"/>
      <c r="C723" s="6"/>
      <c r="D723" s="4"/>
      <c r="E723" s="4"/>
      <c r="F723" s="4"/>
      <c r="G723" s="4"/>
      <c r="H723" s="4"/>
      <c r="I723" s="4"/>
      <c r="J723" s="4"/>
      <c r="K723" s="4"/>
      <c r="L723" s="4"/>
      <c r="M723" s="4"/>
      <c r="N723" s="4"/>
      <c r="O723" s="4"/>
    </row>
    <row r="724" spans="2:15" x14ac:dyDescent="0.2">
      <c r="B724" s="4"/>
      <c r="C724" s="6"/>
      <c r="D724" s="4"/>
      <c r="E724" s="4"/>
      <c r="F724" s="4"/>
      <c r="G724" s="4"/>
      <c r="H724" s="4"/>
      <c r="I724" s="4"/>
      <c r="J724" s="4"/>
      <c r="K724" s="4"/>
      <c r="L724" s="4"/>
      <c r="M724" s="4"/>
      <c r="N724" s="4"/>
      <c r="O724" s="4"/>
    </row>
    <row r="725" spans="2:15" x14ac:dyDescent="0.2">
      <c r="B725" s="4"/>
      <c r="C725" s="6"/>
      <c r="D725" s="4"/>
      <c r="E725" s="4"/>
      <c r="F725" s="4"/>
      <c r="G725" s="4"/>
      <c r="H725" s="4"/>
      <c r="I725" s="4"/>
      <c r="J725" s="4"/>
      <c r="K725" s="4"/>
      <c r="L725" s="4"/>
      <c r="M725" s="4"/>
      <c r="N725" s="4"/>
      <c r="O725" s="4"/>
    </row>
    <row r="726" spans="2:15" x14ac:dyDescent="0.2">
      <c r="B726" s="4"/>
      <c r="C726" s="6"/>
      <c r="D726" s="4"/>
      <c r="E726" s="4"/>
      <c r="F726" s="4"/>
      <c r="G726" s="4"/>
      <c r="H726" s="4"/>
      <c r="I726" s="4"/>
      <c r="J726" s="4"/>
      <c r="K726" s="4"/>
      <c r="L726" s="4"/>
      <c r="M726" s="4"/>
      <c r="N726" s="4"/>
      <c r="O726" s="4"/>
    </row>
    <row r="727" spans="2:15" x14ac:dyDescent="0.2">
      <c r="B727" s="4"/>
      <c r="C727" s="6"/>
      <c r="D727" s="4"/>
      <c r="E727" s="4"/>
      <c r="F727" s="4"/>
      <c r="G727" s="4"/>
      <c r="H727" s="4"/>
      <c r="I727" s="4"/>
      <c r="J727" s="4"/>
      <c r="K727" s="4"/>
      <c r="L727" s="4"/>
      <c r="M727" s="4"/>
      <c r="N727" s="4"/>
      <c r="O727" s="4"/>
    </row>
    <row r="728" spans="2:15" x14ac:dyDescent="0.2">
      <c r="B728" s="4"/>
      <c r="C728" s="6"/>
      <c r="D728" s="4"/>
      <c r="E728" s="4"/>
      <c r="F728" s="4"/>
      <c r="G728" s="4"/>
      <c r="H728" s="4"/>
      <c r="I728" s="4"/>
      <c r="J728" s="4"/>
      <c r="K728" s="4"/>
      <c r="L728" s="4"/>
      <c r="M728" s="4"/>
      <c r="N728" s="4"/>
      <c r="O728" s="4"/>
    </row>
    <row r="729" spans="2:15" x14ac:dyDescent="0.2">
      <c r="B729" s="4"/>
      <c r="C729" s="6"/>
      <c r="D729" s="4"/>
      <c r="E729" s="4"/>
      <c r="F729" s="4"/>
      <c r="G729" s="4"/>
      <c r="H729" s="4"/>
      <c r="I729" s="4"/>
      <c r="J729" s="4"/>
      <c r="K729" s="4"/>
      <c r="L729" s="4"/>
      <c r="M729" s="4"/>
      <c r="N729" s="4"/>
      <c r="O729" s="4"/>
    </row>
    <row r="730" spans="2:15" x14ac:dyDescent="0.2">
      <c r="B730" s="4"/>
      <c r="C730" s="6"/>
      <c r="D730" s="4"/>
      <c r="E730" s="4"/>
      <c r="F730" s="4"/>
      <c r="G730" s="4"/>
      <c r="H730" s="4"/>
      <c r="I730" s="4"/>
      <c r="J730" s="4"/>
      <c r="K730" s="4"/>
      <c r="L730" s="4"/>
      <c r="M730" s="4"/>
      <c r="N730" s="4"/>
      <c r="O730" s="4"/>
    </row>
    <row r="731" spans="2:15" x14ac:dyDescent="0.2">
      <c r="B731" s="4"/>
      <c r="C731" s="6"/>
      <c r="D731" s="4"/>
      <c r="E731" s="4"/>
      <c r="F731" s="4"/>
      <c r="G731" s="4"/>
      <c r="H731" s="4"/>
      <c r="I731" s="4"/>
      <c r="J731" s="4"/>
      <c r="K731" s="4"/>
      <c r="L731" s="4"/>
      <c r="M731" s="4"/>
      <c r="N731" s="4"/>
      <c r="O731" s="4"/>
    </row>
    <row r="732" spans="2:15" x14ac:dyDescent="0.2">
      <c r="B732" s="4"/>
      <c r="C732" s="6"/>
      <c r="D732" s="4"/>
      <c r="E732" s="4"/>
      <c r="F732" s="4"/>
      <c r="G732" s="4"/>
      <c r="H732" s="4"/>
      <c r="I732" s="4"/>
      <c r="J732" s="4"/>
      <c r="K732" s="4"/>
      <c r="L732" s="4"/>
      <c r="M732" s="4"/>
      <c r="N732" s="4"/>
      <c r="O732" s="4"/>
    </row>
    <row r="733" spans="2:15" x14ac:dyDescent="0.2">
      <c r="B733" s="4"/>
      <c r="C733" s="6"/>
      <c r="D733" s="4"/>
      <c r="E733" s="4"/>
      <c r="F733" s="4"/>
      <c r="G733" s="4"/>
      <c r="H733" s="4"/>
      <c r="I733" s="4"/>
      <c r="J733" s="4"/>
      <c r="K733" s="4"/>
      <c r="L733" s="4"/>
      <c r="M733" s="4"/>
      <c r="N733" s="4"/>
      <c r="O733" s="4"/>
    </row>
    <row r="734" spans="2:15" x14ac:dyDescent="0.2">
      <c r="B734" s="4"/>
      <c r="C734" s="6"/>
      <c r="D734" s="4"/>
      <c r="E734" s="4"/>
      <c r="F734" s="4"/>
      <c r="G734" s="4"/>
      <c r="H734" s="4"/>
      <c r="I734" s="4"/>
      <c r="J734" s="4"/>
      <c r="K734" s="4"/>
      <c r="L734" s="4"/>
      <c r="M734" s="4"/>
      <c r="N734" s="4"/>
      <c r="O734" s="4"/>
    </row>
    <row r="735" spans="2:15" x14ac:dyDescent="0.2">
      <c r="B735" s="4"/>
      <c r="C735" s="6"/>
      <c r="D735" s="4"/>
      <c r="E735" s="4"/>
      <c r="F735" s="4"/>
      <c r="G735" s="4"/>
      <c r="H735" s="4"/>
      <c r="I735" s="4"/>
      <c r="J735" s="4"/>
      <c r="K735" s="4"/>
      <c r="L735" s="4"/>
      <c r="M735" s="4"/>
      <c r="N735" s="4"/>
      <c r="O735" s="4"/>
    </row>
    <row r="736" spans="2:15" x14ac:dyDescent="0.2">
      <c r="B736" s="4"/>
      <c r="C736" s="6"/>
      <c r="D736" s="4"/>
      <c r="E736" s="4"/>
      <c r="F736" s="4"/>
      <c r="G736" s="4"/>
      <c r="H736" s="4"/>
      <c r="I736" s="4"/>
      <c r="J736" s="4"/>
      <c r="K736" s="4"/>
      <c r="L736" s="4"/>
      <c r="M736" s="4"/>
      <c r="N736" s="4"/>
      <c r="O736" s="4"/>
    </row>
    <row r="737" spans="2:15" x14ac:dyDescent="0.2">
      <c r="B737" s="4"/>
      <c r="C737" s="6"/>
      <c r="D737" s="4"/>
      <c r="E737" s="4"/>
      <c r="F737" s="4"/>
      <c r="G737" s="4"/>
      <c r="H737" s="4"/>
      <c r="I737" s="4"/>
      <c r="J737" s="4"/>
      <c r="K737" s="4"/>
      <c r="L737" s="4"/>
      <c r="M737" s="4"/>
      <c r="N737" s="4"/>
      <c r="O737" s="4"/>
    </row>
    <row r="738" spans="2:15" x14ac:dyDescent="0.2">
      <c r="B738" s="4"/>
      <c r="C738" s="6"/>
      <c r="D738" s="4"/>
      <c r="E738" s="4"/>
      <c r="F738" s="4"/>
      <c r="G738" s="4"/>
      <c r="H738" s="4"/>
      <c r="I738" s="4"/>
      <c r="J738" s="4"/>
      <c r="K738" s="4"/>
      <c r="L738" s="4"/>
      <c r="M738" s="4"/>
      <c r="N738" s="4"/>
      <c r="O738" s="4"/>
    </row>
    <row r="739" spans="2:15" x14ac:dyDescent="0.2">
      <c r="B739" s="4"/>
      <c r="C739" s="6"/>
      <c r="D739" s="4"/>
      <c r="E739" s="4"/>
      <c r="F739" s="4"/>
      <c r="G739" s="4"/>
      <c r="H739" s="4"/>
      <c r="I739" s="4"/>
      <c r="J739" s="4"/>
      <c r="K739" s="4"/>
      <c r="L739" s="4"/>
      <c r="M739" s="4"/>
      <c r="N739" s="4"/>
      <c r="O739" s="4"/>
    </row>
    <row r="740" spans="2:15" x14ac:dyDescent="0.2">
      <c r="B740" s="4"/>
      <c r="C740" s="6"/>
      <c r="D740" s="4"/>
      <c r="E740" s="4"/>
      <c r="F740" s="4"/>
      <c r="G740" s="4"/>
      <c r="H740" s="4"/>
      <c r="I740" s="4"/>
      <c r="J740" s="4"/>
      <c r="K740" s="4"/>
      <c r="L740" s="4"/>
      <c r="M740" s="4"/>
      <c r="N740" s="4"/>
      <c r="O740" s="4"/>
    </row>
    <row r="741" spans="2:15" x14ac:dyDescent="0.2">
      <c r="B741" s="4"/>
      <c r="C741" s="6"/>
      <c r="D741" s="4"/>
      <c r="E741" s="4"/>
      <c r="F741" s="4"/>
      <c r="G741" s="4"/>
      <c r="H741" s="4"/>
      <c r="I741" s="4"/>
      <c r="J741" s="4"/>
      <c r="K741" s="4"/>
      <c r="L741" s="4"/>
      <c r="M741" s="4"/>
      <c r="N741" s="4"/>
      <c r="O741" s="4"/>
    </row>
    <row r="742" spans="2:15" x14ac:dyDescent="0.2">
      <c r="B742" s="4"/>
      <c r="C742" s="6"/>
      <c r="D742" s="4"/>
      <c r="E742" s="4"/>
      <c r="F742" s="4"/>
      <c r="G742" s="4"/>
      <c r="H742" s="4"/>
      <c r="I742" s="4"/>
      <c r="J742" s="4"/>
      <c r="K742" s="4"/>
      <c r="L742" s="4"/>
      <c r="M742" s="4"/>
      <c r="N742" s="4"/>
      <c r="O742" s="4"/>
    </row>
    <row r="743" spans="2:15" x14ac:dyDescent="0.2">
      <c r="B743" s="4"/>
      <c r="C743" s="6"/>
      <c r="D743" s="4"/>
      <c r="E743" s="4"/>
      <c r="F743" s="4"/>
      <c r="G743" s="4"/>
      <c r="H743" s="4"/>
      <c r="I743" s="4"/>
      <c r="J743" s="4"/>
      <c r="K743" s="4"/>
      <c r="L743" s="4"/>
      <c r="M743" s="4"/>
      <c r="N743" s="4"/>
      <c r="O743" s="4"/>
    </row>
    <row r="744" spans="2:15" x14ac:dyDescent="0.2">
      <c r="B744" s="4"/>
      <c r="C744" s="6"/>
      <c r="D744" s="4"/>
      <c r="E744" s="4"/>
      <c r="F744" s="4"/>
      <c r="G744" s="4"/>
      <c r="H744" s="4"/>
      <c r="I744" s="4"/>
      <c r="J744" s="4"/>
      <c r="K744" s="4"/>
      <c r="L744" s="4"/>
      <c r="M744" s="4"/>
      <c r="N744" s="4"/>
      <c r="O744" s="4"/>
    </row>
    <row r="745" spans="2:15" x14ac:dyDescent="0.2">
      <c r="B745" s="4"/>
      <c r="C745" s="6"/>
      <c r="D745" s="4"/>
      <c r="E745" s="4"/>
      <c r="F745" s="4"/>
      <c r="G745" s="4"/>
      <c r="H745" s="4"/>
      <c r="I745" s="4"/>
      <c r="J745" s="4"/>
      <c r="K745" s="4"/>
      <c r="L745" s="4"/>
      <c r="M745" s="4"/>
      <c r="N745" s="4"/>
      <c r="O745" s="4"/>
    </row>
    <row r="746" spans="2:15" x14ac:dyDescent="0.2">
      <c r="B746" s="4"/>
      <c r="C746" s="6"/>
      <c r="D746" s="4"/>
      <c r="E746" s="4"/>
      <c r="F746" s="4"/>
      <c r="G746" s="4"/>
      <c r="H746" s="4"/>
      <c r="I746" s="4"/>
      <c r="J746" s="4"/>
      <c r="K746" s="4"/>
      <c r="L746" s="4"/>
      <c r="M746" s="4"/>
      <c r="N746" s="4"/>
      <c r="O746" s="4"/>
    </row>
    <row r="747" spans="2:15" x14ac:dyDescent="0.2">
      <c r="B747" s="4"/>
      <c r="C747" s="6"/>
      <c r="D747" s="4"/>
      <c r="E747" s="4"/>
      <c r="F747" s="4"/>
      <c r="G747" s="4"/>
      <c r="H747" s="4"/>
      <c r="I747" s="4"/>
      <c r="J747" s="4"/>
      <c r="K747" s="4"/>
      <c r="L747" s="4"/>
      <c r="M747" s="4"/>
      <c r="N747" s="4"/>
      <c r="O747" s="4"/>
    </row>
    <row r="748" spans="2:15" x14ac:dyDescent="0.2">
      <c r="B748" s="4"/>
      <c r="C748" s="6"/>
      <c r="D748" s="4"/>
      <c r="E748" s="4"/>
      <c r="F748" s="4"/>
      <c r="G748" s="4"/>
      <c r="H748" s="4"/>
      <c r="I748" s="4"/>
      <c r="J748" s="4"/>
      <c r="K748" s="4"/>
      <c r="L748" s="4"/>
      <c r="M748" s="4"/>
      <c r="N748" s="4"/>
      <c r="O748" s="4"/>
    </row>
    <row r="749" spans="2:15" x14ac:dyDescent="0.2">
      <c r="B749" s="4"/>
      <c r="C749" s="6"/>
      <c r="D749" s="4"/>
      <c r="E749" s="4"/>
      <c r="F749" s="4"/>
      <c r="G749" s="4"/>
      <c r="H749" s="4"/>
      <c r="I749" s="4"/>
      <c r="J749" s="4"/>
      <c r="K749" s="4"/>
      <c r="L749" s="4"/>
      <c r="M749" s="4"/>
      <c r="N749" s="4"/>
      <c r="O749" s="4"/>
    </row>
    <row r="750" spans="2:15" x14ac:dyDescent="0.2">
      <c r="B750" s="4"/>
      <c r="C750" s="6"/>
      <c r="D750" s="4"/>
      <c r="E750" s="4"/>
      <c r="F750" s="4"/>
      <c r="G750" s="4"/>
      <c r="H750" s="4"/>
      <c r="I750" s="4"/>
      <c r="J750" s="4"/>
      <c r="K750" s="4"/>
      <c r="L750" s="4"/>
      <c r="M750" s="4"/>
      <c r="N750" s="4"/>
      <c r="O750" s="4"/>
    </row>
    <row r="751" spans="2:15" x14ac:dyDescent="0.2">
      <c r="B751" s="4"/>
      <c r="C751" s="6"/>
      <c r="D751" s="4"/>
      <c r="E751" s="4"/>
      <c r="F751" s="4"/>
      <c r="G751" s="4"/>
      <c r="H751" s="4"/>
      <c r="I751" s="4"/>
      <c r="J751" s="4"/>
      <c r="K751" s="4"/>
      <c r="L751" s="4"/>
      <c r="M751" s="4"/>
      <c r="N751" s="4"/>
      <c r="O751" s="4"/>
    </row>
    <row r="752" spans="2:15" x14ac:dyDescent="0.2">
      <c r="B752" s="4"/>
      <c r="C752" s="6"/>
      <c r="D752" s="4"/>
      <c r="E752" s="4"/>
      <c r="F752" s="4"/>
      <c r="G752" s="4"/>
      <c r="H752" s="4"/>
      <c r="I752" s="4"/>
      <c r="J752" s="4"/>
      <c r="K752" s="4"/>
      <c r="L752" s="4"/>
      <c r="M752" s="4"/>
      <c r="N752" s="4"/>
      <c r="O752" s="4"/>
    </row>
    <row r="753" spans="2:15" x14ac:dyDescent="0.2">
      <c r="B753" s="4"/>
      <c r="C753" s="6"/>
      <c r="D753" s="4"/>
      <c r="E753" s="4"/>
      <c r="F753" s="4"/>
      <c r="G753" s="4"/>
      <c r="H753" s="4"/>
      <c r="I753" s="4"/>
      <c r="J753" s="4"/>
      <c r="K753" s="4"/>
      <c r="L753" s="4"/>
      <c r="M753" s="4"/>
      <c r="N753" s="4"/>
      <c r="O753" s="4"/>
    </row>
    <row r="754" spans="2:15" x14ac:dyDescent="0.2">
      <c r="B754" s="4"/>
      <c r="C754" s="6"/>
      <c r="D754" s="4"/>
      <c r="E754" s="4"/>
      <c r="F754" s="4"/>
      <c r="G754" s="4"/>
      <c r="H754" s="4"/>
      <c r="I754" s="4"/>
      <c r="J754" s="4"/>
      <c r="K754" s="4"/>
      <c r="L754" s="4"/>
      <c r="M754" s="4"/>
      <c r="N754" s="4"/>
      <c r="O754" s="4"/>
    </row>
    <row r="755" spans="2:15" x14ac:dyDescent="0.2">
      <c r="B755" s="4"/>
      <c r="C755" s="6"/>
      <c r="D755" s="4"/>
      <c r="E755" s="4"/>
      <c r="F755" s="4"/>
      <c r="G755" s="4"/>
      <c r="H755" s="4"/>
      <c r="I755" s="4"/>
      <c r="J755" s="4"/>
      <c r="K755" s="4"/>
      <c r="L755" s="4"/>
      <c r="M755" s="4"/>
      <c r="N755" s="4"/>
      <c r="O755" s="4"/>
    </row>
    <row r="756" spans="2:15" x14ac:dyDescent="0.2">
      <c r="B756" s="4"/>
      <c r="C756" s="6"/>
      <c r="D756" s="4"/>
      <c r="E756" s="4"/>
      <c r="F756" s="4"/>
      <c r="G756" s="4"/>
      <c r="H756" s="4"/>
      <c r="I756" s="4"/>
      <c r="J756" s="4"/>
      <c r="K756" s="4"/>
      <c r="L756" s="4"/>
      <c r="M756" s="4"/>
      <c r="N756" s="4"/>
      <c r="O756" s="4"/>
    </row>
    <row r="757" spans="2:15" x14ac:dyDescent="0.2">
      <c r="B757" s="4"/>
      <c r="C757" s="6"/>
      <c r="D757" s="4"/>
      <c r="E757" s="4"/>
      <c r="F757" s="4"/>
      <c r="G757" s="4"/>
      <c r="H757" s="4"/>
      <c r="I757" s="4"/>
      <c r="J757" s="4"/>
      <c r="K757" s="4"/>
      <c r="L757" s="4"/>
      <c r="M757" s="4"/>
      <c r="N757" s="4"/>
      <c r="O757" s="4"/>
    </row>
    <row r="758" spans="2:15" x14ac:dyDescent="0.2">
      <c r="B758" s="4"/>
      <c r="C758" s="6"/>
      <c r="D758" s="4"/>
      <c r="E758" s="4"/>
      <c r="F758" s="4"/>
      <c r="G758" s="4"/>
      <c r="H758" s="4"/>
      <c r="I758" s="4"/>
      <c r="J758" s="4"/>
      <c r="K758" s="4"/>
      <c r="L758" s="4"/>
      <c r="M758" s="4"/>
      <c r="N758" s="4"/>
      <c r="O758" s="4"/>
    </row>
    <row r="759" spans="2:15" x14ac:dyDescent="0.2">
      <c r="B759" s="4"/>
      <c r="C759" s="6"/>
      <c r="D759" s="4"/>
      <c r="E759" s="4"/>
      <c r="F759" s="4"/>
      <c r="G759" s="4"/>
      <c r="H759" s="4"/>
      <c r="I759" s="4"/>
      <c r="J759" s="4"/>
      <c r="K759" s="4"/>
      <c r="L759" s="4"/>
      <c r="M759" s="4"/>
      <c r="N759" s="4"/>
      <c r="O759" s="4"/>
    </row>
    <row r="760" spans="2:15" x14ac:dyDescent="0.2">
      <c r="B760" s="4"/>
      <c r="C760" s="6"/>
      <c r="D760" s="4"/>
      <c r="E760" s="4"/>
      <c r="F760" s="4"/>
      <c r="G760" s="4"/>
      <c r="H760" s="4"/>
      <c r="I760" s="4"/>
      <c r="J760" s="4"/>
      <c r="K760" s="4"/>
      <c r="L760" s="4"/>
      <c r="M760" s="4"/>
      <c r="N760" s="4"/>
      <c r="O760" s="4"/>
    </row>
    <row r="761" spans="2:15" x14ac:dyDescent="0.2">
      <c r="B761" s="4"/>
      <c r="C761" s="6"/>
      <c r="D761" s="4"/>
      <c r="E761" s="4"/>
      <c r="F761" s="4"/>
      <c r="G761" s="4"/>
      <c r="H761" s="4"/>
      <c r="I761" s="4"/>
      <c r="J761" s="4"/>
      <c r="K761" s="4"/>
      <c r="L761" s="4"/>
      <c r="M761" s="4"/>
      <c r="N761" s="4"/>
      <c r="O761" s="4"/>
    </row>
    <row r="762" spans="2:15" x14ac:dyDescent="0.2">
      <c r="B762" s="4"/>
      <c r="C762" s="6"/>
      <c r="D762" s="4"/>
      <c r="E762" s="4"/>
      <c r="F762" s="4"/>
      <c r="G762" s="4"/>
      <c r="H762" s="4"/>
      <c r="I762" s="4"/>
      <c r="J762" s="4"/>
      <c r="K762" s="4"/>
      <c r="L762" s="4"/>
      <c r="M762" s="4"/>
      <c r="N762" s="4"/>
      <c r="O762" s="4"/>
    </row>
    <row r="763" spans="2:15" x14ac:dyDescent="0.2">
      <c r="B763" s="4"/>
      <c r="C763" s="6"/>
      <c r="D763" s="4"/>
      <c r="E763" s="4"/>
      <c r="F763" s="4"/>
      <c r="G763" s="4"/>
      <c r="H763" s="4"/>
      <c r="I763" s="4"/>
      <c r="J763" s="4"/>
      <c r="K763" s="4"/>
      <c r="L763" s="4"/>
      <c r="M763" s="4"/>
      <c r="N763" s="4"/>
      <c r="O763" s="4"/>
    </row>
    <row r="764" spans="2:15" x14ac:dyDescent="0.2">
      <c r="B764" s="4"/>
      <c r="C764" s="6"/>
      <c r="D764" s="4"/>
      <c r="E764" s="4"/>
      <c r="F764" s="4"/>
      <c r="G764" s="4"/>
      <c r="H764" s="4"/>
      <c r="I764" s="4"/>
      <c r="J764" s="4"/>
      <c r="K764" s="4"/>
      <c r="L764" s="4"/>
      <c r="M764" s="4"/>
      <c r="N764" s="4"/>
      <c r="O764" s="4"/>
    </row>
    <row r="765" spans="2:15" x14ac:dyDescent="0.2">
      <c r="B765" s="4"/>
      <c r="C765" s="6"/>
      <c r="D765" s="4"/>
      <c r="E765" s="4"/>
      <c r="F765" s="4"/>
      <c r="G765" s="4"/>
      <c r="H765" s="4"/>
      <c r="I765" s="4"/>
      <c r="J765" s="4"/>
      <c r="K765" s="4"/>
      <c r="L765" s="4"/>
      <c r="M765" s="4"/>
      <c r="N765" s="4"/>
      <c r="O765" s="4"/>
    </row>
    <row r="766" spans="2:15" x14ac:dyDescent="0.2">
      <c r="B766" s="4"/>
      <c r="C766" s="6"/>
      <c r="D766" s="4"/>
      <c r="E766" s="4"/>
      <c r="F766" s="4"/>
      <c r="G766" s="4"/>
      <c r="H766" s="4"/>
      <c r="I766" s="4"/>
      <c r="J766" s="4"/>
      <c r="K766" s="4"/>
      <c r="L766" s="4"/>
      <c r="M766" s="4"/>
      <c r="N766" s="4"/>
      <c r="O766" s="4"/>
    </row>
    <row r="767" spans="2:15" x14ac:dyDescent="0.2">
      <c r="B767" s="4"/>
      <c r="C767" s="6"/>
      <c r="D767" s="4"/>
      <c r="E767" s="4"/>
      <c r="F767" s="4"/>
      <c r="G767" s="4"/>
      <c r="H767" s="4"/>
      <c r="I767" s="4"/>
      <c r="J767" s="4"/>
      <c r="K767" s="4"/>
      <c r="L767" s="4"/>
      <c r="M767" s="4"/>
      <c r="N767" s="4"/>
      <c r="O767" s="4"/>
    </row>
    <row r="768" spans="2:15" x14ac:dyDescent="0.2">
      <c r="B768" s="4"/>
      <c r="C768" s="6"/>
      <c r="D768" s="4"/>
      <c r="E768" s="4"/>
      <c r="F768" s="4"/>
      <c r="G768" s="4"/>
      <c r="H768" s="4"/>
      <c r="I768" s="4"/>
      <c r="J768" s="4"/>
      <c r="K768" s="4"/>
      <c r="L768" s="4"/>
      <c r="M768" s="4"/>
      <c r="N768" s="4"/>
      <c r="O768" s="4"/>
    </row>
    <row r="769" spans="2:15" x14ac:dyDescent="0.2">
      <c r="B769" s="4"/>
      <c r="C769" s="6"/>
      <c r="D769" s="4"/>
      <c r="E769" s="4"/>
      <c r="F769" s="4"/>
      <c r="G769" s="4"/>
      <c r="H769" s="4"/>
      <c r="I769" s="4"/>
      <c r="J769" s="4"/>
      <c r="K769" s="4"/>
      <c r="L769" s="4"/>
      <c r="M769" s="4"/>
      <c r="N769" s="4"/>
      <c r="O769" s="4"/>
    </row>
    <row r="770" spans="2:15" x14ac:dyDescent="0.2">
      <c r="B770" s="4"/>
      <c r="C770" s="6"/>
      <c r="D770" s="4"/>
      <c r="E770" s="4"/>
      <c r="F770" s="4"/>
      <c r="G770" s="4"/>
      <c r="H770" s="4"/>
      <c r="I770" s="4"/>
      <c r="J770" s="4"/>
      <c r="K770" s="4"/>
      <c r="L770" s="4"/>
      <c r="M770" s="4"/>
      <c r="N770" s="4"/>
      <c r="O770" s="4"/>
    </row>
    <row r="771" spans="2:15" x14ac:dyDescent="0.2">
      <c r="B771" s="4"/>
      <c r="C771" s="6"/>
      <c r="D771" s="4"/>
      <c r="E771" s="4"/>
      <c r="F771" s="4"/>
      <c r="G771" s="4"/>
      <c r="H771" s="4"/>
      <c r="I771" s="4"/>
      <c r="J771" s="4"/>
      <c r="K771" s="4"/>
      <c r="L771" s="4"/>
      <c r="M771" s="4"/>
      <c r="N771" s="4"/>
      <c r="O771" s="4"/>
    </row>
    <row r="772" spans="2:15" x14ac:dyDescent="0.2">
      <c r="B772" s="4"/>
      <c r="C772" s="6"/>
      <c r="D772" s="4"/>
      <c r="E772" s="4"/>
      <c r="F772" s="4"/>
      <c r="G772" s="4"/>
      <c r="H772" s="4"/>
      <c r="I772" s="4"/>
      <c r="J772" s="4"/>
      <c r="K772" s="4"/>
      <c r="L772" s="4"/>
      <c r="M772" s="4"/>
      <c r="N772" s="4"/>
      <c r="O772" s="4"/>
    </row>
    <row r="773" spans="2:15" x14ac:dyDescent="0.2">
      <c r="B773" s="4"/>
      <c r="C773" s="6"/>
      <c r="D773" s="4"/>
      <c r="E773" s="4"/>
      <c r="F773" s="4"/>
      <c r="G773" s="4"/>
      <c r="H773" s="4"/>
      <c r="I773" s="4"/>
      <c r="J773" s="4"/>
      <c r="K773" s="4"/>
      <c r="L773" s="4"/>
      <c r="M773" s="4"/>
      <c r="N773" s="4"/>
      <c r="O773" s="4"/>
    </row>
    <row r="774" spans="2:15" x14ac:dyDescent="0.2">
      <c r="B774" s="4"/>
      <c r="C774" s="6"/>
      <c r="D774" s="4"/>
      <c r="E774" s="4"/>
      <c r="F774" s="4"/>
      <c r="G774" s="4"/>
      <c r="H774" s="4"/>
      <c r="I774" s="4"/>
      <c r="J774" s="4"/>
      <c r="K774" s="4"/>
      <c r="L774" s="4"/>
      <c r="M774" s="4"/>
      <c r="N774" s="4"/>
      <c r="O774" s="4"/>
    </row>
    <row r="775" spans="2:15" x14ac:dyDescent="0.2">
      <c r="B775" s="4"/>
      <c r="C775" s="6"/>
      <c r="D775" s="4"/>
      <c r="E775" s="4"/>
      <c r="F775" s="4"/>
      <c r="G775" s="4"/>
      <c r="H775" s="4"/>
      <c r="I775" s="4"/>
      <c r="J775" s="4"/>
      <c r="K775" s="4"/>
      <c r="L775" s="4"/>
      <c r="M775" s="4"/>
      <c r="N775" s="4"/>
      <c r="O775" s="4"/>
    </row>
    <row r="776" spans="2:15" x14ac:dyDescent="0.2">
      <c r="B776" s="4"/>
      <c r="C776" s="6"/>
      <c r="D776" s="4"/>
      <c r="E776" s="4"/>
      <c r="F776" s="4"/>
      <c r="G776" s="4"/>
      <c r="H776" s="4"/>
      <c r="I776" s="4"/>
      <c r="J776" s="4"/>
      <c r="K776" s="4"/>
      <c r="L776" s="4"/>
      <c r="M776" s="4"/>
      <c r="N776" s="4"/>
      <c r="O776" s="4"/>
    </row>
    <row r="777" spans="2:15" x14ac:dyDescent="0.2">
      <c r="B777" s="4"/>
      <c r="C777" s="6"/>
      <c r="D777" s="4"/>
      <c r="E777" s="4"/>
      <c r="F777" s="4"/>
      <c r="G777" s="4"/>
      <c r="H777" s="4"/>
      <c r="I777" s="4"/>
      <c r="J777" s="4"/>
      <c r="K777" s="4"/>
      <c r="L777" s="4"/>
      <c r="M777" s="4"/>
      <c r="N777" s="4"/>
      <c r="O777" s="4"/>
    </row>
    <row r="778" spans="2:15" x14ac:dyDescent="0.2">
      <c r="B778" s="4"/>
      <c r="C778" s="6"/>
      <c r="D778" s="4"/>
      <c r="E778" s="4"/>
      <c r="F778" s="4"/>
      <c r="G778" s="4"/>
      <c r="H778" s="4"/>
      <c r="I778" s="4"/>
      <c r="J778" s="4"/>
      <c r="K778" s="4"/>
      <c r="L778" s="4"/>
      <c r="M778" s="4"/>
      <c r="N778" s="4"/>
      <c r="O778" s="4"/>
    </row>
    <row r="779" spans="2:15" x14ac:dyDescent="0.2">
      <c r="B779" s="4"/>
      <c r="C779" s="6"/>
      <c r="D779" s="4"/>
      <c r="E779" s="4"/>
      <c r="F779" s="4"/>
      <c r="G779" s="4"/>
      <c r="H779" s="4"/>
      <c r="I779" s="4"/>
      <c r="J779" s="4"/>
      <c r="K779" s="4"/>
      <c r="L779" s="4"/>
      <c r="M779" s="4"/>
      <c r="N779" s="4"/>
      <c r="O779" s="4"/>
    </row>
    <row r="780" spans="2:15" x14ac:dyDescent="0.2">
      <c r="B780" s="4"/>
      <c r="C780" s="6"/>
      <c r="D780" s="4"/>
      <c r="E780" s="4"/>
      <c r="F780" s="4"/>
      <c r="G780" s="4"/>
      <c r="H780" s="4"/>
      <c r="I780" s="4"/>
      <c r="J780" s="4"/>
      <c r="K780" s="4"/>
      <c r="L780" s="4"/>
      <c r="M780" s="4"/>
      <c r="N780" s="4"/>
      <c r="O780" s="4"/>
    </row>
    <row r="781" spans="2:15" x14ac:dyDescent="0.2">
      <c r="B781" s="4"/>
      <c r="C781" s="6"/>
      <c r="D781" s="4"/>
      <c r="E781" s="4"/>
      <c r="F781" s="4"/>
      <c r="G781" s="4"/>
      <c r="H781" s="4"/>
      <c r="I781" s="4"/>
      <c r="J781" s="4"/>
      <c r="K781" s="4"/>
      <c r="L781" s="4"/>
      <c r="M781" s="4"/>
      <c r="N781" s="4"/>
      <c r="O781" s="4"/>
    </row>
    <row r="782" spans="2:15" x14ac:dyDescent="0.2">
      <c r="B782" s="4"/>
      <c r="C782" s="6"/>
      <c r="D782" s="4"/>
      <c r="E782" s="4"/>
      <c r="F782" s="4"/>
      <c r="G782" s="4"/>
      <c r="H782" s="4"/>
      <c r="I782" s="4"/>
      <c r="J782" s="4"/>
      <c r="K782" s="4"/>
      <c r="L782" s="4"/>
      <c r="M782" s="4"/>
      <c r="N782" s="4"/>
      <c r="O782" s="4"/>
    </row>
    <row r="783" spans="2:15" x14ac:dyDescent="0.2">
      <c r="B783" s="4"/>
      <c r="C783" s="6"/>
      <c r="D783" s="4"/>
      <c r="E783" s="4"/>
      <c r="F783" s="4"/>
      <c r="G783" s="4"/>
      <c r="H783" s="4"/>
      <c r="I783" s="4"/>
      <c r="J783" s="4"/>
      <c r="K783" s="4"/>
      <c r="L783" s="4"/>
      <c r="M783" s="4"/>
      <c r="N783" s="4"/>
      <c r="O783" s="4"/>
    </row>
    <row r="784" spans="2:15" x14ac:dyDescent="0.2">
      <c r="B784" s="4"/>
      <c r="C784" s="6"/>
      <c r="D784" s="4"/>
      <c r="E784" s="4"/>
      <c r="F784" s="4"/>
      <c r="G784" s="4"/>
      <c r="H784" s="4"/>
      <c r="I784" s="4"/>
      <c r="J784" s="4"/>
      <c r="K784" s="4"/>
      <c r="L784" s="4"/>
      <c r="M784" s="4"/>
      <c r="N784" s="4"/>
      <c r="O784" s="4"/>
    </row>
    <row r="785" spans="2:15" x14ac:dyDescent="0.2">
      <c r="B785" s="4"/>
      <c r="C785" s="6"/>
      <c r="D785" s="4"/>
      <c r="E785" s="4"/>
      <c r="F785" s="4"/>
      <c r="G785" s="4"/>
      <c r="H785" s="4"/>
      <c r="I785" s="4"/>
      <c r="J785" s="4"/>
      <c r="K785" s="4"/>
      <c r="L785" s="4"/>
      <c r="M785" s="4"/>
      <c r="N785" s="4"/>
      <c r="O785" s="4"/>
    </row>
    <row r="786" spans="2:15" x14ac:dyDescent="0.2">
      <c r="B786" s="4"/>
      <c r="C786" s="6"/>
      <c r="D786" s="4"/>
      <c r="E786" s="4"/>
      <c r="F786" s="4"/>
      <c r="G786" s="4"/>
      <c r="H786" s="4"/>
      <c r="I786" s="4"/>
      <c r="J786" s="4"/>
      <c r="K786" s="4"/>
      <c r="L786" s="4"/>
      <c r="M786" s="4"/>
      <c r="N786" s="4"/>
      <c r="O786" s="4"/>
    </row>
    <row r="787" spans="2:15" x14ac:dyDescent="0.2">
      <c r="B787" s="4"/>
      <c r="C787" s="6"/>
      <c r="D787" s="4"/>
      <c r="E787" s="4"/>
      <c r="F787" s="4"/>
      <c r="G787" s="4"/>
      <c r="H787" s="4"/>
      <c r="I787" s="4"/>
      <c r="J787" s="4"/>
      <c r="K787" s="4"/>
      <c r="L787" s="4"/>
      <c r="M787" s="4"/>
      <c r="N787" s="4"/>
      <c r="O787" s="4"/>
    </row>
    <row r="788" spans="2:15" x14ac:dyDescent="0.2">
      <c r="B788" s="4"/>
      <c r="C788" s="6"/>
      <c r="D788" s="4"/>
      <c r="E788" s="4"/>
      <c r="F788" s="4"/>
      <c r="G788" s="4"/>
      <c r="H788" s="4"/>
      <c r="I788" s="4"/>
      <c r="J788" s="4"/>
      <c r="K788" s="4"/>
      <c r="L788" s="4"/>
      <c r="M788" s="4"/>
      <c r="N788" s="4"/>
      <c r="O788" s="4"/>
    </row>
    <row r="789" spans="2:15" x14ac:dyDescent="0.2">
      <c r="B789" s="4"/>
      <c r="C789" s="6"/>
      <c r="D789" s="4"/>
      <c r="E789" s="4"/>
      <c r="F789" s="4"/>
      <c r="G789" s="4"/>
      <c r="H789" s="4"/>
      <c r="I789" s="4"/>
      <c r="J789" s="4"/>
      <c r="K789" s="4"/>
      <c r="L789" s="4"/>
      <c r="M789" s="4"/>
      <c r="N789" s="4"/>
      <c r="O789" s="4"/>
    </row>
    <row r="790" spans="2:15" x14ac:dyDescent="0.2">
      <c r="B790" s="4"/>
      <c r="C790" s="6"/>
      <c r="D790" s="4"/>
      <c r="E790" s="4"/>
      <c r="F790" s="4"/>
      <c r="G790" s="4"/>
      <c r="H790" s="4"/>
      <c r="I790" s="4"/>
      <c r="J790" s="4"/>
      <c r="K790" s="4"/>
      <c r="L790" s="4"/>
      <c r="M790" s="4"/>
      <c r="N790" s="4"/>
      <c r="O790" s="4"/>
    </row>
    <row r="791" spans="2:15" x14ac:dyDescent="0.2">
      <c r="B791" s="4"/>
      <c r="C791" s="6"/>
      <c r="D791" s="4"/>
      <c r="E791" s="4"/>
      <c r="F791" s="4"/>
      <c r="G791" s="4"/>
      <c r="H791" s="4"/>
      <c r="I791" s="4"/>
      <c r="J791" s="4"/>
      <c r="K791" s="4"/>
      <c r="L791" s="4"/>
      <c r="M791" s="4"/>
      <c r="N791" s="4"/>
      <c r="O791" s="4"/>
    </row>
    <row r="792" spans="2:15" x14ac:dyDescent="0.2">
      <c r="B792" s="4"/>
      <c r="C792" s="6"/>
      <c r="D792" s="4"/>
      <c r="E792" s="4"/>
      <c r="F792" s="4"/>
      <c r="G792" s="4"/>
      <c r="H792" s="4"/>
      <c r="I792" s="4"/>
      <c r="J792" s="4"/>
      <c r="K792" s="4"/>
      <c r="L792" s="4"/>
      <c r="M792" s="4"/>
      <c r="N792" s="4"/>
      <c r="O792" s="4"/>
    </row>
    <row r="793" spans="2:15" x14ac:dyDescent="0.2">
      <c r="B793" s="4"/>
      <c r="C793" s="6"/>
      <c r="D793" s="4"/>
      <c r="E793" s="4"/>
      <c r="F793" s="4"/>
      <c r="G793" s="4"/>
      <c r="H793" s="4"/>
      <c r="I793" s="4"/>
      <c r="J793" s="4"/>
      <c r="K793" s="4"/>
      <c r="L793" s="4"/>
      <c r="M793" s="4"/>
      <c r="N793" s="4"/>
      <c r="O793" s="4"/>
    </row>
    <row r="794" spans="2:15" x14ac:dyDescent="0.2">
      <c r="B794" s="4"/>
      <c r="C794" s="6"/>
      <c r="D794" s="4"/>
      <c r="E794" s="4"/>
      <c r="F794" s="4"/>
      <c r="G794" s="4"/>
      <c r="H794" s="4"/>
      <c r="I794" s="4"/>
      <c r="J794" s="4"/>
      <c r="K794" s="4"/>
      <c r="L794" s="4"/>
      <c r="M794" s="4"/>
      <c r="N794" s="4"/>
      <c r="O794" s="4"/>
    </row>
    <row r="795" spans="2:15" x14ac:dyDescent="0.2">
      <c r="B795" s="4"/>
      <c r="C795" s="6"/>
      <c r="D795" s="4"/>
      <c r="E795" s="4"/>
      <c r="F795" s="4"/>
      <c r="G795" s="4"/>
      <c r="H795" s="4"/>
      <c r="I795" s="4"/>
      <c r="J795" s="4"/>
      <c r="K795" s="4"/>
      <c r="L795" s="4"/>
      <c r="M795" s="4"/>
      <c r="N795" s="4"/>
      <c r="O795" s="4"/>
    </row>
    <row r="796" spans="2:15" x14ac:dyDescent="0.2">
      <c r="B796" s="4"/>
      <c r="C796" s="6"/>
      <c r="D796" s="4"/>
      <c r="E796" s="4"/>
      <c r="F796" s="4"/>
      <c r="G796" s="4"/>
      <c r="H796" s="4"/>
      <c r="I796" s="4"/>
      <c r="J796" s="4"/>
      <c r="K796" s="4"/>
      <c r="L796" s="4"/>
      <c r="M796" s="4"/>
      <c r="N796" s="4"/>
      <c r="O796" s="4"/>
    </row>
    <row r="797" spans="2:15" x14ac:dyDescent="0.2">
      <c r="B797" s="4"/>
      <c r="C797" s="6"/>
      <c r="D797" s="4"/>
      <c r="E797" s="4"/>
      <c r="F797" s="4"/>
      <c r="G797" s="4"/>
      <c r="H797" s="4"/>
      <c r="I797" s="4"/>
      <c r="J797" s="4"/>
      <c r="K797" s="4"/>
      <c r="L797" s="4"/>
      <c r="M797" s="4"/>
      <c r="N797" s="4"/>
      <c r="O797" s="4"/>
    </row>
    <row r="798" spans="2:15" x14ac:dyDescent="0.2">
      <c r="B798" s="4"/>
      <c r="C798" s="6"/>
      <c r="D798" s="4"/>
      <c r="E798" s="4"/>
      <c r="F798" s="4"/>
      <c r="G798" s="4"/>
      <c r="H798" s="4"/>
      <c r="I798" s="4"/>
      <c r="J798" s="4"/>
      <c r="K798" s="4"/>
      <c r="L798" s="4"/>
      <c r="M798" s="4"/>
      <c r="N798" s="4"/>
      <c r="O798" s="4"/>
    </row>
    <row r="799" spans="2:15" x14ac:dyDescent="0.2">
      <c r="B799" s="4"/>
      <c r="C799" s="6"/>
      <c r="D799" s="4"/>
      <c r="E799" s="4"/>
      <c r="F799" s="4"/>
      <c r="G799" s="4"/>
      <c r="H799" s="4"/>
      <c r="I799" s="4"/>
      <c r="J799" s="4"/>
      <c r="K799" s="4"/>
      <c r="L799" s="4"/>
      <c r="M799" s="4"/>
      <c r="N799" s="4"/>
      <c r="O799" s="4"/>
    </row>
    <row r="800" spans="2:15" x14ac:dyDescent="0.2">
      <c r="B800" s="4"/>
      <c r="C800" s="6"/>
      <c r="D800" s="4"/>
      <c r="E800" s="4"/>
      <c r="F800" s="4"/>
      <c r="G800" s="4"/>
      <c r="H800" s="4"/>
      <c r="I800" s="4"/>
      <c r="J800" s="4"/>
      <c r="K800" s="4"/>
      <c r="L800" s="4"/>
      <c r="M800" s="4"/>
      <c r="N800" s="4"/>
      <c r="O800" s="4"/>
    </row>
    <row r="801" spans="2:15" x14ac:dyDescent="0.2">
      <c r="B801" s="4"/>
      <c r="C801" s="6"/>
      <c r="D801" s="4"/>
      <c r="E801" s="4"/>
      <c r="F801" s="4"/>
      <c r="G801" s="4"/>
      <c r="H801" s="4"/>
      <c r="I801" s="4"/>
      <c r="J801" s="4"/>
      <c r="K801" s="4"/>
      <c r="L801" s="4"/>
      <c r="M801" s="4"/>
      <c r="N801" s="4"/>
      <c r="O801" s="4"/>
    </row>
    <row r="802" spans="2:15" x14ac:dyDescent="0.2">
      <c r="B802" s="4"/>
      <c r="C802" s="6"/>
      <c r="D802" s="4"/>
      <c r="E802" s="4"/>
      <c r="F802" s="4"/>
      <c r="G802" s="4"/>
      <c r="H802" s="4"/>
      <c r="I802" s="4"/>
      <c r="J802" s="4"/>
      <c r="K802" s="4"/>
      <c r="L802" s="4"/>
      <c r="M802" s="4"/>
      <c r="N802" s="4"/>
      <c r="O802" s="4"/>
    </row>
    <row r="803" spans="2:15" x14ac:dyDescent="0.2">
      <c r="B803" s="4"/>
      <c r="C803" s="6"/>
      <c r="D803" s="4"/>
      <c r="E803" s="4"/>
      <c r="F803" s="4"/>
      <c r="G803" s="4"/>
      <c r="H803" s="4"/>
      <c r="I803" s="4"/>
      <c r="J803" s="4"/>
      <c r="K803" s="4"/>
      <c r="L803" s="4"/>
      <c r="M803" s="4"/>
      <c r="N803" s="4"/>
      <c r="O803" s="4"/>
    </row>
    <row r="804" spans="2:15" x14ac:dyDescent="0.2">
      <c r="B804" s="4"/>
      <c r="C804" s="6"/>
      <c r="D804" s="4"/>
      <c r="E804" s="4"/>
      <c r="F804" s="4"/>
      <c r="G804" s="4"/>
      <c r="H804" s="4"/>
      <c r="I804" s="4"/>
      <c r="J804" s="4"/>
      <c r="K804" s="4"/>
      <c r="L804" s="4"/>
      <c r="M804" s="4"/>
      <c r="N804" s="4"/>
      <c r="O804" s="4"/>
    </row>
    <row r="805" spans="2:15" x14ac:dyDescent="0.2">
      <c r="B805" s="4"/>
      <c r="C805" s="6"/>
      <c r="D805" s="4"/>
      <c r="E805" s="4"/>
      <c r="F805" s="4"/>
      <c r="G805" s="4"/>
      <c r="H805" s="4"/>
      <c r="I805" s="4"/>
      <c r="J805" s="4"/>
      <c r="K805" s="4"/>
      <c r="L805" s="4"/>
      <c r="M805" s="4"/>
      <c r="N805" s="4"/>
      <c r="O805" s="4"/>
    </row>
    <row r="806" spans="2:15" x14ac:dyDescent="0.2">
      <c r="B806" s="4"/>
      <c r="C806" s="6"/>
      <c r="D806" s="4"/>
      <c r="E806" s="4"/>
      <c r="F806" s="4"/>
      <c r="G806" s="4"/>
      <c r="H806" s="4"/>
      <c r="I806" s="4"/>
      <c r="J806" s="4"/>
      <c r="K806" s="4"/>
      <c r="L806" s="4"/>
      <c r="M806" s="4"/>
      <c r="N806" s="4"/>
      <c r="O806" s="4"/>
    </row>
    <row r="807" spans="2:15" x14ac:dyDescent="0.2">
      <c r="B807" s="4"/>
      <c r="C807" s="6"/>
      <c r="D807" s="4"/>
      <c r="E807" s="4"/>
      <c r="F807" s="4"/>
      <c r="G807" s="4"/>
      <c r="H807" s="4"/>
      <c r="I807" s="4"/>
      <c r="J807" s="4"/>
      <c r="K807" s="4"/>
      <c r="L807" s="4"/>
      <c r="M807" s="4"/>
      <c r="N807" s="4"/>
      <c r="O807" s="4"/>
    </row>
    <row r="808" spans="2:15" x14ac:dyDescent="0.2">
      <c r="B808" s="4"/>
      <c r="C808" s="6"/>
      <c r="D808" s="4"/>
      <c r="E808" s="4"/>
      <c r="F808" s="4"/>
      <c r="G808" s="4"/>
      <c r="H808" s="4"/>
      <c r="I808" s="4"/>
      <c r="J808" s="4"/>
      <c r="K808" s="4"/>
      <c r="L808" s="4"/>
      <c r="M808" s="4"/>
      <c r="N808" s="4"/>
      <c r="O808" s="4"/>
    </row>
    <row r="809" spans="2:15" x14ac:dyDescent="0.2">
      <c r="B809" s="4"/>
      <c r="C809" s="6"/>
      <c r="D809" s="4"/>
      <c r="E809" s="4"/>
      <c r="F809" s="4"/>
      <c r="G809" s="4"/>
      <c r="H809" s="4"/>
      <c r="I809" s="4"/>
      <c r="J809" s="4"/>
      <c r="K809" s="4"/>
      <c r="L809" s="4"/>
      <c r="M809" s="4"/>
      <c r="N809" s="4"/>
      <c r="O809" s="4"/>
    </row>
    <row r="810" spans="2:15" x14ac:dyDescent="0.2">
      <c r="B810" s="4"/>
      <c r="C810" s="6"/>
      <c r="D810" s="4"/>
      <c r="E810" s="4"/>
      <c r="F810" s="4"/>
      <c r="G810" s="4"/>
      <c r="H810" s="4"/>
      <c r="I810" s="4"/>
      <c r="J810" s="4"/>
      <c r="K810" s="4"/>
      <c r="L810" s="4"/>
      <c r="M810" s="4"/>
      <c r="N810" s="4"/>
      <c r="O810" s="4"/>
    </row>
    <row r="811" spans="2:15" x14ac:dyDescent="0.2">
      <c r="B811" s="4"/>
      <c r="C811" s="6"/>
      <c r="D811" s="4"/>
      <c r="E811" s="4"/>
      <c r="F811" s="4"/>
      <c r="G811" s="4"/>
      <c r="H811" s="4"/>
      <c r="I811" s="4"/>
      <c r="J811" s="4"/>
      <c r="K811" s="4"/>
      <c r="L811" s="4"/>
      <c r="M811" s="4"/>
      <c r="N811" s="4"/>
      <c r="O811" s="4"/>
    </row>
    <row r="812" spans="2:15" x14ac:dyDescent="0.2">
      <c r="B812" s="4"/>
      <c r="C812" s="6"/>
      <c r="D812" s="4"/>
      <c r="E812" s="4"/>
      <c r="F812" s="4"/>
      <c r="G812" s="4"/>
      <c r="H812" s="4"/>
      <c r="I812" s="4"/>
      <c r="J812" s="4"/>
      <c r="K812" s="4"/>
      <c r="L812" s="4"/>
      <c r="M812" s="4"/>
      <c r="N812" s="4"/>
      <c r="O812" s="4"/>
    </row>
    <row r="813" spans="2:15" x14ac:dyDescent="0.2">
      <c r="B813" s="4"/>
      <c r="C813" s="6"/>
      <c r="D813" s="4"/>
      <c r="E813" s="4"/>
      <c r="F813" s="4"/>
      <c r="G813" s="4"/>
      <c r="H813" s="4"/>
      <c r="I813" s="4"/>
      <c r="J813" s="4"/>
      <c r="K813" s="4"/>
      <c r="L813" s="4"/>
      <c r="M813" s="4"/>
      <c r="N813" s="4"/>
      <c r="O813" s="4"/>
    </row>
    <row r="814" spans="2:15" x14ac:dyDescent="0.2">
      <c r="B814" s="4"/>
      <c r="C814" s="6"/>
      <c r="D814" s="4"/>
      <c r="E814" s="4"/>
      <c r="F814" s="4"/>
      <c r="G814" s="4"/>
      <c r="H814" s="4"/>
      <c r="I814" s="4"/>
      <c r="J814" s="4"/>
      <c r="K814" s="4"/>
      <c r="L814" s="4"/>
      <c r="M814" s="4"/>
      <c r="N814" s="4"/>
      <c r="O814" s="4"/>
    </row>
    <row r="815" spans="2:15" x14ac:dyDescent="0.2">
      <c r="B815" s="4"/>
      <c r="C815" s="6"/>
      <c r="D815" s="4"/>
      <c r="E815" s="4"/>
      <c r="F815" s="4"/>
      <c r="G815" s="4"/>
      <c r="H815" s="4"/>
      <c r="I815" s="4"/>
      <c r="J815" s="4"/>
      <c r="K815" s="4"/>
      <c r="L815" s="4"/>
      <c r="M815" s="4"/>
      <c r="N815" s="4"/>
      <c r="O815" s="4"/>
    </row>
    <row r="816" spans="2:15" x14ac:dyDescent="0.2">
      <c r="B816" s="4"/>
      <c r="C816" s="6"/>
      <c r="D816" s="4"/>
      <c r="E816" s="4"/>
      <c r="F816" s="4"/>
      <c r="G816" s="4"/>
      <c r="H816" s="4"/>
      <c r="I816" s="4"/>
      <c r="J816" s="4"/>
      <c r="K816" s="4"/>
      <c r="L816" s="4"/>
      <c r="M816" s="4"/>
      <c r="N816" s="4"/>
      <c r="O816" s="4"/>
    </row>
    <row r="817" spans="2:15" x14ac:dyDescent="0.2">
      <c r="B817" s="4"/>
      <c r="C817" s="6"/>
      <c r="D817" s="4"/>
      <c r="E817" s="4"/>
      <c r="F817" s="4"/>
      <c r="G817" s="4"/>
      <c r="H817" s="4"/>
      <c r="I817" s="4"/>
      <c r="J817" s="4"/>
      <c r="K817" s="4"/>
      <c r="L817" s="4"/>
      <c r="M817" s="4"/>
      <c r="N817" s="4"/>
      <c r="O817" s="4"/>
    </row>
    <row r="818" spans="2:15" x14ac:dyDescent="0.2">
      <c r="B818" s="4"/>
      <c r="C818" s="6"/>
      <c r="D818" s="4"/>
      <c r="E818" s="4"/>
      <c r="F818" s="4"/>
      <c r="G818" s="4"/>
      <c r="H818" s="4"/>
      <c r="I818" s="4"/>
      <c r="J818" s="4"/>
      <c r="K818" s="4"/>
      <c r="L818" s="4"/>
      <c r="M818" s="4"/>
      <c r="N818" s="4"/>
      <c r="O818" s="4"/>
    </row>
    <row r="819" spans="2:15" x14ac:dyDescent="0.2">
      <c r="B819" s="4"/>
      <c r="C819" s="6"/>
      <c r="D819" s="4"/>
      <c r="E819" s="4"/>
      <c r="F819" s="4"/>
      <c r="G819" s="4"/>
      <c r="H819" s="4"/>
      <c r="I819" s="4"/>
      <c r="J819" s="4"/>
      <c r="K819" s="4"/>
      <c r="L819" s="4"/>
      <c r="M819" s="4"/>
      <c r="N819" s="4"/>
      <c r="O819" s="4"/>
    </row>
    <row r="820" spans="2:15" x14ac:dyDescent="0.2">
      <c r="B820" s="4"/>
      <c r="C820" s="6"/>
      <c r="D820" s="4"/>
      <c r="E820" s="4"/>
      <c r="F820" s="4"/>
      <c r="G820" s="4"/>
      <c r="H820" s="4"/>
      <c r="I820" s="4"/>
      <c r="J820" s="4"/>
      <c r="K820" s="4"/>
      <c r="L820" s="4"/>
      <c r="M820" s="4"/>
      <c r="N820" s="4"/>
      <c r="O820" s="4"/>
    </row>
    <row r="821" spans="2:15" x14ac:dyDescent="0.2">
      <c r="B821" s="4"/>
      <c r="C821" s="6"/>
      <c r="D821" s="4"/>
      <c r="E821" s="4"/>
      <c r="F821" s="4"/>
      <c r="G821" s="4"/>
      <c r="H821" s="4"/>
      <c r="I821" s="4"/>
      <c r="J821" s="4"/>
      <c r="K821" s="4"/>
      <c r="L821" s="4"/>
      <c r="M821" s="4"/>
      <c r="N821" s="4"/>
      <c r="O821" s="4"/>
    </row>
    <row r="822" spans="2:15" x14ac:dyDescent="0.2">
      <c r="B822" s="4"/>
      <c r="C822" s="6"/>
      <c r="D822" s="4"/>
      <c r="E822" s="4"/>
      <c r="F822" s="4"/>
      <c r="G822" s="4"/>
      <c r="H822" s="4"/>
      <c r="I822" s="4"/>
      <c r="J822" s="4"/>
      <c r="K822" s="4"/>
      <c r="L822" s="4"/>
      <c r="M822" s="4"/>
      <c r="N822" s="4"/>
      <c r="O822" s="4"/>
    </row>
    <row r="823" spans="2:15" x14ac:dyDescent="0.2">
      <c r="B823" s="4"/>
      <c r="C823" s="6"/>
      <c r="D823" s="4"/>
      <c r="E823" s="4"/>
      <c r="F823" s="4"/>
      <c r="G823" s="4"/>
      <c r="H823" s="4"/>
      <c r="I823" s="4"/>
      <c r="J823" s="4"/>
      <c r="K823" s="4"/>
      <c r="L823" s="4"/>
      <c r="M823" s="4"/>
      <c r="N823" s="4"/>
      <c r="O823" s="4"/>
    </row>
    <row r="824" spans="2:15" x14ac:dyDescent="0.2">
      <c r="B824" s="4"/>
      <c r="C824" s="6"/>
      <c r="D824" s="4"/>
      <c r="E824" s="4"/>
      <c r="F824" s="4"/>
      <c r="G824" s="4"/>
      <c r="H824" s="4"/>
      <c r="I824" s="4"/>
      <c r="J824" s="4"/>
      <c r="K824" s="4"/>
      <c r="L824" s="4"/>
      <c r="M824" s="4"/>
      <c r="N824" s="4"/>
      <c r="O824" s="4"/>
    </row>
    <row r="825" spans="2:15" x14ac:dyDescent="0.2">
      <c r="B825" s="4"/>
      <c r="C825" s="6"/>
      <c r="D825" s="4"/>
      <c r="E825" s="4"/>
      <c r="F825" s="4"/>
      <c r="G825" s="4"/>
      <c r="H825" s="4"/>
      <c r="I825" s="4"/>
      <c r="J825" s="4"/>
      <c r="K825" s="4"/>
      <c r="L825" s="4"/>
      <c r="M825" s="4"/>
      <c r="N825" s="4"/>
      <c r="O825" s="4"/>
    </row>
    <row r="826" spans="2:15" x14ac:dyDescent="0.2">
      <c r="B826" s="4"/>
      <c r="C826" s="6"/>
      <c r="D826" s="4"/>
      <c r="E826" s="4"/>
      <c r="F826" s="4"/>
      <c r="G826" s="4"/>
      <c r="H826" s="4"/>
      <c r="I826" s="4"/>
      <c r="J826" s="4"/>
      <c r="K826" s="4"/>
      <c r="L826" s="4"/>
      <c r="M826" s="4"/>
      <c r="N826" s="4"/>
      <c r="O826" s="4"/>
    </row>
    <row r="827" spans="2:15" x14ac:dyDescent="0.2">
      <c r="B827" s="4"/>
      <c r="C827" s="6"/>
      <c r="D827" s="4"/>
      <c r="E827" s="4"/>
      <c r="F827" s="4"/>
      <c r="G827" s="4"/>
      <c r="H827" s="4"/>
      <c r="I827" s="4"/>
      <c r="J827" s="4"/>
      <c r="K827" s="4"/>
      <c r="L827" s="4"/>
      <c r="M827" s="4"/>
      <c r="N827" s="4"/>
      <c r="O827" s="4"/>
    </row>
    <row r="828" spans="2:15" x14ac:dyDescent="0.2">
      <c r="B828" s="4"/>
      <c r="C828" s="6"/>
      <c r="D828" s="4"/>
      <c r="E828" s="4"/>
      <c r="F828" s="4"/>
      <c r="G828" s="4"/>
      <c r="H828" s="4"/>
      <c r="I828" s="4"/>
      <c r="J828" s="4"/>
      <c r="K828" s="4"/>
      <c r="L828" s="4"/>
      <c r="M828" s="4"/>
      <c r="N828" s="4"/>
      <c r="O828" s="4"/>
    </row>
    <row r="829" spans="2:15" x14ac:dyDescent="0.2">
      <c r="B829" s="4"/>
      <c r="C829" s="6"/>
      <c r="D829" s="4"/>
      <c r="E829" s="4"/>
      <c r="F829" s="4"/>
      <c r="G829" s="4"/>
      <c r="H829" s="4"/>
      <c r="I829" s="4"/>
      <c r="J829" s="4"/>
      <c r="K829" s="4"/>
      <c r="L829" s="4"/>
      <c r="M829" s="4"/>
      <c r="N829" s="4"/>
      <c r="O829" s="4"/>
    </row>
    <row r="830" spans="2:15" x14ac:dyDescent="0.2">
      <c r="B830" s="4"/>
      <c r="C830" s="6"/>
      <c r="D830" s="4"/>
      <c r="E830" s="4"/>
      <c r="F830" s="4"/>
      <c r="G830" s="4"/>
      <c r="H830" s="4"/>
      <c r="I830" s="4"/>
      <c r="J830" s="4"/>
      <c r="K830" s="4"/>
      <c r="L830" s="4"/>
      <c r="M830" s="4"/>
      <c r="N830" s="4"/>
      <c r="O830" s="4"/>
    </row>
    <row r="831" spans="2:15" x14ac:dyDescent="0.2">
      <c r="B831" s="4"/>
      <c r="C831" s="6"/>
      <c r="D831" s="4"/>
      <c r="E831" s="4"/>
      <c r="F831" s="4"/>
      <c r="G831" s="4"/>
      <c r="H831" s="4"/>
      <c r="I831" s="4"/>
      <c r="J831" s="4"/>
      <c r="K831" s="4"/>
      <c r="L831" s="4"/>
      <c r="M831" s="4"/>
      <c r="N831" s="4"/>
      <c r="O831" s="4"/>
    </row>
    <row r="832" spans="2:15" x14ac:dyDescent="0.2">
      <c r="B832" s="4"/>
      <c r="C832" s="6"/>
      <c r="D832" s="4"/>
      <c r="E832" s="4"/>
      <c r="F832" s="4"/>
      <c r="G832" s="4"/>
      <c r="H832" s="4"/>
      <c r="I832" s="4"/>
      <c r="J832" s="4"/>
      <c r="K832" s="4"/>
      <c r="L832" s="4"/>
      <c r="M832" s="4"/>
      <c r="N832" s="4"/>
      <c r="O832" s="4"/>
    </row>
    <row r="833" spans="2:15" x14ac:dyDescent="0.2">
      <c r="B833" s="4"/>
      <c r="C833" s="6"/>
      <c r="D833" s="4"/>
      <c r="E833" s="4"/>
      <c r="F833" s="4"/>
      <c r="G833" s="4"/>
      <c r="H833" s="4"/>
      <c r="I833" s="4"/>
      <c r="J833" s="4"/>
      <c r="K833" s="4"/>
      <c r="L833" s="4"/>
      <c r="M833" s="4"/>
      <c r="N833" s="4"/>
      <c r="O833" s="4"/>
    </row>
    <row r="834" spans="2:15" x14ac:dyDescent="0.2">
      <c r="B834" s="4"/>
      <c r="C834" s="6"/>
      <c r="D834" s="4"/>
      <c r="E834" s="4"/>
      <c r="F834" s="4"/>
      <c r="G834" s="4"/>
      <c r="H834" s="4"/>
      <c r="I834" s="4"/>
      <c r="J834" s="4"/>
      <c r="K834" s="4"/>
      <c r="L834" s="4"/>
      <c r="M834" s="4"/>
      <c r="N834" s="4"/>
      <c r="O834" s="4"/>
    </row>
    <row r="835" spans="2:15" x14ac:dyDescent="0.2">
      <c r="B835" s="4"/>
      <c r="C835" s="6"/>
      <c r="D835" s="4"/>
      <c r="E835" s="4"/>
      <c r="F835" s="4"/>
      <c r="G835" s="4"/>
      <c r="H835" s="4"/>
      <c r="I835" s="4"/>
      <c r="J835" s="4"/>
      <c r="K835" s="4"/>
      <c r="L835" s="4"/>
      <c r="M835" s="4"/>
      <c r="N835" s="4"/>
      <c r="O835" s="4"/>
    </row>
    <row r="836" spans="2:15" x14ac:dyDescent="0.2">
      <c r="B836" s="4"/>
      <c r="C836" s="6"/>
      <c r="D836" s="4"/>
      <c r="E836" s="4"/>
      <c r="F836" s="4"/>
      <c r="G836" s="4"/>
      <c r="H836" s="4"/>
      <c r="I836" s="4"/>
      <c r="J836" s="4"/>
      <c r="K836" s="4"/>
      <c r="L836" s="4"/>
      <c r="M836" s="4"/>
      <c r="N836" s="4"/>
      <c r="O836" s="4"/>
    </row>
    <row r="837" spans="2:15" x14ac:dyDescent="0.2">
      <c r="B837" s="4"/>
      <c r="C837" s="6"/>
      <c r="D837" s="4"/>
      <c r="E837" s="4"/>
      <c r="F837" s="4"/>
      <c r="G837" s="4"/>
      <c r="H837" s="4"/>
      <c r="I837" s="4"/>
      <c r="J837" s="4"/>
      <c r="K837" s="4"/>
      <c r="L837" s="4"/>
      <c r="M837" s="4"/>
      <c r="N837" s="4"/>
      <c r="O837" s="4"/>
    </row>
    <row r="838" spans="2:15" x14ac:dyDescent="0.2">
      <c r="B838" s="4"/>
      <c r="C838" s="6"/>
      <c r="D838" s="4"/>
      <c r="E838" s="4"/>
      <c r="F838" s="4"/>
      <c r="G838" s="4"/>
      <c r="H838" s="4"/>
      <c r="I838" s="4"/>
      <c r="J838" s="4"/>
      <c r="K838" s="4"/>
      <c r="L838" s="4"/>
      <c r="M838" s="4"/>
      <c r="N838" s="4"/>
      <c r="O838" s="4"/>
    </row>
    <row r="839" spans="2:15" x14ac:dyDescent="0.2">
      <c r="B839" s="4"/>
      <c r="C839" s="6"/>
      <c r="D839" s="4"/>
      <c r="E839" s="4"/>
      <c r="F839" s="4"/>
      <c r="G839" s="4"/>
      <c r="H839" s="4"/>
      <c r="I839" s="4"/>
      <c r="J839" s="4"/>
      <c r="K839" s="4"/>
      <c r="L839" s="4"/>
      <c r="M839" s="4"/>
      <c r="N839" s="4"/>
      <c r="O839" s="4"/>
    </row>
    <row r="840" spans="2:15" x14ac:dyDescent="0.2">
      <c r="B840" s="4"/>
      <c r="C840" s="6"/>
      <c r="D840" s="4"/>
      <c r="E840" s="4"/>
      <c r="F840" s="4"/>
      <c r="G840" s="4"/>
      <c r="H840" s="4"/>
      <c r="I840" s="4"/>
      <c r="J840" s="4"/>
      <c r="K840" s="4"/>
      <c r="L840" s="4"/>
      <c r="M840" s="4"/>
      <c r="N840" s="4"/>
      <c r="O840" s="4"/>
    </row>
    <row r="841" spans="2:15" x14ac:dyDescent="0.2">
      <c r="B841" s="4"/>
      <c r="C841" s="6"/>
      <c r="D841" s="4"/>
      <c r="E841" s="4"/>
      <c r="F841" s="4"/>
      <c r="G841" s="4"/>
      <c r="H841" s="4"/>
      <c r="I841" s="4"/>
      <c r="J841" s="4"/>
      <c r="K841" s="4"/>
      <c r="L841" s="4"/>
      <c r="M841" s="4"/>
      <c r="N841" s="4"/>
      <c r="O841" s="4"/>
    </row>
    <row r="842" spans="2:15" x14ac:dyDescent="0.2">
      <c r="B842" s="4"/>
      <c r="C842" s="6"/>
      <c r="D842" s="4"/>
      <c r="E842" s="4"/>
      <c r="F842" s="4"/>
      <c r="G842" s="4"/>
      <c r="H842" s="4"/>
      <c r="I842" s="4"/>
      <c r="J842" s="4"/>
      <c r="K842" s="4"/>
      <c r="L842" s="4"/>
      <c r="M842" s="4"/>
      <c r="N842" s="4"/>
      <c r="O842" s="4"/>
    </row>
    <row r="843" spans="2:15" x14ac:dyDescent="0.2">
      <c r="B843" s="4"/>
      <c r="C843" s="6"/>
      <c r="D843" s="4"/>
      <c r="E843" s="4"/>
      <c r="F843" s="4"/>
      <c r="G843" s="4"/>
      <c r="H843" s="4"/>
      <c r="I843" s="4"/>
      <c r="J843" s="4"/>
      <c r="K843" s="4"/>
      <c r="L843" s="4"/>
      <c r="M843" s="4"/>
      <c r="N843" s="4"/>
      <c r="O843" s="4"/>
    </row>
    <row r="844" spans="2:15" x14ac:dyDescent="0.2">
      <c r="B844" s="4"/>
      <c r="C844" s="6"/>
      <c r="D844" s="4"/>
      <c r="E844" s="4"/>
      <c r="F844" s="4"/>
      <c r="G844" s="4"/>
      <c r="H844" s="4"/>
      <c r="I844" s="4"/>
      <c r="J844" s="4"/>
      <c r="K844" s="4"/>
      <c r="L844" s="4"/>
      <c r="M844" s="4"/>
      <c r="N844" s="4"/>
      <c r="O844" s="4"/>
    </row>
    <row r="845" spans="2:15" x14ac:dyDescent="0.2">
      <c r="B845" s="4"/>
      <c r="C845" s="6"/>
      <c r="D845" s="4"/>
      <c r="E845" s="4"/>
      <c r="F845" s="4"/>
      <c r="G845" s="4"/>
      <c r="H845" s="4"/>
      <c r="I845" s="4"/>
      <c r="J845" s="4"/>
      <c r="K845" s="4"/>
      <c r="L845" s="4"/>
      <c r="M845" s="4"/>
      <c r="N845" s="4"/>
      <c r="O845" s="4"/>
    </row>
    <row r="846" spans="2:15" x14ac:dyDescent="0.2">
      <c r="B846" s="4"/>
      <c r="C846" s="6"/>
      <c r="D846" s="4"/>
      <c r="E846" s="4"/>
      <c r="F846" s="4"/>
      <c r="G846" s="4"/>
      <c r="H846" s="4"/>
      <c r="I846" s="4"/>
      <c r="J846" s="4"/>
      <c r="K846" s="4"/>
      <c r="L846" s="4"/>
      <c r="M846" s="4"/>
      <c r="N846" s="4"/>
      <c r="O846" s="4"/>
    </row>
    <row r="847" spans="2:15" x14ac:dyDescent="0.2">
      <c r="B847" s="4"/>
      <c r="C847" s="6"/>
      <c r="D847" s="4"/>
      <c r="E847" s="4"/>
      <c r="F847" s="4"/>
      <c r="G847" s="4"/>
      <c r="H847" s="4"/>
      <c r="I847" s="4"/>
      <c r="J847" s="4"/>
      <c r="K847" s="4"/>
      <c r="L847" s="4"/>
      <c r="M847" s="4"/>
      <c r="N847" s="4"/>
      <c r="O847" s="4"/>
    </row>
    <row r="848" spans="2:15" x14ac:dyDescent="0.2">
      <c r="B848" s="4"/>
      <c r="C848" s="6"/>
      <c r="D848" s="4"/>
      <c r="E848" s="4"/>
      <c r="F848" s="4"/>
      <c r="G848" s="4"/>
      <c r="H848" s="4"/>
      <c r="I848" s="4"/>
      <c r="J848" s="4"/>
      <c r="K848" s="4"/>
      <c r="L848" s="4"/>
      <c r="M848" s="4"/>
      <c r="N848" s="4"/>
      <c r="O848" s="4"/>
    </row>
    <row r="849" spans="2:15" x14ac:dyDescent="0.2">
      <c r="B849" s="4"/>
      <c r="C849" s="6"/>
      <c r="D849" s="4"/>
      <c r="E849" s="4"/>
      <c r="F849" s="4"/>
      <c r="G849" s="4"/>
      <c r="H849" s="4"/>
      <c r="I849" s="4"/>
      <c r="J849" s="4"/>
      <c r="K849" s="4"/>
      <c r="L849" s="4"/>
      <c r="M849" s="4"/>
      <c r="N849" s="4"/>
      <c r="O849" s="4"/>
    </row>
    <row r="850" spans="2:15" x14ac:dyDescent="0.2">
      <c r="B850" s="4"/>
      <c r="C850" s="6"/>
      <c r="D850" s="4"/>
      <c r="E850" s="4"/>
      <c r="F850" s="4"/>
      <c r="G850" s="4"/>
      <c r="H850" s="4"/>
      <c r="I850" s="4"/>
      <c r="J850" s="4"/>
      <c r="K850" s="4"/>
      <c r="L850" s="4"/>
      <c r="M850" s="4"/>
      <c r="N850" s="4"/>
      <c r="O850" s="4"/>
    </row>
    <row r="851" spans="2:15" x14ac:dyDescent="0.2">
      <c r="B851" s="4"/>
      <c r="C851" s="6"/>
      <c r="D851" s="4"/>
      <c r="E851" s="4"/>
      <c r="F851" s="4"/>
      <c r="G851" s="4"/>
      <c r="H851" s="4"/>
      <c r="I851" s="4"/>
      <c r="J851" s="4"/>
      <c r="K851" s="4"/>
      <c r="L851" s="4"/>
      <c r="M851" s="4"/>
      <c r="N851" s="4"/>
      <c r="O851" s="4"/>
    </row>
    <row r="852" spans="2:15" x14ac:dyDescent="0.2">
      <c r="B852" s="4"/>
      <c r="C852" s="6"/>
      <c r="D852" s="4"/>
      <c r="E852" s="4"/>
      <c r="F852" s="4"/>
      <c r="G852" s="4"/>
      <c r="H852" s="4"/>
      <c r="I852" s="4"/>
      <c r="J852" s="4"/>
      <c r="K852" s="4"/>
      <c r="L852" s="4"/>
      <c r="M852" s="4"/>
      <c r="N852" s="4"/>
      <c r="O852" s="4"/>
    </row>
    <row r="853" spans="2:15" x14ac:dyDescent="0.2">
      <c r="B853" s="4"/>
      <c r="C853" s="6"/>
      <c r="D853" s="4"/>
      <c r="E853" s="4"/>
      <c r="F853" s="4"/>
      <c r="G853" s="4"/>
      <c r="H853" s="4"/>
      <c r="I853" s="4"/>
      <c r="J853" s="4"/>
      <c r="K853" s="4"/>
      <c r="L853" s="4"/>
      <c r="M853" s="4"/>
      <c r="N853" s="4"/>
      <c r="O853" s="4"/>
    </row>
    <row r="854" spans="2:15" x14ac:dyDescent="0.2">
      <c r="B854" s="4"/>
      <c r="C854" s="6"/>
      <c r="D854" s="4"/>
      <c r="E854" s="4"/>
      <c r="F854" s="4"/>
      <c r="G854" s="4"/>
      <c r="H854" s="4"/>
      <c r="I854" s="4"/>
      <c r="J854" s="4"/>
      <c r="K854" s="4"/>
      <c r="L854" s="4"/>
      <c r="M854" s="4"/>
      <c r="N854" s="4"/>
      <c r="O854" s="4"/>
    </row>
    <row r="855" spans="2:15" x14ac:dyDescent="0.2">
      <c r="B855" s="4"/>
      <c r="C855" s="6"/>
      <c r="D855" s="4"/>
      <c r="E855" s="4"/>
      <c r="F855" s="4"/>
      <c r="G855" s="4"/>
      <c r="H855" s="4"/>
      <c r="I855" s="4"/>
      <c r="J855" s="4"/>
      <c r="K855" s="4"/>
      <c r="L855" s="4"/>
      <c r="M855" s="4"/>
      <c r="N855" s="4"/>
      <c r="O855" s="4"/>
    </row>
    <row r="856" spans="2:15" x14ac:dyDescent="0.2">
      <c r="B856" s="4"/>
      <c r="C856" s="6"/>
      <c r="D856" s="4"/>
      <c r="E856" s="4"/>
      <c r="F856" s="4"/>
      <c r="G856" s="4"/>
      <c r="H856" s="4"/>
      <c r="I856" s="4"/>
      <c r="J856" s="4"/>
      <c r="K856" s="4"/>
      <c r="L856" s="4"/>
      <c r="M856" s="4"/>
      <c r="N856" s="4"/>
      <c r="O856" s="4"/>
    </row>
    <row r="857" spans="2:15" x14ac:dyDescent="0.2">
      <c r="B857" s="4"/>
      <c r="C857" s="6"/>
      <c r="D857" s="4"/>
      <c r="E857" s="4"/>
      <c r="F857" s="4"/>
      <c r="G857" s="4"/>
      <c r="H857" s="4"/>
      <c r="I857" s="4"/>
      <c r="J857" s="4"/>
      <c r="K857" s="4"/>
      <c r="L857" s="4"/>
      <c r="M857" s="4"/>
      <c r="N857" s="4"/>
      <c r="O857" s="4"/>
    </row>
    <row r="858" spans="2:15" x14ac:dyDescent="0.2">
      <c r="B858" s="4"/>
      <c r="C858" s="6"/>
      <c r="D858" s="4"/>
      <c r="E858" s="4"/>
      <c r="F858" s="4"/>
      <c r="G858" s="4"/>
      <c r="H858" s="4"/>
      <c r="I858" s="4"/>
      <c r="J858" s="4"/>
      <c r="K858" s="4"/>
      <c r="L858" s="4"/>
      <c r="M858" s="4"/>
      <c r="N858" s="4"/>
      <c r="O858" s="4"/>
    </row>
    <row r="859" spans="2:15" x14ac:dyDescent="0.2">
      <c r="B859" s="4"/>
      <c r="C859" s="6"/>
      <c r="D859" s="4"/>
      <c r="E859" s="4"/>
      <c r="F859" s="4"/>
      <c r="G859" s="4"/>
      <c r="H859" s="4"/>
      <c r="I859" s="4"/>
      <c r="J859" s="4"/>
      <c r="K859" s="4"/>
      <c r="L859" s="4"/>
      <c r="M859" s="4"/>
      <c r="N859" s="4"/>
      <c r="O859" s="4"/>
    </row>
    <row r="860" spans="2:15" x14ac:dyDescent="0.2">
      <c r="B860" s="4"/>
      <c r="C860" s="6"/>
      <c r="D860" s="4"/>
      <c r="E860" s="4"/>
      <c r="F860" s="4"/>
      <c r="G860" s="4"/>
      <c r="H860" s="4"/>
      <c r="I860" s="4"/>
      <c r="J860" s="4"/>
      <c r="K860" s="4"/>
      <c r="L860" s="4"/>
      <c r="M860" s="4"/>
      <c r="N860" s="4"/>
      <c r="O860" s="4"/>
    </row>
    <row r="861" spans="2:15" x14ac:dyDescent="0.2">
      <c r="B861" s="4"/>
      <c r="C861" s="6"/>
      <c r="D861" s="4"/>
      <c r="E861" s="4"/>
      <c r="F861" s="4"/>
      <c r="G861" s="4"/>
      <c r="H861" s="4"/>
      <c r="I861" s="4"/>
      <c r="J861" s="4"/>
      <c r="K861" s="4"/>
      <c r="L861" s="4"/>
      <c r="M861" s="4"/>
      <c r="N861" s="4"/>
      <c r="O861" s="4"/>
    </row>
    <row r="862" spans="2:15" x14ac:dyDescent="0.2">
      <c r="B862" s="4"/>
      <c r="C862" s="6"/>
      <c r="D862" s="4"/>
      <c r="E862" s="4"/>
      <c r="F862" s="4"/>
      <c r="G862" s="4"/>
      <c r="H862" s="4"/>
      <c r="I862" s="4"/>
      <c r="J862" s="4"/>
      <c r="K862" s="4"/>
      <c r="L862" s="4"/>
      <c r="M862" s="4"/>
      <c r="N862" s="4"/>
      <c r="O862" s="4"/>
    </row>
    <row r="863" spans="2:15" x14ac:dyDescent="0.2">
      <c r="B863" s="4"/>
      <c r="C863" s="6"/>
      <c r="D863" s="4"/>
      <c r="E863" s="4"/>
      <c r="F863" s="4"/>
      <c r="G863" s="4"/>
      <c r="H863" s="4"/>
      <c r="I863" s="4"/>
      <c r="J863" s="4"/>
      <c r="K863" s="4"/>
      <c r="L863" s="4"/>
      <c r="M863" s="4"/>
      <c r="N863" s="4"/>
      <c r="O863" s="4"/>
    </row>
    <row r="864" spans="2:15" x14ac:dyDescent="0.2">
      <c r="B864" s="4"/>
      <c r="C864" s="6"/>
      <c r="D864" s="4"/>
      <c r="E864" s="4"/>
      <c r="F864" s="4"/>
      <c r="G864" s="4"/>
      <c r="H864" s="4"/>
      <c r="I864" s="4"/>
      <c r="J864" s="4"/>
      <c r="K864" s="4"/>
      <c r="L864" s="4"/>
      <c r="M864" s="4"/>
      <c r="N864" s="4"/>
      <c r="O864" s="4"/>
    </row>
    <row r="865" spans="2:15" x14ac:dyDescent="0.2">
      <c r="B865" s="4"/>
      <c r="C865" s="6"/>
      <c r="D865" s="4"/>
      <c r="E865" s="4"/>
      <c r="F865" s="4"/>
      <c r="G865" s="4"/>
      <c r="H865" s="4"/>
      <c r="I865" s="4"/>
      <c r="J865" s="4"/>
      <c r="K865" s="4"/>
      <c r="L865" s="4"/>
      <c r="M865" s="4"/>
      <c r="N865" s="4"/>
      <c r="O865" s="4"/>
    </row>
    <row r="866" spans="2:15" x14ac:dyDescent="0.2">
      <c r="B866" s="4"/>
      <c r="C866" s="6"/>
      <c r="D866" s="4"/>
      <c r="E866" s="4"/>
      <c r="F866" s="4"/>
      <c r="G866" s="4"/>
      <c r="H866" s="4"/>
      <c r="I866" s="4"/>
      <c r="J866" s="4"/>
      <c r="K866" s="4"/>
      <c r="L866" s="4"/>
      <c r="M866" s="4"/>
      <c r="N866" s="4"/>
      <c r="O866" s="4"/>
    </row>
    <row r="867" spans="2:15" x14ac:dyDescent="0.2">
      <c r="B867" s="4"/>
      <c r="C867" s="6"/>
      <c r="D867" s="4"/>
      <c r="E867" s="4"/>
      <c r="F867" s="4"/>
      <c r="G867" s="4"/>
      <c r="H867" s="4"/>
      <c r="I867" s="4"/>
      <c r="J867" s="4"/>
      <c r="K867" s="4"/>
      <c r="L867" s="4"/>
      <c r="M867" s="4"/>
      <c r="N867" s="4"/>
      <c r="O867" s="4"/>
    </row>
    <row r="868" spans="2:15" x14ac:dyDescent="0.2">
      <c r="B868" s="4"/>
      <c r="C868" s="6"/>
      <c r="D868" s="4"/>
      <c r="E868" s="4"/>
      <c r="F868" s="4"/>
      <c r="G868" s="4"/>
      <c r="H868" s="4"/>
      <c r="I868" s="4"/>
      <c r="J868" s="4"/>
      <c r="K868" s="4"/>
      <c r="L868" s="4"/>
      <c r="M868" s="4"/>
      <c r="N868" s="4"/>
      <c r="O868" s="4"/>
    </row>
    <row r="869" spans="2:15" x14ac:dyDescent="0.2">
      <c r="B869" s="4"/>
      <c r="C869" s="6"/>
      <c r="D869" s="4"/>
      <c r="E869" s="4"/>
      <c r="F869" s="4"/>
      <c r="G869" s="4"/>
      <c r="H869" s="4"/>
      <c r="I869" s="4"/>
      <c r="J869" s="4"/>
      <c r="K869" s="4"/>
      <c r="L869" s="4"/>
      <c r="M869" s="4"/>
      <c r="N869" s="4"/>
      <c r="O869" s="4"/>
    </row>
    <row r="870" spans="2:15" x14ac:dyDescent="0.2">
      <c r="B870" s="4"/>
      <c r="C870" s="6"/>
      <c r="D870" s="4"/>
      <c r="E870" s="4"/>
      <c r="F870" s="4"/>
      <c r="G870" s="4"/>
      <c r="H870" s="4"/>
      <c r="I870" s="4"/>
      <c r="J870" s="4"/>
      <c r="K870" s="4"/>
      <c r="L870" s="4"/>
      <c r="M870" s="4"/>
      <c r="N870" s="4"/>
      <c r="O870" s="4"/>
    </row>
    <row r="871" spans="2:15" x14ac:dyDescent="0.2">
      <c r="B871" s="4"/>
      <c r="C871" s="6"/>
      <c r="D871" s="4"/>
      <c r="E871" s="4"/>
      <c r="F871" s="4"/>
      <c r="G871" s="4"/>
      <c r="H871" s="4"/>
      <c r="I871" s="4"/>
      <c r="J871" s="4"/>
      <c r="K871" s="4"/>
      <c r="L871" s="4"/>
      <c r="M871" s="4"/>
      <c r="N871" s="4"/>
      <c r="O871" s="4"/>
    </row>
    <row r="872" spans="2:15" x14ac:dyDescent="0.2">
      <c r="B872" s="4"/>
      <c r="C872" s="6"/>
      <c r="D872" s="4"/>
      <c r="E872" s="4"/>
      <c r="F872" s="4"/>
      <c r="G872" s="4"/>
      <c r="H872" s="4"/>
      <c r="I872" s="4"/>
      <c r="J872" s="4"/>
      <c r="K872" s="4"/>
      <c r="L872" s="4"/>
      <c r="M872" s="4"/>
      <c r="N872" s="4"/>
      <c r="O872" s="4"/>
    </row>
    <row r="873" spans="2:15" x14ac:dyDescent="0.2">
      <c r="B873" s="4"/>
      <c r="C873" s="6"/>
      <c r="D873" s="4"/>
      <c r="E873" s="4"/>
      <c r="F873" s="4"/>
      <c r="G873" s="4"/>
      <c r="H873" s="4"/>
      <c r="I873" s="4"/>
      <c r="J873" s="4"/>
      <c r="K873" s="4"/>
      <c r="L873" s="4"/>
      <c r="M873" s="4"/>
      <c r="N873" s="4"/>
      <c r="O873" s="4"/>
    </row>
    <row r="874" spans="2:15" x14ac:dyDescent="0.2">
      <c r="B874" s="4"/>
      <c r="C874" s="6"/>
      <c r="D874" s="4"/>
      <c r="E874" s="4"/>
      <c r="F874" s="4"/>
      <c r="G874" s="4"/>
      <c r="H874" s="4"/>
      <c r="I874" s="4"/>
      <c r="J874" s="4"/>
      <c r="K874" s="4"/>
      <c r="L874" s="4"/>
      <c r="M874" s="4"/>
      <c r="N874" s="4"/>
      <c r="O874" s="4"/>
    </row>
    <row r="875" spans="2:15" x14ac:dyDescent="0.2">
      <c r="B875" s="4"/>
      <c r="C875" s="6"/>
      <c r="D875" s="4"/>
      <c r="E875" s="4"/>
      <c r="F875" s="4"/>
      <c r="G875" s="4"/>
      <c r="H875" s="4"/>
      <c r="I875" s="4"/>
      <c r="J875" s="4"/>
      <c r="K875" s="4"/>
      <c r="L875" s="4"/>
      <c r="M875" s="4"/>
      <c r="N875" s="4"/>
      <c r="O875" s="4"/>
    </row>
    <row r="876" spans="2:15" x14ac:dyDescent="0.2">
      <c r="B876" s="4"/>
      <c r="C876" s="6"/>
      <c r="D876" s="4"/>
      <c r="E876" s="4"/>
      <c r="F876" s="4"/>
      <c r="G876" s="4"/>
      <c r="H876" s="4"/>
      <c r="I876" s="4"/>
      <c r="J876" s="4"/>
      <c r="K876" s="4"/>
      <c r="L876" s="4"/>
      <c r="M876" s="4"/>
      <c r="N876" s="4"/>
      <c r="O876" s="4"/>
    </row>
    <row r="877" spans="2:15" x14ac:dyDescent="0.2">
      <c r="B877" s="4"/>
      <c r="C877" s="6"/>
      <c r="D877" s="4"/>
      <c r="E877" s="4"/>
      <c r="F877" s="4"/>
      <c r="G877" s="4"/>
      <c r="H877" s="4"/>
      <c r="I877" s="4"/>
      <c r="J877" s="4"/>
      <c r="K877" s="4"/>
      <c r="L877" s="4"/>
      <c r="M877" s="4"/>
      <c r="N877" s="4"/>
      <c r="O877" s="4"/>
    </row>
    <row r="878" spans="2:15" x14ac:dyDescent="0.2">
      <c r="B878" s="4"/>
      <c r="C878" s="6"/>
      <c r="D878" s="4"/>
      <c r="E878" s="4"/>
      <c r="F878" s="4"/>
      <c r="G878" s="4"/>
      <c r="H878" s="4"/>
      <c r="I878" s="4"/>
      <c r="J878" s="4"/>
      <c r="K878" s="4"/>
      <c r="L878" s="4"/>
      <c r="M878" s="4"/>
      <c r="N878" s="4"/>
      <c r="O878" s="4"/>
    </row>
    <row r="879" spans="2:15" x14ac:dyDescent="0.2">
      <c r="B879" s="4"/>
      <c r="C879" s="6"/>
      <c r="D879" s="4"/>
      <c r="E879" s="4"/>
      <c r="F879" s="4"/>
      <c r="G879" s="4"/>
      <c r="H879" s="4"/>
      <c r="I879" s="4"/>
      <c r="J879" s="4"/>
      <c r="K879" s="4"/>
      <c r="L879" s="4"/>
      <c r="M879" s="4"/>
      <c r="N879" s="4"/>
      <c r="O879" s="4"/>
    </row>
    <row r="880" spans="2:15" x14ac:dyDescent="0.2">
      <c r="B880" s="4"/>
      <c r="C880" s="6"/>
      <c r="D880" s="4"/>
      <c r="E880" s="4"/>
      <c r="F880" s="4"/>
      <c r="G880" s="4"/>
      <c r="H880" s="4"/>
      <c r="I880" s="4"/>
      <c r="J880" s="4"/>
      <c r="K880" s="4"/>
      <c r="L880" s="4"/>
      <c r="M880" s="4"/>
      <c r="N880" s="4"/>
      <c r="O880" s="4"/>
    </row>
    <row r="881" spans="2:15" x14ac:dyDescent="0.2">
      <c r="B881" s="4"/>
      <c r="C881" s="6"/>
      <c r="D881" s="4"/>
      <c r="E881" s="4"/>
      <c r="F881" s="4"/>
      <c r="G881" s="4"/>
      <c r="H881" s="4"/>
      <c r="I881" s="4"/>
      <c r="J881" s="4"/>
      <c r="K881" s="4"/>
      <c r="L881" s="4"/>
      <c r="M881" s="4"/>
      <c r="N881" s="4"/>
      <c r="O881" s="4"/>
    </row>
    <row r="882" spans="2:15" x14ac:dyDescent="0.2">
      <c r="B882" s="4"/>
      <c r="C882" s="6"/>
      <c r="D882" s="4"/>
      <c r="E882" s="4"/>
      <c r="F882" s="4"/>
      <c r="G882" s="4"/>
      <c r="H882" s="4"/>
      <c r="I882" s="4"/>
      <c r="J882" s="4"/>
      <c r="K882" s="4"/>
      <c r="L882" s="4"/>
      <c r="M882" s="4"/>
      <c r="N882" s="4"/>
      <c r="O882" s="4"/>
    </row>
    <row r="883" spans="2:15" x14ac:dyDescent="0.2">
      <c r="B883" s="4"/>
      <c r="C883" s="6"/>
      <c r="D883" s="4"/>
      <c r="E883" s="4"/>
      <c r="F883" s="4"/>
      <c r="G883" s="4"/>
      <c r="H883" s="4"/>
      <c r="I883" s="4"/>
      <c r="J883" s="4"/>
      <c r="K883" s="4"/>
      <c r="L883" s="4"/>
      <c r="M883" s="4"/>
      <c r="N883" s="4"/>
      <c r="O883" s="4"/>
    </row>
    <row r="884" spans="2:15" x14ac:dyDescent="0.2">
      <c r="B884" s="4"/>
      <c r="C884" s="6"/>
      <c r="D884" s="4"/>
      <c r="E884" s="4"/>
      <c r="F884" s="4"/>
      <c r="G884" s="4"/>
      <c r="H884" s="4"/>
      <c r="I884" s="4"/>
      <c r="J884" s="4"/>
      <c r="K884" s="4"/>
      <c r="L884" s="4"/>
      <c r="M884" s="4"/>
      <c r="N884" s="4"/>
      <c r="O884" s="4"/>
    </row>
    <row r="885" spans="2:15" x14ac:dyDescent="0.2">
      <c r="B885" s="4"/>
      <c r="C885" s="6"/>
      <c r="D885" s="4"/>
      <c r="E885" s="4"/>
      <c r="F885" s="4"/>
      <c r="G885" s="4"/>
      <c r="H885" s="4"/>
      <c r="I885" s="4"/>
      <c r="J885" s="4"/>
      <c r="K885" s="4"/>
      <c r="L885" s="4"/>
      <c r="M885" s="4"/>
      <c r="N885" s="4"/>
      <c r="O885" s="4"/>
    </row>
    <row r="886" spans="2:15" x14ac:dyDescent="0.2">
      <c r="B886" s="4"/>
      <c r="C886" s="6"/>
      <c r="D886" s="4"/>
      <c r="E886" s="4"/>
      <c r="F886" s="4"/>
      <c r="G886" s="4"/>
      <c r="H886" s="4"/>
      <c r="I886" s="4"/>
      <c r="J886" s="4"/>
      <c r="K886" s="4"/>
      <c r="L886" s="4"/>
      <c r="M886" s="4"/>
      <c r="N886" s="4"/>
      <c r="O886" s="4"/>
    </row>
    <row r="887" spans="2:15" x14ac:dyDescent="0.2">
      <c r="B887" s="4"/>
      <c r="C887" s="6"/>
      <c r="D887" s="4"/>
      <c r="E887" s="4"/>
      <c r="F887" s="4"/>
      <c r="G887" s="4"/>
      <c r="H887" s="4"/>
      <c r="I887" s="4"/>
      <c r="J887" s="4"/>
      <c r="K887" s="4"/>
      <c r="L887" s="4"/>
      <c r="M887" s="4"/>
      <c r="N887" s="4"/>
      <c r="O887" s="4"/>
    </row>
    <row r="888" spans="2:15" x14ac:dyDescent="0.2">
      <c r="B888" s="4"/>
      <c r="C888" s="6"/>
      <c r="D888" s="4"/>
      <c r="E888" s="4"/>
      <c r="F888" s="4"/>
      <c r="G888" s="4"/>
      <c r="H888" s="4"/>
      <c r="I888" s="4"/>
      <c r="J888" s="4"/>
      <c r="K888" s="4"/>
      <c r="L888" s="4"/>
      <c r="M888" s="4"/>
      <c r="N888" s="4"/>
      <c r="O888" s="4"/>
    </row>
    <row r="889" spans="2:15" x14ac:dyDescent="0.2">
      <c r="B889" s="4"/>
      <c r="C889" s="6"/>
      <c r="D889" s="4"/>
      <c r="E889" s="4"/>
      <c r="F889" s="4"/>
      <c r="G889" s="4"/>
      <c r="H889" s="4"/>
      <c r="I889" s="4"/>
      <c r="J889" s="4"/>
      <c r="K889" s="4"/>
      <c r="L889" s="4"/>
      <c r="M889" s="4"/>
      <c r="N889" s="4"/>
      <c r="O889" s="4"/>
    </row>
    <row r="890" spans="2:15" x14ac:dyDescent="0.2">
      <c r="B890" s="4"/>
      <c r="C890" s="6"/>
      <c r="D890" s="4"/>
      <c r="E890" s="4"/>
      <c r="F890" s="4"/>
      <c r="G890" s="4"/>
      <c r="H890" s="4"/>
      <c r="I890" s="4"/>
      <c r="J890" s="4"/>
      <c r="K890" s="4"/>
      <c r="L890" s="4"/>
      <c r="M890" s="4"/>
      <c r="N890" s="4"/>
      <c r="O890" s="4"/>
    </row>
    <row r="891" spans="2:15" x14ac:dyDescent="0.2">
      <c r="B891" s="4"/>
      <c r="C891" s="6"/>
      <c r="D891" s="4"/>
      <c r="E891" s="4"/>
      <c r="F891" s="4"/>
      <c r="G891" s="4"/>
      <c r="H891" s="4"/>
      <c r="I891" s="4"/>
      <c r="J891" s="4"/>
      <c r="K891" s="4"/>
      <c r="L891" s="4"/>
      <c r="M891" s="4"/>
      <c r="N891" s="4"/>
      <c r="O891" s="4"/>
    </row>
    <row r="892" spans="2:15" x14ac:dyDescent="0.2">
      <c r="B892" s="4"/>
      <c r="C892" s="6"/>
      <c r="D892" s="4"/>
      <c r="E892" s="4"/>
      <c r="F892" s="4"/>
      <c r="G892" s="4"/>
      <c r="H892" s="4"/>
      <c r="I892" s="4"/>
      <c r="J892" s="4"/>
      <c r="K892" s="4"/>
      <c r="L892" s="4"/>
      <c r="M892" s="4"/>
      <c r="N892" s="4"/>
      <c r="O892" s="4"/>
    </row>
    <row r="893" spans="2:15" x14ac:dyDescent="0.2">
      <c r="B893" s="4"/>
      <c r="C893" s="6"/>
      <c r="D893" s="4"/>
      <c r="E893" s="4"/>
      <c r="F893" s="4"/>
      <c r="G893" s="4"/>
      <c r="H893" s="4"/>
      <c r="I893" s="4"/>
      <c r="J893" s="4"/>
      <c r="K893" s="4"/>
      <c r="L893" s="4"/>
      <c r="M893" s="4"/>
      <c r="N893" s="4"/>
      <c r="O893" s="4"/>
    </row>
    <row r="894" spans="2:15" x14ac:dyDescent="0.2">
      <c r="B894" s="4"/>
      <c r="C894" s="6"/>
      <c r="D894" s="4"/>
      <c r="E894" s="4"/>
      <c r="F894" s="4"/>
      <c r="G894" s="4"/>
      <c r="H894" s="4"/>
      <c r="I894" s="4"/>
      <c r="J894" s="4"/>
      <c r="K894" s="4"/>
      <c r="L894" s="4"/>
      <c r="M894" s="4"/>
      <c r="N894" s="4"/>
      <c r="O894" s="4"/>
    </row>
    <row r="895" spans="2:15" x14ac:dyDescent="0.2">
      <c r="B895" s="4"/>
      <c r="C895" s="6"/>
      <c r="D895" s="4"/>
      <c r="E895" s="4"/>
      <c r="F895" s="4"/>
      <c r="G895" s="4"/>
      <c r="H895" s="4"/>
      <c r="I895" s="4"/>
      <c r="J895" s="4"/>
      <c r="K895" s="4"/>
      <c r="L895" s="4"/>
      <c r="M895" s="4"/>
      <c r="N895" s="4"/>
      <c r="O895" s="4"/>
    </row>
    <row r="896" spans="2:15" x14ac:dyDescent="0.2">
      <c r="B896" s="4"/>
      <c r="C896" s="6"/>
      <c r="D896" s="4"/>
      <c r="E896" s="4"/>
      <c r="F896" s="4"/>
      <c r="G896" s="4"/>
      <c r="H896" s="4"/>
      <c r="I896" s="4"/>
      <c r="J896" s="4"/>
      <c r="K896" s="4"/>
      <c r="L896" s="4"/>
      <c r="M896" s="4"/>
      <c r="N896" s="4"/>
      <c r="O896" s="4"/>
    </row>
    <row r="897" spans="2:15" x14ac:dyDescent="0.2">
      <c r="B897" s="4"/>
      <c r="C897" s="6"/>
      <c r="D897" s="4"/>
      <c r="E897" s="4"/>
      <c r="F897" s="4"/>
      <c r="G897" s="4"/>
      <c r="H897" s="4"/>
      <c r="I897" s="4"/>
      <c r="J897" s="4"/>
      <c r="K897" s="4"/>
      <c r="L897" s="4"/>
      <c r="M897" s="4"/>
      <c r="N897" s="4"/>
      <c r="O897" s="4"/>
    </row>
    <row r="898" spans="2:15" x14ac:dyDescent="0.2">
      <c r="B898" s="4"/>
      <c r="C898" s="6"/>
      <c r="D898" s="4"/>
      <c r="E898" s="4"/>
      <c r="F898" s="4"/>
      <c r="G898" s="4"/>
      <c r="H898" s="4"/>
      <c r="I898" s="4"/>
      <c r="J898" s="4"/>
      <c r="K898" s="4"/>
      <c r="L898" s="4"/>
      <c r="M898" s="4"/>
      <c r="N898" s="4"/>
      <c r="O898" s="4"/>
    </row>
    <row r="899" spans="2:15" x14ac:dyDescent="0.2">
      <c r="B899" s="4"/>
      <c r="C899" s="6"/>
      <c r="D899" s="4"/>
      <c r="E899" s="4"/>
      <c r="F899" s="4"/>
      <c r="G899" s="4"/>
      <c r="H899" s="4"/>
      <c r="I899" s="4"/>
      <c r="J899" s="4"/>
      <c r="K899" s="4"/>
      <c r="L899" s="4"/>
      <c r="M899" s="4"/>
      <c r="N899" s="4"/>
      <c r="O899" s="4"/>
    </row>
    <row r="900" spans="2:15" x14ac:dyDescent="0.2">
      <c r="B900" s="4"/>
      <c r="C900" s="6"/>
      <c r="D900" s="4"/>
      <c r="E900" s="4"/>
      <c r="F900" s="4"/>
      <c r="G900" s="4"/>
      <c r="H900" s="4"/>
      <c r="I900" s="4"/>
      <c r="J900" s="4"/>
      <c r="K900" s="4"/>
      <c r="L900" s="4"/>
      <c r="M900" s="4"/>
      <c r="N900" s="4"/>
      <c r="O900" s="4"/>
    </row>
    <row r="901" spans="2:15" x14ac:dyDescent="0.2">
      <c r="B901" s="4"/>
      <c r="C901" s="6"/>
      <c r="D901" s="4"/>
      <c r="E901" s="4"/>
      <c r="F901" s="4"/>
      <c r="G901" s="4"/>
      <c r="H901" s="4"/>
      <c r="I901" s="4"/>
      <c r="J901" s="4"/>
      <c r="K901" s="4"/>
      <c r="L901" s="4"/>
      <c r="M901" s="4"/>
      <c r="N901" s="4"/>
      <c r="O901" s="4"/>
    </row>
    <row r="902" spans="2:15" x14ac:dyDescent="0.2">
      <c r="B902" s="4"/>
      <c r="C902" s="6"/>
      <c r="D902" s="4"/>
      <c r="E902" s="4"/>
      <c r="F902" s="4"/>
      <c r="G902" s="4"/>
      <c r="H902" s="4"/>
      <c r="I902" s="4"/>
      <c r="J902" s="4"/>
      <c r="K902" s="4"/>
      <c r="L902" s="4"/>
      <c r="M902" s="4"/>
      <c r="N902" s="4"/>
      <c r="O902" s="4"/>
    </row>
    <row r="903" spans="2:15" x14ac:dyDescent="0.2">
      <c r="B903" s="4"/>
      <c r="C903" s="6"/>
      <c r="D903" s="4"/>
      <c r="E903" s="4"/>
      <c r="F903" s="4"/>
      <c r="G903" s="4"/>
      <c r="H903" s="4"/>
      <c r="I903" s="4"/>
      <c r="J903" s="4"/>
      <c r="K903" s="4"/>
      <c r="L903" s="4"/>
      <c r="M903" s="4"/>
      <c r="N903" s="4"/>
      <c r="O903" s="4"/>
    </row>
    <row r="904" spans="2:15" x14ac:dyDescent="0.2">
      <c r="B904" s="4"/>
      <c r="C904" s="6"/>
      <c r="D904" s="4"/>
      <c r="E904" s="4"/>
      <c r="F904" s="4"/>
      <c r="G904" s="4"/>
      <c r="H904" s="4"/>
      <c r="I904" s="4"/>
      <c r="J904" s="4"/>
      <c r="K904" s="4"/>
      <c r="L904" s="4"/>
      <c r="M904" s="4"/>
      <c r="N904" s="4"/>
      <c r="O904" s="4"/>
    </row>
    <row r="905" spans="2:15" x14ac:dyDescent="0.2">
      <c r="B905" s="4"/>
      <c r="C905" s="6"/>
      <c r="D905" s="4"/>
      <c r="E905" s="4"/>
      <c r="F905" s="4"/>
      <c r="G905" s="4"/>
      <c r="H905" s="4"/>
      <c r="I905" s="4"/>
      <c r="J905" s="4"/>
      <c r="K905" s="4"/>
      <c r="L905" s="4"/>
      <c r="M905" s="4"/>
      <c r="N905" s="4"/>
      <c r="O905" s="4"/>
    </row>
    <row r="906" spans="2:15" x14ac:dyDescent="0.2">
      <c r="B906" s="4"/>
      <c r="C906" s="6"/>
      <c r="D906" s="4"/>
      <c r="E906" s="4"/>
      <c r="F906" s="4"/>
      <c r="G906" s="4"/>
      <c r="H906" s="4"/>
      <c r="I906" s="4"/>
      <c r="J906" s="4"/>
      <c r="K906" s="4"/>
      <c r="L906" s="4"/>
      <c r="M906" s="4"/>
      <c r="N906" s="4"/>
      <c r="O906" s="4"/>
    </row>
    <row r="907" spans="2:15" x14ac:dyDescent="0.2">
      <c r="B907" s="4"/>
      <c r="C907" s="6"/>
      <c r="D907" s="4"/>
      <c r="E907" s="4"/>
      <c r="F907" s="4"/>
      <c r="G907" s="4"/>
      <c r="H907" s="4"/>
      <c r="I907" s="4"/>
      <c r="J907" s="4"/>
      <c r="K907" s="4"/>
      <c r="L907" s="4"/>
      <c r="M907" s="4"/>
      <c r="N907" s="4"/>
      <c r="O907" s="4"/>
    </row>
    <row r="908" spans="2:15" x14ac:dyDescent="0.2">
      <c r="B908" s="4"/>
      <c r="C908" s="6"/>
      <c r="D908" s="4"/>
      <c r="E908" s="4"/>
      <c r="F908" s="4"/>
      <c r="G908" s="4"/>
      <c r="H908" s="4"/>
      <c r="I908" s="4"/>
      <c r="J908" s="4"/>
      <c r="K908" s="4"/>
      <c r="L908" s="4"/>
      <c r="M908" s="4"/>
      <c r="N908" s="4"/>
      <c r="O908" s="4"/>
    </row>
    <row r="909" spans="2:15" x14ac:dyDescent="0.2">
      <c r="B909" s="4"/>
      <c r="C909" s="6"/>
      <c r="D909" s="4"/>
      <c r="E909" s="4"/>
      <c r="F909" s="4"/>
      <c r="G909" s="4"/>
      <c r="H909" s="4"/>
      <c r="I909" s="4"/>
      <c r="J909" s="4"/>
      <c r="K909" s="4"/>
      <c r="L909" s="4"/>
      <c r="M909" s="4"/>
      <c r="N909" s="4"/>
      <c r="O909" s="4"/>
    </row>
    <row r="910" spans="2:15" x14ac:dyDescent="0.2">
      <c r="B910" s="4"/>
      <c r="C910" s="6"/>
      <c r="D910" s="4"/>
      <c r="E910" s="4"/>
      <c r="F910" s="4"/>
      <c r="G910" s="4"/>
      <c r="H910" s="4"/>
      <c r="I910" s="4"/>
      <c r="J910" s="4"/>
      <c r="K910" s="4"/>
      <c r="L910" s="4"/>
      <c r="M910" s="4"/>
      <c r="N910" s="4"/>
      <c r="O910" s="4"/>
    </row>
    <row r="911" spans="2:15" x14ac:dyDescent="0.2">
      <c r="B911" s="4"/>
      <c r="C911" s="6"/>
      <c r="D911" s="4"/>
      <c r="E911" s="4"/>
      <c r="F911" s="4"/>
      <c r="G911" s="4"/>
      <c r="H911" s="4"/>
      <c r="I911" s="4"/>
      <c r="J911" s="4"/>
      <c r="K911" s="4"/>
      <c r="L911" s="4"/>
      <c r="M911" s="4"/>
      <c r="N911" s="4"/>
      <c r="O911" s="4"/>
    </row>
    <row r="912" spans="2:15" x14ac:dyDescent="0.2">
      <c r="B912" s="4"/>
      <c r="C912" s="6"/>
      <c r="D912" s="4"/>
      <c r="E912" s="4"/>
      <c r="F912" s="4"/>
      <c r="G912" s="4"/>
      <c r="H912" s="4"/>
      <c r="I912" s="4"/>
      <c r="J912" s="4"/>
      <c r="K912" s="4"/>
      <c r="L912" s="4"/>
      <c r="M912" s="4"/>
      <c r="N912" s="4"/>
      <c r="O912" s="4"/>
    </row>
    <row r="913" spans="2:15" x14ac:dyDescent="0.2">
      <c r="B913" s="4"/>
      <c r="C913" s="6"/>
      <c r="D913" s="4"/>
      <c r="E913" s="4"/>
      <c r="F913" s="4"/>
      <c r="G913" s="4"/>
      <c r="H913" s="4"/>
      <c r="I913" s="4"/>
      <c r="J913" s="4"/>
      <c r="K913" s="4"/>
      <c r="L913" s="4"/>
      <c r="M913" s="4"/>
      <c r="N913" s="4"/>
      <c r="O913" s="4"/>
    </row>
    <row r="914" spans="2:15" x14ac:dyDescent="0.2">
      <c r="B914" s="4"/>
      <c r="C914" s="6"/>
      <c r="D914" s="4"/>
      <c r="E914" s="4"/>
      <c r="F914" s="4"/>
      <c r="G914" s="4"/>
      <c r="H914" s="4"/>
      <c r="I914" s="4"/>
      <c r="J914" s="4"/>
      <c r="K914" s="4"/>
      <c r="L914" s="4"/>
      <c r="M914" s="4"/>
      <c r="N914" s="4"/>
      <c r="O914" s="4"/>
    </row>
    <row r="915" spans="2:15" x14ac:dyDescent="0.2">
      <c r="B915" s="4"/>
      <c r="C915" s="6"/>
      <c r="D915" s="4"/>
      <c r="E915" s="4"/>
      <c r="F915" s="4"/>
      <c r="G915" s="4"/>
      <c r="H915" s="4"/>
      <c r="I915" s="4"/>
      <c r="J915" s="4"/>
      <c r="K915" s="4"/>
      <c r="L915" s="4"/>
      <c r="M915" s="4"/>
      <c r="N915" s="4"/>
      <c r="O915" s="4"/>
    </row>
    <row r="916" spans="2:15" x14ac:dyDescent="0.2">
      <c r="B916" s="4"/>
      <c r="C916" s="6"/>
      <c r="D916" s="4"/>
      <c r="E916" s="4"/>
      <c r="F916" s="4"/>
      <c r="G916" s="4"/>
      <c r="H916" s="4"/>
      <c r="I916" s="4"/>
      <c r="J916" s="4"/>
      <c r="K916" s="4"/>
      <c r="L916" s="4"/>
      <c r="M916" s="4"/>
      <c r="N916" s="4"/>
      <c r="O916" s="4"/>
    </row>
    <row r="917" spans="2:15" x14ac:dyDescent="0.2">
      <c r="B917" s="4"/>
      <c r="C917" s="6"/>
      <c r="D917" s="4"/>
      <c r="E917" s="4"/>
      <c r="F917" s="4"/>
      <c r="G917" s="4"/>
      <c r="H917" s="4"/>
      <c r="I917" s="4"/>
      <c r="J917" s="4"/>
      <c r="K917" s="4"/>
      <c r="L917" s="4"/>
      <c r="M917" s="4"/>
      <c r="N917" s="4"/>
      <c r="O917" s="4"/>
    </row>
    <row r="918" spans="2:15" x14ac:dyDescent="0.2">
      <c r="B918" s="4"/>
      <c r="C918" s="6"/>
      <c r="D918" s="4"/>
      <c r="E918" s="4"/>
      <c r="F918" s="4"/>
      <c r="G918" s="4"/>
      <c r="H918" s="4"/>
      <c r="I918" s="4"/>
      <c r="J918" s="4"/>
      <c r="K918" s="4"/>
      <c r="L918" s="4"/>
      <c r="M918" s="4"/>
      <c r="N918" s="4"/>
      <c r="O918" s="4"/>
    </row>
    <row r="919" spans="2:15" x14ac:dyDescent="0.2">
      <c r="B919" s="4"/>
      <c r="C919" s="6"/>
      <c r="D919" s="4"/>
      <c r="E919" s="4"/>
      <c r="F919" s="4"/>
      <c r="G919" s="4"/>
      <c r="H919" s="4"/>
      <c r="I919" s="4"/>
      <c r="J919" s="4"/>
      <c r="K919" s="4"/>
      <c r="L919" s="4"/>
      <c r="M919" s="4"/>
      <c r="N919" s="4"/>
      <c r="O919" s="4"/>
    </row>
    <row r="920" spans="2:15" x14ac:dyDescent="0.2">
      <c r="B920" s="4"/>
      <c r="C920" s="6"/>
      <c r="D920" s="4"/>
      <c r="E920" s="4"/>
      <c r="F920" s="4"/>
      <c r="G920" s="4"/>
      <c r="H920" s="4"/>
      <c r="I920" s="4"/>
      <c r="J920" s="4"/>
      <c r="K920" s="4"/>
      <c r="L920" s="4"/>
      <c r="M920" s="4"/>
      <c r="N920" s="4"/>
      <c r="O920" s="4"/>
    </row>
    <row r="921" spans="2:15" x14ac:dyDescent="0.2">
      <c r="B921" s="4"/>
      <c r="C921" s="6"/>
      <c r="D921" s="4"/>
      <c r="E921" s="4"/>
      <c r="F921" s="4"/>
      <c r="G921" s="4"/>
      <c r="H921" s="4"/>
      <c r="I921" s="4"/>
      <c r="J921" s="4"/>
      <c r="K921" s="4"/>
      <c r="L921" s="4"/>
      <c r="M921" s="4"/>
      <c r="N921" s="4"/>
      <c r="O921" s="4"/>
    </row>
    <row r="922" spans="2:15" x14ac:dyDescent="0.2">
      <c r="B922" s="4"/>
      <c r="C922" s="6"/>
      <c r="D922" s="4"/>
      <c r="E922" s="4"/>
      <c r="F922" s="4"/>
      <c r="G922" s="4"/>
      <c r="H922" s="4"/>
      <c r="I922" s="4"/>
      <c r="J922" s="4"/>
      <c r="K922" s="4"/>
      <c r="L922" s="4"/>
      <c r="M922" s="4"/>
      <c r="N922" s="4"/>
      <c r="O922" s="4"/>
    </row>
    <row r="923" spans="2:15" x14ac:dyDescent="0.2">
      <c r="B923" s="4"/>
      <c r="C923" s="6"/>
      <c r="D923" s="4"/>
      <c r="E923" s="4"/>
      <c r="F923" s="4"/>
      <c r="G923" s="4"/>
      <c r="H923" s="4"/>
      <c r="I923" s="4"/>
      <c r="J923" s="4"/>
      <c r="K923" s="4"/>
      <c r="L923" s="4"/>
      <c r="M923" s="4"/>
      <c r="N923" s="4"/>
      <c r="O923" s="4"/>
    </row>
    <row r="924" spans="2:15" x14ac:dyDescent="0.2">
      <c r="B924" s="4"/>
      <c r="C924" s="6"/>
      <c r="D924" s="4"/>
      <c r="E924" s="4"/>
      <c r="F924" s="4"/>
      <c r="G924" s="4"/>
      <c r="H924" s="4"/>
      <c r="I924" s="4"/>
      <c r="J924" s="4"/>
      <c r="K924" s="4"/>
      <c r="L924" s="4"/>
      <c r="M924" s="4"/>
      <c r="N924" s="4"/>
      <c r="O924" s="4"/>
    </row>
    <row r="925" spans="2:15" x14ac:dyDescent="0.2">
      <c r="B925" s="4"/>
      <c r="C925" s="6"/>
      <c r="D925" s="4"/>
      <c r="E925" s="4"/>
      <c r="F925" s="4"/>
      <c r="G925" s="4"/>
      <c r="H925" s="4"/>
      <c r="I925" s="4"/>
      <c r="J925" s="4"/>
      <c r="K925" s="4"/>
      <c r="L925" s="4"/>
      <c r="M925" s="4"/>
      <c r="N925" s="4"/>
      <c r="O925" s="4"/>
    </row>
    <row r="926" spans="2:15" x14ac:dyDescent="0.2">
      <c r="B926" s="4"/>
      <c r="C926" s="6"/>
      <c r="D926" s="4"/>
      <c r="E926" s="4"/>
      <c r="F926" s="4"/>
      <c r="G926" s="4"/>
      <c r="H926" s="4"/>
      <c r="I926" s="4"/>
      <c r="J926" s="4"/>
      <c r="K926" s="4"/>
      <c r="L926" s="4"/>
      <c r="M926" s="4"/>
      <c r="N926" s="4"/>
      <c r="O926" s="4"/>
    </row>
    <row r="927" spans="2:15" x14ac:dyDescent="0.2">
      <c r="B927" s="4"/>
      <c r="C927" s="6"/>
      <c r="D927" s="4"/>
      <c r="E927" s="4"/>
      <c r="F927" s="4"/>
      <c r="G927" s="4"/>
      <c r="H927" s="4"/>
      <c r="I927" s="4"/>
      <c r="J927" s="4"/>
      <c r="K927" s="4"/>
      <c r="L927" s="4"/>
      <c r="M927" s="4"/>
      <c r="N927" s="4"/>
      <c r="O927" s="4"/>
    </row>
    <row r="928" spans="2:15" x14ac:dyDescent="0.2">
      <c r="B928" s="4"/>
      <c r="C928" s="6"/>
      <c r="D928" s="4"/>
      <c r="E928" s="4"/>
      <c r="F928" s="4"/>
      <c r="G928" s="4"/>
      <c r="H928" s="4"/>
      <c r="I928" s="4"/>
      <c r="J928" s="4"/>
      <c r="K928" s="4"/>
      <c r="L928" s="4"/>
      <c r="M928" s="4"/>
      <c r="N928" s="4"/>
      <c r="O928" s="4"/>
    </row>
    <row r="929" spans="2:15" x14ac:dyDescent="0.2">
      <c r="B929" s="4"/>
      <c r="C929" s="6"/>
      <c r="D929" s="4"/>
      <c r="E929" s="4"/>
      <c r="F929" s="4"/>
      <c r="G929" s="4"/>
      <c r="H929" s="4"/>
      <c r="I929" s="4"/>
      <c r="J929" s="4"/>
      <c r="K929" s="4"/>
      <c r="L929" s="4"/>
      <c r="M929" s="4"/>
      <c r="N929" s="4"/>
      <c r="O929" s="4"/>
    </row>
    <row r="930" spans="2:15" x14ac:dyDescent="0.2">
      <c r="B930" s="4"/>
      <c r="C930" s="6"/>
      <c r="D930" s="4"/>
      <c r="E930" s="4"/>
      <c r="F930" s="4"/>
      <c r="G930" s="4"/>
      <c r="H930" s="4"/>
      <c r="I930" s="4"/>
      <c r="J930" s="4"/>
      <c r="K930" s="4"/>
      <c r="L930" s="4"/>
      <c r="M930" s="4"/>
      <c r="N930" s="4"/>
      <c r="O930" s="4"/>
    </row>
    <row r="931" spans="2:15" x14ac:dyDescent="0.2">
      <c r="B931" s="4"/>
      <c r="C931" s="6"/>
      <c r="D931" s="4"/>
      <c r="E931" s="4"/>
      <c r="F931" s="4"/>
      <c r="G931" s="4"/>
      <c r="H931" s="4"/>
      <c r="I931" s="4"/>
      <c r="J931" s="4"/>
      <c r="K931" s="4"/>
      <c r="L931" s="4"/>
      <c r="M931" s="4"/>
      <c r="N931" s="4"/>
      <c r="O931" s="4"/>
    </row>
    <row r="932" spans="2:15" x14ac:dyDescent="0.2">
      <c r="B932" s="4"/>
      <c r="C932" s="6"/>
      <c r="D932" s="4"/>
      <c r="E932" s="4"/>
      <c r="F932" s="4"/>
      <c r="G932" s="4"/>
      <c r="H932" s="4"/>
      <c r="I932" s="4"/>
      <c r="J932" s="4"/>
      <c r="K932" s="4"/>
      <c r="L932" s="4"/>
      <c r="M932" s="4"/>
      <c r="N932" s="4"/>
      <c r="O932" s="4"/>
    </row>
    <row r="933" spans="2:15" x14ac:dyDescent="0.2">
      <c r="B933" s="4"/>
      <c r="C933" s="6"/>
      <c r="D933" s="4"/>
      <c r="E933" s="4"/>
      <c r="F933" s="4"/>
      <c r="G933" s="4"/>
      <c r="H933" s="4"/>
      <c r="I933" s="4"/>
      <c r="J933" s="4"/>
      <c r="K933" s="4"/>
      <c r="L933" s="4"/>
      <c r="M933" s="4"/>
      <c r="N933" s="4"/>
      <c r="O933" s="4"/>
    </row>
    <row r="934" spans="2:15" x14ac:dyDescent="0.2">
      <c r="B934" s="4"/>
      <c r="C934" s="6"/>
      <c r="D934" s="4"/>
      <c r="E934" s="4"/>
      <c r="F934" s="4"/>
      <c r="G934" s="4"/>
      <c r="H934" s="4"/>
      <c r="I934" s="4"/>
      <c r="J934" s="4"/>
      <c r="K934" s="4"/>
      <c r="L934" s="4"/>
      <c r="M934" s="4"/>
      <c r="N934" s="4"/>
      <c r="O934" s="4"/>
    </row>
    <row r="935" spans="2:15" x14ac:dyDescent="0.2">
      <c r="B935" s="4"/>
      <c r="C935" s="6"/>
      <c r="D935" s="4"/>
      <c r="E935" s="4"/>
      <c r="F935" s="4"/>
      <c r="G935" s="4"/>
      <c r="H935" s="4"/>
      <c r="I935" s="4"/>
      <c r="J935" s="4"/>
      <c r="K935" s="4"/>
      <c r="L935" s="4"/>
      <c r="M935" s="4"/>
      <c r="N935" s="4"/>
      <c r="O935" s="4"/>
    </row>
    <row r="936" spans="2:15" x14ac:dyDescent="0.2">
      <c r="B936" s="4"/>
      <c r="C936" s="6"/>
      <c r="D936" s="4"/>
      <c r="E936" s="4"/>
      <c r="F936" s="4"/>
      <c r="G936" s="4"/>
      <c r="H936" s="4"/>
      <c r="I936" s="4"/>
      <c r="J936" s="4"/>
      <c r="K936" s="4"/>
      <c r="L936" s="4"/>
      <c r="M936" s="4"/>
      <c r="N936" s="4"/>
      <c r="O936" s="4"/>
    </row>
    <row r="937" spans="2:15" x14ac:dyDescent="0.2">
      <c r="B937" s="4"/>
      <c r="C937" s="6"/>
      <c r="D937" s="4"/>
      <c r="E937" s="4"/>
      <c r="F937" s="4"/>
      <c r="G937" s="4"/>
      <c r="H937" s="4"/>
      <c r="I937" s="4"/>
      <c r="J937" s="4"/>
      <c r="K937" s="4"/>
      <c r="L937" s="4"/>
      <c r="M937" s="4"/>
      <c r="N937" s="4"/>
      <c r="O937" s="4"/>
    </row>
    <row r="938" spans="2:15" x14ac:dyDescent="0.2">
      <c r="B938" s="4"/>
      <c r="C938" s="6"/>
      <c r="D938" s="4"/>
      <c r="E938" s="4"/>
      <c r="F938" s="4"/>
      <c r="G938" s="4"/>
      <c r="H938" s="4"/>
      <c r="I938" s="4"/>
      <c r="J938" s="4"/>
      <c r="K938" s="4"/>
      <c r="L938" s="4"/>
      <c r="M938" s="4"/>
      <c r="N938" s="4"/>
      <c r="O938" s="4"/>
    </row>
    <row r="939" spans="2:15" x14ac:dyDescent="0.2">
      <c r="B939" s="4"/>
      <c r="C939" s="6"/>
      <c r="D939" s="4"/>
      <c r="E939" s="4"/>
      <c r="F939" s="4"/>
      <c r="G939" s="4"/>
      <c r="H939" s="4"/>
      <c r="I939" s="4"/>
      <c r="J939" s="4"/>
      <c r="K939" s="4"/>
      <c r="L939" s="4"/>
      <c r="M939" s="4"/>
      <c r="N939" s="4"/>
      <c r="O939" s="4"/>
    </row>
    <row r="940" spans="2:15" x14ac:dyDescent="0.2">
      <c r="B940" s="4"/>
      <c r="C940" s="6"/>
      <c r="D940" s="4"/>
      <c r="E940" s="4"/>
      <c r="F940" s="4"/>
      <c r="G940" s="4"/>
      <c r="H940" s="4"/>
      <c r="I940" s="4"/>
      <c r="J940" s="4"/>
      <c r="K940" s="4"/>
      <c r="L940" s="4"/>
      <c r="M940" s="4"/>
      <c r="N940" s="4"/>
      <c r="O940" s="4"/>
    </row>
    <row r="941" spans="2:15" x14ac:dyDescent="0.2">
      <c r="B941" s="4"/>
      <c r="C941" s="6"/>
      <c r="D941" s="4"/>
      <c r="E941" s="4"/>
      <c r="F941" s="4"/>
      <c r="G941" s="4"/>
      <c r="H941" s="4"/>
      <c r="I941" s="4"/>
      <c r="J941" s="4"/>
      <c r="K941" s="4"/>
      <c r="L941" s="4"/>
      <c r="M941" s="4"/>
      <c r="N941" s="4"/>
      <c r="O941" s="4"/>
    </row>
    <row r="942" spans="2:15" x14ac:dyDescent="0.2">
      <c r="B942" s="4"/>
      <c r="C942" s="6"/>
      <c r="D942" s="4"/>
      <c r="E942" s="4"/>
      <c r="F942" s="4"/>
      <c r="G942" s="4"/>
      <c r="H942" s="4"/>
      <c r="I942" s="4"/>
      <c r="J942" s="4"/>
      <c r="K942" s="4"/>
      <c r="L942" s="4"/>
      <c r="M942" s="4"/>
      <c r="N942" s="4"/>
      <c r="O942" s="4"/>
    </row>
    <row r="943" spans="2:15" x14ac:dyDescent="0.2">
      <c r="B943" s="4"/>
      <c r="C943" s="6"/>
      <c r="D943" s="4"/>
      <c r="E943" s="4"/>
      <c r="F943" s="4"/>
      <c r="G943" s="4"/>
      <c r="H943" s="4"/>
      <c r="I943" s="4"/>
      <c r="J943" s="4"/>
      <c r="K943" s="4"/>
      <c r="L943" s="4"/>
      <c r="M943" s="4"/>
      <c r="N943" s="4"/>
      <c r="O943" s="4"/>
    </row>
    <row r="944" spans="2:15" x14ac:dyDescent="0.2">
      <c r="B944" s="4"/>
      <c r="C944" s="6"/>
      <c r="D944" s="4"/>
      <c r="E944" s="4"/>
      <c r="F944" s="4"/>
      <c r="G944" s="4"/>
      <c r="H944" s="4"/>
      <c r="I944" s="4"/>
      <c r="J944" s="4"/>
      <c r="K944" s="4"/>
      <c r="L944" s="4"/>
      <c r="M944" s="4"/>
      <c r="N944" s="4"/>
      <c r="O944" s="4"/>
    </row>
    <row r="945" spans="2:15" x14ac:dyDescent="0.2">
      <c r="B945" s="4"/>
      <c r="C945" s="6"/>
      <c r="D945" s="4"/>
      <c r="E945" s="4"/>
      <c r="F945" s="4"/>
      <c r="G945" s="4"/>
      <c r="H945" s="4"/>
      <c r="I945" s="4"/>
      <c r="J945" s="4"/>
      <c r="K945" s="4"/>
      <c r="L945" s="4"/>
      <c r="M945" s="4"/>
      <c r="N945" s="4"/>
      <c r="O945" s="4"/>
    </row>
    <row r="946" spans="2:15" x14ac:dyDescent="0.2">
      <c r="B946" s="4"/>
      <c r="C946" s="6"/>
      <c r="D946" s="4"/>
      <c r="E946" s="4"/>
      <c r="F946" s="4"/>
      <c r="G946" s="4"/>
      <c r="H946" s="4"/>
      <c r="I946" s="4"/>
      <c r="J946" s="4"/>
      <c r="K946" s="4"/>
      <c r="L946" s="4"/>
      <c r="M946" s="4"/>
      <c r="N946" s="4"/>
      <c r="O946" s="4"/>
    </row>
    <row r="947" spans="2:15" x14ac:dyDescent="0.2">
      <c r="B947" s="4"/>
      <c r="C947" s="6"/>
      <c r="D947" s="4"/>
      <c r="E947" s="4"/>
      <c r="F947" s="4"/>
      <c r="G947" s="4"/>
      <c r="H947" s="4"/>
      <c r="I947" s="4"/>
      <c r="J947" s="4"/>
      <c r="K947" s="4"/>
      <c r="L947" s="4"/>
      <c r="M947" s="4"/>
      <c r="N947" s="4"/>
      <c r="O947" s="4"/>
    </row>
    <row r="948" spans="2:15" x14ac:dyDescent="0.2">
      <c r="B948" s="4"/>
      <c r="C948" s="6"/>
      <c r="D948" s="4"/>
      <c r="E948" s="4"/>
      <c r="F948" s="4"/>
      <c r="G948" s="4"/>
      <c r="H948" s="4"/>
      <c r="I948" s="4"/>
      <c r="J948" s="4"/>
      <c r="K948" s="4"/>
      <c r="L948" s="4"/>
      <c r="M948" s="4"/>
      <c r="N948" s="4"/>
      <c r="O948" s="4"/>
    </row>
    <row r="949" spans="2:15" x14ac:dyDescent="0.2">
      <c r="B949" s="4"/>
      <c r="C949" s="6"/>
      <c r="D949" s="4"/>
      <c r="E949" s="4"/>
      <c r="F949" s="4"/>
      <c r="G949" s="4"/>
      <c r="H949" s="4"/>
      <c r="I949" s="4"/>
      <c r="J949" s="4"/>
      <c r="K949" s="4"/>
      <c r="L949" s="4"/>
      <c r="M949" s="4"/>
      <c r="N949" s="4"/>
      <c r="O949" s="4"/>
    </row>
    <row r="950" spans="2:15" x14ac:dyDescent="0.2">
      <c r="B950" s="4"/>
      <c r="C950" s="6"/>
      <c r="D950" s="4"/>
      <c r="E950" s="4"/>
      <c r="F950" s="4"/>
      <c r="G950" s="4"/>
      <c r="H950" s="4"/>
      <c r="I950" s="4"/>
      <c r="J950" s="4"/>
      <c r="K950" s="4"/>
      <c r="L950" s="4"/>
      <c r="M950" s="4"/>
      <c r="N950" s="4"/>
      <c r="O950" s="4"/>
    </row>
    <row r="951" spans="2:15" x14ac:dyDescent="0.2">
      <c r="B951" s="4"/>
      <c r="C951" s="6"/>
      <c r="D951" s="4"/>
      <c r="E951" s="4"/>
      <c r="F951" s="4"/>
      <c r="G951" s="4"/>
      <c r="H951" s="4"/>
      <c r="I951" s="4"/>
      <c r="J951" s="4"/>
      <c r="K951" s="4"/>
      <c r="L951" s="4"/>
      <c r="M951" s="4"/>
      <c r="N951" s="4"/>
      <c r="O951" s="4"/>
    </row>
    <row r="952" spans="2:15" x14ac:dyDescent="0.2">
      <c r="B952" s="4"/>
      <c r="C952" s="6"/>
      <c r="D952" s="4"/>
      <c r="E952" s="4"/>
      <c r="F952" s="4"/>
      <c r="G952" s="4"/>
      <c r="H952" s="4"/>
      <c r="I952" s="4"/>
      <c r="J952" s="4"/>
      <c r="K952" s="4"/>
      <c r="L952" s="4"/>
      <c r="M952" s="4"/>
      <c r="N952" s="4"/>
      <c r="O952" s="4"/>
    </row>
    <row r="953" spans="2:15" x14ac:dyDescent="0.2">
      <c r="B953" s="4"/>
      <c r="C953" s="6"/>
      <c r="D953" s="4"/>
      <c r="E953" s="4"/>
      <c r="F953" s="4"/>
      <c r="G953" s="4"/>
      <c r="H953" s="4"/>
      <c r="I953" s="4"/>
      <c r="J953" s="4"/>
      <c r="K953" s="4"/>
      <c r="L953" s="4"/>
      <c r="M953" s="4"/>
      <c r="N953" s="4"/>
      <c r="O953" s="4"/>
    </row>
    <row r="954" spans="2:15" x14ac:dyDescent="0.2">
      <c r="B954" s="4"/>
      <c r="C954" s="6"/>
      <c r="D954" s="4"/>
      <c r="E954" s="4"/>
      <c r="F954" s="4"/>
      <c r="G954" s="4"/>
      <c r="H954" s="4"/>
      <c r="I954" s="4"/>
      <c r="J954" s="4"/>
      <c r="K954" s="4"/>
      <c r="L954" s="4"/>
      <c r="M954" s="4"/>
      <c r="N954" s="4"/>
      <c r="O954" s="4"/>
    </row>
    <row r="955" spans="2:15" x14ac:dyDescent="0.2">
      <c r="B955" s="4"/>
      <c r="C955" s="6"/>
      <c r="D955" s="4"/>
      <c r="E955" s="4"/>
      <c r="F955" s="4"/>
      <c r="G955" s="4"/>
      <c r="H955" s="4"/>
      <c r="I955" s="4"/>
      <c r="J955" s="4"/>
      <c r="K955" s="4"/>
      <c r="L955" s="4"/>
      <c r="M955" s="4"/>
      <c r="N955" s="4"/>
      <c r="O955" s="4"/>
    </row>
    <row r="956" spans="2:15" x14ac:dyDescent="0.2">
      <c r="B956" s="4"/>
      <c r="C956" s="6"/>
      <c r="D956" s="4"/>
      <c r="E956" s="4"/>
      <c r="F956" s="4"/>
      <c r="G956" s="4"/>
      <c r="H956" s="4"/>
      <c r="I956" s="4"/>
      <c r="J956" s="4"/>
      <c r="K956" s="4"/>
      <c r="L956" s="4"/>
      <c r="M956" s="4"/>
      <c r="N956" s="4"/>
      <c r="O956" s="4"/>
    </row>
    <row r="957" spans="2:15" x14ac:dyDescent="0.2">
      <c r="B957" s="4"/>
      <c r="C957" s="6"/>
      <c r="D957" s="4"/>
      <c r="E957" s="4"/>
      <c r="F957" s="4"/>
      <c r="G957" s="4"/>
      <c r="H957" s="4"/>
      <c r="I957" s="4"/>
      <c r="J957" s="4"/>
      <c r="K957" s="4"/>
      <c r="L957" s="4"/>
      <c r="M957" s="4"/>
      <c r="N957" s="4"/>
      <c r="O957" s="4"/>
    </row>
    <row r="958" spans="2:15" x14ac:dyDescent="0.2">
      <c r="B958" s="4"/>
      <c r="C958" s="6"/>
      <c r="D958" s="4"/>
      <c r="E958" s="4"/>
      <c r="F958" s="4"/>
      <c r="G958" s="4"/>
      <c r="H958" s="4"/>
      <c r="I958" s="4"/>
      <c r="J958" s="4"/>
      <c r="K958" s="4"/>
      <c r="L958" s="4"/>
      <c r="M958" s="4"/>
      <c r="N958" s="4"/>
      <c r="O958" s="4"/>
    </row>
    <row r="959" spans="2:15" x14ac:dyDescent="0.2">
      <c r="B959" s="4"/>
      <c r="C959" s="6"/>
      <c r="D959" s="4"/>
      <c r="E959" s="4"/>
      <c r="F959" s="4"/>
      <c r="G959" s="4"/>
      <c r="H959" s="4"/>
      <c r="I959" s="4"/>
      <c r="J959" s="4"/>
      <c r="K959" s="4"/>
      <c r="L959" s="4"/>
      <c r="M959" s="4"/>
      <c r="N959" s="4"/>
      <c r="O959" s="4"/>
    </row>
    <row r="960" spans="2:15" x14ac:dyDescent="0.2">
      <c r="B960" s="4"/>
      <c r="C960" s="6"/>
      <c r="D960" s="4"/>
      <c r="E960" s="4"/>
      <c r="F960" s="4"/>
      <c r="G960" s="4"/>
      <c r="H960" s="4"/>
      <c r="I960" s="4"/>
      <c r="J960" s="4"/>
      <c r="K960" s="4"/>
      <c r="L960" s="4"/>
      <c r="M960" s="4"/>
      <c r="N960" s="4"/>
      <c r="O960" s="4"/>
    </row>
    <row r="961" spans="2:15" x14ac:dyDescent="0.2">
      <c r="B961" s="4"/>
      <c r="C961" s="6"/>
      <c r="D961" s="4"/>
      <c r="E961" s="4"/>
      <c r="F961" s="4"/>
      <c r="G961" s="4"/>
      <c r="H961" s="4"/>
      <c r="I961" s="4"/>
      <c r="J961" s="4"/>
      <c r="K961" s="4"/>
      <c r="L961" s="4"/>
      <c r="M961" s="4"/>
      <c r="N961" s="4"/>
      <c r="O961" s="4"/>
    </row>
    <row r="962" spans="2:15" x14ac:dyDescent="0.2">
      <c r="B962" s="4"/>
      <c r="C962" s="6"/>
      <c r="D962" s="4"/>
      <c r="E962" s="4"/>
      <c r="F962" s="4"/>
      <c r="G962" s="4"/>
      <c r="H962" s="4"/>
      <c r="I962" s="4"/>
      <c r="J962" s="4"/>
      <c r="K962" s="4"/>
      <c r="L962" s="4"/>
      <c r="M962" s="4"/>
      <c r="N962" s="4"/>
      <c r="O962" s="4"/>
    </row>
    <row r="963" spans="2:15" x14ac:dyDescent="0.2">
      <c r="B963" s="4"/>
      <c r="C963" s="6"/>
      <c r="D963" s="4"/>
      <c r="E963" s="4"/>
      <c r="F963" s="4"/>
      <c r="G963" s="4"/>
      <c r="H963" s="4"/>
      <c r="I963" s="4"/>
      <c r="J963" s="4"/>
      <c r="K963" s="4"/>
      <c r="L963" s="4"/>
      <c r="M963" s="4"/>
      <c r="N963" s="4"/>
      <c r="O963" s="4"/>
    </row>
    <row r="964" spans="2:15" x14ac:dyDescent="0.2">
      <c r="B964" s="4"/>
      <c r="C964" s="6"/>
      <c r="D964" s="4"/>
      <c r="E964" s="4"/>
      <c r="F964" s="4"/>
      <c r="G964" s="4"/>
      <c r="H964" s="4"/>
      <c r="I964" s="4"/>
      <c r="J964" s="4"/>
      <c r="K964" s="4"/>
      <c r="L964" s="4"/>
      <c r="M964" s="4"/>
      <c r="N964" s="4"/>
      <c r="O964" s="4"/>
    </row>
    <row r="965" spans="2:15" x14ac:dyDescent="0.2">
      <c r="B965" s="4"/>
      <c r="C965" s="6"/>
      <c r="D965" s="4"/>
      <c r="E965" s="4"/>
      <c r="F965" s="4"/>
      <c r="G965" s="4"/>
      <c r="H965" s="4"/>
      <c r="I965" s="4"/>
      <c r="J965" s="4"/>
      <c r="K965" s="4"/>
      <c r="L965" s="4"/>
      <c r="M965" s="4"/>
      <c r="N965" s="4"/>
      <c r="O965" s="4"/>
    </row>
    <row r="966" spans="2:15" x14ac:dyDescent="0.2">
      <c r="B966" s="4"/>
      <c r="C966" s="6"/>
      <c r="D966" s="4"/>
      <c r="E966" s="4"/>
      <c r="F966" s="4"/>
      <c r="G966" s="4"/>
      <c r="H966" s="4"/>
      <c r="I966" s="4"/>
      <c r="J966" s="4"/>
      <c r="K966" s="4"/>
      <c r="L966" s="4"/>
      <c r="M966" s="4"/>
      <c r="N966" s="4"/>
      <c r="O966" s="4"/>
    </row>
    <row r="967" spans="2:15" x14ac:dyDescent="0.2">
      <c r="B967" s="4"/>
      <c r="C967" s="6"/>
      <c r="D967" s="4"/>
      <c r="E967" s="4"/>
      <c r="F967" s="4"/>
      <c r="G967" s="4"/>
      <c r="H967" s="4"/>
      <c r="I967" s="4"/>
      <c r="J967" s="4"/>
      <c r="K967" s="4"/>
      <c r="L967" s="4"/>
      <c r="M967" s="4"/>
      <c r="N967" s="4"/>
      <c r="O967" s="4"/>
    </row>
    <row r="968" spans="2:15" x14ac:dyDescent="0.2">
      <c r="B968" s="4"/>
      <c r="C968" s="6"/>
      <c r="D968" s="4"/>
      <c r="E968" s="4"/>
      <c r="F968" s="4"/>
      <c r="G968" s="4"/>
      <c r="H968" s="4"/>
      <c r="I968" s="4"/>
      <c r="J968" s="4"/>
      <c r="K968" s="4"/>
      <c r="L968" s="4"/>
      <c r="M968" s="4"/>
      <c r="N968" s="4"/>
      <c r="O968" s="4"/>
    </row>
    <row r="969" spans="2:15" x14ac:dyDescent="0.2">
      <c r="B969" s="4"/>
      <c r="C969" s="6"/>
      <c r="D969" s="4"/>
      <c r="E969" s="4"/>
      <c r="F969" s="4"/>
      <c r="G969" s="4"/>
      <c r="H969" s="4"/>
      <c r="I969" s="4"/>
      <c r="J969" s="4"/>
      <c r="K969" s="4"/>
      <c r="L969" s="4"/>
      <c r="M969" s="4"/>
      <c r="N969" s="4"/>
      <c r="O969" s="4"/>
    </row>
    <row r="970" spans="2:15" x14ac:dyDescent="0.2">
      <c r="B970" s="4"/>
      <c r="C970" s="6"/>
      <c r="D970" s="4"/>
      <c r="E970" s="4"/>
      <c r="F970" s="4"/>
      <c r="G970" s="4"/>
      <c r="H970" s="4"/>
      <c r="I970" s="4"/>
      <c r="J970" s="4"/>
      <c r="K970" s="4"/>
      <c r="L970" s="4"/>
      <c r="M970" s="4"/>
      <c r="N970" s="4"/>
      <c r="O970" s="4"/>
    </row>
    <row r="971" spans="2:15" x14ac:dyDescent="0.2">
      <c r="B971" s="4"/>
      <c r="C971" s="6"/>
      <c r="D971" s="4"/>
      <c r="E971" s="4"/>
      <c r="F971" s="4"/>
      <c r="G971" s="4"/>
      <c r="H971" s="4"/>
      <c r="I971" s="4"/>
      <c r="J971" s="4"/>
      <c r="K971" s="4"/>
      <c r="L971" s="4"/>
      <c r="M971" s="4"/>
      <c r="N971" s="4"/>
      <c r="O971" s="4"/>
    </row>
    <row r="972" spans="2:15" x14ac:dyDescent="0.2">
      <c r="B972" s="4"/>
      <c r="C972" s="6"/>
      <c r="D972" s="4"/>
      <c r="E972" s="4"/>
      <c r="F972" s="4"/>
      <c r="G972" s="4"/>
      <c r="H972" s="4"/>
      <c r="I972" s="4"/>
      <c r="J972" s="4"/>
      <c r="K972" s="4"/>
      <c r="L972" s="4"/>
      <c r="M972" s="4"/>
      <c r="N972" s="4"/>
      <c r="O972" s="4"/>
    </row>
    <row r="973" spans="2:15" x14ac:dyDescent="0.2">
      <c r="B973" s="4"/>
      <c r="C973" s="6"/>
      <c r="D973" s="4"/>
      <c r="E973" s="4"/>
      <c r="F973" s="4"/>
      <c r="G973" s="4"/>
      <c r="H973" s="4"/>
      <c r="I973" s="4"/>
      <c r="J973" s="4"/>
      <c r="K973" s="4"/>
      <c r="L973" s="4"/>
      <c r="M973" s="4"/>
      <c r="N973" s="4"/>
      <c r="O973" s="4"/>
    </row>
    <row r="974" spans="2:15" x14ac:dyDescent="0.2">
      <c r="B974" s="4"/>
      <c r="C974" s="6"/>
      <c r="D974" s="4"/>
      <c r="E974" s="4"/>
      <c r="F974" s="4"/>
      <c r="G974" s="4"/>
      <c r="H974" s="4"/>
      <c r="I974" s="4"/>
      <c r="J974" s="4"/>
      <c r="K974" s="4"/>
      <c r="L974" s="4"/>
      <c r="M974" s="4"/>
      <c r="N974" s="4"/>
      <c r="O974" s="4"/>
    </row>
    <row r="975" spans="2:15" x14ac:dyDescent="0.2">
      <c r="B975" s="4"/>
      <c r="C975" s="6"/>
      <c r="D975" s="4"/>
      <c r="E975" s="4"/>
      <c r="F975" s="4"/>
      <c r="G975" s="4"/>
      <c r="H975" s="4"/>
      <c r="I975" s="4"/>
      <c r="J975" s="4"/>
      <c r="K975" s="4"/>
      <c r="L975" s="4"/>
      <c r="M975" s="4"/>
      <c r="N975" s="4"/>
      <c r="O975" s="4"/>
    </row>
    <row r="976" spans="2:15" x14ac:dyDescent="0.2">
      <c r="B976" s="4"/>
      <c r="C976" s="6"/>
      <c r="D976" s="4"/>
      <c r="E976" s="4"/>
      <c r="F976" s="4"/>
      <c r="G976" s="4"/>
      <c r="H976" s="4"/>
      <c r="I976" s="4"/>
      <c r="J976" s="4"/>
      <c r="K976" s="4"/>
      <c r="L976" s="4"/>
      <c r="M976" s="4"/>
      <c r="N976" s="4"/>
      <c r="O976" s="4"/>
    </row>
    <row r="977" spans="2:15" x14ac:dyDescent="0.2">
      <c r="B977" s="4"/>
      <c r="C977" s="6"/>
      <c r="D977" s="4"/>
      <c r="E977" s="4"/>
      <c r="F977" s="4"/>
      <c r="G977" s="4"/>
      <c r="H977" s="4"/>
      <c r="I977" s="4"/>
      <c r="J977" s="4"/>
      <c r="K977" s="4"/>
      <c r="L977" s="4"/>
      <c r="M977" s="4"/>
      <c r="N977" s="4"/>
      <c r="O977" s="4"/>
    </row>
    <row r="978" spans="2:15" x14ac:dyDescent="0.2">
      <c r="B978" s="4"/>
      <c r="C978" s="6"/>
      <c r="D978" s="4"/>
      <c r="E978" s="4"/>
      <c r="F978" s="4"/>
      <c r="G978" s="4"/>
      <c r="H978" s="4"/>
      <c r="I978" s="4"/>
      <c r="J978" s="4"/>
      <c r="K978" s="4"/>
      <c r="L978" s="4"/>
      <c r="M978" s="4"/>
      <c r="N978" s="4"/>
      <c r="O978" s="4"/>
    </row>
    <row r="979" spans="2:15" x14ac:dyDescent="0.2">
      <c r="B979" s="4"/>
      <c r="C979" s="6"/>
      <c r="D979" s="4"/>
      <c r="E979" s="4"/>
      <c r="F979" s="4"/>
      <c r="G979" s="4"/>
      <c r="H979" s="4"/>
      <c r="I979" s="4"/>
      <c r="J979" s="4"/>
      <c r="K979" s="4"/>
      <c r="L979" s="4"/>
      <c r="M979" s="4"/>
      <c r="N979" s="4"/>
      <c r="O979" s="4"/>
    </row>
    <row r="980" spans="2:15" x14ac:dyDescent="0.2">
      <c r="B980" s="4"/>
      <c r="C980" s="6"/>
      <c r="D980" s="4"/>
      <c r="E980" s="4"/>
      <c r="F980" s="4"/>
      <c r="G980" s="4"/>
      <c r="H980" s="4"/>
      <c r="I980" s="4"/>
      <c r="J980" s="4"/>
      <c r="K980" s="4"/>
      <c r="L980" s="4"/>
      <c r="M980" s="4"/>
      <c r="N980" s="4"/>
      <c r="O980" s="4"/>
    </row>
    <row r="981" spans="2:15" x14ac:dyDescent="0.2">
      <c r="B981" s="4"/>
      <c r="C981" s="6"/>
      <c r="D981" s="4"/>
      <c r="E981" s="4"/>
      <c r="F981" s="4"/>
      <c r="G981" s="4"/>
      <c r="H981" s="4"/>
      <c r="I981" s="4"/>
      <c r="J981" s="4"/>
      <c r="K981" s="4"/>
      <c r="L981" s="4"/>
      <c r="M981" s="4"/>
      <c r="N981" s="4"/>
      <c r="O981" s="4"/>
    </row>
    <row r="982" spans="2:15" x14ac:dyDescent="0.2">
      <c r="B982" s="4"/>
      <c r="C982" s="6"/>
      <c r="D982" s="4"/>
      <c r="E982" s="4"/>
      <c r="F982" s="4"/>
      <c r="G982" s="4"/>
      <c r="H982" s="4"/>
      <c r="I982" s="4"/>
      <c r="J982" s="4"/>
      <c r="K982" s="4"/>
      <c r="L982" s="4"/>
      <c r="M982" s="4"/>
      <c r="N982" s="4"/>
      <c r="O982" s="4"/>
    </row>
    <row r="983" spans="2:15" x14ac:dyDescent="0.2">
      <c r="B983" s="4"/>
      <c r="C983" s="6"/>
      <c r="D983" s="4"/>
      <c r="E983" s="4"/>
      <c r="F983" s="4"/>
      <c r="G983" s="4"/>
      <c r="H983" s="4"/>
      <c r="I983" s="4"/>
      <c r="J983" s="4"/>
      <c r="K983" s="4"/>
      <c r="L983" s="4"/>
      <c r="M983" s="4"/>
      <c r="N983" s="4"/>
      <c r="O983" s="4"/>
    </row>
    <row r="984" spans="2:15" x14ac:dyDescent="0.2">
      <c r="B984" s="4"/>
      <c r="C984" s="6"/>
      <c r="D984" s="4"/>
      <c r="E984" s="4"/>
      <c r="F984" s="4"/>
      <c r="G984" s="4"/>
      <c r="H984" s="4"/>
      <c r="I984" s="4"/>
      <c r="J984" s="4"/>
      <c r="K984" s="4"/>
      <c r="L984" s="4"/>
      <c r="M984" s="4"/>
      <c r="N984" s="4"/>
      <c r="O984" s="4"/>
    </row>
    <row r="985" spans="2:15" x14ac:dyDescent="0.2">
      <c r="B985" s="4"/>
      <c r="C985" s="6"/>
      <c r="D985" s="4"/>
      <c r="E985" s="4"/>
      <c r="F985" s="4"/>
      <c r="G985" s="4"/>
      <c r="H985" s="4"/>
      <c r="I985" s="4"/>
      <c r="J985" s="4"/>
      <c r="K985" s="4"/>
      <c r="L985" s="4"/>
      <c r="M985" s="4"/>
      <c r="N985" s="4"/>
      <c r="O985" s="4"/>
    </row>
    <row r="986" spans="2:15" x14ac:dyDescent="0.2">
      <c r="B986" s="4"/>
      <c r="C986" s="6"/>
      <c r="D986" s="4"/>
      <c r="E986" s="4"/>
      <c r="F986" s="4"/>
      <c r="G986" s="4"/>
      <c r="H986" s="4"/>
      <c r="I986" s="4"/>
      <c r="J986" s="4"/>
      <c r="K986" s="4"/>
      <c r="L986" s="4"/>
      <c r="M986" s="4"/>
      <c r="N986" s="4"/>
      <c r="O986" s="4"/>
    </row>
    <row r="987" spans="2:15" x14ac:dyDescent="0.2">
      <c r="B987" s="4"/>
      <c r="C987" s="6"/>
      <c r="D987" s="4"/>
      <c r="E987" s="4"/>
      <c r="F987" s="4"/>
      <c r="G987" s="4"/>
      <c r="H987" s="4"/>
      <c r="I987" s="4"/>
      <c r="J987" s="4"/>
      <c r="K987" s="4"/>
      <c r="L987" s="4"/>
      <c r="M987" s="4"/>
      <c r="N987" s="4"/>
      <c r="O987" s="4"/>
    </row>
    <row r="988" spans="2:15" x14ac:dyDescent="0.2">
      <c r="B988" s="4"/>
      <c r="C988" s="6"/>
      <c r="D988" s="4"/>
      <c r="E988" s="4"/>
      <c r="F988" s="4"/>
      <c r="G988" s="4"/>
      <c r="H988" s="4"/>
      <c r="I988" s="4"/>
      <c r="J988" s="4"/>
      <c r="K988" s="4"/>
      <c r="L988" s="4"/>
      <c r="M988" s="4"/>
      <c r="N988" s="4"/>
      <c r="O988" s="4"/>
    </row>
    <row r="989" spans="2:15" x14ac:dyDescent="0.2">
      <c r="B989" s="4"/>
      <c r="C989" s="6"/>
      <c r="D989" s="4"/>
      <c r="E989" s="4"/>
      <c r="F989" s="4"/>
      <c r="G989" s="4"/>
      <c r="H989" s="4"/>
      <c r="I989" s="4"/>
      <c r="J989" s="4"/>
      <c r="K989" s="4"/>
      <c r="L989" s="4"/>
      <c r="M989" s="4"/>
      <c r="N989" s="4"/>
      <c r="O989" s="4"/>
    </row>
    <row r="990" spans="2:15" x14ac:dyDescent="0.2">
      <c r="B990" s="4"/>
      <c r="C990" s="6"/>
      <c r="D990" s="4"/>
      <c r="E990" s="4"/>
      <c r="F990" s="4"/>
      <c r="G990" s="4"/>
      <c r="H990" s="4"/>
      <c r="I990" s="4"/>
      <c r="J990" s="4"/>
      <c r="K990" s="4"/>
      <c r="L990" s="4"/>
      <c r="M990" s="4"/>
      <c r="N990" s="4"/>
      <c r="O990" s="4"/>
    </row>
    <row r="991" spans="2:15" x14ac:dyDescent="0.2">
      <c r="B991" s="4"/>
      <c r="C991" s="6"/>
      <c r="D991" s="4"/>
      <c r="E991" s="4"/>
      <c r="F991" s="4"/>
      <c r="G991" s="4"/>
      <c r="H991" s="4"/>
      <c r="I991" s="4"/>
      <c r="J991" s="4"/>
      <c r="K991" s="4"/>
      <c r="L991" s="4"/>
      <c r="M991" s="4"/>
      <c r="N991" s="4"/>
      <c r="O991" s="4"/>
    </row>
    <row r="992" spans="2:15" x14ac:dyDescent="0.2">
      <c r="B992" s="4"/>
      <c r="C992" s="6"/>
      <c r="D992" s="4"/>
      <c r="E992" s="4"/>
      <c r="F992" s="4"/>
      <c r="G992" s="4"/>
      <c r="H992" s="4"/>
      <c r="I992" s="4"/>
      <c r="J992" s="4"/>
      <c r="K992" s="4"/>
      <c r="L992" s="4"/>
      <c r="M992" s="4"/>
      <c r="N992" s="4"/>
      <c r="O992" s="4"/>
    </row>
    <row r="993" spans="2:15" x14ac:dyDescent="0.2">
      <c r="B993" s="4"/>
      <c r="C993" s="6"/>
      <c r="D993" s="4"/>
      <c r="E993" s="4"/>
      <c r="F993" s="4"/>
      <c r="G993" s="4"/>
      <c r="H993" s="4"/>
      <c r="I993" s="4"/>
      <c r="J993" s="4"/>
      <c r="K993" s="4"/>
      <c r="L993" s="4"/>
      <c r="M993" s="4"/>
      <c r="N993" s="4"/>
      <c r="O993" s="4"/>
    </row>
    <row r="994" spans="2:15" x14ac:dyDescent="0.2">
      <c r="B994" s="4"/>
      <c r="C994" s="6"/>
      <c r="D994" s="4"/>
      <c r="E994" s="4"/>
      <c r="F994" s="4"/>
      <c r="G994" s="4"/>
      <c r="H994" s="4"/>
      <c r="I994" s="4"/>
      <c r="J994" s="4"/>
      <c r="K994" s="4"/>
      <c r="L994" s="4"/>
      <c r="M994" s="4"/>
      <c r="N994" s="4"/>
      <c r="O994" s="4"/>
    </row>
    <row r="995" spans="2:15" x14ac:dyDescent="0.2">
      <c r="B995" s="4"/>
      <c r="C995" s="6"/>
      <c r="D995" s="4"/>
      <c r="E995" s="4"/>
      <c r="F995" s="4"/>
      <c r="G995" s="4"/>
      <c r="H995" s="4"/>
      <c r="I995" s="4"/>
      <c r="J995" s="4"/>
      <c r="K995" s="4"/>
      <c r="L995" s="4"/>
      <c r="M995" s="4"/>
      <c r="N995" s="4"/>
      <c r="O995" s="4"/>
    </row>
    <row r="996" spans="2:15" x14ac:dyDescent="0.2">
      <c r="B996" s="4"/>
      <c r="C996" s="6"/>
      <c r="D996" s="4"/>
      <c r="E996" s="4"/>
      <c r="F996" s="4"/>
      <c r="G996" s="4"/>
      <c r="H996" s="4"/>
      <c r="I996" s="4"/>
      <c r="J996" s="4"/>
      <c r="K996" s="4"/>
      <c r="L996" s="4"/>
      <c r="M996" s="4"/>
      <c r="N996" s="4"/>
      <c r="O996" s="4"/>
    </row>
    <row r="997" spans="2:15" x14ac:dyDescent="0.2">
      <c r="B997" s="4"/>
      <c r="C997" s="6"/>
      <c r="D997" s="4"/>
      <c r="E997" s="4"/>
      <c r="F997" s="4"/>
      <c r="G997" s="4"/>
      <c r="H997" s="4"/>
      <c r="I997" s="4"/>
      <c r="J997" s="4"/>
      <c r="K997" s="4"/>
      <c r="L997" s="4"/>
      <c r="M997" s="4"/>
      <c r="N997" s="4"/>
      <c r="O997" s="4"/>
    </row>
    <row r="998" spans="2:15" x14ac:dyDescent="0.2">
      <c r="B998" s="4"/>
      <c r="C998" s="6"/>
      <c r="D998" s="4"/>
      <c r="E998" s="4"/>
      <c r="F998" s="4"/>
      <c r="G998" s="4"/>
      <c r="H998" s="4"/>
      <c r="I998" s="4"/>
      <c r="J998" s="4"/>
      <c r="K998" s="4"/>
      <c r="L998" s="4"/>
      <c r="M998" s="4"/>
      <c r="N998" s="4"/>
      <c r="O998" s="4"/>
    </row>
    <row r="999" spans="2:15" x14ac:dyDescent="0.2">
      <c r="B999" s="4"/>
      <c r="C999" s="6"/>
      <c r="D999" s="4"/>
      <c r="E999" s="4"/>
      <c r="F999" s="4"/>
      <c r="G999" s="4"/>
      <c r="H999" s="4"/>
      <c r="I999" s="4"/>
      <c r="J999" s="4"/>
      <c r="K999" s="4"/>
      <c r="L999" s="4"/>
      <c r="M999" s="4"/>
      <c r="N999" s="4"/>
      <c r="O999" s="4"/>
    </row>
    <row r="1000" spans="2:15" x14ac:dyDescent="0.2">
      <c r="B1000" s="4"/>
      <c r="C1000" s="6"/>
      <c r="D1000" s="4"/>
      <c r="E1000" s="4"/>
      <c r="F1000" s="4"/>
      <c r="G1000" s="4"/>
      <c r="H1000" s="4"/>
      <c r="I1000" s="4"/>
      <c r="J1000" s="4"/>
      <c r="K1000" s="4"/>
      <c r="L1000" s="4"/>
      <c r="M1000" s="4"/>
      <c r="N1000" s="4"/>
      <c r="O1000" s="4"/>
    </row>
    <row r="1001" spans="2:15" x14ac:dyDescent="0.2">
      <c r="B1001" s="4"/>
      <c r="C1001" s="6"/>
      <c r="D1001" s="4"/>
      <c r="E1001" s="4"/>
      <c r="F1001" s="4"/>
      <c r="G1001" s="4"/>
      <c r="H1001" s="4"/>
      <c r="I1001" s="4"/>
      <c r="J1001" s="4"/>
      <c r="K1001" s="4"/>
      <c r="L1001" s="4"/>
      <c r="M1001" s="4"/>
      <c r="N1001" s="4"/>
      <c r="O1001" s="4"/>
    </row>
    <row r="1002" spans="2:15" x14ac:dyDescent="0.2">
      <c r="B1002" s="4"/>
      <c r="C1002" s="6"/>
      <c r="D1002" s="4"/>
      <c r="E1002" s="4"/>
      <c r="F1002" s="4"/>
      <c r="G1002" s="4"/>
      <c r="H1002" s="4"/>
      <c r="I1002" s="4"/>
      <c r="J1002" s="4"/>
      <c r="K1002" s="4"/>
      <c r="L1002" s="4"/>
      <c r="M1002" s="4"/>
      <c r="N1002" s="4"/>
      <c r="O1002" s="4"/>
    </row>
    <row r="1003" spans="2:15" x14ac:dyDescent="0.2">
      <c r="B1003" s="4"/>
      <c r="C1003" s="6"/>
      <c r="D1003" s="4"/>
      <c r="E1003" s="4"/>
      <c r="F1003" s="4"/>
      <c r="G1003" s="4"/>
      <c r="H1003" s="4"/>
      <c r="I1003" s="4"/>
      <c r="J1003" s="4"/>
      <c r="K1003" s="4"/>
      <c r="L1003" s="4"/>
      <c r="M1003" s="4"/>
      <c r="N1003" s="4"/>
      <c r="O1003" s="4"/>
    </row>
    <row r="1004" spans="2:15" x14ac:dyDescent="0.2">
      <c r="B1004" s="4"/>
      <c r="C1004" s="6"/>
      <c r="D1004" s="4"/>
      <c r="E1004" s="4"/>
      <c r="F1004" s="4"/>
      <c r="G1004" s="4"/>
      <c r="H1004" s="4"/>
      <c r="I1004" s="4"/>
      <c r="J1004" s="4"/>
      <c r="K1004" s="4"/>
      <c r="L1004" s="4"/>
      <c r="M1004" s="4"/>
      <c r="N1004" s="4"/>
      <c r="O1004" s="4"/>
    </row>
    <row r="1005" spans="2:15" x14ac:dyDescent="0.2">
      <c r="B1005" s="4"/>
      <c r="C1005" s="6"/>
      <c r="D1005" s="4"/>
      <c r="E1005" s="4"/>
      <c r="F1005" s="4"/>
      <c r="G1005" s="4"/>
      <c r="H1005" s="4"/>
      <c r="I1005" s="4"/>
      <c r="J1005" s="4"/>
      <c r="K1005" s="4"/>
      <c r="L1005" s="4"/>
      <c r="M1005" s="4"/>
      <c r="N1005" s="4"/>
      <c r="O1005" s="4"/>
    </row>
    <row r="1006" spans="2:15" x14ac:dyDescent="0.2">
      <c r="B1006" s="4"/>
      <c r="C1006" s="6"/>
      <c r="D1006" s="4"/>
      <c r="E1006" s="4"/>
      <c r="F1006" s="4"/>
      <c r="G1006" s="4"/>
      <c r="H1006" s="4"/>
      <c r="I1006" s="4"/>
      <c r="J1006" s="4"/>
      <c r="K1006" s="4"/>
      <c r="L1006" s="4"/>
      <c r="M1006" s="4"/>
      <c r="N1006" s="4"/>
      <c r="O1006" s="4"/>
    </row>
    <row r="1007" spans="2:15" x14ac:dyDescent="0.2">
      <c r="B1007" s="4"/>
      <c r="C1007" s="6"/>
      <c r="D1007" s="4"/>
      <c r="E1007" s="4"/>
      <c r="F1007" s="4"/>
      <c r="G1007" s="4"/>
      <c r="H1007" s="4"/>
      <c r="I1007" s="4"/>
      <c r="J1007" s="4"/>
      <c r="K1007" s="4"/>
      <c r="L1007" s="4"/>
      <c r="M1007" s="4"/>
      <c r="N1007" s="4"/>
      <c r="O1007" s="4"/>
    </row>
    <row r="1008" spans="2:15" x14ac:dyDescent="0.2">
      <c r="B1008" s="4"/>
      <c r="C1008" s="6"/>
      <c r="D1008" s="4"/>
      <c r="E1008" s="4"/>
      <c r="F1008" s="4"/>
      <c r="G1008" s="4"/>
      <c r="H1008" s="4"/>
      <c r="I1008" s="4"/>
      <c r="J1008" s="4"/>
      <c r="K1008" s="4"/>
      <c r="L1008" s="4"/>
      <c r="M1008" s="4"/>
      <c r="N1008" s="4"/>
      <c r="O1008" s="4"/>
    </row>
    <row r="1009" spans="2:15" x14ac:dyDescent="0.2">
      <c r="B1009" s="4"/>
      <c r="C1009" s="6"/>
      <c r="D1009" s="4"/>
      <c r="E1009" s="4"/>
      <c r="F1009" s="4"/>
      <c r="G1009" s="4"/>
      <c r="H1009" s="4"/>
      <c r="I1009" s="4"/>
      <c r="J1009" s="4"/>
      <c r="K1009" s="4"/>
      <c r="L1009" s="4"/>
      <c r="M1009" s="4"/>
      <c r="N1009" s="4"/>
      <c r="O1009" s="4"/>
    </row>
    <row r="1010" spans="2:15" x14ac:dyDescent="0.2">
      <c r="B1010" s="4"/>
      <c r="C1010" s="6"/>
      <c r="D1010" s="4"/>
      <c r="E1010" s="4"/>
      <c r="F1010" s="4"/>
      <c r="G1010" s="4"/>
      <c r="H1010" s="4"/>
      <c r="I1010" s="4"/>
      <c r="J1010" s="4"/>
      <c r="K1010" s="4"/>
      <c r="L1010" s="4"/>
      <c r="M1010" s="4"/>
      <c r="N1010" s="4"/>
      <c r="O1010" s="4"/>
    </row>
    <row r="1011" spans="2:15" x14ac:dyDescent="0.2">
      <c r="B1011" s="4"/>
      <c r="C1011" s="6"/>
      <c r="D1011" s="4"/>
      <c r="E1011" s="4"/>
      <c r="F1011" s="4"/>
      <c r="G1011" s="4"/>
      <c r="H1011" s="4"/>
      <c r="I1011" s="4"/>
      <c r="J1011" s="4"/>
      <c r="K1011" s="4"/>
      <c r="L1011" s="4"/>
      <c r="M1011" s="4"/>
      <c r="N1011" s="4"/>
      <c r="O1011" s="4"/>
    </row>
    <row r="1012" spans="2:15" x14ac:dyDescent="0.2">
      <c r="B1012" s="4"/>
      <c r="C1012" s="6"/>
      <c r="D1012" s="4"/>
      <c r="E1012" s="4"/>
      <c r="F1012" s="4"/>
      <c r="G1012" s="4"/>
      <c r="H1012" s="4"/>
      <c r="I1012" s="4"/>
      <c r="J1012" s="4"/>
      <c r="K1012" s="4"/>
      <c r="L1012" s="4"/>
      <c r="M1012" s="4"/>
      <c r="N1012" s="4"/>
      <c r="O1012" s="4"/>
    </row>
    <row r="1013" spans="2:15" x14ac:dyDescent="0.2">
      <c r="B1013" s="4"/>
      <c r="C1013" s="6"/>
      <c r="D1013" s="4"/>
      <c r="E1013" s="4"/>
      <c r="F1013" s="4"/>
      <c r="G1013" s="4"/>
      <c r="H1013" s="4"/>
      <c r="I1013" s="4"/>
      <c r="J1013" s="4"/>
      <c r="K1013" s="4"/>
      <c r="L1013" s="4"/>
      <c r="M1013" s="4"/>
      <c r="N1013" s="4"/>
      <c r="O1013" s="4"/>
    </row>
    <row r="1014" spans="2:15" x14ac:dyDescent="0.2">
      <c r="B1014" s="4"/>
      <c r="C1014" s="6"/>
      <c r="D1014" s="4"/>
      <c r="E1014" s="4"/>
      <c r="F1014" s="4"/>
      <c r="G1014" s="4"/>
      <c r="H1014" s="4"/>
      <c r="I1014" s="4"/>
      <c r="J1014" s="4"/>
      <c r="K1014" s="4"/>
      <c r="L1014" s="4"/>
      <c r="M1014" s="4"/>
      <c r="N1014" s="4"/>
      <c r="O1014" s="4"/>
    </row>
    <row r="1015" spans="2:15" x14ac:dyDescent="0.2">
      <c r="B1015" s="4"/>
      <c r="C1015" s="6"/>
      <c r="D1015" s="4"/>
      <c r="E1015" s="4"/>
      <c r="F1015" s="4"/>
      <c r="G1015" s="4"/>
      <c r="H1015" s="4"/>
      <c r="I1015" s="4"/>
      <c r="J1015" s="4"/>
      <c r="K1015" s="4"/>
      <c r="L1015" s="4"/>
      <c r="M1015" s="4"/>
      <c r="N1015" s="4"/>
      <c r="O1015" s="4"/>
    </row>
    <row r="1016" spans="2:15" x14ac:dyDescent="0.2">
      <c r="B1016" s="4"/>
      <c r="C1016" s="6"/>
      <c r="D1016" s="4"/>
      <c r="E1016" s="4"/>
      <c r="F1016" s="4"/>
      <c r="G1016" s="4"/>
      <c r="H1016" s="4"/>
      <c r="I1016" s="4"/>
      <c r="J1016" s="4"/>
      <c r="K1016" s="4"/>
      <c r="L1016" s="4"/>
      <c r="M1016" s="4"/>
      <c r="N1016" s="4"/>
      <c r="O1016" s="4"/>
    </row>
    <row r="1017" spans="2:15" x14ac:dyDescent="0.2">
      <c r="B1017" s="4"/>
      <c r="C1017" s="6"/>
      <c r="D1017" s="4"/>
      <c r="E1017" s="4"/>
      <c r="F1017" s="4"/>
      <c r="G1017" s="4"/>
      <c r="H1017" s="4"/>
      <c r="I1017" s="4"/>
      <c r="J1017" s="4"/>
      <c r="K1017" s="4"/>
      <c r="L1017" s="4"/>
      <c r="M1017" s="4"/>
      <c r="N1017" s="4"/>
      <c r="O1017" s="4"/>
    </row>
    <row r="1018" spans="2:15" x14ac:dyDescent="0.2">
      <c r="B1018" s="4"/>
      <c r="C1018" s="6"/>
      <c r="D1018" s="4"/>
      <c r="E1018" s="4"/>
      <c r="F1018" s="4"/>
      <c r="G1018" s="4"/>
      <c r="H1018" s="4"/>
      <c r="I1018" s="4"/>
      <c r="J1018" s="4"/>
      <c r="K1018" s="4"/>
      <c r="L1018" s="4"/>
      <c r="M1018" s="4"/>
      <c r="N1018" s="4"/>
      <c r="O1018" s="4"/>
    </row>
    <row r="1019" spans="2:15" x14ac:dyDescent="0.2">
      <c r="B1019" s="4"/>
      <c r="C1019" s="6"/>
      <c r="D1019" s="4"/>
      <c r="E1019" s="4"/>
      <c r="F1019" s="4"/>
      <c r="G1019" s="4"/>
      <c r="H1019" s="4"/>
      <c r="I1019" s="4"/>
      <c r="J1019" s="4"/>
      <c r="K1019" s="4"/>
      <c r="L1019" s="4"/>
      <c r="M1019" s="4"/>
      <c r="N1019" s="4"/>
      <c r="O1019" s="4"/>
    </row>
    <row r="1020" spans="2:15" x14ac:dyDescent="0.2">
      <c r="B1020" s="4"/>
      <c r="C1020" s="6"/>
      <c r="D1020" s="4"/>
      <c r="E1020" s="4"/>
      <c r="F1020" s="4"/>
      <c r="G1020" s="4"/>
      <c r="H1020" s="4"/>
      <c r="I1020" s="4"/>
      <c r="J1020" s="4"/>
      <c r="K1020" s="4"/>
      <c r="L1020" s="4"/>
      <c r="M1020" s="4"/>
      <c r="N1020" s="4"/>
      <c r="O1020" s="4"/>
    </row>
    <row r="1021" spans="2:15" x14ac:dyDescent="0.2">
      <c r="B1021" s="4"/>
      <c r="C1021" s="6"/>
      <c r="D1021" s="4"/>
      <c r="E1021" s="4"/>
      <c r="F1021" s="4"/>
      <c r="G1021" s="4"/>
      <c r="H1021" s="4"/>
      <c r="I1021" s="4"/>
      <c r="J1021" s="4"/>
      <c r="K1021" s="4"/>
      <c r="L1021" s="4"/>
      <c r="M1021" s="4"/>
      <c r="N1021" s="4"/>
      <c r="O1021" s="4"/>
    </row>
    <row r="1022" spans="2:15" x14ac:dyDescent="0.2">
      <c r="B1022" s="4"/>
      <c r="C1022" s="6"/>
      <c r="D1022" s="4"/>
      <c r="E1022" s="4"/>
      <c r="F1022" s="4"/>
      <c r="G1022" s="4"/>
      <c r="H1022" s="4"/>
      <c r="I1022" s="4"/>
      <c r="J1022" s="4"/>
      <c r="K1022" s="4"/>
      <c r="L1022" s="4"/>
      <c r="M1022" s="4"/>
      <c r="N1022" s="4"/>
      <c r="O1022" s="4"/>
    </row>
    <row r="1023" spans="2:15" x14ac:dyDescent="0.2">
      <c r="B1023" s="4"/>
      <c r="C1023" s="6"/>
      <c r="D1023" s="4"/>
      <c r="E1023" s="4"/>
      <c r="F1023" s="4"/>
      <c r="G1023" s="4"/>
      <c r="H1023" s="4"/>
      <c r="I1023" s="4"/>
      <c r="J1023" s="4"/>
      <c r="K1023" s="4"/>
      <c r="L1023" s="4"/>
      <c r="M1023" s="4"/>
      <c r="N1023" s="4"/>
      <c r="O1023" s="4"/>
    </row>
    <row r="1024" spans="2:15" x14ac:dyDescent="0.2">
      <c r="B1024" s="4"/>
      <c r="C1024" s="6"/>
      <c r="D1024" s="4"/>
      <c r="E1024" s="4"/>
      <c r="F1024" s="4"/>
      <c r="G1024" s="4"/>
      <c r="H1024" s="4"/>
      <c r="I1024" s="4"/>
      <c r="J1024" s="4"/>
      <c r="K1024" s="4"/>
      <c r="L1024" s="4"/>
      <c r="M1024" s="4"/>
      <c r="N1024" s="4"/>
      <c r="O1024" s="4"/>
    </row>
    <row r="1025" spans="2:15" x14ac:dyDescent="0.2">
      <c r="B1025" s="4"/>
      <c r="C1025" s="6"/>
      <c r="D1025" s="4"/>
      <c r="E1025" s="4"/>
      <c r="F1025" s="4"/>
      <c r="G1025" s="4"/>
      <c r="H1025" s="4"/>
      <c r="I1025" s="4"/>
      <c r="J1025" s="4"/>
      <c r="K1025" s="4"/>
      <c r="L1025" s="4"/>
      <c r="M1025" s="4"/>
      <c r="N1025" s="4"/>
      <c r="O1025" s="4"/>
    </row>
    <row r="1026" spans="2:15" x14ac:dyDescent="0.2">
      <c r="B1026" s="4"/>
      <c r="C1026" s="6"/>
      <c r="D1026" s="4"/>
      <c r="E1026" s="4"/>
      <c r="F1026" s="4"/>
      <c r="G1026" s="4"/>
      <c r="H1026" s="4"/>
      <c r="I1026" s="4"/>
      <c r="J1026" s="4"/>
      <c r="K1026" s="4"/>
      <c r="L1026" s="4"/>
      <c r="M1026" s="4"/>
      <c r="N1026" s="4"/>
      <c r="O1026" s="4"/>
    </row>
    <row r="1027" spans="2:15" x14ac:dyDescent="0.2">
      <c r="B1027" s="4"/>
      <c r="C1027" s="6"/>
      <c r="D1027" s="4"/>
      <c r="E1027" s="4"/>
      <c r="F1027" s="4"/>
      <c r="G1027" s="4"/>
      <c r="H1027" s="4"/>
      <c r="I1027" s="4"/>
      <c r="J1027" s="4"/>
      <c r="K1027" s="4"/>
      <c r="L1027" s="4"/>
      <c r="M1027" s="4"/>
      <c r="N1027" s="4"/>
      <c r="O1027" s="4"/>
    </row>
    <row r="1028" spans="2:15" x14ac:dyDescent="0.2">
      <c r="B1028" s="4"/>
      <c r="C1028" s="6"/>
      <c r="D1028" s="4"/>
      <c r="E1028" s="4"/>
      <c r="F1028" s="4"/>
      <c r="G1028" s="4"/>
      <c r="H1028" s="4"/>
      <c r="I1028" s="4"/>
      <c r="J1028" s="4"/>
      <c r="K1028" s="4"/>
      <c r="L1028" s="4"/>
      <c r="M1028" s="4"/>
      <c r="N1028" s="4"/>
      <c r="O1028" s="4"/>
    </row>
    <row r="1029" spans="2:15" x14ac:dyDescent="0.2">
      <c r="B1029" s="4"/>
      <c r="C1029" s="6"/>
      <c r="D1029" s="4"/>
      <c r="E1029" s="4"/>
      <c r="F1029" s="4"/>
      <c r="G1029" s="4"/>
      <c r="H1029" s="4"/>
      <c r="I1029" s="4"/>
      <c r="J1029" s="4"/>
      <c r="K1029" s="4"/>
      <c r="L1029" s="4"/>
      <c r="M1029" s="4"/>
      <c r="N1029" s="4"/>
      <c r="O1029" s="4"/>
    </row>
    <row r="1030" spans="2:15" x14ac:dyDescent="0.2">
      <c r="B1030" s="4"/>
      <c r="C1030" s="6"/>
      <c r="D1030" s="4"/>
      <c r="E1030" s="4"/>
      <c r="F1030" s="4"/>
      <c r="G1030" s="4"/>
      <c r="H1030" s="4"/>
      <c r="I1030" s="4"/>
      <c r="J1030" s="4"/>
      <c r="K1030" s="4"/>
      <c r="L1030" s="4"/>
      <c r="M1030" s="4"/>
      <c r="N1030" s="4"/>
      <c r="O1030" s="4"/>
    </row>
    <row r="1031" spans="2:15" x14ac:dyDescent="0.2">
      <c r="B1031" s="4"/>
      <c r="C1031" s="6"/>
      <c r="D1031" s="4"/>
      <c r="E1031" s="4"/>
      <c r="F1031" s="4"/>
      <c r="G1031" s="4"/>
      <c r="H1031" s="4"/>
      <c r="I1031" s="4"/>
      <c r="J1031" s="4"/>
      <c r="K1031" s="4"/>
      <c r="L1031" s="4"/>
      <c r="M1031" s="4"/>
      <c r="N1031" s="4"/>
      <c r="O1031" s="4"/>
    </row>
    <row r="1032" spans="2:15" x14ac:dyDescent="0.2">
      <c r="B1032" s="4"/>
      <c r="C1032" s="6"/>
      <c r="D1032" s="4"/>
      <c r="E1032" s="4"/>
      <c r="F1032" s="4"/>
      <c r="G1032" s="4"/>
      <c r="H1032" s="4"/>
      <c r="I1032" s="4"/>
      <c r="J1032" s="4"/>
      <c r="K1032" s="4"/>
      <c r="L1032" s="4"/>
      <c r="M1032" s="4"/>
      <c r="N1032" s="4"/>
      <c r="O1032" s="4"/>
    </row>
    <row r="1033" spans="2:15" x14ac:dyDescent="0.2">
      <c r="B1033" s="4"/>
      <c r="C1033" s="6"/>
      <c r="D1033" s="4"/>
      <c r="E1033" s="4"/>
      <c r="F1033" s="4"/>
      <c r="G1033" s="4"/>
      <c r="H1033" s="4"/>
      <c r="I1033" s="4"/>
      <c r="J1033" s="4"/>
      <c r="K1033" s="4"/>
      <c r="L1033" s="4"/>
      <c r="M1033" s="4"/>
      <c r="N1033" s="4"/>
      <c r="O1033" s="4"/>
    </row>
    <row r="1034" spans="2:15" x14ac:dyDescent="0.2">
      <c r="B1034" s="4"/>
      <c r="C1034" s="6"/>
      <c r="D1034" s="4"/>
      <c r="E1034" s="4"/>
      <c r="F1034" s="4"/>
      <c r="G1034" s="4"/>
      <c r="H1034" s="4"/>
      <c r="I1034" s="4"/>
      <c r="J1034" s="4"/>
      <c r="K1034" s="4"/>
      <c r="L1034" s="4"/>
      <c r="M1034" s="4"/>
      <c r="N1034" s="4"/>
      <c r="O1034" s="4"/>
    </row>
    <row r="1035" spans="2:15" x14ac:dyDescent="0.2">
      <c r="B1035" s="4"/>
      <c r="C1035" s="6"/>
      <c r="D1035" s="4"/>
      <c r="E1035" s="4"/>
      <c r="F1035" s="4"/>
      <c r="G1035" s="4"/>
      <c r="H1035" s="4"/>
      <c r="I1035" s="4"/>
      <c r="J1035" s="4"/>
      <c r="K1035" s="4"/>
      <c r="L1035" s="4"/>
      <c r="M1035" s="4"/>
      <c r="N1035" s="4"/>
      <c r="O1035" s="4"/>
    </row>
    <row r="1036" spans="2:15" x14ac:dyDescent="0.2">
      <c r="B1036" s="4"/>
      <c r="C1036" s="6"/>
      <c r="D1036" s="4"/>
      <c r="E1036" s="4"/>
      <c r="F1036" s="4"/>
      <c r="G1036" s="4"/>
      <c r="H1036" s="4"/>
      <c r="I1036" s="4"/>
      <c r="J1036" s="4"/>
      <c r="K1036" s="4"/>
      <c r="L1036" s="4"/>
      <c r="M1036" s="4"/>
      <c r="N1036" s="4"/>
      <c r="O1036" s="4"/>
    </row>
    <row r="1037" spans="2:15" x14ac:dyDescent="0.2">
      <c r="B1037" s="4"/>
      <c r="C1037" s="6"/>
      <c r="D1037" s="4"/>
      <c r="E1037" s="4"/>
      <c r="F1037" s="4"/>
      <c r="G1037" s="4"/>
      <c r="H1037" s="4"/>
      <c r="I1037" s="4"/>
      <c r="J1037" s="4"/>
      <c r="K1037" s="4"/>
      <c r="L1037" s="4"/>
      <c r="M1037" s="4"/>
      <c r="N1037" s="4"/>
      <c r="O1037" s="4"/>
    </row>
    <row r="1038" spans="2:15" x14ac:dyDescent="0.2">
      <c r="B1038" s="4"/>
      <c r="C1038" s="6"/>
      <c r="D1038" s="4"/>
      <c r="E1038" s="4"/>
      <c r="F1038" s="4"/>
      <c r="G1038" s="4"/>
      <c r="H1038" s="4"/>
      <c r="I1038" s="4"/>
      <c r="J1038" s="4"/>
      <c r="K1038" s="4"/>
      <c r="L1038" s="4"/>
      <c r="M1038" s="4"/>
      <c r="N1038" s="4"/>
      <c r="O1038" s="4"/>
    </row>
    <row r="1039" spans="2:15" x14ac:dyDescent="0.2">
      <c r="B1039" s="4"/>
      <c r="C1039" s="6"/>
      <c r="D1039" s="4"/>
      <c r="E1039" s="4"/>
      <c r="F1039" s="4"/>
      <c r="G1039" s="4"/>
      <c r="H1039" s="4"/>
      <c r="I1039" s="4"/>
      <c r="J1039" s="4"/>
      <c r="K1039" s="4"/>
      <c r="L1039" s="4"/>
      <c r="M1039" s="4"/>
      <c r="N1039" s="4"/>
      <c r="O1039" s="4"/>
    </row>
    <row r="1040" spans="2:15" x14ac:dyDescent="0.2">
      <c r="B1040" s="4"/>
      <c r="C1040" s="6"/>
      <c r="D1040" s="4"/>
      <c r="E1040" s="4"/>
      <c r="F1040" s="4"/>
      <c r="G1040" s="4"/>
      <c r="H1040" s="4"/>
      <c r="I1040" s="4"/>
      <c r="J1040" s="4"/>
      <c r="K1040" s="4"/>
      <c r="L1040" s="4"/>
      <c r="M1040" s="4"/>
      <c r="N1040" s="4"/>
      <c r="O1040" s="4"/>
    </row>
    <row r="1041" spans="2:15" x14ac:dyDescent="0.2">
      <c r="B1041" s="4"/>
      <c r="C1041" s="6"/>
      <c r="D1041" s="4"/>
      <c r="E1041" s="4"/>
      <c r="F1041" s="4"/>
      <c r="G1041" s="4"/>
      <c r="H1041" s="4"/>
      <c r="I1041" s="4"/>
      <c r="J1041" s="4"/>
      <c r="K1041" s="4"/>
      <c r="L1041" s="4"/>
      <c r="M1041" s="4"/>
      <c r="N1041" s="4"/>
      <c r="O1041" s="4"/>
    </row>
    <row r="1042" spans="2:15" x14ac:dyDescent="0.2">
      <c r="B1042" s="4"/>
      <c r="C1042" s="6"/>
      <c r="D1042" s="4"/>
      <c r="E1042" s="4"/>
      <c r="F1042" s="4"/>
      <c r="G1042" s="4"/>
      <c r="H1042" s="4"/>
      <c r="I1042" s="4"/>
      <c r="J1042" s="4"/>
      <c r="K1042" s="4"/>
      <c r="L1042" s="4"/>
      <c r="M1042" s="4"/>
      <c r="N1042" s="4"/>
      <c r="O1042" s="4"/>
    </row>
    <row r="1043" spans="2:15" x14ac:dyDescent="0.2">
      <c r="B1043" s="4"/>
      <c r="C1043" s="6"/>
      <c r="D1043" s="4"/>
      <c r="E1043" s="4"/>
      <c r="F1043" s="4"/>
      <c r="G1043" s="4"/>
      <c r="H1043" s="4"/>
      <c r="I1043" s="4"/>
      <c r="J1043" s="4"/>
      <c r="K1043" s="4"/>
      <c r="L1043" s="4"/>
      <c r="M1043" s="4"/>
      <c r="N1043" s="4"/>
      <c r="O1043" s="4"/>
    </row>
    <row r="1044" spans="2:15" x14ac:dyDescent="0.2">
      <c r="B1044" s="4"/>
      <c r="C1044" s="6"/>
      <c r="D1044" s="4"/>
      <c r="E1044" s="4"/>
      <c r="F1044" s="4"/>
      <c r="G1044" s="4"/>
      <c r="H1044" s="4"/>
      <c r="I1044" s="4"/>
      <c r="J1044" s="4"/>
      <c r="K1044" s="4"/>
      <c r="L1044" s="4"/>
      <c r="M1044" s="4"/>
      <c r="N1044" s="4"/>
      <c r="O1044" s="4"/>
    </row>
    <row r="1045" spans="2:15" x14ac:dyDescent="0.2">
      <c r="B1045" s="4"/>
      <c r="C1045" s="6"/>
      <c r="D1045" s="4"/>
      <c r="E1045" s="4"/>
      <c r="F1045" s="4"/>
      <c r="G1045" s="4"/>
      <c r="H1045" s="4"/>
      <c r="I1045" s="4"/>
      <c r="J1045" s="4"/>
      <c r="K1045" s="4"/>
      <c r="L1045" s="4"/>
      <c r="M1045" s="4"/>
      <c r="N1045" s="4"/>
      <c r="O1045" s="4"/>
    </row>
    <row r="1046" spans="2:15" x14ac:dyDescent="0.2">
      <c r="B1046" s="4"/>
      <c r="C1046" s="6"/>
      <c r="D1046" s="4"/>
      <c r="E1046" s="4"/>
      <c r="F1046" s="4"/>
      <c r="G1046" s="4"/>
      <c r="H1046" s="4"/>
      <c r="I1046" s="4"/>
      <c r="J1046" s="4"/>
      <c r="K1046" s="4"/>
      <c r="L1046" s="4"/>
      <c r="M1046" s="4"/>
      <c r="N1046" s="4"/>
      <c r="O1046" s="4"/>
    </row>
    <row r="1047" spans="2:15" x14ac:dyDescent="0.2">
      <c r="B1047" s="4"/>
      <c r="C1047" s="6"/>
      <c r="D1047" s="4"/>
      <c r="E1047" s="4"/>
      <c r="F1047" s="4"/>
      <c r="G1047" s="4"/>
      <c r="H1047" s="4"/>
      <c r="I1047" s="4"/>
      <c r="J1047" s="4"/>
      <c r="K1047" s="4"/>
      <c r="L1047" s="4"/>
      <c r="M1047" s="4"/>
      <c r="N1047" s="4"/>
      <c r="O1047" s="4"/>
    </row>
    <row r="1048" spans="2:15" x14ac:dyDescent="0.2">
      <c r="B1048" s="4"/>
      <c r="C1048" s="6"/>
      <c r="D1048" s="4"/>
      <c r="E1048" s="4"/>
      <c r="F1048" s="4"/>
      <c r="G1048" s="4"/>
      <c r="H1048" s="4"/>
      <c r="I1048" s="4"/>
      <c r="J1048" s="4"/>
      <c r="K1048" s="4"/>
      <c r="L1048" s="4"/>
      <c r="M1048" s="4"/>
      <c r="N1048" s="4"/>
      <c r="O1048" s="4"/>
    </row>
    <row r="1049" spans="2:15" x14ac:dyDescent="0.2">
      <c r="B1049" s="4"/>
      <c r="C1049" s="6"/>
      <c r="D1049" s="4"/>
      <c r="E1049" s="4"/>
      <c r="F1049" s="4"/>
      <c r="G1049" s="4"/>
      <c r="H1049" s="4"/>
      <c r="I1049" s="4"/>
      <c r="J1049" s="4"/>
      <c r="K1049" s="4"/>
      <c r="L1049" s="4"/>
      <c r="M1049" s="4"/>
      <c r="N1049" s="4"/>
      <c r="O1049" s="4"/>
    </row>
    <row r="1050" spans="2:15" x14ac:dyDescent="0.2">
      <c r="B1050" s="4"/>
      <c r="C1050" s="6"/>
      <c r="D1050" s="4"/>
      <c r="E1050" s="4"/>
      <c r="F1050" s="4"/>
      <c r="G1050" s="4"/>
      <c r="H1050" s="4"/>
      <c r="I1050" s="4"/>
      <c r="J1050" s="4"/>
      <c r="K1050" s="4"/>
      <c r="L1050" s="4"/>
      <c r="M1050" s="4"/>
      <c r="N1050" s="4"/>
      <c r="O1050" s="4"/>
    </row>
    <row r="1051" spans="2:15" x14ac:dyDescent="0.2">
      <c r="B1051" s="4"/>
      <c r="C1051" s="6"/>
      <c r="D1051" s="4"/>
      <c r="E1051" s="4"/>
      <c r="F1051" s="4"/>
      <c r="G1051" s="4"/>
      <c r="H1051" s="4"/>
      <c r="I1051" s="4"/>
      <c r="J1051" s="4"/>
      <c r="K1051" s="4"/>
      <c r="L1051" s="4"/>
      <c r="M1051" s="4"/>
      <c r="N1051" s="4"/>
      <c r="O1051" s="4"/>
    </row>
    <row r="1052" spans="2:15" x14ac:dyDescent="0.2">
      <c r="B1052" s="4"/>
      <c r="C1052" s="6"/>
      <c r="D1052" s="4"/>
      <c r="E1052" s="4"/>
      <c r="F1052" s="4"/>
      <c r="G1052" s="4"/>
      <c r="H1052" s="4"/>
      <c r="I1052" s="4"/>
      <c r="J1052" s="4"/>
      <c r="K1052" s="4"/>
      <c r="L1052" s="4"/>
      <c r="M1052" s="4"/>
      <c r="N1052" s="4"/>
      <c r="O1052" s="4"/>
    </row>
    <row r="1053" spans="2:15" x14ac:dyDescent="0.2">
      <c r="B1053" s="4"/>
      <c r="C1053" s="6"/>
      <c r="D1053" s="4"/>
      <c r="E1053" s="4"/>
      <c r="F1053" s="4"/>
      <c r="G1053" s="4"/>
      <c r="H1053" s="4"/>
      <c r="I1053" s="4"/>
      <c r="J1053" s="4"/>
      <c r="K1053" s="4"/>
      <c r="L1053" s="4"/>
      <c r="M1053" s="4"/>
      <c r="N1053" s="4"/>
      <c r="O1053" s="4"/>
    </row>
    <row r="1054" spans="2:15" x14ac:dyDescent="0.2">
      <c r="B1054" s="4"/>
      <c r="C1054" s="6"/>
      <c r="D1054" s="4"/>
      <c r="E1054" s="4"/>
      <c r="F1054" s="4"/>
      <c r="G1054" s="4"/>
      <c r="H1054" s="4"/>
      <c r="I1054" s="4"/>
      <c r="J1054" s="4"/>
      <c r="K1054" s="4"/>
      <c r="L1054" s="4"/>
      <c r="M1054" s="4"/>
      <c r="N1054" s="4"/>
      <c r="O1054" s="4"/>
    </row>
    <row r="1055" spans="2:15" x14ac:dyDescent="0.2">
      <c r="B1055" s="4"/>
      <c r="C1055" s="6"/>
      <c r="D1055" s="4"/>
      <c r="E1055" s="4"/>
      <c r="F1055" s="4"/>
      <c r="G1055" s="4"/>
      <c r="H1055" s="4"/>
      <c r="I1055" s="4"/>
      <c r="J1055" s="4"/>
      <c r="K1055" s="4"/>
      <c r="L1055" s="4"/>
      <c r="M1055" s="4"/>
      <c r="N1055" s="4"/>
      <c r="O1055" s="4"/>
    </row>
    <row r="1056" spans="2:15" x14ac:dyDescent="0.2">
      <c r="B1056" s="4"/>
      <c r="C1056" s="6"/>
      <c r="D1056" s="4"/>
      <c r="E1056" s="4"/>
      <c r="F1056" s="4"/>
      <c r="G1056" s="4"/>
      <c r="H1056" s="4"/>
      <c r="I1056" s="4"/>
      <c r="J1056" s="4"/>
      <c r="K1056" s="4"/>
      <c r="L1056" s="4"/>
      <c r="M1056" s="4"/>
      <c r="N1056" s="4"/>
      <c r="O1056" s="4"/>
    </row>
    <row r="1057" spans="2:15" x14ac:dyDescent="0.2">
      <c r="B1057" s="4"/>
      <c r="C1057" s="6"/>
      <c r="D1057" s="4"/>
      <c r="E1057" s="4"/>
      <c r="F1057" s="4"/>
      <c r="G1057" s="4"/>
      <c r="H1057" s="4"/>
      <c r="I1057" s="4"/>
      <c r="J1057" s="4"/>
      <c r="K1057" s="4"/>
      <c r="L1057" s="4"/>
      <c r="M1057" s="4"/>
      <c r="N1057" s="4"/>
      <c r="O1057" s="4"/>
    </row>
    <row r="1058" spans="2:15" x14ac:dyDescent="0.2">
      <c r="B1058" s="4"/>
      <c r="C1058" s="6"/>
      <c r="D1058" s="4"/>
      <c r="E1058" s="4"/>
      <c r="F1058" s="4"/>
      <c r="G1058" s="4"/>
      <c r="H1058" s="4"/>
      <c r="I1058" s="4"/>
      <c r="J1058" s="4"/>
      <c r="K1058" s="4"/>
      <c r="L1058" s="4"/>
      <c r="M1058" s="4"/>
      <c r="N1058" s="4"/>
      <c r="O1058" s="4"/>
    </row>
    <row r="1059" spans="2:15" x14ac:dyDescent="0.2">
      <c r="B1059" s="4"/>
      <c r="C1059" s="6"/>
      <c r="D1059" s="4"/>
      <c r="E1059" s="4"/>
      <c r="F1059" s="4"/>
      <c r="G1059" s="4"/>
      <c r="H1059" s="4"/>
      <c r="I1059" s="4"/>
      <c r="J1059" s="4"/>
      <c r="K1059" s="4"/>
      <c r="L1059" s="4"/>
      <c r="M1059" s="4"/>
      <c r="N1059" s="4"/>
      <c r="O1059" s="4"/>
    </row>
    <row r="1060" spans="2:15" x14ac:dyDescent="0.2">
      <c r="B1060" s="4"/>
      <c r="C1060" s="6"/>
      <c r="D1060" s="4"/>
      <c r="E1060" s="4"/>
      <c r="F1060" s="4"/>
      <c r="G1060" s="4"/>
      <c r="H1060" s="4"/>
      <c r="I1060" s="4"/>
      <c r="J1060" s="4"/>
      <c r="K1060" s="4"/>
      <c r="L1060" s="4"/>
      <c r="M1060" s="4"/>
      <c r="N1060" s="4"/>
      <c r="O1060" s="4"/>
    </row>
    <row r="1061" spans="2:15" x14ac:dyDescent="0.2">
      <c r="B1061" s="4"/>
      <c r="C1061" s="6"/>
      <c r="D1061" s="4"/>
      <c r="E1061" s="4"/>
      <c r="F1061" s="4"/>
      <c r="G1061" s="4"/>
      <c r="H1061" s="4"/>
      <c r="I1061" s="4"/>
      <c r="J1061" s="4"/>
      <c r="K1061" s="4"/>
      <c r="L1061" s="4"/>
      <c r="M1061" s="4"/>
      <c r="N1061" s="4"/>
      <c r="O1061" s="4"/>
    </row>
    <row r="1062" spans="2:15" x14ac:dyDescent="0.2">
      <c r="B1062" s="4"/>
      <c r="C1062" s="6"/>
      <c r="D1062" s="4"/>
      <c r="E1062" s="4"/>
      <c r="F1062" s="4"/>
      <c r="G1062" s="4"/>
      <c r="H1062" s="4"/>
      <c r="I1062" s="4"/>
      <c r="J1062" s="4"/>
      <c r="K1062" s="4"/>
      <c r="L1062" s="4"/>
      <c r="M1062" s="4"/>
      <c r="N1062" s="4"/>
      <c r="O1062" s="4"/>
    </row>
    <row r="1063" spans="2:15" x14ac:dyDescent="0.2">
      <c r="B1063" s="4"/>
      <c r="C1063" s="6"/>
      <c r="D1063" s="4"/>
      <c r="E1063" s="4"/>
      <c r="F1063" s="4"/>
      <c r="G1063" s="4"/>
      <c r="H1063" s="4"/>
      <c r="I1063" s="4"/>
      <c r="J1063" s="4"/>
      <c r="K1063" s="4"/>
      <c r="L1063" s="4"/>
      <c r="M1063" s="4"/>
      <c r="N1063" s="4"/>
      <c r="O1063" s="4"/>
    </row>
    <row r="1064" spans="2:15" x14ac:dyDescent="0.2">
      <c r="B1064" s="4"/>
      <c r="C1064" s="6"/>
      <c r="D1064" s="4"/>
      <c r="E1064" s="4"/>
      <c r="F1064" s="4"/>
      <c r="G1064" s="4"/>
      <c r="H1064" s="4"/>
      <c r="I1064" s="4"/>
      <c r="J1064" s="4"/>
      <c r="K1064" s="4"/>
      <c r="L1064" s="4"/>
      <c r="M1064" s="4"/>
      <c r="N1064" s="4"/>
      <c r="O1064" s="4"/>
    </row>
    <row r="1065" spans="2:15" x14ac:dyDescent="0.2">
      <c r="B1065" s="4"/>
      <c r="C1065" s="6"/>
      <c r="D1065" s="4"/>
      <c r="E1065" s="4"/>
      <c r="F1065" s="4"/>
      <c r="G1065" s="4"/>
      <c r="H1065" s="4"/>
      <c r="I1065" s="4"/>
      <c r="J1065" s="4"/>
      <c r="K1065" s="4"/>
      <c r="L1065" s="4"/>
      <c r="M1065" s="4"/>
      <c r="N1065" s="4"/>
      <c r="O1065" s="4"/>
    </row>
    <row r="1066" spans="2:15" x14ac:dyDescent="0.2">
      <c r="B1066" s="4"/>
      <c r="C1066" s="6"/>
      <c r="D1066" s="4"/>
      <c r="E1066" s="4"/>
      <c r="F1066" s="4"/>
      <c r="G1066" s="4"/>
      <c r="H1066" s="4"/>
      <c r="I1066" s="4"/>
      <c r="J1066" s="4"/>
      <c r="K1066" s="4"/>
      <c r="L1066" s="4"/>
      <c r="M1066" s="4"/>
      <c r="N1066" s="4"/>
      <c r="O1066" s="4"/>
    </row>
    <row r="1067" spans="2:15" x14ac:dyDescent="0.2">
      <c r="B1067" s="4"/>
      <c r="C1067" s="6"/>
      <c r="D1067" s="4"/>
      <c r="E1067" s="4"/>
      <c r="F1067" s="4"/>
      <c r="G1067" s="4"/>
      <c r="H1067" s="4"/>
      <c r="I1067" s="4"/>
      <c r="J1067" s="4"/>
      <c r="K1067" s="4"/>
      <c r="L1067" s="4"/>
      <c r="M1067" s="4"/>
      <c r="N1067" s="4"/>
      <c r="O1067" s="4"/>
    </row>
    <row r="1068" spans="2:15" x14ac:dyDescent="0.2">
      <c r="B1068" s="4"/>
      <c r="C1068" s="6"/>
      <c r="D1068" s="4"/>
      <c r="E1068" s="4"/>
      <c r="F1068" s="4"/>
      <c r="G1068" s="4"/>
      <c r="H1068" s="4"/>
      <c r="I1068" s="4"/>
      <c r="J1068" s="4"/>
      <c r="K1068" s="4"/>
      <c r="L1068" s="4"/>
      <c r="M1068" s="4"/>
      <c r="N1068" s="4"/>
      <c r="O1068" s="4"/>
    </row>
    <row r="1069" spans="2:15" x14ac:dyDescent="0.2">
      <c r="B1069" s="4"/>
      <c r="C1069" s="6"/>
      <c r="D1069" s="4"/>
      <c r="E1069" s="4"/>
      <c r="F1069" s="4"/>
      <c r="G1069" s="4"/>
      <c r="H1069" s="4"/>
      <c r="I1069" s="4"/>
      <c r="J1069" s="4"/>
      <c r="K1069" s="4"/>
      <c r="L1069" s="4"/>
      <c r="M1069" s="4"/>
      <c r="N1069" s="4"/>
      <c r="O1069" s="4"/>
    </row>
    <row r="1070" spans="2:15" x14ac:dyDescent="0.2">
      <c r="B1070" s="4"/>
      <c r="C1070" s="6"/>
      <c r="D1070" s="4"/>
      <c r="E1070" s="4"/>
      <c r="F1070" s="4"/>
      <c r="G1070" s="4"/>
      <c r="H1070" s="4"/>
      <c r="I1070" s="4"/>
      <c r="J1070" s="4"/>
      <c r="K1070" s="4"/>
      <c r="L1070" s="4"/>
      <c r="M1070" s="4"/>
      <c r="N1070" s="4"/>
      <c r="O1070" s="4"/>
    </row>
    <row r="1071" spans="2:15" x14ac:dyDescent="0.2">
      <c r="B1071" s="4"/>
      <c r="C1071" s="6"/>
      <c r="D1071" s="4"/>
      <c r="E1071" s="4"/>
      <c r="F1071" s="4"/>
      <c r="G1071" s="4"/>
      <c r="H1071" s="4"/>
      <c r="I1071" s="4"/>
      <c r="J1071" s="4"/>
      <c r="K1071" s="4"/>
      <c r="L1071" s="4"/>
      <c r="M1071" s="4"/>
      <c r="N1071" s="4"/>
      <c r="O1071" s="4"/>
    </row>
    <row r="1072" spans="2:15" x14ac:dyDescent="0.2">
      <c r="B1072" s="4"/>
      <c r="C1072" s="6"/>
      <c r="D1072" s="4"/>
      <c r="E1072" s="4"/>
      <c r="F1072" s="4"/>
      <c r="G1072" s="4"/>
      <c r="H1072" s="4"/>
      <c r="I1072" s="4"/>
      <c r="J1072" s="4"/>
      <c r="K1072" s="4"/>
      <c r="L1072" s="4"/>
      <c r="M1072" s="4"/>
      <c r="N1072" s="4"/>
      <c r="O1072" s="4"/>
    </row>
    <row r="1073" spans="2:15" x14ac:dyDescent="0.2">
      <c r="B1073" s="4"/>
      <c r="C1073" s="6"/>
      <c r="D1073" s="4"/>
      <c r="E1073" s="4"/>
      <c r="F1073" s="4"/>
      <c r="G1073" s="4"/>
      <c r="H1073" s="4"/>
      <c r="I1073" s="4"/>
      <c r="J1073" s="4"/>
      <c r="K1073" s="4"/>
      <c r="L1073" s="4"/>
      <c r="M1073" s="4"/>
      <c r="N1073" s="4"/>
      <c r="O1073" s="4"/>
    </row>
    <row r="1074" spans="2:15" x14ac:dyDescent="0.2">
      <c r="B1074" s="4"/>
      <c r="C1074" s="6"/>
      <c r="D1074" s="4"/>
      <c r="E1074" s="4"/>
      <c r="F1074" s="4"/>
      <c r="G1074" s="4"/>
      <c r="H1074" s="4"/>
      <c r="I1074" s="4"/>
      <c r="J1074" s="4"/>
      <c r="K1074" s="4"/>
      <c r="L1074" s="4"/>
      <c r="M1074" s="4"/>
      <c r="N1074" s="4"/>
      <c r="O1074" s="4"/>
    </row>
    <row r="1075" spans="2:15" x14ac:dyDescent="0.2">
      <c r="B1075" s="4"/>
      <c r="C1075" s="6"/>
      <c r="D1075" s="4"/>
      <c r="E1075" s="4"/>
      <c r="F1075" s="4"/>
      <c r="G1075" s="4"/>
      <c r="H1075" s="4"/>
      <c r="I1075" s="4"/>
      <c r="J1075" s="4"/>
      <c r="K1075" s="4"/>
      <c r="L1075" s="4"/>
      <c r="M1075" s="4"/>
      <c r="N1075" s="4"/>
      <c r="O1075" s="4"/>
    </row>
    <row r="1076" spans="2:15" x14ac:dyDescent="0.2">
      <c r="B1076" s="4"/>
      <c r="C1076" s="6"/>
      <c r="D1076" s="4"/>
      <c r="E1076" s="4"/>
      <c r="F1076" s="4"/>
      <c r="G1076" s="4"/>
      <c r="H1076" s="4"/>
      <c r="I1076" s="4"/>
      <c r="J1076" s="4"/>
      <c r="K1076" s="4"/>
      <c r="L1076" s="4"/>
      <c r="M1076" s="4"/>
      <c r="N1076" s="4"/>
      <c r="O1076" s="4"/>
    </row>
    <row r="1077" spans="2:15" x14ac:dyDescent="0.2">
      <c r="B1077" s="4"/>
      <c r="C1077" s="6"/>
      <c r="D1077" s="4"/>
      <c r="E1077" s="4"/>
      <c r="F1077" s="4"/>
      <c r="G1077" s="4"/>
      <c r="H1077" s="4"/>
      <c r="I1077" s="4"/>
      <c r="J1077" s="4"/>
      <c r="K1077" s="4"/>
      <c r="L1077" s="4"/>
      <c r="M1077" s="4"/>
      <c r="N1077" s="4"/>
      <c r="O1077" s="4"/>
    </row>
    <row r="1078" spans="2:15" x14ac:dyDescent="0.2">
      <c r="B1078" s="4"/>
      <c r="C1078" s="6"/>
      <c r="D1078" s="4"/>
      <c r="E1078" s="4"/>
      <c r="F1078" s="4"/>
      <c r="G1078" s="4"/>
      <c r="H1078" s="4"/>
      <c r="I1078" s="4"/>
      <c r="J1078" s="4"/>
      <c r="K1078" s="4"/>
      <c r="L1078" s="4"/>
      <c r="M1078" s="4"/>
      <c r="N1078" s="4"/>
      <c r="O1078" s="4"/>
    </row>
    <row r="1079" spans="2:15" x14ac:dyDescent="0.2">
      <c r="B1079" s="4"/>
      <c r="C1079" s="6"/>
      <c r="D1079" s="4"/>
      <c r="E1079" s="4"/>
      <c r="F1079" s="4"/>
      <c r="G1079" s="4"/>
      <c r="H1079" s="4"/>
      <c r="I1079" s="4"/>
      <c r="J1079" s="4"/>
      <c r="K1079" s="4"/>
      <c r="L1079" s="4"/>
      <c r="M1079" s="4"/>
      <c r="N1079" s="4"/>
      <c r="O1079" s="4"/>
    </row>
    <row r="1080" spans="2:15" x14ac:dyDescent="0.2">
      <c r="B1080" s="4"/>
      <c r="C1080" s="6"/>
      <c r="D1080" s="4"/>
      <c r="E1080" s="4"/>
      <c r="F1080" s="4"/>
      <c r="G1080" s="4"/>
      <c r="H1080" s="4"/>
      <c r="I1080" s="4"/>
      <c r="J1080" s="4"/>
      <c r="K1080" s="4"/>
      <c r="L1080" s="4"/>
      <c r="M1080" s="4"/>
      <c r="N1080" s="4"/>
      <c r="O1080" s="4"/>
    </row>
    <row r="1081" spans="2:15" x14ac:dyDescent="0.2">
      <c r="B1081" s="4"/>
      <c r="C1081" s="6"/>
      <c r="D1081" s="4"/>
      <c r="E1081" s="4"/>
      <c r="F1081" s="4"/>
      <c r="G1081" s="4"/>
      <c r="H1081" s="4"/>
      <c r="I1081" s="4"/>
      <c r="J1081" s="4"/>
      <c r="K1081" s="4"/>
      <c r="L1081" s="4"/>
      <c r="M1081" s="4"/>
      <c r="N1081" s="4"/>
      <c r="O1081" s="4"/>
    </row>
    <row r="1082" spans="2:15" x14ac:dyDescent="0.2">
      <c r="B1082" s="4"/>
      <c r="C1082" s="6"/>
      <c r="D1082" s="4"/>
      <c r="E1082" s="4"/>
      <c r="F1082" s="4"/>
      <c r="G1082" s="4"/>
      <c r="H1082" s="4"/>
      <c r="I1082" s="4"/>
      <c r="J1082" s="4"/>
      <c r="K1082" s="4"/>
      <c r="L1082" s="4"/>
      <c r="M1082" s="4"/>
      <c r="N1082" s="4"/>
      <c r="O1082" s="4"/>
    </row>
    <row r="1083" spans="2:15" x14ac:dyDescent="0.2">
      <c r="B1083" s="4"/>
      <c r="C1083" s="6"/>
      <c r="D1083" s="4"/>
      <c r="E1083" s="4"/>
      <c r="F1083" s="4"/>
      <c r="G1083" s="4"/>
      <c r="H1083" s="4"/>
      <c r="I1083" s="4"/>
      <c r="J1083" s="4"/>
      <c r="K1083" s="4"/>
      <c r="L1083" s="4"/>
      <c r="M1083" s="4"/>
      <c r="N1083" s="4"/>
      <c r="O1083" s="4"/>
    </row>
    <row r="1084" spans="2:15" x14ac:dyDescent="0.2">
      <c r="B1084" s="4"/>
      <c r="C1084" s="6"/>
      <c r="D1084" s="4"/>
      <c r="E1084" s="4"/>
      <c r="F1084" s="4"/>
      <c r="G1084" s="4"/>
      <c r="H1084" s="4"/>
      <c r="I1084" s="4"/>
      <c r="J1084" s="4"/>
      <c r="K1084" s="4"/>
      <c r="L1084" s="4"/>
      <c r="M1084" s="4"/>
      <c r="N1084" s="4"/>
      <c r="O1084" s="4"/>
    </row>
    <row r="1085" spans="2:15" x14ac:dyDescent="0.2">
      <c r="B1085" s="4"/>
      <c r="C1085" s="6"/>
      <c r="D1085" s="4"/>
      <c r="E1085" s="4"/>
      <c r="F1085" s="4"/>
      <c r="G1085" s="4"/>
      <c r="H1085" s="4"/>
      <c r="I1085" s="4"/>
      <c r="J1085" s="4"/>
      <c r="K1085" s="4"/>
      <c r="L1085" s="4"/>
      <c r="M1085" s="4"/>
      <c r="N1085" s="4"/>
      <c r="O1085" s="4"/>
    </row>
    <row r="1086" spans="2:15" x14ac:dyDescent="0.2">
      <c r="B1086" s="4"/>
      <c r="C1086" s="6"/>
      <c r="D1086" s="4"/>
      <c r="E1086" s="4"/>
      <c r="F1086" s="4"/>
      <c r="G1086" s="4"/>
      <c r="H1086" s="4"/>
      <c r="I1086" s="4"/>
      <c r="J1086" s="4"/>
      <c r="K1086" s="4"/>
      <c r="L1086" s="4"/>
      <c r="M1086" s="4"/>
      <c r="N1086" s="4"/>
      <c r="O1086" s="4"/>
    </row>
    <row r="1087" spans="2:15" x14ac:dyDescent="0.2">
      <c r="B1087" s="4"/>
      <c r="C1087" s="6"/>
      <c r="D1087" s="4"/>
      <c r="E1087" s="4"/>
      <c r="F1087" s="4"/>
      <c r="G1087" s="4"/>
      <c r="H1087" s="4"/>
      <c r="I1087" s="4"/>
      <c r="J1087" s="4"/>
      <c r="K1087" s="4"/>
      <c r="L1087" s="4"/>
      <c r="M1087" s="4"/>
      <c r="N1087" s="4"/>
      <c r="O1087" s="4"/>
    </row>
    <row r="1088" spans="2:15" x14ac:dyDescent="0.2">
      <c r="B1088" s="4"/>
      <c r="C1088" s="6"/>
      <c r="D1088" s="4"/>
      <c r="E1088" s="4"/>
      <c r="F1088" s="4"/>
      <c r="G1088" s="4"/>
      <c r="H1088" s="4"/>
      <c r="I1088" s="4"/>
      <c r="J1088" s="4"/>
      <c r="K1088" s="4"/>
      <c r="L1088" s="4"/>
      <c r="M1088" s="4"/>
      <c r="N1088" s="4"/>
      <c r="O1088" s="4"/>
    </row>
    <row r="1089" spans="2:15" x14ac:dyDescent="0.2">
      <c r="B1089" s="4"/>
      <c r="C1089" s="6"/>
      <c r="D1089" s="4"/>
      <c r="E1089" s="4"/>
      <c r="F1089" s="4"/>
      <c r="G1089" s="4"/>
      <c r="H1089" s="4"/>
      <c r="I1089" s="4"/>
      <c r="J1089" s="4"/>
      <c r="K1089" s="4"/>
      <c r="L1089" s="4"/>
      <c r="M1089" s="4"/>
      <c r="N1089" s="4"/>
      <c r="O1089" s="4"/>
    </row>
    <row r="1090" spans="2:15" x14ac:dyDescent="0.2">
      <c r="B1090" s="4"/>
      <c r="C1090" s="6"/>
      <c r="D1090" s="4"/>
      <c r="E1090" s="4"/>
      <c r="F1090" s="4"/>
      <c r="G1090" s="4"/>
      <c r="H1090" s="4"/>
      <c r="I1090" s="4"/>
      <c r="J1090" s="4"/>
      <c r="K1090" s="4"/>
      <c r="L1090" s="4"/>
      <c r="M1090" s="4"/>
      <c r="N1090" s="4"/>
      <c r="O1090" s="4"/>
    </row>
    <row r="1091" spans="2:15" x14ac:dyDescent="0.2">
      <c r="B1091" s="4"/>
      <c r="C1091" s="6"/>
      <c r="D1091" s="4"/>
      <c r="E1091" s="4"/>
      <c r="F1091" s="4"/>
      <c r="G1091" s="4"/>
      <c r="H1091" s="4"/>
      <c r="I1091" s="4"/>
      <c r="J1091" s="4"/>
      <c r="K1091" s="4"/>
      <c r="L1091" s="4"/>
      <c r="M1091" s="4"/>
      <c r="N1091" s="4"/>
      <c r="O1091" s="4"/>
    </row>
    <row r="1092" spans="2:15" x14ac:dyDescent="0.2">
      <c r="B1092" s="4"/>
      <c r="C1092" s="6"/>
      <c r="D1092" s="4"/>
      <c r="E1092" s="4"/>
      <c r="F1092" s="4"/>
      <c r="G1092" s="4"/>
      <c r="H1092" s="4"/>
      <c r="I1092" s="4"/>
      <c r="J1092" s="4"/>
      <c r="K1092" s="4"/>
      <c r="L1092" s="4"/>
      <c r="M1092" s="4"/>
      <c r="N1092" s="4"/>
      <c r="O1092" s="4"/>
    </row>
    <row r="1093" spans="2:15" x14ac:dyDescent="0.2">
      <c r="B1093" s="4"/>
      <c r="C1093" s="6"/>
      <c r="D1093" s="4"/>
      <c r="E1093" s="4"/>
      <c r="F1093" s="4"/>
      <c r="G1093" s="4"/>
      <c r="H1093" s="4"/>
      <c r="I1093" s="4"/>
      <c r="J1093" s="4"/>
      <c r="K1093" s="4"/>
      <c r="L1093" s="4"/>
      <c r="M1093" s="4"/>
      <c r="N1093" s="4"/>
      <c r="O1093" s="4"/>
    </row>
    <row r="1094" spans="2:15" x14ac:dyDescent="0.2">
      <c r="B1094" s="4"/>
      <c r="C1094" s="6"/>
      <c r="D1094" s="4"/>
      <c r="E1094" s="4"/>
      <c r="F1094" s="4"/>
      <c r="G1094" s="4"/>
      <c r="H1094" s="4"/>
      <c r="I1094" s="4"/>
      <c r="J1094" s="4"/>
      <c r="K1094" s="4"/>
      <c r="L1094" s="4"/>
      <c r="M1094" s="4"/>
      <c r="N1094" s="4"/>
      <c r="O1094" s="4"/>
    </row>
    <row r="1095" spans="2:15" x14ac:dyDescent="0.2">
      <c r="B1095" s="4"/>
      <c r="C1095" s="6"/>
      <c r="D1095" s="4"/>
      <c r="E1095" s="4"/>
      <c r="F1095" s="4"/>
      <c r="G1095" s="4"/>
      <c r="H1095" s="4"/>
      <c r="I1095" s="4"/>
      <c r="J1095" s="4"/>
      <c r="K1095" s="4"/>
      <c r="L1095" s="4"/>
      <c r="M1095" s="4"/>
      <c r="N1095" s="4"/>
      <c r="O1095" s="4"/>
    </row>
    <row r="1096" spans="2:15" x14ac:dyDescent="0.2">
      <c r="B1096" s="4"/>
      <c r="C1096" s="6"/>
      <c r="D1096" s="4"/>
      <c r="E1096" s="4"/>
      <c r="F1096" s="4"/>
      <c r="G1096" s="4"/>
      <c r="H1096" s="4"/>
      <c r="I1096" s="4"/>
      <c r="J1096" s="4"/>
      <c r="K1096" s="4"/>
      <c r="L1096" s="4"/>
      <c r="M1096" s="4"/>
      <c r="N1096" s="4"/>
      <c r="O1096" s="4"/>
    </row>
    <row r="1097" spans="2:15" x14ac:dyDescent="0.2">
      <c r="B1097" s="4"/>
      <c r="C1097" s="6"/>
      <c r="D1097" s="4"/>
      <c r="E1097" s="4"/>
      <c r="F1097" s="4"/>
      <c r="G1097" s="4"/>
      <c r="H1097" s="4"/>
      <c r="I1097" s="4"/>
      <c r="J1097" s="4"/>
      <c r="K1097" s="4"/>
      <c r="L1097" s="4"/>
      <c r="M1097" s="4"/>
      <c r="N1097" s="4"/>
      <c r="O1097" s="4"/>
    </row>
    <row r="1098" spans="2:15" x14ac:dyDescent="0.2">
      <c r="B1098" s="4"/>
      <c r="C1098" s="6"/>
      <c r="D1098" s="4"/>
      <c r="E1098" s="4"/>
      <c r="F1098" s="4"/>
      <c r="G1098" s="4"/>
      <c r="H1098" s="4"/>
      <c r="I1098" s="4"/>
      <c r="J1098" s="4"/>
      <c r="K1098" s="4"/>
      <c r="L1098" s="4"/>
      <c r="M1098" s="4"/>
      <c r="N1098" s="4"/>
      <c r="O1098" s="4"/>
    </row>
    <row r="1099" spans="2:15" x14ac:dyDescent="0.2">
      <c r="B1099" s="4"/>
      <c r="C1099" s="6"/>
      <c r="D1099" s="4"/>
      <c r="E1099" s="4"/>
      <c r="F1099" s="4"/>
      <c r="G1099" s="4"/>
      <c r="H1099" s="4"/>
      <c r="I1099" s="4"/>
      <c r="J1099" s="4"/>
      <c r="K1099" s="4"/>
      <c r="L1099" s="4"/>
      <c r="M1099" s="4"/>
      <c r="N1099" s="4"/>
      <c r="O1099" s="4"/>
    </row>
    <row r="1100" spans="2:15" x14ac:dyDescent="0.2">
      <c r="B1100" s="4"/>
      <c r="C1100" s="6"/>
      <c r="D1100" s="4"/>
      <c r="E1100" s="4"/>
      <c r="F1100" s="4"/>
      <c r="G1100" s="4"/>
      <c r="H1100" s="4"/>
      <c r="I1100" s="4"/>
      <c r="J1100" s="4"/>
      <c r="K1100" s="4"/>
      <c r="L1100" s="4"/>
      <c r="M1100" s="4"/>
      <c r="N1100" s="4"/>
      <c r="O1100" s="4"/>
    </row>
    <row r="1101" spans="2:15" x14ac:dyDescent="0.2">
      <c r="B1101" s="4"/>
      <c r="C1101" s="6"/>
      <c r="D1101" s="4"/>
      <c r="E1101" s="4"/>
      <c r="F1101" s="4"/>
      <c r="G1101" s="4"/>
      <c r="H1101" s="4"/>
      <c r="I1101" s="4"/>
      <c r="J1101" s="4"/>
      <c r="K1101" s="4"/>
      <c r="L1101" s="4"/>
      <c r="M1101" s="4"/>
      <c r="N1101" s="4"/>
      <c r="O1101" s="4"/>
    </row>
    <row r="1102" spans="2:15" x14ac:dyDescent="0.2">
      <c r="B1102" s="4"/>
      <c r="C1102" s="6"/>
      <c r="D1102" s="4"/>
      <c r="E1102" s="4"/>
      <c r="F1102" s="4"/>
      <c r="G1102" s="4"/>
      <c r="H1102" s="4"/>
      <c r="I1102" s="4"/>
      <c r="J1102" s="4"/>
      <c r="K1102" s="4"/>
      <c r="L1102" s="4"/>
      <c r="M1102" s="4"/>
      <c r="N1102" s="4"/>
      <c r="O1102" s="4"/>
    </row>
    <row r="1103" spans="2:15" x14ac:dyDescent="0.2">
      <c r="B1103" s="4"/>
      <c r="C1103" s="6"/>
      <c r="D1103" s="4"/>
      <c r="E1103" s="4"/>
      <c r="F1103" s="4"/>
      <c r="G1103" s="4"/>
      <c r="H1103" s="4"/>
      <c r="I1103" s="4"/>
      <c r="J1103" s="4"/>
      <c r="K1103" s="4"/>
      <c r="L1103" s="4"/>
      <c r="M1103" s="4"/>
      <c r="N1103" s="4"/>
      <c r="O1103" s="4"/>
    </row>
    <row r="1104" spans="2:15" x14ac:dyDescent="0.2">
      <c r="B1104" s="4"/>
      <c r="C1104" s="6"/>
      <c r="D1104" s="4"/>
      <c r="E1104" s="4"/>
      <c r="F1104" s="4"/>
      <c r="G1104" s="4"/>
      <c r="H1104" s="4"/>
      <c r="I1104" s="4"/>
      <c r="J1104" s="4"/>
      <c r="K1104" s="4"/>
      <c r="L1104" s="4"/>
      <c r="M1104" s="4"/>
      <c r="N1104" s="4"/>
      <c r="O1104" s="4"/>
    </row>
    <row r="1105" spans="2:15" x14ac:dyDescent="0.2">
      <c r="B1105" s="4"/>
      <c r="C1105" s="6"/>
      <c r="D1105" s="4"/>
      <c r="E1105" s="4"/>
      <c r="F1105" s="4"/>
      <c r="G1105" s="4"/>
      <c r="H1105" s="4"/>
      <c r="I1105" s="4"/>
      <c r="J1105" s="4"/>
      <c r="K1105" s="4"/>
      <c r="L1105" s="4"/>
      <c r="M1105" s="4"/>
      <c r="N1105" s="4"/>
      <c r="O1105" s="4"/>
    </row>
    <row r="1106" spans="2:15" x14ac:dyDescent="0.2">
      <c r="B1106" s="4"/>
      <c r="C1106" s="6"/>
      <c r="D1106" s="4"/>
      <c r="E1106" s="4"/>
      <c r="F1106" s="4"/>
      <c r="G1106" s="4"/>
      <c r="H1106" s="4"/>
      <c r="I1106" s="4"/>
      <c r="J1106" s="4"/>
      <c r="K1106" s="4"/>
      <c r="L1106" s="4"/>
      <c r="M1106" s="4"/>
      <c r="N1106" s="4"/>
      <c r="O1106" s="4"/>
    </row>
    <row r="1107" spans="2:15" x14ac:dyDescent="0.2">
      <c r="B1107" s="4"/>
      <c r="C1107" s="6"/>
      <c r="D1107" s="4"/>
      <c r="E1107" s="4"/>
      <c r="F1107" s="4"/>
      <c r="G1107" s="4"/>
      <c r="H1107" s="4"/>
      <c r="I1107" s="4"/>
      <c r="J1107" s="4"/>
      <c r="K1107" s="4"/>
      <c r="L1107" s="4"/>
      <c r="M1107" s="4"/>
      <c r="N1107" s="4"/>
      <c r="O1107" s="4"/>
    </row>
    <row r="1108" spans="2:15" x14ac:dyDescent="0.2">
      <c r="B1108" s="4"/>
      <c r="C1108" s="6"/>
      <c r="D1108" s="4"/>
      <c r="E1108" s="4"/>
      <c r="F1108" s="4"/>
      <c r="G1108" s="4"/>
      <c r="H1108" s="4"/>
      <c r="I1108" s="4"/>
      <c r="J1108" s="4"/>
      <c r="K1108" s="4"/>
      <c r="L1108" s="4"/>
      <c r="M1108" s="4"/>
      <c r="N1108" s="4"/>
      <c r="O1108" s="4"/>
    </row>
    <row r="1109" spans="2:15" x14ac:dyDescent="0.2">
      <c r="B1109" s="4"/>
      <c r="C1109" s="6"/>
      <c r="D1109" s="4"/>
      <c r="E1109" s="4"/>
      <c r="F1109" s="4"/>
      <c r="G1109" s="4"/>
      <c r="H1109" s="4"/>
      <c r="I1109" s="4"/>
      <c r="J1109" s="4"/>
      <c r="K1109" s="4"/>
      <c r="L1109" s="4"/>
      <c r="M1109" s="4"/>
      <c r="N1109" s="4"/>
      <c r="O1109" s="4"/>
    </row>
    <row r="1110" spans="2:15" x14ac:dyDescent="0.2">
      <c r="B1110" s="4"/>
      <c r="C1110" s="6"/>
      <c r="D1110" s="4"/>
      <c r="E1110" s="4"/>
      <c r="F1110" s="4"/>
      <c r="G1110" s="4"/>
      <c r="H1110" s="4"/>
      <c r="I1110" s="4"/>
      <c r="J1110" s="4"/>
      <c r="K1110" s="4"/>
      <c r="L1110" s="4"/>
      <c r="M1110" s="4"/>
      <c r="N1110" s="4"/>
      <c r="O1110" s="4"/>
    </row>
    <row r="1111" spans="2:15" x14ac:dyDescent="0.2">
      <c r="B1111" s="4"/>
      <c r="C1111" s="6"/>
      <c r="D1111" s="4"/>
      <c r="E1111" s="4"/>
      <c r="F1111" s="4"/>
      <c r="G1111" s="4"/>
      <c r="H1111" s="4"/>
      <c r="I1111" s="4"/>
      <c r="J1111" s="4"/>
      <c r="K1111" s="4"/>
      <c r="L1111" s="4"/>
      <c r="M1111" s="4"/>
      <c r="N1111" s="4"/>
      <c r="O1111" s="4"/>
    </row>
    <row r="1112" spans="2:15" x14ac:dyDescent="0.2">
      <c r="B1112" s="4"/>
      <c r="C1112" s="6"/>
      <c r="D1112" s="4"/>
      <c r="E1112" s="4"/>
      <c r="F1112" s="4"/>
      <c r="G1112" s="4"/>
      <c r="H1112" s="4"/>
      <c r="I1112" s="4"/>
      <c r="J1112" s="4"/>
      <c r="K1112" s="4"/>
      <c r="L1112" s="4"/>
      <c r="M1112" s="4"/>
      <c r="N1112" s="4"/>
      <c r="O1112" s="4"/>
    </row>
    <row r="1113" spans="2:15" x14ac:dyDescent="0.2">
      <c r="B1113" s="4"/>
      <c r="C1113" s="6"/>
      <c r="D1113" s="4"/>
      <c r="E1113" s="4"/>
      <c r="F1113" s="4"/>
      <c r="G1113" s="4"/>
      <c r="H1113" s="4"/>
      <c r="I1113" s="4"/>
      <c r="J1113" s="4"/>
      <c r="K1113" s="4"/>
      <c r="L1113" s="4"/>
      <c r="M1113" s="4"/>
      <c r="N1113" s="4"/>
      <c r="O1113" s="4"/>
    </row>
    <row r="1114" spans="2:15" x14ac:dyDescent="0.2">
      <c r="B1114" s="4"/>
      <c r="C1114" s="6"/>
      <c r="D1114" s="4"/>
      <c r="E1114" s="4"/>
      <c r="F1114" s="4"/>
      <c r="G1114" s="4"/>
      <c r="H1114" s="4"/>
      <c r="I1114" s="4"/>
      <c r="J1114" s="4"/>
      <c r="K1114" s="4"/>
      <c r="L1114" s="4"/>
      <c r="M1114" s="4"/>
      <c r="N1114" s="4"/>
      <c r="O1114" s="4"/>
    </row>
    <row r="1115" spans="2:15" x14ac:dyDescent="0.2">
      <c r="B1115" s="4"/>
      <c r="C1115" s="6"/>
      <c r="D1115" s="4"/>
      <c r="E1115" s="4"/>
      <c r="F1115" s="4"/>
      <c r="G1115" s="4"/>
      <c r="H1115" s="4"/>
      <c r="I1115" s="4"/>
      <c r="J1115" s="4"/>
      <c r="K1115" s="4"/>
      <c r="L1115" s="4"/>
      <c r="M1115" s="4"/>
      <c r="N1115" s="4"/>
      <c r="O1115" s="4"/>
    </row>
    <row r="1116" spans="2:15" x14ac:dyDescent="0.2">
      <c r="B1116" s="4"/>
      <c r="C1116" s="6"/>
      <c r="D1116" s="4"/>
      <c r="E1116" s="4"/>
      <c r="F1116" s="4"/>
      <c r="G1116" s="4"/>
      <c r="H1116" s="4"/>
      <c r="I1116" s="4"/>
      <c r="J1116" s="4"/>
      <c r="K1116" s="4"/>
      <c r="L1116" s="4"/>
      <c r="M1116" s="4"/>
      <c r="N1116" s="4"/>
      <c r="O1116" s="4"/>
    </row>
    <row r="1117" spans="2:15" x14ac:dyDescent="0.2">
      <c r="B1117" s="4"/>
      <c r="C1117" s="6"/>
      <c r="D1117" s="4"/>
      <c r="E1117" s="4"/>
      <c r="F1117" s="4"/>
      <c r="G1117" s="4"/>
      <c r="H1117" s="4"/>
      <c r="I1117" s="4"/>
      <c r="J1117" s="4"/>
      <c r="K1117" s="4"/>
      <c r="L1117" s="4"/>
      <c r="M1117" s="4"/>
      <c r="N1117" s="4"/>
      <c r="O1117" s="4"/>
    </row>
    <row r="1118" spans="2:15" x14ac:dyDescent="0.2">
      <c r="B1118" s="4"/>
      <c r="C1118" s="6"/>
      <c r="D1118" s="4"/>
      <c r="E1118" s="4"/>
      <c r="F1118" s="4"/>
      <c r="G1118" s="4"/>
      <c r="H1118" s="4"/>
      <c r="I1118" s="4"/>
      <c r="J1118" s="4"/>
      <c r="K1118" s="4"/>
      <c r="L1118" s="4"/>
      <c r="M1118" s="4"/>
      <c r="N1118" s="4"/>
      <c r="O1118" s="4"/>
    </row>
    <row r="1119" spans="2:15" x14ac:dyDescent="0.2">
      <c r="B1119" s="4"/>
      <c r="C1119" s="6"/>
      <c r="D1119" s="4"/>
      <c r="E1119" s="4"/>
      <c r="F1119" s="4"/>
      <c r="G1119" s="4"/>
      <c r="H1119" s="4"/>
      <c r="I1119" s="4"/>
      <c r="J1119" s="4"/>
      <c r="K1119" s="4"/>
      <c r="L1119" s="4"/>
      <c r="M1119" s="4"/>
      <c r="N1119" s="4"/>
      <c r="O1119" s="4"/>
    </row>
    <row r="1120" spans="2:15" x14ac:dyDescent="0.2">
      <c r="B1120" s="4"/>
      <c r="C1120" s="6"/>
      <c r="D1120" s="4"/>
      <c r="E1120" s="4"/>
      <c r="F1120" s="4"/>
      <c r="G1120" s="4"/>
      <c r="H1120" s="4"/>
      <c r="I1120" s="4"/>
      <c r="J1120" s="4"/>
      <c r="K1120" s="4"/>
      <c r="L1120" s="4"/>
      <c r="M1120" s="4"/>
      <c r="N1120" s="4"/>
      <c r="O1120" s="4"/>
    </row>
    <row r="1121" spans="2:15" x14ac:dyDescent="0.2">
      <c r="B1121" s="4"/>
      <c r="C1121" s="6"/>
      <c r="D1121" s="4"/>
      <c r="E1121" s="4"/>
      <c r="F1121" s="4"/>
      <c r="G1121" s="4"/>
      <c r="H1121" s="4"/>
      <c r="I1121" s="4"/>
      <c r="J1121" s="4"/>
      <c r="K1121" s="4"/>
      <c r="L1121" s="4"/>
      <c r="M1121" s="4"/>
      <c r="N1121" s="4"/>
      <c r="O1121" s="4"/>
    </row>
    <row r="1122" spans="2:15" x14ac:dyDescent="0.2">
      <c r="B1122" s="4"/>
      <c r="C1122" s="6"/>
      <c r="D1122" s="4"/>
      <c r="E1122" s="4"/>
      <c r="F1122" s="4"/>
      <c r="G1122" s="4"/>
      <c r="H1122" s="4"/>
      <c r="I1122" s="4"/>
      <c r="J1122" s="4"/>
      <c r="K1122" s="4"/>
      <c r="L1122" s="4"/>
      <c r="M1122" s="4"/>
      <c r="N1122" s="4"/>
      <c r="O1122" s="4"/>
    </row>
    <row r="1123" spans="2:15" x14ac:dyDescent="0.2">
      <c r="B1123" s="4"/>
      <c r="C1123" s="6"/>
      <c r="D1123" s="4"/>
      <c r="E1123" s="4"/>
      <c r="F1123" s="4"/>
      <c r="G1123" s="4"/>
      <c r="H1123" s="4"/>
      <c r="I1123" s="4"/>
      <c r="J1123" s="4"/>
      <c r="K1123" s="4"/>
      <c r="L1123" s="4"/>
      <c r="M1123" s="4"/>
      <c r="N1123" s="4"/>
      <c r="O1123" s="4"/>
    </row>
    <row r="1124" spans="2:15" x14ac:dyDescent="0.2">
      <c r="B1124" s="4"/>
      <c r="C1124" s="6"/>
      <c r="D1124" s="4"/>
      <c r="E1124" s="4"/>
      <c r="F1124" s="4"/>
      <c r="G1124" s="4"/>
      <c r="H1124" s="4"/>
      <c r="I1124" s="4"/>
      <c r="J1124" s="4"/>
      <c r="K1124" s="4"/>
      <c r="L1124" s="4"/>
      <c r="M1124" s="4"/>
      <c r="N1124" s="4"/>
      <c r="O1124" s="4"/>
    </row>
    <row r="1125" spans="2:15" x14ac:dyDescent="0.2">
      <c r="B1125" s="4"/>
      <c r="C1125" s="6"/>
      <c r="D1125" s="4"/>
      <c r="E1125" s="4"/>
      <c r="F1125" s="4"/>
      <c r="G1125" s="4"/>
      <c r="H1125" s="4"/>
      <c r="I1125" s="4"/>
      <c r="J1125" s="4"/>
      <c r="K1125" s="4"/>
      <c r="L1125" s="4"/>
      <c r="M1125" s="4"/>
      <c r="N1125" s="4"/>
      <c r="O1125" s="4"/>
    </row>
    <row r="1126" spans="2:15" x14ac:dyDescent="0.2">
      <c r="B1126" s="4"/>
      <c r="C1126" s="6"/>
      <c r="D1126" s="4"/>
      <c r="E1126" s="4"/>
      <c r="F1126" s="4"/>
      <c r="G1126" s="4"/>
      <c r="H1126" s="4"/>
      <c r="I1126" s="4"/>
      <c r="J1126" s="4"/>
      <c r="K1126" s="4"/>
      <c r="L1126" s="4"/>
      <c r="M1126" s="4"/>
      <c r="N1126" s="4"/>
      <c r="O1126" s="4"/>
    </row>
    <row r="1127" spans="2:15" x14ac:dyDescent="0.2">
      <c r="B1127" s="4"/>
      <c r="C1127" s="6"/>
      <c r="D1127" s="4"/>
      <c r="E1127" s="4"/>
      <c r="F1127" s="4"/>
      <c r="G1127" s="4"/>
      <c r="H1127" s="4"/>
      <c r="I1127" s="4"/>
      <c r="J1127" s="4"/>
      <c r="K1127" s="4"/>
      <c r="L1127" s="4"/>
      <c r="M1127" s="4"/>
      <c r="N1127" s="4"/>
      <c r="O1127" s="4"/>
    </row>
    <row r="1128" spans="2:15" x14ac:dyDescent="0.2">
      <c r="B1128" s="4"/>
      <c r="C1128" s="6"/>
      <c r="D1128" s="4"/>
      <c r="E1128" s="4"/>
      <c r="F1128" s="4"/>
      <c r="G1128" s="4"/>
      <c r="H1128" s="4"/>
      <c r="I1128" s="4"/>
      <c r="J1128" s="4"/>
      <c r="K1128" s="4"/>
      <c r="L1128" s="4"/>
      <c r="M1128" s="4"/>
      <c r="N1128" s="4"/>
      <c r="O1128" s="4"/>
    </row>
    <row r="1129" spans="2:15" x14ac:dyDescent="0.2">
      <c r="B1129" s="4"/>
      <c r="C1129" s="6"/>
      <c r="D1129" s="4"/>
      <c r="E1129" s="4"/>
      <c r="F1129" s="4"/>
      <c r="G1129" s="4"/>
      <c r="H1129" s="4"/>
      <c r="I1129" s="4"/>
      <c r="J1129" s="4"/>
      <c r="K1129" s="4"/>
      <c r="L1129" s="4"/>
      <c r="M1129" s="4"/>
      <c r="N1129" s="4"/>
      <c r="O1129" s="4"/>
    </row>
    <row r="1130" spans="2:15" x14ac:dyDescent="0.2">
      <c r="B1130" s="4"/>
      <c r="C1130" s="6"/>
      <c r="D1130" s="4"/>
      <c r="E1130" s="4"/>
      <c r="F1130" s="4"/>
      <c r="G1130" s="4"/>
      <c r="H1130" s="4"/>
      <c r="I1130" s="4"/>
      <c r="J1130" s="4"/>
      <c r="K1130" s="4"/>
      <c r="L1130" s="4"/>
      <c r="M1130" s="4"/>
      <c r="N1130" s="4"/>
      <c r="O1130" s="4"/>
    </row>
    <row r="1131" spans="2:15" x14ac:dyDescent="0.2">
      <c r="B1131" s="4"/>
      <c r="C1131" s="6"/>
      <c r="D1131" s="4"/>
      <c r="E1131" s="4"/>
      <c r="F1131" s="4"/>
      <c r="G1131" s="4"/>
      <c r="H1131" s="4"/>
      <c r="I1131" s="4"/>
      <c r="J1131" s="4"/>
      <c r="K1131" s="4"/>
      <c r="L1131" s="4"/>
      <c r="M1131" s="4"/>
      <c r="N1131" s="4"/>
      <c r="O1131" s="4"/>
    </row>
    <row r="1132" spans="2:15" x14ac:dyDescent="0.2">
      <c r="B1132" s="4"/>
      <c r="C1132" s="6"/>
      <c r="D1132" s="4"/>
      <c r="E1132" s="4"/>
      <c r="F1132" s="4"/>
      <c r="G1132" s="4"/>
      <c r="H1132" s="4"/>
      <c r="I1132" s="4"/>
      <c r="J1132" s="4"/>
      <c r="K1132" s="4"/>
      <c r="L1132" s="4"/>
      <c r="M1132" s="4"/>
      <c r="N1132" s="4"/>
      <c r="O1132" s="4"/>
    </row>
    <row r="1133" spans="2:15" x14ac:dyDescent="0.2">
      <c r="B1133" s="4"/>
      <c r="C1133" s="6"/>
      <c r="D1133" s="4"/>
      <c r="E1133" s="4"/>
      <c r="F1133" s="4"/>
      <c r="G1133" s="4"/>
      <c r="H1133" s="4"/>
      <c r="I1133" s="4"/>
      <c r="J1133" s="4"/>
      <c r="K1133" s="4"/>
      <c r="L1133" s="4"/>
      <c r="M1133" s="4"/>
      <c r="N1133" s="4"/>
      <c r="O1133" s="4"/>
    </row>
    <row r="1134" spans="2:15" x14ac:dyDescent="0.2">
      <c r="B1134" s="4"/>
      <c r="C1134" s="6"/>
      <c r="D1134" s="4"/>
      <c r="E1134" s="4"/>
      <c r="F1134" s="4"/>
      <c r="G1134" s="4"/>
      <c r="H1134" s="4"/>
      <c r="I1134" s="4"/>
      <c r="J1134" s="4"/>
      <c r="K1134" s="4"/>
      <c r="L1134" s="4"/>
      <c r="M1134" s="4"/>
      <c r="N1134" s="4"/>
      <c r="O1134" s="4"/>
    </row>
    <row r="1135" spans="2:15" x14ac:dyDescent="0.2">
      <c r="B1135" s="4"/>
      <c r="C1135" s="6"/>
      <c r="D1135" s="4"/>
      <c r="E1135" s="4"/>
      <c r="F1135" s="4"/>
      <c r="G1135" s="4"/>
      <c r="H1135" s="4"/>
      <c r="I1135" s="4"/>
      <c r="J1135" s="4"/>
      <c r="K1135" s="4"/>
      <c r="L1135" s="4"/>
      <c r="M1135" s="4"/>
      <c r="N1135" s="4"/>
      <c r="O1135" s="4"/>
    </row>
    <row r="1136" spans="2:15" x14ac:dyDescent="0.2">
      <c r="B1136" s="4"/>
      <c r="C1136" s="6"/>
      <c r="D1136" s="4"/>
      <c r="E1136" s="4"/>
      <c r="F1136" s="4"/>
      <c r="G1136" s="4"/>
      <c r="H1136" s="4"/>
      <c r="I1136" s="4"/>
      <c r="J1136" s="4"/>
      <c r="K1136" s="4"/>
      <c r="L1136" s="4"/>
      <c r="M1136" s="4"/>
      <c r="N1136" s="4"/>
      <c r="O1136" s="4"/>
    </row>
    <row r="1137" spans="2:15" x14ac:dyDescent="0.2">
      <c r="B1137" s="4"/>
      <c r="C1137" s="6"/>
      <c r="D1137" s="4"/>
      <c r="E1137" s="4"/>
      <c r="F1137" s="4"/>
      <c r="G1137" s="4"/>
      <c r="H1137" s="4"/>
      <c r="I1137" s="4"/>
      <c r="J1137" s="4"/>
      <c r="K1137" s="4"/>
      <c r="L1137" s="4"/>
      <c r="M1137" s="4"/>
      <c r="N1137" s="4"/>
      <c r="O1137" s="4"/>
    </row>
    <row r="1138" spans="2:15" x14ac:dyDescent="0.2">
      <c r="B1138" s="4"/>
      <c r="C1138" s="6"/>
      <c r="D1138" s="4"/>
      <c r="E1138" s="4"/>
      <c r="F1138" s="4"/>
      <c r="G1138" s="4"/>
      <c r="H1138" s="4"/>
      <c r="I1138" s="4"/>
      <c r="J1138" s="4"/>
      <c r="K1138" s="4"/>
      <c r="L1138" s="4"/>
      <c r="M1138" s="4"/>
      <c r="N1138" s="4"/>
      <c r="O1138" s="4"/>
    </row>
    <row r="1139" spans="2:15" x14ac:dyDescent="0.2">
      <c r="B1139" s="4"/>
      <c r="C1139" s="6"/>
      <c r="D1139" s="4"/>
      <c r="E1139" s="4"/>
      <c r="F1139" s="4"/>
      <c r="G1139" s="4"/>
      <c r="H1139" s="4"/>
      <c r="I1139" s="4"/>
      <c r="J1139" s="4"/>
      <c r="K1139" s="4"/>
      <c r="L1139" s="4"/>
      <c r="M1139" s="4"/>
      <c r="N1139" s="4"/>
      <c r="O1139" s="4"/>
    </row>
    <row r="1140" spans="2:15" x14ac:dyDescent="0.2">
      <c r="B1140" s="4"/>
      <c r="C1140" s="6"/>
      <c r="D1140" s="4"/>
      <c r="E1140" s="4"/>
      <c r="F1140" s="4"/>
      <c r="G1140" s="4"/>
      <c r="H1140" s="4"/>
      <c r="I1140" s="4"/>
      <c r="J1140" s="4"/>
      <c r="K1140" s="4"/>
      <c r="L1140" s="4"/>
      <c r="M1140" s="4"/>
      <c r="N1140" s="4"/>
      <c r="O1140" s="4"/>
    </row>
    <row r="1141" spans="2:15" x14ac:dyDescent="0.2">
      <c r="B1141" s="4"/>
      <c r="C1141" s="6"/>
      <c r="D1141" s="4"/>
      <c r="E1141" s="4"/>
      <c r="F1141" s="4"/>
      <c r="G1141" s="4"/>
      <c r="H1141" s="4"/>
      <c r="I1141" s="4"/>
      <c r="J1141" s="4"/>
      <c r="K1141" s="4"/>
      <c r="L1141" s="4"/>
      <c r="M1141" s="4"/>
      <c r="N1141" s="4"/>
      <c r="O1141" s="4"/>
    </row>
    <row r="1142" spans="2:15" x14ac:dyDescent="0.2">
      <c r="B1142" s="4"/>
      <c r="C1142" s="6"/>
      <c r="D1142" s="4"/>
      <c r="E1142" s="4"/>
      <c r="F1142" s="4"/>
      <c r="G1142" s="4"/>
      <c r="H1142" s="4"/>
      <c r="I1142" s="4"/>
      <c r="J1142" s="4"/>
      <c r="K1142" s="4"/>
      <c r="L1142" s="4"/>
      <c r="M1142" s="4"/>
      <c r="N1142" s="4"/>
      <c r="O1142" s="4"/>
    </row>
    <row r="1143" spans="2:15" x14ac:dyDescent="0.2">
      <c r="B1143" s="4"/>
      <c r="C1143" s="6"/>
      <c r="D1143" s="4"/>
      <c r="E1143" s="4"/>
      <c r="F1143" s="4"/>
      <c r="G1143" s="4"/>
      <c r="H1143" s="4"/>
      <c r="I1143" s="4"/>
      <c r="J1143" s="4"/>
      <c r="K1143" s="4"/>
      <c r="L1143" s="4"/>
      <c r="M1143" s="4"/>
      <c r="N1143" s="4"/>
      <c r="O1143" s="4"/>
    </row>
    <row r="1144" spans="2:15" x14ac:dyDescent="0.2">
      <c r="B1144" s="4"/>
      <c r="C1144" s="6"/>
      <c r="D1144" s="4"/>
      <c r="E1144" s="4"/>
      <c r="F1144" s="4"/>
      <c r="G1144" s="4"/>
      <c r="H1144" s="4"/>
      <c r="I1144" s="4"/>
      <c r="J1144" s="4"/>
      <c r="K1144" s="4"/>
      <c r="L1144" s="4"/>
      <c r="M1144" s="4"/>
      <c r="N1144" s="4"/>
      <c r="O1144" s="4"/>
    </row>
    <row r="1145" spans="2:15" x14ac:dyDescent="0.2">
      <c r="B1145" s="4"/>
      <c r="C1145" s="6"/>
      <c r="D1145" s="4"/>
      <c r="E1145" s="4"/>
      <c r="F1145" s="4"/>
      <c r="G1145" s="4"/>
      <c r="H1145" s="4"/>
      <c r="I1145" s="4"/>
      <c r="J1145" s="4"/>
      <c r="K1145" s="4"/>
      <c r="L1145" s="4"/>
      <c r="M1145" s="4"/>
      <c r="N1145" s="4"/>
      <c r="O1145" s="4"/>
    </row>
    <row r="1146" spans="2:15" x14ac:dyDescent="0.2">
      <c r="B1146" s="4"/>
      <c r="C1146" s="6"/>
      <c r="D1146" s="4"/>
      <c r="E1146" s="4"/>
      <c r="F1146" s="4"/>
      <c r="G1146" s="4"/>
      <c r="H1146" s="4"/>
      <c r="I1146" s="4"/>
      <c r="J1146" s="4"/>
      <c r="K1146" s="4"/>
      <c r="L1146" s="4"/>
      <c r="M1146" s="4"/>
      <c r="N1146" s="4"/>
      <c r="O1146" s="4"/>
    </row>
    <row r="1147" spans="2:15" x14ac:dyDescent="0.2">
      <c r="B1147" s="4"/>
      <c r="C1147" s="6"/>
      <c r="D1147" s="4"/>
      <c r="E1147" s="4"/>
      <c r="F1147" s="4"/>
      <c r="G1147" s="4"/>
      <c r="H1147" s="4"/>
      <c r="I1147" s="4"/>
      <c r="J1147" s="4"/>
      <c r="K1147" s="4"/>
      <c r="L1147" s="4"/>
      <c r="M1147" s="4"/>
      <c r="N1147" s="4"/>
      <c r="O1147" s="4"/>
    </row>
    <row r="1148" spans="2:15" x14ac:dyDescent="0.2">
      <c r="B1148" s="4"/>
      <c r="C1148" s="6"/>
      <c r="D1148" s="4"/>
      <c r="E1148" s="4"/>
      <c r="F1148" s="4"/>
      <c r="G1148" s="4"/>
      <c r="H1148" s="4"/>
      <c r="I1148" s="4"/>
      <c r="J1148" s="4"/>
      <c r="K1148" s="4"/>
      <c r="L1148" s="4"/>
      <c r="M1148" s="4"/>
      <c r="N1148" s="4"/>
      <c r="O1148" s="4"/>
    </row>
    <row r="1149" spans="2:15" x14ac:dyDescent="0.2">
      <c r="B1149" s="4"/>
      <c r="C1149" s="6"/>
      <c r="D1149" s="4"/>
      <c r="E1149" s="4"/>
      <c r="F1149" s="4"/>
      <c r="G1149" s="4"/>
      <c r="H1149" s="4"/>
      <c r="I1149" s="4"/>
      <c r="J1149" s="4"/>
      <c r="K1149" s="4"/>
      <c r="L1149" s="4"/>
      <c r="M1149" s="4"/>
      <c r="N1149" s="4"/>
      <c r="O1149" s="4"/>
    </row>
    <row r="1150" spans="2:15" x14ac:dyDescent="0.2">
      <c r="B1150" s="4"/>
      <c r="C1150" s="6"/>
      <c r="D1150" s="4"/>
      <c r="E1150" s="4"/>
      <c r="F1150" s="4"/>
      <c r="G1150" s="4"/>
      <c r="H1150" s="4"/>
      <c r="I1150" s="4"/>
      <c r="J1150" s="4"/>
      <c r="K1150" s="4"/>
      <c r="L1150" s="4"/>
      <c r="M1150" s="4"/>
      <c r="N1150" s="4"/>
      <c r="O1150" s="4"/>
    </row>
    <row r="1151" spans="2:15" x14ac:dyDescent="0.2">
      <c r="B1151" s="4"/>
      <c r="C1151" s="6"/>
      <c r="D1151" s="4"/>
      <c r="E1151" s="4"/>
      <c r="F1151" s="4"/>
      <c r="G1151" s="4"/>
      <c r="H1151" s="4"/>
      <c r="I1151" s="4"/>
      <c r="J1151" s="4"/>
      <c r="K1151" s="4"/>
      <c r="L1151" s="4"/>
      <c r="M1151" s="4"/>
      <c r="N1151" s="4"/>
      <c r="O1151" s="4"/>
    </row>
    <row r="1152" spans="2:15" x14ac:dyDescent="0.2">
      <c r="B1152" s="4"/>
      <c r="C1152" s="6"/>
      <c r="D1152" s="4"/>
      <c r="E1152" s="4"/>
      <c r="F1152" s="4"/>
      <c r="G1152" s="4"/>
      <c r="H1152" s="4"/>
      <c r="I1152" s="4"/>
      <c r="J1152" s="4"/>
      <c r="K1152" s="4"/>
      <c r="L1152" s="4"/>
      <c r="M1152" s="4"/>
      <c r="N1152" s="4"/>
      <c r="O1152" s="4"/>
    </row>
    <row r="1153" spans="2:15" x14ac:dyDescent="0.2">
      <c r="B1153" s="4"/>
      <c r="C1153" s="6"/>
      <c r="D1153" s="4"/>
      <c r="E1153" s="4"/>
      <c r="F1153" s="4"/>
      <c r="G1153" s="4"/>
      <c r="H1153" s="4"/>
      <c r="I1153" s="4"/>
      <c r="J1153" s="4"/>
      <c r="K1153" s="4"/>
      <c r="L1153" s="4"/>
      <c r="M1153" s="4"/>
      <c r="N1153" s="4"/>
      <c r="O1153" s="4"/>
    </row>
    <row r="1154" spans="2:15" x14ac:dyDescent="0.2">
      <c r="B1154" s="4"/>
      <c r="C1154" s="6"/>
      <c r="D1154" s="4"/>
      <c r="E1154" s="4"/>
      <c r="F1154" s="4"/>
      <c r="G1154" s="4"/>
      <c r="H1154" s="4"/>
      <c r="I1154" s="4"/>
      <c r="J1154" s="4"/>
      <c r="K1154" s="4"/>
      <c r="L1154" s="4"/>
      <c r="M1154" s="4"/>
      <c r="N1154" s="4"/>
      <c r="O1154" s="4"/>
    </row>
    <row r="1155" spans="2:15" x14ac:dyDescent="0.2">
      <c r="B1155" s="4"/>
      <c r="C1155" s="6"/>
      <c r="D1155" s="4"/>
      <c r="E1155" s="4"/>
      <c r="F1155" s="4"/>
      <c r="G1155" s="4"/>
      <c r="H1155" s="4"/>
      <c r="I1155" s="4"/>
      <c r="J1155" s="4"/>
      <c r="K1155" s="4"/>
      <c r="L1155" s="4"/>
      <c r="M1155" s="4"/>
      <c r="N1155" s="4"/>
      <c r="O1155" s="4"/>
    </row>
    <row r="1156" spans="2:15" x14ac:dyDescent="0.2">
      <c r="B1156" s="4"/>
      <c r="C1156" s="6"/>
      <c r="D1156" s="4"/>
      <c r="E1156" s="4"/>
      <c r="F1156" s="4"/>
      <c r="G1156" s="4"/>
      <c r="H1156" s="4"/>
      <c r="I1156" s="4"/>
      <c r="J1156" s="4"/>
      <c r="K1156" s="4"/>
      <c r="L1156" s="4"/>
      <c r="M1156" s="4"/>
      <c r="N1156" s="4"/>
      <c r="O1156" s="4"/>
    </row>
    <row r="1157" spans="2:15" x14ac:dyDescent="0.2">
      <c r="B1157" s="4"/>
      <c r="C1157" s="6"/>
      <c r="D1157" s="4"/>
      <c r="E1157" s="4"/>
      <c r="F1157" s="4"/>
      <c r="G1157" s="4"/>
      <c r="H1157" s="4"/>
      <c r="I1157" s="4"/>
      <c r="J1157" s="4"/>
      <c r="K1157" s="4"/>
      <c r="L1157" s="4"/>
      <c r="M1157" s="4"/>
      <c r="N1157" s="4"/>
      <c r="O1157" s="4"/>
    </row>
    <row r="1158" spans="2:15" x14ac:dyDescent="0.2">
      <c r="B1158" s="4"/>
      <c r="C1158" s="6"/>
      <c r="D1158" s="4"/>
      <c r="E1158" s="4"/>
      <c r="F1158" s="4"/>
      <c r="G1158" s="4"/>
      <c r="H1158" s="4"/>
      <c r="I1158" s="4"/>
      <c r="J1158" s="4"/>
      <c r="K1158" s="4"/>
      <c r="L1158" s="4"/>
      <c r="M1158" s="4"/>
      <c r="N1158" s="4"/>
      <c r="O1158" s="4"/>
    </row>
    <row r="1159" spans="2:15" x14ac:dyDescent="0.2">
      <c r="B1159" s="4"/>
      <c r="C1159" s="6"/>
      <c r="D1159" s="4"/>
      <c r="E1159" s="4"/>
      <c r="F1159" s="4"/>
      <c r="G1159" s="4"/>
      <c r="H1159" s="4"/>
      <c r="I1159" s="4"/>
      <c r="J1159" s="4"/>
      <c r="K1159" s="4"/>
      <c r="L1159" s="4"/>
      <c r="M1159" s="4"/>
      <c r="N1159" s="4"/>
      <c r="O1159" s="4"/>
    </row>
    <row r="1160" spans="2:15" x14ac:dyDescent="0.2">
      <c r="B1160" s="4"/>
      <c r="C1160" s="6"/>
      <c r="D1160" s="4"/>
      <c r="E1160" s="4"/>
      <c r="F1160" s="4"/>
      <c r="G1160" s="4"/>
      <c r="H1160" s="4"/>
      <c r="I1160" s="4"/>
      <c r="J1160" s="4"/>
      <c r="K1160" s="4"/>
      <c r="L1160" s="4"/>
      <c r="M1160" s="4"/>
      <c r="N1160" s="4"/>
      <c r="O1160" s="4"/>
    </row>
    <row r="1161" spans="2:15" x14ac:dyDescent="0.2">
      <c r="B1161" s="4"/>
      <c r="C1161" s="6"/>
      <c r="D1161" s="4"/>
      <c r="E1161" s="4"/>
      <c r="F1161" s="4"/>
      <c r="G1161" s="4"/>
      <c r="H1161" s="4"/>
      <c r="I1161" s="4"/>
      <c r="J1161" s="4"/>
      <c r="K1161" s="4"/>
      <c r="L1161" s="4"/>
      <c r="M1161" s="4"/>
      <c r="N1161" s="4"/>
      <c r="O1161" s="4"/>
    </row>
    <row r="1162" spans="2:15" x14ac:dyDescent="0.2">
      <c r="B1162" s="4"/>
      <c r="C1162" s="6"/>
      <c r="D1162" s="4"/>
      <c r="E1162" s="4"/>
      <c r="F1162" s="4"/>
      <c r="G1162" s="4"/>
      <c r="H1162" s="4"/>
      <c r="I1162" s="4"/>
      <c r="J1162" s="4"/>
      <c r="K1162" s="4"/>
      <c r="L1162" s="4"/>
      <c r="M1162" s="4"/>
      <c r="N1162" s="4"/>
      <c r="O1162" s="4"/>
    </row>
    <row r="1163" spans="2:15" x14ac:dyDescent="0.2">
      <c r="B1163" s="4"/>
      <c r="C1163" s="6"/>
      <c r="D1163" s="4"/>
      <c r="E1163" s="4"/>
      <c r="F1163" s="4"/>
      <c r="G1163" s="4"/>
      <c r="H1163" s="4"/>
      <c r="I1163" s="4"/>
      <c r="J1163" s="4"/>
      <c r="K1163" s="4"/>
      <c r="L1163" s="4"/>
      <c r="M1163" s="4"/>
      <c r="N1163" s="4"/>
      <c r="O1163" s="4"/>
    </row>
    <row r="1164" spans="2:15" x14ac:dyDescent="0.2">
      <c r="B1164" s="4"/>
      <c r="C1164" s="6"/>
      <c r="D1164" s="4"/>
      <c r="E1164" s="4"/>
      <c r="F1164" s="4"/>
      <c r="G1164" s="4"/>
      <c r="H1164" s="4"/>
      <c r="I1164" s="4"/>
      <c r="J1164" s="4"/>
      <c r="K1164" s="4"/>
      <c r="L1164" s="4"/>
      <c r="M1164" s="4"/>
      <c r="N1164" s="4"/>
      <c r="O1164" s="4"/>
    </row>
    <row r="1165" spans="2:15" x14ac:dyDescent="0.2">
      <c r="B1165" s="4"/>
      <c r="C1165" s="6"/>
      <c r="D1165" s="4"/>
      <c r="E1165" s="4"/>
      <c r="F1165" s="4"/>
      <c r="G1165" s="4"/>
      <c r="H1165" s="4"/>
      <c r="I1165" s="4"/>
      <c r="J1165" s="4"/>
      <c r="K1165" s="4"/>
      <c r="L1165" s="4"/>
      <c r="M1165" s="4"/>
      <c r="N1165" s="4"/>
      <c r="O1165" s="4"/>
    </row>
    <row r="1166" spans="2:15" x14ac:dyDescent="0.2">
      <c r="B1166" s="4"/>
      <c r="C1166" s="6"/>
      <c r="D1166" s="4"/>
      <c r="E1166" s="4"/>
      <c r="F1166" s="4"/>
      <c r="G1166" s="4"/>
      <c r="H1166" s="4"/>
      <c r="I1166" s="4"/>
      <c r="J1166" s="4"/>
      <c r="K1166" s="4"/>
      <c r="L1166" s="4"/>
      <c r="M1166" s="4"/>
      <c r="N1166" s="4"/>
      <c r="O1166" s="4"/>
    </row>
    <row r="1167" spans="2:15" x14ac:dyDescent="0.2">
      <c r="B1167" s="4"/>
      <c r="C1167" s="6"/>
      <c r="D1167" s="4"/>
      <c r="E1167" s="4"/>
      <c r="F1167" s="4"/>
      <c r="G1167" s="4"/>
      <c r="H1167" s="4"/>
      <c r="I1167" s="4"/>
      <c r="J1167" s="4"/>
      <c r="K1167" s="4"/>
      <c r="L1167" s="4"/>
      <c r="M1167" s="4"/>
      <c r="N1167" s="4"/>
      <c r="O1167" s="4"/>
    </row>
    <row r="1168" spans="2:15" x14ac:dyDescent="0.2">
      <c r="B1168" s="4"/>
      <c r="C1168" s="6"/>
      <c r="D1168" s="4"/>
      <c r="E1168" s="4"/>
      <c r="F1168" s="4"/>
      <c r="G1168" s="4"/>
      <c r="H1168" s="4"/>
      <c r="I1168" s="4"/>
      <c r="J1168" s="4"/>
      <c r="K1168" s="4"/>
      <c r="L1168" s="4"/>
      <c r="M1168" s="4"/>
      <c r="N1168" s="4"/>
      <c r="O1168" s="4"/>
    </row>
    <row r="1169" spans="2:15" x14ac:dyDescent="0.2">
      <c r="B1169" s="4"/>
      <c r="C1169" s="6"/>
      <c r="D1169" s="4"/>
      <c r="E1169" s="4"/>
      <c r="F1169" s="4"/>
      <c r="G1169" s="4"/>
      <c r="H1169" s="4"/>
      <c r="I1169" s="4"/>
      <c r="J1169" s="4"/>
      <c r="K1169" s="4"/>
      <c r="L1169" s="4"/>
      <c r="M1169" s="4"/>
      <c r="N1169" s="4"/>
      <c r="O1169" s="4"/>
    </row>
    <row r="1170" spans="2:15" x14ac:dyDescent="0.2">
      <c r="B1170" s="4"/>
      <c r="C1170" s="6"/>
      <c r="D1170" s="4"/>
      <c r="E1170" s="4"/>
      <c r="F1170" s="4"/>
      <c r="G1170" s="4"/>
      <c r="H1170" s="4"/>
      <c r="I1170" s="4"/>
      <c r="J1170" s="4"/>
      <c r="K1170" s="4"/>
      <c r="L1170" s="4"/>
      <c r="M1170" s="4"/>
      <c r="N1170" s="4"/>
      <c r="O1170" s="4"/>
    </row>
    <row r="1171" spans="2:15" x14ac:dyDescent="0.2">
      <c r="B1171" s="4"/>
      <c r="C1171" s="6"/>
      <c r="D1171" s="4"/>
      <c r="E1171" s="4"/>
      <c r="F1171" s="4"/>
      <c r="G1171" s="4"/>
      <c r="H1171" s="4"/>
      <c r="I1171" s="4"/>
      <c r="J1171" s="4"/>
      <c r="K1171" s="4"/>
      <c r="L1171" s="4"/>
      <c r="M1171" s="4"/>
      <c r="N1171" s="4"/>
      <c r="O1171" s="4"/>
    </row>
    <row r="1172" spans="2:15" x14ac:dyDescent="0.2">
      <c r="B1172" s="4"/>
      <c r="C1172" s="6"/>
      <c r="D1172" s="4"/>
      <c r="E1172" s="4"/>
      <c r="F1172" s="4"/>
      <c r="G1172" s="4"/>
      <c r="H1172" s="4"/>
      <c r="I1172" s="4"/>
      <c r="J1172" s="4"/>
      <c r="K1172" s="4"/>
      <c r="L1172" s="4"/>
      <c r="M1172" s="4"/>
      <c r="N1172" s="4"/>
      <c r="O1172" s="4"/>
    </row>
    <row r="1173" spans="2:15" x14ac:dyDescent="0.2">
      <c r="B1173" s="4"/>
      <c r="C1173" s="6"/>
      <c r="D1173" s="4"/>
      <c r="E1173" s="4"/>
      <c r="F1173" s="4"/>
      <c r="G1173" s="4"/>
      <c r="H1173" s="4"/>
      <c r="I1173" s="4"/>
      <c r="J1173" s="4"/>
      <c r="K1173" s="4"/>
      <c r="L1173" s="4"/>
      <c r="M1173" s="4"/>
      <c r="N1173" s="4"/>
      <c r="O1173" s="4"/>
    </row>
    <row r="1174" spans="2:15" x14ac:dyDescent="0.2">
      <c r="B1174" s="4"/>
      <c r="C1174" s="6"/>
      <c r="D1174" s="4"/>
      <c r="E1174" s="4"/>
      <c r="F1174" s="4"/>
      <c r="G1174" s="4"/>
      <c r="H1174" s="4"/>
      <c r="I1174" s="4"/>
      <c r="J1174" s="4"/>
      <c r="K1174" s="4"/>
      <c r="L1174" s="4"/>
      <c r="M1174" s="4"/>
      <c r="N1174" s="4"/>
      <c r="O1174" s="4"/>
    </row>
    <row r="1175" spans="2:15" x14ac:dyDescent="0.2">
      <c r="B1175" s="4"/>
      <c r="C1175" s="6"/>
      <c r="D1175" s="4"/>
      <c r="E1175" s="4"/>
      <c r="F1175" s="4"/>
      <c r="G1175" s="4"/>
      <c r="H1175" s="4"/>
      <c r="I1175" s="4"/>
      <c r="J1175" s="4"/>
      <c r="K1175" s="4"/>
      <c r="L1175" s="4"/>
      <c r="M1175" s="4"/>
      <c r="N1175" s="4"/>
      <c r="O1175" s="4"/>
    </row>
    <row r="1176" spans="2:15" x14ac:dyDescent="0.2">
      <c r="B1176" s="4"/>
      <c r="C1176" s="6"/>
      <c r="D1176" s="4"/>
      <c r="E1176" s="4"/>
      <c r="F1176" s="4"/>
      <c r="G1176" s="4"/>
      <c r="H1176" s="4"/>
      <c r="I1176" s="4"/>
      <c r="J1176" s="4"/>
      <c r="K1176" s="4"/>
      <c r="L1176" s="4"/>
      <c r="M1176" s="4"/>
      <c r="N1176" s="4"/>
      <c r="O1176" s="4"/>
    </row>
    <row r="1177" spans="2:15" x14ac:dyDescent="0.2">
      <c r="B1177" s="4"/>
      <c r="C1177" s="6"/>
      <c r="D1177" s="4"/>
      <c r="E1177" s="4"/>
      <c r="F1177" s="4"/>
      <c r="G1177" s="4"/>
      <c r="H1177" s="4"/>
      <c r="I1177" s="4"/>
      <c r="J1177" s="4"/>
      <c r="K1177" s="4"/>
      <c r="L1177" s="4"/>
      <c r="M1177" s="4"/>
      <c r="N1177" s="4"/>
      <c r="O1177" s="4"/>
    </row>
    <row r="1178" spans="2:15" x14ac:dyDescent="0.2">
      <c r="B1178" s="4"/>
      <c r="C1178" s="6"/>
      <c r="D1178" s="4"/>
      <c r="E1178" s="4"/>
      <c r="F1178" s="4"/>
      <c r="G1178" s="4"/>
      <c r="H1178" s="4"/>
      <c r="I1178" s="4"/>
      <c r="J1178" s="4"/>
      <c r="K1178" s="4"/>
      <c r="L1178" s="4"/>
      <c r="M1178" s="4"/>
      <c r="N1178" s="4"/>
      <c r="O1178" s="4"/>
    </row>
    <row r="1179" spans="2:15" x14ac:dyDescent="0.2">
      <c r="B1179" s="4"/>
      <c r="C1179" s="6"/>
      <c r="D1179" s="4"/>
      <c r="E1179" s="4"/>
      <c r="F1179" s="4"/>
      <c r="G1179" s="4"/>
      <c r="H1179" s="4"/>
      <c r="I1179" s="4"/>
      <c r="J1179" s="4"/>
      <c r="K1179" s="4"/>
      <c r="L1179" s="4"/>
      <c r="M1179" s="4"/>
      <c r="N1179" s="4"/>
      <c r="O1179" s="4"/>
    </row>
    <row r="1180" spans="2:15" x14ac:dyDescent="0.2">
      <c r="B1180" s="4"/>
      <c r="C1180" s="6"/>
      <c r="D1180" s="4"/>
      <c r="E1180" s="4"/>
      <c r="F1180" s="4"/>
      <c r="G1180" s="4"/>
      <c r="H1180" s="4"/>
      <c r="I1180" s="4"/>
      <c r="J1180" s="4"/>
      <c r="K1180" s="4"/>
      <c r="L1180" s="4"/>
      <c r="M1180" s="4"/>
      <c r="N1180" s="4"/>
      <c r="O1180" s="4"/>
    </row>
    <row r="1181" spans="2:15" x14ac:dyDescent="0.2">
      <c r="B1181" s="4"/>
      <c r="C1181" s="6"/>
      <c r="D1181" s="4"/>
      <c r="E1181" s="4"/>
      <c r="F1181" s="4"/>
      <c r="G1181" s="4"/>
      <c r="H1181" s="4"/>
      <c r="I1181" s="4"/>
      <c r="J1181" s="4"/>
      <c r="K1181" s="4"/>
      <c r="L1181" s="4"/>
      <c r="M1181" s="4"/>
      <c r="N1181" s="4"/>
      <c r="O1181" s="4"/>
    </row>
    <row r="1182" spans="2:15" x14ac:dyDescent="0.2">
      <c r="B1182" s="4"/>
      <c r="C1182" s="6"/>
      <c r="D1182" s="4"/>
      <c r="E1182" s="4"/>
      <c r="F1182" s="4"/>
      <c r="G1182" s="4"/>
      <c r="H1182" s="4"/>
      <c r="I1182" s="4"/>
      <c r="J1182" s="4"/>
      <c r="K1182" s="4"/>
      <c r="L1182" s="4"/>
      <c r="M1182" s="4"/>
      <c r="N1182" s="4"/>
      <c r="O1182" s="4"/>
    </row>
    <row r="1183" spans="2:15" x14ac:dyDescent="0.2">
      <c r="B1183" s="4"/>
      <c r="C1183" s="6"/>
      <c r="D1183" s="4"/>
      <c r="E1183" s="4"/>
      <c r="F1183" s="4"/>
      <c r="G1183" s="4"/>
      <c r="H1183" s="4"/>
      <c r="I1183" s="4"/>
      <c r="J1183" s="4"/>
      <c r="K1183" s="4"/>
      <c r="L1183" s="4"/>
      <c r="M1183" s="4"/>
      <c r="N1183" s="4"/>
      <c r="O1183" s="4"/>
    </row>
    <row r="1184" spans="2:15" x14ac:dyDescent="0.2">
      <c r="B1184" s="4"/>
      <c r="C1184" s="6"/>
      <c r="D1184" s="4"/>
      <c r="E1184" s="4"/>
      <c r="F1184" s="4"/>
      <c r="G1184" s="4"/>
      <c r="H1184" s="4"/>
      <c r="I1184" s="4"/>
      <c r="J1184" s="4"/>
      <c r="K1184" s="4"/>
      <c r="L1184" s="4"/>
      <c r="M1184" s="4"/>
      <c r="N1184" s="4"/>
      <c r="O1184" s="4"/>
    </row>
    <row r="1185" spans="2:15" x14ac:dyDescent="0.2">
      <c r="B1185" s="4"/>
      <c r="C1185" s="6"/>
      <c r="D1185" s="4"/>
      <c r="E1185" s="4"/>
      <c r="F1185" s="4"/>
      <c r="G1185" s="4"/>
      <c r="H1185" s="4"/>
      <c r="I1185" s="4"/>
      <c r="J1185" s="4"/>
      <c r="K1185" s="4"/>
      <c r="L1185" s="4"/>
      <c r="M1185" s="4"/>
      <c r="N1185" s="4"/>
      <c r="O1185" s="4"/>
    </row>
    <row r="1186" spans="2:15" x14ac:dyDescent="0.2">
      <c r="B1186" s="4"/>
      <c r="C1186" s="6"/>
      <c r="D1186" s="4"/>
      <c r="E1186" s="4"/>
      <c r="F1186" s="4"/>
      <c r="G1186" s="4"/>
      <c r="H1186" s="4"/>
      <c r="I1186" s="4"/>
      <c r="J1186" s="4"/>
      <c r="K1186" s="4"/>
      <c r="L1186" s="4"/>
      <c r="M1186" s="4"/>
      <c r="N1186" s="4"/>
      <c r="O1186" s="4"/>
    </row>
    <row r="1187" spans="2:15" x14ac:dyDescent="0.2">
      <c r="B1187" s="4"/>
      <c r="C1187" s="6"/>
      <c r="D1187" s="4"/>
      <c r="E1187" s="4"/>
      <c r="F1187" s="4"/>
      <c r="G1187" s="4"/>
      <c r="H1187" s="4"/>
      <c r="I1187" s="4"/>
      <c r="J1187" s="4"/>
      <c r="K1187" s="4"/>
      <c r="L1187" s="4"/>
      <c r="M1187" s="4"/>
      <c r="N1187" s="4"/>
      <c r="O1187" s="4"/>
    </row>
    <row r="1188" spans="2:15" x14ac:dyDescent="0.2">
      <c r="B1188" s="4"/>
      <c r="C1188" s="6"/>
      <c r="D1188" s="4"/>
      <c r="E1188" s="4"/>
      <c r="F1188" s="4"/>
      <c r="G1188" s="4"/>
      <c r="H1188" s="4"/>
      <c r="I1188" s="4"/>
      <c r="J1188" s="4"/>
      <c r="K1188" s="4"/>
      <c r="L1188" s="4"/>
      <c r="M1188" s="4"/>
      <c r="N1188" s="4"/>
      <c r="O1188" s="4"/>
    </row>
    <row r="1189" spans="2:15" x14ac:dyDescent="0.2">
      <c r="B1189" s="4"/>
      <c r="C1189" s="6"/>
      <c r="D1189" s="4"/>
      <c r="E1189" s="4"/>
      <c r="F1189" s="4"/>
      <c r="G1189" s="4"/>
      <c r="H1189" s="4"/>
      <c r="I1189" s="4"/>
      <c r="J1189" s="4"/>
      <c r="K1189" s="4"/>
      <c r="L1189" s="4"/>
      <c r="M1189" s="4"/>
      <c r="N1189" s="4"/>
      <c r="O1189" s="4"/>
    </row>
    <row r="1190" spans="2:15" x14ac:dyDescent="0.2">
      <c r="B1190" s="4"/>
      <c r="C1190" s="6"/>
      <c r="D1190" s="4"/>
      <c r="E1190" s="4"/>
      <c r="F1190" s="4"/>
      <c r="G1190" s="4"/>
      <c r="H1190" s="4"/>
      <c r="I1190" s="4"/>
      <c r="J1190" s="4"/>
      <c r="K1190" s="4"/>
      <c r="L1190" s="4"/>
      <c r="M1190" s="4"/>
      <c r="N1190" s="4"/>
      <c r="O1190" s="4"/>
    </row>
    <row r="1191" spans="2:15" x14ac:dyDescent="0.2">
      <c r="B1191" s="4"/>
      <c r="C1191" s="6"/>
      <c r="D1191" s="4"/>
      <c r="E1191" s="4"/>
      <c r="F1191" s="4"/>
      <c r="G1191" s="4"/>
      <c r="H1191" s="4"/>
      <c r="I1191" s="4"/>
      <c r="J1191" s="4"/>
      <c r="K1191" s="4"/>
      <c r="L1191" s="4"/>
      <c r="M1191" s="4"/>
      <c r="N1191" s="4"/>
      <c r="O1191" s="4"/>
    </row>
    <row r="1192" spans="2:15" x14ac:dyDescent="0.2">
      <c r="B1192" s="4"/>
      <c r="C1192" s="6"/>
      <c r="D1192" s="4"/>
      <c r="E1192" s="4"/>
      <c r="F1192" s="4"/>
      <c r="G1192" s="4"/>
      <c r="H1192" s="4"/>
      <c r="I1192" s="4"/>
      <c r="J1192" s="4"/>
      <c r="K1192" s="4"/>
      <c r="L1192" s="4"/>
      <c r="M1192" s="4"/>
      <c r="N1192" s="4"/>
      <c r="O1192" s="4"/>
    </row>
    <row r="1193" spans="2:15" x14ac:dyDescent="0.2">
      <c r="B1193" s="4"/>
      <c r="C1193" s="6"/>
      <c r="D1193" s="4"/>
      <c r="E1193" s="4"/>
      <c r="F1193" s="4"/>
      <c r="G1193" s="4"/>
      <c r="H1193" s="4"/>
      <c r="I1193" s="4"/>
      <c r="J1193" s="4"/>
      <c r="K1193" s="4"/>
      <c r="L1193" s="4"/>
      <c r="M1193" s="4"/>
      <c r="N1193" s="4"/>
      <c r="O1193" s="4"/>
    </row>
    <row r="1194" spans="2:15" x14ac:dyDescent="0.2">
      <c r="B1194" s="4"/>
      <c r="C1194" s="6"/>
      <c r="D1194" s="4"/>
      <c r="E1194" s="4"/>
      <c r="F1194" s="4"/>
      <c r="G1194" s="4"/>
      <c r="H1194" s="4"/>
      <c r="I1194" s="4"/>
      <c r="J1194" s="4"/>
      <c r="K1194" s="4"/>
      <c r="L1194" s="4"/>
      <c r="M1194" s="4"/>
      <c r="N1194" s="4"/>
      <c r="O1194" s="4"/>
    </row>
    <row r="1195" spans="2:15" x14ac:dyDescent="0.2">
      <c r="B1195" s="4"/>
      <c r="C1195" s="6"/>
      <c r="D1195" s="4"/>
      <c r="E1195" s="4"/>
      <c r="F1195" s="4"/>
      <c r="G1195" s="4"/>
      <c r="H1195" s="4"/>
      <c r="I1195" s="4"/>
      <c r="J1195" s="4"/>
      <c r="K1195" s="4"/>
      <c r="L1195" s="4"/>
      <c r="M1195" s="4"/>
      <c r="N1195" s="4"/>
      <c r="O1195" s="4"/>
    </row>
    <row r="1196" spans="2:15" x14ac:dyDescent="0.2">
      <c r="B1196" s="4"/>
      <c r="C1196" s="6"/>
      <c r="D1196" s="4"/>
      <c r="E1196" s="4"/>
      <c r="F1196" s="4"/>
      <c r="G1196" s="4"/>
      <c r="H1196" s="4"/>
      <c r="I1196" s="4"/>
      <c r="J1196" s="4"/>
      <c r="K1196" s="4"/>
      <c r="L1196" s="4"/>
      <c r="M1196" s="4"/>
      <c r="N1196" s="4"/>
      <c r="O1196" s="4"/>
    </row>
    <row r="1197" spans="2:15" x14ac:dyDescent="0.2">
      <c r="B1197" s="4"/>
      <c r="C1197" s="6"/>
      <c r="D1197" s="4"/>
      <c r="E1197" s="4"/>
      <c r="F1197" s="4"/>
      <c r="G1197" s="4"/>
      <c r="H1197" s="4"/>
      <c r="I1197" s="4"/>
      <c r="J1197" s="4"/>
      <c r="K1197" s="4"/>
      <c r="L1197" s="4"/>
      <c r="M1197" s="4"/>
      <c r="N1197" s="4"/>
      <c r="O1197" s="4"/>
    </row>
    <row r="1198" spans="2:15" x14ac:dyDescent="0.2">
      <c r="B1198" s="4"/>
      <c r="C1198" s="6"/>
      <c r="D1198" s="4"/>
      <c r="E1198" s="4"/>
      <c r="F1198" s="4"/>
      <c r="G1198" s="4"/>
      <c r="H1198" s="4"/>
      <c r="I1198" s="4"/>
      <c r="J1198" s="4"/>
      <c r="K1198" s="4"/>
      <c r="L1198" s="4"/>
      <c r="M1198" s="4"/>
      <c r="N1198" s="4"/>
      <c r="O1198" s="4"/>
    </row>
    <row r="1199" spans="2:15" x14ac:dyDescent="0.2">
      <c r="B1199" s="4"/>
      <c r="C1199" s="6"/>
      <c r="D1199" s="4"/>
      <c r="E1199" s="4"/>
      <c r="F1199" s="4"/>
      <c r="G1199" s="4"/>
      <c r="H1199" s="4"/>
      <c r="I1199" s="4"/>
      <c r="J1199" s="4"/>
      <c r="K1199" s="4"/>
      <c r="L1199" s="4"/>
      <c r="M1199" s="4"/>
      <c r="N1199" s="4"/>
      <c r="O1199" s="4"/>
    </row>
    <row r="1200" spans="2:15" x14ac:dyDescent="0.2">
      <c r="B1200" s="4"/>
      <c r="C1200" s="6"/>
      <c r="D1200" s="4"/>
      <c r="E1200" s="4"/>
      <c r="F1200" s="4"/>
      <c r="G1200" s="4"/>
      <c r="H1200" s="4"/>
      <c r="I1200" s="4"/>
      <c r="J1200" s="4"/>
      <c r="K1200" s="4"/>
      <c r="L1200" s="4"/>
      <c r="M1200" s="4"/>
      <c r="N1200" s="4"/>
      <c r="O1200" s="4"/>
    </row>
    <row r="1201" spans="2:15" x14ac:dyDescent="0.2">
      <c r="B1201" s="4"/>
      <c r="C1201" s="6"/>
      <c r="D1201" s="4"/>
      <c r="E1201" s="4"/>
      <c r="F1201" s="4"/>
      <c r="G1201" s="4"/>
      <c r="H1201" s="4"/>
      <c r="I1201" s="4"/>
      <c r="J1201" s="4"/>
      <c r="K1201" s="4"/>
      <c r="L1201" s="4"/>
      <c r="M1201" s="4"/>
      <c r="N1201" s="4"/>
      <c r="O1201" s="4"/>
    </row>
    <row r="1202" spans="2:15" x14ac:dyDescent="0.2">
      <c r="B1202" s="4"/>
      <c r="C1202" s="6"/>
      <c r="D1202" s="4"/>
      <c r="E1202" s="4"/>
      <c r="F1202" s="4"/>
      <c r="G1202" s="4"/>
      <c r="H1202" s="4"/>
      <c r="I1202" s="4"/>
      <c r="J1202" s="4"/>
      <c r="K1202" s="4"/>
      <c r="L1202" s="4"/>
      <c r="M1202" s="4"/>
      <c r="N1202" s="4"/>
      <c r="O1202" s="4"/>
    </row>
    <row r="1203" spans="2:15" x14ac:dyDescent="0.2">
      <c r="B1203" s="4"/>
      <c r="C1203" s="6"/>
      <c r="D1203" s="4"/>
      <c r="E1203" s="4"/>
      <c r="F1203" s="4"/>
      <c r="G1203" s="4"/>
      <c r="H1203" s="4"/>
      <c r="I1203" s="4"/>
      <c r="J1203" s="4"/>
      <c r="K1203" s="4"/>
      <c r="L1203" s="4"/>
      <c r="M1203" s="4"/>
      <c r="N1203" s="4"/>
      <c r="O1203" s="4"/>
    </row>
    <row r="1204" spans="2:15" x14ac:dyDescent="0.2">
      <c r="B1204" s="4"/>
      <c r="C1204" s="6"/>
      <c r="D1204" s="4"/>
      <c r="E1204" s="4"/>
      <c r="F1204" s="4"/>
      <c r="G1204" s="4"/>
      <c r="H1204" s="4"/>
      <c r="I1204" s="4"/>
      <c r="J1204" s="4"/>
      <c r="K1204" s="4"/>
      <c r="L1204" s="4"/>
      <c r="M1204" s="4"/>
      <c r="N1204" s="4"/>
      <c r="O1204" s="4"/>
    </row>
    <row r="1205" spans="2:15" x14ac:dyDescent="0.2">
      <c r="B1205" s="4"/>
      <c r="C1205" s="6"/>
      <c r="D1205" s="4"/>
      <c r="E1205" s="4"/>
      <c r="F1205" s="4"/>
      <c r="G1205" s="4"/>
      <c r="H1205" s="4"/>
      <c r="I1205" s="4"/>
      <c r="J1205" s="4"/>
      <c r="K1205" s="4"/>
      <c r="L1205" s="4"/>
      <c r="M1205" s="4"/>
      <c r="N1205" s="4"/>
      <c r="O1205" s="4"/>
    </row>
    <row r="1206" spans="2:15" x14ac:dyDescent="0.2">
      <c r="B1206" s="4"/>
      <c r="C1206" s="6"/>
      <c r="D1206" s="4"/>
      <c r="E1206" s="4"/>
      <c r="F1206" s="4"/>
      <c r="G1206" s="4"/>
      <c r="H1206" s="4"/>
      <c r="I1206" s="4"/>
      <c r="J1206" s="4"/>
      <c r="K1206" s="4"/>
      <c r="L1206" s="4"/>
      <c r="M1206" s="4"/>
      <c r="N1206" s="4"/>
      <c r="O1206" s="4"/>
    </row>
    <row r="1207" spans="2:15" x14ac:dyDescent="0.2">
      <c r="B1207" s="4"/>
      <c r="C1207" s="6"/>
      <c r="D1207" s="4"/>
      <c r="E1207" s="4"/>
      <c r="F1207" s="4"/>
      <c r="G1207" s="4"/>
      <c r="H1207" s="4"/>
      <c r="I1207" s="4"/>
      <c r="J1207" s="4"/>
      <c r="K1207" s="4"/>
      <c r="L1207" s="4"/>
      <c r="M1207" s="4"/>
      <c r="N1207" s="4"/>
      <c r="O1207" s="4"/>
    </row>
    <row r="1208" spans="2:15" x14ac:dyDescent="0.2">
      <c r="B1208" s="4"/>
      <c r="C1208" s="6"/>
      <c r="D1208" s="4"/>
      <c r="E1208" s="4"/>
      <c r="F1208" s="4"/>
      <c r="G1208" s="4"/>
      <c r="H1208" s="4"/>
      <c r="I1208" s="4"/>
      <c r="J1208" s="4"/>
      <c r="K1208" s="4"/>
      <c r="L1208" s="4"/>
      <c r="M1208" s="4"/>
      <c r="N1208" s="4"/>
      <c r="O1208" s="4"/>
    </row>
    <row r="1209" spans="2:15" x14ac:dyDescent="0.2">
      <c r="B1209" s="4"/>
      <c r="C1209" s="6"/>
      <c r="D1209" s="4"/>
      <c r="E1209" s="4"/>
      <c r="F1209" s="4"/>
      <c r="G1209" s="4"/>
      <c r="H1209" s="4"/>
      <c r="I1209" s="4"/>
      <c r="J1209" s="4"/>
      <c r="K1209" s="4"/>
      <c r="L1209" s="4"/>
      <c r="M1209" s="4"/>
      <c r="N1209" s="4"/>
      <c r="O1209" s="4"/>
    </row>
    <row r="1210" spans="2:15" x14ac:dyDescent="0.2">
      <c r="B1210" s="4"/>
      <c r="C1210" s="6"/>
      <c r="D1210" s="4"/>
      <c r="E1210" s="4"/>
      <c r="F1210" s="4"/>
      <c r="G1210" s="4"/>
      <c r="H1210" s="4"/>
      <c r="I1210" s="4"/>
      <c r="J1210" s="4"/>
      <c r="K1210" s="4"/>
      <c r="L1210" s="4"/>
      <c r="M1210" s="4"/>
      <c r="N1210" s="4"/>
      <c r="O1210" s="4"/>
    </row>
    <row r="1211" spans="2:15" x14ac:dyDescent="0.2">
      <c r="B1211" s="4"/>
      <c r="C1211" s="6"/>
      <c r="D1211" s="4"/>
      <c r="E1211" s="4"/>
      <c r="F1211" s="4"/>
      <c r="G1211" s="4"/>
      <c r="H1211" s="4"/>
      <c r="I1211" s="4"/>
      <c r="J1211" s="4"/>
      <c r="K1211" s="4"/>
      <c r="L1211" s="4"/>
      <c r="M1211" s="4"/>
      <c r="N1211" s="4"/>
      <c r="O1211" s="4"/>
    </row>
    <row r="1212" spans="2:15" x14ac:dyDescent="0.2">
      <c r="B1212" s="4"/>
      <c r="C1212" s="6"/>
      <c r="D1212" s="4"/>
      <c r="E1212" s="4"/>
      <c r="F1212" s="4"/>
      <c r="G1212" s="4"/>
      <c r="H1212" s="4"/>
      <c r="I1212" s="4"/>
      <c r="J1212" s="4"/>
      <c r="K1212" s="4"/>
      <c r="L1212" s="4"/>
      <c r="M1212" s="4"/>
      <c r="N1212" s="4"/>
      <c r="O1212" s="4"/>
    </row>
    <row r="1213" spans="2:15" x14ac:dyDescent="0.2">
      <c r="B1213" s="4"/>
      <c r="C1213" s="6"/>
      <c r="D1213" s="4"/>
      <c r="E1213" s="4"/>
      <c r="F1213" s="4"/>
      <c r="G1213" s="4"/>
      <c r="H1213" s="4"/>
      <c r="I1213" s="4"/>
      <c r="J1213" s="4"/>
      <c r="K1213" s="4"/>
      <c r="L1213" s="4"/>
      <c r="M1213" s="4"/>
      <c r="N1213" s="4"/>
      <c r="O1213" s="4"/>
    </row>
    <row r="1214" spans="2:15" x14ac:dyDescent="0.2">
      <c r="B1214" s="4"/>
      <c r="C1214" s="6"/>
      <c r="D1214" s="4"/>
      <c r="E1214" s="4"/>
      <c r="F1214" s="4"/>
      <c r="G1214" s="4"/>
      <c r="H1214" s="4"/>
      <c r="I1214" s="4"/>
      <c r="J1214" s="4"/>
      <c r="K1214" s="4"/>
      <c r="L1214" s="4"/>
      <c r="M1214" s="4"/>
      <c r="N1214" s="4"/>
      <c r="O1214" s="4"/>
    </row>
    <row r="1215" spans="2:15" x14ac:dyDescent="0.2">
      <c r="B1215" s="4"/>
      <c r="C1215" s="6"/>
      <c r="D1215" s="4"/>
      <c r="E1215" s="4"/>
      <c r="F1215" s="4"/>
      <c r="G1215" s="4"/>
      <c r="H1215" s="4"/>
      <c r="I1215" s="4"/>
      <c r="J1215" s="4"/>
      <c r="K1215" s="4"/>
      <c r="L1215" s="4"/>
      <c r="M1215" s="4"/>
      <c r="N1215" s="4"/>
      <c r="O1215" s="4"/>
    </row>
    <row r="1216" spans="2:15" x14ac:dyDescent="0.2">
      <c r="B1216" s="4"/>
      <c r="C1216" s="6"/>
      <c r="D1216" s="4"/>
      <c r="E1216" s="4"/>
      <c r="F1216" s="4"/>
      <c r="G1216" s="4"/>
      <c r="H1216" s="4"/>
      <c r="I1216" s="4"/>
      <c r="J1216" s="4"/>
      <c r="K1216" s="4"/>
      <c r="L1216" s="4"/>
      <c r="M1216" s="4"/>
      <c r="N1216" s="4"/>
      <c r="O1216" s="4"/>
    </row>
    <row r="1217" spans="2:15" x14ac:dyDescent="0.2">
      <c r="B1217" s="4"/>
      <c r="C1217" s="6"/>
      <c r="D1217" s="4"/>
      <c r="E1217" s="4"/>
      <c r="F1217" s="4"/>
      <c r="G1217" s="4"/>
      <c r="H1217" s="4"/>
      <c r="I1217" s="4"/>
      <c r="J1217" s="4"/>
      <c r="K1217" s="4"/>
      <c r="L1217" s="4"/>
      <c r="M1217" s="4"/>
      <c r="N1217" s="4"/>
      <c r="O1217" s="4"/>
    </row>
    <row r="1218" spans="2:15" x14ac:dyDescent="0.2">
      <c r="B1218" s="4"/>
      <c r="C1218" s="6"/>
      <c r="D1218" s="4"/>
      <c r="E1218" s="4"/>
      <c r="F1218" s="4"/>
      <c r="G1218" s="4"/>
      <c r="H1218" s="4"/>
      <c r="I1218" s="4"/>
      <c r="J1218" s="4"/>
      <c r="K1218" s="4"/>
      <c r="L1218" s="4"/>
      <c r="M1218" s="4"/>
      <c r="N1218" s="4"/>
      <c r="O1218" s="4"/>
    </row>
    <row r="1219" spans="2:15" x14ac:dyDescent="0.2">
      <c r="B1219" s="4"/>
      <c r="C1219" s="6"/>
      <c r="D1219" s="4"/>
      <c r="E1219" s="4"/>
      <c r="F1219" s="4"/>
      <c r="G1219" s="4"/>
      <c r="H1219" s="4"/>
      <c r="I1219" s="4"/>
      <c r="J1219" s="4"/>
      <c r="K1219" s="4"/>
      <c r="L1219" s="4"/>
      <c r="M1219" s="4"/>
      <c r="N1219" s="4"/>
      <c r="O1219" s="4"/>
    </row>
    <row r="1220" spans="2:15" x14ac:dyDescent="0.2">
      <c r="B1220" s="4"/>
      <c r="C1220" s="6"/>
      <c r="D1220" s="4"/>
      <c r="E1220" s="4"/>
      <c r="F1220" s="4"/>
      <c r="G1220" s="4"/>
      <c r="H1220" s="4"/>
      <c r="I1220" s="4"/>
      <c r="J1220" s="4"/>
      <c r="K1220" s="4"/>
      <c r="L1220" s="4"/>
      <c r="M1220" s="4"/>
      <c r="N1220" s="4"/>
      <c r="O1220" s="4"/>
    </row>
    <row r="1221" spans="2:15" x14ac:dyDescent="0.2">
      <c r="B1221" s="4"/>
      <c r="C1221" s="6"/>
      <c r="D1221" s="4"/>
      <c r="E1221" s="4"/>
      <c r="F1221" s="4"/>
      <c r="G1221" s="4"/>
      <c r="H1221" s="4"/>
      <c r="I1221" s="4"/>
      <c r="J1221" s="4"/>
      <c r="K1221" s="4"/>
      <c r="L1221" s="4"/>
      <c r="M1221" s="4"/>
      <c r="N1221" s="4"/>
      <c r="O1221" s="4"/>
    </row>
    <row r="1222" spans="2:15" x14ac:dyDescent="0.2">
      <c r="B1222" s="4"/>
      <c r="C1222" s="6"/>
      <c r="D1222" s="4"/>
      <c r="E1222" s="4"/>
      <c r="F1222" s="4"/>
      <c r="G1222" s="4"/>
      <c r="H1222" s="4"/>
      <c r="I1222" s="4"/>
      <c r="J1222" s="4"/>
      <c r="K1222" s="4"/>
      <c r="L1222" s="4"/>
      <c r="M1222" s="4"/>
      <c r="N1222" s="4"/>
      <c r="O1222" s="4"/>
    </row>
    <row r="1223" spans="2:15" x14ac:dyDescent="0.2">
      <c r="B1223" s="4"/>
      <c r="C1223" s="6"/>
      <c r="D1223" s="4"/>
      <c r="E1223" s="4"/>
      <c r="F1223" s="4"/>
      <c r="G1223" s="4"/>
      <c r="H1223" s="4"/>
      <c r="I1223" s="4"/>
      <c r="J1223" s="4"/>
      <c r="K1223" s="4"/>
      <c r="L1223" s="4"/>
      <c r="M1223" s="4"/>
      <c r="N1223" s="4"/>
      <c r="O1223" s="4"/>
    </row>
    <row r="1224" spans="2:15" x14ac:dyDescent="0.2">
      <c r="B1224" s="4"/>
      <c r="C1224" s="6"/>
      <c r="D1224" s="4"/>
      <c r="E1224" s="4"/>
      <c r="F1224" s="4"/>
      <c r="G1224" s="4"/>
      <c r="H1224" s="4"/>
      <c r="I1224" s="4"/>
      <c r="J1224" s="4"/>
      <c r="K1224" s="4"/>
      <c r="L1224" s="4"/>
      <c r="M1224" s="4"/>
      <c r="N1224" s="4"/>
      <c r="O1224" s="4"/>
    </row>
    <row r="1225" spans="2:15" x14ac:dyDescent="0.2">
      <c r="B1225" s="4"/>
      <c r="C1225" s="6"/>
      <c r="D1225" s="4"/>
      <c r="E1225" s="4"/>
      <c r="F1225" s="4"/>
      <c r="G1225" s="4"/>
      <c r="H1225" s="4"/>
      <c r="I1225" s="4"/>
      <c r="J1225" s="4"/>
      <c r="K1225" s="4"/>
      <c r="L1225" s="4"/>
      <c r="M1225" s="4"/>
      <c r="N1225" s="4"/>
      <c r="O1225" s="4"/>
    </row>
    <row r="1226" spans="2:15" x14ac:dyDescent="0.2">
      <c r="B1226" s="4"/>
      <c r="C1226" s="6"/>
      <c r="D1226" s="4"/>
      <c r="E1226" s="4"/>
      <c r="F1226" s="4"/>
      <c r="G1226" s="4"/>
      <c r="H1226" s="4"/>
      <c r="I1226" s="4"/>
      <c r="J1226" s="4"/>
      <c r="K1226" s="4"/>
      <c r="L1226" s="4"/>
      <c r="M1226" s="4"/>
      <c r="N1226" s="4"/>
      <c r="O1226" s="4"/>
    </row>
    <row r="1227" spans="2:15" x14ac:dyDescent="0.2">
      <c r="B1227" s="4"/>
      <c r="C1227" s="6"/>
      <c r="D1227" s="4"/>
      <c r="E1227" s="4"/>
      <c r="F1227" s="4"/>
      <c r="G1227" s="4"/>
      <c r="H1227" s="4"/>
      <c r="I1227" s="4"/>
      <c r="J1227" s="4"/>
      <c r="K1227" s="4"/>
      <c r="L1227" s="4"/>
      <c r="M1227" s="4"/>
      <c r="N1227" s="4"/>
      <c r="O1227" s="4"/>
    </row>
    <row r="1228" spans="2:15" x14ac:dyDescent="0.2">
      <c r="B1228" s="4"/>
      <c r="C1228" s="6"/>
      <c r="D1228" s="4"/>
      <c r="E1228" s="4"/>
      <c r="F1228" s="4"/>
      <c r="G1228" s="4"/>
      <c r="H1228" s="4"/>
      <c r="I1228" s="4"/>
      <c r="J1228" s="4"/>
      <c r="K1228" s="4"/>
      <c r="L1228" s="4"/>
      <c r="M1228" s="4"/>
      <c r="N1228" s="4"/>
      <c r="O1228" s="4"/>
    </row>
    <row r="1229" spans="2:15" x14ac:dyDescent="0.2">
      <c r="B1229" s="4"/>
      <c r="C1229" s="6"/>
      <c r="D1229" s="4"/>
      <c r="E1229" s="4"/>
      <c r="F1229" s="4"/>
      <c r="G1229" s="4"/>
      <c r="H1229" s="4"/>
      <c r="I1229" s="4"/>
      <c r="J1229" s="4"/>
      <c r="K1229" s="4"/>
      <c r="L1229" s="4"/>
      <c r="M1229" s="4"/>
      <c r="N1229" s="4"/>
      <c r="O1229" s="4"/>
    </row>
    <row r="1230" spans="2:15" x14ac:dyDescent="0.2">
      <c r="B1230" s="4"/>
      <c r="C1230" s="6"/>
      <c r="D1230" s="4"/>
      <c r="E1230" s="4"/>
      <c r="F1230" s="4"/>
      <c r="G1230" s="4"/>
      <c r="H1230" s="4"/>
      <c r="I1230" s="4"/>
      <c r="J1230" s="4"/>
      <c r="K1230" s="4"/>
      <c r="L1230" s="4"/>
      <c r="M1230" s="4"/>
      <c r="N1230" s="4"/>
      <c r="O1230" s="4"/>
    </row>
    <row r="1231" spans="2:15" x14ac:dyDescent="0.2">
      <c r="B1231" s="4"/>
      <c r="C1231" s="6"/>
      <c r="D1231" s="4"/>
      <c r="E1231" s="4"/>
      <c r="F1231" s="4"/>
      <c r="G1231" s="4"/>
      <c r="H1231" s="4"/>
      <c r="I1231" s="4"/>
      <c r="J1231" s="4"/>
      <c r="K1231" s="4"/>
      <c r="L1231" s="4"/>
      <c r="M1231" s="4"/>
      <c r="N1231" s="4"/>
      <c r="O1231" s="4"/>
    </row>
    <row r="1232" spans="2:15" x14ac:dyDescent="0.2">
      <c r="B1232" s="4"/>
      <c r="C1232" s="6"/>
      <c r="D1232" s="4"/>
      <c r="E1232" s="4"/>
      <c r="F1232" s="4"/>
      <c r="G1232" s="4"/>
      <c r="H1232" s="4"/>
      <c r="I1232" s="4"/>
      <c r="J1232" s="4"/>
      <c r="K1232" s="4"/>
      <c r="L1232" s="4"/>
      <c r="M1232" s="4"/>
      <c r="N1232" s="4"/>
      <c r="O1232" s="4"/>
    </row>
    <row r="1233" spans="2:15" x14ac:dyDescent="0.2">
      <c r="B1233" s="4"/>
      <c r="C1233" s="6"/>
      <c r="D1233" s="4"/>
      <c r="E1233" s="4"/>
      <c r="F1233" s="4"/>
      <c r="G1233" s="4"/>
      <c r="H1233" s="4"/>
      <c r="I1233" s="4"/>
      <c r="J1233" s="4"/>
      <c r="K1233" s="4"/>
      <c r="L1233" s="4"/>
      <c r="M1233" s="4"/>
      <c r="N1233" s="4"/>
      <c r="O1233" s="4"/>
    </row>
    <row r="1234" spans="2:15" x14ac:dyDescent="0.2">
      <c r="B1234" s="4"/>
      <c r="C1234" s="6"/>
      <c r="D1234" s="4"/>
      <c r="E1234" s="4"/>
      <c r="F1234" s="4"/>
      <c r="G1234" s="4"/>
      <c r="H1234" s="4"/>
      <c r="I1234" s="4"/>
      <c r="J1234" s="4"/>
      <c r="K1234" s="4"/>
      <c r="L1234" s="4"/>
      <c r="M1234" s="4"/>
      <c r="N1234" s="4"/>
      <c r="O1234" s="4"/>
    </row>
    <row r="1235" spans="2:15" x14ac:dyDescent="0.2">
      <c r="B1235" s="4"/>
      <c r="C1235" s="6"/>
      <c r="D1235" s="4"/>
      <c r="E1235" s="4"/>
      <c r="F1235" s="4"/>
      <c r="G1235" s="4"/>
      <c r="H1235" s="4"/>
      <c r="I1235" s="4"/>
      <c r="J1235" s="4"/>
      <c r="K1235" s="4"/>
      <c r="L1235" s="4"/>
      <c r="M1235" s="4"/>
      <c r="N1235" s="4"/>
      <c r="O1235" s="4"/>
    </row>
    <row r="1236" spans="2:15" x14ac:dyDescent="0.2">
      <c r="B1236" s="4"/>
      <c r="C1236" s="6"/>
      <c r="D1236" s="4"/>
      <c r="E1236" s="4"/>
      <c r="F1236" s="4"/>
      <c r="G1236" s="4"/>
      <c r="H1236" s="4"/>
      <c r="I1236" s="4"/>
      <c r="J1236" s="4"/>
      <c r="K1236" s="4"/>
      <c r="L1236" s="4"/>
      <c r="M1236" s="4"/>
      <c r="N1236" s="4"/>
      <c r="O1236" s="4"/>
    </row>
    <row r="1237" spans="2:15" x14ac:dyDescent="0.2">
      <c r="B1237" s="4"/>
      <c r="C1237" s="6"/>
      <c r="D1237" s="4"/>
      <c r="E1237" s="4"/>
      <c r="F1237" s="4"/>
      <c r="G1237" s="4"/>
      <c r="H1237" s="4"/>
      <c r="I1237" s="4"/>
      <c r="J1237" s="4"/>
      <c r="K1237" s="4"/>
      <c r="L1237" s="4"/>
      <c r="M1237" s="4"/>
      <c r="N1237" s="4"/>
      <c r="O1237" s="4"/>
    </row>
    <row r="1238" spans="2:15" x14ac:dyDescent="0.2">
      <c r="B1238" s="4"/>
      <c r="C1238" s="6"/>
      <c r="D1238" s="4"/>
      <c r="E1238" s="4"/>
      <c r="F1238" s="4"/>
      <c r="G1238" s="4"/>
      <c r="H1238" s="4"/>
      <c r="I1238" s="4"/>
      <c r="J1238" s="4"/>
      <c r="K1238" s="4"/>
      <c r="L1238" s="4"/>
      <c r="M1238" s="4"/>
      <c r="N1238" s="4"/>
      <c r="O1238" s="4"/>
    </row>
    <row r="1239" spans="2:15" x14ac:dyDescent="0.2">
      <c r="B1239" s="4"/>
      <c r="C1239" s="6"/>
      <c r="D1239" s="4"/>
      <c r="E1239" s="4"/>
      <c r="F1239" s="4"/>
      <c r="G1239" s="4"/>
      <c r="H1239" s="4"/>
      <c r="I1239" s="4"/>
      <c r="J1239" s="4"/>
      <c r="K1239" s="4"/>
      <c r="L1239" s="4"/>
      <c r="M1239" s="4"/>
      <c r="N1239" s="4"/>
      <c r="O1239" s="4"/>
    </row>
    <row r="1240" spans="2:15" x14ac:dyDescent="0.2">
      <c r="B1240" s="4"/>
      <c r="C1240" s="6"/>
      <c r="D1240" s="4"/>
      <c r="E1240" s="4"/>
      <c r="F1240" s="4"/>
      <c r="G1240" s="4"/>
      <c r="H1240" s="4"/>
      <c r="I1240" s="4"/>
      <c r="J1240" s="4"/>
      <c r="K1240" s="4"/>
      <c r="L1240" s="4"/>
      <c r="M1240" s="4"/>
      <c r="N1240" s="4"/>
      <c r="O1240" s="4"/>
    </row>
    <row r="1241" spans="2:15" x14ac:dyDescent="0.2">
      <c r="B1241" s="4"/>
      <c r="C1241" s="6"/>
      <c r="D1241" s="4"/>
      <c r="E1241" s="4"/>
      <c r="F1241" s="4"/>
      <c r="G1241" s="4"/>
      <c r="H1241" s="4"/>
      <c r="I1241" s="4"/>
      <c r="J1241" s="4"/>
      <c r="K1241" s="4"/>
      <c r="L1241" s="4"/>
      <c r="M1241" s="4"/>
      <c r="N1241" s="4"/>
      <c r="O1241" s="4"/>
    </row>
    <row r="1242" spans="2:15" x14ac:dyDescent="0.2">
      <c r="B1242" s="4"/>
      <c r="C1242" s="6"/>
      <c r="D1242" s="4"/>
      <c r="E1242" s="4"/>
      <c r="F1242" s="4"/>
      <c r="G1242" s="4"/>
      <c r="H1242" s="4"/>
      <c r="I1242" s="4"/>
      <c r="J1242" s="4"/>
      <c r="K1242" s="4"/>
      <c r="L1242" s="4"/>
      <c r="M1242" s="4"/>
      <c r="N1242" s="4"/>
      <c r="O1242" s="4"/>
    </row>
    <row r="1243" spans="2:15" x14ac:dyDescent="0.2">
      <c r="B1243" s="4"/>
      <c r="C1243" s="6"/>
      <c r="D1243" s="4"/>
      <c r="E1243" s="4"/>
      <c r="F1243" s="4"/>
      <c r="G1243" s="4"/>
      <c r="H1243" s="4"/>
      <c r="I1243" s="4"/>
      <c r="J1243" s="4"/>
      <c r="K1243" s="4"/>
      <c r="L1243" s="4"/>
      <c r="M1243" s="4"/>
      <c r="N1243" s="4"/>
      <c r="O1243" s="4"/>
    </row>
    <row r="1244" spans="2:15" x14ac:dyDescent="0.2">
      <c r="B1244" s="4"/>
      <c r="C1244" s="6"/>
      <c r="D1244" s="4"/>
      <c r="E1244" s="4"/>
      <c r="F1244" s="4"/>
      <c r="G1244" s="4"/>
      <c r="H1244" s="4"/>
      <c r="I1244" s="4"/>
      <c r="J1244" s="4"/>
      <c r="K1244" s="4"/>
      <c r="L1244" s="4"/>
      <c r="M1244" s="4"/>
      <c r="N1244" s="4"/>
      <c r="O1244" s="4"/>
    </row>
    <row r="1245" spans="2:15" x14ac:dyDescent="0.2">
      <c r="B1245" s="4"/>
      <c r="C1245" s="6"/>
      <c r="D1245" s="4"/>
      <c r="E1245" s="4"/>
      <c r="F1245" s="4"/>
      <c r="G1245" s="4"/>
      <c r="H1245" s="4"/>
      <c r="I1245" s="4"/>
      <c r="J1245" s="4"/>
      <c r="K1245" s="4"/>
      <c r="L1245" s="4"/>
      <c r="M1245" s="4"/>
      <c r="N1245" s="4"/>
      <c r="O1245" s="4"/>
    </row>
    <row r="1246" spans="2:15" x14ac:dyDescent="0.2">
      <c r="B1246" s="4"/>
      <c r="C1246" s="6"/>
      <c r="D1246" s="4"/>
      <c r="E1246" s="4"/>
      <c r="F1246" s="4"/>
      <c r="G1246" s="4"/>
      <c r="H1246" s="4"/>
      <c r="I1246" s="4"/>
      <c r="J1246" s="4"/>
      <c r="K1246" s="4"/>
      <c r="L1246" s="4"/>
      <c r="M1246" s="4"/>
      <c r="N1246" s="4"/>
      <c r="O1246" s="4"/>
    </row>
    <row r="1247" spans="2:15" x14ac:dyDescent="0.2">
      <c r="B1247" s="4"/>
      <c r="C1247" s="6"/>
      <c r="D1247" s="4"/>
      <c r="E1247" s="4"/>
      <c r="F1247" s="4"/>
      <c r="G1247" s="4"/>
      <c r="H1247" s="4"/>
      <c r="I1247" s="4"/>
      <c r="J1247" s="4"/>
      <c r="K1247" s="4"/>
      <c r="L1247" s="4"/>
      <c r="M1247" s="4"/>
      <c r="N1247" s="4"/>
      <c r="O1247" s="4"/>
    </row>
    <row r="1248" spans="2:15" x14ac:dyDescent="0.2">
      <c r="B1248" s="4"/>
      <c r="C1248" s="6"/>
      <c r="D1248" s="4"/>
      <c r="E1248" s="4"/>
      <c r="F1248" s="4"/>
      <c r="G1248" s="4"/>
      <c r="H1248" s="4"/>
      <c r="I1248" s="4"/>
      <c r="J1248" s="4"/>
      <c r="K1248" s="4"/>
      <c r="L1248" s="4"/>
      <c r="M1248" s="4"/>
      <c r="N1248" s="4"/>
      <c r="O1248" s="4"/>
    </row>
    <row r="1249" spans="2:15" x14ac:dyDescent="0.2">
      <c r="B1249" s="4"/>
      <c r="C1249" s="6"/>
      <c r="D1249" s="4"/>
      <c r="E1249" s="4"/>
      <c r="F1249" s="4"/>
      <c r="G1249" s="4"/>
      <c r="H1249" s="4"/>
      <c r="I1249" s="4"/>
      <c r="J1249" s="4"/>
      <c r="K1249" s="4"/>
      <c r="L1249" s="4"/>
      <c r="M1249" s="4"/>
      <c r="N1249" s="4"/>
      <c r="O1249" s="4"/>
    </row>
    <row r="1250" spans="2:15" x14ac:dyDescent="0.2">
      <c r="B1250" s="4"/>
      <c r="C1250" s="6"/>
      <c r="D1250" s="4"/>
      <c r="E1250" s="4"/>
      <c r="F1250" s="4"/>
      <c r="G1250" s="4"/>
      <c r="H1250" s="4"/>
      <c r="I1250" s="4"/>
      <c r="J1250" s="4"/>
      <c r="K1250" s="4"/>
      <c r="L1250" s="4"/>
      <c r="M1250" s="4"/>
      <c r="N1250" s="4"/>
      <c r="O1250" s="4"/>
    </row>
    <row r="1251" spans="2:15" x14ac:dyDescent="0.2">
      <c r="B1251" s="4"/>
      <c r="C1251" s="6"/>
      <c r="D1251" s="4"/>
      <c r="E1251" s="4"/>
      <c r="F1251" s="4"/>
      <c r="G1251" s="4"/>
      <c r="H1251" s="4"/>
      <c r="I1251" s="4"/>
      <c r="J1251" s="4"/>
      <c r="K1251" s="4"/>
      <c r="L1251" s="4"/>
      <c r="M1251" s="4"/>
      <c r="N1251" s="4"/>
      <c r="O1251" s="4"/>
    </row>
    <row r="1252" spans="2:15" x14ac:dyDescent="0.2">
      <c r="B1252" s="4"/>
      <c r="C1252" s="6"/>
      <c r="D1252" s="4"/>
      <c r="E1252" s="4"/>
      <c r="F1252" s="4"/>
      <c r="G1252" s="4"/>
      <c r="H1252" s="4"/>
      <c r="I1252" s="4"/>
      <c r="J1252" s="4"/>
      <c r="K1252" s="4"/>
      <c r="L1252" s="4"/>
      <c r="M1252" s="4"/>
      <c r="N1252" s="4"/>
      <c r="O1252" s="4"/>
    </row>
    <row r="1253" spans="2:15" x14ac:dyDescent="0.2">
      <c r="B1253" s="4"/>
      <c r="C1253" s="6"/>
      <c r="D1253" s="4"/>
      <c r="E1253" s="4"/>
      <c r="F1253" s="4"/>
      <c r="G1253" s="4"/>
      <c r="H1253" s="4"/>
      <c r="I1253" s="4"/>
      <c r="J1253" s="4"/>
      <c r="K1253" s="4"/>
      <c r="L1253" s="4"/>
      <c r="M1253" s="4"/>
      <c r="N1253" s="4"/>
      <c r="O1253" s="4"/>
    </row>
    <row r="1254" spans="2:15" x14ac:dyDescent="0.2">
      <c r="B1254" s="4"/>
      <c r="C1254" s="6"/>
      <c r="D1254" s="4"/>
      <c r="E1254" s="4"/>
      <c r="F1254" s="4"/>
      <c r="G1254" s="4"/>
      <c r="H1254" s="4"/>
      <c r="I1254" s="4"/>
      <c r="J1254" s="4"/>
      <c r="K1254" s="4"/>
      <c r="L1254" s="4"/>
      <c r="M1254" s="4"/>
      <c r="N1254" s="4"/>
      <c r="O1254" s="4"/>
    </row>
    <row r="1255" spans="2:15" x14ac:dyDescent="0.2">
      <c r="B1255" s="4"/>
      <c r="C1255" s="6"/>
      <c r="D1255" s="4"/>
      <c r="E1255" s="4"/>
      <c r="F1255" s="4"/>
      <c r="G1255" s="4"/>
      <c r="H1255" s="4"/>
      <c r="I1255" s="4"/>
      <c r="J1255" s="4"/>
      <c r="K1255" s="4"/>
      <c r="L1255" s="4"/>
      <c r="M1255" s="4"/>
      <c r="N1255" s="4"/>
      <c r="O1255" s="4"/>
    </row>
    <row r="1256" spans="2:15" x14ac:dyDescent="0.2">
      <c r="B1256" s="4"/>
      <c r="C1256" s="6"/>
      <c r="D1256" s="4"/>
      <c r="E1256" s="4"/>
      <c r="F1256" s="4"/>
      <c r="G1256" s="4"/>
      <c r="H1256" s="4"/>
      <c r="I1256" s="4"/>
      <c r="J1256" s="4"/>
      <c r="K1256" s="4"/>
      <c r="L1256" s="4"/>
      <c r="M1256" s="4"/>
      <c r="N1256" s="4"/>
      <c r="O1256" s="4"/>
    </row>
    <row r="1257" spans="2:15" x14ac:dyDescent="0.2">
      <c r="B1257" s="4"/>
      <c r="C1257" s="6"/>
      <c r="D1257" s="4"/>
      <c r="E1257" s="4"/>
      <c r="F1257" s="4"/>
      <c r="G1257" s="4"/>
      <c r="H1257" s="4"/>
      <c r="I1257" s="4"/>
      <c r="J1257" s="4"/>
      <c r="K1257" s="4"/>
      <c r="L1257" s="4"/>
      <c r="M1257" s="4"/>
      <c r="N1257" s="4"/>
      <c r="O1257" s="4"/>
    </row>
    <row r="1258" spans="2:15" x14ac:dyDescent="0.2">
      <c r="B1258" s="4"/>
      <c r="C1258" s="6"/>
      <c r="D1258" s="4"/>
      <c r="E1258" s="4"/>
      <c r="F1258" s="4"/>
      <c r="G1258" s="4"/>
      <c r="H1258" s="4"/>
      <c r="I1258" s="4"/>
      <c r="J1258" s="4"/>
      <c r="K1258" s="4"/>
      <c r="L1258" s="4"/>
      <c r="M1258" s="4"/>
      <c r="N1258" s="4"/>
      <c r="O1258" s="4"/>
    </row>
    <row r="1259" spans="2:15" x14ac:dyDescent="0.2">
      <c r="B1259" s="4"/>
      <c r="C1259" s="6"/>
      <c r="D1259" s="4"/>
      <c r="E1259" s="4"/>
      <c r="F1259" s="4"/>
      <c r="G1259" s="4"/>
      <c r="H1259" s="4"/>
      <c r="I1259" s="4"/>
      <c r="J1259" s="4"/>
      <c r="K1259" s="4"/>
      <c r="L1259" s="4"/>
      <c r="M1259" s="4"/>
      <c r="N1259" s="4"/>
      <c r="O1259" s="4"/>
    </row>
    <row r="1260" spans="2:15" x14ac:dyDescent="0.2">
      <c r="B1260" s="4"/>
      <c r="C1260" s="6"/>
      <c r="D1260" s="4"/>
      <c r="E1260" s="4"/>
      <c r="F1260" s="4"/>
      <c r="G1260" s="4"/>
      <c r="H1260" s="4"/>
      <c r="I1260" s="4"/>
      <c r="J1260" s="4"/>
      <c r="K1260" s="4"/>
      <c r="L1260" s="4"/>
      <c r="M1260" s="4"/>
      <c r="N1260" s="4"/>
      <c r="O1260" s="4"/>
    </row>
    <row r="1261" spans="2:15" x14ac:dyDescent="0.2">
      <c r="B1261" s="4"/>
      <c r="C1261" s="6"/>
      <c r="D1261" s="4"/>
      <c r="E1261" s="4"/>
      <c r="F1261" s="4"/>
      <c r="G1261" s="4"/>
      <c r="H1261" s="4"/>
      <c r="I1261" s="4"/>
      <c r="J1261" s="4"/>
      <c r="K1261" s="4"/>
      <c r="L1261" s="4"/>
      <c r="M1261" s="4"/>
      <c r="N1261" s="4"/>
      <c r="O1261" s="4"/>
    </row>
    <row r="1262" spans="2:15" x14ac:dyDescent="0.2">
      <c r="B1262" s="4"/>
      <c r="C1262" s="6"/>
      <c r="D1262" s="4"/>
      <c r="E1262" s="4"/>
      <c r="F1262" s="4"/>
      <c r="G1262" s="4"/>
      <c r="H1262" s="4"/>
      <c r="I1262" s="4"/>
      <c r="J1262" s="4"/>
      <c r="K1262" s="4"/>
      <c r="L1262" s="4"/>
      <c r="M1262" s="4"/>
      <c r="N1262" s="4"/>
      <c r="O1262" s="4"/>
    </row>
    <row r="1263" spans="2:15" x14ac:dyDescent="0.2">
      <c r="B1263" s="4"/>
      <c r="C1263" s="6"/>
      <c r="D1263" s="4"/>
      <c r="E1263" s="4"/>
      <c r="F1263" s="4"/>
      <c r="G1263" s="4"/>
      <c r="H1263" s="4"/>
      <c r="I1263" s="4"/>
      <c r="J1263" s="4"/>
      <c r="K1263" s="4"/>
      <c r="L1263" s="4"/>
      <c r="M1263" s="4"/>
      <c r="N1263" s="4"/>
      <c r="O1263" s="4"/>
    </row>
    <row r="1264" spans="2:15" x14ac:dyDescent="0.2">
      <c r="B1264" s="4"/>
      <c r="C1264" s="6"/>
      <c r="D1264" s="4"/>
      <c r="E1264" s="4"/>
      <c r="F1264" s="4"/>
      <c r="G1264" s="4"/>
      <c r="H1264" s="4"/>
      <c r="I1264" s="4"/>
      <c r="J1264" s="4"/>
      <c r="K1264" s="4"/>
      <c r="L1264" s="4"/>
      <c r="M1264" s="4"/>
      <c r="N1264" s="4"/>
      <c r="O1264" s="4"/>
    </row>
    <row r="1265" spans="2:15" x14ac:dyDescent="0.2">
      <c r="B1265" s="4"/>
      <c r="C1265" s="6"/>
      <c r="D1265" s="4"/>
      <c r="E1265" s="4"/>
      <c r="F1265" s="4"/>
      <c r="G1265" s="4"/>
      <c r="H1265" s="4"/>
      <c r="I1265" s="4"/>
      <c r="J1265" s="4"/>
      <c r="K1265" s="4"/>
      <c r="L1265" s="4"/>
      <c r="M1265" s="4"/>
      <c r="N1265" s="4"/>
      <c r="O1265" s="4"/>
    </row>
    <row r="1266" spans="2:15" x14ac:dyDescent="0.2">
      <c r="B1266" s="4"/>
      <c r="C1266" s="6"/>
      <c r="D1266" s="4"/>
      <c r="E1266" s="4"/>
      <c r="F1266" s="4"/>
      <c r="G1266" s="4"/>
      <c r="H1266" s="4"/>
      <c r="I1266" s="4"/>
      <c r="J1266" s="4"/>
      <c r="K1266" s="4"/>
      <c r="L1266" s="4"/>
      <c r="M1266" s="4"/>
      <c r="N1266" s="4"/>
      <c r="O1266" s="4"/>
    </row>
    <row r="1267" spans="2:15" x14ac:dyDescent="0.2">
      <c r="B1267" s="4"/>
      <c r="C1267" s="6"/>
      <c r="D1267" s="4"/>
      <c r="E1267" s="4"/>
      <c r="F1267" s="4"/>
      <c r="G1267" s="4"/>
      <c r="H1267" s="4"/>
      <c r="I1267" s="4"/>
      <c r="J1267" s="4"/>
      <c r="K1267" s="4"/>
      <c r="L1267" s="4"/>
      <c r="M1267" s="4"/>
      <c r="N1267" s="4"/>
      <c r="O1267" s="4"/>
    </row>
    <row r="1268" spans="2:15" x14ac:dyDescent="0.2">
      <c r="B1268" s="4"/>
      <c r="C1268" s="6"/>
      <c r="D1268" s="4"/>
      <c r="E1268" s="4"/>
      <c r="F1268" s="4"/>
      <c r="G1268" s="4"/>
      <c r="H1268" s="4"/>
      <c r="I1268" s="4"/>
      <c r="J1268" s="4"/>
      <c r="K1268" s="4"/>
      <c r="L1268" s="4"/>
      <c r="M1268" s="4"/>
      <c r="N1268" s="4"/>
      <c r="O1268" s="4"/>
    </row>
    <row r="1269" spans="2:15" x14ac:dyDescent="0.2">
      <c r="B1269" s="4"/>
      <c r="C1269" s="6"/>
      <c r="D1269" s="4"/>
      <c r="E1269" s="4"/>
      <c r="F1269" s="4"/>
      <c r="G1269" s="4"/>
      <c r="H1269" s="4"/>
      <c r="I1269" s="4"/>
      <c r="J1269" s="4"/>
      <c r="K1269" s="4"/>
      <c r="L1269" s="4"/>
      <c r="M1269" s="4"/>
      <c r="N1269" s="4"/>
      <c r="O1269" s="4"/>
    </row>
    <row r="1270" spans="2:15" x14ac:dyDescent="0.2">
      <c r="B1270" s="4"/>
      <c r="C1270" s="6"/>
      <c r="D1270" s="4"/>
      <c r="E1270" s="4"/>
      <c r="F1270" s="4"/>
      <c r="G1270" s="4"/>
      <c r="H1270" s="4"/>
      <c r="I1270" s="4"/>
      <c r="J1270" s="4"/>
      <c r="K1270" s="4"/>
      <c r="L1270" s="4"/>
      <c r="M1270" s="4"/>
      <c r="N1270" s="4"/>
      <c r="O1270" s="4"/>
    </row>
    <row r="1271" spans="2:15" x14ac:dyDescent="0.2">
      <c r="B1271" s="4"/>
      <c r="C1271" s="6"/>
      <c r="D1271" s="4"/>
      <c r="E1271" s="4"/>
      <c r="F1271" s="4"/>
      <c r="G1271" s="4"/>
      <c r="H1271" s="4"/>
      <c r="I1271" s="4"/>
      <c r="J1271" s="4"/>
      <c r="K1271" s="4"/>
      <c r="L1271" s="4"/>
      <c r="M1271" s="4"/>
      <c r="N1271" s="4"/>
      <c r="O1271" s="4"/>
    </row>
    <row r="1272" spans="2:15" x14ac:dyDescent="0.2">
      <c r="B1272" s="4"/>
      <c r="C1272" s="6"/>
      <c r="D1272" s="4"/>
      <c r="E1272" s="4"/>
      <c r="F1272" s="4"/>
      <c r="G1272" s="4"/>
      <c r="H1272" s="4"/>
      <c r="I1272" s="4"/>
      <c r="J1272" s="4"/>
      <c r="K1272" s="4"/>
      <c r="L1272" s="4"/>
      <c r="M1272" s="4"/>
      <c r="N1272" s="4"/>
      <c r="O1272" s="4"/>
    </row>
    <row r="1273" spans="2:15" x14ac:dyDescent="0.2">
      <c r="B1273" s="4"/>
      <c r="C1273" s="6"/>
      <c r="D1273" s="4"/>
      <c r="E1273" s="4"/>
      <c r="F1273" s="4"/>
      <c r="G1273" s="4"/>
      <c r="H1273" s="4"/>
      <c r="I1273" s="4"/>
      <c r="J1273" s="4"/>
      <c r="K1273" s="4"/>
      <c r="L1273" s="4"/>
      <c r="M1273" s="4"/>
      <c r="N1273" s="4"/>
      <c r="O1273" s="4"/>
    </row>
    <row r="1274" spans="2:15" x14ac:dyDescent="0.2">
      <c r="B1274" s="4"/>
      <c r="C1274" s="6"/>
      <c r="D1274" s="4"/>
      <c r="E1274" s="4"/>
      <c r="F1274" s="4"/>
      <c r="G1274" s="4"/>
      <c r="H1274" s="4"/>
      <c r="I1274" s="4"/>
      <c r="J1274" s="4"/>
      <c r="K1274" s="4"/>
      <c r="L1274" s="4"/>
      <c r="M1274" s="4"/>
      <c r="N1274" s="4"/>
      <c r="O1274" s="4"/>
    </row>
    <row r="1275" spans="2:15" x14ac:dyDescent="0.2">
      <c r="B1275" s="4"/>
      <c r="C1275" s="6"/>
      <c r="D1275" s="4"/>
      <c r="E1275" s="4"/>
      <c r="F1275" s="4"/>
      <c r="G1275" s="4"/>
      <c r="H1275" s="4"/>
      <c r="I1275" s="4"/>
      <c r="J1275" s="4"/>
      <c r="K1275" s="4"/>
      <c r="L1275" s="4"/>
      <c r="M1275" s="4"/>
      <c r="N1275" s="4"/>
      <c r="O1275" s="4"/>
    </row>
    <row r="1276" spans="2:15" x14ac:dyDescent="0.2">
      <c r="B1276" s="4"/>
      <c r="C1276" s="6"/>
      <c r="D1276" s="4"/>
      <c r="E1276" s="4"/>
      <c r="F1276" s="4"/>
      <c r="G1276" s="4"/>
      <c r="H1276" s="4"/>
      <c r="I1276" s="4"/>
      <c r="J1276" s="4"/>
      <c r="K1276" s="4"/>
      <c r="L1276" s="4"/>
      <c r="M1276" s="4"/>
      <c r="N1276" s="4"/>
      <c r="O1276" s="4"/>
    </row>
    <row r="1277" spans="2:15" x14ac:dyDescent="0.2">
      <c r="B1277" s="4"/>
      <c r="C1277" s="6"/>
      <c r="D1277" s="4"/>
      <c r="E1277" s="4"/>
      <c r="F1277" s="4"/>
      <c r="G1277" s="4"/>
      <c r="H1277" s="4"/>
      <c r="I1277" s="4"/>
      <c r="J1277" s="4"/>
      <c r="K1277" s="4"/>
      <c r="L1277" s="4"/>
      <c r="M1277" s="4"/>
      <c r="N1277" s="4"/>
      <c r="O1277" s="4"/>
    </row>
    <row r="1278" spans="2:15" x14ac:dyDescent="0.2">
      <c r="B1278" s="4"/>
      <c r="C1278" s="6"/>
      <c r="D1278" s="4"/>
      <c r="E1278" s="4"/>
      <c r="F1278" s="4"/>
      <c r="G1278" s="4"/>
      <c r="H1278" s="4"/>
      <c r="I1278" s="4"/>
      <c r="J1278" s="4"/>
      <c r="K1278" s="4"/>
      <c r="L1278" s="4"/>
      <c r="M1278" s="4"/>
      <c r="N1278" s="4"/>
      <c r="O1278" s="4"/>
    </row>
    <row r="1279" spans="2:15" x14ac:dyDescent="0.2">
      <c r="B1279" s="4"/>
      <c r="C1279" s="6"/>
      <c r="D1279" s="4"/>
      <c r="E1279" s="4"/>
      <c r="F1279" s="4"/>
      <c r="G1279" s="4"/>
      <c r="H1279" s="4"/>
      <c r="I1279" s="4"/>
      <c r="J1279" s="4"/>
      <c r="K1279" s="4"/>
      <c r="L1279" s="4"/>
      <c r="M1279" s="4"/>
      <c r="N1279" s="4"/>
      <c r="O1279" s="4"/>
    </row>
    <row r="1280" spans="2:15" x14ac:dyDescent="0.2">
      <c r="B1280" s="4"/>
      <c r="C1280" s="6"/>
      <c r="D1280" s="4"/>
      <c r="E1280" s="4"/>
      <c r="F1280" s="4"/>
      <c r="G1280" s="4"/>
      <c r="H1280" s="4"/>
      <c r="I1280" s="4"/>
      <c r="J1280" s="4"/>
      <c r="K1280" s="4"/>
      <c r="L1280" s="4"/>
      <c r="M1280" s="4"/>
      <c r="N1280" s="4"/>
      <c r="O1280" s="4"/>
    </row>
    <row r="1281" spans="2:15" x14ac:dyDescent="0.2">
      <c r="B1281" s="4"/>
      <c r="C1281" s="6"/>
      <c r="D1281" s="4"/>
      <c r="E1281" s="4"/>
      <c r="F1281" s="4"/>
      <c r="G1281" s="4"/>
      <c r="H1281" s="4"/>
      <c r="I1281" s="4"/>
      <c r="J1281" s="4"/>
      <c r="K1281" s="4"/>
      <c r="L1281" s="4"/>
      <c r="M1281" s="4"/>
      <c r="N1281" s="4"/>
      <c r="O1281" s="4"/>
    </row>
    <row r="1282" spans="2:15" x14ac:dyDescent="0.2">
      <c r="B1282" s="4"/>
      <c r="C1282" s="6"/>
      <c r="D1282" s="4"/>
      <c r="E1282" s="4"/>
      <c r="F1282" s="4"/>
      <c r="G1282" s="4"/>
      <c r="H1282" s="4"/>
      <c r="I1282" s="4"/>
      <c r="J1282" s="4"/>
      <c r="K1282" s="4"/>
      <c r="L1282" s="4"/>
      <c r="M1282" s="4"/>
      <c r="N1282" s="4"/>
      <c r="O1282" s="4"/>
    </row>
    <row r="1283" spans="2:15" x14ac:dyDescent="0.2">
      <c r="B1283" s="4"/>
      <c r="C1283" s="6"/>
      <c r="D1283" s="4"/>
      <c r="E1283" s="4"/>
      <c r="F1283" s="4"/>
      <c r="G1283" s="4"/>
      <c r="H1283" s="4"/>
      <c r="I1283" s="4"/>
      <c r="J1283" s="4"/>
      <c r="K1283" s="4"/>
      <c r="L1283" s="4"/>
      <c r="M1283" s="4"/>
      <c r="N1283" s="4"/>
      <c r="O1283" s="4"/>
    </row>
    <row r="1284" spans="2:15" x14ac:dyDescent="0.2">
      <c r="B1284" s="4"/>
      <c r="C1284" s="6"/>
      <c r="D1284" s="4"/>
      <c r="E1284" s="4"/>
      <c r="F1284" s="4"/>
      <c r="G1284" s="4"/>
      <c r="H1284" s="4"/>
      <c r="I1284" s="4"/>
      <c r="J1284" s="4"/>
      <c r="K1284" s="4"/>
      <c r="L1284" s="4"/>
      <c r="M1284" s="4"/>
      <c r="N1284" s="4"/>
      <c r="O1284" s="4"/>
    </row>
    <row r="1285" spans="2:15" x14ac:dyDescent="0.2">
      <c r="B1285" s="4"/>
      <c r="C1285" s="6"/>
      <c r="D1285" s="4"/>
      <c r="E1285" s="4"/>
      <c r="F1285" s="4"/>
      <c r="G1285" s="4"/>
      <c r="H1285" s="4"/>
      <c r="I1285" s="4"/>
      <c r="J1285" s="4"/>
      <c r="K1285" s="4"/>
      <c r="L1285" s="4"/>
      <c r="M1285" s="4"/>
      <c r="N1285" s="4"/>
      <c r="O1285" s="4"/>
    </row>
    <row r="1286" spans="2:15" x14ac:dyDescent="0.2">
      <c r="B1286" s="4"/>
      <c r="C1286" s="6"/>
      <c r="D1286" s="4"/>
      <c r="E1286" s="4"/>
      <c r="F1286" s="4"/>
      <c r="G1286" s="4"/>
      <c r="H1286" s="4"/>
      <c r="I1286" s="4"/>
      <c r="J1286" s="4"/>
      <c r="K1286" s="4"/>
      <c r="L1286" s="4"/>
      <c r="M1286" s="4"/>
      <c r="N1286" s="4"/>
      <c r="O1286" s="4"/>
    </row>
    <row r="1287" spans="2:15" x14ac:dyDescent="0.2">
      <c r="B1287" s="4"/>
      <c r="C1287" s="6"/>
      <c r="D1287" s="4"/>
      <c r="E1287" s="4"/>
      <c r="F1287" s="4"/>
      <c r="G1287" s="4"/>
      <c r="H1287" s="4"/>
      <c r="I1287" s="4"/>
      <c r="J1287" s="4"/>
      <c r="K1287" s="4"/>
      <c r="L1287" s="4"/>
      <c r="M1287" s="4"/>
      <c r="N1287" s="4"/>
      <c r="O1287" s="4"/>
    </row>
    <row r="1288" spans="2:15" x14ac:dyDescent="0.2">
      <c r="B1288" s="4"/>
      <c r="C1288" s="6"/>
      <c r="D1288" s="4"/>
      <c r="E1288" s="4"/>
      <c r="F1288" s="4"/>
      <c r="G1288" s="4"/>
      <c r="H1288" s="4"/>
      <c r="I1288" s="4"/>
      <c r="J1288" s="4"/>
      <c r="K1288" s="4"/>
      <c r="L1288" s="4"/>
      <c r="M1288" s="4"/>
      <c r="N1288" s="4"/>
      <c r="O1288" s="4"/>
    </row>
    <row r="1289" spans="2:15" x14ac:dyDescent="0.2">
      <c r="B1289" s="4"/>
      <c r="C1289" s="6"/>
      <c r="D1289" s="4"/>
      <c r="E1289" s="4"/>
      <c r="F1289" s="4"/>
      <c r="G1289" s="4"/>
      <c r="H1289" s="4"/>
      <c r="I1289" s="4"/>
      <c r="J1289" s="4"/>
      <c r="K1289" s="4"/>
      <c r="L1289" s="4"/>
      <c r="M1289" s="4"/>
      <c r="N1289" s="4"/>
      <c r="O1289" s="4"/>
    </row>
    <row r="1290" spans="2:15" x14ac:dyDescent="0.2">
      <c r="B1290" s="4"/>
      <c r="C1290" s="6"/>
      <c r="D1290" s="4"/>
      <c r="E1290" s="4"/>
      <c r="F1290" s="4"/>
      <c r="G1290" s="4"/>
      <c r="H1290" s="4"/>
      <c r="I1290" s="4"/>
      <c r="J1290" s="4"/>
      <c r="K1290" s="4"/>
      <c r="L1290" s="4"/>
      <c r="M1290" s="4"/>
      <c r="N1290" s="4"/>
      <c r="O1290" s="4"/>
    </row>
    <row r="1291" spans="2:15" x14ac:dyDescent="0.2">
      <c r="B1291" s="4"/>
      <c r="C1291" s="6"/>
      <c r="D1291" s="4"/>
      <c r="E1291" s="4"/>
      <c r="F1291" s="4"/>
      <c r="G1291" s="4"/>
      <c r="H1291" s="4"/>
      <c r="I1291" s="4"/>
      <c r="J1291" s="4"/>
      <c r="K1291" s="4"/>
      <c r="L1291" s="4"/>
      <c r="M1291" s="4"/>
      <c r="N1291" s="4"/>
      <c r="O1291" s="4"/>
    </row>
    <row r="1292" spans="2:15" x14ac:dyDescent="0.2">
      <c r="B1292" s="4"/>
      <c r="C1292" s="6"/>
      <c r="D1292" s="4"/>
      <c r="E1292" s="4"/>
      <c r="F1292" s="4"/>
      <c r="G1292" s="4"/>
      <c r="H1292" s="4"/>
      <c r="I1292" s="4"/>
      <c r="J1292" s="4"/>
      <c r="K1292" s="4"/>
      <c r="L1292" s="4"/>
      <c r="M1292" s="4"/>
      <c r="N1292" s="4"/>
      <c r="O1292" s="4"/>
    </row>
    <row r="1293" spans="2:15" x14ac:dyDescent="0.2">
      <c r="B1293" s="4"/>
      <c r="C1293" s="6"/>
      <c r="D1293" s="4"/>
      <c r="E1293" s="4"/>
      <c r="F1293" s="4"/>
      <c r="G1293" s="4"/>
      <c r="H1293" s="4"/>
      <c r="I1293" s="4"/>
      <c r="J1293" s="4"/>
      <c r="K1293" s="4"/>
      <c r="L1293" s="4"/>
      <c r="M1293" s="4"/>
      <c r="N1293" s="4"/>
      <c r="O1293" s="4"/>
    </row>
    <row r="1294" spans="2:15" x14ac:dyDescent="0.2">
      <c r="B1294" s="4"/>
      <c r="C1294" s="6"/>
      <c r="D1294" s="4"/>
      <c r="E1294" s="4"/>
      <c r="F1294" s="4"/>
      <c r="G1294" s="4"/>
      <c r="H1294" s="4"/>
      <c r="I1294" s="4"/>
      <c r="J1294" s="4"/>
      <c r="K1294" s="4"/>
      <c r="L1294" s="4"/>
      <c r="M1294" s="4"/>
      <c r="N1294" s="4"/>
      <c r="O1294" s="4"/>
    </row>
    <row r="1295" spans="2:15" x14ac:dyDescent="0.2">
      <c r="B1295" s="4"/>
      <c r="C1295" s="6"/>
      <c r="D1295" s="4"/>
      <c r="E1295" s="4"/>
      <c r="F1295" s="4"/>
      <c r="G1295" s="4"/>
      <c r="H1295" s="4"/>
      <c r="I1295" s="4"/>
      <c r="J1295" s="4"/>
      <c r="K1295" s="4"/>
      <c r="L1295" s="4"/>
      <c r="M1295" s="4"/>
      <c r="N1295" s="4"/>
      <c r="O1295" s="4"/>
    </row>
    <row r="1296" spans="2:15" x14ac:dyDescent="0.2">
      <c r="B1296" s="4"/>
      <c r="C1296" s="6"/>
      <c r="D1296" s="4"/>
      <c r="E1296" s="4"/>
      <c r="F1296" s="4"/>
      <c r="G1296" s="4"/>
      <c r="H1296" s="4"/>
      <c r="I1296" s="4"/>
      <c r="J1296" s="4"/>
      <c r="K1296" s="4"/>
      <c r="L1296" s="4"/>
      <c r="M1296" s="4"/>
      <c r="N1296" s="4"/>
      <c r="O1296" s="4"/>
    </row>
    <row r="1297" spans="2:15" x14ac:dyDescent="0.2">
      <c r="B1297" s="4"/>
      <c r="C1297" s="6"/>
      <c r="D1297" s="4"/>
      <c r="E1297" s="4"/>
      <c r="F1297" s="4"/>
      <c r="G1297" s="4"/>
      <c r="H1297" s="4"/>
      <c r="I1297" s="4"/>
      <c r="J1297" s="4"/>
      <c r="K1297" s="4"/>
      <c r="L1297" s="4"/>
      <c r="M1297" s="4"/>
      <c r="N1297" s="4"/>
      <c r="O1297" s="4"/>
    </row>
    <row r="1298" spans="2:15" x14ac:dyDescent="0.2">
      <c r="B1298" s="4"/>
      <c r="C1298" s="6"/>
      <c r="D1298" s="4"/>
      <c r="E1298" s="4"/>
      <c r="F1298" s="4"/>
      <c r="G1298" s="4"/>
      <c r="H1298" s="4"/>
      <c r="I1298" s="4"/>
      <c r="J1298" s="4"/>
      <c r="K1298" s="4"/>
      <c r="L1298" s="4"/>
      <c r="M1298" s="4"/>
      <c r="N1298" s="4"/>
      <c r="O1298" s="4"/>
    </row>
    <row r="1299" spans="2:15" x14ac:dyDescent="0.2">
      <c r="B1299" s="4"/>
      <c r="C1299" s="6"/>
      <c r="D1299" s="4"/>
      <c r="E1299" s="4"/>
      <c r="F1299" s="4"/>
      <c r="G1299" s="4"/>
      <c r="H1299" s="4"/>
      <c r="I1299" s="4"/>
      <c r="J1299" s="4"/>
      <c r="K1299" s="4"/>
      <c r="L1299" s="4"/>
      <c r="M1299" s="4"/>
      <c r="N1299" s="4"/>
      <c r="O1299" s="4"/>
    </row>
    <row r="1300" spans="2:15" x14ac:dyDescent="0.2">
      <c r="B1300" s="4"/>
      <c r="C1300" s="6"/>
      <c r="D1300" s="4"/>
      <c r="E1300" s="4"/>
      <c r="F1300" s="4"/>
      <c r="G1300" s="4"/>
      <c r="H1300" s="4"/>
      <c r="I1300" s="4"/>
      <c r="J1300" s="4"/>
      <c r="K1300" s="4"/>
      <c r="L1300" s="4"/>
      <c r="M1300" s="4"/>
      <c r="N1300" s="4"/>
      <c r="O1300" s="4"/>
    </row>
    <row r="1301" spans="2:15" x14ac:dyDescent="0.2">
      <c r="B1301" s="4"/>
      <c r="C1301" s="6"/>
      <c r="D1301" s="4"/>
      <c r="E1301" s="4"/>
      <c r="F1301" s="4"/>
      <c r="G1301" s="4"/>
      <c r="H1301" s="4"/>
      <c r="I1301" s="4"/>
      <c r="J1301" s="4"/>
      <c r="K1301" s="4"/>
      <c r="L1301" s="4"/>
      <c r="M1301" s="4"/>
      <c r="N1301" s="4"/>
      <c r="O1301" s="4"/>
    </row>
    <row r="1302" spans="2:15" x14ac:dyDescent="0.2">
      <c r="B1302" s="4"/>
      <c r="C1302" s="6"/>
      <c r="D1302" s="4"/>
      <c r="E1302" s="4"/>
      <c r="F1302" s="4"/>
      <c r="G1302" s="4"/>
      <c r="H1302" s="4"/>
      <c r="I1302" s="4"/>
      <c r="J1302" s="4"/>
      <c r="K1302" s="4"/>
      <c r="L1302" s="4"/>
      <c r="M1302" s="4"/>
      <c r="N1302" s="4"/>
      <c r="O1302" s="4"/>
    </row>
    <row r="1303" spans="2:15" x14ac:dyDescent="0.2">
      <c r="B1303" s="4"/>
      <c r="C1303" s="6"/>
      <c r="D1303" s="4"/>
      <c r="E1303" s="4"/>
      <c r="F1303" s="4"/>
      <c r="G1303" s="4"/>
      <c r="H1303" s="4"/>
      <c r="I1303" s="4"/>
      <c r="J1303" s="4"/>
      <c r="K1303" s="4"/>
      <c r="L1303" s="4"/>
      <c r="M1303" s="4"/>
      <c r="N1303" s="4"/>
      <c r="O1303" s="4"/>
    </row>
    <row r="1304" spans="2:15" x14ac:dyDescent="0.2">
      <c r="B1304" s="4"/>
      <c r="C1304" s="6"/>
      <c r="D1304" s="4"/>
      <c r="E1304" s="4"/>
      <c r="F1304" s="4"/>
      <c r="G1304" s="4"/>
      <c r="H1304" s="4"/>
      <c r="I1304" s="4"/>
      <c r="J1304" s="4"/>
      <c r="K1304" s="4"/>
      <c r="L1304" s="4"/>
      <c r="M1304" s="4"/>
      <c r="N1304" s="4"/>
      <c r="O1304" s="4"/>
    </row>
    <row r="1305" spans="2:15" x14ac:dyDescent="0.2">
      <c r="B1305" s="4"/>
      <c r="C1305" s="6"/>
      <c r="D1305" s="4"/>
      <c r="E1305" s="4"/>
      <c r="F1305" s="4"/>
      <c r="G1305" s="4"/>
      <c r="H1305" s="4"/>
      <c r="I1305" s="4"/>
      <c r="J1305" s="4"/>
      <c r="K1305" s="4"/>
      <c r="L1305" s="4"/>
      <c r="M1305" s="4"/>
      <c r="N1305" s="4"/>
      <c r="O1305" s="4"/>
    </row>
    <row r="1306" spans="2:15" x14ac:dyDescent="0.2">
      <c r="B1306" s="4"/>
      <c r="C1306" s="6"/>
      <c r="D1306" s="4"/>
      <c r="E1306" s="4"/>
      <c r="F1306" s="4"/>
      <c r="G1306" s="4"/>
      <c r="H1306" s="4"/>
      <c r="I1306" s="4"/>
      <c r="J1306" s="4"/>
      <c r="K1306" s="4"/>
      <c r="L1306" s="4"/>
      <c r="M1306" s="4"/>
      <c r="N1306" s="4"/>
      <c r="O1306" s="4"/>
    </row>
    <row r="1307" spans="2:15" x14ac:dyDescent="0.2">
      <c r="B1307" s="4"/>
      <c r="C1307" s="6"/>
      <c r="D1307" s="4"/>
      <c r="E1307" s="4"/>
      <c r="F1307" s="4"/>
      <c r="G1307" s="4"/>
      <c r="H1307" s="4"/>
      <c r="I1307" s="4"/>
      <c r="J1307" s="4"/>
      <c r="K1307" s="4"/>
      <c r="L1307" s="4"/>
      <c r="M1307" s="4"/>
      <c r="N1307" s="4"/>
      <c r="O1307" s="4"/>
    </row>
    <row r="1308" spans="2:15" x14ac:dyDescent="0.2">
      <c r="B1308" s="4"/>
      <c r="C1308" s="6"/>
      <c r="D1308" s="4"/>
      <c r="E1308" s="4"/>
      <c r="F1308" s="4"/>
      <c r="G1308" s="4"/>
      <c r="H1308" s="4"/>
      <c r="I1308" s="4"/>
      <c r="J1308" s="4"/>
      <c r="K1308" s="4"/>
      <c r="L1308" s="4"/>
      <c r="M1308" s="4"/>
      <c r="N1308" s="4"/>
      <c r="O1308" s="4"/>
    </row>
    <row r="1309" spans="2:15" x14ac:dyDescent="0.2">
      <c r="B1309" s="4"/>
      <c r="C1309" s="6"/>
      <c r="D1309" s="4"/>
      <c r="E1309" s="4"/>
      <c r="F1309" s="4"/>
      <c r="G1309" s="4"/>
      <c r="H1309" s="4"/>
      <c r="I1309" s="4"/>
      <c r="J1309" s="4"/>
      <c r="K1309" s="4"/>
      <c r="L1309" s="4"/>
      <c r="M1309" s="4"/>
      <c r="N1309" s="4"/>
      <c r="O1309" s="4"/>
    </row>
    <row r="1310" spans="2:15" x14ac:dyDescent="0.2">
      <c r="B1310" s="4"/>
      <c r="C1310" s="6"/>
      <c r="D1310" s="4"/>
      <c r="E1310" s="4"/>
      <c r="F1310" s="4"/>
      <c r="G1310" s="4"/>
      <c r="H1310" s="4"/>
      <c r="I1310" s="4"/>
      <c r="J1310" s="4"/>
      <c r="K1310" s="4"/>
      <c r="L1310" s="4"/>
      <c r="M1310" s="4"/>
      <c r="N1310" s="4"/>
      <c r="O1310" s="4"/>
    </row>
    <row r="1311" spans="2:15" x14ac:dyDescent="0.2">
      <c r="B1311" s="4"/>
      <c r="C1311" s="6"/>
      <c r="D1311" s="4"/>
      <c r="E1311" s="4"/>
      <c r="F1311" s="4"/>
      <c r="G1311" s="4"/>
      <c r="H1311" s="4"/>
      <c r="I1311" s="4"/>
      <c r="J1311" s="4"/>
      <c r="K1311" s="4"/>
      <c r="L1311" s="4"/>
      <c r="M1311" s="4"/>
      <c r="N1311" s="4"/>
      <c r="O1311" s="4"/>
    </row>
    <row r="1312" spans="2:15" x14ac:dyDescent="0.2">
      <c r="B1312" s="4"/>
      <c r="C1312" s="6"/>
      <c r="D1312" s="4"/>
      <c r="E1312" s="4"/>
      <c r="F1312" s="4"/>
      <c r="G1312" s="4"/>
      <c r="H1312" s="4"/>
      <c r="I1312" s="4"/>
      <c r="J1312" s="4"/>
      <c r="K1312" s="4"/>
      <c r="L1312" s="4"/>
      <c r="M1312" s="4"/>
      <c r="N1312" s="4"/>
      <c r="O1312" s="4"/>
    </row>
    <row r="1313" spans="2:15" x14ac:dyDescent="0.2">
      <c r="B1313" s="4"/>
      <c r="C1313" s="6"/>
      <c r="D1313" s="4"/>
      <c r="E1313" s="4"/>
      <c r="F1313" s="4"/>
      <c r="G1313" s="4"/>
      <c r="H1313" s="4"/>
      <c r="I1313" s="4"/>
      <c r="J1313" s="4"/>
      <c r="K1313" s="4"/>
      <c r="L1313" s="4"/>
      <c r="M1313" s="4"/>
      <c r="N1313" s="4"/>
      <c r="O1313" s="4"/>
    </row>
    <row r="1314" spans="2:15" x14ac:dyDescent="0.2">
      <c r="B1314" s="4"/>
      <c r="C1314" s="6"/>
      <c r="D1314" s="4"/>
      <c r="E1314" s="4"/>
      <c r="F1314" s="4"/>
      <c r="G1314" s="4"/>
      <c r="H1314" s="4"/>
      <c r="I1314" s="4"/>
      <c r="J1314" s="4"/>
      <c r="K1314" s="4"/>
      <c r="L1314" s="4"/>
      <c r="M1314" s="4"/>
      <c r="N1314" s="4"/>
      <c r="O1314" s="4"/>
    </row>
    <row r="1315" spans="2:15" x14ac:dyDescent="0.2">
      <c r="B1315" s="4"/>
      <c r="C1315" s="6"/>
      <c r="D1315" s="4"/>
      <c r="E1315" s="4"/>
      <c r="F1315" s="4"/>
      <c r="G1315" s="4"/>
      <c r="H1315" s="4"/>
      <c r="I1315" s="4"/>
      <c r="J1315" s="4"/>
      <c r="K1315" s="4"/>
      <c r="L1315" s="4"/>
      <c r="M1315" s="4"/>
      <c r="N1315" s="4"/>
      <c r="O1315" s="4"/>
    </row>
    <row r="1316" spans="2:15" x14ac:dyDescent="0.2">
      <c r="B1316" s="4"/>
      <c r="C1316" s="6"/>
      <c r="D1316" s="4"/>
      <c r="E1316" s="4"/>
      <c r="F1316" s="4"/>
      <c r="G1316" s="4"/>
      <c r="H1316" s="4"/>
      <c r="I1316" s="4"/>
      <c r="J1316" s="4"/>
      <c r="K1316" s="4"/>
      <c r="L1316" s="4"/>
      <c r="M1316" s="4"/>
      <c r="N1316" s="4"/>
      <c r="O1316" s="4"/>
    </row>
    <row r="1317" spans="2:15" x14ac:dyDescent="0.2">
      <c r="B1317" s="4"/>
      <c r="C1317" s="6"/>
      <c r="D1317" s="4"/>
      <c r="E1317" s="4"/>
      <c r="F1317" s="4"/>
      <c r="G1317" s="4"/>
      <c r="H1317" s="4"/>
      <c r="I1317" s="4"/>
      <c r="J1317" s="4"/>
      <c r="K1317" s="4"/>
      <c r="L1317" s="4"/>
      <c r="M1317" s="4"/>
      <c r="N1317" s="4"/>
      <c r="O1317" s="4"/>
    </row>
    <row r="1318" spans="2:15" x14ac:dyDescent="0.2">
      <c r="B1318" s="4"/>
      <c r="C1318" s="6"/>
      <c r="D1318" s="4"/>
      <c r="E1318" s="4"/>
      <c r="F1318" s="4"/>
      <c r="G1318" s="4"/>
      <c r="H1318" s="4"/>
      <c r="I1318" s="4"/>
      <c r="J1318" s="4"/>
      <c r="K1318" s="4"/>
      <c r="L1318" s="4"/>
      <c r="M1318" s="4"/>
      <c r="N1318" s="4"/>
      <c r="O1318" s="4"/>
    </row>
    <row r="1319" spans="2:15" x14ac:dyDescent="0.2">
      <c r="B1319" s="4"/>
      <c r="C1319" s="6"/>
      <c r="D1319" s="4"/>
      <c r="E1319" s="4"/>
      <c r="F1319" s="4"/>
      <c r="G1319" s="4"/>
      <c r="H1319" s="4"/>
      <c r="I1319" s="4"/>
      <c r="J1319" s="4"/>
      <c r="K1319" s="4"/>
      <c r="L1319" s="4"/>
      <c r="M1319" s="4"/>
      <c r="N1319" s="4"/>
      <c r="O1319" s="4"/>
    </row>
    <row r="1320" spans="2:15" x14ac:dyDescent="0.2">
      <c r="B1320" s="4"/>
      <c r="C1320" s="6"/>
      <c r="D1320" s="4"/>
      <c r="E1320" s="4"/>
      <c r="F1320" s="4"/>
      <c r="G1320" s="4"/>
      <c r="H1320" s="4"/>
      <c r="I1320" s="4"/>
      <c r="J1320" s="4"/>
      <c r="K1320" s="4"/>
      <c r="L1320" s="4"/>
      <c r="M1320" s="4"/>
      <c r="N1320" s="4"/>
      <c r="O1320" s="4"/>
    </row>
    <row r="1321" spans="2:15" x14ac:dyDescent="0.2">
      <c r="B1321" s="4"/>
      <c r="C1321" s="6"/>
      <c r="D1321" s="4"/>
      <c r="E1321" s="4"/>
      <c r="F1321" s="4"/>
      <c r="G1321" s="4"/>
      <c r="H1321" s="4"/>
      <c r="I1321" s="4"/>
      <c r="J1321" s="4"/>
      <c r="K1321" s="4"/>
      <c r="L1321" s="4"/>
      <c r="M1321" s="4"/>
      <c r="N1321" s="4"/>
      <c r="O1321" s="4"/>
    </row>
    <row r="1322" spans="2:15" x14ac:dyDescent="0.2">
      <c r="B1322" s="4"/>
      <c r="C1322" s="6"/>
      <c r="D1322" s="4"/>
      <c r="E1322" s="4"/>
      <c r="F1322" s="4"/>
      <c r="G1322" s="4"/>
      <c r="H1322" s="4"/>
      <c r="I1322" s="4"/>
      <c r="J1322" s="4"/>
      <c r="K1322" s="4"/>
      <c r="L1322" s="4"/>
      <c r="M1322" s="4"/>
      <c r="N1322" s="4"/>
      <c r="O1322" s="4"/>
    </row>
    <row r="1323" spans="2:15" x14ac:dyDescent="0.2">
      <c r="B1323" s="4"/>
      <c r="C1323" s="6"/>
      <c r="D1323" s="4"/>
      <c r="E1323" s="4"/>
      <c r="F1323" s="4"/>
      <c r="G1323" s="4"/>
      <c r="H1323" s="4"/>
      <c r="I1323" s="4"/>
      <c r="J1323" s="4"/>
      <c r="K1323" s="4"/>
      <c r="L1323" s="4"/>
      <c r="M1323" s="4"/>
      <c r="N1323" s="4"/>
      <c r="O1323" s="4"/>
    </row>
    <row r="1324" spans="2:15" x14ac:dyDescent="0.2">
      <c r="B1324" s="4"/>
      <c r="C1324" s="6"/>
      <c r="D1324" s="4"/>
      <c r="E1324" s="4"/>
      <c r="F1324" s="4"/>
      <c r="G1324" s="4"/>
      <c r="H1324" s="4"/>
      <c r="I1324" s="4"/>
      <c r="J1324" s="4"/>
      <c r="K1324" s="4"/>
      <c r="L1324" s="4"/>
      <c r="M1324" s="4"/>
      <c r="N1324" s="4"/>
      <c r="O1324" s="4"/>
    </row>
    <row r="1325" spans="2:15" x14ac:dyDescent="0.2">
      <c r="B1325" s="4"/>
      <c r="C1325" s="6"/>
      <c r="D1325" s="4"/>
      <c r="E1325" s="4"/>
      <c r="F1325" s="4"/>
      <c r="G1325" s="4"/>
      <c r="H1325" s="4"/>
      <c r="I1325" s="4"/>
      <c r="J1325" s="4"/>
      <c r="K1325" s="4"/>
      <c r="L1325" s="4"/>
      <c r="M1325" s="4"/>
      <c r="N1325" s="4"/>
      <c r="O1325" s="4"/>
    </row>
    <row r="1326" spans="2:15" x14ac:dyDescent="0.2">
      <c r="B1326" s="4"/>
      <c r="C1326" s="6"/>
      <c r="D1326" s="4"/>
      <c r="E1326" s="4"/>
      <c r="F1326" s="4"/>
      <c r="G1326" s="4"/>
      <c r="H1326" s="4"/>
      <c r="I1326" s="4"/>
      <c r="J1326" s="4"/>
      <c r="K1326" s="4"/>
      <c r="L1326" s="4"/>
      <c r="M1326" s="4"/>
      <c r="N1326" s="4"/>
      <c r="O1326" s="4"/>
    </row>
    <row r="1327" spans="2:15" x14ac:dyDescent="0.2">
      <c r="B1327" s="4"/>
      <c r="C1327" s="6"/>
      <c r="D1327" s="4"/>
      <c r="E1327" s="4"/>
      <c r="F1327" s="4"/>
      <c r="G1327" s="4"/>
      <c r="H1327" s="4"/>
      <c r="I1327" s="4"/>
      <c r="J1327" s="4"/>
      <c r="K1327" s="4"/>
      <c r="L1327" s="4"/>
      <c r="M1327" s="4"/>
      <c r="N1327" s="4"/>
      <c r="O1327" s="4"/>
    </row>
    <row r="1328" spans="2:15" x14ac:dyDescent="0.2">
      <c r="B1328" s="4"/>
      <c r="C1328" s="6"/>
      <c r="D1328" s="4"/>
      <c r="E1328" s="4"/>
      <c r="F1328" s="4"/>
      <c r="G1328" s="4"/>
      <c r="H1328" s="4"/>
      <c r="I1328" s="4"/>
      <c r="J1328" s="4"/>
      <c r="K1328" s="4"/>
      <c r="L1328" s="4"/>
      <c r="M1328" s="4"/>
      <c r="N1328" s="4"/>
      <c r="O1328" s="4"/>
    </row>
    <row r="1329" spans="2:15" x14ac:dyDescent="0.2">
      <c r="B1329" s="4"/>
      <c r="C1329" s="6"/>
      <c r="D1329" s="4"/>
      <c r="E1329" s="4"/>
      <c r="F1329" s="4"/>
      <c r="G1329" s="4"/>
      <c r="H1329" s="4"/>
      <c r="I1329" s="4"/>
      <c r="J1329" s="4"/>
      <c r="K1329" s="4"/>
      <c r="L1329" s="4"/>
      <c r="M1329" s="4"/>
      <c r="N1329" s="4"/>
      <c r="O1329" s="4"/>
    </row>
    <row r="1330" spans="2:15" x14ac:dyDescent="0.2">
      <c r="B1330" s="4"/>
      <c r="C1330" s="6"/>
      <c r="D1330" s="4"/>
      <c r="E1330" s="4"/>
      <c r="F1330" s="4"/>
      <c r="G1330" s="4"/>
      <c r="H1330" s="4"/>
      <c r="I1330" s="4"/>
      <c r="J1330" s="4"/>
      <c r="K1330" s="4"/>
      <c r="L1330" s="4"/>
      <c r="M1330" s="4"/>
      <c r="N1330" s="4"/>
      <c r="O1330" s="4"/>
    </row>
    <row r="1331" spans="2:15" x14ac:dyDescent="0.2">
      <c r="B1331" s="4"/>
      <c r="C1331" s="6"/>
      <c r="D1331" s="4"/>
      <c r="E1331" s="4"/>
      <c r="F1331" s="4"/>
      <c r="G1331" s="4"/>
      <c r="H1331" s="4"/>
      <c r="I1331" s="4"/>
      <c r="J1331" s="4"/>
      <c r="K1331" s="4"/>
      <c r="L1331" s="4"/>
      <c r="M1331" s="4"/>
      <c r="N1331" s="4"/>
      <c r="O1331" s="4"/>
    </row>
    <row r="1332" spans="2:15" x14ac:dyDescent="0.2">
      <c r="B1332" s="4"/>
      <c r="C1332" s="6"/>
      <c r="D1332" s="4"/>
      <c r="E1332" s="4"/>
      <c r="F1332" s="4"/>
      <c r="G1332" s="4"/>
      <c r="H1332" s="4"/>
      <c r="I1332" s="4"/>
      <c r="J1332" s="4"/>
      <c r="K1332" s="4"/>
      <c r="L1332" s="4"/>
      <c r="M1332" s="4"/>
      <c r="N1332" s="4"/>
      <c r="O1332" s="4"/>
    </row>
    <row r="1333" spans="2:15" x14ac:dyDescent="0.2">
      <c r="B1333" s="4"/>
      <c r="C1333" s="6"/>
      <c r="D1333" s="4"/>
      <c r="E1333" s="4"/>
      <c r="F1333" s="4"/>
      <c r="G1333" s="4"/>
      <c r="H1333" s="4"/>
      <c r="I1333" s="4"/>
      <c r="J1333" s="4"/>
      <c r="K1333" s="4"/>
      <c r="L1333" s="4"/>
      <c r="M1333" s="4"/>
      <c r="N1333" s="4"/>
      <c r="O1333" s="4"/>
    </row>
    <row r="1334" spans="2:15" x14ac:dyDescent="0.2">
      <c r="B1334" s="4"/>
      <c r="C1334" s="6"/>
      <c r="D1334" s="4"/>
      <c r="E1334" s="4"/>
      <c r="F1334" s="4"/>
      <c r="G1334" s="4"/>
      <c r="H1334" s="4"/>
      <c r="I1334" s="4"/>
      <c r="J1334" s="4"/>
      <c r="K1334" s="4"/>
      <c r="L1334" s="4"/>
      <c r="M1334" s="4"/>
      <c r="N1334" s="4"/>
      <c r="O1334" s="4"/>
    </row>
    <row r="1335" spans="2:15" x14ac:dyDescent="0.2">
      <c r="B1335" s="4"/>
      <c r="C1335" s="6"/>
      <c r="D1335" s="4"/>
      <c r="E1335" s="4"/>
      <c r="F1335" s="4"/>
      <c r="G1335" s="4"/>
      <c r="H1335" s="4"/>
      <c r="I1335" s="4"/>
      <c r="J1335" s="4"/>
      <c r="K1335" s="4"/>
      <c r="L1335" s="4"/>
      <c r="M1335" s="4"/>
      <c r="N1335" s="4"/>
      <c r="O1335" s="4"/>
    </row>
    <row r="1336" spans="2:15" x14ac:dyDescent="0.2">
      <c r="B1336" s="4"/>
      <c r="C1336" s="6"/>
      <c r="D1336" s="4"/>
      <c r="E1336" s="4"/>
      <c r="F1336" s="4"/>
      <c r="G1336" s="4"/>
      <c r="H1336" s="4"/>
      <c r="I1336" s="4"/>
      <c r="J1336" s="4"/>
      <c r="K1336" s="4"/>
      <c r="L1336" s="4"/>
      <c r="M1336" s="4"/>
      <c r="N1336" s="4"/>
      <c r="O1336" s="4"/>
    </row>
    <row r="1337" spans="2:15" x14ac:dyDescent="0.2">
      <c r="B1337" s="4"/>
      <c r="C1337" s="6"/>
      <c r="D1337" s="4"/>
      <c r="E1337" s="4"/>
      <c r="F1337" s="4"/>
      <c r="G1337" s="4"/>
      <c r="H1337" s="4"/>
      <c r="I1337" s="4"/>
      <c r="J1337" s="4"/>
      <c r="K1337" s="4"/>
      <c r="L1337" s="4"/>
      <c r="M1337" s="4"/>
      <c r="N1337" s="4"/>
      <c r="O1337" s="4"/>
    </row>
    <row r="1338" spans="2:15" x14ac:dyDescent="0.2">
      <c r="B1338" s="4"/>
      <c r="C1338" s="6"/>
      <c r="D1338" s="4"/>
      <c r="E1338" s="4"/>
      <c r="F1338" s="4"/>
      <c r="G1338" s="4"/>
      <c r="H1338" s="4"/>
      <c r="I1338" s="4"/>
      <c r="J1338" s="4"/>
      <c r="K1338" s="4"/>
      <c r="L1338" s="4"/>
      <c r="M1338" s="4"/>
      <c r="N1338" s="4"/>
      <c r="O1338" s="4"/>
    </row>
    <row r="1339" spans="2:15" x14ac:dyDescent="0.2">
      <c r="B1339" s="4"/>
      <c r="C1339" s="6"/>
      <c r="D1339" s="4"/>
      <c r="E1339" s="4"/>
      <c r="F1339" s="4"/>
      <c r="G1339" s="4"/>
      <c r="H1339" s="4"/>
      <c r="I1339" s="4"/>
      <c r="J1339" s="4"/>
      <c r="K1339" s="4"/>
      <c r="L1339" s="4"/>
      <c r="M1339" s="4"/>
      <c r="N1339" s="4"/>
      <c r="O1339" s="4"/>
    </row>
    <row r="1340" spans="2:15" x14ac:dyDescent="0.2">
      <c r="B1340" s="4"/>
      <c r="C1340" s="6"/>
      <c r="D1340" s="4"/>
      <c r="E1340" s="4"/>
      <c r="F1340" s="4"/>
      <c r="G1340" s="4"/>
      <c r="H1340" s="4"/>
      <c r="I1340" s="4"/>
      <c r="J1340" s="4"/>
      <c r="K1340" s="4"/>
      <c r="L1340" s="4"/>
      <c r="M1340" s="4"/>
      <c r="N1340" s="4"/>
      <c r="O1340" s="4"/>
    </row>
    <row r="1341" spans="2:15" x14ac:dyDescent="0.2">
      <c r="B1341" s="4"/>
      <c r="C1341" s="6"/>
      <c r="D1341" s="4"/>
      <c r="E1341" s="4"/>
      <c r="F1341" s="4"/>
      <c r="G1341" s="4"/>
      <c r="H1341" s="4"/>
      <c r="I1341" s="4"/>
      <c r="J1341" s="4"/>
      <c r="K1341" s="4"/>
      <c r="L1341" s="4"/>
      <c r="M1341" s="4"/>
      <c r="N1341" s="4"/>
      <c r="O1341" s="4"/>
    </row>
    <row r="1342" spans="2:15" x14ac:dyDescent="0.2">
      <c r="B1342" s="4"/>
      <c r="C1342" s="6"/>
      <c r="D1342" s="4"/>
      <c r="E1342" s="4"/>
      <c r="F1342" s="4"/>
      <c r="G1342" s="4"/>
      <c r="H1342" s="4"/>
      <c r="I1342" s="4"/>
      <c r="J1342" s="4"/>
      <c r="K1342" s="4"/>
      <c r="L1342" s="4"/>
      <c r="M1342" s="4"/>
      <c r="N1342" s="4"/>
      <c r="O1342" s="4"/>
    </row>
    <row r="1343" spans="2:15" x14ac:dyDescent="0.2">
      <c r="B1343" s="4"/>
      <c r="C1343" s="6"/>
      <c r="D1343" s="4"/>
      <c r="E1343" s="4"/>
      <c r="F1343" s="4"/>
      <c r="G1343" s="4"/>
      <c r="H1343" s="4"/>
      <c r="I1343" s="4"/>
      <c r="J1343" s="4"/>
      <c r="K1343" s="4"/>
      <c r="L1343" s="4"/>
      <c r="M1343" s="4"/>
      <c r="N1343" s="4"/>
      <c r="O1343" s="4"/>
    </row>
    <row r="1344" spans="2:15" x14ac:dyDescent="0.2">
      <c r="B1344" s="4"/>
      <c r="C1344" s="6"/>
      <c r="D1344" s="4"/>
      <c r="E1344" s="4"/>
      <c r="F1344" s="4"/>
      <c r="G1344" s="4"/>
      <c r="H1344" s="4"/>
      <c r="I1344" s="4"/>
      <c r="J1344" s="4"/>
      <c r="K1344" s="4"/>
      <c r="L1344" s="4"/>
      <c r="M1344" s="4"/>
      <c r="N1344" s="4"/>
      <c r="O1344" s="4"/>
    </row>
    <row r="1345" spans="2:15" x14ac:dyDescent="0.2">
      <c r="B1345" s="4"/>
      <c r="C1345" s="6"/>
      <c r="D1345" s="4"/>
      <c r="E1345" s="4"/>
      <c r="F1345" s="4"/>
      <c r="G1345" s="4"/>
      <c r="H1345" s="4"/>
      <c r="I1345" s="4"/>
      <c r="J1345" s="4"/>
      <c r="K1345" s="4"/>
      <c r="L1345" s="4"/>
      <c r="M1345" s="4"/>
      <c r="N1345" s="4"/>
      <c r="O1345" s="4"/>
    </row>
    <row r="1346" spans="2:15" x14ac:dyDescent="0.2">
      <c r="B1346" s="4"/>
      <c r="C1346" s="6"/>
      <c r="D1346" s="4"/>
      <c r="E1346" s="4"/>
      <c r="F1346" s="4"/>
      <c r="G1346" s="4"/>
      <c r="H1346" s="4"/>
      <c r="I1346" s="4"/>
      <c r="J1346" s="4"/>
      <c r="K1346" s="4"/>
      <c r="L1346" s="4"/>
      <c r="M1346" s="4"/>
      <c r="N1346" s="4"/>
      <c r="O1346" s="4"/>
    </row>
    <row r="1347" spans="2:15" x14ac:dyDescent="0.2">
      <c r="B1347" s="4"/>
      <c r="C1347" s="6"/>
      <c r="D1347" s="4"/>
      <c r="E1347" s="4"/>
      <c r="F1347" s="4"/>
      <c r="G1347" s="4"/>
      <c r="H1347" s="4"/>
      <c r="I1347" s="4"/>
      <c r="J1347" s="4"/>
      <c r="K1347" s="4"/>
      <c r="L1347" s="4"/>
      <c r="M1347" s="4"/>
      <c r="N1347" s="4"/>
      <c r="O1347" s="4"/>
    </row>
    <row r="1348" spans="2:15" x14ac:dyDescent="0.2">
      <c r="B1348" s="4"/>
      <c r="C1348" s="6"/>
      <c r="D1348" s="4"/>
      <c r="E1348" s="4"/>
      <c r="F1348" s="4"/>
      <c r="G1348" s="4"/>
      <c r="H1348" s="4"/>
      <c r="I1348" s="4"/>
      <c r="J1348" s="4"/>
      <c r="K1348" s="4"/>
      <c r="L1348" s="4"/>
      <c r="M1348" s="4"/>
      <c r="N1348" s="4"/>
      <c r="O1348" s="4"/>
    </row>
    <row r="1349" spans="2:15" x14ac:dyDescent="0.2">
      <c r="B1349" s="4"/>
      <c r="C1349" s="6"/>
      <c r="D1349" s="4"/>
      <c r="E1349" s="4"/>
      <c r="F1349" s="4"/>
      <c r="G1349" s="4"/>
      <c r="H1349" s="4"/>
      <c r="I1349" s="4"/>
      <c r="J1349" s="4"/>
      <c r="K1349" s="4"/>
      <c r="L1349" s="4"/>
      <c r="M1349" s="4"/>
      <c r="N1349" s="4"/>
      <c r="O1349" s="4"/>
    </row>
    <row r="1350" spans="2:15" x14ac:dyDescent="0.2">
      <c r="B1350" s="4"/>
      <c r="C1350" s="6"/>
      <c r="D1350" s="4"/>
      <c r="E1350" s="4"/>
      <c r="F1350" s="4"/>
      <c r="G1350" s="4"/>
      <c r="H1350" s="4"/>
      <c r="I1350" s="4"/>
      <c r="J1350" s="4"/>
      <c r="K1350" s="4"/>
      <c r="L1350" s="4"/>
      <c r="M1350" s="4"/>
      <c r="N1350" s="4"/>
      <c r="O1350" s="4"/>
    </row>
    <row r="1351" spans="2:15" x14ac:dyDescent="0.2">
      <c r="B1351" s="4"/>
      <c r="C1351" s="6"/>
      <c r="D1351" s="4"/>
      <c r="E1351" s="4"/>
      <c r="F1351" s="4"/>
      <c r="G1351" s="4"/>
      <c r="H1351" s="4"/>
      <c r="I1351" s="4"/>
      <c r="J1351" s="4"/>
      <c r="K1351" s="4"/>
      <c r="L1351" s="4"/>
      <c r="M1351" s="4"/>
      <c r="N1351" s="4"/>
      <c r="O1351" s="4"/>
    </row>
    <row r="1352" spans="2:15" x14ac:dyDescent="0.2">
      <c r="B1352" s="4"/>
      <c r="C1352" s="6"/>
      <c r="D1352" s="4"/>
      <c r="E1352" s="4"/>
      <c r="F1352" s="4"/>
      <c r="G1352" s="4"/>
      <c r="H1352" s="4"/>
      <c r="I1352" s="4"/>
      <c r="J1352" s="4"/>
      <c r="K1352" s="4"/>
      <c r="L1352" s="4"/>
      <c r="M1352" s="4"/>
      <c r="N1352" s="4"/>
      <c r="O1352" s="4"/>
    </row>
    <row r="1353" spans="2:15" x14ac:dyDescent="0.2">
      <c r="B1353" s="4"/>
      <c r="C1353" s="6"/>
      <c r="D1353" s="4"/>
      <c r="E1353" s="4"/>
      <c r="F1353" s="4"/>
      <c r="G1353" s="4"/>
      <c r="H1353" s="4"/>
      <c r="I1353" s="4"/>
      <c r="J1353" s="4"/>
      <c r="K1353" s="4"/>
      <c r="L1353" s="4"/>
      <c r="M1353" s="4"/>
      <c r="N1353" s="4"/>
      <c r="O1353" s="4"/>
    </row>
    <row r="1354" spans="2:15" x14ac:dyDescent="0.2">
      <c r="B1354" s="4"/>
      <c r="C1354" s="6"/>
      <c r="D1354" s="4"/>
      <c r="E1354" s="4"/>
      <c r="F1354" s="4"/>
      <c r="G1354" s="4"/>
      <c r="H1354" s="4"/>
      <c r="I1354" s="4"/>
      <c r="J1354" s="4"/>
      <c r="K1354" s="4"/>
      <c r="L1354" s="4"/>
      <c r="M1354" s="4"/>
      <c r="N1354" s="4"/>
      <c r="O1354" s="4"/>
    </row>
    <row r="1355" spans="2:15" x14ac:dyDescent="0.2">
      <c r="B1355" s="4"/>
      <c r="C1355" s="6"/>
      <c r="D1355" s="4"/>
      <c r="E1355" s="4"/>
      <c r="F1355" s="4"/>
      <c r="G1355" s="4"/>
      <c r="H1355" s="4"/>
      <c r="I1355" s="4"/>
      <c r="J1355" s="4"/>
      <c r="K1355" s="4"/>
      <c r="L1355" s="4"/>
      <c r="M1355" s="4"/>
      <c r="N1355" s="4"/>
      <c r="O1355" s="4"/>
    </row>
    <row r="1356" spans="2:15" x14ac:dyDescent="0.2">
      <c r="B1356" s="4"/>
      <c r="C1356" s="6"/>
      <c r="D1356" s="4"/>
      <c r="E1356" s="4"/>
      <c r="F1356" s="4"/>
      <c r="G1356" s="4"/>
      <c r="H1356" s="4"/>
      <c r="I1356" s="4"/>
      <c r="J1356" s="4"/>
      <c r="K1356" s="4"/>
      <c r="L1356" s="4"/>
      <c r="M1356" s="4"/>
      <c r="N1356" s="4"/>
      <c r="O1356" s="4"/>
    </row>
    <row r="1357" spans="2:15" x14ac:dyDescent="0.2">
      <c r="B1357" s="4"/>
      <c r="C1357" s="6"/>
      <c r="D1357" s="4"/>
      <c r="E1357" s="4"/>
      <c r="F1357" s="4"/>
      <c r="G1357" s="4"/>
      <c r="H1357" s="4"/>
      <c r="I1357" s="4"/>
      <c r="J1357" s="4"/>
      <c r="K1357" s="4"/>
      <c r="L1357" s="4"/>
      <c r="M1357" s="4"/>
      <c r="N1357" s="4"/>
      <c r="O1357" s="4"/>
    </row>
    <row r="1358" spans="2:15" x14ac:dyDescent="0.2">
      <c r="B1358" s="4"/>
      <c r="C1358" s="6"/>
      <c r="D1358" s="4"/>
      <c r="E1358" s="4"/>
      <c r="F1358" s="4"/>
      <c r="G1358" s="4"/>
      <c r="H1358" s="4"/>
      <c r="I1358" s="4"/>
      <c r="J1358" s="4"/>
      <c r="K1358" s="4"/>
      <c r="L1358" s="4"/>
      <c r="M1358" s="4"/>
      <c r="N1358" s="4"/>
      <c r="O1358" s="4"/>
    </row>
    <row r="1359" spans="2:15" x14ac:dyDescent="0.2">
      <c r="B1359" s="4"/>
      <c r="C1359" s="6"/>
      <c r="D1359" s="4"/>
      <c r="E1359" s="4"/>
      <c r="F1359" s="4"/>
      <c r="G1359" s="4"/>
      <c r="H1359" s="4"/>
      <c r="I1359" s="4"/>
      <c r="J1359" s="4"/>
      <c r="K1359" s="4"/>
      <c r="L1359" s="4"/>
      <c r="M1359" s="4"/>
      <c r="N1359" s="4"/>
      <c r="O1359" s="4"/>
    </row>
    <row r="1360" spans="2:15" x14ac:dyDescent="0.2">
      <c r="B1360" s="4"/>
      <c r="C1360" s="6"/>
      <c r="D1360" s="4"/>
      <c r="E1360" s="4"/>
      <c r="F1360" s="4"/>
      <c r="G1360" s="4"/>
      <c r="H1360" s="4"/>
      <c r="I1360" s="4"/>
      <c r="J1360" s="4"/>
      <c r="K1360" s="4"/>
      <c r="L1360" s="4"/>
      <c r="M1360" s="4"/>
      <c r="N1360" s="4"/>
      <c r="O1360" s="4"/>
    </row>
    <row r="1361" spans="2:15" x14ac:dyDescent="0.2">
      <c r="B1361" s="4"/>
      <c r="C1361" s="6"/>
      <c r="D1361" s="4"/>
      <c r="E1361" s="4"/>
      <c r="F1361" s="4"/>
      <c r="G1361" s="4"/>
      <c r="H1361" s="4"/>
      <c r="I1361" s="4"/>
      <c r="J1361" s="4"/>
      <c r="K1361" s="4"/>
      <c r="L1361" s="4"/>
      <c r="M1361" s="4"/>
      <c r="N1361" s="4"/>
      <c r="O1361" s="4"/>
    </row>
    <row r="1362" spans="2:15" x14ac:dyDescent="0.2">
      <c r="B1362" s="4"/>
      <c r="C1362" s="6"/>
      <c r="D1362" s="4"/>
      <c r="E1362" s="4"/>
      <c r="F1362" s="4"/>
      <c r="G1362" s="4"/>
      <c r="H1362" s="4"/>
      <c r="I1362" s="4"/>
      <c r="J1362" s="4"/>
      <c r="K1362" s="4"/>
      <c r="L1362" s="4"/>
      <c r="M1362" s="4"/>
      <c r="N1362" s="4"/>
      <c r="O1362" s="4"/>
    </row>
    <row r="1363" spans="2:15" x14ac:dyDescent="0.2">
      <c r="B1363" s="4"/>
      <c r="C1363" s="6"/>
      <c r="D1363" s="4"/>
      <c r="E1363" s="4"/>
      <c r="F1363" s="4"/>
      <c r="G1363" s="4"/>
      <c r="H1363" s="4"/>
      <c r="I1363" s="4"/>
      <c r="J1363" s="4"/>
      <c r="K1363" s="4"/>
      <c r="L1363" s="4"/>
      <c r="M1363" s="4"/>
      <c r="N1363" s="4"/>
      <c r="O1363" s="4"/>
    </row>
    <row r="1364" spans="2:15" x14ac:dyDescent="0.2">
      <c r="B1364" s="4"/>
      <c r="C1364" s="6"/>
      <c r="D1364" s="4"/>
      <c r="E1364" s="4"/>
      <c r="F1364" s="4"/>
      <c r="G1364" s="4"/>
      <c r="H1364" s="4"/>
      <c r="I1364" s="4"/>
      <c r="J1364" s="4"/>
      <c r="K1364" s="4"/>
      <c r="L1364" s="4"/>
      <c r="M1364" s="4"/>
      <c r="N1364" s="4"/>
      <c r="O1364" s="4"/>
    </row>
    <row r="1365" spans="2:15" x14ac:dyDescent="0.2">
      <c r="B1365" s="4"/>
      <c r="C1365" s="6"/>
      <c r="D1365" s="4"/>
      <c r="E1365" s="4"/>
      <c r="F1365" s="4"/>
      <c r="G1365" s="4"/>
      <c r="H1365" s="4"/>
      <c r="I1365" s="4"/>
      <c r="J1365" s="4"/>
      <c r="K1365" s="4"/>
      <c r="L1365" s="4"/>
      <c r="M1365" s="4"/>
      <c r="N1365" s="4"/>
      <c r="O1365" s="4"/>
    </row>
    <row r="1366" spans="2:15" x14ac:dyDescent="0.2">
      <c r="B1366" s="4"/>
      <c r="C1366" s="6"/>
      <c r="D1366" s="4"/>
      <c r="E1366" s="4"/>
      <c r="F1366" s="4"/>
      <c r="G1366" s="4"/>
      <c r="H1366" s="4"/>
      <c r="I1366" s="4"/>
      <c r="J1366" s="4"/>
      <c r="K1366" s="4"/>
      <c r="L1366" s="4"/>
      <c r="M1366" s="4"/>
      <c r="N1366" s="4"/>
      <c r="O1366" s="4"/>
    </row>
    <row r="1367" spans="2:15" x14ac:dyDescent="0.2">
      <c r="B1367" s="4"/>
      <c r="C1367" s="6"/>
      <c r="D1367" s="4"/>
      <c r="E1367" s="4"/>
      <c r="F1367" s="4"/>
      <c r="G1367" s="4"/>
      <c r="H1367" s="4"/>
      <c r="I1367" s="4"/>
      <c r="J1367" s="4"/>
      <c r="K1367" s="4"/>
      <c r="L1367" s="4"/>
      <c r="M1367" s="4"/>
      <c r="N1367" s="4"/>
      <c r="O1367" s="4"/>
    </row>
    <row r="1368" spans="2:15" x14ac:dyDescent="0.2">
      <c r="B1368" s="4"/>
      <c r="C1368" s="6"/>
      <c r="D1368" s="4"/>
      <c r="E1368" s="4"/>
      <c r="F1368" s="4"/>
      <c r="G1368" s="4"/>
      <c r="H1368" s="4"/>
      <c r="I1368" s="4"/>
      <c r="J1368" s="4"/>
      <c r="K1368" s="4"/>
      <c r="L1368" s="4"/>
      <c r="M1368" s="4"/>
      <c r="N1368" s="4"/>
      <c r="O1368" s="4"/>
    </row>
    <row r="1369" spans="2:15" x14ac:dyDescent="0.2">
      <c r="B1369" s="4"/>
      <c r="C1369" s="6"/>
      <c r="D1369" s="4"/>
      <c r="E1369" s="4"/>
      <c r="F1369" s="4"/>
      <c r="G1369" s="4"/>
      <c r="H1369" s="4"/>
      <c r="I1369" s="4"/>
      <c r="J1369" s="4"/>
      <c r="K1369" s="4"/>
      <c r="L1369" s="4"/>
      <c r="M1369" s="4"/>
      <c r="N1369" s="4"/>
      <c r="O1369" s="4"/>
    </row>
    <row r="1370" spans="2:15" x14ac:dyDescent="0.2">
      <c r="B1370" s="4"/>
      <c r="C1370" s="6"/>
      <c r="D1370" s="4"/>
      <c r="E1370" s="4"/>
      <c r="F1370" s="4"/>
      <c r="G1370" s="4"/>
      <c r="H1370" s="4"/>
      <c r="I1370" s="4"/>
      <c r="J1370" s="4"/>
      <c r="K1370" s="4"/>
      <c r="L1370" s="4"/>
      <c r="M1370" s="4"/>
      <c r="N1370" s="4"/>
      <c r="O1370" s="4"/>
    </row>
    <row r="1371" spans="2:15" x14ac:dyDescent="0.2">
      <c r="B1371" s="4"/>
      <c r="C1371" s="6"/>
      <c r="D1371" s="4"/>
      <c r="E1371" s="4"/>
      <c r="F1371" s="4"/>
      <c r="G1371" s="4"/>
      <c r="H1371" s="4"/>
      <c r="I1371" s="4"/>
      <c r="J1371" s="4"/>
      <c r="K1371" s="4"/>
      <c r="L1371" s="4"/>
      <c r="M1371" s="4"/>
      <c r="N1371" s="4"/>
      <c r="O1371" s="4"/>
    </row>
    <row r="1372" spans="2:15" x14ac:dyDescent="0.2">
      <c r="B1372" s="4"/>
      <c r="C1372" s="6"/>
      <c r="D1372" s="4"/>
      <c r="E1372" s="4"/>
      <c r="F1372" s="4"/>
      <c r="G1372" s="4"/>
      <c r="H1372" s="4"/>
      <c r="I1372" s="4"/>
      <c r="J1372" s="4"/>
      <c r="K1372" s="4"/>
      <c r="L1372" s="4"/>
      <c r="M1372" s="4"/>
      <c r="N1372" s="4"/>
      <c r="O1372" s="4"/>
    </row>
    <row r="1373" spans="2:15" x14ac:dyDescent="0.2">
      <c r="B1373" s="4"/>
      <c r="C1373" s="6"/>
      <c r="D1373" s="4"/>
      <c r="E1373" s="4"/>
      <c r="F1373" s="4"/>
      <c r="G1373" s="4"/>
      <c r="H1373" s="4"/>
      <c r="I1373" s="4"/>
      <c r="J1373" s="4"/>
      <c r="K1373" s="4"/>
      <c r="L1373" s="4"/>
      <c r="M1373" s="4"/>
      <c r="N1373" s="4"/>
      <c r="O1373" s="4"/>
    </row>
    <row r="1374" spans="2:15" x14ac:dyDescent="0.2">
      <c r="B1374" s="4"/>
      <c r="C1374" s="6"/>
      <c r="D1374" s="4"/>
      <c r="E1374" s="4"/>
      <c r="F1374" s="4"/>
      <c r="G1374" s="4"/>
      <c r="H1374" s="4"/>
      <c r="I1374" s="4"/>
      <c r="J1374" s="4"/>
      <c r="K1374" s="4"/>
      <c r="L1374" s="4"/>
      <c r="M1374" s="4"/>
      <c r="N1374" s="4"/>
      <c r="O1374" s="4"/>
    </row>
    <row r="1375" spans="2:15" x14ac:dyDescent="0.2">
      <c r="B1375" s="4"/>
      <c r="C1375" s="6"/>
      <c r="D1375" s="4"/>
      <c r="E1375" s="4"/>
      <c r="F1375" s="4"/>
      <c r="G1375" s="4"/>
      <c r="H1375" s="4"/>
      <c r="I1375" s="4"/>
      <c r="J1375" s="4"/>
      <c r="K1375" s="4"/>
      <c r="L1375" s="4"/>
      <c r="M1375" s="4"/>
      <c r="N1375" s="4"/>
      <c r="O1375" s="4"/>
    </row>
    <row r="1376" spans="2:15" x14ac:dyDescent="0.2">
      <c r="B1376" s="4"/>
      <c r="C1376" s="6"/>
      <c r="D1376" s="4"/>
      <c r="E1376" s="4"/>
      <c r="F1376" s="4"/>
      <c r="G1376" s="4"/>
      <c r="H1376" s="4"/>
      <c r="I1376" s="4"/>
      <c r="J1376" s="4"/>
      <c r="K1376" s="4"/>
      <c r="L1376" s="4"/>
      <c r="M1376" s="4"/>
      <c r="N1376" s="4"/>
      <c r="O1376" s="4"/>
    </row>
    <row r="1377" spans="2:15" x14ac:dyDescent="0.2">
      <c r="B1377" s="4"/>
      <c r="C1377" s="6"/>
      <c r="D1377" s="4"/>
      <c r="E1377" s="4"/>
      <c r="F1377" s="4"/>
      <c r="G1377" s="4"/>
      <c r="H1377" s="4"/>
      <c r="I1377" s="4"/>
      <c r="J1377" s="4"/>
      <c r="K1377" s="4"/>
      <c r="L1377" s="4"/>
      <c r="M1377" s="4"/>
      <c r="N1377" s="4"/>
      <c r="O1377" s="4"/>
    </row>
    <row r="1378" spans="2:15" x14ac:dyDescent="0.2">
      <c r="B1378" s="4"/>
      <c r="C1378" s="6"/>
      <c r="D1378" s="4"/>
      <c r="E1378" s="4"/>
      <c r="F1378" s="4"/>
      <c r="G1378" s="4"/>
      <c r="H1378" s="4"/>
      <c r="I1378" s="4"/>
      <c r="J1378" s="4"/>
      <c r="K1378" s="4"/>
      <c r="L1378" s="4"/>
      <c r="M1378" s="4"/>
      <c r="N1378" s="4"/>
      <c r="O1378" s="4"/>
    </row>
    <row r="1379" spans="2:15" x14ac:dyDescent="0.2">
      <c r="B1379" s="4"/>
      <c r="C1379" s="6"/>
      <c r="D1379" s="4"/>
      <c r="E1379" s="4"/>
      <c r="F1379" s="4"/>
      <c r="G1379" s="4"/>
      <c r="H1379" s="4"/>
      <c r="I1379" s="4"/>
      <c r="J1379" s="4"/>
      <c r="K1379" s="4"/>
      <c r="L1379" s="4"/>
      <c r="M1379" s="4"/>
      <c r="N1379" s="4"/>
      <c r="O1379" s="4"/>
    </row>
    <row r="1380" spans="2:15" x14ac:dyDescent="0.2">
      <c r="B1380" s="4"/>
      <c r="C1380" s="6"/>
      <c r="D1380" s="4"/>
      <c r="E1380" s="4"/>
      <c r="F1380" s="4"/>
      <c r="G1380" s="4"/>
      <c r="H1380" s="4"/>
      <c r="I1380" s="4"/>
      <c r="J1380" s="4"/>
      <c r="K1380" s="4"/>
      <c r="L1380" s="4"/>
      <c r="M1380" s="4"/>
      <c r="N1380" s="4"/>
      <c r="O1380" s="4"/>
    </row>
    <row r="1381" spans="2:15" x14ac:dyDescent="0.2">
      <c r="B1381" s="4"/>
      <c r="C1381" s="6"/>
      <c r="D1381" s="4"/>
      <c r="E1381" s="4"/>
      <c r="F1381" s="4"/>
      <c r="G1381" s="4"/>
      <c r="H1381" s="4"/>
      <c r="I1381" s="4"/>
      <c r="J1381" s="4"/>
      <c r="K1381" s="4"/>
      <c r="L1381" s="4"/>
      <c r="M1381" s="4"/>
      <c r="N1381" s="4"/>
      <c r="O1381" s="4"/>
    </row>
    <row r="1382" spans="2:15" x14ac:dyDescent="0.2">
      <c r="B1382" s="4"/>
      <c r="C1382" s="6"/>
      <c r="D1382" s="4"/>
      <c r="E1382" s="4"/>
      <c r="F1382" s="4"/>
      <c r="G1382" s="4"/>
      <c r="H1382" s="4"/>
      <c r="I1382" s="4"/>
      <c r="J1382" s="4"/>
      <c r="K1382" s="4"/>
      <c r="L1382" s="4"/>
      <c r="M1382" s="4"/>
      <c r="N1382" s="4"/>
      <c r="O1382" s="4"/>
    </row>
    <row r="1383" spans="2:15" x14ac:dyDescent="0.2">
      <c r="B1383" s="4"/>
      <c r="C1383" s="6"/>
      <c r="D1383" s="4"/>
      <c r="E1383" s="4"/>
      <c r="F1383" s="4"/>
      <c r="G1383" s="4"/>
      <c r="H1383" s="4"/>
      <c r="I1383" s="4"/>
      <c r="J1383" s="4"/>
      <c r="K1383" s="4"/>
      <c r="L1383" s="4"/>
      <c r="M1383" s="4"/>
      <c r="N1383" s="4"/>
      <c r="O1383" s="4"/>
    </row>
    <row r="1384" spans="2:15" x14ac:dyDescent="0.2">
      <c r="B1384" s="4"/>
      <c r="C1384" s="6"/>
      <c r="D1384" s="4"/>
      <c r="E1384" s="4"/>
      <c r="F1384" s="4"/>
      <c r="G1384" s="4"/>
      <c r="H1384" s="4"/>
      <c r="I1384" s="4"/>
      <c r="J1384" s="4"/>
      <c r="K1384" s="4"/>
      <c r="L1384" s="4"/>
      <c r="M1384" s="4"/>
      <c r="N1384" s="4"/>
      <c r="O1384" s="4"/>
    </row>
    <row r="1385" spans="2:15" x14ac:dyDescent="0.2">
      <c r="B1385" s="4"/>
      <c r="C1385" s="6"/>
      <c r="D1385" s="4"/>
      <c r="E1385" s="4"/>
      <c r="F1385" s="4"/>
      <c r="G1385" s="4"/>
      <c r="H1385" s="4"/>
      <c r="I1385" s="4"/>
      <c r="J1385" s="4"/>
      <c r="K1385" s="4"/>
      <c r="L1385" s="4"/>
      <c r="M1385" s="4"/>
      <c r="N1385" s="4"/>
      <c r="O1385" s="4"/>
    </row>
    <row r="1386" spans="2:15" x14ac:dyDescent="0.2">
      <c r="B1386" s="4"/>
      <c r="C1386" s="6"/>
      <c r="D1386" s="4"/>
      <c r="E1386" s="4"/>
      <c r="F1386" s="4"/>
      <c r="G1386" s="4"/>
      <c r="H1386" s="4"/>
      <c r="I1386" s="4"/>
      <c r="J1386" s="4"/>
      <c r="K1386" s="4"/>
      <c r="L1386" s="4"/>
      <c r="M1386" s="4"/>
      <c r="N1386" s="4"/>
      <c r="O1386" s="4"/>
    </row>
    <row r="1387" spans="2:15" x14ac:dyDescent="0.2">
      <c r="B1387" s="4"/>
      <c r="C1387" s="6"/>
      <c r="D1387" s="4"/>
      <c r="E1387" s="4"/>
      <c r="F1387" s="4"/>
      <c r="G1387" s="4"/>
      <c r="H1387" s="4"/>
      <c r="I1387" s="4"/>
      <c r="J1387" s="4"/>
      <c r="K1387" s="4"/>
      <c r="L1387" s="4"/>
      <c r="M1387" s="4"/>
      <c r="N1387" s="4"/>
      <c r="O1387" s="4"/>
    </row>
    <row r="1388" spans="2:15" x14ac:dyDescent="0.2">
      <c r="B1388" s="4"/>
      <c r="C1388" s="6"/>
      <c r="D1388" s="4"/>
      <c r="E1388" s="4"/>
      <c r="F1388" s="4"/>
      <c r="G1388" s="4"/>
      <c r="H1388" s="4"/>
      <c r="I1388" s="4"/>
      <c r="J1388" s="4"/>
      <c r="K1388" s="4"/>
      <c r="L1388" s="4"/>
      <c r="M1388" s="4"/>
      <c r="N1388" s="4"/>
      <c r="O1388" s="4"/>
    </row>
    <row r="1389" spans="2:15" x14ac:dyDescent="0.2">
      <c r="B1389" s="4"/>
      <c r="C1389" s="6"/>
      <c r="D1389" s="4"/>
      <c r="E1389" s="4"/>
      <c r="F1389" s="4"/>
      <c r="G1389" s="4"/>
      <c r="H1389" s="4"/>
      <c r="I1389" s="4"/>
      <c r="J1389" s="4"/>
      <c r="K1389" s="4"/>
      <c r="L1389" s="4"/>
      <c r="M1389" s="4"/>
      <c r="N1389" s="4"/>
      <c r="O1389" s="4"/>
    </row>
    <row r="1390" spans="2:15" x14ac:dyDescent="0.2">
      <c r="B1390" s="4"/>
      <c r="C1390" s="6"/>
      <c r="D1390" s="4"/>
      <c r="E1390" s="4"/>
      <c r="F1390" s="4"/>
      <c r="G1390" s="4"/>
      <c r="H1390" s="4"/>
      <c r="I1390" s="4"/>
      <c r="J1390" s="4"/>
      <c r="K1390" s="4"/>
      <c r="L1390" s="4"/>
      <c r="M1390" s="4"/>
      <c r="N1390" s="4"/>
      <c r="O1390" s="4"/>
    </row>
    <row r="1391" spans="2:15" x14ac:dyDescent="0.2">
      <c r="B1391" s="4"/>
      <c r="C1391" s="6"/>
      <c r="D1391" s="4"/>
      <c r="E1391" s="4"/>
      <c r="F1391" s="4"/>
      <c r="G1391" s="4"/>
      <c r="H1391" s="4"/>
      <c r="I1391" s="4"/>
      <c r="J1391" s="4"/>
      <c r="K1391" s="4"/>
      <c r="L1391" s="4"/>
      <c r="M1391" s="4"/>
      <c r="N1391" s="4"/>
      <c r="O1391" s="4"/>
    </row>
    <row r="1392" spans="2:15" x14ac:dyDescent="0.2">
      <c r="B1392" s="4"/>
      <c r="C1392" s="6"/>
      <c r="D1392" s="4"/>
      <c r="E1392" s="4"/>
      <c r="F1392" s="4"/>
      <c r="G1392" s="4"/>
      <c r="H1392" s="4"/>
      <c r="I1392" s="4"/>
      <c r="J1392" s="4"/>
      <c r="K1392" s="4"/>
      <c r="L1392" s="4"/>
      <c r="M1392" s="4"/>
      <c r="N1392" s="4"/>
      <c r="O1392" s="4"/>
    </row>
    <row r="1393" spans="2:15" x14ac:dyDescent="0.2">
      <c r="B1393" s="4"/>
      <c r="C1393" s="6"/>
      <c r="D1393" s="4"/>
      <c r="E1393" s="4"/>
      <c r="F1393" s="4"/>
      <c r="G1393" s="4"/>
      <c r="H1393" s="4"/>
      <c r="I1393" s="4"/>
      <c r="J1393" s="4"/>
      <c r="K1393" s="4"/>
      <c r="L1393" s="4"/>
      <c r="M1393" s="4"/>
      <c r="N1393" s="4"/>
      <c r="O1393" s="4"/>
    </row>
    <row r="1394" spans="2:15" x14ac:dyDescent="0.2">
      <c r="B1394" s="4"/>
      <c r="C1394" s="6"/>
      <c r="D1394" s="4"/>
      <c r="E1394" s="4"/>
      <c r="F1394" s="4"/>
      <c r="G1394" s="4"/>
      <c r="H1394" s="4"/>
      <c r="I1394" s="4"/>
      <c r="J1394" s="4"/>
      <c r="K1394" s="4"/>
      <c r="L1394" s="4"/>
      <c r="M1394" s="4"/>
      <c r="N1394" s="4"/>
      <c r="O1394" s="4"/>
    </row>
    <row r="1395" spans="2:15" x14ac:dyDescent="0.2">
      <c r="B1395" s="4"/>
      <c r="C1395" s="6"/>
      <c r="D1395" s="4"/>
      <c r="E1395" s="4"/>
      <c r="F1395" s="4"/>
      <c r="G1395" s="4"/>
      <c r="H1395" s="4"/>
      <c r="I1395" s="4"/>
      <c r="J1395" s="4"/>
      <c r="K1395" s="4"/>
      <c r="L1395" s="4"/>
      <c r="M1395" s="4"/>
      <c r="N1395" s="4"/>
      <c r="O1395" s="4"/>
    </row>
    <row r="1396" spans="2:15" x14ac:dyDescent="0.2">
      <c r="B1396" s="4"/>
      <c r="C1396" s="6"/>
      <c r="D1396" s="4"/>
      <c r="E1396" s="4"/>
      <c r="F1396" s="4"/>
      <c r="G1396" s="4"/>
      <c r="H1396" s="4"/>
      <c r="I1396" s="4"/>
      <c r="J1396" s="4"/>
      <c r="K1396" s="4"/>
      <c r="L1396" s="4"/>
      <c r="M1396" s="4"/>
      <c r="N1396" s="4"/>
      <c r="O1396" s="4"/>
    </row>
    <row r="1397" spans="2:15" x14ac:dyDescent="0.2">
      <c r="B1397" s="4"/>
      <c r="C1397" s="6"/>
      <c r="D1397" s="4"/>
      <c r="E1397" s="4"/>
      <c r="F1397" s="4"/>
      <c r="G1397" s="4"/>
      <c r="H1397" s="4"/>
      <c r="I1397" s="4"/>
      <c r="J1397" s="4"/>
      <c r="K1397" s="4"/>
      <c r="L1397" s="4"/>
      <c r="M1397" s="4"/>
      <c r="N1397" s="4"/>
      <c r="O1397" s="4"/>
    </row>
    <row r="1398" spans="2:15" x14ac:dyDescent="0.2">
      <c r="B1398" s="4"/>
      <c r="C1398" s="6"/>
      <c r="D1398" s="4"/>
      <c r="E1398" s="4"/>
      <c r="F1398" s="4"/>
      <c r="G1398" s="4"/>
      <c r="H1398" s="4"/>
      <c r="I1398" s="4"/>
      <c r="J1398" s="4"/>
      <c r="K1398" s="4"/>
      <c r="L1398" s="4"/>
      <c r="M1398" s="4"/>
      <c r="N1398" s="4"/>
      <c r="O1398" s="4"/>
    </row>
    <row r="1399" spans="2:15" x14ac:dyDescent="0.2">
      <c r="B1399" s="4"/>
      <c r="C1399" s="6"/>
      <c r="D1399" s="4"/>
      <c r="E1399" s="4"/>
      <c r="F1399" s="4"/>
      <c r="G1399" s="4"/>
      <c r="H1399" s="4"/>
      <c r="I1399" s="4"/>
      <c r="J1399" s="4"/>
      <c r="K1399" s="4"/>
      <c r="L1399" s="4"/>
      <c r="M1399" s="4"/>
      <c r="N1399" s="4"/>
      <c r="O1399" s="4"/>
    </row>
    <row r="1400" spans="2:15" x14ac:dyDescent="0.2">
      <c r="B1400" s="4"/>
      <c r="C1400" s="6"/>
      <c r="D1400" s="4"/>
      <c r="E1400" s="4"/>
      <c r="F1400" s="4"/>
      <c r="G1400" s="4"/>
      <c r="H1400" s="4"/>
      <c r="I1400" s="4"/>
      <c r="J1400" s="4"/>
      <c r="K1400" s="4"/>
      <c r="L1400" s="4"/>
      <c r="M1400" s="4"/>
      <c r="N1400" s="4"/>
      <c r="O1400" s="4"/>
    </row>
    <row r="1401" spans="2:15" x14ac:dyDescent="0.2">
      <c r="B1401" s="4"/>
      <c r="C1401" s="6"/>
      <c r="D1401" s="4"/>
      <c r="E1401" s="4"/>
      <c r="F1401" s="4"/>
      <c r="G1401" s="4"/>
      <c r="H1401" s="4"/>
      <c r="I1401" s="4"/>
      <c r="J1401" s="4"/>
      <c r="K1401" s="4"/>
      <c r="L1401" s="4"/>
      <c r="M1401" s="4"/>
      <c r="N1401" s="4"/>
      <c r="O1401" s="4"/>
    </row>
    <row r="1402" spans="2:15" x14ac:dyDescent="0.2">
      <c r="B1402" s="4"/>
      <c r="C1402" s="6"/>
      <c r="D1402" s="4"/>
      <c r="E1402" s="4"/>
      <c r="F1402" s="4"/>
      <c r="G1402" s="4"/>
      <c r="H1402" s="4"/>
      <c r="I1402" s="4"/>
      <c r="J1402" s="4"/>
      <c r="K1402" s="4"/>
      <c r="L1402" s="4"/>
      <c r="M1402" s="4"/>
      <c r="N1402" s="4"/>
      <c r="O1402" s="4"/>
    </row>
    <row r="1403" spans="2:15" x14ac:dyDescent="0.2">
      <c r="B1403" s="4"/>
      <c r="C1403" s="6"/>
      <c r="D1403" s="4"/>
      <c r="E1403" s="4"/>
      <c r="F1403" s="4"/>
      <c r="G1403" s="4"/>
      <c r="H1403" s="4"/>
      <c r="I1403" s="4"/>
      <c r="J1403" s="4"/>
      <c r="K1403" s="4"/>
      <c r="L1403" s="4"/>
      <c r="M1403" s="4"/>
      <c r="N1403" s="4"/>
      <c r="O1403" s="4"/>
    </row>
    <row r="1404" spans="2:15" x14ac:dyDescent="0.2">
      <c r="B1404" s="4"/>
      <c r="C1404" s="6"/>
      <c r="D1404" s="4"/>
      <c r="E1404" s="4"/>
      <c r="F1404" s="4"/>
      <c r="G1404" s="4"/>
      <c r="H1404" s="4"/>
      <c r="I1404" s="4"/>
      <c r="J1404" s="4"/>
      <c r="K1404" s="4"/>
      <c r="L1404" s="4"/>
      <c r="M1404" s="4"/>
      <c r="N1404" s="4"/>
      <c r="O1404" s="4"/>
    </row>
    <row r="1405" spans="2:15" x14ac:dyDescent="0.2">
      <c r="B1405" s="4"/>
      <c r="C1405" s="6"/>
      <c r="D1405" s="4"/>
      <c r="E1405" s="4"/>
      <c r="F1405" s="4"/>
      <c r="G1405" s="4"/>
      <c r="H1405" s="4"/>
      <c r="I1405" s="4"/>
      <c r="J1405" s="4"/>
      <c r="K1405" s="4"/>
      <c r="L1405" s="4"/>
      <c r="M1405" s="4"/>
      <c r="N1405" s="4"/>
      <c r="O1405" s="4"/>
    </row>
    <row r="1406" spans="2:15" x14ac:dyDescent="0.2">
      <c r="B1406" s="4"/>
      <c r="C1406" s="6"/>
      <c r="D1406" s="4"/>
      <c r="E1406" s="4"/>
      <c r="F1406" s="4"/>
      <c r="G1406" s="4"/>
      <c r="H1406" s="4"/>
      <c r="I1406" s="4"/>
      <c r="J1406" s="4"/>
      <c r="K1406" s="4"/>
      <c r="L1406" s="4"/>
      <c r="M1406" s="4"/>
      <c r="N1406" s="4"/>
      <c r="O1406" s="4"/>
    </row>
    <row r="1407" spans="2:15" x14ac:dyDescent="0.2">
      <c r="B1407" s="4"/>
      <c r="C1407" s="6"/>
      <c r="D1407" s="4"/>
      <c r="E1407" s="4"/>
      <c r="F1407" s="4"/>
      <c r="G1407" s="4"/>
      <c r="H1407" s="4"/>
      <c r="I1407" s="4"/>
      <c r="J1407" s="4"/>
      <c r="K1407" s="4"/>
      <c r="L1407" s="4"/>
      <c r="M1407" s="4"/>
      <c r="N1407" s="4"/>
      <c r="O1407" s="4"/>
    </row>
    <row r="1408" spans="2:15" x14ac:dyDescent="0.2">
      <c r="B1408" s="4"/>
      <c r="C1408" s="6"/>
      <c r="D1408" s="4"/>
      <c r="E1408" s="4"/>
      <c r="F1408" s="4"/>
      <c r="G1408" s="4"/>
      <c r="H1408" s="4"/>
      <c r="I1408" s="4"/>
      <c r="J1408" s="4"/>
      <c r="K1408" s="4"/>
      <c r="L1408" s="4"/>
      <c r="M1408" s="4"/>
      <c r="N1408" s="4"/>
      <c r="O1408" s="4"/>
    </row>
    <row r="1409" spans="2:15" x14ac:dyDescent="0.2">
      <c r="B1409" s="4"/>
      <c r="C1409" s="6"/>
      <c r="D1409" s="4"/>
      <c r="E1409" s="4"/>
      <c r="F1409" s="4"/>
      <c r="G1409" s="4"/>
      <c r="H1409" s="4"/>
      <c r="I1409" s="4"/>
      <c r="J1409" s="4"/>
      <c r="K1409" s="4"/>
      <c r="L1409" s="4"/>
      <c r="M1409" s="4"/>
      <c r="N1409" s="4"/>
      <c r="O1409" s="4"/>
    </row>
    <row r="1410" spans="2:15" x14ac:dyDescent="0.2">
      <c r="B1410" s="4"/>
      <c r="C1410" s="6"/>
      <c r="D1410" s="4"/>
      <c r="E1410" s="4"/>
      <c r="F1410" s="4"/>
      <c r="G1410" s="4"/>
      <c r="H1410" s="4"/>
      <c r="I1410" s="4"/>
      <c r="J1410" s="4"/>
      <c r="K1410" s="4"/>
      <c r="L1410" s="4"/>
      <c r="M1410" s="4"/>
      <c r="N1410" s="4"/>
      <c r="O1410" s="4"/>
    </row>
    <row r="1411" spans="2:15" x14ac:dyDescent="0.2">
      <c r="B1411" s="4"/>
      <c r="C1411" s="6"/>
      <c r="D1411" s="4"/>
      <c r="E1411" s="4"/>
      <c r="F1411" s="4"/>
      <c r="G1411" s="4"/>
      <c r="H1411" s="4"/>
      <c r="I1411" s="4"/>
      <c r="J1411" s="4"/>
      <c r="K1411" s="4"/>
      <c r="L1411" s="4"/>
      <c r="M1411" s="4"/>
      <c r="N1411" s="4"/>
      <c r="O1411" s="4"/>
    </row>
    <row r="1412" spans="2:15" x14ac:dyDescent="0.2">
      <c r="B1412" s="4"/>
      <c r="C1412" s="6"/>
      <c r="D1412" s="4"/>
      <c r="E1412" s="4"/>
      <c r="F1412" s="4"/>
      <c r="G1412" s="4"/>
      <c r="H1412" s="4"/>
      <c r="I1412" s="4"/>
      <c r="J1412" s="4"/>
      <c r="K1412" s="4"/>
      <c r="L1412" s="4"/>
      <c r="M1412" s="4"/>
      <c r="N1412" s="4"/>
      <c r="O1412" s="4"/>
    </row>
    <row r="1413" spans="2:15" x14ac:dyDescent="0.2">
      <c r="B1413" s="4"/>
      <c r="C1413" s="6"/>
      <c r="D1413" s="4"/>
      <c r="E1413" s="4"/>
      <c r="F1413" s="4"/>
      <c r="G1413" s="4"/>
      <c r="H1413" s="4"/>
      <c r="I1413" s="4"/>
      <c r="J1413" s="4"/>
      <c r="K1413" s="4"/>
      <c r="L1413" s="4"/>
      <c r="M1413" s="4"/>
      <c r="N1413" s="4"/>
      <c r="O1413" s="4"/>
    </row>
    <row r="1414" spans="2:15" x14ac:dyDescent="0.2">
      <c r="B1414" s="4"/>
      <c r="C1414" s="6"/>
      <c r="D1414" s="4"/>
      <c r="E1414" s="4"/>
      <c r="F1414" s="4"/>
      <c r="G1414" s="4"/>
      <c r="H1414" s="4"/>
      <c r="I1414" s="4"/>
      <c r="J1414" s="4"/>
      <c r="K1414" s="4"/>
      <c r="L1414" s="4"/>
      <c r="M1414" s="4"/>
      <c r="N1414" s="4"/>
      <c r="O1414" s="4"/>
    </row>
    <row r="1415" spans="2:15" x14ac:dyDescent="0.2">
      <c r="B1415" s="4"/>
      <c r="C1415" s="6"/>
      <c r="D1415" s="4"/>
      <c r="E1415" s="4"/>
      <c r="F1415" s="4"/>
      <c r="G1415" s="4"/>
      <c r="H1415" s="4"/>
      <c r="I1415" s="4"/>
      <c r="J1415" s="4"/>
      <c r="K1415" s="4"/>
      <c r="L1415" s="4"/>
      <c r="M1415" s="4"/>
      <c r="N1415" s="4"/>
      <c r="O1415" s="4"/>
    </row>
    <row r="1416" spans="2:15" x14ac:dyDescent="0.2">
      <c r="B1416" s="4"/>
      <c r="C1416" s="6"/>
      <c r="D1416" s="4"/>
      <c r="E1416" s="4"/>
      <c r="F1416" s="4"/>
      <c r="G1416" s="4"/>
      <c r="H1416" s="4"/>
      <c r="I1416" s="4"/>
      <c r="J1416" s="4"/>
      <c r="K1416" s="4"/>
      <c r="L1416" s="4"/>
      <c r="M1416" s="4"/>
      <c r="N1416" s="4"/>
      <c r="O1416" s="4"/>
    </row>
    <row r="1417" spans="2:15" x14ac:dyDescent="0.2">
      <c r="B1417" s="4"/>
      <c r="C1417" s="6"/>
      <c r="D1417" s="4"/>
      <c r="E1417" s="4"/>
      <c r="F1417" s="4"/>
      <c r="G1417" s="4"/>
      <c r="H1417" s="4"/>
      <c r="I1417" s="4"/>
      <c r="J1417" s="4"/>
      <c r="K1417" s="4"/>
      <c r="L1417" s="4"/>
      <c r="M1417" s="4"/>
      <c r="N1417" s="4"/>
      <c r="O1417" s="4"/>
    </row>
    <row r="1418" spans="2:15" x14ac:dyDescent="0.2">
      <c r="B1418" s="4"/>
      <c r="C1418" s="6"/>
      <c r="D1418" s="4"/>
      <c r="E1418" s="4"/>
      <c r="F1418" s="4"/>
      <c r="G1418" s="4"/>
      <c r="H1418" s="4"/>
      <c r="I1418" s="4"/>
      <c r="J1418" s="4"/>
      <c r="K1418" s="4"/>
      <c r="L1418" s="4"/>
      <c r="M1418" s="4"/>
      <c r="N1418" s="4"/>
      <c r="O1418" s="4"/>
    </row>
    <row r="1419" spans="2:15" x14ac:dyDescent="0.2">
      <c r="B1419" s="4"/>
      <c r="C1419" s="6"/>
      <c r="D1419" s="4"/>
      <c r="E1419" s="4"/>
      <c r="F1419" s="4"/>
      <c r="G1419" s="4"/>
      <c r="H1419" s="4"/>
      <c r="I1419" s="4"/>
      <c r="J1419" s="4"/>
      <c r="K1419" s="4"/>
      <c r="L1419" s="4"/>
      <c r="M1419" s="4"/>
      <c r="N1419" s="4"/>
      <c r="O1419" s="4"/>
    </row>
    <row r="1420" spans="2:15" x14ac:dyDescent="0.2">
      <c r="B1420" s="4"/>
      <c r="C1420" s="6"/>
      <c r="D1420" s="4"/>
      <c r="E1420" s="4"/>
      <c r="F1420" s="4"/>
      <c r="G1420" s="4"/>
      <c r="H1420" s="4"/>
      <c r="I1420" s="4"/>
      <c r="J1420" s="4"/>
      <c r="K1420" s="4"/>
      <c r="L1420" s="4"/>
      <c r="M1420" s="4"/>
      <c r="N1420" s="4"/>
      <c r="O1420" s="4"/>
    </row>
    <row r="1421" spans="2:15" x14ac:dyDescent="0.2">
      <c r="B1421" s="4"/>
      <c r="C1421" s="6"/>
      <c r="D1421" s="4"/>
      <c r="E1421" s="4"/>
      <c r="F1421" s="4"/>
      <c r="G1421" s="4"/>
      <c r="H1421" s="4"/>
      <c r="I1421" s="4"/>
      <c r="J1421" s="4"/>
      <c r="K1421" s="4"/>
      <c r="L1421" s="4"/>
      <c r="M1421" s="4"/>
      <c r="N1421" s="4"/>
      <c r="O1421" s="4"/>
    </row>
    <row r="1422" spans="2:15" x14ac:dyDescent="0.2">
      <c r="B1422" s="4"/>
      <c r="C1422" s="6"/>
      <c r="D1422" s="4"/>
      <c r="E1422" s="4"/>
      <c r="F1422" s="4"/>
      <c r="G1422" s="4"/>
      <c r="H1422" s="4"/>
      <c r="I1422" s="4"/>
      <c r="J1422" s="4"/>
      <c r="K1422" s="4"/>
      <c r="L1422" s="4"/>
      <c r="M1422" s="4"/>
      <c r="N1422" s="4"/>
      <c r="O1422" s="4"/>
    </row>
    <row r="1423" spans="2:15" x14ac:dyDescent="0.2">
      <c r="B1423" s="4"/>
      <c r="C1423" s="6"/>
      <c r="D1423" s="4"/>
      <c r="E1423" s="4"/>
      <c r="F1423" s="4"/>
      <c r="G1423" s="4"/>
      <c r="H1423" s="4"/>
      <c r="I1423" s="4"/>
      <c r="J1423" s="4"/>
      <c r="K1423" s="4"/>
      <c r="L1423" s="4"/>
      <c r="M1423" s="4"/>
      <c r="N1423" s="4"/>
      <c r="O1423" s="4"/>
    </row>
    <row r="1424" spans="2:15" x14ac:dyDescent="0.2">
      <c r="B1424" s="4"/>
      <c r="C1424" s="6"/>
      <c r="D1424" s="4"/>
      <c r="E1424" s="4"/>
      <c r="F1424" s="4"/>
      <c r="G1424" s="4"/>
      <c r="H1424" s="4"/>
      <c r="I1424" s="4"/>
      <c r="J1424" s="4"/>
      <c r="K1424" s="4"/>
      <c r="L1424" s="4"/>
      <c r="M1424" s="4"/>
      <c r="N1424" s="4"/>
      <c r="O1424" s="4"/>
    </row>
    <row r="1425" spans="2:15" x14ac:dyDescent="0.2">
      <c r="B1425" s="4"/>
      <c r="C1425" s="6"/>
      <c r="D1425" s="4"/>
      <c r="E1425" s="4"/>
      <c r="F1425" s="4"/>
      <c r="G1425" s="4"/>
      <c r="H1425" s="4"/>
      <c r="I1425" s="4"/>
      <c r="J1425" s="4"/>
      <c r="K1425" s="4"/>
      <c r="L1425" s="4"/>
      <c r="M1425" s="4"/>
      <c r="N1425" s="4"/>
      <c r="O1425" s="4"/>
    </row>
    <row r="1426" spans="2:15" x14ac:dyDescent="0.2">
      <c r="B1426" s="4"/>
      <c r="C1426" s="6"/>
      <c r="D1426" s="4"/>
      <c r="E1426" s="4"/>
      <c r="F1426" s="4"/>
      <c r="G1426" s="4"/>
      <c r="H1426" s="4"/>
      <c r="I1426" s="4"/>
      <c r="J1426" s="4"/>
      <c r="K1426" s="4"/>
      <c r="L1426" s="4"/>
      <c r="M1426" s="4"/>
      <c r="N1426" s="4"/>
      <c r="O1426" s="4"/>
    </row>
    <row r="1427" spans="2:15" x14ac:dyDescent="0.2">
      <c r="B1427" s="4"/>
      <c r="C1427" s="6"/>
      <c r="D1427" s="4"/>
      <c r="E1427" s="4"/>
      <c r="F1427" s="4"/>
      <c r="G1427" s="4"/>
      <c r="H1427" s="4"/>
      <c r="I1427" s="4"/>
      <c r="J1427" s="4"/>
      <c r="K1427" s="4"/>
      <c r="L1427" s="4"/>
      <c r="M1427" s="4"/>
      <c r="N1427" s="4"/>
      <c r="O1427" s="4"/>
    </row>
    <row r="1428" spans="2:15" x14ac:dyDescent="0.2">
      <c r="B1428" s="4"/>
      <c r="C1428" s="6"/>
      <c r="D1428" s="4"/>
      <c r="E1428" s="4"/>
      <c r="F1428" s="4"/>
      <c r="G1428" s="4"/>
      <c r="H1428" s="4"/>
      <c r="I1428" s="4"/>
      <c r="J1428" s="4"/>
      <c r="K1428" s="4"/>
      <c r="L1428" s="4"/>
      <c r="M1428" s="4"/>
      <c r="N1428" s="4"/>
      <c r="O1428" s="4"/>
    </row>
    <row r="1429" spans="2:15" x14ac:dyDescent="0.2">
      <c r="B1429" s="4"/>
      <c r="C1429" s="6"/>
      <c r="D1429" s="4"/>
      <c r="E1429" s="4"/>
      <c r="F1429" s="4"/>
      <c r="G1429" s="4"/>
      <c r="H1429" s="4"/>
      <c r="I1429" s="4"/>
      <c r="J1429" s="4"/>
      <c r="K1429" s="4"/>
      <c r="L1429" s="4"/>
      <c r="M1429" s="4"/>
      <c r="N1429" s="4"/>
      <c r="O1429" s="4"/>
    </row>
    <row r="1430" spans="2:15" x14ac:dyDescent="0.2">
      <c r="B1430" s="4"/>
      <c r="C1430" s="6"/>
      <c r="D1430" s="4"/>
      <c r="E1430" s="4"/>
      <c r="F1430" s="4"/>
      <c r="G1430" s="4"/>
      <c r="H1430" s="4"/>
      <c r="I1430" s="4"/>
      <c r="J1430" s="4"/>
      <c r="K1430" s="4"/>
      <c r="L1430" s="4"/>
      <c r="M1430" s="4"/>
      <c r="N1430" s="4"/>
      <c r="O1430" s="4"/>
    </row>
    <row r="1431" spans="2:15" x14ac:dyDescent="0.2">
      <c r="B1431" s="4"/>
      <c r="C1431" s="6"/>
      <c r="D1431" s="4"/>
      <c r="E1431" s="4"/>
      <c r="F1431" s="4"/>
      <c r="G1431" s="4"/>
      <c r="H1431" s="4"/>
      <c r="I1431" s="4"/>
      <c r="J1431" s="4"/>
      <c r="K1431" s="4"/>
      <c r="L1431" s="4"/>
      <c r="M1431" s="4"/>
      <c r="N1431" s="4"/>
      <c r="O1431" s="4"/>
    </row>
    <row r="1432" spans="2:15" x14ac:dyDescent="0.2">
      <c r="B1432" s="4"/>
      <c r="C1432" s="6"/>
      <c r="D1432" s="4"/>
      <c r="E1432" s="4"/>
      <c r="F1432" s="4"/>
      <c r="G1432" s="4"/>
      <c r="H1432" s="4"/>
      <c r="I1432" s="4"/>
      <c r="J1432" s="4"/>
      <c r="K1432" s="4"/>
      <c r="L1432" s="4"/>
      <c r="M1432" s="4"/>
      <c r="N1432" s="4"/>
      <c r="O1432" s="4"/>
    </row>
    <row r="1433" spans="2:15" x14ac:dyDescent="0.2">
      <c r="B1433" s="4"/>
      <c r="C1433" s="6"/>
      <c r="D1433" s="4"/>
      <c r="E1433" s="4"/>
      <c r="F1433" s="4"/>
      <c r="G1433" s="4"/>
      <c r="H1433" s="4"/>
      <c r="I1433" s="4"/>
      <c r="J1433" s="4"/>
      <c r="K1433" s="4"/>
      <c r="L1433" s="4"/>
      <c r="M1433" s="4"/>
      <c r="N1433" s="4"/>
      <c r="O1433" s="4"/>
    </row>
    <row r="1434" spans="2:15" x14ac:dyDescent="0.2">
      <c r="B1434" s="4"/>
      <c r="C1434" s="6"/>
      <c r="D1434" s="4"/>
      <c r="E1434" s="4"/>
      <c r="F1434" s="4"/>
      <c r="G1434" s="4"/>
      <c r="H1434" s="4"/>
      <c r="I1434" s="4"/>
      <c r="J1434" s="4"/>
      <c r="K1434" s="4"/>
      <c r="L1434" s="4"/>
      <c r="M1434" s="4"/>
      <c r="N1434" s="4"/>
      <c r="O1434" s="4"/>
    </row>
    <row r="1435" spans="2:15" x14ac:dyDescent="0.2">
      <c r="B1435" s="4"/>
      <c r="C1435" s="6"/>
      <c r="D1435" s="4"/>
      <c r="E1435" s="4"/>
      <c r="F1435" s="4"/>
      <c r="G1435" s="4"/>
      <c r="H1435" s="4"/>
      <c r="I1435" s="4"/>
      <c r="J1435" s="4"/>
      <c r="K1435" s="4"/>
      <c r="L1435" s="4"/>
      <c r="M1435" s="4"/>
      <c r="N1435" s="4"/>
      <c r="O1435" s="4"/>
    </row>
    <row r="1436" spans="2:15" x14ac:dyDescent="0.2">
      <c r="B1436" s="4"/>
      <c r="C1436" s="6"/>
      <c r="D1436" s="4"/>
      <c r="E1436" s="4"/>
      <c r="F1436" s="4"/>
      <c r="G1436" s="4"/>
      <c r="H1436" s="4"/>
      <c r="I1436" s="4"/>
      <c r="J1436" s="4"/>
      <c r="K1436" s="4"/>
      <c r="L1436" s="4"/>
      <c r="M1436" s="4"/>
      <c r="N1436" s="4"/>
      <c r="O1436" s="4"/>
    </row>
    <row r="1437" spans="2:15" x14ac:dyDescent="0.2">
      <c r="B1437" s="4"/>
      <c r="C1437" s="6"/>
      <c r="D1437" s="4"/>
      <c r="E1437" s="4"/>
      <c r="F1437" s="4"/>
      <c r="G1437" s="4"/>
      <c r="H1437" s="4"/>
      <c r="I1437" s="4"/>
      <c r="J1437" s="4"/>
      <c r="K1437" s="4"/>
      <c r="L1437" s="4"/>
      <c r="M1437" s="4"/>
      <c r="N1437" s="4"/>
      <c r="O1437" s="4"/>
    </row>
    <row r="1438" spans="2:15" x14ac:dyDescent="0.2">
      <c r="B1438" s="4"/>
      <c r="C1438" s="6"/>
      <c r="D1438" s="4"/>
      <c r="E1438" s="4"/>
      <c r="F1438" s="4"/>
      <c r="G1438" s="4"/>
      <c r="H1438" s="4"/>
      <c r="I1438" s="4"/>
      <c r="J1438" s="4"/>
      <c r="K1438" s="4"/>
      <c r="L1438" s="4"/>
      <c r="M1438" s="4"/>
      <c r="N1438" s="4"/>
      <c r="O1438" s="4"/>
    </row>
    <row r="1439" spans="2:15" x14ac:dyDescent="0.2">
      <c r="B1439" s="4"/>
      <c r="C1439" s="6"/>
      <c r="D1439" s="4"/>
      <c r="E1439" s="4"/>
      <c r="F1439" s="4"/>
      <c r="G1439" s="4"/>
      <c r="H1439" s="4"/>
      <c r="I1439" s="4"/>
      <c r="J1439" s="4"/>
      <c r="K1439" s="4"/>
      <c r="L1439" s="4"/>
      <c r="M1439" s="4"/>
      <c r="N1439" s="4"/>
      <c r="O1439" s="4"/>
    </row>
    <row r="1440" spans="2:15" x14ac:dyDescent="0.2">
      <c r="B1440" s="4"/>
      <c r="C1440" s="6"/>
      <c r="D1440" s="4"/>
      <c r="E1440" s="4"/>
      <c r="F1440" s="4"/>
      <c r="G1440" s="4"/>
      <c r="H1440" s="4"/>
      <c r="I1440" s="4"/>
      <c r="J1440" s="4"/>
      <c r="K1440" s="4"/>
      <c r="L1440" s="4"/>
      <c r="M1440" s="4"/>
      <c r="N1440" s="4"/>
      <c r="O1440" s="4"/>
    </row>
    <row r="1441" spans="2:15" x14ac:dyDescent="0.2">
      <c r="B1441" s="4"/>
      <c r="C1441" s="6"/>
      <c r="D1441" s="4"/>
      <c r="E1441" s="4"/>
      <c r="F1441" s="4"/>
      <c r="G1441" s="4"/>
      <c r="H1441" s="4"/>
      <c r="I1441" s="4"/>
      <c r="J1441" s="4"/>
      <c r="K1441" s="4"/>
      <c r="L1441" s="4"/>
      <c r="M1441" s="4"/>
      <c r="N1441" s="4"/>
      <c r="O1441" s="4"/>
    </row>
    <row r="1442" spans="2:15" x14ac:dyDescent="0.2">
      <c r="B1442" s="4"/>
      <c r="C1442" s="6"/>
      <c r="D1442" s="4"/>
      <c r="E1442" s="4"/>
      <c r="F1442" s="4"/>
      <c r="G1442" s="4"/>
      <c r="H1442" s="4"/>
      <c r="I1442" s="4"/>
      <c r="J1442" s="4"/>
      <c r="K1442" s="4"/>
      <c r="L1442" s="4"/>
      <c r="M1442" s="4"/>
      <c r="N1442" s="4"/>
      <c r="O1442" s="4"/>
    </row>
    <row r="1443" spans="2:15" x14ac:dyDescent="0.2">
      <c r="B1443" s="4"/>
      <c r="C1443" s="6"/>
      <c r="D1443" s="4"/>
      <c r="E1443" s="4"/>
      <c r="F1443" s="4"/>
      <c r="G1443" s="4"/>
      <c r="H1443" s="4"/>
      <c r="I1443" s="4"/>
      <c r="J1443" s="4"/>
      <c r="K1443" s="4"/>
      <c r="L1443" s="4"/>
      <c r="M1443" s="4"/>
      <c r="N1443" s="4"/>
      <c r="O1443" s="4"/>
    </row>
    <row r="1444" spans="2:15" x14ac:dyDescent="0.2">
      <c r="B1444" s="4"/>
      <c r="C1444" s="6"/>
      <c r="D1444" s="4"/>
      <c r="E1444" s="4"/>
      <c r="F1444" s="4"/>
      <c r="G1444" s="4"/>
      <c r="H1444" s="4"/>
      <c r="I1444" s="4"/>
      <c r="J1444" s="4"/>
      <c r="K1444" s="4"/>
      <c r="L1444" s="4"/>
      <c r="M1444" s="4"/>
      <c r="N1444" s="4"/>
      <c r="O1444" s="4"/>
    </row>
    <row r="1445" spans="2:15" x14ac:dyDescent="0.2">
      <c r="B1445" s="4"/>
      <c r="C1445" s="6"/>
      <c r="D1445" s="4"/>
      <c r="E1445" s="4"/>
      <c r="F1445" s="4"/>
      <c r="G1445" s="4"/>
      <c r="H1445" s="4"/>
      <c r="I1445" s="4"/>
      <c r="J1445" s="4"/>
      <c r="K1445" s="4"/>
      <c r="L1445" s="4"/>
      <c r="M1445" s="4"/>
      <c r="N1445" s="4"/>
      <c r="O1445" s="4"/>
    </row>
    <row r="1446" spans="2:15" x14ac:dyDescent="0.2">
      <c r="B1446" s="4"/>
      <c r="C1446" s="6"/>
      <c r="D1446" s="4"/>
      <c r="E1446" s="4"/>
      <c r="F1446" s="4"/>
      <c r="G1446" s="4"/>
      <c r="H1446" s="4"/>
      <c r="I1446" s="4"/>
      <c r="J1446" s="4"/>
      <c r="K1446" s="4"/>
      <c r="L1446" s="4"/>
      <c r="M1446" s="4"/>
      <c r="N1446" s="4"/>
      <c r="O1446" s="4"/>
    </row>
    <row r="1447" spans="2:15" x14ac:dyDescent="0.2">
      <c r="B1447" s="4"/>
      <c r="C1447" s="6"/>
      <c r="D1447" s="4"/>
      <c r="E1447" s="4"/>
      <c r="F1447" s="4"/>
      <c r="G1447" s="4"/>
      <c r="H1447" s="4"/>
      <c r="I1447" s="4"/>
      <c r="J1447" s="4"/>
      <c r="K1447" s="4"/>
      <c r="L1447" s="4"/>
      <c r="M1447" s="4"/>
      <c r="N1447" s="4"/>
      <c r="O1447" s="4"/>
    </row>
    <row r="1448" spans="2:15" x14ac:dyDescent="0.2">
      <c r="B1448" s="4"/>
      <c r="C1448" s="6"/>
      <c r="D1448" s="4"/>
      <c r="E1448" s="4"/>
      <c r="F1448" s="4"/>
      <c r="G1448" s="4"/>
      <c r="H1448" s="4"/>
      <c r="I1448" s="4"/>
      <c r="J1448" s="4"/>
      <c r="K1448" s="4"/>
      <c r="L1448" s="4"/>
      <c r="M1448" s="4"/>
      <c r="N1448" s="4"/>
      <c r="O1448" s="4"/>
    </row>
    <row r="1449" spans="2:15" x14ac:dyDescent="0.2">
      <c r="B1449" s="4"/>
      <c r="C1449" s="6"/>
      <c r="D1449" s="4"/>
      <c r="E1449" s="4"/>
      <c r="F1449" s="4"/>
      <c r="G1449" s="4"/>
      <c r="H1449" s="4"/>
      <c r="I1449" s="4"/>
      <c r="J1449" s="4"/>
      <c r="K1449" s="4"/>
      <c r="L1449" s="4"/>
      <c r="M1449" s="4"/>
      <c r="N1449" s="4"/>
      <c r="O1449" s="4"/>
    </row>
    <row r="1450" spans="2:15" x14ac:dyDescent="0.2">
      <c r="B1450" s="4"/>
      <c r="C1450" s="6"/>
      <c r="D1450" s="4"/>
      <c r="E1450" s="4"/>
      <c r="F1450" s="4"/>
      <c r="G1450" s="4"/>
      <c r="H1450" s="4"/>
      <c r="I1450" s="4"/>
      <c r="J1450" s="4"/>
      <c r="K1450" s="4"/>
      <c r="L1450" s="4"/>
      <c r="M1450" s="4"/>
      <c r="N1450" s="4"/>
      <c r="O1450" s="4"/>
    </row>
    <row r="1451" spans="2:15" x14ac:dyDescent="0.2">
      <c r="B1451" s="4"/>
      <c r="C1451" s="6"/>
      <c r="D1451" s="4"/>
      <c r="E1451" s="4"/>
      <c r="F1451" s="4"/>
      <c r="G1451" s="4"/>
      <c r="H1451" s="4"/>
      <c r="I1451" s="4"/>
      <c r="J1451" s="4"/>
      <c r="K1451" s="4"/>
      <c r="L1451" s="4"/>
      <c r="M1451" s="4"/>
      <c r="N1451" s="4"/>
      <c r="O1451" s="4"/>
    </row>
    <row r="1452" spans="2:15" x14ac:dyDescent="0.2">
      <c r="B1452" s="4"/>
      <c r="C1452" s="6"/>
      <c r="D1452" s="4"/>
      <c r="E1452" s="4"/>
      <c r="F1452" s="4"/>
      <c r="G1452" s="4"/>
      <c r="H1452" s="4"/>
      <c r="I1452" s="4"/>
      <c r="J1452" s="4"/>
      <c r="K1452" s="4"/>
      <c r="L1452" s="4"/>
      <c r="M1452" s="4"/>
      <c r="N1452" s="4"/>
      <c r="O1452" s="4"/>
    </row>
    <row r="1453" spans="2:15" x14ac:dyDescent="0.2">
      <c r="B1453" s="4"/>
      <c r="C1453" s="6"/>
      <c r="D1453" s="4"/>
      <c r="E1453" s="4"/>
      <c r="F1453" s="4"/>
      <c r="G1453" s="4"/>
      <c r="H1453" s="4"/>
      <c r="I1453" s="4"/>
      <c r="J1453" s="4"/>
      <c r="K1453" s="4"/>
      <c r="L1453" s="4"/>
      <c r="M1453" s="4"/>
      <c r="N1453" s="4"/>
      <c r="O1453" s="4"/>
    </row>
    <row r="1454" spans="2:15" x14ac:dyDescent="0.2">
      <c r="B1454" s="4"/>
      <c r="C1454" s="6"/>
      <c r="D1454" s="4"/>
      <c r="E1454" s="4"/>
      <c r="F1454" s="4"/>
      <c r="G1454" s="4"/>
      <c r="H1454" s="4"/>
      <c r="I1454" s="4"/>
      <c r="J1454" s="4"/>
      <c r="K1454" s="4"/>
      <c r="L1454" s="4"/>
      <c r="M1454" s="4"/>
      <c r="N1454" s="4"/>
      <c r="O1454" s="4"/>
    </row>
    <row r="1455" spans="2:15" x14ac:dyDescent="0.2">
      <c r="B1455" s="4"/>
      <c r="C1455" s="6"/>
      <c r="D1455" s="4"/>
      <c r="E1455" s="4"/>
      <c r="F1455" s="4"/>
      <c r="G1455" s="4"/>
      <c r="H1455" s="4"/>
      <c r="I1455" s="4"/>
      <c r="J1455" s="4"/>
      <c r="K1455" s="4"/>
      <c r="L1455" s="4"/>
      <c r="M1455" s="4"/>
      <c r="N1455" s="4"/>
      <c r="O1455" s="4"/>
    </row>
    <row r="1456" spans="2:15" x14ac:dyDescent="0.2">
      <c r="B1456" s="4"/>
      <c r="C1456" s="6"/>
      <c r="D1456" s="4"/>
      <c r="E1456" s="4"/>
      <c r="F1456" s="4"/>
      <c r="G1456" s="4"/>
      <c r="H1456" s="4"/>
      <c r="I1456" s="4"/>
      <c r="J1456" s="4"/>
      <c r="K1456" s="4"/>
      <c r="L1456" s="4"/>
      <c r="M1456" s="4"/>
      <c r="N1456" s="4"/>
      <c r="O1456" s="4"/>
    </row>
    <row r="1457" spans="2:15" x14ac:dyDescent="0.2">
      <c r="B1457" s="4"/>
      <c r="C1457" s="6"/>
      <c r="D1457" s="4"/>
      <c r="E1457" s="4"/>
      <c r="F1457" s="4"/>
      <c r="G1457" s="4"/>
      <c r="H1457" s="4"/>
      <c r="I1457" s="4"/>
      <c r="J1457" s="4"/>
      <c r="K1457" s="4"/>
      <c r="L1457" s="4"/>
      <c r="M1457" s="4"/>
      <c r="N1457" s="4"/>
      <c r="O1457" s="4"/>
    </row>
    <row r="1458" spans="2:15" x14ac:dyDescent="0.2">
      <c r="B1458" s="4"/>
      <c r="C1458" s="6"/>
      <c r="D1458" s="4"/>
      <c r="E1458" s="4"/>
      <c r="F1458" s="4"/>
      <c r="G1458" s="4"/>
      <c r="H1458" s="4"/>
      <c r="I1458" s="4"/>
      <c r="J1458" s="4"/>
      <c r="K1458" s="4"/>
      <c r="L1458" s="4"/>
      <c r="M1458" s="4"/>
      <c r="N1458" s="4"/>
      <c r="O1458" s="4"/>
    </row>
    <row r="1459" spans="2:15" x14ac:dyDescent="0.2">
      <c r="B1459" s="4"/>
      <c r="C1459" s="6"/>
      <c r="D1459" s="4"/>
      <c r="E1459" s="4"/>
      <c r="F1459" s="4"/>
      <c r="G1459" s="4"/>
      <c r="H1459" s="4"/>
      <c r="I1459" s="4"/>
      <c r="J1459" s="4"/>
      <c r="K1459" s="4"/>
      <c r="L1459" s="4"/>
      <c r="M1459" s="4"/>
      <c r="N1459" s="4"/>
      <c r="O1459" s="4"/>
    </row>
    <row r="1460" spans="2:15" x14ac:dyDescent="0.2">
      <c r="B1460" s="4"/>
      <c r="C1460" s="6"/>
      <c r="D1460" s="4"/>
      <c r="E1460" s="4"/>
      <c r="F1460" s="4"/>
      <c r="G1460" s="4"/>
      <c r="H1460" s="4"/>
      <c r="I1460" s="4"/>
      <c r="J1460" s="4"/>
      <c r="K1460" s="4"/>
      <c r="L1460" s="4"/>
      <c r="M1460" s="4"/>
      <c r="N1460" s="4"/>
      <c r="O1460" s="4"/>
    </row>
    <row r="1461" spans="2:15" x14ac:dyDescent="0.2">
      <c r="B1461" s="4"/>
      <c r="C1461" s="6"/>
      <c r="D1461" s="4"/>
      <c r="E1461" s="4"/>
      <c r="F1461" s="4"/>
      <c r="G1461" s="4"/>
      <c r="H1461" s="4"/>
      <c r="I1461" s="4"/>
      <c r="J1461" s="4"/>
      <c r="K1461" s="4"/>
      <c r="L1461" s="4"/>
      <c r="M1461" s="4"/>
      <c r="N1461" s="4"/>
      <c r="O1461" s="4"/>
    </row>
    <row r="1462" spans="2:15" x14ac:dyDescent="0.2">
      <c r="B1462" s="4"/>
      <c r="C1462" s="6"/>
      <c r="D1462" s="4"/>
      <c r="E1462" s="4"/>
      <c r="F1462" s="4"/>
      <c r="G1462" s="4"/>
      <c r="H1462" s="4"/>
      <c r="I1462" s="4"/>
      <c r="J1462" s="4"/>
      <c r="K1462" s="4"/>
      <c r="L1462" s="4"/>
      <c r="M1462" s="4"/>
      <c r="N1462" s="4"/>
      <c r="O1462" s="4"/>
    </row>
    <row r="1463" spans="2:15" x14ac:dyDescent="0.2">
      <c r="B1463" s="4"/>
      <c r="C1463" s="6"/>
      <c r="D1463" s="4"/>
      <c r="E1463" s="4"/>
      <c r="F1463" s="4"/>
      <c r="G1463" s="4"/>
      <c r="H1463" s="4"/>
      <c r="I1463" s="4"/>
      <c r="J1463" s="4"/>
      <c r="K1463" s="4"/>
      <c r="L1463" s="4"/>
      <c r="M1463" s="4"/>
      <c r="N1463" s="4"/>
      <c r="O1463" s="4"/>
    </row>
    <row r="1464" spans="2:15" x14ac:dyDescent="0.2">
      <c r="B1464" s="4"/>
      <c r="C1464" s="6"/>
      <c r="D1464" s="4"/>
      <c r="E1464" s="4"/>
      <c r="F1464" s="4"/>
      <c r="G1464" s="4"/>
      <c r="H1464" s="4"/>
      <c r="I1464" s="4"/>
      <c r="J1464" s="4"/>
      <c r="K1464" s="4"/>
      <c r="L1464" s="4"/>
      <c r="M1464" s="4"/>
      <c r="N1464" s="4"/>
      <c r="O1464" s="4"/>
    </row>
    <row r="1465" spans="2:15" x14ac:dyDescent="0.2">
      <c r="B1465" s="4"/>
      <c r="C1465" s="6"/>
      <c r="D1465" s="4"/>
      <c r="E1465" s="4"/>
      <c r="F1465" s="4"/>
      <c r="G1465" s="4"/>
      <c r="H1465" s="4"/>
      <c r="I1465" s="4"/>
      <c r="J1465" s="4"/>
      <c r="K1465" s="4"/>
      <c r="L1465" s="4"/>
      <c r="M1465" s="4"/>
      <c r="N1465" s="4"/>
      <c r="O1465" s="4"/>
    </row>
    <row r="1466" spans="2:15" x14ac:dyDescent="0.2">
      <c r="B1466" s="4"/>
      <c r="C1466" s="6"/>
      <c r="D1466" s="4"/>
      <c r="E1466" s="4"/>
      <c r="F1466" s="4"/>
      <c r="G1466" s="4"/>
      <c r="H1466" s="4"/>
      <c r="I1466" s="4"/>
      <c r="J1466" s="4"/>
      <c r="K1466" s="4"/>
      <c r="L1466" s="4"/>
      <c r="M1466" s="4"/>
      <c r="N1466" s="4"/>
      <c r="O1466" s="4"/>
    </row>
    <row r="1467" spans="2:15" x14ac:dyDescent="0.2">
      <c r="B1467" s="4"/>
      <c r="C1467" s="6"/>
      <c r="D1467" s="4"/>
      <c r="E1467" s="4"/>
      <c r="F1467" s="4"/>
      <c r="G1467" s="4"/>
      <c r="H1467" s="4"/>
      <c r="I1467" s="4"/>
      <c r="J1467" s="4"/>
      <c r="K1467" s="4"/>
      <c r="L1467" s="4"/>
      <c r="M1467" s="4"/>
      <c r="N1467" s="4"/>
      <c r="O1467" s="4"/>
    </row>
    <row r="1468" spans="2:15" x14ac:dyDescent="0.2">
      <c r="B1468" s="4"/>
      <c r="C1468" s="6"/>
      <c r="D1468" s="4"/>
      <c r="E1468" s="4"/>
      <c r="F1468" s="4"/>
      <c r="G1468" s="4"/>
      <c r="H1468" s="4"/>
      <c r="I1468" s="4"/>
      <c r="J1468" s="4"/>
      <c r="K1468" s="4"/>
      <c r="L1468" s="4"/>
      <c r="M1468" s="4"/>
      <c r="N1468" s="4"/>
      <c r="O1468" s="4"/>
    </row>
    <row r="1469" spans="2:15" x14ac:dyDescent="0.2">
      <c r="B1469" s="4"/>
      <c r="C1469" s="6"/>
      <c r="D1469" s="4"/>
      <c r="E1469" s="4"/>
      <c r="F1469" s="4"/>
      <c r="G1469" s="4"/>
      <c r="H1469" s="4"/>
      <c r="I1469" s="4"/>
      <c r="J1469" s="4"/>
      <c r="K1469" s="4"/>
      <c r="L1469" s="4"/>
      <c r="M1469" s="4"/>
      <c r="N1469" s="4"/>
      <c r="O1469" s="4"/>
    </row>
    <row r="1470" spans="2:15" x14ac:dyDescent="0.2">
      <c r="B1470" s="4"/>
      <c r="C1470" s="6"/>
      <c r="D1470" s="4"/>
      <c r="E1470" s="4"/>
      <c r="F1470" s="4"/>
      <c r="G1470" s="4"/>
      <c r="H1470" s="4"/>
      <c r="I1470" s="4"/>
      <c r="J1470" s="4"/>
      <c r="K1470" s="4"/>
      <c r="L1470" s="4"/>
      <c r="M1470" s="4"/>
      <c r="N1470" s="4"/>
      <c r="O1470" s="4"/>
    </row>
    <row r="1471" spans="2:15" x14ac:dyDescent="0.2">
      <c r="B1471" s="4"/>
      <c r="C1471" s="6"/>
      <c r="D1471" s="4"/>
      <c r="E1471" s="4"/>
      <c r="F1471" s="4"/>
      <c r="G1471" s="4"/>
      <c r="H1471" s="4"/>
      <c r="I1471" s="4"/>
      <c r="J1471" s="4"/>
      <c r="K1471" s="4"/>
      <c r="L1471" s="4"/>
      <c r="M1471" s="4"/>
      <c r="N1471" s="4"/>
      <c r="O1471" s="4"/>
    </row>
    <row r="1472" spans="2:15" x14ac:dyDescent="0.2">
      <c r="B1472" s="4"/>
      <c r="C1472" s="6"/>
      <c r="D1472" s="4"/>
      <c r="E1472" s="4"/>
      <c r="F1472" s="4"/>
      <c r="G1472" s="4"/>
      <c r="H1472" s="4"/>
      <c r="I1472" s="4"/>
      <c r="J1472" s="4"/>
      <c r="K1472" s="4"/>
      <c r="L1472" s="4"/>
      <c r="M1472" s="4"/>
      <c r="N1472" s="4"/>
      <c r="O1472" s="4"/>
    </row>
    <row r="1473" spans="2:15" x14ac:dyDescent="0.2">
      <c r="B1473" s="4"/>
      <c r="C1473" s="6"/>
      <c r="D1473" s="4"/>
      <c r="E1473" s="4"/>
      <c r="F1473" s="4"/>
      <c r="G1473" s="4"/>
      <c r="H1473" s="4"/>
      <c r="I1473" s="4"/>
      <c r="J1473" s="4"/>
      <c r="K1473" s="4"/>
      <c r="L1473" s="4"/>
      <c r="M1473" s="4"/>
      <c r="N1473" s="4"/>
      <c r="O1473" s="4"/>
    </row>
    <row r="1474" spans="2:15" x14ac:dyDescent="0.2">
      <c r="B1474" s="4"/>
      <c r="C1474" s="6"/>
      <c r="D1474" s="4"/>
      <c r="E1474" s="4"/>
      <c r="F1474" s="4"/>
      <c r="G1474" s="4"/>
      <c r="H1474" s="4"/>
      <c r="I1474" s="4"/>
      <c r="J1474" s="4"/>
      <c r="K1474" s="4"/>
      <c r="L1474" s="4"/>
      <c r="M1474" s="4"/>
      <c r="N1474" s="4"/>
      <c r="O1474" s="4"/>
    </row>
    <row r="1475" spans="2:15" x14ac:dyDescent="0.2">
      <c r="B1475" s="4"/>
      <c r="C1475" s="6"/>
      <c r="D1475" s="4"/>
      <c r="E1475" s="4"/>
      <c r="F1475" s="4"/>
      <c r="G1475" s="4"/>
      <c r="H1475" s="4"/>
      <c r="I1475" s="4"/>
      <c r="J1475" s="4"/>
      <c r="K1475" s="4"/>
      <c r="L1475" s="4"/>
      <c r="M1475" s="4"/>
      <c r="N1475" s="4"/>
      <c r="O1475" s="4"/>
    </row>
    <row r="1476" spans="2:15" x14ac:dyDescent="0.2">
      <c r="B1476" s="4"/>
      <c r="C1476" s="6"/>
      <c r="D1476" s="4"/>
      <c r="E1476" s="4"/>
      <c r="F1476" s="4"/>
      <c r="G1476" s="4"/>
      <c r="H1476" s="4"/>
      <c r="I1476" s="4"/>
      <c r="J1476" s="4"/>
      <c r="K1476" s="4"/>
      <c r="L1476" s="4"/>
      <c r="M1476" s="4"/>
      <c r="N1476" s="4"/>
      <c r="O1476" s="4"/>
    </row>
    <row r="1477" spans="2:15" x14ac:dyDescent="0.2">
      <c r="B1477" s="4"/>
      <c r="C1477" s="6"/>
      <c r="D1477" s="4"/>
      <c r="E1477" s="4"/>
      <c r="F1477" s="4"/>
      <c r="G1477" s="4"/>
      <c r="H1477" s="4"/>
      <c r="I1477" s="4"/>
      <c r="J1477" s="4"/>
      <c r="K1477" s="4"/>
      <c r="L1477" s="4"/>
      <c r="M1477" s="4"/>
      <c r="N1477" s="4"/>
      <c r="O1477" s="4"/>
    </row>
    <row r="1478" spans="2:15" x14ac:dyDescent="0.2">
      <c r="B1478" s="4"/>
      <c r="C1478" s="6"/>
      <c r="D1478" s="4"/>
      <c r="E1478" s="4"/>
      <c r="F1478" s="4"/>
      <c r="G1478" s="4"/>
      <c r="H1478" s="4"/>
      <c r="I1478" s="4"/>
      <c r="J1478" s="4"/>
      <c r="K1478" s="4"/>
      <c r="L1478" s="4"/>
      <c r="M1478" s="4"/>
      <c r="N1478" s="4"/>
      <c r="O1478" s="4"/>
    </row>
    <row r="1479" spans="2:15" x14ac:dyDescent="0.2">
      <c r="B1479" s="4"/>
      <c r="C1479" s="6"/>
      <c r="D1479" s="4"/>
      <c r="E1479" s="4"/>
      <c r="F1479" s="4"/>
      <c r="G1479" s="4"/>
      <c r="H1479" s="4"/>
      <c r="I1479" s="4"/>
      <c r="J1479" s="4"/>
      <c r="K1479" s="4"/>
      <c r="L1479" s="4"/>
      <c r="M1479" s="4"/>
      <c r="N1479" s="4"/>
      <c r="O1479" s="4"/>
    </row>
    <row r="1480" spans="2:15" x14ac:dyDescent="0.2">
      <c r="B1480" s="4"/>
      <c r="C1480" s="6"/>
      <c r="D1480" s="4"/>
      <c r="E1480" s="4"/>
      <c r="F1480" s="4"/>
      <c r="G1480" s="4"/>
      <c r="H1480" s="4"/>
      <c r="I1480" s="4"/>
      <c r="J1480" s="4"/>
      <c r="K1480" s="4"/>
      <c r="L1480" s="4"/>
      <c r="M1480" s="4"/>
      <c r="N1480" s="4"/>
      <c r="O1480" s="4"/>
    </row>
    <row r="1481" spans="2:15" x14ac:dyDescent="0.2">
      <c r="B1481" s="4"/>
      <c r="C1481" s="6"/>
      <c r="D1481" s="4"/>
      <c r="E1481" s="4"/>
      <c r="F1481" s="4"/>
      <c r="G1481" s="4"/>
      <c r="H1481" s="4"/>
      <c r="I1481" s="4"/>
      <c r="J1481" s="4"/>
      <c r="K1481" s="4"/>
      <c r="L1481" s="4"/>
      <c r="M1481" s="4"/>
      <c r="N1481" s="4"/>
      <c r="O1481" s="4"/>
    </row>
    <row r="1482" spans="2:15" x14ac:dyDescent="0.2">
      <c r="B1482" s="4"/>
      <c r="C1482" s="6"/>
      <c r="D1482" s="4"/>
      <c r="E1482" s="4"/>
      <c r="F1482" s="4"/>
      <c r="G1482" s="4"/>
      <c r="H1482" s="4"/>
      <c r="I1482" s="4"/>
      <c r="J1482" s="4"/>
      <c r="K1482" s="4"/>
      <c r="L1482" s="4"/>
      <c r="M1482" s="4"/>
      <c r="N1482" s="4"/>
      <c r="O1482" s="4"/>
    </row>
    <row r="1483" spans="2:15" x14ac:dyDescent="0.2">
      <c r="B1483" s="4"/>
      <c r="C1483" s="6"/>
      <c r="D1483" s="4"/>
      <c r="E1483" s="4"/>
      <c r="F1483" s="4"/>
      <c r="G1483" s="4"/>
      <c r="H1483" s="4"/>
      <c r="I1483" s="4"/>
      <c r="J1483" s="4"/>
      <c r="K1483" s="4"/>
      <c r="L1483" s="4"/>
      <c r="M1483" s="4"/>
      <c r="N1483" s="4"/>
      <c r="O1483" s="4"/>
    </row>
    <row r="1484" spans="2:15" x14ac:dyDescent="0.2">
      <c r="B1484" s="4"/>
      <c r="C1484" s="6"/>
      <c r="D1484" s="4"/>
      <c r="E1484" s="4"/>
      <c r="F1484" s="4"/>
      <c r="G1484" s="4"/>
      <c r="H1484" s="4"/>
      <c r="I1484" s="4"/>
      <c r="J1484" s="4"/>
      <c r="K1484" s="4"/>
      <c r="L1484" s="4"/>
      <c r="M1484" s="4"/>
      <c r="N1484" s="4"/>
      <c r="O1484" s="4"/>
    </row>
    <row r="1485" spans="2:15" x14ac:dyDescent="0.2">
      <c r="B1485" s="4"/>
      <c r="C1485" s="6"/>
      <c r="D1485" s="4"/>
      <c r="E1485" s="4"/>
      <c r="F1485" s="4"/>
      <c r="G1485" s="4"/>
      <c r="H1485" s="4"/>
      <c r="I1485" s="4"/>
      <c r="J1485" s="4"/>
      <c r="K1485" s="4"/>
      <c r="L1485" s="4"/>
      <c r="M1485" s="4"/>
      <c r="N1485" s="4"/>
      <c r="O1485" s="4"/>
    </row>
    <row r="1486" spans="2:15" x14ac:dyDescent="0.2">
      <c r="B1486" s="4"/>
      <c r="C1486" s="6"/>
      <c r="D1486" s="4"/>
      <c r="E1486" s="4"/>
      <c r="F1486" s="4"/>
      <c r="G1486" s="4"/>
      <c r="H1486" s="4"/>
      <c r="I1486" s="4"/>
      <c r="J1486" s="4"/>
      <c r="K1486" s="4"/>
      <c r="L1486" s="4"/>
      <c r="M1486" s="4"/>
      <c r="N1486" s="4"/>
      <c r="O1486" s="4"/>
    </row>
    <row r="1487" spans="2:15" x14ac:dyDescent="0.2">
      <c r="B1487" s="4"/>
      <c r="C1487" s="6"/>
      <c r="D1487" s="4"/>
      <c r="E1487" s="4"/>
      <c r="F1487" s="4"/>
      <c r="G1487" s="4"/>
      <c r="H1487" s="4"/>
      <c r="I1487" s="4"/>
      <c r="J1487" s="4"/>
      <c r="K1487" s="4"/>
      <c r="L1487" s="4"/>
      <c r="M1487" s="4"/>
      <c r="N1487" s="4"/>
      <c r="O1487" s="4"/>
    </row>
    <row r="1488" spans="2:15" x14ac:dyDescent="0.2">
      <c r="B1488" s="4"/>
      <c r="C1488" s="6"/>
      <c r="D1488" s="4"/>
      <c r="E1488" s="4"/>
      <c r="F1488" s="4"/>
      <c r="G1488" s="4"/>
      <c r="H1488" s="4"/>
      <c r="I1488" s="4"/>
      <c r="J1488" s="4"/>
      <c r="K1488" s="4"/>
      <c r="L1488" s="4"/>
      <c r="M1488" s="4"/>
      <c r="N1488" s="4"/>
      <c r="O1488" s="4"/>
    </row>
    <row r="1489" spans="2:15" x14ac:dyDescent="0.2">
      <c r="B1489" s="4"/>
      <c r="C1489" s="6"/>
      <c r="D1489" s="4"/>
      <c r="E1489" s="4"/>
      <c r="F1489" s="4"/>
      <c r="G1489" s="4"/>
      <c r="H1489" s="4"/>
      <c r="I1489" s="4"/>
      <c r="J1489" s="4"/>
      <c r="K1489" s="4"/>
      <c r="L1489" s="4"/>
      <c r="M1489" s="4"/>
      <c r="N1489" s="4"/>
      <c r="O1489" s="4"/>
    </row>
    <row r="1490" spans="2:15" x14ac:dyDescent="0.2">
      <c r="B1490" s="4"/>
      <c r="C1490" s="6"/>
      <c r="D1490" s="4"/>
      <c r="E1490" s="4"/>
      <c r="F1490" s="4"/>
      <c r="G1490" s="4"/>
      <c r="H1490" s="4"/>
      <c r="I1490" s="4"/>
      <c r="J1490" s="4"/>
      <c r="K1490" s="4"/>
      <c r="L1490" s="4"/>
      <c r="M1490" s="4"/>
      <c r="N1490" s="4"/>
      <c r="O1490" s="4"/>
    </row>
    <row r="1491" spans="2:15" x14ac:dyDescent="0.2">
      <c r="B1491" s="4"/>
      <c r="C1491" s="6"/>
      <c r="D1491" s="4"/>
      <c r="E1491" s="4"/>
      <c r="F1491" s="4"/>
      <c r="G1491" s="4"/>
      <c r="H1491" s="4"/>
      <c r="I1491" s="4"/>
      <c r="J1491" s="4"/>
      <c r="K1491" s="4"/>
      <c r="L1491" s="4"/>
      <c r="M1491" s="4"/>
      <c r="N1491" s="4"/>
      <c r="O1491" s="4"/>
    </row>
    <row r="1492" spans="2:15" x14ac:dyDescent="0.2">
      <c r="B1492" s="4"/>
      <c r="C1492" s="6"/>
      <c r="D1492" s="4"/>
      <c r="E1492" s="4"/>
      <c r="F1492" s="4"/>
      <c r="G1492" s="4"/>
      <c r="H1492" s="4"/>
      <c r="I1492" s="4"/>
      <c r="J1492" s="4"/>
      <c r="K1492" s="4"/>
      <c r="L1492" s="4"/>
      <c r="M1492" s="4"/>
      <c r="N1492" s="4"/>
      <c r="O1492" s="4"/>
    </row>
    <row r="1493" spans="2:15" x14ac:dyDescent="0.2">
      <c r="B1493" s="4"/>
      <c r="C1493" s="6"/>
      <c r="D1493" s="4"/>
      <c r="E1493" s="4"/>
      <c r="F1493" s="4"/>
      <c r="G1493" s="4"/>
      <c r="H1493" s="4"/>
      <c r="I1493" s="4"/>
      <c r="J1493" s="4"/>
      <c r="K1493" s="4"/>
      <c r="L1493" s="4"/>
      <c r="M1493" s="4"/>
      <c r="N1493" s="4"/>
      <c r="O1493" s="4"/>
    </row>
    <row r="1494" spans="2:15" x14ac:dyDescent="0.2">
      <c r="B1494" s="4"/>
      <c r="C1494" s="6"/>
      <c r="D1494" s="4"/>
      <c r="E1494" s="4"/>
      <c r="F1494" s="4"/>
      <c r="G1494" s="4"/>
      <c r="H1494" s="4"/>
      <c r="I1494" s="4"/>
      <c r="J1494" s="4"/>
      <c r="K1494" s="4"/>
      <c r="L1494" s="4"/>
      <c r="M1494" s="4"/>
      <c r="N1494" s="4"/>
      <c r="O1494" s="4"/>
    </row>
    <row r="1495" spans="2:15" x14ac:dyDescent="0.2">
      <c r="B1495" s="4"/>
      <c r="C1495" s="6"/>
      <c r="D1495" s="4"/>
      <c r="E1495" s="4"/>
      <c r="F1495" s="4"/>
      <c r="G1495" s="4"/>
      <c r="H1495" s="4"/>
      <c r="I1495" s="4"/>
      <c r="J1495" s="4"/>
      <c r="K1495" s="4"/>
      <c r="L1495" s="4"/>
      <c r="M1495" s="4"/>
      <c r="N1495" s="4"/>
      <c r="O1495" s="4"/>
    </row>
    <row r="1496" spans="2:15" x14ac:dyDescent="0.2">
      <c r="B1496" s="4"/>
      <c r="C1496" s="6"/>
      <c r="D1496" s="4"/>
      <c r="E1496" s="4"/>
      <c r="F1496" s="4"/>
      <c r="G1496" s="4"/>
      <c r="H1496" s="4"/>
      <c r="I1496" s="4"/>
      <c r="J1496" s="4"/>
      <c r="K1496" s="4"/>
      <c r="L1496" s="4"/>
      <c r="M1496" s="4"/>
      <c r="N1496" s="4"/>
      <c r="O1496" s="4"/>
    </row>
    <row r="1497" spans="2:15" x14ac:dyDescent="0.2">
      <c r="B1497" s="4"/>
      <c r="C1497" s="6"/>
      <c r="D1497" s="4"/>
      <c r="E1497" s="4"/>
      <c r="F1497" s="4"/>
      <c r="G1497" s="4"/>
      <c r="H1497" s="4"/>
      <c r="I1497" s="4"/>
      <c r="J1497" s="4"/>
      <c r="K1497" s="4"/>
      <c r="L1497" s="4"/>
      <c r="M1497" s="4"/>
      <c r="N1497" s="4"/>
      <c r="O1497" s="4"/>
    </row>
    <row r="1498" spans="2:15" x14ac:dyDescent="0.2">
      <c r="B1498" s="4"/>
      <c r="C1498" s="6"/>
      <c r="D1498" s="4"/>
      <c r="E1498" s="4"/>
      <c r="F1498" s="4"/>
      <c r="G1498" s="4"/>
      <c r="H1498" s="4"/>
      <c r="I1498" s="4"/>
      <c r="J1498" s="4"/>
      <c r="K1498" s="4"/>
      <c r="L1498" s="4"/>
      <c r="M1498" s="4"/>
      <c r="N1498" s="4"/>
      <c r="O1498" s="4"/>
    </row>
    <row r="1499" spans="2:15" x14ac:dyDescent="0.2">
      <c r="B1499" s="4"/>
      <c r="C1499" s="6"/>
      <c r="D1499" s="4"/>
      <c r="E1499" s="4"/>
      <c r="F1499" s="4"/>
      <c r="G1499" s="4"/>
      <c r="H1499" s="4"/>
      <c r="I1499" s="4"/>
      <c r="J1499" s="4"/>
      <c r="K1499" s="4"/>
      <c r="L1499" s="4"/>
      <c r="M1499" s="4"/>
      <c r="N1499" s="4"/>
      <c r="O1499" s="4"/>
    </row>
    <row r="1500" spans="2:15" x14ac:dyDescent="0.2">
      <c r="B1500" s="4"/>
      <c r="C1500" s="6"/>
      <c r="D1500" s="4"/>
      <c r="E1500" s="4"/>
      <c r="F1500" s="4"/>
      <c r="G1500" s="4"/>
      <c r="H1500" s="4"/>
      <c r="I1500" s="4"/>
      <c r="J1500" s="4"/>
      <c r="K1500" s="4"/>
      <c r="L1500" s="4"/>
      <c r="M1500" s="4"/>
      <c r="N1500" s="4"/>
      <c r="O1500" s="4"/>
    </row>
    <row r="1501" spans="2:15" x14ac:dyDescent="0.2">
      <c r="B1501" s="4"/>
      <c r="C1501" s="6"/>
      <c r="D1501" s="4"/>
      <c r="E1501" s="4"/>
      <c r="F1501" s="4"/>
      <c r="G1501" s="4"/>
      <c r="H1501" s="4"/>
      <c r="I1501" s="4"/>
      <c r="J1501" s="4"/>
      <c r="K1501" s="4"/>
      <c r="L1501" s="4"/>
      <c r="M1501" s="4"/>
      <c r="N1501" s="4"/>
      <c r="O1501" s="4"/>
    </row>
    <row r="1502" spans="2:15" x14ac:dyDescent="0.2">
      <c r="B1502" s="4"/>
      <c r="C1502" s="6"/>
      <c r="D1502" s="4"/>
      <c r="E1502" s="4"/>
      <c r="F1502" s="4"/>
      <c r="G1502" s="4"/>
      <c r="H1502" s="4"/>
      <c r="I1502" s="4"/>
      <c r="J1502" s="4"/>
      <c r="K1502" s="4"/>
      <c r="L1502" s="4"/>
      <c r="M1502" s="4"/>
      <c r="N1502" s="4"/>
      <c r="O1502" s="4"/>
    </row>
    <row r="1503" spans="2:15" x14ac:dyDescent="0.2">
      <c r="B1503" s="4"/>
      <c r="C1503" s="6"/>
      <c r="D1503" s="4"/>
      <c r="E1503" s="4"/>
      <c r="F1503" s="4"/>
      <c r="G1503" s="4"/>
      <c r="H1503" s="4"/>
      <c r="I1503" s="4"/>
      <c r="J1503" s="4"/>
      <c r="K1503" s="4"/>
      <c r="L1503" s="4"/>
      <c r="M1503" s="4"/>
      <c r="N1503" s="4"/>
      <c r="O1503" s="4"/>
    </row>
    <row r="1504" spans="2:15" x14ac:dyDescent="0.2">
      <c r="B1504" s="4"/>
      <c r="C1504" s="6"/>
      <c r="D1504" s="4"/>
      <c r="E1504" s="4"/>
      <c r="F1504" s="4"/>
      <c r="G1504" s="4"/>
      <c r="H1504" s="4"/>
      <c r="I1504" s="4"/>
      <c r="J1504" s="4"/>
      <c r="K1504" s="4"/>
      <c r="L1504" s="4"/>
      <c r="M1504" s="4"/>
      <c r="N1504" s="4"/>
      <c r="O1504" s="4"/>
    </row>
    <row r="1505" spans="2:15" x14ac:dyDescent="0.2">
      <c r="B1505" s="4"/>
      <c r="C1505" s="6"/>
      <c r="D1505" s="4"/>
      <c r="E1505" s="4"/>
      <c r="F1505" s="4"/>
      <c r="G1505" s="4"/>
      <c r="H1505" s="4"/>
      <c r="I1505" s="4"/>
      <c r="J1505" s="4"/>
      <c r="K1505" s="4"/>
      <c r="L1505" s="4"/>
      <c r="M1505" s="4"/>
      <c r="N1505" s="4"/>
      <c r="O1505" s="4"/>
    </row>
    <row r="1506" spans="2:15" x14ac:dyDescent="0.2">
      <c r="B1506" s="4"/>
      <c r="C1506" s="6"/>
      <c r="D1506" s="4"/>
      <c r="E1506" s="4"/>
      <c r="F1506" s="4"/>
      <c r="G1506" s="4"/>
      <c r="H1506" s="4"/>
      <c r="I1506" s="4"/>
      <c r="J1506" s="4"/>
      <c r="K1506" s="4"/>
      <c r="L1506" s="4"/>
      <c r="M1506" s="4"/>
      <c r="N1506" s="4"/>
      <c r="O1506" s="4"/>
    </row>
    <row r="1507" spans="2:15" x14ac:dyDescent="0.2">
      <c r="B1507" s="4"/>
      <c r="C1507" s="6"/>
      <c r="D1507" s="4"/>
      <c r="E1507" s="4"/>
      <c r="F1507" s="4"/>
      <c r="G1507" s="4"/>
      <c r="H1507" s="4"/>
      <c r="I1507" s="4"/>
      <c r="J1507" s="4"/>
      <c r="K1507" s="4"/>
      <c r="L1507" s="4"/>
      <c r="M1507" s="4"/>
      <c r="N1507" s="4"/>
      <c r="O1507" s="4"/>
    </row>
    <row r="1508" spans="2:15" x14ac:dyDescent="0.2">
      <c r="B1508" s="4"/>
      <c r="C1508" s="6"/>
      <c r="D1508" s="4"/>
      <c r="E1508" s="4"/>
      <c r="F1508" s="4"/>
      <c r="G1508" s="4"/>
      <c r="H1508" s="4"/>
      <c r="I1508" s="4"/>
      <c r="J1508" s="4"/>
      <c r="K1508" s="4"/>
      <c r="L1508" s="4"/>
      <c r="M1508" s="4"/>
      <c r="N1508" s="4"/>
      <c r="O1508" s="4"/>
    </row>
    <row r="1509" spans="2:15" x14ac:dyDescent="0.2">
      <c r="B1509" s="4"/>
      <c r="C1509" s="6"/>
      <c r="D1509" s="4"/>
      <c r="E1509" s="4"/>
      <c r="F1509" s="4"/>
      <c r="G1509" s="4"/>
      <c r="H1509" s="4"/>
      <c r="I1509" s="4"/>
      <c r="J1509" s="4"/>
      <c r="K1509" s="4"/>
      <c r="L1509" s="4"/>
      <c r="M1509" s="4"/>
      <c r="N1509" s="4"/>
      <c r="O1509" s="4"/>
    </row>
    <row r="1510" spans="2:15" x14ac:dyDescent="0.2">
      <c r="B1510" s="4"/>
      <c r="C1510" s="6"/>
      <c r="D1510" s="4"/>
      <c r="E1510" s="4"/>
      <c r="F1510" s="4"/>
      <c r="G1510" s="4"/>
      <c r="H1510" s="4"/>
      <c r="I1510" s="4"/>
      <c r="J1510" s="4"/>
      <c r="K1510" s="4"/>
      <c r="L1510" s="4"/>
      <c r="M1510" s="4"/>
      <c r="N1510" s="4"/>
      <c r="O1510" s="4"/>
    </row>
    <row r="1511" spans="2:15" x14ac:dyDescent="0.2">
      <c r="B1511" s="4"/>
      <c r="C1511" s="6"/>
      <c r="D1511" s="4"/>
      <c r="E1511" s="4"/>
      <c r="F1511" s="4"/>
      <c r="G1511" s="4"/>
      <c r="H1511" s="4"/>
      <c r="I1511" s="4"/>
      <c r="J1511" s="4"/>
      <c r="K1511" s="4"/>
      <c r="L1511" s="4"/>
      <c r="M1511" s="4"/>
      <c r="N1511" s="4"/>
      <c r="O1511" s="4"/>
    </row>
    <row r="1512" spans="2:15" x14ac:dyDescent="0.2">
      <c r="B1512" s="4"/>
      <c r="C1512" s="6"/>
      <c r="D1512" s="4"/>
      <c r="E1512" s="4"/>
      <c r="F1512" s="4"/>
      <c r="G1512" s="4"/>
      <c r="H1512" s="4"/>
      <c r="I1512" s="4"/>
      <c r="J1512" s="4"/>
      <c r="K1512" s="4"/>
      <c r="L1512" s="4"/>
      <c r="M1512" s="4"/>
      <c r="N1512" s="4"/>
      <c r="O1512" s="4"/>
    </row>
    <row r="1513" spans="2:15" x14ac:dyDescent="0.2">
      <c r="B1513" s="4"/>
      <c r="C1513" s="6"/>
      <c r="D1513" s="4"/>
      <c r="E1513" s="4"/>
      <c r="F1513" s="4"/>
      <c r="G1513" s="4"/>
      <c r="H1513" s="4"/>
      <c r="I1513" s="4"/>
      <c r="J1513" s="4"/>
      <c r="K1513" s="4"/>
      <c r="L1513" s="4"/>
      <c r="M1513" s="4"/>
      <c r="N1513" s="4"/>
      <c r="O1513" s="4"/>
    </row>
    <row r="1514" spans="2:15" x14ac:dyDescent="0.2">
      <c r="B1514" s="4"/>
      <c r="C1514" s="6"/>
      <c r="D1514" s="4"/>
      <c r="E1514" s="4"/>
      <c r="F1514" s="4"/>
      <c r="G1514" s="4"/>
      <c r="H1514" s="4"/>
      <c r="I1514" s="4"/>
      <c r="J1514" s="4"/>
      <c r="K1514" s="4"/>
      <c r="L1514" s="4"/>
      <c r="M1514" s="4"/>
      <c r="N1514" s="4"/>
      <c r="O1514" s="4"/>
    </row>
    <row r="1515" spans="2:15" x14ac:dyDescent="0.2">
      <c r="B1515" s="4"/>
      <c r="C1515" s="6"/>
      <c r="D1515" s="4"/>
      <c r="E1515" s="4"/>
      <c r="F1515" s="4"/>
      <c r="G1515" s="4"/>
      <c r="H1515" s="4"/>
      <c r="I1515" s="4"/>
      <c r="J1515" s="4"/>
      <c r="K1515" s="4"/>
      <c r="L1515" s="4"/>
      <c r="M1515" s="4"/>
      <c r="N1515" s="4"/>
      <c r="O1515" s="4"/>
    </row>
    <row r="1516" spans="2:15" x14ac:dyDescent="0.2">
      <c r="B1516" s="4"/>
      <c r="C1516" s="6"/>
      <c r="D1516" s="4"/>
      <c r="E1516" s="4"/>
      <c r="F1516" s="4"/>
      <c r="G1516" s="4"/>
      <c r="H1516" s="4"/>
      <c r="I1516" s="4"/>
      <c r="J1516" s="4"/>
      <c r="K1516" s="4"/>
      <c r="L1516" s="4"/>
      <c r="M1516" s="4"/>
      <c r="N1516" s="4"/>
      <c r="O1516" s="4"/>
    </row>
    <row r="1517" spans="2:15" x14ac:dyDescent="0.2">
      <c r="B1517" s="4"/>
      <c r="C1517" s="6"/>
      <c r="D1517" s="4"/>
      <c r="E1517" s="4"/>
      <c r="F1517" s="4"/>
      <c r="G1517" s="4"/>
      <c r="H1517" s="4"/>
      <c r="I1517" s="4"/>
      <c r="J1517" s="4"/>
      <c r="K1517" s="4"/>
      <c r="L1517" s="4"/>
      <c r="M1517" s="4"/>
      <c r="N1517" s="4"/>
      <c r="O1517" s="4"/>
    </row>
    <row r="1518" spans="2:15" x14ac:dyDescent="0.2">
      <c r="B1518" s="4"/>
      <c r="C1518" s="6"/>
      <c r="D1518" s="4"/>
      <c r="E1518" s="4"/>
      <c r="F1518" s="4"/>
      <c r="G1518" s="4"/>
      <c r="H1518" s="4"/>
      <c r="I1518" s="4"/>
      <c r="J1518" s="4"/>
      <c r="K1518" s="4"/>
      <c r="L1518" s="4"/>
      <c r="M1518" s="4"/>
      <c r="N1518" s="4"/>
      <c r="O1518" s="4"/>
    </row>
    <row r="1519" spans="2:15" x14ac:dyDescent="0.2">
      <c r="B1519" s="4"/>
      <c r="C1519" s="6"/>
      <c r="D1519" s="4"/>
      <c r="E1519" s="4"/>
      <c r="F1519" s="4"/>
      <c r="G1519" s="4"/>
      <c r="H1519" s="4"/>
      <c r="I1519" s="4"/>
      <c r="J1519" s="4"/>
      <c r="K1519" s="4"/>
      <c r="L1519" s="4"/>
      <c r="M1519" s="4"/>
      <c r="N1519" s="4"/>
      <c r="O1519" s="4"/>
    </row>
    <row r="1520" spans="2:15" x14ac:dyDescent="0.2">
      <c r="B1520" s="4"/>
      <c r="C1520" s="6"/>
      <c r="D1520" s="4"/>
      <c r="E1520" s="4"/>
      <c r="F1520" s="4"/>
      <c r="G1520" s="4"/>
      <c r="H1520" s="4"/>
      <c r="I1520" s="4"/>
      <c r="J1520" s="4"/>
      <c r="K1520" s="4"/>
      <c r="L1520" s="4"/>
      <c r="M1520" s="4"/>
      <c r="N1520" s="4"/>
      <c r="O1520" s="4"/>
    </row>
    <row r="1521" spans="2:15" x14ac:dyDescent="0.2">
      <c r="B1521" s="4"/>
      <c r="C1521" s="6"/>
      <c r="D1521" s="4"/>
      <c r="E1521" s="4"/>
      <c r="F1521" s="4"/>
      <c r="G1521" s="4"/>
      <c r="H1521" s="4"/>
      <c r="I1521" s="4"/>
      <c r="J1521" s="4"/>
      <c r="K1521" s="4"/>
      <c r="L1521" s="4"/>
      <c r="M1521" s="4"/>
      <c r="N1521" s="4"/>
      <c r="O1521" s="4"/>
    </row>
    <row r="1522" spans="2:15" x14ac:dyDescent="0.2">
      <c r="B1522" s="4"/>
      <c r="C1522" s="6"/>
      <c r="D1522" s="4"/>
      <c r="E1522" s="4"/>
      <c r="F1522" s="4"/>
      <c r="G1522" s="4"/>
      <c r="H1522" s="4"/>
      <c r="I1522" s="4"/>
      <c r="J1522" s="4"/>
      <c r="K1522" s="4"/>
      <c r="L1522" s="4"/>
      <c r="M1522" s="4"/>
      <c r="N1522" s="4"/>
      <c r="O1522" s="4"/>
    </row>
    <row r="1523" spans="2:15" x14ac:dyDescent="0.2">
      <c r="B1523" s="4"/>
      <c r="C1523" s="6"/>
      <c r="D1523" s="4"/>
      <c r="E1523" s="4"/>
      <c r="F1523" s="4"/>
      <c r="G1523" s="4"/>
      <c r="H1523" s="4"/>
      <c r="I1523" s="4"/>
      <c r="J1523" s="4"/>
      <c r="K1523" s="4"/>
      <c r="L1523" s="4"/>
      <c r="M1523" s="4"/>
      <c r="N1523" s="4"/>
      <c r="O1523" s="4"/>
    </row>
    <row r="1524" spans="2:15" x14ac:dyDescent="0.2">
      <c r="B1524" s="4"/>
      <c r="C1524" s="6"/>
      <c r="D1524" s="4"/>
      <c r="E1524" s="4"/>
      <c r="F1524" s="4"/>
      <c r="G1524" s="4"/>
      <c r="H1524" s="4"/>
      <c r="I1524" s="4"/>
      <c r="J1524" s="4"/>
      <c r="K1524" s="4"/>
      <c r="L1524" s="4"/>
      <c r="M1524" s="4"/>
      <c r="N1524" s="4"/>
      <c r="O1524" s="4"/>
    </row>
    <row r="1525" spans="2:15" x14ac:dyDescent="0.2">
      <c r="B1525" s="4"/>
      <c r="C1525" s="6"/>
      <c r="D1525" s="4"/>
      <c r="E1525" s="4"/>
      <c r="F1525" s="4"/>
      <c r="G1525" s="4"/>
      <c r="H1525" s="4"/>
      <c r="I1525" s="4"/>
      <c r="J1525" s="4"/>
      <c r="K1525" s="4"/>
      <c r="L1525" s="4"/>
      <c r="M1525" s="4"/>
      <c r="N1525" s="4"/>
      <c r="O1525" s="4"/>
    </row>
    <row r="1526" spans="2:15" x14ac:dyDescent="0.2">
      <c r="B1526" s="4"/>
      <c r="C1526" s="6"/>
      <c r="D1526" s="4"/>
      <c r="E1526" s="4"/>
      <c r="F1526" s="4"/>
      <c r="G1526" s="4"/>
      <c r="H1526" s="4"/>
      <c r="I1526" s="4"/>
      <c r="J1526" s="4"/>
      <c r="K1526" s="4"/>
      <c r="L1526" s="4"/>
      <c r="M1526" s="4"/>
      <c r="N1526" s="4"/>
      <c r="O1526" s="4"/>
    </row>
    <row r="1527" spans="2:15" x14ac:dyDescent="0.2">
      <c r="B1527" s="4"/>
      <c r="C1527" s="6"/>
      <c r="D1527" s="4"/>
      <c r="E1527" s="4"/>
      <c r="F1527" s="4"/>
      <c r="G1527" s="4"/>
      <c r="H1527" s="4"/>
      <c r="I1527" s="4"/>
      <c r="J1527" s="4"/>
      <c r="K1527" s="4"/>
      <c r="L1527" s="4"/>
      <c r="M1527" s="4"/>
      <c r="N1527" s="4"/>
      <c r="O1527" s="4"/>
    </row>
    <row r="1528" spans="2:15" x14ac:dyDescent="0.2">
      <c r="B1528" s="4"/>
      <c r="C1528" s="6"/>
      <c r="D1528" s="4"/>
      <c r="E1528" s="4"/>
      <c r="F1528" s="4"/>
      <c r="G1528" s="4"/>
      <c r="H1528" s="4"/>
      <c r="I1528" s="4"/>
      <c r="J1528" s="4"/>
      <c r="K1528" s="4"/>
      <c r="L1528" s="4"/>
      <c r="M1528" s="4"/>
      <c r="N1528" s="4"/>
      <c r="O1528" s="4"/>
    </row>
    <row r="1529" spans="2:15" x14ac:dyDescent="0.2">
      <c r="B1529" s="4"/>
      <c r="C1529" s="6"/>
      <c r="D1529" s="4"/>
      <c r="E1529" s="4"/>
      <c r="F1529" s="4"/>
      <c r="G1529" s="4"/>
      <c r="H1529" s="4"/>
      <c r="I1529" s="4"/>
      <c r="J1529" s="4"/>
      <c r="K1529" s="4"/>
      <c r="L1529" s="4"/>
      <c r="M1529" s="4"/>
      <c r="N1529" s="4"/>
      <c r="O1529" s="4"/>
    </row>
    <row r="1530" spans="2:15" x14ac:dyDescent="0.2">
      <c r="B1530" s="4"/>
      <c r="C1530" s="6"/>
      <c r="D1530" s="4"/>
      <c r="E1530" s="4"/>
      <c r="F1530" s="4"/>
      <c r="G1530" s="4"/>
      <c r="H1530" s="4"/>
      <c r="I1530" s="4"/>
      <c r="J1530" s="4"/>
      <c r="K1530" s="4"/>
      <c r="L1530" s="4"/>
      <c r="M1530" s="4"/>
      <c r="N1530" s="4"/>
      <c r="O1530" s="4"/>
    </row>
    <row r="1531" spans="2:15" x14ac:dyDescent="0.2">
      <c r="B1531" s="4"/>
      <c r="C1531" s="6"/>
      <c r="D1531" s="4"/>
      <c r="E1531" s="4"/>
      <c r="F1531" s="4"/>
      <c r="G1531" s="4"/>
      <c r="H1531" s="4"/>
      <c r="I1531" s="4"/>
      <c r="J1531" s="4"/>
      <c r="K1531" s="4"/>
      <c r="L1531" s="4"/>
      <c r="M1531" s="4"/>
      <c r="N1531" s="4"/>
      <c r="O1531" s="4"/>
    </row>
    <row r="1532" spans="2:15" x14ac:dyDescent="0.2">
      <c r="B1532" s="4"/>
      <c r="C1532" s="6"/>
      <c r="D1532" s="4"/>
      <c r="E1532" s="4"/>
      <c r="F1532" s="4"/>
      <c r="G1532" s="4"/>
      <c r="H1532" s="4"/>
      <c r="I1532" s="4"/>
      <c r="J1532" s="4"/>
      <c r="K1532" s="4"/>
      <c r="L1532" s="4"/>
      <c r="M1532" s="4"/>
      <c r="N1532" s="4"/>
      <c r="O1532" s="4"/>
    </row>
    <row r="1533" spans="2:15" x14ac:dyDescent="0.2">
      <c r="B1533" s="4"/>
      <c r="C1533" s="6"/>
      <c r="D1533" s="4"/>
      <c r="E1533" s="4"/>
      <c r="F1533" s="4"/>
      <c r="G1533" s="4"/>
      <c r="H1533" s="4"/>
      <c r="I1533" s="4"/>
      <c r="J1533" s="4"/>
      <c r="K1533" s="4"/>
      <c r="L1533" s="4"/>
      <c r="M1533" s="4"/>
      <c r="N1533" s="4"/>
      <c r="O1533" s="4"/>
    </row>
    <row r="1534" spans="2:15" x14ac:dyDescent="0.2">
      <c r="B1534" s="4"/>
      <c r="C1534" s="6"/>
      <c r="D1534" s="4"/>
      <c r="E1534" s="4"/>
      <c r="F1534" s="4"/>
      <c r="G1534" s="4"/>
      <c r="H1534" s="4"/>
      <c r="I1534" s="4"/>
      <c r="J1534" s="4"/>
      <c r="K1534" s="4"/>
      <c r="L1534" s="4"/>
      <c r="M1534" s="4"/>
      <c r="N1534" s="4"/>
      <c r="O1534" s="4"/>
    </row>
    <row r="1535" spans="2:15" x14ac:dyDescent="0.2">
      <c r="B1535" s="4"/>
      <c r="C1535" s="6"/>
      <c r="D1535" s="4"/>
      <c r="E1535" s="4"/>
      <c r="F1535" s="4"/>
      <c r="G1535" s="4"/>
      <c r="H1535" s="4"/>
      <c r="I1535" s="4"/>
      <c r="J1535" s="4"/>
      <c r="K1535" s="4"/>
      <c r="L1535" s="4"/>
      <c r="M1535" s="4"/>
      <c r="N1535" s="4"/>
      <c r="O1535" s="4"/>
    </row>
    <row r="1536" spans="2:15" x14ac:dyDescent="0.2">
      <c r="B1536" s="4"/>
      <c r="C1536" s="6"/>
      <c r="D1536" s="4"/>
      <c r="E1536" s="4"/>
      <c r="F1536" s="4"/>
      <c r="G1536" s="4"/>
      <c r="H1536" s="4"/>
      <c r="I1536" s="4"/>
      <c r="J1536" s="4"/>
      <c r="K1536" s="4"/>
      <c r="L1536" s="4"/>
      <c r="M1536" s="4"/>
      <c r="N1536" s="4"/>
      <c r="O1536" s="4"/>
    </row>
    <row r="1537" spans="2:15" x14ac:dyDescent="0.2">
      <c r="B1537" s="4"/>
      <c r="C1537" s="6"/>
      <c r="D1537" s="4"/>
      <c r="E1537" s="4"/>
      <c r="F1537" s="4"/>
      <c r="G1537" s="4"/>
      <c r="H1537" s="4"/>
      <c r="I1537" s="4"/>
      <c r="J1537" s="4"/>
      <c r="K1537" s="4"/>
      <c r="L1537" s="4"/>
      <c r="M1537" s="4"/>
      <c r="N1537" s="4"/>
      <c r="O1537" s="4"/>
    </row>
    <row r="1538" spans="2:15" x14ac:dyDescent="0.2">
      <c r="B1538" s="4"/>
      <c r="C1538" s="6"/>
      <c r="D1538" s="4"/>
      <c r="E1538" s="4"/>
      <c r="F1538" s="4"/>
      <c r="G1538" s="4"/>
      <c r="H1538" s="4"/>
      <c r="I1538" s="4"/>
      <c r="J1538" s="4"/>
      <c r="K1538" s="4"/>
      <c r="L1538" s="4"/>
      <c r="M1538" s="4"/>
      <c r="N1538" s="4"/>
      <c r="O1538" s="4"/>
    </row>
    <row r="1539" spans="2:15" x14ac:dyDescent="0.2">
      <c r="B1539" s="4"/>
      <c r="C1539" s="6"/>
      <c r="D1539" s="4"/>
      <c r="E1539" s="4"/>
      <c r="F1539" s="4"/>
      <c r="G1539" s="4"/>
      <c r="H1539" s="4"/>
      <c r="I1539" s="4"/>
      <c r="J1539" s="4"/>
      <c r="K1539" s="4"/>
      <c r="L1539" s="4"/>
      <c r="M1539" s="4"/>
      <c r="N1539" s="4"/>
      <c r="O1539" s="4"/>
    </row>
    <row r="1540" spans="2:15" x14ac:dyDescent="0.2">
      <c r="B1540" s="4"/>
      <c r="C1540" s="6"/>
      <c r="D1540" s="4"/>
      <c r="E1540" s="4"/>
      <c r="F1540" s="4"/>
      <c r="G1540" s="4"/>
      <c r="H1540" s="4"/>
      <c r="I1540" s="4"/>
      <c r="J1540" s="4"/>
      <c r="K1540" s="4"/>
      <c r="L1540" s="4"/>
      <c r="M1540" s="4"/>
      <c r="N1540" s="4"/>
      <c r="O1540" s="4"/>
    </row>
    <row r="1541" spans="2:15" x14ac:dyDescent="0.2">
      <c r="B1541" s="4"/>
      <c r="C1541" s="6"/>
      <c r="D1541" s="4"/>
      <c r="E1541" s="4"/>
      <c r="F1541" s="4"/>
      <c r="G1541" s="4"/>
      <c r="H1541" s="4"/>
      <c r="I1541" s="4"/>
      <c r="J1541" s="4"/>
      <c r="K1541" s="4"/>
      <c r="L1541" s="4"/>
      <c r="M1541" s="4"/>
      <c r="N1541" s="4"/>
      <c r="O1541" s="4"/>
    </row>
    <row r="1542" spans="2:15" x14ac:dyDescent="0.2">
      <c r="B1542" s="4"/>
      <c r="C1542" s="6"/>
      <c r="D1542" s="4"/>
      <c r="E1542" s="4"/>
      <c r="F1542" s="4"/>
      <c r="G1542" s="4"/>
      <c r="H1542" s="4"/>
      <c r="I1542" s="4"/>
      <c r="J1542" s="4"/>
      <c r="K1542" s="4"/>
      <c r="L1542" s="4"/>
      <c r="M1542" s="4"/>
      <c r="N1542" s="4"/>
      <c r="O1542" s="4"/>
    </row>
    <row r="1543" spans="2:15" x14ac:dyDescent="0.2">
      <c r="B1543" s="4"/>
      <c r="C1543" s="6"/>
      <c r="D1543" s="4"/>
      <c r="E1543" s="4"/>
      <c r="F1543" s="4"/>
      <c r="G1543" s="4"/>
      <c r="H1543" s="4"/>
      <c r="I1543" s="4"/>
      <c r="J1543" s="4"/>
      <c r="K1543" s="4"/>
      <c r="L1543" s="4"/>
      <c r="M1543" s="4"/>
      <c r="N1543" s="4"/>
      <c r="O1543" s="4"/>
    </row>
    <row r="1544" spans="2:15" x14ac:dyDescent="0.2">
      <c r="B1544" s="4"/>
      <c r="C1544" s="6"/>
      <c r="D1544" s="4"/>
      <c r="E1544" s="4"/>
      <c r="F1544" s="4"/>
      <c r="G1544" s="4"/>
      <c r="H1544" s="4"/>
      <c r="I1544" s="4"/>
      <c r="J1544" s="4"/>
      <c r="K1544" s="4"/>
      <c r="L1544" s="4"/>
      <c r="M1544" s="4"/>
      <c r="N1544" s="4"/>
      <c r="O1544" s="4"/>
    </row>
    <row r="1545" spans="2:15" x14ac:dyDescent="0.2">
      <c r="B1545" s="4"/>
      <c r="C1545" s="6"/>
      <c r="D1545" s="4"/>
      <c r="E1545" s="4"/>
      <c r="F1545" s="4"/>
      <c r="G1545" s="4"/>
      <c r="H1545" s="4"/>
      <c r="I1545" s="4"/>
      <c r="J1545" s="4"/>
      <c r="K1545" s="4"/>
      <c r="L1545" s="4"/>
      <c r="M1545" s="4"/>
      <c r="N1545" s="4"/>
      <c r="O1545" s="4"/>
    </row>
    <row r="1546" spans="2:15" x14ac:dyDescent="0.2">
      <c r="B1546" s="4"/>
      <c r="C1546" s="6"/>
      <c r="D1546" s="4"/>
      <c r="E1546" s="4"/>
      <c r="F1546" s="4"/>
      <c r="G1546" s="4"/>
      <c r="H1546" s="4"/>
      <c r="I1546" s="4"/>
      <c r="J1546" s="4"/>
      <c r="K1546" s="4"/>
      <c r="L1546" s="4"/>
      <c r="M1546" s="4"/>
      <c r="N1546" s="4"/>
      <c r="O1546" s="4"/>
    </row>
    <row r="1547" spans="2:15" x14ac:dyDescent="0.2">
      <c r="B1547" s="4"/>
      <c r="C1547" s="6"/>
      <c r="D1547" s="4"/>
      <c r="E1547" s="4"/>
      <c r="F1547" s="4"/>
      <c r="G1547" s="4"/>
      <c r="H1547" s="4"/>
      <c r="I1547" s="4"/>
      <c r="J1547" s="4"/>
      <c r="K1547" s="4"/>
      <c r="L1547" s="4"/>
      <c r="M1547" s="4"/>
      <c r="N1547" s="4"/>
      <c r="O1547" s="4"/>
    </row>
    <row r="1548" spans="2:15" x14ac:dyDescent="0.2">
      <c r="B1548" s="4"/>
      <c r="C1548" s="6"/>
      <c r="D1548" s="4"/>
      <c r="E1548" s="4"/>
      <c r="F1548" s="4"/>
      <c r="G1548" s="4"/>
      <c r="H1548" s="4"/>
      <c r="I1548" s="4"/>
      <c r="J1548" s="4"/>
      <c r="K1548" s="4"/>
      <c r="L1548" s="4"/>
      <c r="M1548" s="4"/>
      <c r="N1548" s="4"/>
      <c r="O1548" s="4"/>
    </row>
    <row r="1549" spans="2:15" x14ac:dyDescent="0.2">
      <c r="B1549" s="4"/>
      <c r="C1549" s="6"/>
      <c r="D1549" s="4"/>
      <c r="E1549" s="4"/>
      <c r="F1549" s="4"/>
      <c r="G1549" s="4"/>
      <c r="H1549" s="4"/>
      <c r="I1549" s="4"/>
      <c r="J1549" s="4"/>
      <c r="K1549" s="4"/>
      <c r="L1549" s="4"/>
      <c r="M1549" s="4"/>
      <c r="N1549" s="4"/>
      <c r="O1549" s="4"/>
    </row>
    <row r="1550" spans="2:15" x14ac:dyDescent="0.2">
      <c r="B1550" s="4"/>
      <c r="C1550" s="6"/>
      <c r="D1550" s="4"/>
      <c r="E1550" s="4"/>
      <c r="F1550" s="4"/>
      <c r="G1550" s="4"/>
      <c r="H1550" s="4"/>
      <c r="I1550" s="4"/>
      <c r="J1550" s="4"/>
      <c r="K1550" s="4"/>
      <c r="L1550" s="4"/>
      <c r="M1550" s="4"/>
      <c r="N1550" s="4"/>
      <c r="O1550" s="4"/>
    </row>
    <row r="1551" spans="2:15" x14ac:dyDescent="0.2">
      <c r="B1551" s="4"/>
      <c r="C1551" s="6"/>
      <c r="D1551" s="4"/>
      <c r="E1551" s="4"/>
      <c r="F1551" s="4"/>
      <c r="G1551" s="4"/>
      <c r="H1551" s="4"/>
      <c r="I1551" s="4"/>
      <c r="J1551" s="4"/>
      <c r="K1551" s="4"/>
      <c r="L1551" s="4"/>
      <c r="M1551" s="4"/>
      <c r="N1551" s="4"/>
      <c r="O1551" s="4"/>
    </row>
    <row r="1552" spans="2:15" x14ac:dyDescent="0.2">
      <c r="B1552" s="4"/>
      <c r="C1552" s="6"/>
      <c r="D1552" s="4"/>
      <c r="E1552" s="4"/>
      <c r="F1552" s="4"/>
      <c r="G1552" s="4"/>
      <c r="H1552" s="4"/>
      <c r="I1552" s="4"/>
      <c r="J1552" s="4"/>
      <c r="K1552" s="4"/>
      <c r="L1552" s="4"/>
      <c r="M1552" s="4"/>
      <c r="N1552" s="4"/>
      <c r="O1552" s="4"/>
    </row>
    <row r="1553" spans="2:15" x14ac:dyDescent="0.2">
      <c r="B1553" s="4"/>
      <c r="C1553" s="6"/>
      <c r="D1553" s="4"/>
      <c r="E1553" s="4"/>
      <c r="F1553" s="4"/>
      <c r="G1553" s="4"/>
      <c r="H1553" s="4"/>
      <c r="I1553" s="4"/>
      <c r="J1553" s="4"/>
      <c r="K1553" s="4"/>
      <c r="L1553" s="4"/>
      <c r="M1553" s="4"/>
      <c r="N1553" s="4"/>
      <c r="O1553" s="4"/>
    </row>
    <row r="1554" spans="2:15" x14ac:dyDescent="0.2">
      <c r="B1554" s="4"/>
      <c r="C1554" s="6"/>
      <c r="D1554" s="4"/>
      <c r="E1554" s="4"/>
      <c r="F1554" s="4"/>
      <c r="G1554" s="4"/>
      <c r="H1554" s="4"/>
      <c r="I1554" s="4"/>
      <c r="J1554" s="4"/>
      <c r="K1554" s="4"/>
      <c r="L1554" s="4"/>
      <c r="M1554" s="4"/>
      <c r="N1554" s="4"/>
      <c r="O1554" s="4"/>
    </row>
    <row r="1555" spans="2:15" x14ac:dyDescent="0.2">
      <c r="B1555" s="4"/>
      <c r="C1555" s="6"/>
      <c r="D1555" s="4"/>
      <c r="E1555" s="4"/>
      <c r="F1555" s="4"/>
      <c r="G1555" s="4"/>
      <c r="H1555" s="4"/>
      <c r="I1555" s="4"/>
      <c r="J1555" s="4"/>
      <c r="K1555" s="4"/>
      <c r="L1555" s="4"/>
      <c r="M1555" s="4"/>
      <c r="N1555" s="4"/>
      <c r="O1555" s="4"/>
    </row>
    <row r="1556" spans="2:15" x14ac:dyDescent="0.2">
      <c r="B1556" s="4"/>
      <c r="C1556" s="6"/>
      <c r="D1556" s="4"/>
      <c r="E1556" s="4"/>
      <c r="F1556" s="4"/>
      <c r="G1556" s="4"/>
      <c r="H1556" s="4"/>
      <c r="I1556" s="4"/>
      <c r="J1556" s="4"/>
      <c r="K1556" s="4"/>
      <c r="L1556" s="4"/>
      <c r="M1556" s="4"/>
      <c r="N1556" s="4"/>
      <c r="O1556" s="4"/>
    </row>
    <row r="1557" spans="2:15" x14ac:dyDescent="0.2">
      <c r="B1557" s="4"/>
      <c r="C1557" s="6"/>
      <c r="D1557" s="4"/>
      <c r="E1557" s="4"/>
      <c r="F1557" s="4"/>
      <c r="G1557" s="4"/>
      <c r="H1557" s="4"/>
      <c r="I1557" s="4"/>
      <c r="J1557" s="4"/>
      <c r="K1557" s="4"/>
      <c r="L1557" s="4"/>
      <c r="M1557" s="4"/>
      <c r="N1557" s="4"/>
      <c r="O1557" s="4"/>
    </row>
    <row r="1558" spans="2:15" x14ac:dyDescent="0.2">
      <c r="B1558" s="4"/>
      <c r="C1558" s="6"/>
      <c r="D1558" s="4"/>
      <c r="E1558" s="4"/>
      <c r="F1558" s="4"/>
      <c r="G1558" s="4"/>
      <c r="H1558" s="4"/>
      <c r="I1558" s="4"/>
      <c r="J1558" s="4"/>
      <c r="K1558" s="4"/>
      <c r="L1558" s="4"/>
      <c r="M1558" s="4"/>
      <c r="N1558" s="4"/>
      <c r="O1558" s="4"/>
    </row>
    <row r="1559" spans="2:15" x14ac:dyDescent="0.2">
      <c r="B1559" s="4"/>
      <c r="C1559" s="6"/>
      <c r="D1559" s="4"/>
      <c r="E1559" s="4"/>
      <c r="F1559" s="4"/>
      <c r="G1559" s="4"/>
      <c r="H1559" s="4"/>
      <c r="I1559" s="4"/>
      <c r="J1559" s="4"/>
      <c r="K1559" s="4"/>
      <c r="L1559" s="4"/>
      <c r="M1559" s="4"/>
      <c r="N1559" s="4"/>
      <c r="O1559" s="4"/>
    </row>
    <row r="1560" spans="2:15" x14ac:dyDescent="0.2">
      <c r="B1560" s="4"/>
      <c r="C1560" s="6"/>
      <c r="D1560" s="4"/>
      <c r="E1560" s="4"/>
      <c r="F1560" s="4"/>
      <c r="G1560" s="4"/>
      <c r="H1560" s="4"/>
      <c r="I1560" s="4"/>
      <c r="J1560" s="4"/>
      <c r="K1560" s="4"/>
      <c r="L1560" s="4"/>
      <c r="M1560" s="4"/>
      <c r="N1560" s="4"/>
      <c r="O1560" s="4"/>
    </row>
    <row r="1561" spans="2:15" x14ac:dyDescent="0.2">
      <c r="B1561" s="4"/>
      <c r="C1561" s="6"/>
      <c r="D1561" s="4"/>
      <c r="E1561" s="4"/>
      <c r="F1561" s="4"/>
      <c r="G1561" s="4"/>
      <c r="H1561" s="4"/>
      <c r="I1561" s="4"/>
      <c r="J1561" s="4"/>
      <c r="K1561" s="4"/>
      <c r="L1561" s="4"/>
      <c r="M1561" s="4"/>
      <c r="N1561" s="4"/>
      <c r="O1561" s="4"/>
    </row>
    <row r="1562" spans="2:15" x14ac:dyDescent="0.2">
      <c r="B1562" s="4"/>
      <c r="C1562" s="6"/>
      <c r="D1562" s="4"/>
      <c r="E1562" s="4"/>
      <c r="F1562" s="4"/>
      <c r="G1562" s="4"/>
      <c r="H1562" s="4"/>
      <c r="I1562" s="4"/>
      <c r="J1562" s="4"/>
      <c r="K1562" s="4"/>
      <c r="L1562" s="4"/>
      <c r="M1562" s="4"/>
      <c r="N1562" s="4"/>
      <c r="O1562" s="4"/>
    </row>
    <row r="1563" spans="2:15" x14ac:dyDescent="0.2">
      <c r="B1563" s="4"/>
      <c r="C1563" s="6"/>
      <c r="D1563" s="4"/>
      <c r="E1563" s="4"/>
      <c r="F1563" s="4"/>
      <c r="G1563" s="4"/>
      <c r="H1563" s="4"/>
      <c r="I1563" s="4"/>
      <c r="J1563" s="4"/>
      <c r="K1563" s="4"/>
      <c r="L1563" s="4"/>
      <c r="M1563" s="4"/>
      <c r="N1563" s="4"/>
      <c r="O1563" s="4"/>
    </row>
    <row r="1564" spans="2:15" x14ac:dyDescent="0.2">
      <c r="B1564" s="4"/>
      <c r="C1564" s="6"/>
      <c r="D1564" s="4"/>
      <c r="E1564" s="4"/>
      <c r="F1564" s="4"/>
      <c r="G1564" s="4"/>
      <c r="H1564" s="4"/>
      <c r="I1564" s="4"/>
      <c r="J1564" s="4"/>
      <c r="K1564" s="4"/>
      <c r="L1564" s="4"/>
      <c r="M1564" s="4"/>
      <c r="N1564" s="4"/>
      <c r="O1564" s="4"/>
    </row>
    <row r="1565" spans="2:15" x14ac:dyDescent="0.2">
      <c r="B1565" s="4"/>
      <c r="C1565" s="6"/>
      <c r="D1565" s="4"/>
      <c r="E1565" s="4"/>
      <c r="F1565" s="4"/>
      <c r="G1565" s="4"/>
      <c r="H1565" s="4"/>
      <c r="I1565" s="4"/>
      <c r="J1565" s="4"/>
      <c r="K1565" s="4"/>
      <c r="L1565" s="4"/>
      <c r="M1565" s="4"/>
      <c r="N1565" s="4"/>
      <c r="O1565" s="4"/>
    </row>
    <row r="1566" spans="2:15" x14ac:dyDescent="0.2">
      <c r="B1566" s="4"/>
      <c r="C1566" s="6"/>
      <c r="D1566" s="4"/>
      <c r="E1566" s="4"/>
      <c r="F1566" s="4"/>
      <c r="G1566" s="4"/>
      <c r="H1566" s="4"/>
      <c r="I1566" s="4"/>
      <c r="J1566" s="4"/>
      <c r="K1566" s="4"/>
      <c r="L1566" s="4"/>
      <c r="M1566" s="4"/>
      <c r="N1566" s="4"/>
      <c r="O1566" s="4"/>
    </row>
    <row r="1567" spans="2:15" x14ac:dyDescent="0.2">
      <c r="B1567" s="4"/>
      <c r="C1567" s="6"/>
      <c r="D1567" s="4"/>
      <c r="E1567" s="4"/>
      <c r="F1567" s="4"/>
      <c r="G1567" s="4"/>
      <c r="H1567" s="4"/>
      <c r="I1567" s="4"/>
      <c r="J1567" s="4"/>
      <c r="K1567" s="4"/>
      <c r="L1567" s="4"/>
      <c r="M1567" s="4"/>
      <c r="N1567" s="4"/>
      <c r="O1567" s="4"/>
    </row>
    <row r="1568" spans="2:15" x14ac:dyDescent="0.2">
      <c r="B1568" s="4"/>
      <c r="C1568" s="6"/>
      <c r="D1568" s="4"/>
      <c r="E1568" s="4"/>
      <c r="F1568" s="4"/>
      <c r="G1568" s="4"/>
      <c r="H1568" s="4"/>
      <c r="I1568" s="4"/>
      <c r="J1568" s="4"/>
      <c r="K1568" s="4"/>
      <c r="L1568" s="4"/>
      <c r="M1568" s="4"/>
      <c r="N1568" s="4"/>
      <c r="O1568" s="4"/>
    </row>
    <row r="1569" spans="2:15" x14ac:dyDescent="0.2">
      <c r="B1569" s="4"/>
      <c r="C1569" s="6"/>
      <c r="D1569" s="4"/>
      <c r="E1569" s="4"/>
      <c r="F1569" s="4"/>
      <c r="G1569" s="4"/>
      <c r="H1569" s="4"/>
      <c r="I1569" s="4"/>
      <c r="J1569" s="4"/>
      <c r="K1569" s="4"/>
      <c r="L1569" s="4"/>
      <c r="M1569" s="4"/>
      <c r="N1569" s="4"/>
      <c r="O1569" s="4"/>
    </row>
    <row r="1570" spans="2:15" x14ac:dyDescent="0.2">
      <c r="B1570" s="4"/>
      <c r="C1570" s="6"/>
      <c r="D1570" s="4"/>
      <c r="E1570" s="4"/>
      <c r="F1570" s="4"/>
      <c r="G1570" s="4"/>
      <c r="H1570" s="4"/>
      <c r="I1570" s="4"/>
      <c r="J1570" s="4"/>
      <c r="K1570" s="4"/>
      <c r="L1570" s="4"/>
      <c r="M1570" s="4"/>
      <c r="N1570" s="4"/>
      <c r="O1570" s="4"/>
    </row>
    <row r="1571" spans="2:15" x14ac:dyDescent="0.2">
      <c r="B1571" s="4"/>
      <c r="C1571" s="6"/>
      <c r="D1571" s="4"/>
      <c r="E1571" s="4"/>
      <c r="F1571" s="4"/>
      <c r="G1571" s="4"/>
      <c r="H1571" s="4"/>
      <c r="I1571" s="4"/>
      <c r="J1571" s="4"/>
      <c r="K1571" s="4"/>
      <c r="L1571" s="4"/>
      <c r="M1571" s="4"/>
      <c r="N1571" s="4"/>
      <c r="O1571" s="4"/>
    </row>
    <row r="1572" spans="2:15" x14ac:dyDescent="0.2">
      <c r="B1572" s="4"/>
      <c r="C1572" s="6"/>
      <c r="D1572" s="4"/>
      <c r="E1572" s="4"/>
      <c r="F1572" s="4"/>
      <c r="G1572" s="4"/>
      <c r="H1572" s="4"/>
      <c r="I1572" s="4"/>
      <c r="J1572" s="4"/>
      <c r="K1572" s="4"/>
      <c r="L1572" s="4"/>
      <c r="M1572" s="4"/>
      <c r="N1572" s="4"/>
      <c r="O1572" s="4"/>
    </row>
    <row r="1573" spans="2:15" x14ac:dyDescent="0.2">
      <c r="B1573" s="4"/>
      <c r="C1573" s="6"/>
      <c r="D1573" s="4"/>
      <c r="E1573" s="4"/>
      <c r="F1573" s="4"/>
      <c r="G1573" s="4"/>
      <c r="H1573" s="4"/>
      <c r="I1573" s="4"/>
      <c r="J1573" s="4"/>
      <c r="K1573" s="4"/>
      <c r="L1573" s="4"/>
      <c r="M1573" s="4"/>
      <c r="N1573" s="4"/>
      <c r="O1573" s="4"/>
    </row>
    <row r="1574" spans="2:15" x14ac:dyDescent="0.2">
      <c r="B1574" s="4"/>
      <c r="C1574" s="6"/>
      <c r="D1574" s="4"/>
      <c r="E1574" s="4"/>
      <c r="F1574" s="4"/>
      <c r="G1574" s="4"/>
      <c r="H1574" s="4"/>
      <c r="I1574" s="4"/>
      <c r="J1574" s="4"/>
      <c r="K1574" s="4"/>
      <c r="L1574" s="4"/>
      <c r="M1574" s="4"/>
      <c r="N1574" s="4"/>
      <c r="O1574" s="4"/>
    </row>
    <row r="1575" spans="2:15" x14ac:dyDescent="0.2">
      <c r="B1575" s="4"/>
      <c r="C1575" s="6"/>
      <c r="D1575" s="4"/>
      <c r="E1575" s="4"/>
      <c r="F1575" s="4"/>
      <c r="G1575" s="4"/>
      <c r="H1575" s="4"/>
      <c r="I1575" s="4"/>
      <c r="J1575" s="4"/>
      <c r="K1575" s="4"/>
      <c r="L1575" s="4"/>
      <c r="M1575" s="4"/>
      <c r="N1575" s="4"/>
      <c r="O1575" s="4"/>
    </row>
    <row r="1576" spans="2:15" x14ac:dyDescent="0.2">
      <c r="B1576" s="4"/>
      <c r="C1576" s="6"/>
      <c r="D1576" s="4"/>
      <c r="E1576" s="4"/>
      <c r="F1576" s="4"/>
      <c r="G1576" s="4"/>
      <c r="H1576" s="4"/>
      <c r="I1576" s="4"/>
      <c r="J1576" s="4"/>
      <c r="K1576" s="4"/>
      <c r="L1576" s="4"/>
      <c r="M1576" s="4"/>
      <c r="N1576" s="4"/>
      <c r="O1576" s="4"/>
    </row>
    <row r="1577" spans="2:15" x14ac:dyDescent="0.2">
      <c r="B1577" s="4"/>
      <c r="C1577" s="6"/>
      <c r="D1577" s="4"/>
      <c r="E1577" s="4"/>
      <c r="F1577" s="4"/>
      <c r="G1577" s="4"/>
      <c r="H1577" s="4"/>
      <c r="I1577" s="4"/>
      <c r="J1577" s="4"/>
      <c r="K1577" s="4"/>
      <c r="L1577" s="4"/>
      <c r="M1577" s="4"/>
      <c r="N1577" s="4"/>
      <c r="O1577" s="4"/>
    </row>
    <row r="1578" spans="2:15" x14ac:dyDescent="0.2">
      <c r="B1578" s="4"/>
      <c r="C1578" s="6"/>
      <c r="D1578" s="4"/>
      <c r="E1578" s="4"/>
      <c r="F1578" s="4"/>
      <c r="G1578" s="4"/>
      <c r="H1578" s="4"/>
      <c r="I1578" s="4"/>
      <c r="J1578" s="4"/>
      <c r="K1578" s="4"/>
      <c r="L1578" s="4"/>
      <c r="M1578" s="4"/>
      <c r="N1578" s="4"/>
      <c r="O1578" s="4"/>
    </row>
    <row r="1579" spans="2:15" x14ac:dyDescent="0.2">
      <c r="B1579" s="4"/>
      <c r="C1579" s="6"/>
      <c r="D1579" s="4"/>
      <c r="E1579" s="4"/>
      <c r="F1579" s="4"/>
      <c r="G1579" s="4"/>
      <c r="H1579" s="4"/>
      <c r="I1579" s="4"/>
      <c r="J1579" s="4"/>
      <c r="K1579" s="4"/>
      <c r="L1579" s="4"/>
      <c r="M1579" s="4"/>
      <c r="N1579" s="4"/>
      <c r="O1579" s="4"/>
    </row>
    <row r="1580" spans="2:15" x14ac:dyDescent="0.2">
      <c r="B1580" s="4"/>
      <c r="C1580" s="6"/>
      <c r="D1580" s="4"/>
      <c r="E1580" s="4"/>
      <c r="F1580" s="4"/>
      <c r="G1580" s="4"/>
      <c r="H1580" s="4"/>
      <c r="I1580" s="4"/>
      <c r="J1580" s="4"/>
      <c r="K1580" s="4"/>
      <c r="L1580" s="4"/>
      <c r="M1580" s="4"/>
      <c r="N1580" s="4"/>
      <c r="O1580" s="4"/>
    </row>
    <row r="1581" spans="2:15" x14ac:dyDescent="0.2">
      <c r="B1581" s="4"/>
      <c r="C1581" s="6"/>
      <c r="D1581" s="4"/>
      <c r="E1581" s="4"/>
      <c r="F1581" s="4"/>
      <c r="G1581" s="4"/>
      <c r="H1581" s="4"/>
      <c r="I1581" s="4"/>
      <c r="J1581" s="4"/>
      <c r="K1581" s="4"/>
      <c r="L1581" s="4"/>
      <c r="M1581" s="4"/>
      <c r="N1581" s="4"/>
      <c r="O1581" s="4"/>
    </row>
    <row r="1582" spans="2:15" x14ac:dyDescent="0.2">
      <c r="B1582" s="4"/>
      <c r="C1582" s="6"/>
      <c r="D1582" s="4"/>
      <c r="E1582" s="4"/>
      <c r="F1582" s="4"/>
      <c r="G1582" s="4"/>
      <c r="H1582" s="4"/>
      <c r="I1582" s="4"/>
      <c r="J1582" s="4"/>
      <c r="K1582" s="4"/>
      <c r="L1582" s="4"/>
      <c r="M1582" s="4"/>
      <c r="N1582" s="4"/>
      <c r="O1582" s="4"/>
    </row>
    <row r="1583" spans="2:15" x14ac:dyDescent="0.2">
      <c r="B1583" s="4"/>
      <c r="C1583" s="6"/>
      <c r="D1583" s="4"/>
      <c r="E1583" s="4"/>
      <c r="F1583" s="4"/>
      <c r="G1583" s="4"/>
      <c r="H1583" s="4"/>
      <c r="I1583" s="4"/>
      <c r="J1583" s="4"/>
      <c r="K1583" s="4"/>
      <c r="L1583" s="4"/>
      <c r="M1583" s="4"/>
      <c r="N1583" s="4"/>
      <c r="O1583" s="4"/>
    </row>
    <row r="1584" spans="2:15" x14ac:dyDescent="0.2">
      <c r="B1584" s="4"/>
      <c r="C1584" s="6"/>
      <c r="D1584" s="4"/>
      <c r="E1584" s="4"/>
      <c r="F1584" s="4"/>
      <c r="G1584" s="4"/>
      <c r="H1584" s="4"/>
      <c r="I1584" s="4"/>
      <c r="J1584" s="4"/>
      <c r="K1584" s="4"/>
      <c r="L1584" s="4"/>
      <c r="M1584" s="4"/>
      <c r="N1584" s="4"/>
      <c r="O1584" s="4"/>
    </row>
    <row r="1585" spans="2:15" x14ac:dyDescent="0.2">
      <c r="B1585" s="4"/>
      <c r="C1585" s="6"/>
      <c r="D1585" s="4"/>
      <c r="E1585" s="4"/>
      <c r="F1585" s="4"/>
      <c r="G1585" s="4"/>
      <c r="H1585" s="4"/>
      <c r="I1585" s="4"/>
      <c r="J1585" s="4"/>
      <c r="K1585" s="4"/>
      <c r="L1585" s="4"/>
      <c r="M1585" s="4"/>
      <c r="N1585" s="4"/>
      <c r="O1585" s="4"/>
    </row>
    <row r="1586" spans="2:15" x14ac:dyDescent="0.2">
      <c r="B1586" s="4"/>
      <c r="C1586" s="6"/>
      <c r="D1586" s="4"/>
      <c r="E1586" s="4"/>
      <c r="F1586" s="4"/>
      <c r="G1586" s="4"/>
      <c r="H1586" s="4"/>
      <c r="I1586" s="4"/>
      <c r="J1586" s="4"/>
      <c r="K1586" s="4"/>
      <c r="L1586" s="4"/>
      <c r="M1586" s="4"/>
      <c r="N1586" s="4"/>
      <c r="O1586" s="4"/>
    </row>
    <row r="1587" spans="2:15" x14ac:dyDescent="0.2">
      <c r="B1587" s="4"/>
      <c r="C1587" s="6"/>
      <c r="D1587" s="4"/>
      <c r="E1587" s="4"/>
      <c r="F1587" s="4"/>
      <c r="G1587" s="4"/>
      <c r="H1587" s="4"/>
      <c r="I1587" s="4"/>
      <c r="J1587" s="4"/>
      <c r="K1587" s="4"/>
      <c r="L1587" s="4"/>
      <c r="M1587" s="4"/>
      <c r="N1587" s="4"/>
      <c r="O1587" s="4"/>
    </row>
    <row r="1588" spans="2:15" x14ac:dyDescent="0.2">
      <c r="B1588" s="4"/>
      <c r="C1588" s="6"/>
      <c r="D1588" s="4"/>
      <c r="E1588" s="4"/>
      <c r="F1588" s="4"/>
      <c r="G1588" s="4"/>
      <c r="H1588" s="4"/>
      <c r="I1588" s="4"/>
      <c r="J1588" s="4"/>
      <c r="K1588" s="4"/>
      <c r="L1588" s="4"/>
      <c r="M1588" s="4"/>
      <c r="N1588" s="4"/>
      <c r="O1588" s="4"/>
    </row>
    <row r="1589" spans="2:15" x14ac:dyDescent="0.2">
      <c r="B1589" s="4"/>
      <c r="C1589" s="6"/>
      <c r="D1589" s="4"/>
      <c r="E1589" s="4"/>
      <c r="F1589" s="4"/>
      <c r="G1589" s="4"/>
      <c r="H1589" s="4"/>
      <c r="I1589" s="4"/>
      <c r="J1589" s="4"/>
      <c r="K1589" s="4"/>
      <c r="L1589" s="4"/>
      <c r="M1589" s="4"/>
      <c r="N1589" s="4"/>
      <c r="O1589" s="4"/>
    </row>
    <row r="1590" spans="2:15" x14ac:dyDescent="0.2">
      <c r="B1590" s="4"/>
      <c r="C1590" s="6"/>
      <c r="D1590" s="4"/>
      <c r="E1590" s="4"/>
      <c r="F1590" s="4"/>
      <c r="G1590" s="4"/>
      <c r="H1590" s="4"/>
      <c r="I1590" s="4"/>
      <c r="J1590" s="4"/>
      <c r="K1590" s="4"/>
      <c r="L1590" s="4"/>
      <c r="M1590" s="4"/>
      <c r="N1590" s="4"/>
      <c r="O1590" s="4"/>
    </row>
    <row r="1591" spans="2:15" x14ac:dyDescent="0.2">
      <c r="B1591" s="4"/>
      <c r="C1591" s="6"/>
      <c r="D1591" s="4"/>
      <c r="E1591" s="4"/>
      <c r="F1591" s="4"/>
      <c r="G1591" s="4"/>
      <c r="H1591" s="4"/>
      <c r="I1591" s="4"/>
      <c r="J1591" s="4"/>
      <c r="K1591" s="4"/>
      <c r="L1591" s="4"/>
      <c r="M1591" s="4"/>
      <c r="N1591" s="4"/>
      <c r="O1591" s="4"/>
    </row>
    <row r="1592" spans="2:15" x14ac:dyDescent="0.2">
      <c r="B1592" s="4"/>
      <c r="C1592" s="6"/>
      <c r="D1592" s="4"/>
      <c r="E1592" s="4"/>
      <c r="F1592" s="4"/>
      <c r="G1592" s="4"/>
      <c r="H1592" s="4"/>
      <c r="I1592" s="4"/>
      <c r="J1592" s="4"/>
      <c r="K1592" s="4"/>
      <c r="L1592" s="4"/>
      <c r="M1592" s="4"/>
      <c r="N1592" s="4"/>
      <c r="O1592" s="4"/>
    </row>
    <row r="1593" spans="2:15" x14ac:dyDescent="0.2">
      <c r="B1593" s="4"/>
      <c r="C1593" s="6"/>
      <c r="D1593" s="4"/>
      <c r="E1593" s="4"/>
      <c r="F1593" s="4"/>
      <c r="G1593" s="4"/>
      <c r="H1593" s="4"/>
      <c r="I1593" s="4"/>
      <c r="J1593" s="4"/>
      <c r="K1593" s="4"/>
      <c r="L1593" s="4"/>
      <c r="M1593" s="4"/>
      <c r="N1593" s="4"/>
      <c r="O1593" s="4"/>
    </row>
    <row r="1594" spans="2:15" x14ac:dyDescent="0.2">
      <c r="B1594" s="4"/>
      <c r="C1594" s="6"/>
      <c r="D1594" s="4"/>
      <c r="E1594" s="4"/>
      <c r="F1594" s="4"/>
      <c r="G1594" s="4"/>
      <c r="H1594" s="4"/>
      <c r="I1594" s="4"/>
      <c r="J1594" s="4"/>
      <c r="K1594" s="4"/>
      <c r="L1594" s="4"/>
      <c r="M1594" s="4"/>
      <c r="N1594" s="4"/>
      <c r="O1594" s="4"/>
    </row>
    <row r="1595" spans="2:15" x14ac:dyDescent="0.2">
      <c r="B1595" s="4"/>
      <c r="C1595" s="6"/>
      <c r="D1595" s="4"/>
      <c r="E1595" s="4"/>
      <c r="F1595" s="4"/>
      <c r="G1595" s="4"/>
      <c r="H1595" s="4"/>
      <c r="I1595" s="4"/>
      <c r="J1595" s="4"/>
      <c r="K1595" s="4"/>
      <c r="L1595" s="4"/>
      <c r="M1595" s="4"/>
      <c r="N1595" s="4"/>
      <c r="O1595" s="4"/>
    </row>
    <row r="1596" spans="2:15" x14ac:dyDescent="0.2">
      <c r="B1596" s="4"/>
      <c r="C1596" s="6"/>
      <c r="D1596" s="4"/>
      <c r="E1596" s="4"/>
      <c r="F1596" s="4"/>
      <c r="G1596" s="4"/>
      <c r="H1596" s="4"/>
      <c r="I1596" s="4"/>
      <c r="J1596" s="4"/>
      <c r="K1596" s="4"/>
      <c r="L1596" s="4"/>
      <c r="M1596" s="4"/>
      <c r="N1596" s="4"/>
      <c r="O1596" s="4"/>
    </row>
    <row r="1597" spans="2:15" x14ac:dyDescent="0.2">
      <c r="B1597" s="4"/>
      <c r="C1597" s="6"/>
      <c r="D1597" s="4"/>
      <c r="E1597" s="4"/>
      <c r="F1597" s="4"/>
      <c r="G1597" s="4"/>
      <c r="H1597" s="4"/>
      <c r="I1597" s="4"/>
      <c r="J1597" s="4"/>
      <c r="K1597" s="4"/>
      <c r="L1597" s="4"/>
      <c r="M1597" s="4"/>
      <c r="N1597" s="4"/>
      <c r="O1597" s="4"/>
    </row>
    <row r="1598" spans="2:15" x14ac:dyDescent="0.2">
      <c r="B1598" s="4"/>
      <c r="C1598" s="6"/>
      <c r="D1598" s="4"/>
      <c r="E1598" s="4"/>
      <c r="F1598" s="4"/>
      <c r="G1598" s="4"/>
      <c r="H1598" s="4"/>
      <c r="I1598" s="4"/>
      <c r="J1598" s="4"/>
      <c r="K1598" s="4"/>
      <c r="L1598" s="4"/>
      <c r="M1598" s="4"/>
      <c r="N1598" s="4"/>
      <c r="O1598" s="4"/>
    </row>
    <row r="1599" spans="2:15" x14ac:dyDescent="0.2">
      <c r="B1599" s="4"/>
      <c r="C1599" s="6"/>
      <c r="D1599" s="4"/>
      <c r="E1599" s="4"/>
      <c r="F1599" s="4"/>
      <c r="G1599" s="4"/>
      <c r="H1599" s="4"/>
      <c r="I1599" s="4"/>
      <c r="J1599" s="4"/>
      <c r="K1599" s="4"/>
      <c r="L1599" s="4"/>
      <c r="M1599" s="4"/>
      <c r="N1599" s="4"/>
      <c r="O1599" s="4"/>
    </row>
    <row r="1600" spans="2:15" x14ac:dyDescent="0.2">
      <c r="B1600" s="4"/>
      <c r="C1600" s="6"/>
      <c r="D1600" s="4"/>
      <c r="E1600" s="4"/>
      <c r="F1600" s="4"/>
      <c r="G1600" s="4"/>
      <c r="H1600" s="4"/>
      <c r="I1600" s="4"/>
      <c r="J1600" s="4"/>
      <c r="K1600" s="4"/>
      <c r="L1600" s="4"/>
      <c r="M1600" s="4"/>
      <c r="N1600" s="4"/>
      <c r="O1600" s="4"/>
    </row>
    <row r="1601" spans="2:15" x14ac:dyDescent="0.2">
      <c r="B1601" s="4"/>
      <c r="C1601" s="6"/>
      <c r="D1601" s="4"/>
      <c r="E1601" s="4"/>
      <c r="F1601" s="4"/>
      <c r="G1601" s="4"/>
      <c r="H1601" s="4"/>
      <c r="I1601" s="4"/>
      <c r="J1601" s="4"/>
      <c r="K1601" s="4"/>
      <c r="L1601" s="4"/>
      <c r="M1601" s="4"/>
      <c r="N1601" s="4"/>
      <c r="O1601" s="4"/>
    </row>
    <row r="1602" spans="2:15" x14ac:dyDescent="0.2">
      <c r="B1602" s="4"/>
      <c r="C1602" s="6"/>
      <c r="D1602" s="4"/>
      <c r="E1602" s="4"/>
      <c r="F1602" s="4"/>
      <c r="G1602" s="4"/>
      <c r="H1602" s="4"/>
      <c r="I1602" s="4"/>
      <c r="J1602" s="4"/>
      <c r="K1602" s="4"/>
      <c r="L1602" s="4"/>
      <c r="M1602" s="4"/>
      <c r="N1602" s="4"/>
      <c r="O1602" s="4"/>
    </row>
    <row r="1603" spans="2:15" x14ac:dyDescent="0.2">
      <c r="B1603" s="4"/>
      <c r="C1603" s="6"/>
      <c r="D1603" s="4"/>
      <c r="E1603" s="4"/>
      <c r="F1603" s="4"/>
      <c r="G1603" s="4"/>
      <c r="H1603" s="4"/>
      <c r="I1603" s="4"/>
      <c r="J1603" s="4"/>
      <c r="K1603" s="4"/>
      <c r="L1603" s="4"/>
      <c r="M1603" s="4"/>
      <c r="N1603" s="4"/>
      <c r="O1603" s="4"/>
    </row>
    <row r="1604" spans="2:15" x14ac:dyDescent="0.2">
      <c r="B1604" s="4"/>
      <c r="C1604" s="6"/>
      <c r="D1604" s="4"/>
      <c r="E1604" s="4"/>
      <c r="F1604" s="4"/>
      <c r="G1604" s="4"/>
      <c r="H1604" s="4"/>
      <c r="I1604" s="4"/>
      <c r="J1604" s="4"/>
      <c r="K1604" s="4"/>
      <c r="L1604" s="4"/>
      <c r="M1604" s="4"/>
      <c r="N1604" s="4"/>
      <c r="O1604" s="4"/>
    </row>
    <row r="1605" spans="2:15" x14ac:dyDescent="0.2">
      <c r="B1605" s="4"/>
      <c r="C1605" s="6"/>
      <c r="D1605" s="4"/>
      <c r="E1605" s="4"/>
      <c r="F1605" s="4"/>
      <c r="G1605" s="4"/>
      <c r="H1605" s="4"/>
      <c r="I1605" s="4"/>
      <c r="J1605" s="4"/>
      <c r="K1605" s="4"/>
      <c r="L1605" s="4"/>
      <c r="M1605" s="4"/>
      <c r="N1605" s="4"/>
      <c r="O1605" s="4"/>
    </row>
    <row r="1606" spans="2:15" x14ac:dyDescent="0.2">
      <c r="B1606" s="4"/>
      <c r="C1606" s="6"/>
      <c r="D1606" s="4"/>
      <c r="E1606" s="4"/>
      <c r="F1606" s="4"/>
      <c r="G1606" s="4"/>
      <c r="H1606" s="4"/>
      <c r="I1606" s="4"/>
      <c r="J1606" s="4"/>
      <c r="K1606" s="4"/>
      <c r="L1606" s="4"/>
      <c r="M1606" s="4"/>
      <c r="N1606" s="4"/>
      <c r="O1606" s="4"/>
    </row>
    <row r="1607" spans="2:15" x14ac:dyDescent="0.2">
      <c r="B1607" s="4"/>
      <c r="C1607" s="6"/>
      <c r="D1607" s="4"/>
      <c r="E1607" s="4"/>
      <c r="F1607" s="4"/>
      <c r="G1607" s="4"/>
      <c r="H1607" s="4"/>
      <c r="I1607" s="4"/>
      <c r="J1607" s="4"/>
      <c r="K1607" s="4"/>
      <c r="L1607" s="4"/>
      <c r="M1607" s="4"/>
      <c r="N1607" s="4"/>
      <c r="O1607" s="4"/>
    </row>
    <row r="1608" spans="2:15" x14ac:dyDescent="0.2">
      <c r="B1608" s="4"/>
      <c r="C1608" s="6"/>
      <c r="D1608" s="4"/>
      <c r="E1608" s="4"/>
      <c r="F1608" s="4"/>
      <c r="G1608" s="4"/>
      <c r="H1608" s="4"/>
      <c r="I1608" s="4"/>
      <c r="J1608" s="4"/>
      <c r="K1608" s="4"/>
      <c r="L1608" s="4"/>
      <c r="M1608" s="4"/>
      <c r="N1608" s="4"/>
      <c r="O1608" s="4"/>
    </row>
    <row r="1609" spans="2:15" x14ac:dyDescent="0.2">
      <c r="B1609" s="4"/>
      <c r="C1609" s="6"/>
      <c r="D1609" s="4"/>
      <c r="E1609" s="4"/>
      <c r="F1609" s="4"/>
      <c r="G1609" s="4"/>
      <c r="H1609" s="4"/>
      <c r="I1609" s="4"/>
      <c r="J1609" s="4"/>
      <c r="K1609" s="4"/>
      <c r="L1609" s="4"/>
      <c r="M1609" s="4"/>
      <c r="N1609" s="4"/>
      <c r="O1609" s="4"/>
    </row>
    <row r="1610" spans="2:15" x14ac:dyDescent="0.2">
      <c r="B1610" s="4"/>
      <c r="C1610" s="6"/>
      <c r="D1610" s="4"/>
      <c r="E1610" s="4"/>
      <c r="F1610" s="4"/>
      <c r="G1610" s="4"/>
      <c r="H1610" s="4"/>
      <c r="I1610" s="4"/>
      <c r="J1610" s="4"/>
      <c r="K1610" s="4"/>
      <c r="L1610" s="4"/>
      <c r="M1610" s="4"/>
      <c r="N1610" s="4"/>
      <c r="O1610" s="4"/>
    </row>
    <row r="1611" spans="2:15" x14ac:dyDescent="0.2">
      <c r="B1611" s="4"/>
      <c r="C1611" s="6"/>
      <c r="D1611" s="4"/>
      <c r="E1611" s="4"/>
      <c r="F1611" s="4"/>
      <c r="G1611" s="4"/>
      <c r="H1611" s="4"/>
      <c r="I1611" s="4"/>
      <c r="J1611" s="4"/>
      <c r="K1611" s="4"/>
      <c r="L1611" s="4"/>
      <c r="M1611" s="4"/>
      <c r="N1611" s="4"/>
      <c r="O1611" s="4"/>
    </row>
    <row r="1612" spans="2:15" x14ac:dyDescent="0.2">
      <c r="B1612" s="4"/>
      <c r="C1612" s="6"/>
      <c r="D1612" s="4"/>
      <c r="E1612" s="4"/>
      <c r="F1612" s="4"/>
      <c r="G1612" s="4"/>
      <c r="H1612" s="4"/>
      <c r="I1612" s="4"/>
      <c r="J1612" s="4"/>
      <c r="K1612" s="4"/>
      <c r="L1612" s="4"/>
      <c r="M1612" s="4"/>
      <c r="N1612" s="4"/>
      <c r="O1612" s="4"/>
    </row>
    <row r="1613" spans="2:15" x14ac:dyDescent="0.2">
      <c r="B1613" s="4"/>
      <c r="C1613" s="6"/>
      <c r="D1613" s="4"/>
      <c r="E1613" s="4"/>
      <c r="F1613" s="4"/>
      <c r="G1613" s="4"/>
      <c r="H1613" s="4"/>
      <c r="I1613" s="4"/>
      <c r="J1613" s="4"/>
      <c r="K1613" s="4"/>
      <c r="L1613" s="4"/>
      <c r="M1613" s="4"/>
      <c r="N1613" s="4"/>
      <c r="O1613" s="4"/>
    </row>
    <row r="1614" spans="2:15" x14ac:dyDescent="0.2">
      <c r="B1614" s="4"/>
      <c r="C1614" s="6"/>
      <c r="D1614" s="4"/>
      <c r="E1614" s="4"/>
      <c r="F1614" s="4"/>
      <c r="G1614" s="4"/>
      <c r="H1614" s="4"/>
      <c r="I1614" s="4"/>
      <c r="J1614" s="4"/>
      <c r="K1614" s="4"/>
      <c r="L1614" s="4"/>
      <c r="M1614" s="4"/>
      <c r="N1614" s="4"/>
      <c r="O1614" s="4"/>
    </row>
    <row r="1615" spans="2:15" x14ac:dyDescent="0.2">
      <c r="B1615" s="4"/>
      <c r="C1615" s="6"/>
      <c r="D1615" s="4"/>
      <c r="E1615" s="4"/>
      <c r="F1615" s="4"/>
      <c r="G1615" s="4"/>
      <c r="H1615" s="4"/>
      <c r="I1615" s="4"/>
      <c r="J1615" s="4"/>
      <c r="K1615" s="4"/>
      <c r="L1615" s="4"/>
      <c r="M1615" s="4"/>
      <c r="N1615" s="4"/>
      <c r="O1615" s="4"/>
    </row>
    <row r="1616" spans="2:15" x14ac:dyDescent="0.2">
      <c r="B1616" s="4"/>
      <c r="C1616" s="6"/>
      <c r="D1616" s="4"/>
      <c r="E1616" s="4"/>
      <c r="F1616" s="4"/>
      <c r="G1616" s="4"/>
      <c r="H1616" s="4"/>
      <c r="I1616" s="4"/>
      <c r="J1616" s="4"/>
      <c r="K1616" s="4"/>
      <c r="L1616" s="4"/>
      <c r="M1616" s="4"/>
      <c r="N1616" s="4"/>
      <c r="O1616" s="4"/>
    </row>
    <row r="1617" spans="2:15" x14ac:dyDescent="0.2">
      <c r="B1617" s="4"/>
      <c r="C1617" s="6"/>
      <c r="D1617" s="4"/>
      <c r="E1617" s="4"/>
      <c r="F1617" s="4"/>
      <c r="G1617" s="4"/>
      <c r="H1617" s="4"/>
      <c r="I1617" s="4"/>
      <c r="J1617" s="4"/>
      <c r="K1617" s="4"/>
      <c r="L1617" s="4"/>
      <c r="M1617" s="4"/>
      <c r="N1617" s="4"/>
      <c r="O1617" s="4"/>
    </row>
    <row r="1618" spans="2:15" x14ac:dyDescent="0.2">
      <c r="B1618" s="4"/>
      <c r="C1618" s="6"/>
      <c r="D1618" s="4"/>
      <c r="E1618" s="4"/>
      <c r="F1618" s="4"/>
      <c r="G1618" s="4"/>
      <c r="H1618" s="4"/>
      <c r="I1618" s="4"/>
      <c r="J1618" s="4"/>
      <c r="K1618" s="4"/>
      <c r="L1618" s="4"/>
      <c r="M1618" s="4"/>
      <c r="N1618" s="4"/>
      <c r="O1618" s="4"/>
    </row>
    <row r="1619" spans="2:15" x14ac:dyDescent="0.2">
      <c r="B1619" s="4"/>
      <c r="C1619" s="6"/>
      <c r="D1619" s="4"/>
      <c r="E1619" s="4"/>
      <c r="F1619" s="4"/>
      <c r="G1619" s="4"/>
      <c r="H1619" s="4"/>
      <c r="I1619" s="4"/>
      <c r="J1619" s="4"/>
      <c r="K1619" s="4"/>
      <c r="L1619" s="4"/>
      <c r="M1619" s="4"/>
      <c r="N1619" s="4"/>
      <c r="O1619" s="4"/>
    </row>
    <row r="1620" spans="2:15" x14ac:dyDescent="0.2">
      <c r="B1620" s="4"/>
      <c r="C1620" s="6"/>
      <c r="D1620" s="4"/>
      <c r="E1620" s="4"/>
      <c r="F1620" s="4"/>
      <c r="G1620" s="4"/>
      <c r="H1620" s="4"/>
      <c r="I1620" s="4"/>
      <c r="J1620" s="4"/>
      <c r="K1620" s="4"/>
      <c r="L1620" s="4"/>
      <c r="M1620" s="4"/>
      <c r="N1620" s="4"/>
      <c r="O1620" s="4"/>
    </row>
    <row r="1621" spans="2:15" x14ac:dyDescent="0.2">
      <c r="B1621" s="4"/>
      <c r="C1621" s="6"/>
      <c r="D1621" s="4"/>
      <c r="E1621" s="4"/>
      <c r="F1621" s="4"/>
      <c r="G1621" s="4"/>
      <c r="H1621" s="4"/>
      <c r="I1621" s="4"/>
      <c r="J1621" s="4"/>
      <c r="K1621" s="4"/>
      <c r="L1621" s="4"/>
      <c r="M1621" s="4"/>
      <c r="N1621" s="4"/>
      <c r="O1621" s="4"/>
    </row>
    <row r="1622" spans="2:15" x14ac:dyDescent="0.2">
      <c r="B1622" s="4"/>
      <c r="C1622" s="6"/>
      <c r="D1622" s="4"/>
      <c r="E1622" s="4"/>
      <c r="F1622" s="4"/>
      <c r="G1622" s="4"/>
      <c r="H1622" s="4"/>
      <c r="I1622" s="4"/>
      <c r="J1622" s="4"/>
      <c r="K1622" s="4"/>
      <c r="L1622" s="4"/>
      <c r="M1622" s="4"/>
      <c r="N1622" s="4"/>
      <c r="O1622" s="4"/>
    </row>
    <row r="1623" spans="2:15" x14ac:dyDescent="0.2">
      <c r="B1623" s="4"/>
      <c r="C1623" s="6"/>
      <c r="D1623" s="4"/>
      <c r="E1623" s="4"/>
      <c r="F1623" s="4"/>
      <c r="G1623" s="4"/>
      <c r="H1623" s="4"/>
      <c r="I1623" s="4"/>
      <c r="J1623" s="4"/>
      <c r="K1623" s="4"/>
      <c r="L1623" s="4"/>
      <c r="M1623" s="4"/>
      <c r="N1623" s="4"/>
      <c r="O1623" s="4"/>
    </row>
    <row r="1624" spans="2:15" x14ac:dyDescent="0.2">
      <c r="B1624" s="4"/>
      <c r="C1624" s="6"/>
      <c r="D1624" s="4"/>
      <c r="E1624" s="4"/>
      <c r="F1624" s="4"/>
      <c r="G1624" s="4"/>
      <c r="H1624" s="4"/>
      <c r="I1624" s="4"/>
      <c r="J1624" s="4"/>
      <c r="K1624" s="4"/>
      <c r="L1624" s="4"/>
      <c r="M1624" s="4"/>
      <c r="N1624" s="4"/>
      <c r="O1624" s="4"/>
    </row>
    <row r="1625" spans="2:15" x14ac:dyDescent="0.2">
      <c r="B1625" s="4"/>
      <c r="C1625" s="6"/>
      <c r="D1625" s="4"/>
      <c r="E1625" s="4"/>
      <c r="F1625" s="4"/>
      <c r="G1625" s="4"/>
      <c r="H1625" s="4"/>
      <c r="I1625" s="4"/>
      <c r="J1625" s="4"/>
      <c r="K1625" s="4"/>
      <c r="L1625" s="4"/>
      <c r="M1625" s="4"/>
      <c r="N1625" s="4"/>
      <c r="O1625" s="4"/>
    </row>
    <row r="1626" spans="2:15" x14ac:dyDescent="0.2">
      <c r="B1626" s="4"/>
      <c r="C1626" s="6"/>
      <c r="D1626" s="4"/>
      <c r="E1626" s="4"/>
      <c r="F1626" s="4"/>
      <c r="G1626" s="4"/>
      <c r="H1626" s="4"/>
      <c r="I1626" s="4"/>
      <c r="J1626" s="4"/>
      <c r="K1626" s="4"/>
      <c r="L1626" s="4"/>
      <c r="M1626" s="4"/>
      <c r="N1626" s="4"/>
      <c r="O1626" s="4"/>
    </row>
    <row r="1627" spans="2:15" x14ac:dyDescent="0.2">
      <c r="B1627" s="4"/>
      <c r="C1627" s="6"/>
      <c r="D1627" s="4"/>
      <c r="E1627" s="4"/>
      <c r="F1627" s="4"/>
      <c r="G1627" s="4"/>
      <c r="H1627" s="4"/>
      <c r="I1627" s="4"/>
      <c r="J1627" s="4"/>
      <c r="K1627" s="4"/>
      <c r="L1627" s="4"/>
      <c r="M1627" s="4"/>
      <c r="N1627" s="4"/>
      <c r="O1627" s="4"/>
    </row>
    <row r="1628" spans="2:15" x14ac:dyDescent="0.2">
      <c r="B1628" s="4"/>
      <c r="C1628" s="6"/>
      <c r="D1628" s="4"/>
      <c r="E1628" s="4"/>
      <c r="F1628" s="4"/>
      <c r="G1628" s="4"/>
      <c r="H1628" s="4"/>
      <c r="I1628" s="4"/>
      <c r="J1628" s="4"/>
      <c r="K1628" s="4"/>
      <c r="L1628" s="4"/>
      <c r="M1628" s="4"/>
      <c r="N1628" s="4"/>
      <c r="O1628" s="4"/>
    </row>
    <row r="1629" spans="2:15" x14ac:dyDescent="0.2">
      <c r="B1629" s="4"/>
      <c r="C1629" s="6"/>
      <c r="D1629" s="4"/>
      <c r="E1629" s="4"/>
      <c r="F1629" s="4"/>
      <c r="G1629" s="4"/>
      <c r="H1629" s="4"/>
      <c r="I1629" s="4"/>
      <c r="J1629" s="4"/>
      <c r="K1629" s="4"/>
      <c r="L1629" s="4"/>
      <c r="M1629" s="4"/>
      <c r="N1629" s="4"/>
      <c r="O1629" s="4"/>
    </row>
    <row r="1630" spans="2:15" x14ac:dyDescent="0.2">
      <c r="B1630" s="4"/>
      <c r="C1630" s="6"/>
      <c r="D1630" s="4"/>
      <c r="E1630" s="4"/>
      <c r="F1630" s="4"/>
      <c r="G1630" s="4"/>
      <c r="H1630" s="4"/>
      <c r="I1630" s="4"/>
      <c r="J1630" s="4"/>
      <c r="K1630" s="4"/>
      <c r="L1630" s="4"/>
      <c r="M1630" s="4"/>
      <c r="N1630" s="4"/>
      <c r="O1630" s="4"/>
    </row>
    <row r="1631" spans="2:15" x14ac:dyDescent="0.2">
      <c r="B1631" s="4"/>
      <c r="C1631" s="6"/>
      <c r="D1631" s="4"/>
      <c r="E1631" s="4"/>
      <c r="F1631" s="4"/>
      <c r="G1631" s="4"/>
      <c r="H1631" s="4"/>
      <c r="I1631" s="4"/>
      <c r="J1631" s="4"/>
      <c r="K1631" s="4"/>
      <c r="L1631" s="4"/>
      <c r="M1631" s="4"/>
      <c r="N1631" s="4"/>
      <c r="O1631" s="4"/>
    </row>
    <row r="1632" spans="2:15" x14ac:dyDescent="0.2">
      <c r="B1632" s="4"/>
      <c r="C1632" s="6"/>
      <c r="D1632" s="4"/>
      <c r="E1632" s="4"/>
      <c r="F1632" s="4"/>
      <c r="G1632" s="4"/>
      <c r="H1632" s="4"/>
      <c r="I1632" s="4"/>
      <c r="J1632" s="4"/>
      <c r="K1632" s="4"/>
      <c r="L1632" s="4"/>
      <c r="M1632" s="4"/>
      <c r="N1632" s="4"/>
      <c r="O1632" s="4"/>
    </row>
    <row r="1633" spans="2:15" x14ac:dyDescent="0.2">
      <c r="B1633" s="4"/>
      <c r="C1633" s="6"/>
      <c r="D1633" s="4"/>
      <c r="E1633" s="4"/>
      <c r="F1633" s="4"/>
      <c r="G1633" s="4"/>
      <c r="H1633" s="4"/>
      <c r="I1633" s="4"/>
      <c r="J1633" s="4"/>
      <c r="K1633" s="4"/>
      <c r="L1633" s="4"/>
      <c r="M1633" s="4"/>
      <c r="N1633" s="4"/>
      <c r="O1633" s="4"/>
    </row>
    <row r="1634" spans="2:15" x14ac:dyDescent="0.2">
      <c r="B1634" s="4"/>
      <c r="C1634" s="6"/>
      <c r="D1634" s="4"/>
      <c r="E1634" s="4"/>
      <c r="F1634" s="4"/>
      <c r="G1634" s="4"/>
      <c r="H1634" s="4"/>
      <c r="I1634" s="4"/>
      <c r="J1634" s="4"/>
      <c r="K1634" s="4"/>
      <c r="L1634" s="4"/>
      <c r="M1634" s="4"/>
      <c r="N1634" s="4"/>
      <c r="O1634" s="4"/>
    </row>
    <row r="1635" spans="2:15" x14ac:dyDescent="0.2">
      <c r="B1635" s="4"/>
      <c r="C1635" s="6"/>
      <c r="D1635" s="4"/>
      <c r="E1635" s="4"/>
      <c r="F1635" s="4"/>
      <c r="G1635" s="4"/>
      <c r="H1635" s="4"/>
      <c r="I1635" s="4"/>
      <c r="J1635" s="4"/>
      <c r="K1635" s="4"/>
      <c r="L1635" s="4"/>
      <c r="M1635" s="4"/>
      <c r="N1635" s="4"/>
      <c r="O1635" s="4"/>
    </row>
    <row r="1636" spans="2:15" x14ac:dyDescent="0.2">
      <c r="B1636" s="4"/>
      <c r="C1636" s="6"/>
      <c r="D1636" s="4"/>
      <c r="E1636" s="4"/>
      <c r="F1636" s="4"/>
      <c r="G1636" s="4"/>
      <c r="H1636" s="4"/>
      <c r="I1636" s="4"/>
      <c r="J1636" s="4"/>
      <c r="K1636" s="4"/>
      <c r="L1636" s="4"/>
      <c r="M1636" s="4"/>
      <c r="N1636" s="4"/>
      <c r="O1636" s="4"/>
    </row>
    <row r="1637" spans="2:15" x14ac:dyDescent="0.2">
      <c r="B1637" s="4"/>
      <c r="C1637" s="6"/>
      <c r="D1637" s="4"/>
      <c r="E1637" s="4"/>
      <c r="F1637" s="4"/>
      <c r="G1637" s="4"/>
      <c r="H1637" s="4"/>
      <c r="I1637" s="4"/>
      <c r="J1637" s="4"/>
      <c r="K1637" s="4"/>
      <c r="L1637" s="4"/>
      <c r="M1637" s="4"/>
      <c r="N1637" s="4"/>
      <c r="O1637" s="4"/>
    </row>
    <row r="1638" spans="2:15" x14ac:dyDescent="0.2">
      <c r="B1638" s="4"/>
      <c r="C1638" s="6"/>
      <c r="D1638" s="4"/>
      <c r="E1638" s="4"/>
      <c r="F1638" s="4"/>
      <c r="G1638" s="4"/>
      <c r="H1638" s="4"/>
      <c r="I1638" s="4"/>
      <c r="J1638" s="4"/>
      <c r="K1638" s="4"/>
      <c r="L1638" s="4"/>
      <c r="M1638" s="4"/>
      <c r="N1638" s="4"/>
      <c r="O1638" s="4"/>
    </row>
    <row r="1639" spans="2:15" x14ac:dyDescent="0.2">
      <c r="B1639" s="4"/>
      <c r="C1639" s="6"/>
      <c r="D1639" s="4"/>
      <c r="E1639" s="4"/>
      <c r="F1639" s="4"/>
      <c r="G1639" s="4"/>
      <c r="H1639" s="4"/>
      <c r="I1639" s="4"/>
      <c r="J1639" s="4"/>
      <c r="K1639" s="4"/>
      <c r="L1639" s="4"/>
      <c r="M1639" s="4"/>
      <c r="N1639" s="4"/>
      <c r="O1639" s="4"/>
    </row>
    <row r="1640" spans="2:15" x14ac:dyDescent="0.2">
      <c r="B1640" s="4"/>
      <c r="C1640" s="6"/>
      <c r="D1640" s="4"/>
      <c r="E1640" s="4"/>
      <c r="F1640" s="4"/>
      <c r="G1640" s="4"/>
      <c r="H1640" s="4"/>
      <c r="I1640" s="4"/>
      <c r="J1640" s="4"/>
      <c r="K1640" s="4"/>
      <c r="L1640" s="4"/>
      <c r="M1640" s="4"/>
      <c r="N1640" s="4"/>
      <c r="O1640" s="4"/>
    </row>
    <row r="1641" spans="2:15" x14ac:dyDescent="0.2">
      <c r="B1641" s="4"/>
      <c r="C1641" s="6"/>
      <c r="D1641" s="4"/>
      <c r="E1641" s="4"/>
      <c r="F1641" s="4"/>
      <c r="G1641" s="4"/>
      <c r="H1641" s="4"/>
      <c r="I1641" s="4"/>
      <c r="J1641" s="4"/>
      <c r="K1641" s="4"/>
      <c r="L1641" s="4"/>
      <c r="M1641" s="4"/>
      <c r="N1641" s="4"/>
      <c r="O1641" s="4"/>
    </row>
    <row r="1642" spans="2:15" x14ac:dyDescent="0.2">
      <c r="B1642" s="4"/>
      <c r="C1642" s="6"/>
      <c r="D1642" s="4"/>
      <c r="E1642" s="4"/>
      <c r="F1642" s="4"/>
      <c r="G1642" s="4"/>
      <c r="H1642" s="4"/>
      <c r="I1642" s="4"/>
      <c r="J1642" s="4"/>
      <c r="K1642" s="4"/>
      <c r="L1642" s="4"/>
      <c r="M1642" s="4"/>
      <c r="N1642" s="4"/>
      <c r="O1642" s="4"/>
    </row>
    <row r="1643" spans="2:15" x14ac:dyDescent="0.2">
      <c r="B1643" s="4"/>
      <c r="C1643" s="6"/>
      <c r="D1643" s="4"/>
      <c r="E1643" s="4"/>
      <c r="F1643" s="4"/>
      <c r="G1643" s="4"/>
      <c r="H1643" s="4"/>
      <c r="I1643" s="4"/>
      <c r="J1643" s="4"/>
      <c r="K1643" s="4"/>
      <c r="L1643" s="4"/>
      <c r="M1643" s="4"/>
      <c r="N1643" s="4"/>
      <c r="O1643" s="4"/>
    </row>
    <row r="1644" spans="2:15" x14ac:dyDescent="0.2">
      <c r="B1644" s="4"/>
      <c r="C1644" s="6"/>
      <c r="D1644" s="4"/>
      <c r="E1644" s="4"/>
      <c r="F1644" s="4"/>
      <c r="G1644" s="4"/>
      <c r="H1644" s="4"/>
      <c r="I1644" s="4"/>
      <c r="J1644" s="4"/>
      <c r="K1644" s="4"/>
      <c r="L1644" s="4"/>
      <c r="M1644" s="4"/>
      <c r="N1644" s="4"/>
      <c r="O1644" s="4"/>
    </row>
    <row r="1645" spans="2:15" x14ac:dyDescent="0.2">
      <c r="B1645" s="4"/>
      <c r="C1645" s="6"/>
      <c r="D1645" s="4"/>
      <c r="E1645" s="4"/>
      <c r="F1645" s="4"/>
      <c r="G1645" s="4"/>
      <c r="H1645" s="4"/>
      <c r="I1645" s="4"/>
      <c r="J1645" s="4"/>
      <c r="K1645" s="4"/>
      <c r="L1645" s="4"/>
      <c r="M1645" s="4"/>
      <c r="N1645" s="4"/>
      <c r="O1645" s="4"/>
    </row>
    <row r="1646" spans="2:15" x14ac:dyDescent="0.2">
      <c r="B1646" s="4"/>
      <c r="C1646" s="6"/>
      <c r="D1646" s="4"/>
      <c r="E1646" s="4"/>
      <c r="F1646" s="4"/>
      <c r="G1646" s="4"/>
      <c r="H1646" s="4"/>
      <c r="I1646" s="4"/>
      <c r="J1646" s="4"/>
      <c r="K1646" s="4"/>
      <c r="L1646" s="4"/>
      <c r="M1646" s="4"/>
      <c r="N1646" s="4"/>
      <c r="O1646" s="4"/>
    </row>
    <row r="1647" spans="2:15" x14ac:dyDescent="0.2">
      <c r="B1647" s="4"/>
      <c r="C1647" s="6"/>
      <c r="D1647" s="4"/>
      <c r="E1647" s="4"/>
      <c r="F1647" s="4"/>
      <c r="G1647" s="4"/>
      <c r="H1647" s="4"/>
      <c r="I1647" s="4"/>
      <c r="J1647" s="4"/>
      <c r="K1647" s="4"/>
      <c r="L1647" s="4"/>
      <c r="M1647" s="4"/>
      <c r="N1647" s="4"/>
      <c r="O1647" s="4"/>
    </row>
    <row r="1648" spans="2:15" x14ac:dyDescent="0.2">
      <c r="B1648" s="4"/>
      <c r="C1648" s="6"/>
      <c r="D1648" s="4"/>
      <c r="E1648" s="4"/>
      <c r="F1648" s="4"/>
      <c r="G1648" s="4"/>
      <c r="H1648" s="4"/>
      <c r="I1648" s="4"/>
      <c r="J1648" s="4"/>
      <c r="K1648" s="4"/>
      <c r="L1648" s="4"/>
      <c r="M1648" s="4"/>
      <c r="N1648" s="4"/>
      <c r="O1648" s="4"/>
    </row>
    <row r="1649" spans="2:15" x14ac:dyDescent="0.2">
      <c r="B1649" s="4"/>
      <c r="C1649" s="6"/>
      <c r="D1649" s="4"/>
      <c r="E1649" s="4"/>
      <c r="F1649" s="4"/>
      <c r="G1649" s="4"/>
      <c r="H1649" s="4"/>
      <c r="I1649" s="4"/>
      <c r="J1649" s="4"/>
      <c r="K1649" s="4"/>
      <c r="L1649" s="4"/>
      <c r="M1649" s="4"/>
      <c r="N1649" s="4"/>
      <c r="O1649" s="4"/>
    </row>
    <row r="1650" spans="2:15" x14ac:dyDescent="0.2">
      <c r="B1650" s="4"/>
      <c r="C1650" s="6"/>
      <c r="D1650" s="4"/>
      <c r="E1650" s="4"/>
      <c r="F1650" s="4"/>
      <c r="G1650" s="4"/>
      <c r="H1650" s="4"/>
      <c r="I1650" s="4"/>
      <c r="J1650" s="4"/>
      <c r="K1650" s="4"/>
      <c r="L1650" s="4"/>
      <c r="M1650" s="4"/>
      <c r="N1650" s="4"/>
      <c r="O1650" s="4"/>
    </row>
    <row r="1651" spans="2:15" x14ac:dyDescent="0.2">
      <c r="B1651" s="4"/>
      <c r="C1651" s="6"/>
      <c r="D1651" s="4"/>
      <c r="E1651" s="4"/>
      <c r="F1651" s="4"/>
      <c r="G1651" s="4"/>
      <c r="H1651" s="4"/>
      <c r="I1651" s="4"/>
      <c r="J1651" s="4"/>
      <c r="K1651" s="4"/>
      <c r="L1651" s="4"/>
      <c r="M1651" s="4"/>
      <c r="N1651" s="4"/>
      <c r="O1651" s="4"/>
    </row>
    <row r="1652" spans="2:15" x14ac:dyDescent="0.2">
      <c r="B1652" s="4"/>
      <c r="C1652" s="6"/>
      <c r="D1652" s="4"/>
      <c r="E1652" s="4"/>
      <c r="F1652" s="4"/>
      <c r="G1652" s="4"/>
      <c r="H1652" s="4"/>
      <c r="I1652" s="4"/>
      <c r="J1652" s="4"/>
      <c r="K1652" s="4"/>
      <c r="L1652" s="4"/>
      <c r="M1652" s="4"/>
      <c r="N1652" s="4"/>
      <c r="O1652" s="4"/>
    </row>
    <row r="1653" spans="2:15" x14ac:dyDescent="0.2">
      <c r="B1653" s="4"/>
      <c r="C1653" s="6"/>
      <c r="D1653" s="4"/>
      <c r="E1653" s="4"/>
      <c r="F1653" s="4"/>
      <c r="G1653" s="4"/>
      <c r="H1653" s="4"/>
      <c r="I1653" s="4"/>
      <c r="J1653" s="4"/>
      <c r="K1653" s="4"/>
      <c r="L1653" s="4"/>
      <c r="M1653" s="4"/>
      <c r="N1653" s="4"/>
      <c r="O1653" s="4"/>
    </row>
    <row r="1654" spans="2:15" x14ac:dyDescent="0.2">
      <c r="B1654" s="4"/>
      <c r="C1654" s="6"/>
      <c r="D1654" s="4"/>
      <c r="E1654" s="4"/>
      <c r="F1654" s="4"/>
      <c r="G1654" s="4"/>
      <c r="H1654" s="4"/>
      <c r="I1654" s="4"/>
      <c r="J1654" s="4"/>
      <c r="K1654" s="4"/>
      <c r="L1654" s="4"/>
      <c r="M1654" s="4"/>
      <c r="N1654" s="4"/>
      <c r="O1654" s="4"/>
    </row>
    <row r="1655" spans="2:15" x14ac:dyDescent="0.2">
      <c r="B1655" s="4"/>
      <c r="C1655" s="6"/>
      <c r="D1655" s="4"/>
      <c r="E1655" s="4"/>
      <c r="F1655" s="4"/>
      <c r="G1655" s="4"/>
      <c r="H1655" s="4"/>
      <c r="I1655" s="4"/>
      <c r="J1655" s="4"/>
      <c r="K1655" s="4"/>
      <c r="L1655" s="4"/>
      <c r="M1655" s="4"/>
      <c r="N1655" s="4"/>
      <c r="O1655" s="4"/>
    </row>
    <row r="1656" spans="2:15" x14ac:dyDescent="0.2">
      <c r="B1656" s="4"/>
      <c r="C1656" s="6"/>
      <c r="D1656" s="4"/>
      <c r="E1656" s="4"/>
      <c r="F1656" s="4"/>
      <c r="G1656" s="4"/>
      <c r="H1656" s="4"/>
      <c r="I1656" s="4"/>
      <c r="J1656" s="4"/>
      <c r="K1656" s="4"/>
      <c r="L1656" s="4"/>
      <c r="M1656" s="4"/>
      <c r="N1656" s="4"/>
      <c r="O1656" s="4"/>
    </row>
    <row r="1657" spans="2:15" x14ac:dyDescent="0.2">
      <c r="B1657" s="4"/>
      <c r="C1657" s="6"/>
      <c r="D1657" s="4"/>
      <c r="E1657" s="4"/>
      <c r="F1657" s="4"/>
      <c r="G1657" s="4"/>
      <c r="H1657" s="4"/>
      <c r="I1657" s="4"/>
      <c r="J1657" s="4"/>
      <c r="K1657" s="4"/>
      <c r="L1657" s="4"/>
      <c r="M1657" s="4"/>
      <c r="N1657" s="4"/>
      <c r="O1657" s="4"/>
    </row>
    <row r="1658" spans="2:15" x14ac:dyDescent="0.2">
      <c r="B1658" s="4"/>
      <c r="C1658" s="6"/>
      <c r="D1658" s="4"/>
      <c r="E1658" s="4"/>
      <c r="F1658" s="4"/>
      <c r="G1658" s="4"/>
      <c r="H1658" s="4"/>
      <c r="I1658" s="4"/>
      <c r="J1658" s="4"/>
      <c r="K1658" s="4"/>
      <c r="L1658" s="4"/>
      <c r="M1658" s="4"/>
      <c r="N1658" s="4"/>
      <c r="O1658" s="4"/>
    </row>
    <row r="1659" spans="2:15" x14ac:dyDescent="0.2">
      <c r="B1659" s="4"/>
      <c r="C1659" s="6"/>
      <c r="D1659" s="4"/>
      <c r="E1659" s="4"/>
      <c r="F1659" s="4"/>
      <c r="G1659" s="4"/>
      <c r="H1659" s="4"/>
      <c r="I1659" s="4"/>
      <c r="J1659" s="4"/>
      <c r="K1659" s="4"/>
      <c r="L1659" s="4"/>
      <c r="M1659" s="4"/>
      <c r="N1659" s="4"/>
      <c r="O1659" s="4"/>
    </row>
    <row r="1660" spans="2:15" x14ac:dyDescent="0.2">
      <c r="B1660" s="4"/>
      <c r="C1660" s="6"/>
      <c r="D1660" s="4"/>
      <c r="E1660" s="4"/>
      <c r="F1660" s="4"/>
      <c r="G1660" s="4"/>
      <c r="H1660" s="4"/>
      <c r="I1660" s="4"/>
      <c r="J1660" s="4"/>
      <c r="K1660" s="4"/>
      <c r="L1660" s="4"/>
      <c r="M1660" s="4"/>
      <c r="N1660" s="4"/>
      <c r="O1660" s="4"/>
    </row>
    <row r="1661" spans="2:15" x14ac:dyDescent="0.2">
      <c r="B1661" s="4"/>
      <c r="C1661" s="6"/>
      <c r="D1661" s="4"/>
      <c r="E1661" s="4"/>
      <c r="F1661" s="4"/>
      <c r="G1661" s="4"/>
      <c r="H1661" s="4"/>
      <c r="I1661" s="4"/>
      <c r="J1661" s="4"/>
      <c r="K1661" s="4"/>
      <c r="L1661" s="4"/>
      <c r="M1661" s="4"/>
      <c r="N1661" s="4"/>
      <c r="O1661" s="4"/>
    </row>
    <row r="1662" spans="2:15" x14ac:dyDescent="0.2">
      <c r="B1662" s="4"/>
      <c r="C1662" s="6"/>
      <c r="D1662" s="4"/>
      <c r="E1662" s="4"/>
      <c r="F1662" s="4"/>
      <c r="G1662" s="4"/>
      <c r="H1662" s="4"/>
      <c r="I1662" s="4"/>
      <c r="J1662" s="4"/>
      <c r="K1662" s="4"/>
      <c r="L1662" s="4"/>
      <c r="M1662" s="4"/>
      <c r="N1662" s="4"/>
      <c r="O1662" s="4"/>
    </row>
    <row r="1663" spans="2:15" x14ac:dyDescent="0.2">
      <c r="B1663" s="4"/>
      <c r="C1663" s="6"/>
      <c r="D1663" s="4"/>
      <c r="E1663" s="4"/>
      <c r="F1663" s="4"/>
      <c r="G1663" s="4"/>
      <c r="H1663" s="4"/>
      <c r="I1663" s="4"/>
      <c r="J1663" s="4"/>
      <c r="K1663" s="4"/>
      <c r="L1663" s="4"/>
      <c r="M1663" s="4"/>
      <c r="N1663" s="4"/>
      <c r="O1663" s="4"/>
    </row>
    <row r="1664" spans="2:15" x14ac:dyDescent="0.2">
      <c r="B1664" s="4"/>
      <c r="C1664" s="6"/>
      <c r="D1664" s="4"/>
      <c r="E1664" s="4"/>
      <c r="F1664" s="4"/>
      <c r="G1664" s="4"/>
      <c r="H1664" s="4"/>
      <c r="I1664" s="4"/>
      <c r="J1664" s="4"/>
      <c r="K1664" s="4"/>
      <c r="L1664" s="4"/>
      <c r="M1664" s="4"/>
      <c r="N1664" s="4"/>
      <c r="O1664" s="4"/>
    </row>
    <row r="1665" spans="2:15" x14ac:dyDescent="0.2">
      <c r="B1665" s="4"/>
      <c r="C1665" s="6"/>
      <c r="D1665" s="4"/>
      <c r="E1665" s="4"/>
      <c r="F1665" s="4"/>
      <c r="G1665" s="4"/>
      <c r="H1665" s="4"/>
      <c r="I1665" s="4"/>
      <c r="J1665" s="4"/>
      <c r="K1665" s="4"/>
      <c r="L1665" s="4"/>
      <c r="M1665" s="4"/>
      <c r="N1665" s="4"/>
      <c r="O1665" s="4"/>
    </row>
    <row r="1666" spans="2:15" x14ac:dyDescent="0.2">
      <c r="B1666" s="4"/>
      <c r="C1666" s="6"/>
      <c r="D1666" s="4"/>
      <c r="E1666" s="4"/>
      <c r="F1666" s="4"/>
      <c r="G1666" s="4"/>
      <c r="H1666" s="4"/>
      <c r="I1666" s="4"/>
      <c r="J1666" s="4"/>
      <c r="K1666" s="4"/>
      <c r="L1666" s="4"/>
      <c r="M1666" s="4"/>
      <c r="N1666" s="4"/>
      <c r="O1666" s="4"/>
    </row>
    <row r="1667" spans="2:15" x14ac:dyDescent="0.2">
      <c r="B1667" s="4"/>
      <c r="C1667" s="6"/>
      <c r="D1667" s="4"/>
      <c r="E1667" s="4"/>
      <c r="F1667" s="4"/>
      <c r="G1667" s="4"/>
      <c r="H1667" s="4"/>
      <c r="I1667" s="4"/>
      <c r="J1667" s="4"/>
      <c r="K1667" s="4"/>
      <c r="L1667" s="4"/>
      <c r="M1667" s="4"/>
      <c r="N1667" s="4"/>
      <c r="O1667" s="4"/>
    </row>
    <row r="1668" spans="2:15" x14ac:dyDescent="0.2">
      <c r="B1668" s="4"/>
      <c r="C1668" s="6"/>
      <c r="D1668" s="4"/>
      <c r="E1668" s="4"/>
      <c r="F1668" s="4"/>
      <c r="G1668" s="4"/>
      <c r="H1668" s="4"/>
      <c r="I1668" s="4"/>
      <c r="J1668" s="4"/>
      <c r="K1668" s="4"/>
      <c r="L1668" s="4"/>
      <c r="M1668" s="4"/>
      <c r="N1668" s="4"/>
      <c r="O1668" s="4"/>
    </row>
    <row r="1669" spans="2:15" x14ac:dyDescent="0.2">
      <c r="B1669" s="4"/>
      <c r="C1669" s="6"/>
      <c r="D1669" s="4"/>
      <c r="E1669" s="4"/>
      <c r="F1669" s="4"/>
      <c r="G1669" s="4"/>
      <c r="H1669" s="4"/>
      <c r="I1669" s="4"/>
      <c r="J1669" s="4"/>
      <c r="K1669" s="4"/>
      <c r="L1669" s="4"/>
      <c r="M1669" s="4"/>
      <c r="N1669" s="4"/>
      <c r="O1669" s="4"/>
    </row>
    <row r="1670" spans="2:15" x14ac:dyDescent="0.2">
      <c r="B1670" s="4"/>
      <c r="C1670" s="6"/>
      <c r="D1670" s="4"/>
      <c r="E1670" s="4"/>
      <c r="F1670" s="4"/>
      <c r="G1670" s="4"/>
      <c r="H1670" s="4"/>
      <c r="I1670" s="4"/>
      <c r="J1670" s="4"/>
      <c r="K1670" s="4"/>
      <c r="L1670" s="4"/>
      <c r="M1670" s="4"/>
      <c r="N1670" s="4"/>
      <c r="O1670" s="4"/>
    </row>
    <row r="1671" spans="2:15" x14ac:dyDescent="0.2">
      <c r="B1671" s="4"/>
      <c r="C1671" s="6"/>
      <c r="D1671" s="4"/>
      <c r="E1671" s="4"/>
      <c r="F1671" s="4"/>
      <c r="G1671" s="4"/>
      <c r="H1671" s="4"/>
      <c r="I1671" s="4"/>
      <c r="J1671" s="4"/>
      <c r="K1671" s="4"/>
      <c r="L1671" s="4"/>
      <c r="M1671" s="4"/>
      <c r="N1671" s="4"/>
      <c r="O1671" s="4"/>
    </row>
    <row r="1672" spans="2:15" x14ac:dyDescent="0.2">
      <c r="B1672" s="4"/>
      <c r="C1672" s="6"/>
      <c r="D1672" s="4"/>
      <c r="E1672" s="4"/>
      <c r="F1672" s="4"/>
      <c r="G1672" s="4"/>
      <c r="H1672" s="4"/>
      <c r="I1672" s="4"/>
      <c r="J1672" s="4"/>
      <c r="K1672" s="4"/>
      <c r="L1672" s="4"/>
      <c r="M1672" s="4"/>
      <c r="N1672" s="4"/>
      <c r="O1672" s="4"/>
    </row>
    <row r="1673" spans="2:15" x14ac:dyDescent="0.2">
      <c r="B1673" s="4"/>
      <c r="C1673" s="6"/>
      <c r="D1673" s="4"/>
      <c r="E1673" s="4"/>
      <c r="F1673" s="4"/>
      <c r="G1673" s="4"/>
      <c r="H1673" s="4"/>
      <c r="I1673" s="4"/>
      <c r="J1673" s="4"/>
      <c r="K1673" s="4"/>
      <c r="L1673" s="4"/>
      <c r="M1673" s="4"/>
      <c r="N1673" s="4"/>
      <c r="O1673" s="4"/>
    </row>
    <row r="1674" spans="2:15" x14ac:dyDescent="0.2">
      <c r="B1674" s="4"/>
      <c r="C1674" s="6"/>
      <c r="D1674" s="4"/>
      <c r="E1674" s="4"/>
      <c r="F1674" s="4"/>
      <c r="G1674" s="4"/>
      <c r="H1674" s="4"/>
      <c r="I1674" s="4"/>
      <c r="J1674" s="4"/>
      <c r="K1674" s="4"/>
      <c r="L1674" s="4"/>
      <c r="M1674" s="4"/>
      <c r="N1674" s="4"/>
      <c r="O1674" s="4"/>
    </row>
    <row r="1675" spans="2:15" x14ac:dyDescent="0.2">
      <c r="B1675" s="4"/>
      <c r="C1675" s="6"/>
      <c r="D1675" s="4"/>
      <c r="E1675" s="4"/>
      <c r="F1675" s="4"/>
      <c r="G1675" s="4"/>
      <c r="H1675" s="4"/>
      <c r="I1675" s="4"/>
      <c r="J1675" s="4"/>
      <c r="K1675" s="4"/>
      <c r="L1675" s="4"/>
      <c r="M1675" s="4"/>
      <c r="N1675" s="4"/>
      <c r="O1675" s="4"/>
    </row>
    <row r="1676" spans="2:15" x14ac:dyDescent="0.2">
      <c r="B1676" s="4"/>
      <c r="C1676" s="6"/>
      <c r="D1676" s="4"/>
      <c r="E1676" s="4"/>
      <c r="F1676" s="4"/>
      <c r="G1676" s="4"/>
      <c r="H1676" s="4"/>
      <c r="I1676" s="4"/>
      <c r="J1676" s="4"/>
      <c r="K1676" s="4"/>
      <c r="L1676" s="4"/>
      <c r="M1676" s="4"/>
      <c r="N1676" s="4"/>
      <c r="O1676" s="4"/>
    </row>
    <row r="1677" spans="2:15" x14ac:dyDescent="0.2">
      <c r="B1677" s="4"/>
      <c r="C1677" s="6"/>
      <c r="D1677" s="4"/>
      <c r="E1677" s="4"/>
      <c r="F1677" s="4"/>
      <c r="G1677" s="4"/>
      <c r="H1677" s="4"/>
      <c r="I1677" s="4"/>
      <c r="J1677" s="4"/>
      <c r="K1677" s="4"/>
      <c r="L1677" s="4"/>
      <c r="M1677" s="4"/>
      <c r="N1677" s="4"/>
      <c r="O1677" s="4"/>
    </row>
    <row r="1678" spans="2:15" x14ac:dyDescent="0.2">
      <c r="B1678" s="4"/>
      <c r="C1678" s="6"/>
      <c r="D1678" s="4"/>
      <c r="E1678" s="4"/>
      <c r="F1678" s="4"/>
      <c r="G1678" s="4"/>
      <c r="H1678" s="4"/>
      <c r="I1678" s="4"/>
      <c r="J1678" s="4"/>
      <c r="K1678" s="4"/>
      <c r="L1678" s="4"/>
      <c r="M1678" s="4"/>
      <c r="N1678" s="4"/>
      <c r="O1678" s="4"/>
    </row>
    <row r="1679" spans="2:15" x14ac:dyDescent="0.2">
      <c r="B1679" s="4"/>
      <c r="C1679" s="6"/>
      <c r="D1679" s="4"/>
      <c r="E1679" s="4"/>
      <c r="F1679" s="4"/>
      <c r="G1679" s="4"/>
      <c r="H1679" s="4"/>
      <c r="I1679" s="4"/>
      <c r="J1679" s="4"/>
      <c r="K1679" s="4"/>
      <c r="L1679" s="4"/>
      <c r="M1679" s="4"/>
      <c r="N1679" s="4"/>
      <c r="O1679" s="4"/>
    </row>
    <row r="1680" spans="2:15" x14ac:dyDescent="0.2">
      <c r="B1680" s="4"/>
      <c r="C1680" s="6"/>
      <c r="D1680" s="4"/>
      <c r="E1680" s="4"/>
      <c r="F1680" s="4"/>
      <c r="G1680" s="4"/>
      <c r="H1680" s="4"/>
      <c r="I1680" s="4"/>
      <c r="J1680" s="4"/>
      <c r="K1680" s="4"/>
      <c r="L1680" s="4"/>
      <c r="M1680" s="4"/>
      <c r="N1680" s="4"/>
      <c r="O1680" s="4"/>
    </row>
    <row r="1681" spans="2:15" x14ac:dyDescent="0.2">
      <c r="B1681" s="4"/>
      <c r="C1681" s="6"/>
      <c r="D1681" s="4"/>
      <c r="E1681" s="4"/>
      <c r="F1681" s="4"/>
      <c r="G1681" s="4"/>
      <c r="H1681" s="4"/>
      <c r="I1681" s="4"/>
      <c r="J1681" s="4"/>
      <c r="K1681" s="4"/>
      <c r="L1681" s="4"/>
      <c r="M1681" s="4"/>
      <c r="N1681" s="4"/>
      <c r="O1681" s="4"/>
    </row>
    <row r="1682" spans="2:15" x14ac:dyDescent="0.2">
      <c r="B1682" s="4"/>
      <c r="C1682" s="6"/>
      <c r="D1682" s="4"/>
      <c r="E1682" s="4"/>
      <c r="F1682" s="4"/>
      <c r="G1682" s="4"/>
      <c r="H1682" s="4"/>
      <c r="I1682" s="4"/>
      <c r="J1682" s="4"/>
      <c r="K1682" s="4"/>
      <c r="L1682" s="4"/>
      <c r="M1682" s="4"/>
      <c r="N1682" s="4"/>
      <c r="O1682" s="4"/>
    </row>
    <row r="1683" spans="2:15" x14ac:dyDescent="0.2">
      <c r="B1683" s="4"/>
      <c r="C1683" s="6"/>
      <c r="D1683" s="4"/>
      <c r="E1683" s="4"/>
      <c r="F1683" s="4"/>
      <c r="G1683" s="4"/>
      <c r="H1683" s="4"/>
      <c r="I1683" s="4"/>
      <c r="J1683" s="4"/>
      <c r="K1683" s="4"/>
      <c r="L1683" s="4"/>
      <c r="M1683" s="4"/>
      <c r="N1683" s="4"/>
      <c r="O1683" s="4"/>
    </row>
    <row r="1684" spans="2:15" x14ac:dyDescent="0.2">
      <c r="B1684" s="4"/>
      <c r="C1684" s="6"/>
      <c r="D1684" s="4"/>
      <c r="E1684" s="4"/>
      <c r="F1684" s="4"/>
      <c r="G1684" s="4"/>
      <c r="H1684" s="4"/>
      <c r="I1684" s="4"/>
      <c r="J1684" s="4"/>
      <c r="K1684" s="4"/>
      <c r="L1684" s="4"/>
      <c r="M1684" s="4"/>
      <c r="N1684" s="4"/>
      <c r="O1684" s="4"/>
    </row>
    <row r="1685" spans="2:15" x14ac:dyDescent="0.2">
      <c r="B1685" s="4"/>
      <c r="C1685" s="6"/>
      <c r="D1685" s="4"/>
      <c r="E1685" s="4"/>
      <c r="F1685" s="4"/>
      <c r="G1685" s="4"/>
      <c r="H1685" s="4"/>
      <c r="I1685" s="4"/>
      <c r="J1685" s="4"/>
      <c r="K1685" s="4"/>
      <c r="L1685" s="4"/>
      <c r="M1685" s="4"/>
      <c r="N1685" s="4"/>
      <c r="O1685" s="4"/>
    </row>
    <row r="1686" spans="2:15" x14ac:dyDescent="0.2">
      <c r="B1686" s="4"/>
      <c r="C1686" s="6"/>
      <c r="D1686" s="4"/>
      <c r="E1686" s="4"/>
      <c r="F1686" s="4"/>
      <c r="G1686" s="4"/>
      <c r="H1686" s="4"/>
      <c r="I1686" s="4"/>
      <c r="J1686" s="4"/>
      <c r="K1686" s="4"/>
      <c r="L1686" s="4"/>
      <c r="M1686" s="4"/>
      <c r="N1686" s="4"/>
      <c r="O1686" s="4"/>
    </row>
    <row r="1687" spans="2:15" x14ac:dyDescent="0.2">
      <c r="B1687" s="4"/>
      <c r="C1687" s="6"/>
      <c r="D1687" s="4"/>
      <c r="E1687" s="4"/>
      <c r="F1687" s="4"/>
      <c r="G1687" s="4"/>
      <c r="H1687" s="4"/>
      <c r="I1687" s="4"/>
      <c r="J1687" s="4"/>
      <c r="K1687" s="4"/>
      <c r="L1687" s="4"/>
      <c r="M1687" s="4"/>
      <c r="N1687" s="4"/>
      <c r="O1687" s="4"/>
    </row>
    <row r="1688" spans="2:15" x14ac:dyDescent="0.2">
      <c r="B1688" s="4"/>
      <c r="C1688" s="6"/>
      <c r="D1688" s="4"/>
      <c r="E1688" s="4"/>
      <c r="F1688" s="4"/>
      <c r="G1688" s="4"/>
      <c r="H1688" s="4"/>
      <c r="I1688" s="4"/>
      <c r="J1688" s="4"/>
      <c r="K1688" s="4"/>
      <c r="L1688" s="4"/>
      <c r="M1688" s="4"/>
      <c r="N1688" s="4"/>
      <c r="O1688" s="4"/>
    </row>
    <row r="1689" spans="2:15" x14ac:dyDescent="0.2">
      <c r="B1689" s="4"/>
      <c r="C1689" s="6"/>
      <c r="D1689" s="4"/>
      <c r="E1689" s="4"/>
      <c r="F1689" s="4"/>
      <c r="G1689" s="4"/>
      <c r="H1689" s="4"/>
      <c r="I1689" s="4"/>
      <c r="J1689" s="4"/>
      <c r="K1689" s="4"/>
      <c r="L1689" s="4"/>
      <c r="M1689" s="4"/>
      <c r="N1689" s="4"/>
      <c r="O1689" s="4"/>
    </row>
    <row r="1690" spans="2:15" x14ac:dyDescent="0.2">
      <c r="B1690" s="4"/>
      <c r="C1690" s="6"/>
      <c r="D1690" s="4"/>
      <c r="E1690" s="4"/>
      <c r="F1690" s="4"/>
      <c r="G1690" s="4"/>
      <c r="H1690" s="4"/>
      <c r="I1690" s="4"/>
      <c r="J1690" s="4"/>
      <c r="K1690" s="4"/>
      <c r="L1690" s="4"/>
      <c r="M1690" s="4"/>
      <c r="N1690" s="4"/>
      <c r="O1690" s="4"/>
    </row>
    <row r="1691" spans="2:15" x14ac:dyDescent="0.2">
      <c r="B1691" s="4"/>
      <c r="C1691" s="6"/>
      <c r="D1691" s="4"/>
      <c r="E1691" s="4"/>
      <c r="F1691" s="4"/>
      <c r="G1691" s="4"/>
      <c r="H1691" s="4"/>
      <c r="I1691" s="4"/>
      <c r="J1691" s="4"/>
      <c r="K1691" s="4"/>
      <c r="L1691" s="4"/>
      <c r="M1691" s="4"/>
      <c r="N1691" s="4"/>
      <c r="O1691" s="4"/>
    </row>
    <row r="1692" spans="2:15" x14ac:dyDescent="0.2">
      <c r="B1692" s="4"/>
      <c r="C1692" s="6"/>
      <c r="D1692" s="4"/>
      <c r="E1692" s="4"/>
      <c r="F1692" s="4"/>
      <c r="G1692" s="4"/>
      <c r="H1692" s="4"/>
      <c r="I1692" s="4"/>
      <c r="J1692" s="4"/>
      <c r="K1692" s="4"/>
      <c r="L1692" s="4"/>
      <c r="M1692" s="4"/>
      <c r="N1692" s="4"/>
      <c r="O1692" s="4"/>
    </row>
    <row r="1693" spans="2:15" x14ac:dyDescent="0.2">
      <c r="B1693" s="4"/>
      <c r="C1693" s="6"/>
      <c r="D1693" s="4"/>
      <c r="E1693" s="4"/>
      <c r="F1693" s="4"/>
      <c r="G1693" s="4"/>
      <c r="H1693" s="4"/>
      <c r="I1693" s="4"/>
      <c r="J1693" s="4"/>
      <c r="K1693" s="4"/>
      <c r="L1693" s="4"/>
      <c r="M1693" s="4"/>
      <c r="N1693" s="4"/>
      <c r="O1693" s="4"/>
    </row>
    <row r="1694" spans="2:15" x14ac:dyDescent="0.2">
      <c r="B1694" s="4"/>
      <c r="C1694" s="6"/>
      <c r="D1694" s="4"/>
      <c r="E1694" s="4"/>
      <c r="F1694" s="4"/>
      <c r="G1694" s="4"/>
      <c r="H1694" s="4"/>
      <c r="I1694" s="4"/>
      <c r="J1694" s="4"/>
      <c r="K1694" s="4"/>
      <c r="L1694" s="4"/>
      <c r="M1694" s="4"/>
      <c r="N1694" s="4"/>
      <c r="O1694" s="4"/>
    </row>
    <row r="1695" spans="2:15" x14ac:dyDescent="0.2">
      <c r="B1695" s="4"/>
      <c r="C1695" s="6"/>
      <c r="D1695" s="4"/>
      <c r="E1695" s="4"/>
      <c r="F1695" s="4"/>
      <c r="G1695" s="4"/>
      <c r="H1695" s="4"/>
      <c r="I1695" s="4"/>
      <c r="J1695" s="4"/>
      <c r="K1695" s="4"/>
      <c r="L1695" s="4"/>
      <c r="M1695" s="4"/>
      <c r="N1695" s="4"/>
      <c r="O1695" s="4"/>
    </row>
    <row r="1696" spans="2:15" x14ac:dyDescent="0.2">
      <c r="B1696" s="4"/>
      <c r="C1696" s="6"/>
      <c r="D1696" s="4"/>
      <c r="E1696" s="4"/>
      <c r="F1696" s="4"/>
      <c r="G1696" s="4"/>
      <c r="H1696" s="4"/>
      <c r="I1696" s="4"/>
      <c r="J1696" s="4"/>
      <c r="K1696" s="4"/>
      <c r="L1696" s="4"/>
      <c r="M1696" s="4"/>
      <c r="N1696" s="4"/>
      <c r="O1696" s="4"/>
    </row>
    <row r="1697" spans="2:15" x14ac:dyDescent="0.2">
      <c r="B1697" s="4"/>
      <c r="C1697" s="6"/>
      <c r="D1697" s="4"/>
      <c r="E1697" s="4"/>
      <c r="F1697" s="4"/>
      <c r="G1697" s="4"/>
      <c r="H1697" s="4"/>
      <c r="I1697" s="4"/>
      <c r="J1697" s="4"/>
      <c r="K1697" s="4"/>
      <c r="L1697" s="4"/>
      <c r="M1697" s="4"/>
      <c r="N1697" s="4"/>
      <c r="O1697" s="4"/>
    </row>
    <row r="1698" spans="2:15" x14ac:dyDescent="0.2">
      <c r="B1698" s="4"/>
      <c r="C1698" s="6"/>
      <c r="D1698" s="4"/>
      <c r="E1698" s="4"/>
      <c r="F1698" s="4"/>
      <c r="G1698" s="4"/>
      <c r="H1698" s="4"/>
      <c r="I1698" s="4"/>
      <c r="J1698" s="4"/>
      <c r="K1698" s="4"/>
      <c r="L1698" s="4"/>
      <c r="M1698" s="4"/>
      <c r="N1698" s="4"/>
      <c r="O1698" s="4"/>
    </row>
    <row r="1699" spans="2:15" x14ac:dyDescent="0.2">
      <c r="B1699" s="4"/>
      <c r="C1699" s="6"/>
      <c r="D1699" s="4"/>
      <c r="E1699" s="4"/>
      <c r="F1699" s="4"/>
      <c r="G1699" s="4"/>
      <c r="H1699" s="4"/>
      <c r="I1699" s="4"/>
      <c r="J1699" s="4"/>
      <c r="K1699" s="4"/>
      <c r="L1699" s="4"/>
      <c r="M1699" s="4"/>
      <c r="N1699" s="4"/>
      <c r="O1699" s="4"/>
    </row>
    <row r="1700" spans="2:15" x14ac:dyDescent="0.2">
      <c r="B1700" s="4"/>
      <c r="C1700" s="6"/>
      <c r="D1700" s="4"/>
      <c r="E1700" s="4"/>
      <c r="F1700" s="4"/>
      <c r="G1700" s="4"/>
      <c r="H1700" s="4"/>
      <c r="I1700" s="4"/>
      <c r="J1700" s="4"/>
      <c r="K1700" s="4"/>
      <c r="L1700" s="4"/>
      <c r="M1700" s="4"/>
      <c r="N1700" s="4"/>
      <c r="O1700" s="4"/>
    </row>
    <row r="1701" spans="2:15" x14ac:dyDescent="0.2">
      <c r="B1701" s="4"/>
      <c r="C1701" s="6"/>
      <c r="D1701" s="4"/>
      <c r="E1701" s="4"/>
      <c r="F1701" s="4"/>
      <c r="G1701" s="4"/>
      <c r="H1701" s="4"/>
      <c r="I1701" s="4"/>
      <c r="J1701" s="4"/>
      <c r="K1701" s="4"/>
      <c r="L1701" s="4"/>
      <c r="M1701" s="4"/>
      <c r="N1701" s="4"/>
      <c r="O1701" s="4"/>
    </row>
    <row r="1702" spans="2:15" x14ac:dyDescent="0.2">
      <c r="B1702" s="4"/>
      <c r="C1702" s="6"/>
      <c r="D1702" s="4"/>
      <c r="E1702" s="4"/>
      <c r="F1702" s="4"/>
      <c r="G1702" s="4"/>
      <c r="H1702" s="4"/>
      <c r="I1702" s="4"/>
      <c r="J1702" s="4"/>
      <c r="K1702" s="4"/>
      <c r="L1702" s="4"/>
      <c r="M1702" s="4"/>
      <c r="N1702" s="4"/>
      <c r="O1702" s="4"/>
    </row>
    <row r="1703" spans="2:15" x14ac:dyDescent="0.2">
      <c r="B1703" s="4"/>
      <c r="C1703" s="6"/>
      <c r="D1703" s="4"/>
      <c r="E1703" s="4"/>
      <c r="F1703" s="4"/>
      <c r="G1703" s="4"/>
      <c r="H1703" s="4"/>
      <c r="I1703" s="4"/>
      <c r="J1703" s="4"/>
      <c r="K1703" s="4"/>
      <c r="L1703" s="4"/>
      <c r="M1703" s="4"/>
      <c r="N1703" s="4"/>
      <c r="O1703" s="4"/>
    </row>
    <row r="1704" spans="2:15" x14ac:dyDescent="0.2">
      <c r="B1704" s="4"/>
      <c r="C1704" s="6"/>
      <c r="D1704" s="4"/>
      <c r="E1704" s="4"/>
      <c r="F1704" s="4"/>
      <c r="G1704" s="4"/>
      <c r="H1704" s="4"/>
      <c r="I1704" s="4"/>
      <c r="J1704" s="4"/>
      <c r="K1704" s="4"/>
      <c r="L1704" s="4"/>
      <c r="M1704" s="4"/>
      <c r="N1704" s="4"/>
      <c r="O1704" s="4"/>
    </row>
    <row r="1705" spans="2:15" x14ac:dyDescent="0.2">
      <c r="B1705" s="4"/>
      <c r="C1705" s="6"/>
      <c r="D1705" s="4"/>
      <c r="E1705" s="4"/>
      <c r="F1705" s="4"/>
      <c r="G1705" s="4"/>
      <c r="H1705" s="4"/>
      <c r="I1705" s="4"/>
      <c r="J1705" s="4"/>
      <c r="K1705" s="4"/>
      <c r="L1705" s="4"/>
      <c r="M1705" s="4"/>
      <c r="N1705" s="4"/>
      <c r="O1705" s="4"/>
    </row>
    <row r="1706" spans="2:15" x14ac:dyDescent="0.2">
      <c r="B1706" s="4"/>
      <c r="C1706" s="6"/>
      <c r="D1706" s="4"/>
      <c r="E1706" s="4"/>
      <c r="F1706" s="4"/>
      <c r="G1706" s="4"/>
      <c r="H1706" s="4"/>
      <c r="I1706" s="4"/>
      <c r="J1706" s="4"/>
      <c r="K1706" s="4"/>
      <c r="L1706" s="4"/>
      <c r="M1706" s="4"/>
      <c r="N1706" s="4"/>
      <c r="O1706" s="4"/>
    </row>
    <row r="1707" spans="2:15" x14ac:dyDescent="0.2">
      <c r="B1707" s="4"/>
      <c r="C1707" s="6"/>
      <c r="D1707" s="4"/>
      <c r="E1707" s="4"/>
      <c r="F1707" s="4"/>
      <c r="G1707" s="4"/>
      <c r="H1707" s="4"/>
      <c r="I1707" s="4"/>
      <c r="J1707" s="4"/>
      <c r="K1707" s="4"/>
      <c r="L1707" s="4"/>
      <c r="M1707" s="4"/>
      <c r="N1707" s="4"/>
      <c r="O1707" s="4"/>
    </row>
    <row r="1708" spans="2:15" x14ac:dyDescent="0.2">
      <c r="B1708" s="4"/>
      <c r="C1708" s="6"/>
      <c r="D1708" s="4"/>
      <c r="E1708" s="4"/>
      <c r="F1708" s="4"/>
      <c r="G1708" s="4"/>
      <c r="H1708" s="4"/>
      <c r="I1708" s="4"/>
      <c r="J1708" s="4"/>
      <c r="K1708" s="4"/>
      <c r="L1708" s="4"/>
      <c r="M1708" s="4"/>
      <c r="N1708" s="4"/>
      <c r="O1708" s="4"/>
    </row>
    <row r="1709" spans="2:15" x14ac:dyDescent="0.2">
      <c r="B1709" s="4"/>
      <c r="C1709" s="6"/>
      <c r="D1709" s="4"/>
      <c r="E1709" s="4"/>
      <c r="F1709" s="4"/>
      <c r="G1709" s="4"/>
      <c r="H1709" s="4"/>
      <c r="I1709" s="4"/>
      <c r="J1709" s="4"/>
      <c r="K1709" s="4"/>
      <c r="L1709" s="4"/>
      <c r="M1709" s="4"/>
      <c r="N1709" s="4"/>
      <c r="O1709" s="4"/>
    </row>
    <row r="1710" spans="2:15" x14ac:dyDescent="0.2">
      <c r="B1710" s="4"/>
      <c r="C1710" s="6"/>
      <c r="D1710" s="4"/>
      <c r="E1710" s="4"/>
      <c r="F1710" s="4"/>
      <c r="G1710" s="4"/>
      <c r="H1710" s="4"/>
      <c r="I1710" s="4"/>
      <c r="J1710" s="4"/>
      <c r="K1710" s="4"/>
      <c r="L1710" s="4"/>
      <c r="M1710" s="4"/>
      <c r="N1710" s="4"/>
      <c r="O1710" s="4"/>
    </row>
    <row r="1711" spans="2:15" x14ac:dyDescent="0.2">
      <c r="B1711" s="4"/>
      <c r="C1711" s="6"/>
      <c r="D1711" s="4"/>
      <c r="E1711" s="4"/>
      <c r="F1711" s="4"/>
      <c r="G1711" s="4"/>
      <c r="H1711" s="4"/>
      <c r="I1711" s="4"/>
      <c r="J1711" s="4"/>
      <c r="K1711" s="4"/>
      <c r="L1711" s="4"/>
      <c r="M1711" s="4"/>
      <c r="N1711" s="4"/>
      <c r="O1711" s="4"/>
    </row>
    <row r="1712" spans="2:15" x14ac:dyDescent="0.2">
      <c r="B1712" s="4"/>
      <c r="C1712" s="6"/>
      <c r="D1712" s="4"/>
      <c r="E1712" s="4"/>
      <c r="F1712" s="4"/>
      <c r="G1712" s="4"/>
      <c r="H1712" s="4"/>
      <c r="I1712" s="4"/>
      <c r="J1712" s="4"/>
      <c r="K1712" s="4"/>
      <c r="L1712" s="4"/>
      <c r="M1712" s="4"/>
      <c r="N1712" s="4"/>
      <c r="O1712" s="4"/>
    </row>
    <row r="1713" spans="2:15" x14ac:dyDescent="0.2">
      <c r="B1713" s="4"/>
      <c r="C1713" s="6"/>
      <c r="D1713" s="4"/>
      <c r="E1713" s="4"/>
      <c r="F1713" s="4"/>
      <c r="G1713" s="4"/>
      <c r="H1713" s="4"/>
      <c r="I1713" s="4"/>
      <c r="J1713" s="4"/>
      <c r="K1713" s="4"/>
      <c r="L1713" s="4"/>
      <c r="M1713" s="4"/>
      <c r="N1713" s="4"/>
      <c r="O1713" s="4"/>
    </row>
    <row r="1714" spans="2:15" x14ac:dyDescent="0.2">
      <c r="B1714" s="4"/>
      <c r="C1714" s="6"/>
      <c r="D1714" s="4"/>
      <c r="E1714" s="4"/>
      <c r="F1714" s="4"/>
      <c r="G1714" s="4"/>
      <c r="H1714" s="4"/>
      <c r="I1714" s="4"/>
      <c r="J1714" s="4"/>
      <c r="K1714" s="4"/>
      <c r="L1714" s="4"/>
      <c r="M1714" s="4"/>
      <c r="N1714" s="4"/>
      <c r="O1714" s="4"/>
    </row>
    <row r="1715" spans="2:15" x14ac:dyDescent="0.2">
      <c r="B1715" s="4"/>
      <c r="C1715" s="6"/>
      <c r="D1715" s="4"/>
      <c r="E1715" s="4"/>
      <c r="F1715" s="4"/>
      <c r="G1715" s="4"/>
      <c r="H1715" s="4"/>
      <c r="I1715" s="4"/>
      <c r="J1715" s="4"/>
      <c r="K1715" s="4"/>
      <c r="L1715" s="4"/>
      <c r="M1715" s="4"/>
      <c r="N1715" s="4"/>
      <c r="O1715" s="4"/>
    </row>
    <row r="1716" spans="2:15" x14ac:dyDescent="0.2">
      <c r="B1716" s="4"/>
      <c r="C1716" s="6"/>
      <c r="D1716" s="4"/>
      <c r="E1716" s="4"/>
      <c r="F1716" s="4"/>
      <c r="G1716" s="4"/>
      <c r="H1716" s="4"/>
      <c r="I1716" s="4"/>
      <c r="J1716" s="4"/>
      <c r="K1716" s="4"/>
      <c r="L1716" s="4"/>
      <c r="M1716" s="4"/>
      <c r="N1716" s="4"/>
      <c r="O1716" s="4"/>
    </row>
    <row r="1717" spans="2:15" x14ac:dyDescent="0.2">
      <c r="B1717" s="4"/>
      <c r="C1717" s="6"/>
      <c r="D1717" s="4"/>
      <c r="E1717" s="4"/>
      <c r="F1717" s="4"/>
      <c r="G1717" s="4"/>
      <c r="H1717" s="4"/>
      <c r="I1717" s="4"/>
      <c r="J1717" s="4"/>
      <c r="K1717" s="4"/>
      <c r="L1717" s="4"/>
      <c r="M1717" s="4"/>
      <c r="N1717" s="4"/>
      <c r="O1717" s="4"/>
    </row>
    <row r="1718" spans="2:15" x14ac:dyDescent="0.2">
      <c r="B1718" s="4"/>
      <c r="C1718" s="6"/>
      <c r="D1718" s="4"/>
      <c r="E1718" s="4"/>
      <c r="F1718" s="4"/>
      <c r="G1718" s="4"/>
      <c r="H1718" s="4"/>
      <c r="I1718" s="4"/>
      <c r="J1718" s="4"/>
      <c r="K1718" s="4"/>
      <c r="L1718" s="4"/>
      <c r="M1718" s="4"/>
      <c r="N1718" s="4"/>
      <c r="O1718" s="4"/>
    </row>
    <row r="1719" spans="2:15" x14ac:dyDescent="0.2">
      <c r="B1719" s="4"/>
      <c r="C1719" s="6"/>
      <c r="D1719" s="4"/>
      <c r="E1719" s="4"/>
      <c r="F1719" s="4"/>
      <c r="G1719" s="4"/>
      <c r="H1719" s="4"/>
      <c r="I1719" s="4"/>
      <c r="J1719" s="4"/>
      <c r="K1719" s="4"/>
      <c r="L1719" s="4"/>
      <c r="M1719" s="4"/>
      <c r="N1719" s="4"/>
      <c r="O1719" s="4"/>
    </row>
    <row r="1720" spans="2:15" x14ac:dyDescent="0.2">
      <c r="B1720" s="4"/>
      <c r="C1720" s="6"/>
      <c r="D1720" s="4"/>
      <c r="E1720" s="4"/>
      <c r="F1720" s="4"/>
      <c r="G1720" s="4"/>
      <c r="H1720" s="4"/>
      <c r="I1720" s="4"/>
      <c r="J1720" s="4"/>
      <c r="K1720" s="4"/>
      <c r="L1720" s="4"/>
      <c r="M1720" s="4"/>
      <c r="N1720" s="4"/>
      <c r="O1720" s="4"/>
    </row>
    <row r="1721" spans="2:15" x14ac:dyDescent="0.2">
      <c r="B1721" s="4"/>
      <c r="C1721" s="6"/>
      <c r="D1721" s="4"/>
      <c r="E1721" s="4"/>
      <c r="F1721" s="4"/>
      <c r="G1721" s="4"/>
      <c r="H1721" s="4"/>
      <c r="I1721" s="4"/>
      <c r="J1721" s="4"/>
      <c r="K1721" s="4"/>
      <c r="L1721" s="4"/>
      <c r="M1721" s="4"/>
      <c r="N1721" s="4"/>
      <c r="O1721" s="4"/>
    </row>
    <row r="1722" spans="2:15" x14ac:dyDescent="0.2">
      <c r="B1722" s="4"/>
      <c r="C1722" s="6"/>
      <c r="D1722" s="4"/>
      <c r="E1722" s="4"/>
      <c r="F1722" s="4"/>
      <c r="G1722" s="4"/>
      <c r="H1722" s="4"/>
      <c r="I1722" s="4"/>
      <c r="J1722" s="4"/>
      <c r="K1722" s="4"/>
      <c r="L1722" s="4"/>
      <c r="M1722" s="4"/>
      <c r="N1722" s="4"/>
      <c r="O1722" s="4"/>
    </row>
    <row r="1723" spans="2:15" x14ac:dyDescent="0.2">
      <c r="B1723" s="4"/>
      <c r="C1723" s="6"/>
      <c r="D1723" s="4"/>
      <c r="E1723" s="4"/>
      <c r="F1723" s="4"/>
      <c r="G1723" s="4"/>
      <c r="H1723" s="4"/>
      <c r="I1723" s="4"/>
      <c r="J1723" s="4"/>
      <c r="K1723" s="4"/>
      <c r="L1723" s="4"/>
      <c r="M1723" s="4"/>
      <c r="N1723" s="4"/>
      <c r="O1723" s="4"/>
    </row>
    <row r="1724" spans="2:15" x14ac:dyDescent="0.2">
      <c r="B1724" s="4"/>
      <c r="C1724" s="6"/>
      <c r="D1724" s="4"/>
      <c r="E1724" s="4"/>
      <c r="F1724" s="4"/>
      <c r="G1724" s="4"/>
      <c r="H1724" s="4"/>
      <c r="I1724" s="4"/>
      <c r="J1724" s="4"/>
      <c r="K1724" s="4"/>
      <c r="L1724" s="4"/>
      <c r="M1724" s="4"/>
      <c r="N1724" s="4"/>
      <c r="O1724" s="4"/>
    </row>
    <row r="1725" spans="2:15" x14ac:dyDescent="0.2">
      <c r="B1725" s="4"/>
      <c r="C1725" s="6"/>
      <c r="D1725" s="4"/>
      <c r="E1725" s="4"/>
      <c r="F1725" s="4"/>
      <c r="G1725" s="4"/>
      <c r="H1725" s="4"/>
      <c r="I1725" s="4"/>
      <c r="J1725" s="4"/>
      <c r="K1725" s="4"/>
      <c r="L1725" s="4"/>
      <c r="M1725" s="4"/>
      <c r="N1725" s="4"/>
      <c r="O1725" s="4"/>
    </row>
    <row r="1726" spans="2:15" x14ac:dyDescent="0.2">
      <c r="B1726" s="4"/>
      <c r="C1726" s="6"/>
      <c r="D1726" s="4"/>
      <c r="E1726" s="4"/>
      <c r="F1726" s="4"/>
      <c r="G1726" s="4"/>
      <c r="H1726" s="4"/>
      <c r="I1726" s="4"/>
      <c r="J1726" s="4"/>
      <c r="K1726" s="4"/>
      <c r="L1726" s="4"/>
      <c r="M1726" s="4"/>
      <c r="N1726" s="4"/>
      <c r="O1726" s="4"/>
    </row>
    <row r="1727" spans="2:15" x14ac:dyDescent="0.2">
      <c r="B1727" s="4"/>
      <c r="C1727" s="6"/>
      <c r="D1727" s="4"/>
      <c r="E1727" s="4"/>
      <c r="F1727" s="4"/>
      <c r="G1727" s="4"/>
      <c r="H1727" s="4"/>
      <c r="I1727" s="4"/>
      <c r="J1727" s="4"/>
      <c r="K1727" s="4"/>
      <c r="L1727" s="4"/>
      <c r="M1727" s="4"/>
      <c r="N1727" s="4"/>
      <c r="O1727" s="4"/>
    </row>
    <row r="1728" spans="2:15" x14ac:dyDescent="0.2">
      <c r="B1728" s="4"/>
      <c r="C1728" s="6"/>
      <c r="D1728" s="4"/>
      <c r="E1728" s="4"/>
      <c r="F1728" s="4"/>
      <c r="G1728" s="4"/>
      <c r="H1728" s="4"/>
      <c r="I1728" s="4"/>
      <c r="J1728" s="4"/>
      <c r="K1728" s="4"/>
      <c r="L1728" s="4"/>
      <c r="M1728" s="4"/>
      <c r="N1728" s="4"/>
      <c r="O1728" s="4"/>
    </row>
    <row r="1729" spans="2:15" x14ac:dyDescent="0.2">
      <c r="B1729" s="4"/>
      <c r="C1729" s="6"/>
      <c r="D1729" s="4"/>
      <c r="E1729" s="4"/>
      <c r="F1729" s="4"/>
      <c r="G1729" s="4"/>
      <c r="H1729" s="4"/>
      <c r="I1729" s="4"/>
      <c r="J1729" s="4"/>
      <c r="K1729" s="4"/>
      <c r="L1729" s="4"/>
      <c r="M1729" s="4"/>
      <c r="N1729" s="4"/>
      <c r="O1729" s="4"/>
    </row>
    <row r="1730" spans="2:15" x14ac:dyDescent="0.2">
      <c r="B1730" s="4"/>
      <c r="C1730" s="6"/>
      <c r="D1730" s="4"/>
      <c r="E1730" s="4"/>
      <c r="F1730" s="4"/>
      <c r="G1730" s="4"/>
      <c r="H1730" s="4"/>
      <c r="I1730" s="4"/>
      <c r="J1730" s="4"/>
      <c r="K1730" s="4"/>
      <c r="L1730" s="4"/>
      <c r="M1730" s="4"/>
      <c r="N1730" s="4"/>
      <c r="O1730" s="4"/>
    </row>
    <row r="1731" spans="2:15" x14ac:dyDescent="0.2">
      <c r="B1731" s="4"/>
      <c r="C1731" s="6"/>
      <c r="D1731" s="4"/>
      <c r="E1731" s="4"/>
      <c r="F1731" s="4"/>
      <c r="G1731" s="4"/>
      <c r="H1731" s="4"/>
      <c r="I1731" s="4"/>
      <c r="J1731" s="4"/>
      <c r="K1731" s="4"/>
      <c r="L1731" s="4"/>
      <c r="M1731" s="4"/>
      <c r="N1731" s="4"/>
      <c r="O1731" s="4"/>
    </row>
    <row r="1732" spans="2:15" x14ac:dyDescent="0.2">
      <c r="B1732" s="4"/>
      <c r="C1732" s="6"/>
      <c r="D1732" s="4"/>
      <c r="E1732" s="4"/>
      <c r="F1732" s="4"/>
      <c r="G1732" s="4"/>
      <c r="H1732" s="4"/>
      <c r="I1732" s="4"/>
      <c r="J1732" s="4"/>
      <c r="K1732" s="4"/>
      <c r="L1732" s="4"/>
      <c r="M1732" s="4"/>
      <c r="N1732" s="4"/>
      <c r="O1732" s="4"/>
    </row>
    <row r="1733" spans="2:15" x14ac:dyDescent="0.2">
      <c r="B1733" s="4"/>
      <c r="C1733" s="6"/>
      <c r="D1733" s="4"/>
      <c r="E1733" s="4"/>
      <c r="F1733" s="4"/>
      <c r="G1733" s="4"/>
      <c r="H1733" s="4"/>
      <c r="I1733" s="4"/>
      <c r="J1733" s="4"/>
      <c r="K1733" s="4"/>
      <c r="L1733" s="4"/>
      <c r="M1733" s="4"/>
      <c r="N1733" s="4"/>
      <c r="O1733" s="4"/>
    </row>
    <row r="1734" spans="2:15" x14ac:dyDescent="0.2">
      <c r="B1734" s="4"/>
      <c r="C1734" s="6"/>
      <c r="D1734" s="4"/>
      <c r="E1734" s="4"/>
      <c r="F1734" s="4"/>
      <c r="G1734" s="4"/>
      <c r="H1734" s="4"/>
      <c r="I1734" s="4"/>
      <c r="J1734" s="4"/>
      <c r="K1734" s="4"/>
      <c r="L1734" s="4"/>
      <c r="M1734" s="4"/>
      <c r="N1734" s="4"/>
      <c r="O1734" s="4"/>
    </row>
    <row r="1735" spans="2:15" x14ac:dyDescent="0.2">
      <c r="B1735" s="4"/>
      <c r="C1735" s="6"/>
      <c r="D1735" s="4"/>
      <c r="E1735" s="4"/>
      <c r="F1735" s="4"/>
      <c r="G1735" s="4"/>
      <c r="H1735" s="4"/>
      <c r="I1735" s="4"/>
      <c r="J1735" s="4"/>
      <c r="K1735" s="4"/>
      <c r="L1735" s="4"/>
      <c r="M1735" s="4"/>
      <c r="N1735" s="4"/>
      <c r="O1735" s="4"/>
    </row>
    <row r="1736" spans="2:15" x14ac:dyDescent="0.2">
      <c r="B1736" s="4"/>
      <c r="C1736" s="6"/>
      <c r="D1736" s="4"/>
      <c r="E1736" s="4"/>
      <c r="F1736" s="4"/>
      <c r="G1736" s="4"/>
      <c r="H1736" s="4"/>
      <c r="I1736" s="4"/>
      <c r="J1736" s="4"/>
      <c r="K1736" s="4"/>
      <c r="L1736" s="4"/>
      <c r="M1736" s="4"/>
      <c r="N1736" s="4"/>
      <c r="O1736" s="4"/>
    </row>
    <row r="1737" spans="2:15" x14ac:dyDescent="0.2">
      <c r="B1737" s="4"/>
      <c r="C1737" s="6"/>
      <c r="D1737" s="4"/>
      <c r="E1737" s="4"/>
      <c r="F1737" s="4"/>
      <c r="G1737" s="4"/>
      <c r="H1737" s="4"/>
      <c r="I1737" s="4"/>
      <c r="J1737" s="4"/>
      <c r="K1737" s="4"/>
      <c r="L1737" s="4"/>
      <c r="M1737" s="4"/>
      <c r="N1737" s="4"/>
      <c r="O1737" s="4"/>
    </row>
    <row r="1738" spans="2:15" x14ac:dyDescent="0.2">
      <c r="B1738" s="4"/>
      <c r="C1738" s="6"/>
      <c r="D1738" s="4"/>
      <c r="E1738" s="4"/>
      <c r="F1738" s="4"/>
      <c r="G1738" s="4"/>
      <c r="H1738" s="4"/>
      <c r="I1738" s="4"/>
      <c r="J1738" s="4"/>
      <c r="K1738" s="4"/>
      <c r="L1738" s="4"/>
      <c r="M1738" s="4"/>
      <c r="N1738" s="4"/>
      <c r="O1738" s="4"/>
    </row>
    <row r="1739" spans="2:15" x14ac:dyDescent="0.2">
      <c r="B1739" s="4"/>
      <c r="C1739" s="6"/>
      <c r="D1739" s="4"/>
      <c r="E1739" s="4"/>
      <c r="F1739" s="4"/>
      <c r="G1739" s="4"/>
      <c r="H1739" s="4"/>
      <c r="I1739" s="4"/>
      <c r="J1739" s="4"/>
      <c r="K1739" s="4"/>
      <c r="L1739" s="4"/>
      <c r="M1739" s="4"/>
      <c r="N1739" s="4"/>
      <c r="O1739" s="4"/>
    </row>
    <row r="1740" spans="2:15" x14ac:dyDescent="0.2">
      <c r="B1740" s="4"/>
      <c r="C1740" s="6"/>
      <c r="D1740" s="4"/>
      <c r="E1740" s="4"/>
      <c r="F1740" s="4"/>
      <c r="G1740" s="4"/>
      <c r="H1740" s="4"/>
      <c r="I1740" s="4"/>
      <c r="J1740" s="4"/>
      <c r="K1740" s="4"/>
      <c r="L1740" s="4"/>
      <c r="M1740" s="4"/>
      <c r="N1740" s="4"/>
      <c r="O1740" s="4"/>
    </row>
    <row r="1741" spans="2:15" x14ac:dyDescent="0.2">
      <c r="B1741" s="4"/>
      <c r="C1741" s="6"/>
      <c r="D1741" s="4"/>
      <c r="E1741" s="4"/>
      <c r="F1741" s="4"/>
      <c r="G1741" s="4"/>
      <c r="H1741" s="4"/>
      <c r="I1741" s="4"/>
      <c r="J1741" s="4"/>
      <c r="K1741" s="4"/>
      <c r="L1741" s="4"/>
      <c r="M1741" s="4"/>
      <c r="N1741" s="4"/>
      <c r="O1741" s="4"/>
    </row>
    <row r="1742" spans="2:15" x14ac:dyDescent="0.2">
      <c r="B1742" s="4"/>
      <c r="C1742" s="6"/>
      <c r="D1742" s="4"/>
      <c r="E1742" s="4"/>
      <c r="F1742" s="4"/>
      <c r="G1742" s="4"/>
      <c r="H1742" s="4"/>
      <c r="I1742" s="4"/>
      <c r="J1742" s="4"/>
      <c r="K1742" s="4"/>
      <c r="L1742" s="4"/>
      <c r="M1742" s="4"/>
      <c r="N1742" s="4"/>
      <c r="O1742" s="4"/>
    </row>
    <row r="1743" spans="2:15" x14ac:dyDescent="0.2">
      <c r="B1743" s="4"/>
      <c r="C1743" s="6"/>
      <c r="D1743" s="4"/>
      <c r="E1743" s="4"/>
      <c r="F1743" s="4"/>
      <c r="G1743" s="4"/>
      <c r="H1743" s="4"/>
      <c r="I1743" s="4"/>
      <c r="J1743" s="4"/>
      <c r="K1743" s="4"/>
      <c r="L1743" s="4"/>
      <c r="M1743" s="4"/>
      <c r="N1743" s="4"/>
      <c r="O1743" s="4"/>
    </row>
    <row r="1744" spans="2:15" x14ac:dyDescent="0.2">
      <c r="B1744" s="4"/>
      <c r="C1744" s="6"/>
      <c r="D1744" s="4"/>
      <c r="E1744" s="4"/>
      <c r="F1744" s="4"/>
      <c r="G1744" s="4"/>
      <c r="H1744" s="4"/>
      <c r="I1744" s="4"/>
      <c r="J1744" s="4"/>
      <c r="K1744" s="4"/>
      <c r="L1744" s="4"/>
      <c r="M1744" s="4"/>
      <c r="N1744" s="4"/>
      <c r="O1744" s="4"/>
    </row>
    <row r="1745" spans="2:15" x14ac:dyDescent="0.2">
      <c r="B1745" s="4"/>
      <c r="C1745" s="6"/>
      <c r="D1745" s="4"/>
      <c r="E1745" s="4"/>
      <c r="F1745" s="4"/>
      <c r="G1745" s="4"/>
      <c r="H1745" s="4"/>
      <c r="I1745" s="4"/>
      <c r="J1745" s="4"/>
      <c r="K1745" s="4"/>
      <c r="L1745" s="4"/>
      <c r="M1745" s="4"/>
      <c r="N1745" s="4"/>
      <c r="O1745" s="4"/>
    </row>
    <row r="1746" spans="2:15" x14ac:dyDescent="0.2">
      <c r="B1746" s="4"/>
      <c r="C1746" s="6"/>
      <c r="D1746" s="4"/>
      <c r="E1746" s="4"/>
      <c r="F1746" s="4"/>
      <c r="G1746" s="4"/>
      <c r="H1746" s="4"/>
      <c r="I1746" s="4"/>
      <c r="J1746" s="4"/>
      <c r="K1746" s="4"/>
      <c r="L1746" s="4"/>
      <c r="M1746" s="4"/>
      <c r="N1746" s="4"/>
      <c r="O1746" s="4"/>
    </row>
    <row r="1747" spans="2:15" x14ac:dyDescent="0.2">
      <c r="B1747" s="4"/>
      <c r="C1747" s="6"/>
      <c r="D1747" s="4"/>
      <c r="E1747" s="4"/>
      <c r="F1747" s="4"/>
      <c r="G1747" s="4"/>
      <c r="H1747" s="4"/>
      <c r="I1747" s="4"/>
      <c r="J1747" s="4"/>
      <c r="K1747" s="4"/>
      <c r="L1747" s="4"/>
      <c r="M1747" s="4"/>
      <c r="N1747" s="4"/>
      <c r="O1747" s="4"/>
    </row>
    <row r="1748" spans="2:15" x14ac:dyDescent="0.2">
      <c r="B1748" s="4"/>
      <c r="C1748" s="6"/>
      <c r="D1748" s="4"/>
      <c r="E1748" s="4"/>
      <c r="F1748" s="4"/>
      <c r="G1748" s="4"/>
      <c r="H1748" s="4"/>
      <c r="I1748" s="4"/>
      <c r="J1748" s="4"/>
      <c r="K1748" s="4"/>
      <c r="L1748" s="4"/>
      <c r="M1748" s="4"/>
      <c r="N1748" s="4"/>
      <c r="O1748" s="4"/>
    </row>
    <row r="1749" spans="2:15" x14ac:dyDescent="0.2">
      <c r="B1749" s="4"/>
      <c r="C1749" s="6"/>
      <c r="D1749" s="4"/>
      <c r="E1749" s="4"/>
      <c r="F1749" s="4"/>
      <c r="G1749" s="4"/>
      <c r="H1749" s="4"/>
      <c r="I1749" s="4"/>
      <c r="J1749" s="4"/>
      <c r="K1749" s="4"/>
      <c r="L1749" s="4"/>
      <c r="M1749" s="4"/>
      <c r="N1749" s="4"/>
      <c r="O1749" s="4"/>
    </row>
    <row r="1750" spans="2:15" x14ac:dyDescent="0.2">
      <c r="B1750" s="4"/>
      <c r="C1750" s="6"/>
      <c r="D1750" s="4"/>
      <c r="E1750" s="4"/>
      <c r="F1750" s="4"/>
      <c r="G1750" s="4"/>
      <c r="H1750" s="4"/>
      <c r="I1750" s="4"/>
      <c r="J1750" s="4"/>
      <c r="K1750" s="4"/>
      <c r="L1750" s="4"/>
      <c r="M1750" s="4"/>
      <c r="N1750" s="4"/>
      <c r="O1750" s="4"/>
    </row>
    <row r="1751" spans="2:15" x14ac:dyDescent="0.2">
      <c r="B1751" s="4"/>
      <c r="C1751" s="6"/>
      <c r="D1751" s="4"/>
      <c r="E1751" s="4"/>
      <c r="F1751" s="4"/>
      <c r="G1751" s="4"/>
      <c r="H1751" s="4"/>
      <c r="I1751" s="4"/>
      <c r="J1751" s="4"/>
      <c r="K1751" s="4"/>
      <c r="L1751" s="4"/>
      <c r="M1751" s="4"/>
      <c r="N1751" s="4"/>
      <c r="O1751" s="4"/>
    </row>
    <row r="1752" spans="2:15" x14ac:dyDescent="0.2">
      <c r="B1752" s="4"/>
      <c r="C1752" s="6"/>
      <c r="D1752" s="4"/>
      <c r="E1752" s="4"/>
      <c r="F1752" s="4"/>
      <c r="G1752" s="4"/>
      <c r="H1752" s="4"/>
      <c r="I1752" s="4"/>
      <c r="J1752" s="4"/>
      <c r="K1752" s="4"/>
      <c r="L1752" s="4"/>
      <c r="M1752" s="4"/>
      <c r="N1752" s="4"/>
      <c r="O1752" s="4"/>
    </row>
    <row r="1753" spans="2:15" x14ac:dyDescent="0.2">
      <c r="B1753" s="4"/>
      <c r="C1753" s="6"/>
      <c r="D1753" s="4"/>
      <c r="E1753" s="4"/>
      <c r="F1753" s="4"/>
      <c r="G1753" s="4"/>
      <c r="H1753" s="4"/>
      <c r="I1753" s="4"/>
      <c r="J1753" s="4"/>
      <c r="K1753" s="4"/>
      <c r="L1753" s="4"/>
      <c r="M1753" s="4"/>
      <c r="N1753" s="4"/>
      <c r="O1753" s="4"/>
    </row>
    <row r="1754" spans="2:15" x14ac:dyDescent="0.2">
      <c r="B1754" s="4"/>
      <c r="C1754" s="6"/>
      <c r="D1754" s="4"/>
      <c r="E1754" s="4"/>
      <c r="F1754" s="4"/>
      <c r="G1754" s="4"/>
      <c r="H1754" s="4"/>
      <c r="I1754" s="4"/>
      <c r="J1754" s="4"/>
      <c r="K1754" s="4"/>
      <c r="L1754" s="4"/>
      <c r="M1754" s="4"/>
      <c r="N1754" s="4"/>
      <c r="O1754" s="4"/>
    </row>
    <row r="1755" spans="2:15" x14ac:dyDescent="0.2">
      <c r="B1755" s="4"/>
      <c r="C1755" s="6"/>
      <c r="D1755" s="4"/>
      <c r="E1755" s="4"/>
      <c r="F1755" s="4"/>
      <c r="G1755" s="4"/>
      <c r="H1755" s="4"/>
      <c r="I1755" s="4"/>
      <c r="J1755" s="4"/>
      <c r="K1755" s="4"/>
      <c r="L1755" s="4"/>
      <c r="M1755" s="4"/>
      <c r="N1755" s="4"/>
      <c r="O1755" s="4"/>
    </row>
    <row r="1756" spans="2:15" x14ac:dyDescent="0.2">
      <c r="B1756" s="4"/>
      <c r="C1756" s="6"/>
      <c r="D1756" s="4"/>
      <c r="E1756" s="4"/>
      <c r="F1756" s="4"/>
      <c r="G1756" s="4"/>
      <c r="H1756" s="4"/>
      <c r="I1756" s="4"/>
      <c r="J1756" s="4"/>
      <c r="K1756" s="4"/>
      <c r="L1756" s="4"/>
      <c r="M1756" s="4"/>
      <c r="N1756" s="4"/>
      <c r="O1756" s="4"/>
    </row>
    <row r="1757" spans="2:15" x14ac:dyDescent="0.2">
      <c r="B1757" s="4"/>
      <c r="C1757" s="6"/>
      <c r="D1757" s="4"/>
      <c r="E1757" s="4"/>
      <c r="F1757" s="4"/>
      <c r="G1757" s="4"/>
      <c r="H1757" s="4"/>
      <c r="I1757" s="4"/>
      <c r="J1757" s="4"/>
      <c r="K1757" s="4"/>
      <c r="L1757" s="4"/>
      <c r="M1757" s="4"/>
      <c r="N1757" s="4"/>
      <c r="O1757" s="4"/>
    </row>
    <row r="1758" spans="2:15" x14ac:dyDescent="0.2">
      <c r="B1758" s="4"/>
      <c r="C1758" s="6"/>
      <c r="D1758" s="4"/>
      <c r="E1758" s="4"/>
      <c r="F1758" s="4"/>
      <c r="G1758" s="4"/>
      <c r="H1758" s="4"/>
      <c r="I1758" s="4"/>
      <c r="J1758" s="4"/>
      <c r="K1758" s="4"/>
      <c r="L1758" s="4"/>
      <c r="M1758" s="4"/>
      <c r="N1758" s="4"/>
      <c r="O1758" s="4"/>
    </row>
    <row r="1759" spans="2:15" x14ac:dyDescent="0.2">
      <c r="B1759" s="4"/>
      <c r="C1759" s="6"/>
      <c r="D1759" s="4"/>
      <c r="E1759" s="4"/>
      <c r="F1759" s="4"/>
      <c r="G1759" s="4"/>
      <c r="H1759" s="4"/>
      <c r="I1759" s="4"/>
      <c r="J1759" s="4"/>
      <c r="K1759" s="4"/>
      <c r="L1759" s="4"/>
      <c r="M1759" s="4"/>
      <c r="N1759" s="4"/>
      <c r="O1759" s="4"/>
    </row>
    <row r="1760" spans="2:15" x14ac:dyDescent="0.2">
      <c r="B1760" s="4"/>
      <c r="C1760" s="6"/>
      <c r="D1760" s="4"/>
      <c r="E1760" s="4"/>
      <c r="F1760" s="4"/>
      <c r="G1760" s="4"/>
      <c r="H1760" s="4"/>
      <c r="I1760" s="4"/>
      <c r="J1760" s="4"/>
      <c r="K1760" s="4"/>
      <c r="L1760" s="4"/>
      <c r="M1760" s="4"/>
      <c r="N1760" s="4"/>
      <c r="O1760" s="4"/>
    </row>
    <row r="1761" spans="2:15" x14ac:dyDescent="0.2">
      <c r="B1761" s="4"/>
      <c r="C1761" s="6"/>
      <c r="D1761" s="4"/>
      <c r="E1761" s="4"/>
      <c r="F1761" s="4"/>
      <c r="G1761" s="4"/>
      <c r="H1761" s="4"/>
      <c r="I1761" s="4"/>
      <c r="J1761" s="4"/>
      <c r="K1761" s="4"/>
      <c r="L1761" s="4"/>
      <c r="M1761" s="4"/>
      <c r="N1761" s="4"/>
      <c r="O1761" s="4"/>
    </row>
    <row r="1762" spans="2:15" x14ac:dyDescent="0.2">
      <c r="B1762" s="4"/>
      <c r="C1762" s="6"/>
      <c r="D1762" s="4"/>
      <c r="E1762" s="4"/>
      <c r="F1762" s="4"/>
      <c r="G1762" s="4"/>
      <c r="H1762" s="4"/>
      <c r="I1762" s="4"/>
      <c r="J1762" s="4"/>
      <c r="K1762" s="4"/>
      <c r="L1762" s="4"/>
      <c r="M1762" s="4"/>
      <c r="N1762" s="4"/>
      <c r="O1762" s="4"/>
    </row>
    <row r="1763" spans="2:15" x14ac:dyDescent="0.2">
      <c r="B1763" s="4"/>
      <c r="C1763" s="6"/>
      <c r="D1763" s="4"/>
      <c r="E1763" s="4"/>
      <c r="F1763" s="4"/>
      <c r="G1763" s="4"/>
      <c r="H1763" s="4"/>
      <c r="I1763" s="4"/>
      <c r="J1763" s="4"/>
      <c r="K1763" s="4"/>
      <c r="L1763" s="4"/>
      <c r="M1763" s="4"/>
      <c r="N1763" s="4"/>
      <c r="O1763" s="4"/>
    </row>
    <row r="1764" spans="2:15" x14ac:dyDescent="0.2">
      <c r="B1764" s="4"/>
      <c r="C1764" s="6"/>
      <c r="D1764" s="4"/>
      <c r="E1764" s="4"/>
      <c r="F1764" s="4"/>
      <c r="G1764" s="4"/>
      <c r="H1764" s="4"/>
      <c r="I1764" s="4"/>
      <c r="J1764" s="4"/>
      <c r="K1764" s="4"/>
      <c r="L1764" s="4"/>
      <c r="M1764" s="4"/>
      <c r="N1764" s="4"/>
      <c r="O1764" s="4"/>
    </row>
    <row r="1765" spans="2:15" x14ac:dyDescent="0.2">
      <c r="B1765" s="4"/>
      <c r="C1765" s="6"/>
      <c r="D1765" s="4"/>
      <c r="E1765" s="4"/>
      <c r="F1765" s="4"/>
      <c r="G1765" s="4"/>
      <c r="H1765" s="4"/>
      <c r="I1765" s="4"/>
      <c r="J1765" s="4"/>
      <c r="K1765" s="4"/>
      <c r="L1765" s="4"/>
      <c r="M1765" s="4"/>
      <c r="N1765" s="4"/>
      <c r="O1765" s="4"/>
    </row>
    <row r="1766" spans="2:15" x14ac:dyDescent="0.2">
      <c r="B1766" s="4"/>
      <c r="C1766" s="6"/>
      <c r="D1766" s="4"/>
      <c r="E1766" s="4"/>
      <c r="F1766" s="4"/>
      <c r="G1766" s="4"/>
      <c r="H1766" s="4"/>
      <c r="I1766" s="4"/>
      <c r="J1766" s="4"/>
      <c r="K1766" s="4"/>
      <c r="L1766" s="4"/>
      <c r="M1766" s="4"/>
      <c r="N1766" s="4"/>
      <c r="O1766" s="4"/>
    </row>
    <row r="1767" spans="2:15" x14ac:dyDescent="0.2">
      <c r="B1767" s="4"/>
      <c r="C1767" s="6"/>
      <c r="D1767" s="4"/>
      <c r="E1767" s="4"/>
      <c r="F1767" s="4"/>
      <c r="G1767" s="4"/>
      <c r="H1767" s="4"/>
      <c r="I1767" s="4"/>
      <c r="J1767" s="4"/>
      <c r="K1767" s="4"/>
      <c r="L1767" s="4"/>
      <c r="M1767" s="4"/>
      <c r="N1767" s="4"/>
      <c r="O1767" s="4"/>
    </row>
    <row r="1768" spans="2:15" x14ac:dyDescent="0.2">
      <c r="B1768" s="4"/>
      <c r="C1768" s="6"/>
      <c r="D1768" s="4"/>
      <c r="E1768" s="4"/>
      <c r="F1768" s="4"/>
      <c r="G1768" s="4"/>
      <c r="H1768" s="4"/>
      <c r="I1768" s="4"/>
      <c r="J1768" s="4"/>
      <c r="K1768" s="4"/>
      <c r="L1768" s="4"/>
      <c r="M1768" s="4"/>
      <c r="N1768" s="4"/>
      <c r="O1768" s="4"/>
    </row>
    <row r="1769" spans="2:15" x14ac:dyDescent="0.2">
      <c r="B1769" s="4"/>
      <c r="C1769" s="6"/>
      <c r="D1769" s="4"/>
      <c r="E1769" s="4"/>
      <c r="F1769" s="4"/>
      <c r="G1769" s="4"/>
      <c r="H1769" s="4"/>
      <c r="I1769" s="4"/>
      <c r="J1769" s="4"/>
      <c r="K1769" s="4"/>
      <c r="L1769" s="4"/>
      <c r="M1769" s="4"/>
      <c r="N1769" s="4"/>
      <c r="O1769" s="4"/>
    </row>
    <row r="1770" spans="2:15" x14ac:dyDescent="0.2">
      <c r="B1770" s="4"/>
      <c r="C1770" s="6"/>
      <c r="D1770" s="4"/>
      <c r="E1770" s="4"/>
      <c r="F1770" s="4"/>
      <c r="G1770" s="4"/>
      <c r="H1770" s="4"/>
      <c r="I1770" s="4"/>
      <c r="J1770" s="4"/>
      <c r="K1770" s="4"/>
      <c r="L1770" s="4"/>
      <c r="M1770" s="4"/>
      <c r="N1770" s="4"/>
      <c r="O1770" s="4"/>
    </row>
    <row r="1771" spans="2:15" x14ac:dyDescent="0.2">
      <c r="B1771" s="4"/>
      <c r="C1771" s="6"/>
      <c r="D1771" s="4"/>
      <c r="E1771" s="4"/>
      <c r="F1771" s="4"/>
      <c r="G1771" s="4"/>
      <c r="H1771" s="4"/>
      <c r="I1771" s="4"/>
      <c r="J1771" s="4"/>
      <c r="K1771" s="4"/>
      <c r="L1771" s="4"/>
      <c r="M1771" s="4"/>
      <c r="N1771" s="4"/>
      <c r="O1771" s="4"/>
    </row>
    <row r="1772" spans="2:15" x14ac:dyDescent="0.2">
      <c r="B1772" s="4"/>
      <c r="C1772" s="6"/>
      <c r="D1772" s="4"/>
      <c r="E1772" s="4"/>
      <c r="F1772" s="4"/>
      <c r="G1772" s="4"/>
      <c r="H1772" s="4"/>
      <c r="I1772" s="4"/>
      <c r="J1772" s="4"/>
      <c r="K1772" s="4"/>
      <c r="L1772" s="4"/>
      <c r="M1772" s="4"/>
      <c r="N1772" s="4"/>
      <c r="O1772" s="4"/>
    </row>
    <row r="1773" spans="2:15" x14ac:dyDescent="0.2">
      <c r="B1773" s="4"/>
      <c r="C1773" s="6"/>
      <c r="D1773" s="4"/>
      <c r="E1773" s="4"/>
      <c r="F1773" s="4"/>
      <c r="G1773" s="4"/>
      <c r="H1773" s="4"/>
      <c r="I1773" s="4"/>
      <c r="J1773" s="4"/>
      <c r="K1773" s="4"/>
      <c r="L1773" s="4"/>
      <c r="M1773" s="4"/>
      <c r="N1773" s="4"/>
      <c r="O1773" s="4"/>
    </row>
    <row r="1774" spans="2:15" x14ac:dyDescent="0.2">
      <c r="B1774" s="4"/>
      <c r="C1774" s="6"/>
      <c r="D1774" s="4"/>
      <c r="E1774" s="4"/>
      <c r="F1774" s="4"/>
      <c r="G1774" s="4"/>
      <c r="H1774" s="4"/>
      <c r="I1774" s="4"/>
      <c r="J1774" s="4"/>
      <c r="K1774" s="4"/>
      <c r="L1774" s="4"/>
      <c r="M1774" s="4"/>
      <c r="N1774" s="4"/>
      <c r="O1774" s="4"/>
    </row>
    <row r="1775" spans="2:15" x14ac:dyDescent="0.2">
      <c r="B1775" s="4"/>
      <c r="C1775" s="6"/>
      <c r="D1775" s="4"/>
      <c r="E1775" s="4"/>
      <c r="F1775" s="4"/>
      <c r="G1775" s="4"/>
      <c r="H1775" s="4"/>
      <c r="I1775" s="4"/>
      <c r="J1775" s="4"/>
      <c r="K1775" s="4"/>
      <c r="L1775" s="4"/>
      <c r="M1775" s="4"/>
      <c r="N1775" s="4"/>
      <c r="O1775" s="4"/>
    </row>
    <row r="1776" spans="2:15" x14ac:dyDescent="0.2">
      <c r="B1776" s="4"/>
      <c r="C1776" s="6"/>
      <c r="D1776" s="4"/>
      <c r="E1776" s="4"/>
      <c r="F1776" s="4"/>
      <c r="G1776" s="4"/>
      <c r="H1776" s="4"/>
      <c r="I1776" s="4"/>
      <c r="J1776" s="4"/>
      <c r="K1776" s="4"/>
      <c r="L1776" s="4"/>
      <c r="M1776" s="4"/>
      <c r="N1776" s="4"/>
      <c r="O1776" s="4"/>
    </row>
    <row r="1777" spans="2:15" x14ac:dyDescent="0.2">
      <c r="B1777" s="4"/>
      <c r="C1777" s="6"/>
      <c r="D1777" s="4"/>
      <c r="E1777" s="4"/>
      <c r="F1777" s="4"/>
      <c r="G1777" s="4"/>
      <c r="H1777" s="4"/>
      <c r="I1777" s="4"/>
      <c r="J1777" s="4"/>
      <c r="K1777" s="4"/>
      <c r="L1777" s="4"/>
      <c r="M1777" s="4"/>
      <c r="N1777" s="4"/>
      <c r="O1777" s="4"/>
    </row>
    <row r="1778" spans="2:15" x14ac:dyDescent="0.2">
      <c r="B1778" s="4"/>
      <c r="C1778" s="6"/>
      <c r="D1778" s="4"/>
      <c r="E1778" s="4"/>
      <c r="F1778" s="4"/>
      <c r="G1778" s="4"/>
      <c r="H1778" s="4"/>
      <c r="I1778" s="4"/>
      <c r="J1778" s="4"/>
      <c r="K1778" s="4"/>
      <c r="L1778" s="4"/>
      <c r="M1778" s="4"/>
      <c r="N1778" s="4"/>
      <c r="O1778" s="4"/>
    </row>
    <row r="1779" spans="2:15" x14ac:dyDescent="0.2">
      <c r="B1779" s="4"/>
      <c r="C1779" s="6"/>
      <c r="D1779" s="4"/>
      <c r="E1779" s="4"/>
      <c r="F1779" s="4"/>
      <c r="G1779" s="4"/>
      <c r="H1779" s="4"/>
      <c r="I1779" s="4"/>
      <c r="J1779" s="4"/>
      <c r="K1779" s="4"/>
      <c r="L1779" s="4"/>
      <c r="M1779" s="4"/>
      <c r="N1779" s="4"/>
      <c r="O1779" s="4"/>
    </row>
    <row r="1780" spans="2:15" x14ac:dyDescent="0.2">
      <c r="B1780" s="4"/>
      <c r="C1780" s="6"/>
      <c r="D1780" s="4"/>
      <c r="E1780" s="4"/>
      <c r="F1780" s="4"/>
      <c r="G1780" s="4"/>
      <c r="H1780" s="4"/>
      <c r="I1780" s="4"/>
      <c r="J1780" s="4"/>
      <c r="K1780" s="4"/>
      <c r="L1780" s="4"/>
      <c r="M1780" s="4"/>
      <c r="N1780" s="4"/>
      <c r="O1780" s="4"/>
    </row>
    <row r="1781" spans="2:15" x14ac:dyDescent="0.2">
      <c r="B1781" s="4"/>
      <c r="C1781" s="6"/>
      <c r="D1781" s="4"/>
      <c r="E1781" s="4"/>
      <c r="F1781" s="4"/>
      <c r="G1781" s="4"/>
      <c r="H1781" s="4"/>
      <c r="I1781" s="4"/>
      <c r="J1781" s="4"/>
      <c r="K1781" s="4"/>
      <c r="L1781" s="4"/>
      <c r="M1781" s="4"/>
      <c r="N1781" s="4"/>
      <c r="O1781" s="4"/>
    </row>
    <row r="1782" spans="2:15" x14ac:dyDescent="0.2">
      <c r="B1782" s="4"/>
      <c r="C1782" s="6"/>
      <c r="D1782" s="4"/>
      <c r="E1782" s="4"/>
      <c r="F1782" s="4"/>
      <c r="G1782" s="4"/>
      <c r="H1782" s="4"/>
      <c r="I1782" s="4"/>
      <c r="J1782" s="4"/>
      <c r="K1782" s="4"/>
      <c r="L1782" s="4"/>
      <c r="M1782" s="4"/>
      <c r="N1782" s="4"/>
      <c r="O1782" s="4"/>
    </row>
    <row r="1783" spans="2:15" x14ac:dyDescent="0.2">
      <c r="B1783" s="4"/>
      <c r="C1783" s="6"/>
      <c r="D1783" s="4"/>
      <c r="E1783" s="4"/>
      <c r="F1783" s="4"/>
      <c r="G1783" s="4"/>
      <c r="H1783" s="4"/>
      <c r="I1783" s="4"/>
      <c r="J1783" s="4"/>
      <c r="K1783" s="4"/>
      <c r="L1783" s="4"/>
      <c r="M1783" s="4"/>
      <c r="N1783" s="4"/>
      <c r="O1783" s="4"/>
    </row>
    <row r="1784" spans="2:15" x14ac:dyDescent="0.2">
      <c r="B1784" s="4"/>
      <c r="C1784" s="6"/>
      <c r="D1784" s="4"/>
      <c r="E1784" s="4"/>
      <c r="F1784" s="4"/>
      <c r="G1784" s="4"/>
      <c r="H1784" s="4"/>
      <c r="I1784" s="4"/>
      <c r="J1784" s="4"/>
      <c r="K1784" s="4"/>
      <c r="L1784" s="4"/>
      <c r="M1784" s="4"/>
      <c r="N1784" s="4"/>
      <c r="O1784" s="4"/>
    </row>
    <row r="1785" spans="2:15" x14ac:dyDescent="0.2">
      <c r="B1785" s="4"/>
      <c r="C1785" s="6"/>
      <c r="D1785" s="4"/>
      <c r="E1785" s="4"/>
      <c r="F1785" s="4"/>
      <c r="G1785" s="4"/>
      <c r="H1785" s="4"/>
      <c r="I1785" s="4"/>
      <c r="J1785" s="4"/>
      <c r="K1785" s="4"/>
      <c r="L1785" s="4"/>
      <c r="M1785" s="4"/>
      <c r="N1785" s="4"/>
      <c r="O1785" s="4"/>
    </row>
    <row r="1786" spans="2:15" x14ac:dyDescent="0.2">
      <c r="B1786" s="4"/>
      <c r="C1786" s="6"/>
      <c r="D1786" s="4"/>
      <c r="E1786" s="4"/>
      <c r="F1786" s="4"/>
      <c r="G1786" s="4"/>
      <c r="H1786" s="4"/>
      <c r="I1786" s="4"/>
      <c r="J1786" s="4"/>
      <c r="K1786" s="4"/>
      <c r="L1786" s="4"/>
      <c r="M1786" s="4"/>
      <c r="N1786" s="4"/>
      <c r="O1786" s="4"/>
    </row>
    <row r="1787" spans="2:15" x14ac:dyDescent="0.2">
      <c r="B1787" s="4"/>
      <c r="C1787" s="6"/>
      <c r="D1787" s="4"/>
      <c r="E1787" s="4"/>
      <c r="F1787" s="4"/>
      <c r="G1787" s="4"/>
      <c r="H1787" s="4"/>
      <c r="I1787" s="4"/>
      <c r="J1787" s="4"/>
      <c r="K1787" s="4"/>
      <c r="L1787" s="4"/>
      <c r="M1787" s="4"/>
      <c r="N1787" s="4"/>
      <c r="O1787" s="4"/>
    </row>
    <row r="1788" spans="2:15" x14ac:dyDescent="0.2">
      <c r="B1788" s="4"/>
      <c r="C1788" s="6"/>
      <c r="D1788" s="4"/>
      <c r="E1788" s="4"/>
      <c r="F1788" s="4"/>
      <c r="G1788" s="4"/>
      <c r="H1788" s="4"/>
      <c r="I1788" s="4"/>
      <c r="J1788" s="4"/>
      <c r="K1788" s="4"/>
      <c r="L1788" s="4"/>
      <c r="M1788" s="4"/>
      <c r="N1788" s="4"/>
      <c r="O1788" s="4"/>
    </row>
    <row r="1789" spans="2:15" x14ac:dyDescent="0.2">
      <c r="B1789" s="4"/>
      <c r="C1789" s="6"/>
      <c r="D1789" s="4"/>
      <c r="E1789" s="4"/>
      <c r="F1789" s="4"/>
      <c r="G1789" s="4"/>
      <c r="H1789" s="4"/>
      <c r="I1789" s="4"/>
      <c r="J1789" s="4"/>
      <c r="K1789" s="4"/>
      <c r="L1789" s="4"/>
      <c r="M1789" s="4"/>
      <c r="N1789" s="4"/>
      <c r="O1789" s="4"/>
    </row>
    <row r="1790" spans="2:15" x14ac:dyDescent="0.2">
      <c r="B1790" s="4"/>
      <c r="C1790" s="6"/>
      <c r="D1790" s="4"/>
      <c r="E1790" s="4"/>
      <c r="F1790" s="4"/>
      <c r="G1790" s="4"/>
      <c r="H1790" s="4"/>
      <c r="I1790" s="4"/>
      <c r="J1790" s="4"/>
      <c r="K1790" s="4"/>
      <c r="L1790" s="4"/>
      <c r="M1790" s="4"/>
      <c r="N1790" s="4"/>
      <c r="O1790" s="4"/>
    </row>
    <row r="1791" spans="2:15" x14ac:dyDescent="0.2">
      <c r="B1791" s="4"/>
      <c r="C1791" s="6"/>
      <c r="D1791" s="4"/>
      <c r="E1791" s="4"/>
      <c r="F1791" s="4"/>
      <c r="G1791" s="4"/>
      <c r="H1791" s="4"/>
      <c r="I1791" s="4"/>
      <c r="J1791" s="4"/>
      <c r="K1791" s="4"/>
      <c r="L1791" s="4"/>
      <c r="M1791" s="4"/>
      <c r="N1791" s="4"/>
      <c r="O1791" s="4"/>
    </row>
    <row r="1792" spans="2:15" x14ac:dyDescent="0.2">
      <c r="B1792" s="4"/>
      <c r="C1792" s="6"/>
      <c r="D1792" s="4"/>
      <c r="E1792" s="4"/>
      <c r="F1792" s="4"/>
      <c r="G1792" s="4"/>
      <c r="H1792" s="4"/>
      <c r="I1792" s="4"/>
      <c r="J1792" s="4"/>
      <c r="K1792" s="4"/>
      <c r="L1792" s="4"/>
      <c r="M1792" s="4"/>
      <c r="N1792" s="4"/>
      <c r="O1792" s="4"/>
    </row>
    <row r="1793" spans="2:15" x14ac:dyDescent="0.2">
      <c r="B1793" s="4"/>
      <c r="C1793" s="6"/>
      <c r="D1793" s="4"/>
      <c r="E1793" s="4"/>
      <c r="F1793" s="4"/>
      <c r="G1793" s="4"/>
      <c r="H1793" s="4"/>
      <c r="I1793" s="4"/>
      <c r="J1793" s="4"/>
      <c r="K1793" s="4"/>
      <c r="L1793" s="4"/>
      <c r="M1793" s="4"/>
      <c r="N1793" s="4"/>
      <c r="O1793" s="4"/>
    </row>
    <row r="1794" spans="2:15" x14ac:dyDescent="0.2">
      <c r="B1794" s="4"/>
      <c r="C1794" s="6"/>
      <c r="D1794" s="4"/>
      <c r="E1794" s="4"/>
      <c r="F1794" s="4"/>
      <c r="G1794" s="4"/>
      <c r="H1794" s="4"/>
      <c r="I1794" s="4"/>
      <c r="J1794" s="4"/>
      <c r="K1794" s="4"/>
      <c r="L1794" s="4"/>
      <c r="M1794" s="4"/>
      <c r="N1794" s="4"/>
      <c r="O1794" s="4"/>
    </row>
    <row r="1795" spans="2:15" x14ac:dyDescent="0.2">
      <c r="B1795" s="4"/>
      <c r="C1795" s="6"/>
      <c r="D1795" s="4"/>
      <c r="E1795" s="4"/>
      <c r="F1795" s="4"/>
      <c r="G1795" s="4"/>
      <c r="H1795" s="4"/>
      <c r="I1795" s="4"/>
      <c r="J1795" s="4"/>
      <c r="K1795" s="4"/>
      <c r="L1795" s="4"/>
      <c r="M1795" s="4"/>
      <c r="N1795" s="4"/>
      <c r="O1795" s="4"/>
    </row>
    <row r="1796" spans="2:15" x14ac:dyDescent="0.2">
      <c r="B1796" s="4"/>
      <c r="C1796" s="6"/>
      <c r="D1796" s="4"/>
      <c r="E1796" s="4"/>
      <c r="F1796" s="4"/>
      <c r="G1796" s="4"/>
      <c r="H1796" s="4"/>
      <c r="I1796" s="4"/>
      <c r="J1796" s="4"/>
      <c r="K1796" s="4"/>
      <c r="L1796" s="4"/>
      <c r="M1796" s="4"/>
      <c r="N1796" s="4"/>
      <c r="O1796" s="4"/>
    </row>
    <row r="1797" spans="2:15" x14ac:dyDescent="0.2">
      <c r="B1797" s="4"/>
      <c r="C1797" s="6"/>
      <c r="D1797" s="4"/>
      <c r="E1797" s="4"/>
      <c r="F1797" s="4"/>
      <c r="G1797" s="4"/>
      <c r="H1797" s="4"/>
      <c r="I1797" s="4"/>
      <c r="J1797" s="4"/>
      <c r="K1797" s="4"/>
      <c r="L1797" s="4"/>
      <c r="M1797" s="4"/>
      <c r="N1797" s="4"/>
      <c r="O1797" s="4"/>
    </row>
    <row r="1798" spans="2:15" x14ac:dyDescent="0.2">
      <c r="B1798" s="4"/>
      <c r="C1798" s="6"/>
      <c r="D1798" s="4"/>
      <c r="E1798" s="4"/>
      <c r="F1798" s="4"/>
      <c r="G1798" s="4"/>
      <c r="H1798" s="4"/>
      <c r="I1798" s="4"/>
      <c r="J1798" s="4"/>
      <c r="K1798" s="4"/>
      <c r="L1798" s="4"/>
      <c r="M1798" s="4"/>
      <c r="N1798" s="4"/>
      <c r="O1798" s="4"/>
    </row>
    <row r="1799" spans="2:15" x14ac:dyDescent="0.2">
      <c r="B1799" s="4"/>
      <c r="C1799" s="6"/>
      <c r="D1799" s="4"/>
      <c r="E1799" s="4"/>
      <c r="F1799" s="4"/>
      <c r="G1799" s="4"/>
      <c r="H1799" s="4"/>
      <c r="I1799" s="4"/>
      <c r="J1799" s="4"/>
      <c r="K1799" s="4"/>
      <c r="L1799" s="4"/>
      <c r="M1799" s="4"/>
      <c r="N1799" s="4"/>
      <c r="O1799" s="4"/>
    </row>
    <row r="1800" spans="2:15" x14ac:dyDescent="0.2">
      <c r="B1800" s="4"/>
      <c r="C1800" s="6"/>
      <c r="D1800" s="4"/>
      <c r="E1800" s="4"/>
      <c r="F1800" s="4"/>
      <c r="G1800" s="4"/>
      <c r="H1800" s="4"/>
      <c r="I1800" s="4"/>
      <c r="J1800" s="4"/>
      <c r="K1800" s="4"/>
      <c r="L1800" s="4"/>
      <c r="M1800" s="4"/>
      <c r="N1800" s="4"/>
      <c r="O1800" s="4"/>
    </row>
    <row r="1801" spans="2:15" x14ac:dyDescent="0.2">
      <c r="B1801" s="4"/>
      <c r="C1801" s="6"/>
      <c r="D1801" s="4"/>
      <c r="E1801" s="4"/>
      <c r="F1801" s="4"/>
      <c r="G1801" s="4"/>
      <c r="H1801" s="4"/>
      <c r="I1801" s="4"/>
      <c r="J1801" s="4"/>
      <c r="K1801" s="4"/>
      <c r="L1801" s="4"/>
      <c r="M1801" s="4"/>
      <c r="N1801" s="4"/>
      <c r="O1801" s="4"/>
    </row>
    <row r="1802" spans="2:15" x14ac:dyDescent="0.2">
      <c r="B1802" s="4"/>
      <c r="C1802" s="6"/>
      <c r="D1802" s="4"/>
      <c r="E1802" s="4"/>
      <c r="F1802" s="4"/>
      <c r="G1802" s="4"/>
      <c r="H1802" s="4"/>
      <c r="I1802" s="4"/>
      <c r="J1802" s="4"/>
      <c r="K1802" s="4"/>
      <c r="L1802" s="4"/>
      <c r="M1802" s="4"/>
      <c r="N1802" s="4"/>
      <c r="O1802" s="4"/>
    </row>
    <row r="1803" spans="2:15" x14ac:dyDescent="0.2">
      <c r="B1803" s="4"/>
      <c r="C1803" s="6"/>
      <c r="D1803" s="4"/>
      <c r="E1803" s="4"/>
      <c r="F1803" s="4"/>
      <c r="G1803" s="4"/>
      <c r="H1803" s="4"/>
      <c r="I1803" s="4"/>
      <c r="J1803" s="4"/>
      <c r="K1803" s="4"/>
      <c r="L1803" s="4"/>
      <c r="M1803" s="4"/>
      <c r="N1803" s="4"/>
      <c r="O1803" s="4"/>
    </row>
    <row r="1804" spans="2:15" x14ac:dyDescent="0.2">
      <c r="B1804" s="4"/>
      <c r="C1804" s="6"/>
      <c r="D1804" s="4"/>
      <c r="E1804" s="4"/>
      <c r="F1804" s="4"/>
      <c r="G1804" s="4"/>
      <c r="H1804" s="4"/>
      <c r="I1804" s="4"/>
      <c r="J1804" s="4"/>
      <c r="K1804" s="4"/>
      <c r="L1804" s="4"/>
      <c r="M1804" s="4"/>
      <c r="N1804" s="4"/>
      <c r="O1804" s="4"/>
    </row>
    <row r="1805" spans="2:15" x14ac:dyDescent="0.2">
      <c r="B1805" s="4"/>
      <c r="C1805" s="6"/>
      <c r="D1805" s="4"/>
      <c r="E1805" s="4"/>
      <c r="F1805" s="4"/>
      <c r="G1805" s="4"/>
      <c r="H1805" s="4"/>
      <c r="I1805" s="4"/>
      <c r="J1805" s="4"/>
      <c r="K1805" s="4"/>
      <c r="L1805" s="4"/>
      <c r="M1805" s="4"/>
      <c r="N1805" s="4"/>
      <c r="O1805" s="4"/>
    </row>
    <row r="1806" spans="2:15" x14ac:dyDescent="0.2">
      <c r="B1806" s="4"/>
      <c r="C1806" s="6"/>
      <c r="D1806" s="4"/>
      <c r="E1806" s="4"/>
      <c r="F1806" s="4"/>
      <c r="G1806" s="4"/>
      <c r="H1806" s="4"/>
      <c r="I1806" s="4"/>
      <c r="J1806" s="4"/>
      <c r="K1806" s="4"/>
      <c r="L1806" s="4"/>
      <c r="M1806" s="4"/>
      <c r="N1806" s="4"/>
      <c r="O1806" s="4"/>
    </row>
    <row r="1807" spans="2:15" x14ac:dyDescent="0.2">
      <c r="B1807" s="4"/>
      <c r="C1807" s="6"/>
      <c r="D1807" s="4"/>
      <c r="E1807" s="4"/>
      <c r="F1807" s="4"/>
      <c r="G1807" s="4"/>
      <c r="H1807" s="4"/>
      <c r="I1807" s="4"/>
      <c r="J1807" s="4"/>
      <c r="K1807" s="4"/>
      <c r="L1807" s="4"/>
      <c r="M1807" s="4"/>
      <c r="N1807" s="4"/>
      <c r="O1807" s="4"/>
    </row>
    <row r="1808" spans="2:15" x14ac:dyDescent="0.2">
      <c r="B1808" s="4"/>
      <c r="C1808" s="6"/>
      <c r="D1808" s="4"/>
      <c r="E1808" s="4"/>
      <c r="F1808" s="4"/>
      <c r="G1808" s="4"/>
      <c r="H1808" s="4"/>
      <c r="I1808" s="4"/>
      <c r="J1808" s="4"/>
      <c r="K1808" s="4"/>
      <c r="L1808" s="4"/>
      <c r="M1808" s="4"/>
      <c r="N1808" s="4"/>
      <c r="O1808" s="4"/>
    </row>
    <row r="1809" spans="2:15" x14ac:dyDescent="0.2">
      <c r="B1809" s="4"/>
      <c r="C1809" s="6"/>
      <c r="D1809" s="4"/>
      <c r="E1809" s="4"/>
      <c r="F1809" s="4"/>
      <c r="G1809" s="4"/>
      <c r="H1809" s="4"/>
      <c r="I1809" s="4"/>
      <c r="J1809" s="4"/>
      <c r="K1809" s="4"/>
      <c r="L1809" s="4"/>
      <c r="M1809" s="4"/>
      <c r="N1809" s="4"/>
      <c r="O1809" s="4"/>
    </row>
    <row r="1810" spans="2:15" x14ac:dyDescent="0.2">
      <c r="B1810" s="4"/>
      <c r="C1810" s="6"/>
      <c r="D1810" s="4"/>
      <c r="E1810" s="4"/>
      <c r="F1810" s="4"/>
      <c r="G1810" s="4"/>
      <c r="H1810" s="4"/>
      <c r="I1810" s="4"/>
      <c r="J1810" s="4"/>
      <c r="K1810" s="4"/>
      <c r="L1810" s="4"/>
      <c r="M1810" s="4"/>
      <c r="N1810" s="4"/>
      <c r="O1810" s="4"/>
    </row>
    <row r="1811" spans="2:15" x14ac:dyDescent="0.2">
      <c r="B1811" s="4"/>
      <c r="C1811" s="6"/>
      <c r="D1811" s="4"/>
      <c r="E1811" s="4"/>
      <c r="F1811" s="4"/>
      <c r="G1811" s="4"/>
      <c r="H1811" s="4"/>
      <c r="I1811" s="4"/>
      <c r="J1811" s="4"/>
      <c r="K1811" s="4"/>
      <c r="L1811" s="4"/>
      <c r="M1811" s="4"/>
      <c r="N1811" s="4"/>
      <c r="O1811" s="4"/>
    </row>
    <row r="1812" spans="2:15" x14ac:dyDescent="0.2">
      <c r="B1812" s="4"/>
      <c r="C1812" s="6"/>
      <c r="D1812" s="4"/>
      <c r="E1812" s="4"/>
      <c r="F1812" s="4"/>
      <c r="G1812" s="4"/>
      <c r="H1812" s="4"/>
      <c r="I1812" s="4"/>
      <c r="J1812" s="4"/>
      <c r="K1812" s="4"/>
      <c r="L1812" s="4"/>
      <c r="M1812" s="4"/>
      <c r="N1812" s="4"/>
      <c r="O1812" s="4"/>
    </row>
    <row r="1813" spans="2:15" x14ac:dyDescent="0.2">
      <c r="B1813" s="4"/>
      <c r="C1813" s="6"/>
      <c r="D1813" s="4"/>
      <c r="E1813" s="4"/>
      <c r="F1813" s="4"/>
      <c r="G1813" s="4"/>
      <c r="H1813" s="4"/>
      <c r="I1813" s="4"/>
      <c r="J1813" s="4"/>
      <c r="K1813" s="4"/>
      <c r="L1813" s="4"/>
      <c r="M1813" s="4"/>
      <c r="N1813" s="4"/>
      <c r="O1813" s="4"/>
    </row>
    <row r="1814" spans="2:15" x14ac:dyDescent="0.2">
      <c r="B1814" s="4"/>
      <c r="C1814" s="6"/>
      <c r="D1814" s="4"/>
      <c r="E1814" s="4"/>
      <c r="F1814" s="4"/>
      <c r="G1814" s="4"/>
      <c r="H1814" s="4"/>
      <c r="I1814" s="4"/>
      <c r="J1814" s="4"/>
      <c r="K1814" s="4"/>
      <c r="L1814" s="4"/>
      <c r="M1814" s="4"/>
      <c r="N1814" s="4"/>
      <c r="O1814" s="4"/>
    </row>
    <row r="1815" spans="2:15" x14ac:dyDescent="0.2">
      <c r="B1815" s="4"/>
      <c r="C1815" s="6"/>
      <c r="D1815" s="4"/>
      <c r="E1815" s="4"/>
      <c r="F1815" s="4"/>
      <c r="G1815" s="4"/>
      <c r="H1815" s="4"/>
      <c r="I1815" s="4"/>
      <c r="J1815" s="4"/>
      <c r="K1815" s="4"/>
      <c r="L1815" s="4"/>
      <c r="M1815" s="4"/>
      <c r="N1815" s="4"/>
      <c r="O1815" s="4"/>
    </row>
    <row r="1816" spans="2:15" x14ac:dyDescent="0.2">
      <c r="B1816" s="4"/>
      <c r="C1816" s="6"/>
      <c r="D1816" s="4"/>
      <c r="E1816" s="4"/>
      <c r="F1816" s="4"/>
      <c r="G1816" s="4"/>
      <c r="H1816" s="4"/>
      <c r="I1816" s="4"/>
      <c r="J1816" s="4"/>
      <c r="K1816" s="4"/>
      <c r="L1816" s="4"/>
      <c r="M1816" s="4"/>
      <c r="N1816" s="4"/>
      <c r="O1816" s="4"/>
    </row>
    <row r="1817" spans="2:15" x14ac:dyDescent="0.2">
      <c r="B1817" s="4"/>
      <c r="C1817" s="6"/>
      <c r="D1817" s="4"/>
      <c r="E1817" s="4"/>
      <c r="F1817" s="4"/>
      <c r="G1817" s="4"/>
      <c r="H1817" s="4"/>
      <c r="I1817" s="4"/>
      <c r="J1817" s="4"/>
      <c r="K1817" s="4"/>
      <c r="L1817" s="4"/>
      <c r="M1817" s="4"/>
      <c r="N1817" s="4"/>
      <c r="O1817" s="4"/>
    </row>
    <row r="1818" spans="2:15" x14ac:dyDescent="0.2">
      <c r="B1818" s="4"/>
      <c r="C1818" s="6"/>
      <c r="D1818" s="4"/>
      <c r="E1818" s="4"/>
      <c r="F1818" s="4"/>
      <c r="G1818" s="4"/>
      <c r="H1818" s="4"/>
      <c r="I1818" s="4"/>
      <c r="J1818" s="4"/>
      <c r="K1818" s="4"/>
      <c r="L1818" s="4"/>
      <c r="M1818" s="4"/>
      <c r="N1818" s="4"/>
      <c r="O1818" s="4"/>
    </row>
    <row r="1819" spans="2:15" x14ac:dyDescent="0.2">
      <c r="B1819" s="4"/>
      <c r="C1819" s="6"/>
      <c r="D1819" s="4"/>
      <c r="E1819" s="4"/>
      <c r="F1819" s="4"/>
      <c r="G1819" s="4"/>
      <c r="H1819" s="4"/>
      <c r="I1819" s="4"/>
      <c r="J1819" s="4"/>
      <c r="K1819" s="4"/>
      <c r="L1819" s="4"/>
      <c r="M1819" s="4"/>
      <c r="N1819" s="4"/>
      <c r="O1819" s="4"/>
    </row>
    <row r="1820" spans="2:15" x14ac:dyDescent="0.2">
      <c r="B1820" s="4"/>
      <c r="C1820" s="6"/>
      <c r="D1820" s="4"/>
      <c r="E1820" s="4"/>
      <c r="F1820" s="4"/>
      <c r="G1820" s="4"/>
      <c r="H1820" s="4"/>
      <c r="I1820" s="4"/>
      <c r="J1820" s="4"/>
      <c r="K1820" s="4"/>
      <c r="L1820" s="4"/>
      <c r="M1820" s="4"/>
      <c r="N1820" s="4"/>
      <c r="O1820" s="4"/>
    </row>
    <row r="1821" spans="2:15" x14ac:dyDescent="0.2">
      <c r="B1821" s="4"/>
      <c r="C1821" s="6"/>
      <c r="D1821" s="4"/>
      <c r="E1821" s="4"/>
      <c r="F1821" s="4"/>
      <c r="G1821" s="4"/>
      <c r="H1821" s="4"/>
      <c r="I1821" s="4"/>
      <c r="J1821" s="4"/>
      <c r="K1821" s="4"/>
      <c r="L1821" s="4"/>
      <c r="M1821" s="4"/>
      <c r="N1821" s="4"/>
      <c r="O1821" s="4"/>
    </row>
    <row r="1822" spans="2:15" x14ac:dyDescent="0.2">
      <c r="B1822" s="4"/>
      <c r="C1822" s="6"/>
      <c r="D1822" s="4"/>
      <c r="E1822" s="4"/>
      <c r="F1822" s="4"/>
      <c r="G1822" s="4"/>
      <c r="H1822" s="4"/>
      <c r="I1822" s="4"/>
      <c r="J1822" s="4"/>
      <c r="K1822" s="4"/>
      <c r="L1822" s="4"/>
      <c r="M1822" s="4"/>
      <c r="N1822" s="4"/>
      <c r="O1822" s="4"/>
    </row>
    <row r="1823" spans="2:15" x14ac:dyDescent="0.2">
      <c r="B1823" s="4"/>
      <c r="C1823" s="6"/>
      <c r="D1823" s="4"/>
      <c r="E1823" s="4"/>
      <c r="F1823" s="4"/>
      <c r="G1823" s="4"/>
      <c r="H1823" s="4"/>
      <c r="I1823" s="4"/>
      <c r="J1823" s="4"/>
      <c r="K1823" s="4"/>
      <c r="L1823" s="4"/>
      <c r="M1823" s="4"/>
      <c r="N1823" s="4"/>
      <c r="O1823" s="4"/>
    </row>
    <row r="1824" spans="2:15" x14ac:dyDescent="0.2">
      <c r="B1824" s="4"/>
      <c r="C1824" s="6"/>
      <c r="D1824" s="4"/>
      <c r="E1824" s="4"/>
      <c r="F1824" s="4"/>
      <c r="G1824" s="4"/>
      <c r="H1824" s="4"/>
      <c r="I1824" s="4"/>
      <c r="J1824" s="4"/>
      <c r="K1824" s="4"/>
      <c r="L1824" s="4"/>
      <c r="M1824" s="4"/>
      <c r="N1824" s="4"/>
      <c r="O1824" s="4"/>
    </row>
    <row r="1825" spans="2:15" x14ac:dyDescent="0.2">
      <c r="B1825" s="4"/>
      <c r="C1825" s="6"/>
      <c r="D1825" s="4"/>
      <c r="E1825" s="4"/>
      <c r="F1825" s="4"/>
      <c r="G1825" s="4"/>
      <c r="H1825" s="4"/>
      <c r="I1825" s="4"/>
      <c r="J1825" s="4"/>
      <c r="K1825" s="4"/>
      <c r="L1825" s="4"/>
      <c r="M1825" s="4"/>
      <c r="N1825" s="4"/>
      <c r="O1825" s="4"/>
    </row>
    <row r="1826" spans="2:15" x14ac:dyDescent="0.2">
      <c r="B1826" s="4"/>
      <c r="C1826" s="6"/>
      <c r="D1826" s="4"/>
      <c r="E1826" s="4"/>
      <c r="F1826" s="4"/>
      <c r="G1826" s="4"/>
      <c r="H1826" s="4"/>
      <c r="I1826" s="4"/>
      <c r="J1826" s="4"/>
      <c r="K1826" s="4"/>
      <c r="L1826" s="4"/>
      <c r="M1826" s="4"/>
      <c r="N1826" s="4"/>
      <c r="O1826" s="4"/>
    </row>
    <row r="1827" spans="2:15" x14ac:dyDescent="0.2">
      <c r="B1827" s="4"/>
      <c r="C1827" s="6"/>
      <c r="D1827" s="4"/>
      <c r="E1827" s="4"/>
      <c r="F1827" s="4"/>
      <c r="G1827" s="4"/>
      <c r="H1827" s="4"/>
      <c r="I1827" s="4"/>
      <c r="J1827" s="4"/>
      <c r="K1827" s="4"/>
      <c r="L1827" s="4"/>
      <c r="M1827" s="4"/>
      <c r="N1827" s="4"/>
      <c r="O1827" s="4"/>
    </row>
    <row r="1828" spans="2:15" x14ac:dyDescent="0.2">
      <c r="B1828" s="4"/>
      <c r="C1828" s="6"/>
      <c r="D1828" s="4"/>
      <c r="E1828" s="4"/>
      <c r="F1828" s="4"/>
      <c r="G1828" s="4"/>
      <c r="H1828" s="4"/>
      <c r="I1828" s="4"/>
      <c r="J1828" s="4"/>
      <c r="K1828" s="4"/>
      <c r="L1828" s="4"/>
      <c r="M1828" s="4"/>
      <c r="N1828" s="4"/>
      <c r="O1828" s="4"/>
    </row>
    <row r="1829" spans="2:15" x14ac:dyDescent="0.2">
      <c r="B1829" s="4"/>
      <c r="C1829" s="6"/>
      <c r="D1829" s="4"/>
      <c r="E1829" s="4"/>
      <c r="F1829" s="4"/>
      <c r="G1829" s="4"/>
      <c r="H1829" s="4"/>
      <c r="I1829" s="4"/>
      <c r="J1829" s="4"/>
      <c r="K1829" s="4"/>
      <c r="L1829" s="4"/>
      <c r="M1829" s="4"/>
      <c r="N1829" s="4"/>
      <c r="O1829" s="4"/>
    </row>
    <row r="1830" spans="2:15" x14ac:dyDescent="0.2">
      <c r="B1830" s="4"/>
      <c r="C1830" s="6"/>
      <c r="D1830" s="4"/>
      <c r="E1830" s="4"/>
      <c r="F1830" s="4"/>
      <c r="G1830" s="4"/>
      <c r="H1830" s="4"/>
      <c r="I1830" s="4"/>
      <c r="J1830" s="4"/>
      <c r="K1830" s="4"/>
      <c r="L1830" s="4"/>
      <c r="M1830" s="4"/>
      <c r="N1830" s="4"/>
      <c r="O1830" s="4"/>
    </row>
    <row r="1831" spans="2:15" x14ac:dyDescent="0.2">
      <c r="B1831" s="4"/>
      <c r="C1831" s="6"/>
      <c r="D1831" s="4"/>
      <c r="E1831" s="4"/>
      <c r="F1831" s="4"/>
      <c r="G1831" s="4"/>
      <c r="H1831" s="4"/>
      <c r="I1831" s="4"/>
      <c r="J1831" s="4"/>
      <c r="K1831" s="4"/>
      <c r="L1831" s="4"/>
      <c r="M1831" s="4"/>
      <c r="N1831" s="4"/>
      <c r="O1831" s="4"/>
    </row>
    <row r="1832" spans="2:15" x14ac:dyDescent="0.2">
      <c r="B1832" s="4"/>
      <c r="C1832" s="6"/>
      <c r="D1832" s="4"/>
      <c r="E1832" s="4"/>
      <c r="F1832" s="4"/>
      <c r="G1832" s="4"/>
      <c r="H1832" s="4"/>
      <c r="I1832" s="4"/>
      <c r="J1832" s="4"/>
      <c r="K1832" s="4"/>
      <c r="L1832" s="4"/>
      <c r="M1832" s="4"/>
      <c r="N1832" s="4"/>
      <c r="O1832" s="4"/>
    </row>
    <row r="1833" spans="2:15" x14ac:dyDescent="0.2">
      <c r="B1833" s="4"/>
      <c r="C1833" s="6"/>
      <c r="D1833" s="4"/>
      <c r="E1833" s="4"/>
      <c r="F1833" s="4"/>
      <c r="G1833" s="4"/>
      <c r="H1833" s="4"/>
      <c r="I1833" s="4"/>
      <c r="J1833" s="4"/>
      <c r="K1833" s="4"/>
      <c r="L1833" s="4"/>
      <c r="M1833" s="4"/>
      <c r="N1833" s="4"/>
      <c r="O1833" s="4"/>
    </row>
    <row r="1834" spans="2:15" x14ac:dyDescent="0.2">
      <c r="B1834" s="4"/>
      <c r="C1834" s="6"/>
      <c r="D1834" s="4"/>
      <c r="E1834" s="4"/>
      <c r="F1834" s="4"/>
      <c r="G1834" s="4"/>
      <c r="H1834" s="4"/>
      <c r="I1834" s="4"/>
      <c r="J1834" s="4"/>
      <c r="K1834" s="4"/>
      <c r="L1834" s="4"/>
      <c r="M1834" s="4"/>
      <c r="N1834" s="4"/>
      <c r="O1834" s="4"/>
    </row>
    <row r="1835" spans="2:15" x14ac:dyDescent="0.2">
      <c r="B1835" s="4"/>
      <c r="C1835" s="6"/>
      <c r="D1835" s="4"/>
      <c r="E1835" s="4"/>
      <c r="F1835" s="4"/>
      <c r="G1835" s="4"/>
      <c r="H1835" s="4"/>
      <c r="I1835" s="4"/>
      <c r="J1835" s="4"/>
      <c r="K1835" s="4"/>
      <c r="L1835" s="4"/>
      <c r="M1835" s="4"/>
      <c r="N1835" s="4"/>
      <c r="O1835" s="4"/>
    </row>
    <row r="1836" spans="2:15" x14ac:dyDescent="0.2">
      <c r="B1836" s="4"/>
      <c r="C1836" s="6"/>
      <c r="D1836" s="4"/>
      <c r="E1836" s="4"/>
      <c r="F1836" s="4"/>
      <c r="G1836" s="4"/>
      <c r="H1836" s="4"/>
      <c r="I1836" s="4"/>
      <c r="J1836" s="4"/>
      <c r="K1836" s="4"/>
      <c r="L1836" s="4"/>
      <c r="M1836" s="4"/>
      <c r="N1836" s="4"/>
      <c r="O1836" s="4"/>
    </row>
    <row r="1837" spans="2:15" x14ac:dyDescent="0.2">
      <c r="B1837" s="4"/>
      <c r="C1837" s="6"/>
      <c r="D1837" s="4"/>
      <c r="E1837" s="4"/>
      <c r="F1837" s="4"/>
      <c r="G1837" s="4"/>
      <c r="H1837" s="4"/>
      <c r="I1837" s="4"/>
      <c r="J1837" s="4"/>
      <c r="K1837" s="4"/>
      <c r="L1837" s="4"/>
      <c r="M1837" s="4"/>
      <c r="N1837" s="4"/>
      <c r="O1837" s="4"/>
    </row>
    <row r="1838" spans="2:15" x14ac:dyDescent="0.2">
      <c r="B1838" s="4"/>
      <c r="C1838" s="6"/>
      <c r="D1838" s="4"/>
      <c r="E1838" s="4"/>
      <c r="F1838" s="4"/>
      <c r="G1838" s="4"/>
      <c r="H1838" s="4"/>
      <c r="I1838" s="4"/>
      <c r="J1838" s="4"/>
      <c r="K1838" s="4"/>
      <c r="L1838" s="4"/>
      <c r="M1838" s="4"/>
      <c r="N1838" s="4"/>
      <c r="O1838" s="4"/>
    </row>
    <row r="1839" spans="2:15" x14ac:dyDescent="0.2">
      <c r="B1839" s="4"/>
      <c r="C1839" s="6"/>
      <c r="D1839" s="4"/>
      <c r="E1839" s="4"/>
      <c r="F1839" s="4"/>
      <c r="G1839" s="4"/>
      <c r="H1839" s="4"/>
      <c r="I1839" s="4"/>
      <c r="J1839" s="4"/>
      <c r="K1839" s="4"/>
      <c r="L1839" s="4"/>
      <c r="M1839" s="4"/>
      <c r="N1839" s="4"/>
      <c r="O1839" s="4"/>
    </row>
    <row r="1840" spans="2:15" x14ac:dyDescent="0.2">
      <c r="B1840" s="4"/>
      <c r="C1840" s="6"/>
      <c r="D1840" s="4"/>
      <c r="E1840" s="4"/>
      <c r="F1840" s="4"/>
      <c r="G1840" s="4"/>
      <c r="H1840" s="4"/>
      <c r="I1840" s="4"/>
      <c r="J1840" s="4"/>
      <c r="K1840" s="4"/>
      <c r="L1840" s="4"/>
      <c r="M1840" s="4"/>
      <c r="N1840" s="4"/>
      <c r="O1840" s="4"/>
    </row>
    <row r="1841" spans="2:15" x14ac:dyDescent="0.2">
      <c r="B1841" s="4"/>
      <c r="C1841" s="6"/>
      <c r="D1841" s="4"/>
      <c r="E1841" s="4"/>
      <c r="F1841" s="4"/>
      <c r="G1841" s="4"/>
      <c r="H1841" s="4"/>
      <c r="I1841" s="4"/>
      <c r="J1841" s="4"/>
      <c r="K1841" s="4"/>
      <c r="L1841" s="4"/>
      <c r="M1841" s="4"/>
      <c r="N1841" s="4"/>
      <c r="O1841" s="4"/>
    </row>
    <row r="1842" spans="2:15" x14ac:dyDescent="0.2">
      <c r="B1842" s="4"/>
      <c r="C1842" s="6"/>
      <c r="D1842" s="4"/>
      <c r="E1842" s="4"/>
      <c r="F1842" s="4"/>
      <c r="G1842" s="4"/>
      <c r="H1842" s="4"/>
      <c r="I1842" s="4"/>
      <c r="J1842" s="4"/>
      <c r="K1842" s="4"/>
      <c r="L1842" s="4"/>
      <c r="M1842" s="4"/>
      <c r="N1842" s="4"/>
      <c r="O1842" s="4"/>
    </row>
    <row r="1843" spans="2:15" x14ac:dyDescent="0.2">
      <c r="B1843" s="4"/>
      <c r="C1843" s="6"/>
      <c r="D1843" s="4"/>
      <c r="E1843" s="4"/>
      <c r="F1843" s="4"/>
      <c r="G1843" s="4"/>
      <c r="H1843" s="4"/>
      <c r="I1843" s="4"/>
      <c r="J1843" s="4"/>
      <c r="K1843" s="4"/>
      <c r="L1843" s="4"/>
      <c r="M1843" s="4"/>
      <c r="N1843" s="4"/>
      <c r="O1843" s="4"/>
    </row>
    <row r="1844" spans="2:15" x14ac:dyDescent="0.2">
      <c r="B1844" s="4"/>
      <c r="C1844" s="6"/>
      <c r="D1844" s="4"/>
      <c r="E1844" s="4"/>
      <c r="F1844" s="4"/>
      <c r="G1844" s="4"/>
      <c r="H1844" s="4"/>
      <c r="I1844" s="4"/>
      <c r="J1844" s="4"/>
      <c r="K1844" s="4"/>
      <c r="L1844" s="4"/>
      <c r="M1844" s="4"/>
      <c r="N1844" s="4"/>
      <c r="O1844" s="4"/>
    </row>
    <row r="1845" spans="2:15" x14ac:dyDescent="0.2">
      <c r="B1845" s="4"/>
      <c r="C1845" s="6"/>
      <c r="D1845" s="4"/>
      <c r="E1845" s="4"/>
      <c r="F1845" s="4"/>
      <c r="G1845" s="4"/>
      <c r="H1845" s="4"/>
      <c r="I1845" s="4"/>
      <c r="J1845" s="4"/>
      <c r="K1845" s="4"/>
      <c r="L1845" s="4"/>
      <c r="M1845" s="4"/>
      <c r="N1845" s="4"/>
      <c r="O1845" s="4"/>
    </row>
    <row r="1846" spans="2:15" x14ac:dyDescent="0.2">
      <c r="B1846" s="4"/>
      <c r="C1846" s="6"/>
      <c r="D1846" s="4"/>
      <c r="E1846" s="4"/>
      <c r="F1846" s="4"/>
      <c r="G1846" s="4"/>
      <c r="H1846" s="4"/>
      <c r="I1846" s="4"/>
      <c r="J1846" s="4"/>
      <c r="K1846" s="4"/>
      <c r="L1846" s="4"/>
      <c r="M1846" s="4"/>
      <c r="N1846" s="4"/>
      <c r="O1846" s="4"/>
    </row>
    <row r="1847" spans="2:15" x14ac:dyDescent="0.2">
      <c r="B1847" s="4"/>
      <c r="C1847" s="6"/>
      <c r="D1847" s="4"/>
      <c r="E1847" s="4"/>
      <c r="F1847" s="4"/>
      <c r="G1847" s="4"/>
      <c r="H1847" s="4"/>
      <c r="I1847" s="4"/>
      <c r="J1847" s="4"/>
      <c r="K1847" s="4"/>
      <c r="L1847" s="4"/>
      <c r="M1847" s="4"/>
      <c r="N1847" s="4"/>
      <c r="O1847" s="4"/>
    </row>
    <row r="1848" spans="2:15" x14ac:dyDescent="0.2">
      <c r="B1848" s="4"/>
      <c r="C1848" s="6"/>
      <c r="D1848" s="4"/>
      <c r="E1848" s="4"/>
      <c r="F1848" s="4"/>
      <c r="G1848" s="4"/>
      <c r="H1848" s="4"/>
      <c r="I1848" s="4"/>
      <c r="J1848" s="4"/>
      <c r="K1848" s="4"/>
      <c r="L1848" s="4"/>
      <c r="M1848" s="4"/>
      <c r="N1848" s="4"/>
      <c r="O1848" s="4"/>
    </row>
    <row r="1849" spans="2:15" x14ac:dyDescent="0.2">
      <c r="B1849" s="4"/>
      <c r="C1849" s="6"/>
      <c r="D1849" s="4"/>
      <c r="E1849" s="4"/>
      <c r="F1849" s="4"/>
      <c r="G1849" s="4"/>
      <c r="H1849" s="4"/>
      <c r="I1849" s="4"/>
      <c r="J1849" s="4"/>
      <c r="K1849" s="4"/>
      <c r="L1849" s="4"/>
      <c r="M1849" s="4"/>
      <c r="N1849" s="4"/>
      <c r="O1849" s="4"/>
    </row>
    <row r="1850" spans="2:15" x14ac:dyDescent="0.2">
      <c r="B1850" s="4"/>
      <c r="C1850" s="6"/>
      <c r="D1850" s="4"/>
      <c r="E1850" s="4"/>
      <c r="F1850" s="4"/>
      <c r="G1850" s="4"/>
      <c r="H1850" s="4"/>
      <c r="I1850" s="4"/>
      <c r="J1850" s="4"/>
      <c r="K1850" s="4"/>
      <c r="L1850" s="4"/>
      <c r="M1850" s="4"/>
      <c r="N1850" s="4"/>
      <c r="O1850" s="4"/>
    </row>
    <row r="1851" spans="2:15" x14ac:dyDescent="0.2">
      <c r="B1851" s="4"/>
      <c r="C1851" s="6"/>
      <c r="D1851" s="4"/>
      <c r="E1851" s="4"/>
      <c r="F1851" s="4"/>
      <c r="G1851" s="4"/>
      <c r="H1851" s="4"/>
      <c r="I1851" s="4"/>
      <c r="J1851" s="4"/>
      <c r="K1851" s="4"/>
      <c r="L1851" s="4"/>
      <c r="M1851" s="4"/>
      <c r="N1851" s="4"/>
      <c r="O1851" s="4"/>
    </row>
    <row r="1852" spans="2:15" x14ac:dyDescent="0.2">
      <c r="B1852" s="4"/>
      <c r="C1852" s="6"/>
      <c r="D1852" s="4"/>
      <c r="E1852" s="4"/>
      <c r="F1852" s="4"/>
      <c r="G1852" s="4"/>
      <c r="H1852" s="4"/>
      <c r="I1852" s="4"/>
      <c r="J1852" s="4"/>
      <c r="K1852" s="4"/>
      <c r="L1852" s="4"/>
      <c r="M1852" s="4"/>
      <c r="N1852" s="4"/>
      <c r="O1852" s="4"/>
    </row>
    <row r="1853" spans="2:15" x14ac:dyDescent="0.2">
      <c r="B1853" s="4"/>
      <c r="C1853" s="6"/>
      <c r="D1853" s="4"/>
      <c r="E1853" s="4"/>
      <c r="F1853" s="4"/>
      <c r="G1853" s="4"/>
      <c r="H1853" s="4"/>
      <c r="I1853" s="4"/>
      <c r="J1853" s="4"/>
      <c r="K1853" s="4"/>
      <c r="L1853" s="4"/>
      <c r="M1853" s="4"/>
      <c r="N1853" s="4"/>
      <c r="O1853" s="4"/>
    </row>
    <row r="1854" spans="2:15" x14ac:dyDescent="0.2">
      <c r="B1854" s="4"/>
      <c r="C1854" s="6"/>
      <c r="D1854" s="4"/>
      <c r="E1854" s="4"/>
      <c r="F1854" s="4"/>
      <c r="G1854" s="4"/>
      <c r="H1854" s="4"/>
      <c r="I1854" s="4"/>
      <c r="J1854" s="4"/>
      <c r="K1854" s="4"/>
      <c r="L1854" s="4"/>
      <c r="M1854" s="4"/>
      <c r="N1854" s="4"/>
      <c r="O1854" s="4"/>
    </row>
    <row r="1855" spans="2:15" x14ac:dyDescent="0.2">
      <c r="B1855" s="4"/>
      <c r="C1855" s="6"/>
      <c r="D1855" s="4"/>
      <c r="E1855" s="4"/>
      <c r="F1855" s="4"/>
      <c r="G1855" s="4"/>
      <c r="H1855" s="4"/>
      <c r="I1855" s="4"/>
      <c r="J1855" s="4"/>
      <c r="K1855" s="4"/>
      <c r="L1855" s="4"/>
      <c r="M1855" s="4"/>
      <c r="N1855" s="4"/>
      <c r="O1855" s="4"/>
    </row>
    <row r="1856" spans="2:15" x14ac:dyDescent="0.2">
      <c r="B1856" s="4"/>
      <c r="C1856" s="6"/>
      <c r="D1856" s="4"/>
      <c r="E1856" s="4"/>
      <c r="F1856" s="4"/>
      <c r="G1856" s="4"/>
      <c r="H1856" s="4"/>
      <c r="I1856" s="4"/>
      <c r="J1856" s="4"/>
      <c r="K1856" s="4"/>
      <c r="L1856" s="4"/>
      <c r="M1856" s="4"/>
      <c r="N1856" s="4"/>
      <c r="O1856" s="4"/>
    </row>
    <row r="1857" spans="2:15" x14ac:dyDescent="0.2">
      <c r="B1857" s="4"/>
      <c r="C1857" s="6"/>
      <c r="D1857" s="4"/>
      <c r="E1857" s="4"/>
      <c r="F1857" s="4"/>
      <c r="G1857" s="4"/>
      <c r="H1857" s="4"/>
      <c r="I1857" s="4"/>
      <c r="J1857" s="4"/>
      <c r="K1857" s="4"/>
      <c r="L1857" s="4"/>
      <c r="M1857" s="4"/>
      <c r="N1857" s="4"/>
      <c r="O1857" s="4"/>
    </row>
    <row r="1858" spans="2:15" x14ac:dyDescent="0.2">
      <c r="B1858" s="4"/>
      <c r="C1858" s="6"/>
      <c r="D1858" s="4"/>
      <c r="E1858" s="4"/>
      <c r="F1858" s="4"/>
      <c r="G1858" s="4"/>
      <c r="H1858" s="4"/>
      <c r="I1858" s="4"/>
      <c r="J1858" s="4"/>
      <c r="K1858" s="4"/>
      <c r="L1858" s="4"/>
      <c r="M1858" s="4"/>
      <c r="N1858" s="4"/>
      <c r="O1858" s="4"/>
    </row>
    <row r="1859" spans="2:15" x14ac:dyDescent="0.2">
      <c r="B1859" s="4"/>
      <c r="C1859" s="6"/>
      <c r="D1859" s="4"/>
      <c r="E1859" s="4"/>
      <c r="F1859" s="4"/>
      <c r="G1859" s="4"/>
      <c r="H1859" s="4"/>
      <c r="I1859" s="4"/>
      <c r="J1859" s="4"/>
      <c r="K1859" s="4"/>
      <c r="L1859" s="4"/>
      <c r="M1859" s="4"/>
      <c r="N1859" s="4"/>
      <c r="O1859" s="4"/>
    </row>
    <row r="1860" spans="2:15" x14ac:dyDescent="0.2">
      <c r="B1860" s="4"/>
      <c r="C1860" s="6"/>
      <c r="D1860" s="4"/>
      <c r="E1860" s="4"/>
      <c r="F1860" s="4"/>
      <c r="G1860" s="4"/>
      <c r="H1860" s="4"/>
      <c r="I1860" s="4"/>
      <c r="J1860" s="4"/>
      <c r="K1860" s="4"/>
      <c r="L1860" s="4"/>
      <c r="M1860" s="4"/>
      <c r="N1860" s="4"/>
      <c r="O1860" s="4"/>
    </row>
    <row r="1861" spans="2:15" x14ac:dyDescent="0.2">
      <c r="B1861" s="4"/>
      <c r="C1861" s="6"/>
      <c r="D1861" s="4"/>
      <c r="E1861" s="4"/>
      <c r="F1861" s="4"/>
      <c r="G1861" s="4"/>
      <c r="H1861" s="4"/>
      <c r="I1861" s="4"/>
      <c r="J1861" s="4"/>
      <c r="K1861" s="4"/>
      <c r="L1861" s="4"/>
      <c r="M1861" s="4"/>
      <c r="N1861" s="4"/>
      <c r="O1861" s="4"/>
    </row>
    <row r="1862" spans="2:15" x14ac:dyDescent="0.2">
      <c r="B1862" s="4"/>
      <c r="C1862" s="6"/>
      <c r="D1862" s="4"/>
      <c r="E1862" s="4"/>
      <c r="F1862" s="4"/>
      <c r="G1862" s="4"/>
      <c r="H1862" s="4"/>
      <c r="I1862" s="4"/>
      <c r="J1862" s="4"/>
      <c r="K1862" s="4"/>
      <c r="L1862" s="4"/>
      <c r="M1862" s="4"/>
      <c r="N1862" s="4"/>
      <c r="O1862" s="4"/>
    </row>
    <row r="1863" spans="2:15" x14ac:dyDescent="0.2">
      <c r="B1863" s="4"/>
      <c r="C1863" s="6"/>
      <c r="D1863" s="4"/>
      <c r="E1863" s="4"/>
      <c r="F1863" s="4"/>
      <c r="G1863" s="4"/>
      <c r="H1863" s="4"/>
      <c r="I1863" s="4"/>
      <c r="J1863" s="4"/>
      <c r="K1863" s="4"/>
      <c r="L1863" s="4"/>
      <c r="M1863" s="4"/>
      <c r="N1863" s="4"/>
      <c r="O1863" s="4"/>
    </row>
    <row r="1864" spans="2:15" x14ac:dyDescent="0.2">
      <c r="B1864" s="4"/>
      <c r="C1864" s="6"/>
      <c r="D1864" s="4"/>
      <c r="E1864" s="4"/>
      <c r="F1864" s="4"/>
      <c r="G1864" s="4"/>
      <c r="H1864" s="4"/>
      <c r="I1864" s="4"/>
      <c r="J1864" s="4"/>
      <c r="K1864" s="4"/>
      <c r="L1864" s="4"/>
      <c r="M1864" s="4"/>
      <c r="N1864" s="4"/>
      <c r="O1864" s="4"/>
    </row>
    <row r="1865" spans="2:15" x14ac:dyDescent="0.2">
      <c r="B1865" s="4"/>
      <c r="C1865" s="6"/>
      <c r="D1865" s="4"/>
      <c r="E1865" s="4"/>
      <c r="F1865" s="4"/>
      <c r="G1865" s="4"/>
      <c r="H1865" s="4"/>
      <c r="I1865" s="4"/>
      <c r="J1865" s="4"/>
      <c r="K1865" s="4"/>
      <c r="L1865" s="4"/>
      <c r="M1865" s="4"/>
      <c r="N1865" s="4"/>
      <c r="O1865" s="4"/>
    </row>
    <row r="1866" spans="2:15" x14ac:dyDescent="0.2">
      <c r="B1866" s="4"/>
      <c r="C1866" s="6"/>
      <c r="D1866" s="4"/>
      <c r="E1866" s="4"/>
      <c r="F1866" s="4"/>
      <c r="G1866" s="4"/>
      <c r="H1866" s="4"/>
      <c r="I1866" s="4"/>
      <c r="J1866" s="4"/>
      <c r="K1866" s="4"/>
      <c r="L1866" s="4"/>
      <c r="M1866" s="4"/>
      <c r="N1866" s="4"/>
      <c r="O1866" s="4"/>
    </row>
    <row r="1867" spans="2:15" x14ac:dyDescent="0.2">
      <c r="B1867" s="4"/>
      <c r="C1867" s="6"/>
      <c r="D1867" s="4"/>
      <c r="E1867" s="4"/>
      <c r="F1867" s="4"/>
      <c r="G1867" s="4"/>
      <c r="H1867" s="4"/>
      <c r="I1867" s="4"/>
      <c r="J1867" s="4"/>
      <c r="K1867" s="4"/>
      <c r="L1867" s="4"/>
      <c r="M1867" s="4"/>
      <c r="N1867" s="4"/>
      <c r="O1867" s="4"/>
    </row>
    <row r="1868" spans="2:15" x14ac:dyDescent="0.2">
      <c r="B1868" s="4"/>
      <c r="C1868" s="6"/>
      <c r="D1868" s="4"/>
      <c r="E1868" s="4"/>
      <c r="F1868" s="4"/>
      <c r="G1868" s="4"/>
      <c r="H1868" s="4"/>
      <c r="I1868" s="4"/>
      <c r="J1868" s="4"/>
      <c r="K1868" s="4"/>
      <c r="L1868" s="4"/>
      <c r="M1868" s="4"/>
      <c r="N1868" s="4"/>
      <c r="O1868" s="4"/>
    </row>
    <row r="1869" spans="2:15" x14ac:dyDescent="0.2">
      <c r="B1869" s="4"/>
      <c r="C1869" s="6"/>
      <c r="D1869" s="4"/>
      <c r="E1869" s="4"/>
      <c r="F1869" s="4"/>
      <c r="G1869" s="4"/>
      <c r="H1869" s="4"/>
      <c r="I1869" s="4"/>
      <c r="J1869" s="4"/>
      <c r="K1869" s="4"/>
      <c r="L1869" s="4"/>
      <c r="M1869" s="4"/>
      <c r="N1869" s="4"/>
      <c r="O1869" s="4"/>
    </row>
    <row r="1870" spans="2:15" x14ac:dyDescent="0.2">
      <c r="B1870" s="4"/>
      <c r="C1870" s="6"/>
      <c r="D1870" s="4"/>
      <c r="E1870" s="4"/>
      <c r="F1870" s="4"/>
      <c r="G1870" s="4"/>
      <c r="H1870" s="4"/>
      <c r="I1870" s="4"/>
      <c r="J1870" s="4"/>
      <c r="K1870" s="4"/>
      <c r="L1870" s="4"/>
      <c r="M1870" s="4"/>
      <c r="N1870" s="4"/>
      <c r="O1870" s="4"/>
    </row>
    <row r="1871" spans="2:15" x14ac:dyDescent="0.2">
      <c r="B1871" s="4"/>
      <c r="C1871" s="6"/>
      <c r="D1871" s="4"/>
      <c r="E1871" s="4"/>
      <c r="F1871" s="4"/>
      <c r="G1871" s="4"/>
      <c r="H1871" s="4"/>
      <c r="I1871" s="4"/>
      <c r="J1871" s="4"/>
      <c r="K1871" s="4"/>
      <c r="L1871" s="4"/>
      <c r="M1871" s="4"/>
      <c r="N1871" s="4"/>
      <c r="O1871" s="4"/>
    </row>
    <row r="1872" spans="2:15" x14ac:dyDescent="0.2">
      <c r="B1872" s="4"/>
      <c r="C1872" s="6"/>
      <c r="D1872" s="4"/>
      <c r="E1872" s="4"/>
      <c r="F1872" s="4"/>
      <c r="G1872" s="4"/>
      <c r="H1872" s="4"/>
      <c r="I1872" s="4"/>
      <c r="J1872" s="4"/>
      <c r="K1872" s="4"/>
      <c r="L1872" s="4"/>
      <c r="M1872" s="4"/>
      <c r="N1872" s="4"/>
      <c r="O1872" s="4"/>
    </row>
    <row r="1873" spans="2:15" x14ac:dyDescent="0.2">
      <c r="B1873" s="4"/>
      <c r="C1873" s="6"/>
      <c r="D1873" s="4"/>
      <c r="E1873" s="4"/>
      <c r="F1873" s="4"/>
      <c r="G1873" s="4"/>
      <c r="H1873" s="4"/>
      <c r="I1873" s="4"/>
      <c r="J1873" s="4"/>
      <c r="K1873" s="4"/>
      <c r="L1873" s="4"/>
      <c r="M1873" s="4"/>
      <c r="N1873" s="4"/>
      <c r="O1873" s="4"/>
    </row>
    <row r="1874" spans="2:15" x14ac:dyDescent="0.2">
      <c r="B1874" s="4"/>
      <c r="C1874" s="6"/>
      <c r="D1874" s="4"/>
      <c r="E1874" s="4"/>
      <c r="F1874" s="4"/>
      <c r="G1874" s="4"/>
      <c r="H1874" s="4"/>
      <c r="I1874" s="4"/>
      <c r="J1874" s="4"/>
      <c r="K1874" s="4"/>
      <c r="L1874" s="4"/>
      <c r="M1874" s="4"/>
      <c r="N1874" s="4"/>
      <c r="O1874" s="4"/>
    </row>
    <row r="1875" spans="2:15" x14ac:dyDescent="0.2">
      <c r="B1875" s="4"/>
      <c r="C1875" s="6"/>
      <c r="D1875" s="4"/>
      <c r="E1875" s="4"/>
      <c r="F1875" s="4"/>
      <c r="G1875" s="4"/>
      <c r="H1875" s="4"/>
      <c r="I1875" s="4"/>
      <c r="J1875" s="4"/>
      <c r="K1875" s="4"/>
      <c r="L1875" s="4"/>
      <c r="M1875" s="4"/>
      <c r="N1875" s="4"/>
      <c r="O1875" s="4"/>
    </row>
    <row r="1876" spans="2:15" x14ac:dyDescent="0.2">
      <c r="B1876" s="4"/>
      <c r="C1876" s="6"/>
      <c r="D1876" s="4"/>
      <c r="E1876" s="4"/>
      <c r="F1876" s="4"/>
      <c r="G1876" s="4"/>
      <c r="H1876" s="4"/>
      <c r="I1876" s="4"/>
      <c r="J1876" s="4"/>
      <c r="K1876" s="4"/>
      <c r="L1876" s="4"/>
      <c r="M1876" s="4"/>
      <c r="N1876" s="4"/>
      <c r="O1876" s="4"/>
    </row>
    <row r="1877" spans="2:15" x14ac:dyDescent="0.2">
      <c r="B1877" s="4"/>
      <c r="C1877" s="6"/>
      <c r="D1877" s="4"/>
      <c r="E1877" s="4"/>
      <c r="F1877" s="4"/>
      <c r="G1877" s="4"/>
      <c r="H1877" s="4"/>
      <c r="I1877" s="4"/>
      <c r="J1877" s="4"/>
      <c r="K1877" s="4"/>
      <c r="L1877" s="4"/>
      <c r="M1877" s="4"/>
      <c r="N1877" s="4"/>
      <c r="O1877" s="4"/>
    </row>
    <row r="1878" spans="2:15" x14ac:dyDescent="0.2">
      <c r="B1878" s="4"/>
      <c r="C1878" s="6"/>
      <c r="D1878" s="4"/>
      <c r="E1878" s="4"/>
      <c r="F1878" s="4"/>
      <c r="G1878" s="4"/>
      <c r="H1878" s="4"/>
      <c r="I1878" s="4"/>
      <c r="J1878" s="4"/>
      <c r="K1878" s="4"/>
      <c r="L1878" s="4"/>
      <c r="M1878" s="4"/>
      <c r="N1878" s="4"/>
      <c r="O1878" s="4"/>
    </row>
    <row r="1879" spans="2:15" x14ac:dyDescent="0.2">
      <c r="B1879" s="4"/>
      <c r="C1879" s="6"/>
      <c r="D1879" s="4"/>
      <c r="E1879" s="4"/>
      <c r="F1879" s="4"/>
      <c r="G1879" s="4"/>
      <c r="H1879" s="4"/>
      <c r="I1879" s="4"/>
      <c r="J1879" s="4"/>
      <c r="K1879" s="4"/>
      <c r="L1879" s="4"/>
      <c r="M1879" s="4"/>
      <c r="N1879" s="4"/>
      <c r="O1879" s="4"/>
    </row>
    <row r="1880" spans="2:15" x14ac:dyDescent="0.2">
      <c r="B1880" s="4"/>
      <c r="C1880" s="6"/>
      <c r="D1880" s="4"/>
      <c r="E1880" s="4"/>
      <c r="F1880" s="4"/>
      <c r="G1880" s="4"/>
      <c r="H1880" s="4"/>
      <c r="I1880" s="4"/>
      <c r="J1880" s="4"/>
      <c r="K1880" s="4"/>
      <c r="L1880" s="4"/>
      <c r="M1880" s="4"/>
      <c r="N1880" s="4"/>
      <c r="O1880" s="4"/>
    </row>
    <row r="1881" spans="2:15" x14ac:dyDescent="0.2">
      <c r="B1881" s="4"/>
      <c r="C1881" s="6"/>
      <c r="D1881" s="4"/>
      <c r="E1881" s="4"/>
      <c r="F1881" s="4"/>
      <c r="G1881" s="4"/>
      <c r="H1881" s="4"/>
      <c r="I1881" s="4"/>
      <c r="J1881" s="4"/>
      <c r="K1881" s="4"/>
      <c r="L1881" s="4"/>
      <c r="M1881" s="4"/>
      <c r="N1881" s="4"/>
      <c r="O1881" s="4"/>
    </row>
    <row r="1882" spans="2:15" x14ac:dyDescent="0.2">
      <c r="B1882" s="4"/>
      <c r="C1882" s="6"/>
      <c r="D1882" s="4"/>
      <c r="E1882" s="4"/>
      <c r="F1882" s="4"/>
      <c r="G1882" s="4"/>
      <c r="H1882" s="4"/>
      <c r="I1882" s="4"/>
      <c r="J1882" s="4"/>
      <c r="K1882" s="4"/>
      <c r="L1882" s="4"/>
      <c r="M1882" s="4"/>
      <c r="N1882" s="4"/>
      <c r="O1882" s="4"/>
    </row>
    <row r="1883" spans="2:15" x14ac:dyDescent="0.2">
      <c r="B1883" s="4"/>
      <c r="C1883" s="6"/>
      <c r="D1883" s="4"/>
      <c r="E1883" s="4"/>
      <c r="F1883" s="4"/>
      <c r="G1883" s="4"/>
      <c r="H1883" s="4"/>
      <c r="I1883" s="4"/>
      <c r="J1883" s="4"/>
      <c r="K1883" s="4"/>
      <c r="L1883" s="4"/>
      <c r="M1883" s="4"/>
      <c r="N1883" s="4"/>
      <c r="O1883" s="4"/>
    </row>
    <row r="1884" spans="2:15" x14ac:dyDescent="0.2">
      <c r="B1884" s="4"/>
      <c r="C1884" s="6"/>
      <c r="D1884" s="4"/>
      <c r="E1884" s="4"/>
      <c r="F1884" s="4"/>
      <c r="G1884" s="4"/>
      <c r="H1884" s="4"/>
      <c r="I1884" s="4"/>
      <c r="J1884" s="4"/>
      <c r="K1884" s="4"/>
      <c r="L1884" s="4"/>
      <c r="M1884" s="4"/>
      <c r="N1884" s="4"/>
      <c r="O1884" s="4"/>
    </row>
    <row r="1885" spans="2:15" x14ac:dyDescent="0.2">
      <c r="B1885" s="4"/>
      <c r="C1885" s="6"/>
      <c r="D1885" s="4"/>
      <c r="E1885" s="4"/>
      <c r="F1885" s="4"/>
      <c r="G1885" s="4"/>
      <c r="H1885" s="4"/>
      <c r="I1885" s="4"/>
      <c r="J1885" s="4"/>
      <c r="K1885" s="4"/>
      <c r="L1885" s="4"/>
      <c r="M1885" s="4"/>
      <c r="N1885" s="4"/>
      <c r="O1885" s="4"/>
    </row>
    <row r="1886" spans="2:15" x14ac:dyDescent="0.2">
      <c r="B1886" s="4"/>
      <c r="C1886" s="6"/>
      <c r="D1886" s="4"/>
      <c r="E1886" s="4"/>
      <c r="F1886" s="4"/>
      <c r="G1886" s="4"/>
      <c r="H1886" s="4"/>
      <c r="I1886" s="4"/>
      <c r="J1886" s="4"/>
      <c r="K1886" s="4"/>
      <c r="L1886" s="4"/>
      <c r="M1886" s="4"/>
      <c r="N1886" s="4"/>
      <c r="O1886" s="4"/>
    </row>
    <row r="1887" spans="2:15" x14ac:dyDescent="0.2">
      <c r="B1887" s="4"/>
      <c r="C1887" s="6"/>
      <c r="D1887" s="4"/>
      <c r="E1887" s="4"/>
      <c r="F1887" s="4"/>
      <c r="G1887" s="4"/>
      <c r="H1887" s="4"/>
      <c r="I1887" s="4"/>
      <c r="J1887" s="4"/>
      <c r="K1887" s="4"/>
      <c r="L1887" s="4"/>
      <c r="M1887" s="4"/>
      <c r="N1887" s="4"/>
      <c r="O1887" s="4"/>
    </row>
    <row r="1888" spans="2:15" x14ac:dyDescent="0.2">
      <c r="B1888" s="4"/>
      <c r="C1888" s="6"/>
      <c r="D1888" s="4"/>
      <c r="E1888" s="4"/>
      <c r="F1888" s="4"/>
      <c r="G1888" s="4"/>
      <c r="H1888" s="4"/>
      <c r="I1888" s="4"/>
      <c r="J1888" s="4"/>
      <c r="K1888" s="4"/>
      <c r="L1888" s="4"/>
      <c r="M1888" s="4"/>
      <c r="N1888" s="4"/>
      <c r="O1888" s="4"/>
    </row>
    <row r="1889" spans="2:15" x14ac:dyDescent="0.2">
      <c r="B1889" s="4"/>
      <c r="C1889" s="6"/>
      <c r="D1889" s="4"/>
      <c r="E1889" s="4"/>
      <c r="F1889" s="4"/>
      <c r="G1889" s="4"/>
      <c r="H1889" s="4"/>
      <c r="I1889" s="4"/>
      <c r="J1889" s="4"/>
      <c r="K1889" s="4"/>
      <c r="L1889" s="4"/>
      <c r="M1889" s="4"/>
      <c r="N1889" s="4"/>
      <c r="O1889" s="4"/>
    </row>
    <row r="1890" spans="2:15" x14ac:dyDescent="0.2">
      <c r="B1890" s="4"/>
      <c r="C1890" s="6"/>
      <c r="D1890" s="4"/>
      <c r="E1890" s="4"/>
      <c r="F1890" s="4"/>
      <c r="G1890" s="4"/>
      <c r="H1890" s="4"/>
      <c r="I1890" s="4"/>
      <c r="J1890" s="4"/>
      <c r="K1890" s="4"/>
      <c r="L1890" s="4"/>
      <c r="M1890" s="4"/>
      <c r="N1890" s="4"/>
      <c r="O1890" s="4"/>
    </row>
    <row r="1891" spans="2:15" x14ac:dyDescent="0.2">
      <c r="B1891" s="4"/>
      <c r="C1891" s="6"/>
      <c r="D1891" s="4"/>
      <c r="E1891" s="4"/>
      <c r="F1891" s="4"/>
      <c r="G1891" s="4"/>
      <c r="H1891" s="4"/>
      <c r="I1891" s="4"/>
      <c r="J1891" s="4"/>
      <c r="K1891" s="4"/>
      <c r="L1891" s="4"/>
      <c r="M1891" s="4"/>
      <c r="N1891" s="4"/>
      <c r="O1891" s="4"/>
    </row>
    <row r="1892" spans="2:15" x14ac:dyDescent="0.2">
      <c r="B1892" s="4"/>
      <c r="C1892" s="6"/>
      <c r="D1892" s="4"/>
      <c r="E1892" s="4"/>
      <c r="F1892" s="4"/>
      <c r="G1892" s="4"/>
      <c r="H1892" s="4"/>
      <c r="I1892" s="4"/>
      <c r="J1892" s="4"/>
      <c r="K1892" s="4"/>
      <c r="L1892" s="4"/>
      <c r="M1892" s="4"/>
      <c r="N1892" s="4"/>
      <c r="O1892" s="4"/>
    </row>
    <row r="1893" spans="2:15" x14ac:dyDescent="0.2">
      <c r="B1893" s="4"/>
      <c r="C1893" s="6"/>
      <c r="D1893" s="4"/>
      <c r="E1893" s="4"/>
      <c r="F1893" s="4"/>
      <c r="G1893" s="4"/>
      <c r="H1893" s="4"/>
      <c r="I1893" s="4"/>
      <c r="J1893" s="4"/>
      <c r="K1893" s="4"/>
      <c r="L1893" s="4"/>
      <c r="M1893" s="4"/>
      <c r="N1893" s="4"/>
      <c r="O1893" s="4"/>
    </row>
    <row r="1894" spans="2:15" x14ac:dyDescent="0.2">
      <c r="B1894" s="4"/>
      <c r="C1894" s="6"/>
      <c r="D1894" s="4"/>
      <c r="E1894" s="4"/>
      <c r="F1894" s="4"/>
      <c r="G1894" s="4"/>
      <c r="H1894" s="4"/>
      <c r="I1894" s="4"/>
      <c r="J1894" s="4"/>
      <c r="K1894" s="4"/>
      <c r="L1894" s="4"/>
      <c r="M1894" s="4"/>
      <c r="N1894" s="4"/>
      <c r="O1894" s="4"/>
    </row>
    <row r="1895" spans="2:15" x14ac:dyDescent="0.2">
      <c r="B1895" s="4"/>
      <c r="C1895" s="6"/>
      <c r="D1895" s="4"/>
      <c r="E1895" s="4"/>
      <c r="F1895" s="4"/>
      <c r="G1895" s="4"/>
      <c r="H1895" s="4"/>
      <c r="I1895" s="4"/>
      <c r="J1895" s="4"/>
      <c r="K1895" s="4"/>
      <c r="L1895" s="4"/>
      <c r="M1895" s="4"/>
      <c r="N1895" s="4"/>
      <c r="O1895" s="4"/>
    </row>
    <row r="1896" spans="2:15" x14ac:dyDescent="0.2">
      <c r="B1896" s="4"/>
      <c r="C1896" s="6"/>
      <c r="D1896" s="4"/>
      <c r="E1896" s="4"/>
      <c r="F1896" s="4"/>
      <c r="G1896" s="4"/>
      <c r="H1896" s="4"/>
      <c r="I1896" s="4"/>
      <c r="J1896" s="4"/>
      <c r="K1896" s="4"/>
      <c r="L1896" s="4"/>
      <c r="M1896" s="4"/>
      <c r="N1896" s="4"/>
      <c r="O1896" s="4"/>
    </row>
    <row r="1897" spans="2:15" x14ac:dyDescent="0.2">
      <c r="B1897" s="4"/>
      <c r="C1897" s="6"/>
      <c r="D1897" s="4"/>
      <c r="E1897" s="4"/>
      <c r="F1897" s="4"/>
      <c r="G1897" s="4"/>
      <c r="H1897" s="4"/>
      <c r="I1897" s="4"/>
      <c r="J1897" s="4"/>
      <c r="K1897" s="4"/>
      <c r="L1897" s="4"/>
      <c r="M1897" s="4"/>
      <c r="N1897" s="4"/>
      <c r="O1897" s="4"/>
    </row>
    <row r="1898" spans="2:15" x14ac:dyDescent="0.2">
      <c r="B1898" s="4"/>
      <c r="C1898" s="6"/>
      <c r="D1898" s="4"/>
      <c r="E1898" s="4"/>
      <c r="F1898" s="4"/>
      <c r="G1898" s="4"/>
      <c r="H1898" s="4"/>
      <c r="I1898" s="4"/>
      <c r="J1898" s="4"/>
      <c r="K1898" s="4"/>
      <c r="L1898" s="4"/>
      <c r="M1898" s="4"/>
      <c r="N1898" s="4"/>
      <c r="O1898" s="4"/>
    </row>
    <row r="1899" spans="2:15" x14ac:dyDescent="0.2">
      <c r="B1899" s="4"/>
      <c r="C1899" s="6"/>
      <c r="D1899" s="4"/>
      <c r="E1899" s="4"/>
      <c r="F1899" s="4"/>
      <c r="G1899" s="4"/>
      <c r="H1899" s="4"/>
      <c r="I1899" s="4"/>
      <c r="J1899" s="4"/>
      <c r="K1899" s="4"/>
      <c r="L1899" s="4"/>
      <c r="M1899" s="4"/>
      <c r="N1899" s="4"/>
      <c r="O1899" s="4"/>
    </row>
    <row r="1900" spans="2:15" x14ac:dyDescent="0.2">
      <c r="B1900" s="4"/>
      <c r="C1900" s="6"/>
      <c r="D1900" s="4"/>
      <c r="E1900" s="4"/>
      <c r="F1900" s="4"/>
      <c r="G1900" s="4"/>
      <c r="H1900" s="4"/>
      <c r="I1900" s="4"/>
      <c r="J1900" s="4"/>
      <c r="K1900" s="4"/>
      <c r="L1900" s="4"/>
      <c r="M1900" s="4"/>
      <c r="N1900" s="4"/>
      <c r="O1900" s="4"/>
    </row>
    <row r="1901" spans="2:15" x14ac:dyDescent="0.2">
      <c r="B1901" s="4"/>
      <c r="C1901" s="6"/>
      <c r="D1901" s="4"/>
      <c r="E1901" s="4"/>
      <c r="F1901" s="4"/>
      <c r="G1901" s="4"/>
      <c r="H1901" s="4"/>
      <c r="I1901" s="4"/>
      <c r="J1901" s="4"/>
      <c r="K1901" s="4"/>
      <c r="L1901" s="4"/>
      <c r="M1901" s="4"/>
      <c r="N1901" s="4"/>
      <c r="O1901" s="4"/>
    </row>
    <row r="1902" spans="2:15" x14ac:dyDescent="0.2">
      <c r="B1902" s="4"/>
      <c r="C1902" s="6"/>
      <c r="D1902" s="4"/>
      <c r="E1902" s="4"/>
      <c r="F1902" s="4"/>
      <c r="G1902" s="4"/>
      <c r="H1902" s="4"/>
      <c r="I1902" s="4"/>
      <c r="J1902" s="4"/>
      <c r="K1902" s="4"/>
      <c r="L1902" s="4"/>
      <c r="M1902" s="4"/>
      <c r="N1902" s="4"/>
      <c r="O1902" s="4"/>
    </row>
    <row r="1903" spans="2:15" x14ac:dyDescent="0.2">
      <c r="B1903" s="4"/>
      <c r="C1903" s="6"/>
      <c r="D1903" s="4"/>
      <c r="E1903" s="4"/>
      <c r="F1903" s="4"/>
      <c r="G1903" s="4"/>
      <c r="H1903" s="4"/>
      <c r="I1903" s="4"/>
      <c r="J1903" s="4"/>
      <c r="K1903" s="4"/>
      <c r="L1903" s="4"/>
      <c r="M1903" s="4"/>
      <c r="N1903" s="4"/>
      <c r="O1903" s="4"/>
    </row>
    <row r="1904" spans="2:15" x14ac:dyDescent="0.2">
      <c r="B1904" s="4"/>
      <c r="C1904" s="6"/>
      <c r="D1904" s="4"/>
      <c r="E1904" s="4"/>
      <c r="F1904" s="4"/>
      <c r="G1904" s="4"/>
      <c r="H1904" s="4"/>
      <c r="I1904" s="4"/>
      <c r="J1904" s="4"/>
      <c r="K1904" s="4"/>
      <c r="L1904" s="4"/>
      <c r="M1904" s="4"/>
      <c r="N1904" s="4"/>
      <c r="O1904" s="4"/>
    </row>
    <row r="1905" spans="2:15" x14ac:dyDescent="0.2">
      <c r="B1905" s="4"/>
      <c r="C1905" s="6"/>
      <c r="D1905" s="4"/>
      <c r="E1905" s="4"/>
      <c r="F1905" s="4"/>
      <c r="G1905" s="4"/>
      <c r="H1905" s="4"/>
      <c r="I1905" s="4"/>
      <c r="J1905" s="4"/>
      <c r="K1905" s="4"/>
      <c r="L1905" s="4"/>
      <c r="M1905" s="4"/>
      <c r="N1905" s="4"/>
      <c r="O1905" s="4"/>
    </row>
    <row r="1906" spans="2:15" x14ac:dyDescent="0.2">
      <c r="B1906" s="4"/>
      <c r="C1906" s="6"/>
      <c r="D1906" s="4"/>
      <c r="E1906" s="4"/>
      <c r="F1906" s="4"/>
      <c r="G1906" s="4"/>
      <c r="H1906" s="4"/>
      <c r="I1906" s="4"/>
      <c r="J1906" s="4"/>
      <c r="K1906" s="4"/>
      <c r="L1906" s="4"/>
      <c r="M1906" s="4"/>
      <c r="N1906" s="4"/>
      <c r="O1906" s="4"/>
    </row>
    <row r="1907" spans="2:15" x14ac:dyDescent="0.2">
      <c r="B1907" s="4"/>
      <c r="C1907" s="6"/>
      <c r="D1907" s="4"/>
      <c r="E1907" s="4"/>
      <c r="F1907" s="4"/>
      <c r="G1907" s="4"/>
      <c r="H1907" s="4"/>
      <c r="I1907" s="4"/>
      <c r="J1907" s="4"/>
      <c r="K1907" s="4"/>
      <c r="L1907" s="4"/>
      <c r="M1907" s="4"/>
      <c r="N1907" s="4"/>
      <c r="O1907" s="4"/>
    </row>
    <row r="1908" spans="2:15" x14ac:dyDescent="0.2">
      <c r="B1908" s="4"/>
      <c r="C1908" s="6"/>
      <c r="D1908" s="4"/>
      <c r="E1908" s="4"/>
      <c r="F1908" s="4"/>
      <c r="G1908" s="4"/>
      <c r="H1908" s="4"/>
      <c r="I1908" s="4"/>
      <c r="J1908" s="4"/>
      <c r="K1908" s="4"/>
      <c r="L1908" s="4"/>
      <c r="M1908" s="4"/>
      <c r="N1908" s="4"/>
      <c r="O1908" s="4"/>
    </row>
    <row r="1909" spans="2:15" x14ac:dyDescent="0.2">
      <c r="B1909" s="4"/>
      <c r="C1909" s="6"/>
      <c r="D1909" s="4"/>
      <c r="E1909" s="4"/>
      <c r="F1909" s="4"/>
      <c r="G1909" s="4"/>
      <c r="H1909" s="4"/>
      <c r="I1909" s="4"/>
      <c r="J1909" s="4"/>
      <c r="K1909" s="4"/>
      <c r="L1909" s="4"/>
      <c r="M1909" s="4"/>
      <c r="N1909" s="4"/>
      <c r="O1909" s="4"/>
    </row>
    <row r="1910" spans="2:15" x14ac:dyDescent="0.2">
      <c r="B1910" s="4"/>
      <c r="C1910" s="6"/>
      <c r="D1910" s="4"/>
      <c r="E1910" s="4"/>
      <c r="F1910" s="4"/>
      <c r="G1910" s="4"/>
      <c r="H1910" s="4"/>
      <c r="I1910" s="4"/>
      <c r="J1910" s="4"/>
      <c r="K1910" s="4"/>
      <c r="L1910" s="4"/>
      <c r="M1910" s="4"/>
      <c r="N1910" s="4"/>
      <c r="O1910" s="4"/>
    </row>
    <row r="1911" spans="2:15" x14ac:dyDescent="0.2">
      <c r="B1911" s="4"/>
      <c r="C1911" s="6"/>
      <c r="D1911" s="4"/>
      <c r="E1911" s="4"/>
      <c r="F1911" s="4"/>
      <c r="G1911" s="4"/>
      <c r="H1911" s="4"/>
      <c r="I1911" s="4"/>
      <c r="J1911" s="4"/>
      <c r="K1911" s="4"/>
      <c r="L1911" s="4"/>
      <c r="M1911" s="4"/>
      <c r="N1911" s="4"/>
      <c r="O1911" s="4"/>
    </row>
    <row r="1912" spans="2:15" x14ac:dyDescent="0.2">
      <c r="B1912" s="4"/>
      <c r="C1912" s="6"/>
      <c r="D1912" s="4"/>
      <c r="E1912" s="4"/>
      <c r="F1912" s="4"/>
      <c r="G1912" s="4"/>
      <c r="H1912" s="4"/>
      <c r="I1912" s="4"/>
      <c r="J1912" s="4"/>
      <c r="K1912" s="4"/>
      <c r="L1912" s="4"/>
      <c r="M1912" s="4"/>
      <c r="N1912" s="4"/>
      <c r="O1912" s="4"/>
    </row>
    <row r="1913" spans="2:15" x14ac:dyDescent="0.2">
      <c r="B1913" s="4"/>
      <c r="C1913" s="6"/>
      <c r="D1913" s="4"/>
      <c r="E1913" s="4"/>
      <c r="F1913" s="4"/>
      <c r="G1913" s="4"/>
      <c r="H1913" s="4"/>
      <c r="I1913" s="4"/>
      <c r="J1913" s="4"/>
      <c r="K1913" s="4"/>
      <c r="L1913" s="4"/>
      <c r="M1913" s="4"/>
      <c r="N1913" s="4"/>
      <c r="O1913" s="4"/>
    </row>
    <row r="1914" spans="2:15" x14ac:dyDescent="0.2">
      <c r="B1914" s="4"/>
      <c r="C1914" s="6"/>
      <c r="D1914" s="4"/>
      <c r="E1914" s="4"/>
      <c r="F1914" s="4"/>
      <c r="G1914" s="4"/>
      <c r="H1914" s="4"/>
      <c r="I1914" s="4"/>
      <c r="J1914" s="4"/>
      <c r="K1914" s="4"/>
      <c r="L1914" s="4"/>
      <c r="M1914" s="4"/>
      <c r="N1914" s="4"/>
      <c r="O1914" s="4"/>
    </row>
    <row r="1915" spans="2:15" x14ac:dyDescent="0.2">
      <c r="B1915" s="4"/>
      <c r="C1915" s="6"/>
      <c r="D1915" s="4"/>
      <c r="E1915" s="4"/>
      <c r="F1915" s="4"/>
      <c r="G1915" s="4"/>
      <c r="H1915" s="4"/>
      <c r="I1915" s="4"/>
      <c r="J1915" s="4"/>
      <c r="K1915" s="4"/>
      <c r="L1915" s="4"/>
      <c r="M1915" s="4"/>
      <c r="N1915" s="4"/>
      <c r="O1915" s="4"/>
    </row>
    <row r="1916" spans="2:15" x14ac:dyDescent="0.2">
      <c r="B1916" s="4"/>
      <c r="C1916" s="6"/>
      <c r="D1916" s="4"/>
      <c r="E1916" s="4"/>
      <c r="F1916" s="4"/>
      <c r="G1916" s="4"/>
      <c r="H1916" s="4"/>
      <c r="I1916" s="4"/>
      <c r="J1916" s="4"/>
      <c r="K1916" s="4"/>
      <c r="L1916" s="4"/>
      <c r="M1916" s="4"/>
      <c r="N1916" s="4"/>
      <c r="O1916" s="4"/>
    </row>
    <row r="1917" spans="2:15" x14ac:dyDescent="0.2">
      <c r="B1917" s="4"/>
      <c r="C1917" s="6"/>
      <c r="D1917" s="4"/>
      <c r="E1917" s="4"/>
      <c r="F1917" s="4"/>
      <c r="G1917" s="4"/>
      <c r="H1917" s="4"/>
      <c r="I1917" s="4"/>
      <c r="J1917" s="4"/>
      <c r="K1917" s="4"/>
      <c r="L1917" s="4"/>
      <c r="M1917" s="4"/>
      <c r="N1917" s="4"/>
      <c r="O1917" s="4"/>
    </row>
    <row r="1918" spans="2:15" x14ac:dyDescent="0.2">
      <c r="B1918" s="4"/>
      <c r="C1918" s="6"/>
      <c r="D1918" s="4"/>
      <c r="E1918" s="4"/>
      <c r="F1918" s="4"/>
      <c r="G1918" s="4"/>
      <c r="H1918" s="4"/>
      <c r="I1918" s="4"/>
      <c r="J1918" s="4"/>
      <c r="K1918" s="4"/>
      <c r="L1918" s="4"/>
      <c r="M1918" s="4"/>
      <c r="N1918" s="4"/>
      <c r="O1918" s="4"/>
    </row>
    <row r="1919" spans="2:15" x14ac:dyDescent="0.2">
      <c r="B1919" s="4"/>
      <c r="C1919" s="6"/>
      <c r="D1919" s="4"/>
      <c r="E1919" s="4"/>
      <c r="F1919" s="4"/>
      <c r="G1919" s="4"/>
      <c r="H1919" s="4"/>
      <c r="I1919" s="4"/>
      <c r="J1919" s="4"/>
      <c r="K1919" s="4"/>
      <c r="L1919" s="4"/>
      <c r="M1919" s="4"/>
      <c r="N1919" s="4"/>
      <c r="O1919" s="4"/>
    </row>
    <row r="1920" spans="2:15" x14ac:dyDescent="0.2">
      <c r="B1920" s="4"/>
      <c r="C1920" s="6"/>
      <c r="D1920" s="4"/>
      <c r="E1920" s="4"/>
      <c r="F1920" s="4"/>
      <c r="G1920" s="4"/>
      <c r="H1920" s="4"/>
      <c r="I1920" s="4"/>
      <c r="J1920" s="4"/>
      <c r="K1920" s="4"/>
      <c r="L1920" s="4"/>
      <c r="M1920" s="4"/>
      <c r="N1920" s="4"/>
      <c r="O1920" s="4"/>
    </row>
    <row r="1921" spans="2:15" x14ac:dyDescent="0.2">
      <c r="B1921" s="4"/>
      <c r="C1921" s="6"/>
      <c r="D1921" s="4"/>
      <c r="E1921" s="4"/>
      <c r="F1921" s="4"/>
      <c r="G1921" s="4"/>
      <c r="H1921" s="4"/>
      <c r="I1921" s="4"/>
      <c r="J1921" s="4"/>
      <c r="K1921" s="4"/>
      <c r="L1921" s="4"/>
      <c r="M1921" s="4"/>
      <c r="N1921" s="4"/>
      <c r="O1921" s="4"/>
    </row>
    <row r="1922" spans="2:15" x14ac:dyDescent="0.2">
      <c r="B1922" s="4"/>
      <c r="C1922" s="6"/>
      <c r="D1922" s="4"/>
      <c r="E1922" s="4"/>
      <c r="F1922" s="4"/>
      <c r="G1922" s="4"/>
      <c r="H1922" s="4"/>
      <c r="I1922" s="4"/>
      <c r="J1922" s="4"/>
      <c r="K1922" s="4"/>
      <c r="L1922" s="4"/>
      <c r="M1922" s="4"/>
      <c r="N1922" s="4"/>
      <c r="O1922" s="4"/>
    </row>
    <row r="1923" spans="2:15" x14ac:dyDescent="0.2">
      <c r="B1923" s="4"/>
      <c r="C1923" s="6"/>
      <c r="D1923" s="4"/>
      <c r="E1923" s="4"/>
      <c r="F1923" s="4"/>
      <c r="G1923" s="4"/>
      <c r="H1923" s="4"/>
      <c r="I1923" s="4"/>
      <c r="J1923" s="4"/>
      <c r="K1923" s="4"/>
      <c r="L1923" s="4"/>
      <c r="M1923" s="4"/>
      <c r="N1923" s="4"/>
      <c r="O1923" s="4"/>
    </row>
    <row r="1924" spans="2:15" x14ac:dyDescent="0.2">
      <c r="B1924" s="4"/>
      <c r="C1924" s="6"/>
      <c r="D1924" s="4"/>
      <c r="E1924" s="4"/>
      <c r="F1924" s="4"/>
      <c r="G1924" s="4"/>
      <c r="H1924" s="4"/>
      <c r="I1924" s="4"/>
      <c r="J1924" s="4"/>
      <c r="K1924" s="4"/>
      <c r="L1924" s="4"/>
      <c r="M1924" s="4"/>
      <c r="N1924" s="4"/>
      <c r="O1924" s="4"/>
    </row>
    <row r="1925" spans="2:15" x14ac:dyDescent="0.2">
      <c r="B1925" s="4"/>
      <c r="C1925" s="6"/>
      <c r="D1925" s="4"/>
      <c r="E1925" s="4"/>
      <c r="F1925" s="4"/>
      <c r="G1925" s="4"/>
      <c r="H1925" s="4"/>
      <c r="I1925" s="4"/>
      <c r="J1925" s="4"/>
      <c r="K1925" s="4"/>
      <c r="L1925" s="4"/>
      <c r="M1925" s="4"/>
      <c r="N1925" s="4"/>
      <c r="O1925" s="4"/>
    </row>
    <row r="1926" spans="2:15" x14ac:dyDescent="0.2">
      <c r="B1926" s="4"/>
      <c r="C1926" s="6"/>
      <c r="D1926" s="4"/>
      <c r="E1926" s="4"/>
      <c r="F1926" s="4"/>
      <c r="G1926" s="4"/>
      <c r="H1926" s="4"/>
      <c r="I1926" s="4"/>
      <c r="J1926" s="4"/>
      <c r="K1926" s="4"/>
      <c r="L1926" s="4"/>
      <c r="M1926" s="4"/>
      <c r="N1926" s="4"/>
      <c r="O1926" s="4"/>
    </row>
    <row r="1927" spans="2:15" x14ac:dyDescent="0.2">
      <c r="B1927" s="4"/>
      <c r="C1927" s="6"/>
      <c r="D1927" s="4"/>
      <c r="E1927" s="4"/>
      <c r="F1927" s="4"/>
      <c r="G1927" s="4"/>
      <c r="H1927" s="4"/>
      <c r="I1927" s="4"/>
      <c r="J1927" s="4"/>
      <c r="K1927" s="4"/>
      <c r="L1927" s="4"/>
      <c r="M1927" s="4"/>
      <c r="N1927" s="4"/>
      <c r="O1927" s="4"/>
    </row>
    <row r="1928" spans="2:15" x14ac:dyDescent="0.2">
      <c r="B1928" s="4"/>
      <c r="C1928" s="6"/>
      <c r="D1928" s="4"/>
      <c r="E1928" s="4"/>
      <c r="F1928" s="4"/>
      <c r="G1928" s="4"/>
      <c r="H1928" s="4"/>
      <c r="I1928" s="4"/>
      <c r="J1928" s="4"/>
      <c r="K1928" s="4"/>
      <c r="L1928" s="4"/>
      <c r="M1928" s="4"/>
      <c r="N1928" s="4"/>
      <c r="O1928" s="4"/>
    </row>
    <row r="1929" spans="2:15" x14ac:dyDescent="0.2">
      <c r="B1929" s="4"/>
      <c r="C1929" s="6"/>
      <c r="D1929" s="4"/>
      <c r="E1929" s="4"/>
      <c r="F1929" s="4"/>
      <c r="G1929" s="4"/>
      <c r="H1929" s="4"/>
      <c r="I1929" s="4"/>
      <c r="J1929" s="4"/>
      <c r="K1929" s="4"/>
      <c r="L1929" s="4"/>
      <c r="M1929" s="4"/>
      <c r="N1929" s="4"/>
      <c r="O1929" s="4"/>
    </row>
    <row r="1930" spans="2:15" x14ac:dyDescent="0.2">
      <c r="B1930" s="4"/>
      <c r="C1930" s="6"/>
      <c r="D1930" s="4"/>
      <c r="E1930" s="4"/>
      <c r="F1930" s="4"/>
      <c r="G1930" s="4"/>
      <c r="H1930" s="4"/>
      <c r="I1930" s="4"/>
      <c r="J1930" s="4"/>
      <c r="K1930" s="4"/>
      <c r="L1930" s="4"/>
      <c r="M1930" s="4"/>
      <c r="N1930" s="4"/>
      <c r="O1930" s="4"/>
    </row>
    <row r="1931" spans="2:15" x14ac:dyDescent="0.2">
      <c r="B1931" s="4"/>
      <c r="C1931" s="6"/>
      <c r="D1931" s="4"/>
      <c r="E1931" s="4"/>
      <c r="F1931" s="4"/>
      <c r="G1931" s="4"/>
      <c r="H1931" s="4"/>
      <c r="I1931" s="4"/>
      <c r="J1931" s="4"/>
      <c r="K1931" s="4"/>
      <c r="L1931" s="4"/>
      <c r="M1931" s="4"/>
      <c r="N1931" s="4"/>
      <c r="O1931" s="4"/>
    </row>
    <row r="1932" spans="2:15" x14ac:dyDescent="0.2">
      <c r="B1932" s="4"/>
      <c r="C1932" s="6"/>
      <c r="D1932" s="4"/>
      <c r="E1932" s="4"/>
      <c r="F1932" s="4"/>
      <c r="G1932" s="4"/>
      <c r="H1932" s="4"/>
      <c r="I1932" s="4"/>
      <c r="J1932" s="4"/>
      <c r="K1932" s="4"/>
      <c r="L1932" s="4"/>
      <c r="M1932" s="4"/>
      <c r="N1932" s="4"/>
      <c r="O1932" s="4"/>
    </row>
    <row r="1933" spans="2:15" x14ac:dyDescent="0.2">
      <c r="B1933" s="4"/>
      <c r="C1933" s="6"/>
      <c r="D1933" s="4"/>
      <c r="E1933" s="4"/>
      <c r="F1933" s="4"/>
      <c r="G1933" s="4"/>
      <c r="H1933" s="4"/>
      <c r="I1933" s="4"/>
      <c r="J1933" s="4"/>
      <c r="K1933" s="4"/>
      <c r="L1933" s="4"/>
      <c r="M1933" s="4"/>
      <c r="N1933" s="4"/>
      <c r="O1933" s="4"/>
    </row>
    <row r="1934" spans="2:15" x14ac:dyDescent="0.2">
      <c r="B1934" s="4"/>
      <c r="C1934" s="6"/>
      <c r="D1934" s="4"/>
      <c r="E1934" s="4"/>
      <c r="F1934" s="4"/>
      <c r="G1934" s="4"/>
      <c r="H1934" s="4"/>
      <c r="I1934" s="4"/>
      <c r="J1934" s="4"/>
      <c r="K1934" s="4"/>
      <c r="L1934" s="4"/>
      <c r="M1934" s="4"/>
      <c r="N1934" s="4"/>
      <c r="O1934" s="4"/>
    </row>
    <row r="1935" spans="2:15" x14ac:dyDescent="0.2">
      <c r="B1935" s="4"/>
      <c r="C1935" s="6"/>
      <c r="D1935" s="4"/>
      <c r="E1935" s="4"/>
      <c r="F1935" s="4"/>
      <c r="G1935" s="4"/>
      <c r="H1935" s="4"/>
      <c r="I1935" s="4"/>
      <c r="J1935" s="4"/>
      <c r="K1935" s="4"/>
      <c r="L1935" s="4"/>
      <c r="M1935" s="4"/>
      <c r="N1935" s="4"/>
      <c r="O1935" s="4"/>
    </row>
    <row r="1936" spans="2:15" x14ac:dyDescent="0.2">
      <c r="B1936" s="4"/>
      <c r="C1936" s="6"/>
      <c r="D1936" s="4"/>
      <c r="E1936" s="4"/>
      <c r="F1936" s="4"/>
      <c r="G1936" s="4"/>
      <c r="H1936" s="4"/>
      <c r="I1936" s="4"/>
      <c r="J1936" s="4"/>
      <c r="K1936" s="4"/>
      <c r="L1936" s="4"/>
      <c r="M1936" s="4"/>
      <c r="N1936" s="4"/>
      <c r="O1936" s="4"/>
    </row>
    <row r="1937" spans="2:15" x14ac:dyDescent="0.2">
      <c r="B1937" s="4"/>
      <c r="C1937" s="6"/>
      <c r="D1937" s="4"/>
      <c r="E1937" s="4"/>
      <c r="F1937" s="4"/>
      <c r="G1937" s="4"/>
      <c r="H1937" s="4"/>
      <c r="I1937" s="4"/>
      <c r="J1937" s="4"/>
      <c r="K1937" s="4"/>
      <c r="L1937" s="4"/>
      <c r="M1937" s="4"/>
      <c r="N1937" s="4"/>
      <c r="O1937" s="4"/>
    </row>
    <row r="1938" spans="2:15" x14ac:dyDescent="0.2">
      <c r="B1938" s="4"/>
      <c r="C1938" s="6"/>
      <c r="D1938" s="4"/>
      <c r="E1938" s="4"/>
      <c r="F1938" s="4"/>
      <c r="G1938" s="4"/>
      <c r="H1938" s="4"/>
      <c r="I1938" s="4"/>
      <c r="J1938" s="4"/>
      <c r="K1938" s="4"/>
      <c r="L1938" s="4"/>
      <c r="M1938" s="4"/>
      <c r="N1938" s="4"/>
      <c r="O1938" s="4"/>
    </row>
    <row r="1939" spans="2:15" x14ac:dyDescent="0.2">
      <c r="B1939" s="4"/>
      <c r="C1939" s="6"/>
      <c r="D1939" s="4"/>
      <c r="E1939" s="4"/>
      <c r="F1939" s="4"/>
      <c r="G1939" s="4"/>
      <c r="H1939" s="4"/>
      <c r="I1939" s="4"/>
      <c r="J1939" s="4"/>
      <c r="K1939" s="4"/>
      <c r="L1939" s="4"/>
      <c r="M1939" s="4"/>
      <c r="N1939" s="4"/>
      <c r="O1939" s="4"/>
    </row>
    <row r="1940" spans="2:15" x14ac:dyDescent="0.2">
      <c r="B1940" s="4"/>
      <c r="C1940" s="6"/>
      <c r="D1940" s="4"/>
      <c r="E1940" s="4"/>
      <c r="F1940" s="4"/>
      <c r="G1940" s="4"/>
      <c r="H1940" s="4"/>
      <c r="I1940" s="4"/>
      <c r="J1940" s="4"/>
      <c r="K1940" s="4"/>
      <c r="L1940" s="4"/>
      <c r="M1940" s="4"/>
      <c r="N1940" s="4"/>
      <c r="O1940" s="4"/>
    </row>
    <row r="1941" spans="2:15" x14ac:dyDescent="0.2">
      <c r="B1941" s="4"/>
      <c r="C1941" s="6"/>
      <c r="D1941" s="4"/>
      <c r="E1941" s="4"/>
      <c r="F1941" s="4"/>
      <c r="G1941" s="4"/>
      <c r="H1941" s="4"/>
      <c r="I1941" s="4"/>
      <c r="J1941" s="4"/>
      <c r="K1941" s="4"/>
      <c r="L1941" s="4"/>
      <c r="M1941" s="4"/>
      <c r="N1941" s="4"/>
      <c r="O1941" s="4"/>
    </row>
    <row r="1942" spans="2:15" x14ac:dyDescent="0.2">
      <c r="B1942" s="4"/>
      <c r="C1942" s="6"/>
      <c r="D1942" s="4"/>
      <c r="E1942" s="4"/>
      <c r="F1942" s="4"/>
      <c r="G1942" s="4"/>
      <c r="H1942" s="4"/>
      <c r="I1942" s="4"/>
      <c r="J1942" s="4"/>
      <c r="K1942" s="4"/>
      <c r="L1942" s="4"/>
      <c r="M1942" s="4"/>
      <c r="N1942" s="4"/>
      <c r="O1942" s="4"/>
    </row>
    <row r="1943" spans="2:15" x14ac:dyDescent="0.2">
      <c r="B1943" s="4"/>
      <c r="C1943" s="6"/>
      <c r="D1943" s="4"/>
      <c r="E1943" s="4"/>
      <c r="F1943" s="4"/>
      <c r="G1943" s="4"/>
      <c r="H1943" s="4"/>
      <c r="I1943" s="4"/>
      <c r="J1943" s="4"/>
      <c r="K1943" s="4"/>
      <c r="L1943" s="4"/>
      <c r="M1943" s="4"/>
      <c r="N1943" s="4"/>
      <c r="O1943" s="4"/>
    </row>
    <row r="1944" spans="2:15" x14ac:dyDescent="0.2">
      <c r="B1944" s="4"/>
      <c r="C1944" s="6"/>
      <c r="D1944" s="4"/>
      <c r="E1944" s="4"/>
      <c r="F1944" s="4"/>
      <c r="G1944" s="4"/>
      <c r="H1944" s="4"/>
      <c r="I1944" s="4"/>
      <c r="J1944" s="4"/>
      <c r="K1944" s="4"/>
      <c r="L1944" s="4"/>
      <c r="M1944" s="4"/>
      <c r="N1944" s="4"/>
      <c r="O1944" s="4"/>
    </row>
    <row r="1945" spans="2:15" x14ac:dyDescent="0.2">
      <c r="B1945" s="4"/>
      <c r="C1945" s="6"/>
      <c r="D1945" s="4"/>
      <c r="E1945" s="4"/>
      <c r="F1945" s="4"/>
      <c r="G1945" s="4"/>
      <c r="H1945" s="4"/>
      <c r="I1945" s="4"/>
      <c r="J1945" s="4"/>
      <c r="K1945" s="4"/>
      <c r="L1945" s="4"/>
      <c r="M1945" s="4"/>
      <c r="N1945" s="4"/>
      <c r="O1945" s="4"/>
    </row>
    <row r="1946" spans="2:15" x14ac:dyDescent="0.2">
      <c r="B1946" s="4"/>
      <c r="C1946" s="6"/>
      <c r="D1946" s="4"/>
      <c r="E1946" s="4"/>
      <c r="F1946" s="4"/>
      <c r="G1946" s="4"/>
      <c r="H1946" s="4"/>
      <c r="I1946" s="4"/>
      <c r="J1946" s="4"/>
      <c r="K1946" s="4"/>
      <c r="L1946" s="4"/>
      <c r="M1946" s="4"/>
      <c r="N1946" s="4"/>
      <c r="O1946" s="4"/>
    </row>
    <row r="1947" spans="2:15" x14ac:dyDescent="0.2">
      <c r="B1947" s="4"/>
      <c r="C1947" s="6"/>
      <c r="D1947" s="4"/>
      <c r="E1947" s="4"/>
      <c r="F1947" s="4"/>
      <c r="G1947" s="4"/>
      <c r="H1947" s="4"/>
      <c r="I1947" s="4"/>
      <c r="J1947" s="4"/>
      <c r="K1947" s="4"/>
      <c r="L1947" s="4"/>
      <c r="M1947" s="4"/>
      <c r="N1947" s="4"/>
      <c r="O1947" s="4"/>
    </row>
    <row r="1948" spans="2:15" x14ac:dyDescent="0.2">
      <c r="B1948" s="4"/>
      <c r="C1948" s="6"/>
      <c r="D1948" s="4"/>
      <c r="E1948" s="4"/>
      <c r="F1948" s="4"/>
      <c r="G1948" s="4"/>
      <c r="H1948" s="4"/>
      <c r="I1948" s="4"/>
      <c r="J1948" s="4"/>
      <c r="K1948" s="4"/>
      <c r="L1948" s="4"/>
      <c r="M1948" s="4"/>
      <c r="N1948" s="4"/>
      <c r="O1948" s="4"/>
    </row>
    <row r="1949" spans="2:15" x14ac:dyDescent="0.2">
      <c r="B1949" s="4"/>
      <c r="C1949" s="6"/>
      <c r="D1949" s="4"/>
      <c r="E1949" s="4"/>
      <c r="F1949" s="4"/>
      <c r="G1949" s="4"/>
      <c r="H1949" s="4"/>
      <c r="I1949" s="4"/>
      <c r="J1949" s="4"/>
      <c r="K1949" s="4"/>
      <c r="L1949" s="4"/>
      <c r="M1949" s="4"/>
      <c r="N1949" s="4"/>
      <c r="O1949" s="4"/>
    </row>
    <row r="1950" spans="2:15" x14ac:dyDescent="0.2">
      <c r="B1950" s="4"/>
      <c r="C1950" s="6"/>
      <c r="D1950" s="4"/>
      <c r="E1950" s="4"/>
      <c r="F1950" s="4"/>
      <c r="G1950" s="4"/>
      <c r="H1950" s="4"/>
      <c r="I1950" s="4"/>
      <c r="J1950" s="4"/>
      <c r="K1950" s="4"/>
      <c r="L1950" s="4"/>
      <c r="M1950" s="4"/>
      <c r="N1950" s="4"/>
      <c r="O1950" s="4"/>
    </row>
    <row r="1951" spans="2:15" x14ac:dyDescent="0.2">
      <c r="B1951" s="4"/>
      <c r="C1951" s="6"/>
      <c r="D1951" s="4"/>
      <c r="E1951" s="4"/>
      <c r="F1951" s="4"/>
      <c r="G1951" s="4"/>
      <c r="H1951" s="4"/>
      <c r="I1951" s="4"/>
      <c r="J1951" s="4"/>
      <c r="K1951" s="4"/>
      <c r="L1951" s="4"/>
      <c r="M1951" s="4"/>
      <c r="N1951" s="4"/>
      <c r="O1951" s="4"/>
    </row>
    <row r="1952" spans="2:15" x14ac:dyDescent="0.2">
      <c r="B1952" s="4"/>
      <c r="C1952" s="6"/>
      <c r="D1952" s="4"/>
      <c r="E1952" s="4"/>
      <c r="F1952" s="4"/>
      <c r="G1952" s="4"/>
      <c r="H1952" s="4"/>
      <c r="I1952" s="4"/>
      <c r="J1952" s="4"/>
      <c r="K1952" s="4"/>
      <c r="L1952" s="4"/>
      <c r="M1952" s="4"/>
      <c r="N1952" s="4"/>
      <c r="O1952" s="4"/>
    </row>
    <row r="1953" spans="2:15" x14ac:dyDescent="0.2">
      <c r="B1953" s="4"/>
      <c r="C1953" s="6"/>
      <c r="D1953" s="4"/>
      <c r="E1953" s="4"/>
      <c r="F1953" s="4"/>
      <c r="G1953" s="4"/>
      <c r="H1953" s="4"/>
      <c r="I1953" s="4"/>
      <c r="J1953" s="4"/>
      <c r="K1953" s="4"/>
      <c r="L1953" s="4"/>
      <c r="M1953" s="4"/>
      <c r="N1953" s="4"/>
      <c r="O1953" s="4"/>
    </row>
    <row r="1954" spans="2:15" x14ac:dyDescent="0.2">
      <c r="B1954" s="4"/>
      <c r="C1954" s="6"/>
      <c r="D1954" s="4"/>
      <c r="E1954" s="4"/>
      <c r="F1954" s="4"/>
      <c r="G1954" s="4"/>
      <c r="H1954" s="4"/>
      <c r="I1954" s="4"/>
      <c r="J1954" s="4"/>
      <c r="K1954" s="4"/>
      <c r="L1954" s="4"/>
      <c r="M1954" s="4"/>
      <c r="N1954" s="4"/>
      <c r="O1954" s="4"/>
    </row>
    <row r="1955" spans="2:15" x14ac:dyDescent="0.2">
      <c r="B1955" s="4"/>
      <c r="C1955" s="6"/>
      <c r="D1955" s="4"/>
      <c r="E1955" s="4"/>
      <c r="F1955" s="4"/>
      <c r="G1955" s="4"/>
      <c r="H1955" s="4"/>
      <c r="I1955" s="4"/>
      <c r="J1955" s="4"/>
      <c r="K1955" s="4"/>
      <c r="L1955" s="4"/>
      <c r="M1955" s="4"/>
      <c r="N1955" s="4"/>
      <c r="O1955" s="4"/>
    </row>
    <row r="1956" spans="2:15" x14ac:dyDescent="0.2">
      <c r="B1956" s="4"/>
      <c r="C1956" s="6"/>
      <c r="D1956" s="4"/>
      <c r="E1956" s="4"/>
      <c r="F1956" s="4"/>
      <c r="G1956" s="4"/>
      <c r="H1956" s="4"/>
      <c r="I1956" s="4"/>
      <c r="J1956" s="4"/>
      <c r="K1956" s="4"/>
      <c r="L1956" s="4"/>
      <c r="M1956" s="4"/>
      <c r="N1956" s="4"/>
      <c r="O1956" s="4"/>
    </row>
    <row r="1957" spans="2:15" x14ac:dyDescent="0.2">
      <c r="B1957" s="4"/>
      <c r="C1957" s="6"/>
      <c r="D1957" s="4"/>
      <c r="E1957" s="4"/>
      <c r="F1957" s="4"/>
      <c r="G1957" s="4"/>
      <c r="H1957" s="4"/>
      <c r="I1957" s="4"/>
      <c r="J1957" s="4"/>
      <c r="K1957" s="4"/>
      <c r="L1957" s="4"/>
      <c r="M1957" s="4"/>
      <c r="N1957" s="4"/>
      <c r="O1957" s="4"/>
    </row>
    <row r="1958" spans="2:15" x14ac:dyDescent="0.2">
      <c r="B1958" s="4"/>
      <c r="C1958" s="6"/>
      <c r="D1958" s="4"/>
      <c r="E1958" s="4"/>
      <c r="F1958" s="4"/>
      <c r="G1958" s="4"/>
      <c r="H1958" s="4"/>
      <c r="I1958" s="4"/>
      <c r="J1958" s="4"/>
      <c r="K1958" s="4"/>
      <c r="L1958" s="4"/>
      <c r="M1958" s="4"/>
      <c r="N1958" s="4"/>
      <c r="O1958" s="4"/>
    </row>
    <row r="1959" spans="2:15" x14ac:dyDescent="0.2">
      <c r="B1959" s="4"/>
      <c r="C1959" s="6"/>
      <c r="D1959" s="4"/>
      <c r="E1959" s="4"/>
      <c r="F1959" s="4"/>
      <c r="G1959" s="4"/>
      <c r="H1959" s="4"/>
      <c r="I1959" s="4"/>
      <c r="J1959" s="4"/>
      <c r="K1959" s="4"/>
      <c r="L1959" s="4"/>
      <c r="M1959" s="4"/>
      <c r="N1959" s="4"/>
      <c r="O1959" s="4"/>
    </row>
    <row r="1960" spans="2:15" x14ac:dyDescent="0.2">
      <c r="B1960" s="4"/>
      <c r="C1960" s="6"/>
      <c r="D1960" s="4"/>
      <c r="E1960" s="4"/>
      <c r="F1960" s="4"/>
      <c r="G1960" s="4"/>
      <c r="H1960" s="4"/>
      <c r="I1960" s="4"/>
      <c r="J1960" s="4"/>
      <c r="K1960" s="4"/>
      <c r="L1960" s="4"/>
      <c r="M1960" s="4"/>
      <c r="N1960" s="4"/>
      <c r="O1960" s="4"/>
    </row>
    <row r="1961" spans="2:15" x14ac:dyDescent="0.2">
      <c r="B1961" s="4"/>
      <c r="C1961" s="6"/>
      <c r="D1961" s="4"/>
      <c r="E1961" s="4"/>
      <c r="F1961" s="4"/>
      <c r="G1961" s="4"/>
      <c r="H1961" s="4"/>
      <c r="I1961" s="4"/>
      <c r="J1961" s="4"/>
      <c r="K1961" s="4"/>
      <c r="L1961" s="4"/>
      <c r="M1961" s="4"/>
      <c r="N1961" s="4"/>
      <c r="O1961" s="4"/>
    </row>
    <row r="1962" spans="2:15" x14ac:dyDescent="0.2">
      <c r="B1962" s="4"/>
      <c r="C1962" s="6"/>
      <c r="D1962" s="4"/>
      <c r="E1962" s="4"/>
      <c r="F1962" s="4"/>
      <c r="G1962" s="4"/>
      <c r="H1962" s="4"/>
      <c r="I1962" s="4"/>
      <c r="J1962" s="4"/>
      <c r="K1962" s="4"/>
      <c r="L1962" s="4"/>
      <c r="M1962" s="4"/>
      <c r="N1962" s="4"/>
      <c r="O1962" s="4"/>
    </row>
    <row r="1963" spans="2:15" x14ac:dyDescent="0.2">
      <c r="B1963" s="4"/>
      <c r="C1963" s="6"/>
      <c r="D1963" s="4"/>
      <c r="E1963" s="4"/>
      <c r="F1963" s="4"/>
      <c r="G1963" s="4"/>
      <c r="H1963" s="4"/>
      <c r="I1963" s="4"/>
      <c r="J1963" s="4"/>
      <c r="K1963" s="4"/>
      <c r="L1963" s="4"/>
      <c r="M1963" s="4"/>
      <c r="N1963" s="4"/>
      <c r="O1963" s="4"/>
    </row>
    <row r="1964" spans="2:15" x14ac:dyDescent="0.2">
      <c r="B1964" s="4"/>
      <c r="C1964" s="6"/>
      <c r="D1964" s="4"/>
      <c r="E1964" s="4"/>
      <c r="F1964" s="4"/>
      <c r="G1964" s="4"/>
      <c r="H1964" s="4"/>
      <c r="I1964" s="4"/>
      <c r="J1964" s="4"/>
      <c r="K1964" s="4"/>
      <c r="L1964" s="4"/>
      <c r="M1964" s="4"/>
      <c r="N1964" s="4"/>
      <c r="O1964" s="4"/>
    </row>
    <row r="1965" spans="2:15" x14ac:dyDescent="0.2">
      <c r="B1965" s="4"/>
      <c r="C1965" s="6"/>
      <c r="D1965" s="4"/>
      <c r="E1965" s="4"/>
      <c r="F1965" s="4"/>
      <c r="G1965" s="4"/>
      <c r="H1965" s="4"/>
      <c r="I1965" s="4"/>
      <c r="J1965" s="4"/>
      <c r="K1965" s="4"/>
      <c r="L1965" s="4"/>
      <c r="M1965" s="4"/>
      <c r="N1965" s="4"/>
      <c r="O1965" s="4"/>
    </row>
    <row r="1966" spans="2:15" x14ac:dyDescent="0.2">
      <c r="B1966" s="4"/>
      <c r="C1966" s="6"/>
      <c r="D1966" s="4"/>
      <c r="E1966" s="4"/>
      <c r="F1966" s="4"/>
      <c r="G1966" s="4"/>
      <c r="H1966" s="4"/>
      <c r="I1966" s="4"/>
      <c r="J1966" s="4"/>
      <c r="K1966" s="4"/>
      <c r="L1966" s="4"/>
      <c r="M1966" s="4"/>
      <c r="N1966" s="4"/>
      <c r="O1966" s="4"/>
    </row>
    <row r="1967" spans="2:15" x14ac:dyDescent="0.2">
      <c r="B1967" s="4"/>
      <c r="C1967" s="6"/>
      <c r="D1967" s="4"/>
      <c r="E1967" s="4"/>
      <c r="F1967" s="4"/>
      <c r="G1967" s="4"/>
      <c r="H1967" s="4"/>
      <c r="I1967" s="4"/>
      <c r="J1967" s="4"/>
      <c r="K1967" s="4"/>
      <c r="L1967" s="4"/>
      <c r="M1967" s="4"/>
      <c r="N1967" s="4"/>
      <c r="O1967" s="4"/>
    </row>
    <row r="1968" spans="2:15" x14ac:dyDescent="0.2">
      <c r="B1968" s="4"/>
      <c r="C1968" s="6"/>
      <c r="D1968" s="4"/>
      <c r="E1968" s="4"/>
      <c r="F1968" s="4"/>
      <c r="G1968" s="4"/>
      <c r="H1968" s="4"/>
      <c r="I1968" s="4"/>
      <c r="J1968" s="4"/>
      <c r="K1968" s="4"/>
      <c r="L1968" s="4"/>
      <c r="M1968" s="4"/>
      <c r="N1968" s="4"/>
      <c r="O1968" s="4"/>
    </row>
    <row r="1969" spans="2:15" x14ac:dyDescent="0.2">
      <c r="B1969" s="4"/>
      <c r="C1969" s="6"/>
      <c r="D1969" s="4"/>
      <c r="E1969" s="4"/>
      <c r="F1969" s="4"/>
      <c r="G1969" s="4"/>
      <c r="H1969" s="4"/>
      <c r="I1969" s="4"/>
      <c r="J1969" s="4"/>
      <c r="K1969" s="4"/>
      <c r="L1969" s="4"/>
      <c r="M1969" s="4"/>
      <c r="N1969" s="4"/>
      <c r="O1969" s="4"/>
    </row>
    <row r="1970" spans="2:15" x14ac:dyDescent="0.2">
      <c r="B1970" s="4"/>
      <c r="C1970" s="6"/>
      <c r="D1970" s="4"/>
      <c r="E1970" s="4"/>
      <c r="F1970" s="4"/>
      <c r="G1970" s="4"/>
      <c r="H1970" s="4"/>
      <c r="I1970" s="4"/>
      <c r="J1970" s="4"/>
      <c r="K1970" s="4"/>
      <c r="L1970" s="4"/>
      <c r="M1970" s="4"/>
      <c r="N1970" s="4"/>
      <c r="O1970" s="4"/>
    </row>
    <row r="1971" spans="2:15" x14ac:dyDescent="0.2">
      <c r="B1971" s="4"/>
      <c r="C1971" s="6"/>
      <c r="D1971" s="4"/>
      <c r="E1971" s="4"/>
      <c r="F1971" s="4"/>
      <c r="G1971" s="4"/>
      <c r="H1971" s="4"/>
      <c r="I1971" s="4"/>
      <c r="J1971" s="4"/>
      <c r="K1971" s="4"/>
      <c r="L1971" s="4"/>
      <c r="M1971" s="4"/>
      <c r="N1971" s="4"/>
      <c r="O1971" s="4"/>
    </row>
    <row r="1972" spans="2:15" x14ac:dyDescent="0.2">
      <c r="B1972" s="4"/>
      <c r="C1972" s="6"/>
      <c r="D1972" s="4"/>
      <c r="E1972" s="4"/>
      <c r="F1972" s="4"/>
      <c r="G1972" s="4"/>
      <c r="H1972" s="4"/>
      <c r="I1972" s="4"/>
      <c r="J1972" s="4"/>
      <c r="K1972" s="4"/>
      <c r="L1972" s="4"/>
      <c r="M1972" s="4"/>
      <c r="N1972" s="4"/>
      <c r="O1972" s="4"/>
    </row>
    <row r="1973" spans="2:15" x14ac:dyDescent="0.2">
      <c r="B1973" s="4"/>
      <c r="C1973" s="6"/>
      <c r="D1973" s="4"/>
      <c r="E1973" s="4"/>
      <c r="F1973" s="4"/>
      <c r="G1973" s="4"/>
      <c r="H1973" s="4"/>
      <c r="I1973" s="4"/>
      <c r="J1973" s="4"/>
      <c r="K1973" s="4"/>
      <c r="L1973" s="4"/>
      <c r="M1973" s="4"/>
      <c r="N1973" s="4"/>
      <c r="O1973" s="4"/>
    </row>
    <row r="1974" spans="2:15" x14ac:dyDescent="0.2">
      <c r="B1974" s="4"/>
      <c r="C1974" s="6"/>
      <c r="D1974" s="4"/>
      <c r="E1974" s="4"/>
      <c r="F1974" s="4"/>
      <c r="G1974" s="4"/>
      <c r="H1974" s="4"/>
      <c r="I1974" s="4"/>
      <c r="J1974" s="4"/>
      <c r="K1974" s="4"/>
      <c r="L1974" s="4"/>
      <c r="M1974" s="4"/>
      <c r="N1974" s="4"/>
      <c r="O1974" s="4"/>
    </row>
    <row r="1975" spans="2:15" x14ac:dyDescent="0.2">
      <c r="B1975" s="4"/>
      <c r="C1975" s="6"/>
      <c r="D1975" s="4"/>
      <c r="E1975" s="4"/>
      <c r="F1975" s="4"/>
      <c r="G1975" s="4"/>
      <c r="H1975" s="4"/>
      <c r="I1975" s="4"/>
      <c r="J1975" s="4"/>
      <c r="K1975" s="4"/>
      <c r="L1975" s="4"/>
      <c r="M1975" s="4"/>
      <c r="N1975" s="4"/>
      <c r="O1975" s="4"/>
    </row>
    <row r="1976" spans="2:15" x14ac:dyDescent="0.2">
      <c r="B1976" s="4"/>
      <c r="C1976" s="6"/>
      <c r="D1976" s="4"/>
      <c r="E1976" s="4"/>
      <c r="F1976" s="4"/>
      <c r="G1976" s="4"/>
      <c r="H1976" s="4"/>
      <c r="I1976" s="4"/>
      <c r="J1976" s="4"/>
      <c r="K1976" s="4"/>
      <c r="L1976" s="4"/>
      <c r="M1976" s="4"/>
      <c r="N1976" s="4"/>
      <c r="O1976" s="4"/>
    </row>
    <row r="1977" spans="2:15" x14ac:dyDescent="0.2">
      <c r="B1977" s="4"/>
      <c r="C1977" s="6"/>
      <c r="D1977" s="4"/>
      <c r="E1977" s="4"/>
      <c r="F1977" s="4"/>
      <c r="G1977" s="4"/>
      <c r="H1977" s="4"/>
      <c r="I1977" s="4"/>
      <c r="J1977" s="4"/>
      <c r="K1977" s="4"/>
      <c r="L1977" s="4"/>
      <c r="M1977" s="4"/>
      <c r="N1977" s="4"/>
      <c r="O1977" s="4"/>
    </row>
    <row r="1978" spans="2:15" x14ac:dyDescent="0.2">
      <c r="B1978" s="4"/>
      <c r="C1978" s="6"/>
      <c r="D1978" s="4"/>
      <c r="E1978" s="4"/>
      <c r="F1978" s="4"/>
      <c r="G1978" s="4"/>
      <c r="H1978" s="4"/>
      <c r="I1978" s="4"/>
      <c r="J1978" s="4"/>
      <c r="K1978" s="4"/>
      <c r="L1978" s="4"/>
      <c r="M1978" s="4"/>
      <c r="N1978" s="4"/>
      <c r="O1978" s="4"/>
    </row>
    <row r="1979" spans="2:15" x14ac:dyDescent="0.2">
      <c r="B1979" s="4"/>
      <c r="C1979" s="6"/>
      <c r="D1979" s="4"/>
      <c r="E1979" s="4"/>
      <c r="F1979" s="4"/>
      <c r="G1979" s="4"/>
      <c r="H1979" s="4"/>
      <c r="I1979" s="4"/>
      <c r="J1979" s="4"/>
      <c r="K1979" s="4"/>
      <c r="L1979" s="4"/>
      <c r="M1979" s="4"/>
      <c r="N1979" s="4"/>
      <c r="O1979" s="4"/>
    </row>
    <row r="1980" spans="2:15" x14ac:dyDescent="0.2">
      <c r="B1980" s="4"/>
      <c r="C1980" s="6"/>
      <c r="D1980" s="4"/>
      <c r="E1980" s="4"/>
      <c r="F1980" s="4"/>
      <c r="G1980" s="4"/>
      <c r="H1980" s="4"/>
      <c r="I1980" s="4"/>
      <c r="J1980" s="4"/>
      <c r="K1980" s="4"/>
      <c r="L1980" s="4"/>
      <c r="M1980" s="4"/>
      <c r="N1980" s="4"/>
      <c r="O1980" s="4"/>
    </row>
    <row r="1981" spans="2:15" x14ac:dyDescent="0.2">
      <c r="B1981" s="4"/>
      <c r="C1981" s="6"/>
      <c r="D1981" s="4"/>
      <c r="E1981" s="4"/>
      <c r="F1981" s="4"/>
      <c r="G1981" s="4"/>
      <c r="H1981" s="4"/>
      <c r="I1981" s="4"/>
      <c r="J1981" s="4"/>
      <c r="K1981" s="4"/>
      <c r="L1981" s="4"/>
      <c r="M1981" s="4"/>
      <c r="N1981" s="4"/>
      <c r="O1981" s="4"/>
    </row>
    <row r="1982" spans="2:15" x14ac:dyDescent="0.2">
      <c r="B1982" s="4"/>
      <c r="C1982" s="6"/>
      <c r="D1982" s="4"/>
      <c r="E1982" s="4"/>
      <c r="F1982" s="4"/>
      <c r="G1982" s="4"/>
      <c r="H1982" s="4"/>
      <c r="I1982" s="4"/>
      <c r="J1982" s="4"/>
      <c r="K1982" s="4"/>
      <c r="L1982" s="4"/>
      <c r="M1982" s="4"/>
      <c r="N1982" s="4"/>
      <c r="O1982" s="4"/>
    </row>
    <row r="1983" spans="2:15" x14ac:dyDescent="0.2">
      <c r="B1983" s="4"/>
      <c r="C1983" s="6"/>
      <c r="D1983" s="4"/>
      <c r="E1983" s="4"/>
      <c r="F1983" s="4"/>
      <c r="G1983" s="4"/>
      <c r="H1983" s="4"/>
      <c r="I1983" s="4"/>
      <c r="J1983" s="4"/>
      <c r="K1983" s="4"/>
      <c r="L1983" s="4"/>
      <c r="M1983" s="4"/>
      <c r="N1983" s="4"/>
      <c r="O1983" s="4"/>
    </row>
    <row r="1984" spans="2:15" x14ac:dyDescent="0.2">
      <c r="B1984" s="4"/>
      <c r="C1984" s="6"/>
      <c r="D1984" s="4"/>
      <c r="E1984" s="4"/>
      <c r="F1984" s="4"/>
      <c r="G1984" s="4"/>
      <c r="H1984" s="4"/>
      <c r="I1984" s="4"/>
      <c r="J1984" s="4"/>
      <c r="K1984" s="4"/>
      <c r="L1984" s="4"/>
      <c r="M1984" s="4"/>
      <c r="N1984" s="4"/>
      <c r="O1984" s="4"/>
    </row>
    <row r="1985" spans="2:15" x14ac:dyDescent="0.2">
      <c r="B1985" s="4"/>
      <c r="C1985" s="6"/>
      <c r="D1985" s="4"/>
      <c r="E1985" s="4"/>
      <c r="F1985" s="4"/>
      <c r="G1985" s="4"/>
      <c r="H1985" s="4"/>
      <c r="I1985" s="4"/>
      <c r="J1985" s="4"/>
      <c r="K1985" s="4"/>
      <c r="L1985" s="4"/>
      <c r="M1985" s="4"/>
      <c r="N1985" s="4"/>
      <c r="O1985" s="4"/>
    </row>
    <row r="1986" spans="2:15" x14ac:dyDescent="0.2">
      <c r="B1986" s="4"/>
      <c r="C1986" s="6"/>
      <c r="D1986" s="4"/>
      <c r="E1986" s="4"/>
      <c r="F1986" s="4"/>
      <c r="G1986" s="4"/>
      <c r="H1986" s="4"/>
      <c r="I1986" s="4"/>
      <c r="J1986" s="4"/>
      <c r="K1986" s="4"/>
      <c r="L1986" s="4"/>
      <c r="M1986" s="4"/>
      <c r="N1986" s="4"/>
      <c r="O1986" s="4"/>
    </row>
    <row r="1987" spans="2:15" x14ac:dyDescent="0.2">
      <c r="B1987" s="4"/>
      <c r="C1987" s="6"/>
      <c r="D1987" s="4"/>
      <c r="E1987" s="4"/>
      <c r="F1987" s="4"/>
      <c r="G1987" s="4"/>
      <c r="H1987" s="4"/>
      <c r="I1987" s="4"/>
      <c r="J1987" s="4"/>
      <c r="K1987" s="4"/>
      <c r="L1987" s="4"/>
      <c r="M1987" s="4"/>
      <c r="N1987" s="4"/>
      <c r="O1987" s="4"/>
    </row>
    <row r="1988" spans="2:15" x14ac:dyDescent="0.2">
      <c r="B1988" s="4"/>
      <c r="C1988" s="6"/>
      <c r="D1988" s="4"/>
      <c r="E1988" s="4"/>
      <c r="F1988" s="4"/>
      <c r="G1988" s="4"/>
      <c r="H1988" s="4"/>
      <c r="I1988" s="4"/>
      <c r="J1988" s="4"/>
      <c r="K1988" s="4"/>
      <c r="L1988" s="4"/>
      <c r="M1988" s="4"/>
      <c r="N1988" s="4"/>
      <c r="O1988" s="4"/>
    </row>
    <row r="1989" spans="2:15" x14ac:dyDescent="0.2">
      <c r="B1989" s="4"/>
      <c r="C1989" s="6"/>
      <c r="D1989" s="4"/>
      <c r="E1989" s="4"/>
      <c r="F1989" s="4"/>
      <c r="G1989" s="4"/>
      <c r="H1989" s="4"/>
      <c r="I1989" s="4"/>
      <c r="J1989" s="4"/>
      <c r="K1989" s="4"/>
      <c r="L1989" s="4"/>
      <c r="M1989" s="4"/>
      <c r="N1989" s="4"/>
      <c r="O1989" s="4"/>
    </row>
    <row r="1990" spans="2:15" x14ac:dyDescent="0.2">
      <c r="B1990" s="4"/>
      <c r="C1990" s="6"/>
      <c r="D1990" s="4"/>
      <c r="E1990" s="4"/>
      <c r="F1990" s="4"/>
      <c r="G1990" s="4"/>
      <c r="H1990" s="4"/>
      <c r="I1990" s="4"/>
      <c r="J1990" s="4"/>
      <c r="K1990" s="4"/>
      <c r="L1990" s="4"/>
      <c r="M1990" s="4"/>
      <c r="N1990" s="4"/>
      <c r="O1990" s="4"/>
    </row>
    <row r="1991" spans="2:15" x14ac:dyDescent="0.2">
      <c r="B1991" s="4"/>
      <c r="C1991" s="6"/>
      <c r="D1991" s="4"/>
      <c r="E1991" s="4"/>
      <c r="F1991" s="4"/>
      <c r="G1991" s="4"/>
      <c r="H1991" s="4"/>
      <c r="I1991" s="4"/>
      <c r="J1991" s="4"/>
      <c r="K1991" s="4"/>
      <c r="L1991" s="4"/>
      <c r="M1991" s="4"/>
      <c r="N1991" s="4"/>
      <c r="O1991" s="4"/>
    </row>
    <row r="1992" spans="2:15" x14ac:dyDescent="0.2">
      <c r="B1992" s="4"/>
      <c r="C1992" s="6"/>
      <c r="D1992" s="4"/>
      <c r="E1992" s="4"/>
      <c r="F1992" s="4"/>
      <c r="G1992" s="4"/>
      <c r="H1992" s="4"/>
      <c r="I1992" s="4"/>
      <c r="J1992" s="4"/>
      <c r="K1992" s="4"/>
      <c r="L1992" s="4"/>
      <c r="M1992" s="4"/>
      <c r="N1992" s="4"/>
      <c r="O1992" s="4"/>
    </row>
    <row r="1993" spans="2:15" x14ac:dyDescent="0.2">
      <c r="B1993" s="4"/>
      <c r="C1993" s="6"/>
      <c r="D1993" s="4"/>
      <c r="E1993" s="4"/>
      <c r="F1993" s="4"/>
      <c r="G1993" s="4"/>
      <c r="H1993" s="4"/>
      <c r="I1993" s="4"/>
      <c r="J1993" s="4"/>
      <c r="K1993" s="4"/>
      <c r="L1993" s="4"/>
      <c r="M1993" s="4"/>
      <c r="N1993" s="4"/>
      <c r="O1993" s="4"/>
    </row>
    <row r="1994" spans="2:15" x14ac:dyDescent="0.2">
      <c r="B1994" s="4"/>
      <c r="C1994" s="6"/>
      <c r="D1994" s="4"/>
      <c r="E1994" s="4"/>
      <c r="F1994" s="4"/>
      <c r="G1994" s="4"/>
      <c r="H1994" s="4"/>
      <c r="I1994" s="4"/>
      <c r="J1994" s="4"/>
      <c r="K1994" s="4"/>
      <c r="L1994" s="4"/>
      <c r="M1994" s="4"/>
      <c r="N1994" s="4"/>
      <c r="O1994" s="4"/>
    </row>
    <row r="1995" spans="2:15" x14ac:dyDescent="0.2">
      <c r="B1995" s="4"/>
      <c r="C1995" s="6"/>
      <c r="D1995" s="4"/>
      <c r="E1995" s="4"/>
      <c r="F1995" s="4"/>
      <c r="G1995" s="4"/>
      <c r="H1995" s="4"/>
      <c r="I1995" s="4"/>
      <c r="J1995" s="4"/>
      <c r="K1995" s="4"/>
      <c r="L1995" s="4"/>
      <c r="M1995" s="4"/>
      <c r="N1995" s="4"/>
      <c r="O1995" s="4"/>
    </row>
    <row r="1996" spans="2:15" x14ac:dyDescent="0.2">
      <c r="B1996" s="4"/>
      <c r="C1996" s="6"/>
      <c r="D1996" s="4"/>
      <c r="E1996" s="4"/>
      <c r="F1996" s="4"/>
      <c r="G1996" s="4"/>
      <c r="H1996" s="4"/>
      <c r="I1996" s="4"/>
      <c r="J1996" s="4"/>
      <c r="K1996" s="4"/>
      <c r="L1996" s="4"/>
      <c r="M1996" s="4"/>
      <c r="N1996" s="4"/>
      <c r="O1996" s="4"/>
    </row>
    <row r="1997" spans="2:15" x14ac:dyDescent="0.2">
      <c r="B1997" s="4"/>
      <c r="C1997" s="6"/>
      <c r="D1997" s="4"/>
      <c r="E1997" s="4"/>
      <c r="F1997" s="4"/>
      <c r="G1997" s="4"/>
      <c r="H1997" s="4"/>
      <c r="I1997" s="4"/>
      <c r="J1997" s="4"/>
      <c r="K1997" s="4"/>
      <c r="L1997" s="4"/>
      <c r="M1997" s="4"/>
      <c r="N1997" s="4"/>
      <c r="O1997" s="4"/>
    </row>
    <row r="1998" spans="2:15" x14ac:dyDescent="0.2">
      <c r="B1998" s="4"/>
      <c r="C1998" s="6"/>
      <c r="D1998" s="4"/>
      <c r="E1998" s="4"/>
      <c r="F1998" s="4"/>
      <c r="G1998" s="4"/>
      <c r="H1998" s="4"/>
      <c r="I1998" s="4"/>
      <c r="J1998" s="4"/>
      <c r="K1998" s="4"/>
      <c r="L1998" s="4"/>
      <c r="M1998" s="4"/>
      <c r="N1998" s="4"/>
      <c r="O1998" s="4"/>
    </row>
    <row r="1999" spans="2:15" x14ac:dyDescent="0.2">
      <c r="B1999" s="4"/>
      <c r="C1999" s="6"/>
      <c r="D1999" s="4"/>
      <c r="E1999" s="4"/>
      <c r="F1999" s="4"/>
      <c r="G1999" s="4"/>
      <c r="H1999" s="4"/>
      <c r="I1999" s="4"/>
      <c r="J1999" s="4"/>
      <c r="K1999" s="4"/>
      <c r="L1999" s="4"/>
      <c r="M1999" s="4"/>
      <c r="N1999" s="4"/>
      <c r="O1999" s="4"/>
    </row>
    <row r="2000" spans="2:15" x14ac:dyDescent="0.2">
      <c r="B2000" s="4"/>
      <c r="C2000" s="6"/>
      <c r="D2000" s="4"/>
      <c r="E2000" s="4"/>
      <c r="F2000" s="4"/>
      <c r="G2000" s="4"/>
      <c r="H2000" s="4"/>
      <c r="I2000" s="4"/>
      <c r="J2000" s="4"/>
      <c r="K2000" s="4"/>
      <c r="L2000" s="4"/>
      <c r="M2000" s="4"/>
      <c r="N2000" s="4"/>
      <c r="O2000" s="4"/>
    </row>
    <row r="2001" spans="2:15" x14ac:dyDescent="0.2">
      <c r="B2001" s="4"/>
      <c r="C2001" s="6"/>
      <c r="D2001" s="4"/>
      <c r="E2001" s="4"/>
      <c r="F2001" s="4"/>
      <c r="G2001" s="4"/>
      <c r="H2001" s="4"/>
      <c r="I2001" s="4"/>
      <c r="J2001" s="4"/>
      <c r="K2001" s="4"/>
      <c r="L2001" s="4"/>
      <c r="M2001" s="4"/>
      <c r="N2001" s="4"/>
      <c r="O2001" s="4"/>
    </row>
    <row r="2002" spans="2:15" x14ac:dyDescent="0.2">
      <c r="B2002" s="4"/>
      <c r="C2002" s="6"/>
      <c r="D2002" s="4"/>
      <c r="E2002" s="4"/>
      <c r="F2002" s="4"/>
      <c r="G2002" s="4"/>
      <c r="H2002" s="4"/>
      <c r="I2002" s="4"/>
      <c r="J2002" s="4"/>
      <c r="K2002" s="4"/>
      <c r="L2002" s="4"/>
      <c r="M2002" s="4"/>
      <c r="N2002" s="4"/>
      <c r="O2002" s="4"/>
    </row>
    <row r="2003" spans="2:15" x14ac:dyDescent="0.2">
      <c r="B2003" s="4"/>
      <c r="C2003" s="6"/>
      <c r="D2003" s="4"/>
      <c r="E2003" s="4"/>
      <c r="F2003" s="4"/>
      <c r="G2003" s="4"/>
      <c r="H2003" s="4"/>
      <c r="I2003" s="4"/>
      <c r="J2003" s="4"/>
      <c r="K2003" s="4"/>
      <c r="L2003" s="4"/>
      <c r="M2003" s="4"/>
      <c r="N2003" s="4"/>
      <c r="O2003" s="4"/>
    </row>
    <row r="2004" spans="2:15" x14ac:dyDescent="0.2">
      <c r="B2004" s="4"/>
      <c r="C2004" s="6"/>
      <c r="D2004" s="4"/>
      <c r="E2004" s="4"/>
      <c r="F2004" s="4"/>
      <c r="G2004" s="4"/>
      <c r="H2004" s="4"/>
      <c r="I2004" s="4"/>
      <c r="J2004" s="4"/>
      <c r="K2004" s="4"/>
      <c r="L2004" s="4"/>
      <c r="M2004" s="4"/>
      <c r="N2004" s="4"/>
      <c r="O2004" s="4"/>
    </row>
    <row r="2005" spans="2:15" x14ac:dyDescent="0.2">
      <c r="B2005" s="4"/>
      <c r="C2005" s="6"/>
      <c r="D2005" s="4"/>
      <c r="E2005" s="4"/>
      <c r="F2005" s="4"/>
      <c r="G2005" s="4"/>
      <c r="H2005" s="4"/>
      <c r="I2005" s="4"/>
      <c r="J2005" s="4"/>
      <c r="K2005" s="4"/>
      <c r="L2005" s="4"/>
      <c r="M2005" s="4"/>
      <c r="N2005" s="4"/>
      <c r="O2005" s="4"/>
    </row>
    <row r="2006" spans="2:15" x14ac:dyDescent="0.2">
      <c r="B2006" s="4"/>
      <c r="C2006" s="6"/>
      <c r="D2006" s="4"/>
      <c r="E2006" s="4"/>
      <c r="F2006" s="4"/>
      <c r="G2006" s="4"/>
      <c r="H2006" s="4"/>
      <c r="I2006" s="4"/>
      <c r="J2006" s="4"/>
      <c r="K2006" s="4"/>
      <c r="L2006" s="4"/>
      <c r="M2006" s="4"/>
      <c r="N2006" s="4"/>
      <c r="O2006" s="4"/>
    </row>
    <row r="2007" spans="2:15" x14ac:dyDescent="0.2">
      <c r="B2007" s="4"/>
      <c r="C2007" s="6"/>
      <c r="D2007" s="4"/>
      <c r="E2007" s="4"/>
      <c r="F2007" s="4"/>
      <c r="G2007" s="4"/>
      <c r="H2007" s="4"/>
      <c r="I2007" s="4"/>
      <c r="J2007" s="4"/>
      <c r="K2007" s="4"/>
      <c r="L2007" s="4"/>
      <c r="M2007" s="4"/>
      <c r="N2007" s="4"/>
      <c r="O2007" s="4"/>
    </row>
    <row r="2008" spans="2:15" x14ac:dyDescent="0.2">
      <c r="B2008" s="4"/>
      <c r="C2008" s="6"/>
      <c r="D2008" s="4"/>
      <c r="E2008" s="4"/>
      <c r="F2008" s="4"/>
      <c r="G2008" s="4"/>
      <c r="H2008" s="4"/>
      <c r="I2008" s="4"/>
      <c r="J2008" s="4"/>
      <c r="K2008" s="4"/>
      <c r="L2008" s="4"/>
      <c r="M2008" s="4"/>
      <c r="N2008" s="4"/>
      <c r="O2008" s="4"/>
    </row>
    <row r="2009" spans="2:15" x14ac:dyDescent="0.2">
      <c r="B2009" s="4"/>
      <c r="C2009" s="6"/>
      <c r="D2009" s="4"/>
      <c r="E2009" s="4"/>
      <c r="F2009" s="4"/>
      <c r="G2009" s="4"/>
      <c r="H2009" s="4"/>
      <c r="I2009" s="4"/>
      <c r="J2009" s="4"/>
      <c r="K2009" s="4"/>
      <c r="L2009" s="4"/>
      <c r="M2009" s="4"/>
      <c r="N2009" s="4"/>
      <c r="O2009" s="4"/>
    </row>
    <row r="2010" spans="2:15" x14ac:dyDescent="0.2">
      <c r="B2010" s="4"/>
      <c r="C2010" s="6"/>
      <c r="D2010" s="4"/>
      <c r="E2010" s="4"/>
      <c r="F2010" s="4"/>
      <c r="G2010" s="4"/>
      <c r="H2010" s="4"/>
      <c r="I2010" s="4"/>
      <c r="J2010" s="4"/>
      <c r="K2010" s="4"/>
      <c r="L2010" s="4"/>
      <c r="M2010" s="4"/>
      <c r="N2010" s="4"/>
      <c r="O2010" s="4"/>
    </row>
    <row r="2011" spans="2:15" x14ac:dyDescent="0.2">
      <c r="B2011" s="4"/>
      <c r="C2011" s="6"/>
      <c r="D2011" s="4"/>
      <c r="E2011" s="4"/>
      <c r="F2011" s="4"/>
      <c r="G2011" s="4"/>
      <c r="H2011" s="4"/>
      <c r="I2011" s="4"/>
      <c r="J2011" s="4"/>
      <c r="K2011" s="4"/>
      <c r="L2011" s="4"/>
      <c r="M2011" s="4"/>
      <c r="N2011" s="4"/>
      <c r="O2011" s="4"/>
    </row>
    <row r="2012" spans="2:15" x14ac:dyDescent="0.2">
      <c r="B2012" s="4"/>
      <c r="C2012" s="6"/>
      <c r="D2012" s="4"/>
      <c r="E2012" s="4"/>
      <c r="F2012" s="4"/>
      <c r="G2012" s="4"/>
      <c r="H2012" s="4"/>
      <c r="I2012" s="4"/>
      <c r="J2012" s="4"/>
      <c r="K2012" s="4"/>
      <c r="L2012" s="4"/>
      <c r="M2012" s="4"/>
      <c r="N2012" s="4"/>
      <c r="O2012" s="4"/>
    </row>
    <row r="2013" spans="2:15" x14ac:dyDescent="0.2">
      <c r="B2013" s="4"/>
      <c r="C2013" s="6"/>
      <c r="D2013" s="4"/>
      <c r="E2013" s="4"/>
      <c r="F2013" s="4"/>
      <c r="G2013" s="4"/>
      <c r="H2013" s="4"/>
      <c r="I2013" s="4"/>
      <c r="J2013" s="4"/>
      <c r="K2013" s="4"/>
      <c r="L2013" s="4"/>
      <c r="M2013" s="4"/>
      <c r="N2013" s="4"/>
      <c r="O2013" s="4"/>
    </row>
    <row r="2014" spans="2:15" x14ac:dyDescent="0.2">
      <c r="B2014" s="4"/>
      <c r="C2014" s="6"/>
      <c r="D2014" s="4"/>
      <c r="E2014" s="4"/>
      <c r="F2014" s="4"/>
      <c r="G2014" s="4"/>
      <c r="H2014" s="4"/>
      <c r="I2014" s="4"/>
      <c r="J2014" s="4"/>
      <c r="K2014" s="4"/>
      <c r="L2014" s="4"/>
      <c r="M2014" s="4"/>
      <c r="N2014" s="4"/>
      <c r="O2014" s="4"/>
    </row>
    <row r="2015" spans="2:15" x14ac:dyDescent="0.2">
      <c r="B2015" s="4"/>
      <c r="C2015" s="6"/>
      <c r="D2015" s="4"/>
      <c r="E2015" s="4"/>
      <c r="F2015" s="4"/>
      <c r="G2015" s="4"/>
      <c r="H2015" s="4"/>
      <c r="I2015" s="4"/>
      <c r="J2015" s="4"/>
      <c r="K2015" s="4"/>
      <c r="L2015" s="4"/>
      <c r="M2015" s="4"/>
      <c r="N2015" s="4"/>
      <c r="O2015" s="4"/>
    </row>
    <row r="2016" spans="2:15" x14ac:dyDescent="0.2">
      <c r="B2016" s="4"/>
      <c r="C2016" s="6"/>
      <c r="D2016" s="4"/>
      <c r="E2016" s="4"/>
      <c r="F2016" s="4"/>
      <c r="G2016" s="4"/>
      <c r="H2016" s="4"/>
      <c r="I2016" s="4"/>
      <c r="J2016" s="4"/>
      <c r="K2016" s="4"/>
      <c r="L2016" s="4"/>
      <c r="M2016" s="4"/>
      <c r="N2016" s="4"/>
      <c r="O2016" s="4"/>
    </row>
    <row r="2017" spans="2:15" x14ac:dyDescent="0.2">
      <c r="B2017" s="4"/>
      <c r="C2017" s="6"/>
      <c r="D2017" s="4"/>
      <c r="E2017" s="4"/>
      <c r="F2017" s="4"/>
      <c r="G2017" s="4"/>
      <c r="H2017" s="4"/>
      <c r="I2017" s="4"/>
      <c r="J2017" s="4"/>
      <c r="K2017" s="4"/>
      <c r="L2017" s="4"/>
      <c r="M2017" s="4"/>
      <c r="N2017" s="4"/>
      <c r="O2017" s="4"/>
    </row>
    <row r="2018" spans="2:15" x14ac:dyDescent="0.2">
      <c r="B2018" s="4"/>
      <c r="C2018" s="6"/>
      <c r="D2018" s="4"/>
      <c r="E2018" s="4"/>
      <c r="F2018" s="4"/>
      <c r="G2018" s="4"/>
      <c r="H2018" s="4"/>
      <c r="I2018" s="4"/>
      <c r="J2018" s="4"/>
      <c r="K2018" s="4"/>
      <c r="L2018" s="4"/>
      <c r="M2018" s="4"/>
      <c r="N2018" s="4"/>
      <c r="O2018" s="4"/>
    </row>
    <row r="2019" spans="2:15" x14ac:dyDescent="0.2">
      <c r="B2019" s="4"/>
      <c r="C2019" s="6"/>
      <c r="D2019" s="4"/>
      <c r="E2019" s="4"/>
      <c r="F2019" s="4"/>
      <c r="G2019" s="4"/>
      <c r="H2019" s="4"/>
      <c r="I2019" s="4"/>
      <c r="J2019" s="4"/>
      <c r="K2019" s="4"/>
      <c r="L2019" s="4"/>
      <c r="M2019" s="4"/>
      <c r="N2019" s="4"/>
      <c r="O2019" s="4"/>
    </row>
    <row r="2020" spans="2:15" x14ac:dyDescent="0.2">
      <c r="B2020" s="4"/>
      <c r="C2020" s="6"/>
      <c r="D2020" s="4"/>
      <c r="E2020" s="4"/>
      <c r="F2020" s="4"/>
      <c r="G2020" s="4"/>
      <c r="H2020" s="4"/>
      <c r="I2020" s="4"/>
      <c r="J2020" s="4"/>
      <c r="K2020" s="4"/>
      <c r="L2020" s="4"/>
      <c r="M2020" s="4"/>
      <c r="N2020" s="4"/>
      <c r="O2020" s="4"/>
    </row>
    <row r="2021" spans="2:15" x14ac:dyDescent="0.2">
      <c r="B2021" s="4"/>
      <c r="C2021" s="6"/>
      <c r="D2021" s="4"/>
      <c r="E2021" s="4"/>
      <c r="F2021" s="4"/>
      <c r="G2021" s="4"/>
      <c r="H2021" s="4"/>
      <c r="I2021" s="4"/>
      <c r="J2021" s="4"/>
      <c r="K2021" s="4"/>
      <c r="L2021" s="4"/>
      <c r="M2021" s="4"/>
      <c r="N2021" s="4"/>
      <c r="O2021" s="4"/>
    </row>
    <row r="2022" spans="2:15" x14ac:dyDescent="0.2">
      <c r="B2022" s="4"/>
      <c r="C2022" s="6"/>
      <c r="D2022" s="4"/>
      <c r="E2022" s="4"/>
      <c r="F2022" s="4"/>
      <c r="G2022" s="4"/>
      <c r="H2022" s="4"/>
      <c r="I2022" s="4"/>
      <c r="J2022" s="4"/>
      <c r="K2022" s="4"/>
      <c r="L2022" s="4"/>
      <c r="M2022" s="4"/>
      <c r="N2022" s="4"/>
      <c r="O2022" s="4"/>
    </row>
    <row r="2023" spans="2:15" x14ac:dyDescent="0.2">
      <c r="B2023" s="4"/>
      <c r="C2023" s="6"/>
      <c r="D2023" s="4"/>
      <c r="E2023" s="4"/>
      <c r="F2023" s="4"/>
      <c r="G2023" s="4"/>
      <c r="H2023" s="4"/>
      <c r="I2023" s="4"/>
      <c r="J2023" s="4"/>
      <c r="K2023" s="4"/>
      <c r="L2023" s="4"/>
      <c r="M2023" s="4"/>
      <c r="N2023" s="4"/>
      <c r="O2023" s="4"/>
    </row>
    <row r="2024" spans="2:15" x14ac:dyDescent="0.2">
      <c r="B2024" s="4"/>
      <c r="C2024" s="6"/>
      <c r="D2024" s="4"/>
      <c r="E2024" s="4"/>
      <c r="F2024" s="4"/>
      <c r="G2024" s="4"/>
      <c r="H2024" s="4"/>
      <c r="I2024" s="4"/>
      <c r="J2024" s="4"/>
      <c r="K2024" s="4"/>
      <c r="L2024" s="4"/>
      <c r="M2024" s="4"/>
      <c r="N2024" s="4"/>
      <c r="O2024" s="4"/>
    </row>
    <row r="2025" spans="2:15" x14ac:dyDescent="0.2">
      <c r="B2025" s="4"/>
      <c r="C2025" s="6"/>
      <c r="D2025" s="4"/>
      <c r="E2025" s="4"/>
      <c r="F2025" s="4"/>
      <c r="G2025" s="4"/>
      <c r="H2025" s="4"/>
      <c r="I2025" s="4"/>
      <c r="J2025" s="4"/>
      <c r="K2025" s="4"/>
      <c r="L2025" s="4"/>
      <c r="M2025" s="4"/>
      <c r="N2025" s="4"/>
      <c r="O2025" s="4"/>
    </row>
    <row r="2026" spans="2:15" x14ac:dyDescent="0.2">
      <c r="B2026" s="4"/>
      <c r="C2026" s="6"/>
      <c r="D2026" s="4"/>
      <c r="E2026" s="4"/>
      <c r="F2026" s="4"/>
      <c r="G2026" s="4"/>
      <c r="H2026" s="4"/>
      <c r="I2026" s="4"/>
      <c r="J2026" s="4"/>
      <c r="K2026" s="4"/>
      <c r="L2026" s="4"/>
      <c r="M2026" s="4"/>
      <c r="N2026" s="4"/>
      <c r="O2026" s="4"/>
    </row>
    <row r="2027" spans="2:15" x14ac:dyDescent="0.2">
      <c r="B2027" s="4"/>
      <c r="C2027" s="6"/>
      <c r="D2027" s="4"/>
      <c r="E2027" s="4"/>
      <c r="F2027" s="4"/>
      <c r="G2027" s="4"/>
      <c r="H2027" s="4"/>
      <c r="I2027" s="4"/>
      <c r="J2027" s="4"/>
      <c r="K2027" s="4"/>
      <c r="L2027" s="4"/>
      <c r="M2027" s="4"/>
      <c r="N2027" s="4"/>
      <c r="O2027" s="4"/>
    </row>
    <row r="2028" spans="2:15" x14ac:dyDescent="0.2">
      <c r="B2028" s="4"/>
      <c r="C2028" s="6"/>
      <c r="D2028" s="4"/>
      <c r="E2028" s="4"/>
      <c r="F2028" s="4"/>
      <c r="G2028" s="4"/>
      <c r="H2028" s="4"/>
      <c r="I2028" s="4"/>
      <c r="J2028" s="4"/>
      <c r="K2028" s="4"/>
      <c r="L2028" s="4"/>
      <c r="M2028" s="4"/>
      <c r="N2028" s="4"/>
      <c r="O2028" s="4"/>
    </row>
    <row r="2029" spans="2:15" x14ac:dyDescent="0.2">
      <c r="B2029" s="4"/>
      <c r="C2029" s="6"/>
      <c r="D2029" s="4"/>
      <c r="E2029" s="4"/>
      <c r="F2029" s="4"/>
      <c r="G2029" s="4"/>
      <c r="H2029" s="4"/>
      <c r="I2029" s="4"/>
      <c r="J2029" s="4"/>
      <c r="K2029" s="4"/>
      <c r="L2029" s="4"/>
      <c r="M2029" s="4"/>
      <c r="N2029" s="4"/>
      <c r="O2029" s="4"/>
    </row>
    <row r="2030" spans="2:15" x14ac:dyDescent="0.2">
      <c r="B2030" s="4"/>
      <c r="C2030" s="6"/>
      <c r="D2030" s="4"/>
      <c r="E2030" s="4"/>
      <c r="F2030" s="4"/>
      <c r="G2030" s="4"/>
      <c r="H2030" s="4"/>
      <c r="I2030" s="4"/>
      <c r="J2030" s="4"/>
      <c r="K2030" s="4"/>
      <c r="L2030" s="4"/>
      <c r="M2030" s="4"/>
      <c r="N2030" s="4"/>
      <c r="O2030" s="4"/>
    </row>
    <row r="2031" spans="2:15" x14ac:dyDescent="0.2">
      <c r="B2031" s="4"/>
      <c r="C2031" s="6"/>
      <c r="D2031" s="4"/>
      <c r="E2031" s="4"/>
      <c r="F2031" s="4"/>
      <c r="G2031" s="4"/>
      <c r="H2031" s="4"/>
      <c r="I2031" s="4"/>
      <c r="J2031" s="4"/>
      <c r="K2031" s="4"/>
      <c r="L2031" s="4"/>
      <c r="M2031" s="4"/>
      <c r="N2031" s="4"/>
      <c r="O2031" s="4"/>
    </row>
    <row r="2032" spans="2:15" x14ac:dyDescent="0.2">
      <c r="B2032" s="4"/>
      <c r="C2032" s="6"/>
      <c r="D2032" s="4"/>
      <c r="E2032" s="4"/>
      <c r="F2032" s="4"/>
      <c r="G2032" s="4"/>
      <c r="H2032" s="4"/>
      <c r="I2032" s="4"/>
      <c r="J2032" s="4"/>
      <c r="K2032" s="4"/>
      <c r="L2032" s="4"/>
      <c r="M2032" s="4"/>
      <c r="N2032" s="4"/>
      <c r="O2032" s="4"/>
    </row>
    <row r="2033" spans="2:15" x14ac:dyDescent="0.2">
      <c r="B2033" s="4"/>
      <c r="C2033" s="6"/>
      <c r="D2033" s="4"/>
      <c r="E2033" s="4"/>
      <c r="F2033" s="4"/>
      <c r="G2033" s="4"/>
      <c r="H2033" s="4"/>
      <c r="I2033" s="4"/>
      <c r="J2033" s="4"/>
      <c r="K2033" s="4"/>
      <c r="L2033" s="4"/>
      <c r="M2033" s="4"/>
      <c r="N2033" s="4"/>
      <c r="O2033" s="4"/>
    </row>
    <row r="2034" spans="2:15" x14ac:dyDescent="0.2">
      <c r="B2034" s="4"/>
      <c r="C2034" s="6"/>
      <c r="D2034" s="4"/>
      <c r="E2034" s="4"/>
      <c r="F2034" s="4"/>
      <c r="G2034" s="4"/>
      <c r="H2034" s="4"/>
      <c r="I2034" s="4"/>
      <c r="J2034" s="4"/>
      <c r="K2034" s="4"/>
      <c r="L2034" s="4"/>
      <c r="M2034" s="4"/>
      <c r="N2034" s="4"/>
      <c r="O2034" s="4"/>
    </row>
    <row r="2035" spans="2:15" x14ac:dyDescent="0.2">
      <c r="B2035" s="4"/>
      <c r="C2035" s="6"/>
      <c r="D2035" s="4"/>
      <c r="E2035" s="4"/>
      <c r="F2035" s="4"/>
      <c r="G2035" s="4"/>
      <c r="H2035" s="4"/>
      <c r="I2035" s="4"/>
      <c r="J2035" s="4"/>
      <c r="K2035" s="4"/>
      <c r="L2035" s="4"/>
      <c r="M2035" s="4"/>
      <c r="N2035" s="4"/>
      <c r="O2035" s="4"/>
    </row>
    <row r="2036" spans="2:15" x14ac:dyDescent="0.2">
      <c r="B2036" s="4"/>
      <c r="C2036" s="6"/>
      <c r="D2036" s="4"/>
      <c r="E2036" s="4"/>
      <c r="F2036" s="4"/>
      <c r="G2036" s="4"/>
      <c r="H2036" s="4"/>
      <c r="I2036" s="4"/>
      <c r="J2036" s="4"/>
      <c r="K2036" s="4"/>
      <c r="L2036" s="4"/>
      <c r="M2036" s="4"/>
      <c r="N2036" s="4"/>
      <c r="O2036" s="4"/>
    </row>
    <row r="2037" spans="2:15" x14ac:dyDescent="0.2">
      <c r="B2037" s="4"/>
      <c r="C2037" s="6"/>
      <c r="D2037" s="4"/>
      <c r="E2037" s="4"/>
      <c r="F2037" s="4"/>
      <c r="G2037" s="4"/>
      <c r="H2037" s="4"/>
      <c r="I2037" s="4"/>
      <c r="J2037" s="4"/>
      <c r="K2037" s="4"/>
      <c r="L2037" s="4"/>
      <c r="M2037" s="4"/>
      <c r="N2037" s="4"/>
      <c r="O2037" s="4"/>
    </row>
    <row r="2038" spans="2:15" x14ac:dyDescent="0.2">
      <c r="B2038" s="4"/>
      <c r="C2038" s="6"/>
      <c r="D2038" s="4"/>
      <c r="E2038" s="4"/>
      <c r="F2038" s="4"/>
      <c r="G2038" s="4"/>
      <c r="H2038" s="4"/>
      <c r="I2038" s="4"/>
      <c r="J2038" s="4"/>
      <c r="K2038" s="4"/>
      <c r="L2038" s="4"/>
      <c r="M2038" s="4"/>
      <c r="N2038" s="4"/>
      <c r="O2038" s="4"/>
    </row>
    <row r="2039" spans="2:15" x14ac:dyDescent="0.2">
      <c r="B2039" s="4"/>
      <c r="C2039" s="6"/>
      <c r="D2039" s="4"/>
      <c r="E2039" s="4"/>
      <c r="F2039" s="4"/>
      <c r="G2039" s="4"/>
      <c r="H2039" s="4"/>
      <c r="I2039" s="4"/>
      <c r="J2039" s="4"/>
      <c r="K2039" s="4"/>
      <c r="L2039" s="4"/>
      <c r="M2039" s="4"/>
      <c r="N2039" s="4"/>
      <c r="O2039" s="4"/>
    </row>
    <row r="2040" spans="2:15" x14ac:dyDescent="0.2">
      <c r="B2040" s="4"/>
      <c r="C2040" s="6"/>
      <c r="D2040" s="4"/>
      <c r="E2040" s="4"/>
      <c r="F2040" s="4"/>
      <c r="G2040" s="4"/>
      <c r="H2040" s="4"/>
      <c r="I2040" s="4"/>
      <c r="J2040" s="4"/>
      <c r="K2040" s="4"/>
      <c r="L2040" s="4"/>
      <c r="M2040" s="4"/>
      <c r="N2040" s="4"/>
      <c r="O2040" s="4"/>
    </row>
    <row r="2041" spans="2:15" x14ac:dyDescent="0.2">
      <c r="B2041" s="4"/>
      <c r="C2041" s="6"/>
      <c r="D2041" s="4"/>
      <c r="E2041" s="4"/>
      <c r="F2041" s="4"/>
      <c r="G2041" s="4"/>
      <c r="H2041" s="4"/>
      <c r="I2041" s="4"/>
      <c r="J2041" s="4"/>
      <c r="K2041" s="4"/>
      <c r="L2041" s="4"/>
      <c r="M2041" s="4"/>
      <c r="N2041" s="4"/>
      <c r="O2041" s="4"/>
    </row>
    <row r="2042" spans="2:15" x14ac:dyDescent="0.2">
      <c r="B2042" s="4"/>
      <c r="C2042" s="6"/>
      <c r="D2042" s="4"/>
      <c r="E2042" s="4"/>
      <c r="F2042" s="4"/>
      <c r="G2042" s="4"/>
      <c r="H2042" s="4"/>
      <c r="I2042" s="4"/>
      <c r="J2042" s="4"/>
      <c r="K2042" s="4"/>
      <c r="L2042" s="4"/>
      <c r="M2042" s="4"/>
      <c r="N2042" s="4"/>
      <c r="O2042" s="4"/>
    </row>
    <row r="2043" spans="2:15" x14ac:dyDescent="0.2">
      <c r="B2043" s="4"/>
      <c r="C2043" s="6"/>
      <c r="D2043" s="4"/>
      <c r="E2043" s="4"/>
      <c r="F2043" s="4"/>
      <c r="G2043" s="4"/>
      <c r="H2043" s="4"/>
      <c r="I2043" s="4"/>
      <c r="J2043" s="4"/>
      <c r="K2043" s="4"/>
      <c r="L2043" s="4"/>
      <c r="M2043" s="4"/>
      <c r="N2043" s="4"/>
      <c r="O2043" s="4"/>
    </row>
    <row r="2044" spans="2:15" x14ac:dyDescent="0.2">
      <c r="B2044" s="4"/>
      <c r="C2044" s="6"/>
      <c r="D2044" s="4"/>
      <c r="E2044" s="4"/>
      <c r="F2044" s="4"/>
      <c r="G2044" s="4"/>
      <c r="H2044" s="4"/>
      <c r="I2044" s="4"/>
      <c r="J2044" s="4"/>
      <c r="K2044" s="4"/>
      <c r="L2044" s="4"/>
      <c r="M2044" s="4"/>
      <c r="N2044" s="4"/>
      <c r="O2044" s="4"/>
    </row>
    <row r="2045" spans="2:15" x14ac:dyDescent="0.2">
      <c r="B2045" s="4"/>
      <c r="C2045" s="6"/>
      <c r="D2045" s="4"/>
      <c r="E2045" s="4"/>
      <c r="F2045" s="4"/>
      <c r="G2045" s="4"/>
      <c r="H2045" s="4"/>
      <c r="I2045" s="4"/>
      <c r="J2045" s="4"/>
      <c r="K2045" s="4"/>
      <c r="L2045" s="4"/>
      <c r="M2045" s="4"/>
      <c r="N2045" s="4"/>
      <c r="O2045" s="4"/>
    </row>
    <row r="2046" spans="2:15" x14ac:dyDescent="0.2">
      <c r="B2046" s="4"/>
      <c r="C2046" s="6"/>
      <c r="D2046" s="4"/>
      <c r="E2046" s="4"/>
      <c r="F2046" s="4"/>
      <c r="G2046" s="4"/>
      <c r="H2046" s="4"/>
      <c r="I2046" s="4"/>
      <c r="J2046" s="4"/>
      <c r="K2046" s="4"/>
      <c r="L2046" s="4"/>
      <c r="M2046" s="4"/>
      <c r="N2046" s="4"/>
      <c r="O2046" s="4"/>
    </row>
    <row r="2047" spans="2:15" x14ac:dyDescent="0.2">
      <c r="B2047" s="4"/>
      <c r="C2047" s="6"/>
      <c r="D2047" s="4"/>
      <c r="E2047" s="4"/>
      <c r="F2047" s="4"/>
      <c r="G2047" s="4"/>
      <c r="H2047" s="4"/>
      <c r="I2047" s="4"/>
      <c r="J2047" s="4"/>
      <c r="K2047" s="4"/>
      <c r="L2047" s="4"/>
      <c r="M2047" s="4"/>
      <c r="N2047" s="4"/>
      <c r="O2047" s="4"/>
    </row>
    <row r="2048" spans="2:15" x14ac:dyDescent="0.2">
      <c r="B2048" s="4"/>
      <c r="C2048" s="6"/>
      <c r="D2048" s="4"/>
      <c r="E2048" s="4"/>
      <c r="F2048" s="4"/>
      <c r="G2048" s="4"/>
      <c r="H2048" s="4"/>
      <c r="I2048" s="4"/>
      <c r="J2048" s="4"/>
      <c r="K2048" s="4"/>
      <c r="L2048" s="4"/>
      <c r="M2048" s="4"/>
      <c r="N2048" s="4"/>
      <c r="O2048" s="4"/>
    </row>
    <row r="2049" spans="2:15" x14ac:dyDescent="0.2">
      <c r="B2049" s="4"/>
      <c r="C2049" s="6"/>
      <c r="D2049" s="4"/>
      <c r="E2049" s="4"/>
      <c r="F2049" s="4"/>
      <c r="G2049" s="4"/>
      <c r="H2049" s="4"/>
      <c r="I2049" s="4"/>
      <c r="J2049" s="4"/>
      <c r="K2049" s="4"/>
      <c r="L2049" s="4"/>
      <c r="M2049" s="4"/>
      <c r="N2049" s="4"/>
      <c r="O2049" s="4"/>
    </row>
    <row r="2050" spans="2:15" x14ac:dyDescent="0.2">
      <c r="B2050" s="4"/>
      <c r="C2050" s="6"/>
      <c r="D2050" s="4"/>
      <c r="E2050" s="4"/>
      <c r="F2050" s="4"/>
      <c r="G2050" s="4"/>
      <c r="H2050" s="4"/>
      <c r="I2050" s="4"/>
      <c r="J2050" s="4"/>
      <c r="K2050" s="4"/>
      <c r="L2050" s="4"/>
      <c r="M2050" s="4"/>
      <c r="N2050" s="4"/>
      <c r="O2050" s="4"/>
    </row>
    <row r="2051" spans="2:15" x14ac:dyDescent="0.2">
      <c r="B2051" s="4"/>
      <c r="C2051" s="6"/>
      <c r="D2051" s="4"/>
      <c r="E2051" s="4"/>
      <c r="F2051" s="4"/>
      <c r="G2051" s="4"/>
      <c r="H2051" s="4"/>
      <c r="I2051" s="4"/>
      <c r="J2051" s="4"/>
      <c r="K2051" s="4"/>
      <c r="L2051" s="4"/>
      <c r="M2051" s="4"/>
      <c r="N2051" s="4"/>
      <c r="O2051" s="4"/>
    </row>
    <row r="2052" spans="2:15" x14ac:dyDescent="0.2">
      <c r="B2052" s="4"/>
      <c r="C2052" s="6"/>
      <c r="D2052" s="4"/>
      <c r="E2052" s="4"/>
      <c r="F2052" s="4"/>
      <c r="G2052" s="4"/>
      <c r="H2052" s="4"/>
      <c r="I2052" s="4"/>
      <c r="J2052" s="4"/>
      <c r="K2052" s="4"/>
      <c r="L2052" s="4"/>
      <c r="M2052" s="4"/>
      <c r="N2052" s="4"/>
      <c r="O2052" s="4"/>
    </row>
    <row r="2053" spans="2:15" x14ac:dyDescent="0.2">
      <c r="B2053" s="4"/>
      <c r="C2053" s="6"/>
      <c r="D2053" s="4"/>
      <c r="E2053" s="4"/>
      <c r="F2053" s="4"/>
      <c r="G2053" s="4"/>
      <c r="H2053" s="4"/>
      <c r="I2053" s="4"/>
      <c r="J2053" s="4"/>
      <c r="K2053" s="4"/>
      <c r="L2053" s="4"/>
      <c r="M2053" s="4"/>
      <c r="N2053" s="4"/>
      <c r="O2053" s="4"/>
    </row>
    <row r="2054" spans="2:15" x14ac:dyDescent="0.2">
      <c r="B2054" s="4"/>
      <c r="C2054" s="6"/>
      <c r="D2054" s="4"/>
      <c r="E2054" s="4"/>
      <c r="F2054" s="4"/>
      <c r="G2054" s="4"/>
      <c r="H2054" s="4"/>
      <c r="I2054" s="4"/>
      <c r="J2054" s="4"/>
      <c r="K2054" s="4"/>
      <c r="L2054" s="4"/>
      <c r="M2054" s="4"/>
      <c r="N2054" s="4"/>
      <c r="O2054" s="4"/>
    </row>
    <row r="2055" spans="2:15" x14ac:dyDescent="0.2">
      <c r="B2055" s="4"/>
      <c r="C2055" s="6"/>
      <c r="D2055" s="4"/>
      <c r="E2055" s="4"/>
      <c r="F2055" s="4"/>
      <c r="G2055" s="4"/>
      <c r="H2055" s="4"/>
      <c r="I2055" s="4"/>
      <c r="J2055" s="4"/>
      <c r="K2055" s="4"/>
      <c r="L2055" s="4"/>
      <c r="M2055" s="4"/>
      <c r="N2055" s="4"/>
      <c r="O2055" s="4"/>
    </row>
    <row r="2056" spans="2:15" x14ac:dyDescent="0.2">
      <c r="B2056" s="4"/>
      <c r="C2056" s="6"/>
      <c r="D2056" s="4"/>
      <c r="E2056" s="4"/>
      <c r="F2056" s="4"/>
      <c r="G2056" s="4"/>
      <c r="H2056" s="4"/>
      <c r="I2056" s="4"/>
      <c r="J2056" s="4"/>
      <c r="K2056" s="4"/>
      <c r="L2056" s="4"/>
      <c r="M2056" s="4"/>
      <c r="N2056" s="4"/>
      <c r="O2056" s="4"/>
    </row>
    <row r="2057" spans="2:15" x14ac:dyDescent="0.2">
      <c r="B2057" s="4"/>
      <c r="C2057" s="6"/>
      <c r="D2057" s="4"/>
      <c r="E2057" s="4"/>
      <c r="F2057" s="4"/>
      <c r="G2057" s="4"/>
      <c r="H2057" s="4"/>
      <c r="I2057" s="4"/>
      <c r="J2057" s="4"/>
      <c r="K2057" s="4"/>
      <c r="L2057" s="4"/>
      <c r="M2057" s="4"/>
      <c r="N2057" s="4"/>
      <c r="O2057" s="4"/>
    </row>
    <row r="2058" spans="2:15" x14ac:dyDescent="0.2">
      <c r="B2058" s="4"/>
      <c r="C2058" s="6"/>
      <c r="D2058" s="4"/>
      <c r="E2058" s="4"/>
      <c r="F2058" s="4"/>
      <c r="G2058" s="4"/>
      <c r="H2058" s="4"/>
      <c r="I2058" s="4"/>
      <c r="J2058" s="4"/>
      <c r="K2058" s="4"/>
      <c r="L2058" s="4"/>
      <c r="M2058" s="4"/>
      <c r="N2058" s="4"/>
      <c r="O2058" s="4"/>
    </row>
    <row r="2059" spans="2:15" x14ac:dyDescent="0.2">
      <c r="B2059" s="4"/>
      <c r="C2059" s="6"/>
      <c r="D2059" s="4"/>
      <c r="E2059" s="4"/>
      <c r="F2059" s="4"/>
      <c r="G2059" s="4"/>
      <c r="H2059" s="4"/>
      <c r="I2059" s="4"/>
      <c r="J2059" s="4"/>
      <c r="K2059" s="4"/>
      <c r="L2059" s="4"/>
      <c r="M2059" s="4"/>
      <c r="N2059" s="4"/>
      <c r="O2059" s="4"/>
    </row>
    <row r="2060" spans="2:15" x14ac:dyDescent="0.2">
      <c r="B2060" s="4"/>
      <c r="C2060" s="6"/>
      <c r="D2060" s="4"/>
      <c r="E2060" s="4"/>
      <c r="F2060" s="4"/>
      <c r="G2060" s="4"/>
      <c r="H2060" s="4"/>
      <c r="I2060" s="4"/>
      <c r="J2060" s="4"/>
      <c r="K2060" s="4"/>
      <c r="L2060" s="4"/>
      <c r="M2060" s="4"/>
      <c r="N2060" s="4"/>
      <c r="O2060" s="4"/>
    </row>
    <row r="2061" spans="2:15" x14ac:dyDescent="0.2">
      <c r="B2061" s="4"/>
      <c r="C2061" s="6"/>
      <c r="D2061" s="4"/>
      <c r="E2061" s="4"/>
      <c r="F2061" s="4"/>
      <c r="G2061" s="4"/>
      <c r="H2061" s="4"/>
      <c r="I2061" s="4"/>
      <c r="J2061" s="4"/>
      <c r="K2061" s="4"/>
      <c r="L2061" s="4"/>
      <c r="M2061" s="4"/>
      <c r="N2061" s="4"/>
      <c r="O2061" s="4"/>
    </row>
    <row r="2062" spans="2:15" x14ac:dyDescent="0.2">
      <c r="B2062" s="4"/>
      <c r="C2062" s="6"/>
      <c r="D2062" s="4"/>
      <c r="E2062" s="4"/>
      <c r="F2062" s="4"/>
      <c r="G2062" s="4"/>
      <c r="H2062" s="4"/>
      <c r="I2062" s="4"/>
      <c r="J2062" s="4"/>
      <c r="K2062" s="4"/>
      <c r="L2062" s="4"/>
      <c r="M2062" s="4"/>
      <c r="N2062" s="4"/>
      <c r="O2062" s="4"/>
    </row>
    <row r="2063" spans="2:15" x14ac:dyDescent="0.2">
      <c r="B2063" s="4"/>
      <c r="C2063" s="6"/>
      <c r="D2063" s="4"/>
      <c r="E2063" s="4"/>
      <c r="F2063" s="4"/>
      <c r="G2063" s="4"/>
      <c r="H2063" s="4"/>
      <c r="I2063" s="4"/>
      <c r="J2063" s="4"/>
      <c r="K2063" s="4"/>
      <c r="L2063" s="4"/>
      <c r="M2063" s="4"/>
      <c r="N2063" s="4"/>
      <c r="O2063" s="4"/>
    </row>
    <row r="2064" spans="2:15" x14ac:dyDescent="0.2">
      <c r="B2064" s="4"/>
      <c r="C2064" s="6"/>
      <c r="D2064" s="4"/>
      <c r="E2064" s="4"/>
      <c r="F2064" s="4"/>
      <c r="G2064" s="4"/>
      <c r="H2064" s="4"/>
      <c r="I2064" s="4"/>
      <c r="J2064" s="4"/>
      <c r="K2064" s="4"/>
      <c r="L2064" s="4"/>
      <c r="M2064" s="4"/>
      <c r="N2064" s="4"/>
      <c r="O2064" s="4"/>
    </row>
    <row r="2065" spans="2:15" x14ac:dyDescent="0.2">
      <c r="B2065" s="4"/>
      <c r="C2065" s="6"/>
      <c r="D2065" s="4"/>
      <c r="E2065" s="4"/>
      <c r="F2065" s="4"/>
      <c r="G2065" s="4"/>
      <c r="H2065" s="4"/>
      <c r="I2065" s="4"/>
      <c r="J2065" s="4"/>
      <c r="K2065" s="4"/>
      <c r="L2065" s="4"/>
      <c r="M2065" s="4"/>
      <c r="N2065" s="4"/>
      <c r="O2065" s="4"/>
    </row>
    <row r="2066" spans="2:15" x14ac:dyDescent="0.2">
      <c r="B2066" s="4"/>
      <c r="C2066" s="6"/>
      <c r="D2066" s="4"/>
      <c r="E2066" s="4"/>
      <c r="F2066" s="4"/>
      <c r="G2066" s="4"/>
      <c r="H2066" s="4"/>
      <c r="I2066" s="4"/>
      <c r="J2066" s="4"/>
      <c r="K2066" s="4"/>
      <c r="L2066" s="4"/>
      <c r="M2066" s="4"/>
      <c r="N2066" s="4"/>
      <c r="O2066" s="4"/>
    </row>
    <row r="2067" spans="2:15" x14ac:dyDescent="0.2">
      <c r="B2067" s="4"/>
      <c r="C2067" s="6"/>
      <c r="D2067" s="4"/>
      <c r="E2067" s="4"/>
      <c r="F2067" s="4"/>
      <c r="G2067" s="4"/>
      <c r="H2067" s="4"/>
      <c r="I2067" s="4"/>
      <c r="J2067" s="4"/>
      <c r="K2067" s="4"/>
      <c r="L2067" s="4"/>
      <c r="M2067" s="4"/>
      <c r="N2067" s="4"/>
      <c r="O2067" s="4"/>
    </row>
    <row r="2068" spans="2:15" x14ac:dyDescent="0.2">
      <c r="B2068" s="4"/>
      <c r="C2068" s="6"/>
      <c r="D2068" s="4"/>
      <c r="E2068" s="4"/>
      <c r="F2068" s="4"/>
      <c r="G2068" s="4"/>
      <c r="H2068" s="4"/>
      <c r="I2068" s="4"/>
      <c r="J2068" s="4"/>
      <c r="K2068" s="4"/>
      <c r="L2068" s="4"/>
      <c r="M2068" s="4"/>
      <c r="N2068" s="4"/>
      <c r="O2068" s="4"/>
    </row>
    <row r="2069" spans="2:15" x14ac:dyDescent="0.2">
      <c r="B2069" s="4"/>
      <c r="C2069" s="6"/>
      <c r="D2069" s="4"/>
      <c r="E2069" s="4"/>
      <c r="F2069" s="4"/>
      <c r="G2069" s="4"/>
      <c r="H2069" s="4"/>
      <c r="I2069" s="4"/>
      <c r="J2069" s="4"/>
      <c r="K2069" s="4"/>
      <c r="L2069" s="4"/>
      <c r="M2069" s="4"/>
      <c r="N2069" s="4"/>
      <c r="O2069" s="4"/>
    </row>
    <row r="2070" spans="2:15" x14ac:dyDescent="0.2">
      <c r="B2070" s="4"/>
      <c r="C2070" s="6"/>
      <c r="D2070" s="4"/>
      <c r="E2070" s="4"/>
      <c r="F2070" s="4"/>
      <c r="G2070" s="4"/>
      <c r="H2070" s="4"/>
      <c r="I2070" s="4"/>
      <c r="J2070" s="4"/>
      <c r="K2070" s="4"/>
      <c r="L2070" s="4"/>
      <c r="M2070" s="4"/>
      <c r="N2070" s="4"/>
      <c r="O2070" s="4"/>
    </row>
    <row r="2071" spans="2:15" x14ac:dyDescent="0.2">
      <c r="B2071" s="4"/>
      <c r="C2071" s="6"/>
      <c r="D2071" s="4"/>
      <c r="E2071" s="4"/>
      <c r="F2071" s="4"/>
      <c r="G2071" s="4"/>
      <c r="H2071" s="4"/>
      <c r="I2071" s="4"/>
      <c r="J2071" s="4"/>
      <c r="K2071" s="4"/>
      <c r="L2071" s="4"/>
      <c r="M2071" s="4"/>
      <c r="N2071" s="4"/>
      <c r="O2071" s="4"/>
    </row>
    <row r="2072" spans="2:15" x14ac:dyDescent="0.2">
      <c r="B2072" s="4"/>
      <c r="C2072" s="6"/>
      <c r="D2072" s="4"/>
      <c r="E2072" s="4"/>
      <c r="F2072" s="4"/>
      <c r="G2072" s="4"/>
      <c r="H2072" s="4"/>
      <c r="I2072" s="4"/>
      <c r="J2072" s="4"/>
      <c r="K2072" s="4"/>
      <c r="L2072" s="4"/>
      <c r="M2072" s="4"/>
      <c r="N2072" s="4"/>
      <c r="O2072" s="4"/>
    </row>
    <row r="2073" spans="2:15" x14ac:dyDescent="0.2">
      <c r="B2073" s="4"/>
      <c r="C2073" s="6"/>
      <c r="D2073" s="4"/>
      <c r="E2073" s="4"/>
      <c r="F2073" s="4"/>
      <c r="G2073" s="4"/>
      <c r="H2073" s="4"/>
      <c r="I2073" s="4"/>
      <c r="J2073" s="4"/>
      <c r="K2073" s="4"/>
      <c r="L2073" s="4"/>
      <c r="M2073" s="4"/>
      <c r="N2073" s="4"/>
      <c r="O2073" s="4"/>
    </row>
    <row r="2074" spans="2:15" x14ac:dyDescent="0.2">
      <c r="B2074" s="4"/>
      <c r="C2074" s="6"/>
      <c r="D2074" s="4"/>
      <c r="E2074" s="4"/>
      <c r="F2074" s="4"/>
      <c r="G2074" s="4"/>
      <c r="H2074" s="4"/>
      <c r="I2074" s="4"/>
      <c r="J2074" s="4"/>
      <c r="K2074" s="4"/>
      <c r="L2074" s="4"/>
      <c r="M2074" s="4"/>
      <c r="N2074" s="4"/>
      <c r="O2074" s="4"/>
    </row>
    <row r="2075" spans="2:15" x14ac:dyDescent="0.2">
      <c r="B2075" s="4"/>
      <c r="C2075" s="6"/>
      <c r="D2075" s="4"/>
      <c r="E2075" s="4"/>
      <c r="F2075" s="4"/>
      <c r="G2075" s="4"/>
      <c r="H2075" s="4"/>
      <c r="I2075" s="4"/>
      <c r="J2075" s="4"/>
      <c r="K2075" s="4"/>
      <c r="L2075" s="4"/>
      <c r="M2075" s="4"/>
      <c r="N2075" s="4"/>
      <c r="O2075" s="4"/>
    </row>
    <row r="2076" spans="2:15" x14ac:dyDescent="0.2">
      <c r="B2076" s="4"/>
      <c r="C2076" s="6"/>
      <c r="D2076" s="4"/>
      <c r="E2076" s="4"/>
      <c r="F2076" s="4"/>
      <c r="G2076" s="4"/>
      <c r="H2076" s="4"/>
      <c r="I2076" s="4"/>
      <c r="J2076" s="4"/>
      <c r="K2076" s="4"/>
      <c r="L2076" s="4"/>
      <c r="M2076" s="4"/>
      <c r="N2076" s="4"/>
      <c r="O2076" s="4"/>
    </row>
    <row r="2077" spans="2:15" x14ac:dyDescent="0.2">
      <c r="B2077" s="4"/>
      <c r="C2077" s="6"/>
      <c r="D2077" s="4"/>
      <c r="E2077" s="4"/>
      <c r="F2077" s="4"/>
      <c r="G2077" s="4"/>
      <c r="H2077" s="4"/>
      <c r="I2077" s="4"/>
      <c r="J2077" s="4"/>
      <c r="K2077" s="4"/>
      <c r="L2077" s="4"/>
      <c r="M2077" s="4"/>
      <c r="N2077" s="4"/>
      <c r="O2077" s="4"/>
    </row>
    <row r="2078" spans="2:15" x14ac:dyDescent="0.2">
      <c r="B2078" s="4"/>
      <c r="C2078" s="6"/>
      <c r="D2078" s="4"/>
      <c r="E2078" s="4"/>
      <c r="F2078" s="4"/>
      <c r="G2078" s="4"/>
      <c r="H2078" s="4"/>
      <c r="I2078" s="4"/>
      <c r="J2078" s="4"/>
      <c r="K2078" s="4"/>
      <c r="L2078" s="4"/>
      <c r="M2078" s="4"/>
      <c r="N2078" s="4"/>
      <c r="O2078" s="4"/>
    </row>
    <row r="2079" spans="2:15" x14ac:dyDescent="0.2">
      <c r="B2079" s="4"/>
      <c r="C2079" s="6"/>
      <c r="D2079" s="4"/>
      <c r="E2079" s="4"/>
      <c r="F2079" s="4"/>
      <c r="G2079" s="4"/>
      <c r="H2079" s="4"/>
      <c r="I2079" s="4"/>
      <c r="J2079" s="4"/>
      <c r="K2079" s="4"/>
      <c r="L2079" s="4"/>
      <c r="M2079" s="4"/>
      <c r="N2079" s="4"/>
      <c r="O2079" s="4"/>
    </row>
    <row r="2080" spans="2:15" x14ac:dyDescent="0.2">
      <c r="B2080" s="4"/>
      <c r="C2080" s="6"/>
      <c r="D2080" s="4"/>
      <c r="E2080" s="4"/>
      <c r="F2080" s="4"/>
      <c r="G2080" s="4"/>
      <c r="H2080" s="4"/>
      <c r="I2080" s="4"/>
      <c r="J2080" s="4"/>
      <c r="K2080" s="4"/>
      <c r="L2080" s="4"/>
      <c r="M2080" s="4"/>
      <c r="N2080" s="4"/>
      <c r="O2080" s="4"/>
    </row>
    <row r="2081" spans="2:15" x14ac:dyDescent="0.2">
      <c r="B2081" s="4"/>
      <c r="C2081" s="6"/>
      <c r="D2081" s="4"/>
      <c r="E2081" s="4"/>
      <c r="F2081" s="4"/>
      <c r="G2081" s="4"/>
      <c r="H2081" s="4"/>
      <c r="I2081" s="4"/>
      <c r="J2081" s="4"/>
      <c r="K2081" s="4"/>
      <c r="L2081" s="4"/>
      <c r="M2081" s="4"/>
      <c r="N2081" s="4"/>
      <c r="O2081" s="4"/>
    </row>
    <row r="2082" spans="2:15" x14ac:dyDescent="0.2">
      <c r="B2082" s="4"/>
      <c r="C2082" s="6"/>
      <c r="D2082" s="4"/>
      <c r="E2082" s="4"/>
      <c r="F2082" s="4"/>
      <c r="G2082" s="4"/>
      <c r="H2082" s="4"/>
      <c r="I2082" s="4"/>
      <c r="J2082" s="4"/>
      <c r="K2082" s="4"/>
      <c r="L2082" s="4"/>
      <c r="M2082" s="4"/>
      <c r="N2082" s="4"/>
      <c r="O2082" s="4"/>
    </row>
    <row r="2083" spans="2:15" x14ac:dyDescent="0.2">
      <c r="B2083" s="4"/>
      <c r="C2083" s="6"/>
      <c r="D2083" s="4"/>
      <c r="E2083" s="4"/>
      <c r="F2083" s="4"/>
      <c r="G2083" s="4"/>
      <c r="H2083" s="4"/>
      <c r="I2083" s="4"/>
      <c r="J2083" s="4"/>
      <c r="K2083" s="4"/>
      <c r="L2083" s="4"/>
      <c r="M2083" s="4"/>
      <c r="N2083" s="4"/>
      <c r="O2083" s="4"/>
    </row>
    <row r="2084" spans="2:15" x14ac:dyDescent="0.2">
      <c r="B2084" s="4"/>
      <c r="C2084" s="6"/>
      <c r="D2084" s="4"/>
      <c r="E2084" s="4"/>
      <c r="F2084" s="4"/>
      <c r="G2084" s="4"/>
      <c r="H2084" s="4"/>
      <c r="I2084" s="4"/>
      <c r="J2084" s="4"/>
      <c r="K2084" s="4"/>
      <c r="L2084" s="4"/>
      <c r="M2084" s="4"/>
      <c r="N2084" s="4"/>
      <c r="O2084" s="4"/>
    </row>
    <row r="2085" spans="2:15" x14ac:dyDescent="0.2">
      <c r="B2085" s="4"/>
      <c r="C2085" s="6"/>
      <c r="D2085" s="4"/>
      <c r="E2085" s="4"/>
      <c r="F2085" s="4"/>
      <c r="G2085" s="4"/>
      <c r="H2085" s="4"/>
      <c r="I2085" s="4"/>
      <c r="J2085" s="4"/>
      <c r="K2085" s="4"/>
      <c r="L2085" s="4"/>
      <c r="M2085" s="4"/>
      <c r="N2085" s="4"/>
      <c r="O2085" s="4"/>
    </row>
    <row r="2086" spans="2:15" x14ac:dyDescent="0.2">
      <c r="B2086" s="4"/>
      <c r="C2086" s="6"/>
      <c r="D2086" s="4"/>
      <c r="E2086" s="4"/>
      <c r="F2086" s="4"/>
      <c r="G2086" s="4"/>
      <c r="H2086" s="4"/>
      <c r="I2086" s="4"/>
      <c r="J2086" s="4"/>
      <c r="K2086" s="4"/>
      <c r="L2086" s="4"/>
      <c r="M2086" s="4"/>
      <c r="N2086" s="4"/>
      <c r="O2086" s="4"/>
    </row>
    <row r="2087" spans="2:15" x14ac:dyDescent="0.2">
      <c r="B2087" s="4"/>
      <c r="C2087" s="6"/>
      <c r="D2087" s="4"/>
      <c r="E2087" s="4"/>
      <c r="F2087" s="4"/>
      <c r="G2087" s="4"/>
      <c r="H2087" s="4"/>
      <c r="I2087" s="4"/>
      <c r="J2087" s="4"/>
      <c r="K2087" s="4"/>
      <c r="L2087" s="4"/>
      <c r="M2087" s="4"/>
      <c r="N2087" s="4"/>
      <c r="O2087" s="4"/>
    </row>
    <row r="2088" spans="2:15" x14ac:dyDescent="0.2">
      <c r="B2088" s="4"/>
      <c r="C2088" s="6"/>
      <c r="D2088" s="4"/>
      <c r="E2088" s="4"/>
      <c r="F2088" s="4"/>
      <c r="G2088" s="4"/>
      <c r="H2088" s="4"/>
      <c r="I2088" s="4"/>
      <c r="J2088" s="4"/>
      <c r="K2088" s="4"/>
      <c r="L2088" s="4"/>
      <c r="M2088" s="4"/>
      <c r="N2088" s="4"/>
      <c r="O2088" s="4"/>
    </row>
    <row r="2089" spans="2:15" x14ac:dyDescent="0.2">
      <c r="B2089" s="4"/>
      <c r="C2089" s="6"/>
      <c r="D2089" s="4"/>
      <c r="E2089" s="4"/>
      <c r="F2089" s="4"/>
      <c r="G2089" s="4"/>
      <c r="H2089" s="4"/>
      <c r="I2089" s="4"/>
      <c r="J2089" s="4"/>
      <c r="K2089" s="4"/>
      <c r="L2089" s="4"/>
      <c r="M2089" s="4"/>
      <c r="N2089" s="4"/>
      <c r="O2089" s="4"/>
    </row>
    <row r="2090" spans="2:15" x14ac:dyDescent="0.2">
      <c r="B2090" s="4"/>
      <c r="C2090" s="6"/>
      <c r="D2090" s="4"/>
      <c r="E2090" s="4"/>
      <c r="F2090" s="4"/>
      <c r="G2090" s="4"/>
      <c r="H2090" s="4"/>
      <c r="I2090" s="4"/>
      <c r="J2090" s="4"/>
      <c r="K2090" s="4"/>
      <c r="L2090" s="4"/>
      <c r="M2090" s="4"/>
      <c r="N2090" s="4"/>
      <c r="O2090" s="4"/>
    </row>
    <row r="2091" spans="2:15" x14ac:dyDescent="0.2">
      <c r="B2091" s="4"/>
      <c r="C2091" s="6"/>
      <c r="D2091" s="4"/>
      <c r="E2091" s="4"/>
      <c r="F2091" s="4"/>
      <c r="G2091" s="4"/>
      <c r="H2091" s="4"/>
      <c r="I2091" s="4"/>
      <c r="J2091" s="4"/>
      <c r="K2091" s="4"/>
      <c r="L2091" s="4"/>
      <c r="M2091" s="4"/>
      <c r="N2091" s="4"/>
      <c r="O2091" s="4"/>
    </row>
    <row r="2092" spans="2:15" x14ac:dyDescent="0.2">
      <c r="B2092" s="4"/>
      <c r="C2092" s="6"/>
      <c r="D2092" s="4"/>
      <c r="E2092" s="4"/>
      <c r="F2092" s="4"/>
      <c r="G2092" s="4"/>
      <c r="H2092" s="4"/>
      <c r="I2092" s="4"/>
      <c r="J2092" s="4"/>
      <c r="K2092" s="4"/>
      <c r="L2092" s="4"/>
      <c r="M2092" s="4"/>
      <c r="N2092" s="4"/>
      <c r="O2092" s="4"/>
    </row>
    <row r="2093" spans="2:15" x14ac:dyDescent="0.2">
      <c r="B2093" s="4"/>
      <c r="C2093" s="6"/>
      <c r="D2093" s="4"/>
      <c r="E2093" s="4"/>
      <c r="F2093" s="4"/>
      <c r="G2093" s="4"/>
      <c r="H2093" s="4"/>
      <c r="I2093" s="4"/>
      <c r="J2093" s="4"/>
      <c r="K2093" s="4"/>
      <c r="L2093" s="4"/>
      <c r="M2093" s="4"/>
      <c r="N2093" s="4"/>
      <c r="O2093" s="4"/>
    </row>
    <row r="2094" spans="2:15" x14ac:dyDescent="0.2">
      <c r="B2094" s="4"/>
      <c r="C2094" s="6"/>
      <c r="D2094" s="4"/>
      <c r="E2094" s="4"/>
      <c r="F2094" s="4"/>
      <c r="G2094" s="4"/>
      <c r="H2094" s="4"/>
      <c r="I2094" s="4"/>
      <c r="J2094" s="4"/>
      <c r="K2094" s="4"/>
      <c r="L2094" s="4"/>
      <c r="M2094" s="4"/>
      <c r="N2094" s="4"/>
      <c r="O2094" s="4"/>
    </row>
    <row r="2095" spans="2:15" x14ac:dyDescent="0.2">
      <c r="B2095" s="4"/>
      <c r="C2095" s="6"/>
      <c r="D2095" s="4"/>
      <c r="E2095" s="4"/>
      <c r="F2095" s="4"/>
      <c r="G2095" s="4"/>
      <c r="H2095" s="4"/>
      <c r="I2095" s="4"/>
      <c r="J2095" s="4"/>
      <c r="K2095" s="4"/>
      <c r="L2095" s="4"/>
      <c r="M2095" s="4"/>
      <c r="N2095" s="4"/>
      <c r="O2095" s="4"/>
    </row>
    <row r="2096" spans="2:15" x14ac:dyDescent="0.2">
      <c r="B2096" s="4"/>
      <c r="C2096" s="6"/>
      <c r="D2096" s="4"/>
      <c r="E2096" s="4"/>
      <c r="F2096" s="4"/>
      <c r="G2096" s="4"/>
      <c r="H2096" s="4"/>
      <c r="I2096" s="4"/>
      <c r="J2096" s="4"/>
      <c r="K2096" s="4"/>
      <c r="L2096" s="4"/>
      <c r="M2096" s="4"/>
      <c r="N2096" s="4"/>
      <c r="O2096" s="4"/>
    </row>
    <row r="2097" spans="2:15" x14ac:dyDescent="0.2">
      <c r="B2097" s="4"/>
      <c r="C2097" s="6"/>
      <c r="D2097" s="4"/>
      <c r="E2097" s="4"/>
      <c r="F2097" s="4"/>
      <c r="G2097" s="4"/>
      <c r="H2097" s="4"/>
      <c r="I2097" s="4"/>
      <c r="J2097" s="4"/>
      <c r="K2097" s="4"/>
      <c r="L2097" s="4"/>
      <c r="M2097" s="4"/>
      <c r="N2097" s="4"/>
      <c r="O2097" s="4"/>
    </row>
    <row r="2098" spans="2:15" x14ac:dyDescent="0.2">
      <c r="B2098" s="4"/>
      <c r="C2098" s="6"/>
      <c r="D2098" s="4"/>
      <c r="E2098" s="4"/>
      <c r="F2098" s="4"/>
      <c r="G2098" s="4"/>
      <c r="H2098" s="4"/>
      <c r="I2098" s="4"/>
      <c r="J2098" s="4"/>
      <c r="K2098" s="4"/>
      <c r="L2098" s="4"/>
      <c r="M2098" s="4"/>
      <c r="N2098" s="4"/>
      <c r="O2098" s="4"/>
    </row>
    <row r="2099" spans="2:15" x14ac:dyDescent="0.2">
      <c r="B2099" s="4"/>
      <c r="C2099" s="6"/>
      <c r="D2099" s="4"/>
      <c r="E2099" s="4"/>
      <c r="F2099" s="4"/>
      <c r="G2099" s="4"/>
      <c r="H2099" s="4"/>
      <c r="I2099" s="4"/>
      <c r="J2099" s="4"/>
      <c r="K2099" s="4"/>
      <c r="L2099" s="4"/>
      <c r="M2099" s="4"/>
      <c r="N2099" s="4"/>
      <c r="O2099" s="4"/>
    </row>
    <row r="2100" spans="2:15" x14ac:dyDescent="0.2">
      <c r="B2100" s="4"/>
      <c r="C2100" s="6"/>
      <c r="D2100" s="4"/>
      <c r="E2100" s="4"/>
      <c r="F2100" s="4"/>
      <c r="G2100" s="4"/>
      <c r="H2100" s="4"/>
      <c r="I2100" s="4"/>
      <c r="J2100" s="4"/>
      <c r="K2100" s="4"/>
      <c r="L2100" s="4"/>
      <c r="M2100" s="4"/>
      <c r="N2100" s="4"/>
      <c r="O2100" s="4"/>
    </row>
    <row r="2101" spans="2:15" x14ac:dyDescent="0.2">
      <c r="B2101" s="4"/>
      <c r="C2101" s="6"/>
      <c r="D2101" s="4"/>
      <c r="E2101" s="4"/>
      <c r="F2101" s="4"/>
      <c r="G2101" s="4"/>
      <c r="H2101" s="4"/>
      <c r="I2101" s="4"/>
      <c r="J2101" s="4"/>
      <c r="K2101" s="4"/>
      <c r="L2101" s="4"/>
      <c r="M2101" s="4"/>
      <c r="N2101" s="4"/>
      <c r="O2101" s="4"/>
    </row>
    <row r="2102" spans="2:15" x14ac:dyDescent="0.2">
      <c r="B2102" s="4"/>
      <c r="C2102" s="6"/>
      <c r="D2102" s="4"/>
      <c r="E2102" s="4"/>
      <c r="F2102" s="4"/>
      <c r="G2102" s="4"/>
      <c r="H2102" s="4"/>
      <c r="I2102" s="4"/>
      <c r="J2102" s="4"/>
      <c r="K2102" s="4"/>
      <c r="L2102" s="4"/>
      <c r="M2102" s="4"/>
      <c r="N2102" s="4"/>
      <c r="O2102" s="4"/>
    </row>
    <row r="2103" spans="2:15" x14ac:dyDescent="0.2">
      <c r="B2103" s="4"/>
      <c r="C2103" s="6"/>
      <c r="D2103" s="4"/>
      <c r="E2103" s="4"/>
      <c r="F2103" s="4"/>
      <c r="G2103" s="4"/>
      <c r="H2103" s="4"/>
      <c r="I2103" s="4"/>
      <c r="J2103" s="4"/>
      <c r="K2103" s="4"/>
      <c r="L2103" s="4"/>
      <c r="M2103" s="4"/>
      <c r="N2103" s="4"/>
      <c r="O2103" s="4"/>
    </row>
    <row r="2104" spans="2:15" x14ac:dyDescent="0.2">
      <c r="B2104" s="4"/>
      <c r="C2104" s="6"/>
      <c r="D2104" s="4"/>
      <c r="E2104" s="4"/>
      <c r="F2104" s="4"/>
      <c r="G2104" s="4"/>
      <c r="H2104" s="4"/>
      <c r="I2104" s="4"/>
      <c r="J2104" s="4"/>
      <c r="K2104" s="4"/>
      <c r="L2104" s="4"/>
      <c r="M2104" s="4"/>
      <c r="N2104" s="4"/>
      <c r="O2104" s="4"/>
    </row>
    <row r="2105" spans="2:15" x14ac:dyDescent="0.2">
      <c r="B2105" s="4"/>
      <c r="C2105" s="6"/>
      <c r="D2105" s="4"/>
      <c r="E2105" s="4"/>
      <c r="F2105" s="4"/>
      <c r="G2105" s="4"/>
      <c r="H2105" s="4"/>
      <c r="I2105" s="4"/>
      <c r="J2105" s="4"/>
      <c r="K2105" s="4"/>
      <c r="L2105" s="4"/>
      <c r="M2105" s="4"/>
      <c r="N2105" s="4"/>
      <c r="O2105" s="4"/>
    </row>
    <row r="2106" spans="2:15" x14ac:dyDescent="0.2">
      <c r="B2106" s="4"/>
      <c r="C2106" s="6"/>
      <c r="D2106" s="4"/>
      <c r="E2106" s="4"/>
      <c r="F2106" s="4"/>
      <c r="G2106" s="4"/>
      <c r="H2106" s="4"/>
      <c r="I2106" s="4"/>
      <c r="J2106" s="4"/>
      <c r="K2106" s="4"/>
      <c r="L2106" s="4"/>
      <c r="M2106" s="4"/>
      <c r="N2106" s="4"/>
      <c r="O2106" s="4"/>
    </row>
    <row r="2107" spans="2:15" x14ac:dyDescent="0.2">
      <c r="B2107" s="4"/>
      <c r="C2107" s="6"/>
      <c r="D2107" s="4"/>
      <c r="E2107" s="4"/>
      <c r="F2107" s="4"/>
      <c r="G2107" s="4"/>
      <c r="H2107" s="4"/>
      <c r="I2107" s="4"/>
      <c r="J2107" s="4"/>
      <c r="K2107" s="4"/>
      <c r="L2107" s="4"/>
      <c r="M2107" s="4"/>
      <c r="N2107" s="4"/>
      <c r="O2107" s="4"/>
    </row>
    <row r="2108" spans="2:15" x14ac:dyDescent="0.2">
      <c r="B2108" s="4"/>
      <c r="C2108" s="6"/>
      <c r="D2108" s="4"/>
      <c r="E2108" s="4"/>
      <c r="F2108" s="4"/>
      <c r="G2108" s="4"/>
      <c r="H2108" s="4"/>
      <c r="I2108" s="4"/>
      <c r="J2108" s="4"/>
      <c r="K2108" s="4"/>
      <c r="L2108" s="4"/>
      <c r="M2108" s="4"/>
      <c r="N2108" s="4"/>
      <c r="O2108" s="4"/>
    </row>
    <row r="2109" spans="2:15" x14ac:dyDescent="0.2">
      <c r="B2109" s="4"/>
      <c r="C2109" s="6"/>
      <c r="D2109" s="4"/>
      <c r="E2109" s="4"/>
      <c r="F2109" s="4"/>
      <c r="G2109" s="4"/>
      <c r="H2109" s="4"/>
      <c r="I2109" s="4"/>
      <c r="J2109" s="4"/>
      <c r="K2109" s="4"/>
      <c r="L2109" s="4"/>
      <c r="M2109" s="4"/>
      <c r="N2109" s="4"/>
      <c r="O2109" s="4"/>
    </row>
    <row r="2110" spans="2:15" x14ac:dyDescent="0.2">
      <c r="B2110" s="4"/>
      <c r="C2110" s="6"/>
      <c r="D2110" s="4"/>
      <c r="E2110" s="4"/>
      <c r="F2110" s="4"/>
      <c r="G2110" s="4"/>
      <c r="H2110" s="4"/>
      <c r="I2110" s="4"/>
      <c r="J2110" s="4"/>
      <c r="K2110" s="4"/>
      <c r="L2110" s="4"/>
      <c r="M2110" s="4"/>
      <c r="N2110" s="4"/>
      <c r="O2110" s="4"/>
    </row>
    <row r="2111" spans="2:15" x14ac:dyDescent="0.2">
      <c r="B2111" s="4"/>
      <c r="C2111" s="6"/>
      <c r="D2111" s="4"/>
      <c r="E2111" s="4"/>
      <c r="F2111" s="4"/>
      <c r="G2111" s="4"/>
      <c r="H2111" s="4"/>
      <c r="I2111" s="4"/>
      <c r="J2111" s="4"/>
      <c r="K2111" s="4"/>
      <c r="L2111" s="4"/>
      <c r="M2111" s="4"/>
      <c r="N2111" s="4"/>
      <c r="O2111" s="4"/>
    </row>
    <row r="2112" spans="2:15" x14ac:dyDescent="0.2">
      <c r="B2112" s="4"/>
      <c r="C2112" s="6"/>
      <c r="D2112" s="4"/>
      <c r="E2112" s="4"/>
      <c r="F2112" s="4"/>
      <c r="G2112" s="4"/>
      <c r="H2112" s="4"/>
      <c r="I2112" s="4"/>
      <c r="J2112" s="4"/>
      <c r="K2112" s="4"/>
      <c r="L2112" s="4"/>
      <c r="M2112" s="4"/>
      <c r="N2112" s="4"/>
      <c r="O2112" s="4"/>
    </row>
    <row r="2113" spans="2:15" x14ac:dyDescent="0.2">
      <c r="B2113" s="4"/>
      <c r="C2113" s="6"/>
      <c r="D2113" s="4"/>
      <c r="E2113" s="4"/>
      <c r="F2113" s="4"/>
      <c r="G2113" s="4"/>
      <c r="H2113" s="4"/>
      <c r="I2113" s="4"/>
      <c r="J2113" s="4"/>
      <c r="K2113" s="4"/>
      <c r="L2113" s="4"/>
      <c r="M2113" s="4"/>
      <c r="N2113" s="4"/>
      <c r="O2113" s="4"/>
    </row>
    <row r="2114" spans="2:15" x14ac:dyDescent="0.2">
      <c r="B2114" s="4"/>
      <c r="C2114" s="6"/>
      <c r="D2114" s="4"/>
      <c r="E2114" s="4"/>
      <c r="F2114" s="4"/>
      <c r="G2114" s="4"/>
      <c r="H2114" s="4"/>
      <c r="I2114" s="4"/>
      <c r="J2114" s="4"/>
      <c r="K2114" s="4"/>
      <c r="L2114" s="4"/>
      <c r="M2114" s="4"/>
      <c r="N2114" s="4"/>
      <c r="O2114" s="4"/>
    </row>
    <row r="2115" spans="2:15" x14ac:dyDescent="0.2">
      <c r="B2115" s="4"/>
      <c r="C2115" s="6"/>
      <c r="D2115" s="4"/>
      <c r="E2115" s="4"/>
      <c r="F2115" s="4"/>
      <c r="G2115" s="4"/>
      <c r="H2115" s="4"/>
      <c r="I2115" s="4"/>
      <c r="J2115" s="4"/>
      <c r="K2115" s="4"/>
      <c r="L2115" s="4"/>
      <c r="M2115" s="4"/>
      <c r="N2115" s="4"/>
      <c r="O2115" s="4"/>
    </row>
    <row r="2116" spans="2:15" x14ac:dyDescent="0.2">
      <c r="B2116" s="4"/>
      <c r="C2116" s="6"/>
      <c r="D2116" s="4"/>
      <c r="E2116" s="4"/>
      <c r="F2116" s="4"/>
      <c r="G2116" s="4"/>
      <c r="H2116" s="4"/>
      <c r="I2116" s="4"/>
      <c r="J2116" s="4"/>
      <c r="K2116" s="4"/>
      <c r="L2116" s="4"/>
      <c r="M2116" s="4"/>
      <c r="N2116" s="4"/>
      <c r="O2116" s="4"/>
    </row>
    <row r="2117" spans="2:15" x14ac:dyDescent="0.2">
      <c r="B2117" s="4"/>
      <c r="C2117" s="6"/>
      <c r="D2117" s="4"/>
      <c r="E2117" s="4"/>
      <c r="F2117" s="4"/>
      <c r="G2117" s="4"/>
      <c r="H2117" s="4"/>
      <c r="I2117" s="4"/>
      <c r="J2117" s="4"/>
      <c r="K2117" s="4"/>
      <c r="L2117" s="4"/>
      <c r="M2117" s="4"/>
      <c r="N2117" s="4"/>
      <c r="O2117" s="4"/>
    </row>
    <row r="2118" spans="2:15" x14ac:dyDescent="0.2">
      <c r="B2118" s="4"/>
      <c r="C2118" s="6"/>
      <c r="D2118" s="4"/>
      <c r="E2118" s="4"/>
      <c r="F2118" s="4"/>
      <c r="G2118" s="4"/>
      <c r="H2118" s="4"/>
      <c r="I2118" s="4"/>
      <c r="J2118" s="4"/>
      <c r="K2118" s="4"/>
      <c r="L2118" s="4"/>
      <c r="M2118" s="4"/>
      <c r="N2118" s="4"/>
      <c r="O2118" s="4"/>
    </row>
    <row r="2119" spans="2:15" x14ac:dyDescent="0.2">
      <c r="B2119" s="4"/>
      <c r="C2119" s="6"/>
      <c r="D2119" s="4"/>
      <c r="E2119" s="4"/>
      <c r="F2119" s="4"/>
      <c r="G2119" s="4"/>
      <c r="H2119" s="4"/>
      <c r="I2119" s="4"/>
      <c r="J2119" s="4"/>
      <c r="K2119" s="4"/>
      <c r="L2119" s="4"/>
      <c r="M2119" s="4"/>
      <c r="N2119" s="4"/>
      <c r="O2119" s="4"/>
    </row>
    <row r="2120" spans="2:15" x14ac:dyDescent="0.2">
      <c r="B2120" s="4"/>
      <c r="C2120" s="6"/>
      <c r="D2120" s="4"/>
      <c r="E2120" s="4"/>
      <c r="F2120" s="4"/>
      <c r="G2120" s="4"/>
      <c r="H2120" s="4"/>
      <c r="I2120" s="4"/>
      <c r="J2120" s="4"/>
      <c r="K2120" s="4"/>
      <c r="L2120" s="4"/>
      <c r="M2120" s="4"/>
      <c r="N2120" s="4"/>
      <c r="O2120" s="4"/>
    </row>
    <row r="2121" spans="2:15" x14ac:dyDescent="0.2">
      <c r="B2121" s="4"/>
      <c r="C2121" s="6"/>
      <c r="D2121" s="4"/>
      <c r="E2121" s="4"/>
      <c r="F2121" s="4"/>
      <c r="G2121" s="4"/>
      <c r="H2121" s="4"/>
      <c r="I2121" s="4"/>
      <c r="J2121" s="4"/>
      <c r="K2121" s="4"/>
      <c r="L2121" s="4"/>
      <c r="M2121" s="4"/>
      <c r="N2121" s="4"/>
      <c r="O2121" s="4"/>
    </row>
    <row r="2122" spans="2:15" x14ac:dyDescent="0.2">
      <c r="B2122" s="4"/>
      <c r="C2122" s="6"/>
      <c r="D2122" s="4"/>
      <c r="E2122" s="4"/>
      <c r="F2122" s="4"/>
      <c r="G2122" s="4"/>
      <c r="H2122" s="4"/>
      <c r="I2122" s="4"/>
      <c r="J2122" s="4"/>
      <c r="K2122" s="4"/>
      <c r="L2122" s="4"/>
      <c r="M2122" s="4"/>
      <c r="N2122" s="4"/>
      <c r="O2122" s="4"/>
    </row>
    <row r="2123" spans="2:15" x14ac:dyDescent="0.2">
      <c r="B2123" s="4"/>
      <c r="C2123" s="6"/>
      <c r="D2123" s="4"/>
      <c r="E2123" s="4"/>
      <c r="F2123" s="4"/>
      <c r="G2123" s="4"/>
      <c r="H2123" s="4"/>
      <c r="I2123" s="4"/>
      <c r="J2123" s="4"/>
      <c r="K2123" s="4"/>
      <c r="L2123" s="4"/>
      <c r="M2123" s="4"/>
      <c r="N2123" s="4"/>
      <c r="O2123" s="4"/>
    </row>
    <row r="2124" spans="2:15" x14ac:dyDescent="0.2">
      <c r="B2124" s="4"/>
      <c r="C2124" s="6"/>
      <c r="D2124" s="4"/>
      <c r="E2124" s="4"/>
      <c r="F2124" s="4"/>
      <c r="G2124" s="4"/>
      <c r="H2124" s="4"/>
      <c r="I2124" s="4"/>
      <c r="J2124" s="4"/>
      <c r="K2124" s="4"/>
      <c r="L2124" s="4"/>
      <c r="M2124" s="4"/>
      <c r="N2124" s="4"/>
      <c r="O2124" s="4"/>
    </row>
    <row r="2125" spans="2:15" x14ac:dyDescent="0.2">
      <c r="B2125" s="4"/>
      <c r="C2125" s="6"/>
      <c r="D2125" s="4"/>
      <c r="E2125" s="4"/>
      <c r="F2125" s="4"/>
      <c r="G2125" s="4"/>
      <c r="H2125" s="4"/>
      <c r="I2125" s="4"/>
      <c r="J2125" s="4"/>
      <c r="K2125" s="4"/>
      <c r="L2125" s="4"/>
      <c r="M2125" s="4"/>
      <c r="N2125" s="4"/>
      <c r="O2125" s="4"/>
    </row>
    <row r="2126" spans="2:15" x14ac:dyDescent="0.2">
      <c r="B2126" s="4"/>
      <c r="C2126" s="6"/>
      <c r="D2126" s="4"/>
      <c r="E2126" s="4"/>
      <c r="F2126" s="4"/>
      <c r="G2126" s="4"/>
      <c r="H2126" s="4"/>
      <c r="I2126" s="4"/>
      <c r="J2126" s="4"/>
      <c r="K2126" s="4"/>
      <c r="L2126" s="4"/>
      <c r="M2126" s="4"/>
      <c r="N2126" s="4"/>
      <c r="O2126" s="4"/>
    </row>
    <row r="2127" spans="2:15" x14ac:dyDescent="0.2">
      <c r="B2127" s="4"/>
      <c r="C2127" s="6"/>
      <c r="D2127" s="4"/>
      <c r="E2127" s="4"/>
      <c r="F2127" s="4"/>
      <c r="G2127" s="4"/>
      <c r="H2127" s="4"/>
      <c r="I2127" s="4"/>
      <c r="J2127" s="4"/>
      <c r="K2127" s="4"/>
      <c r="L2127" s="4"/>
      <c r="M2127" s="4"/>
      <c r="N2127" s="4"/>
      <c r="O2127" s="4"/>
    </row>
    <row r="2128" spans="2:15" x14ac:dyDescent="0.2">
      <c r="B2128" s="4"/>
      <c r="C2128" s="6"/>
      <c r="D2128" s="4"/>
      <c r="E2128" s="4"/>
      <c r="F2128" s="4"/>
      <c r="G2128" s="4"/>
      <c r="H2128" s="4"/>
      <c r="I2128" s="4"/>
      <c r="J2128" s="4"/>
      <c r="K2128" s="4"/>
      <c r="L2128" s="4"/>
      <c r="M2128" s="4"/>
      <c r="N2128" s="4"/>
      <c r="O2128" s="4"/>
    </row>
    <row r="2129" spans="2:15" x14ac:dyDescent="0.2">
      <c r="B2129" s="4"/>
      <c r="C2129" s="6"/>
      <c r="D2129" s="4"/>
      <c r="E2129" s="4"/>
      <c r="F2129" s="4"/>
      <c r="G2129" s="4"/>
      <c r="H2129" s="4"/>
      <c r="I2129" s="4"/>
      <c r="J2129" s="4"/>
      <c r="K2129" s="4"/>
      <c r="L2129" s="4"/>
      <c r="M2129" s="4"/>
      <c r="N2129" s="4"/>
      <c r="O2129" s="4"/>
    </row>
    <row r="2130" spans="2:15" x14ac:dyDescent="0.2">
      <c r="B2130" s="4"/>
      <c r="C2130" s="6"/>
      <c r="D2130" s="4"/>
      <c r="E2130" s="4"/>
      <c r="F2130" s="4"/>
      <c r="G2130" s="4"/>
      <c r="H2130" s="4"/>
      <c r="I2130" s="4"/>
      <c r="J2130" s="4"/>
      <c r="K2130" s="4"/>
      <c r="L2130" s="4"/>
      <c r="M2130" s="4"/>
      <c r="N2130" s="4"/>
      <c r="O2130" s="4"/>
    </row>
    <row r="2131" spans="2:15" x14ac:dyDescent="0.2">
      <c r="B2131" s="4"/>
      <c r="C2131" s="6"/>
      <c r="D2131" s="4"/>
      <c r="E2131" s="4"/>
      <c r="F2131" s="4"/>
      <c r="G2131" s="4"/>
      <c r="H2131" s="4"/>
      <c r="I2131" s="4"/>
      <c r="J2131" s="4"/>
      <c r="K2131" s="4"/>
      <c r="L2131" s="4"/>
      <c r="M2131" s="4"/>
      <c r="N2131" s="4"/>
      <c r="O2131" s="4"/>
    </row>
    <row r="2132" spans="2:15" x14ac:dyDescent="0.2">
      <c r="B2132" s="4"/>
      <c r="C2132" s="6"/>
      <c r="D2132" s="4"/>
      <c r="E2132" s="4"/>
      <c r="F2132" s="4"/>
      <c r="G2132" s="4"/>
      <c r="H2132" s="4"/>
      <c r="I2132" s="4"/>
      <c r="J2132" s="4"/>
      <c r="K2132" s="4"/>
      <c r="L2132" s="4"/>
      <c r="M2132" s="4"/>
      <c r="N2132" s="4"/>
      <c r="O2132" s="4"/>
    </row>
    <row r="2133" spans="2:15" x14ac:dyDescent="0.2">
      <c r="B2133" s="4"/>
      <c r="C2133" s="6"/>
      <c r="D2133" s="4"/>
      <c r="E2133" s="4"/>
      <c r="F2133" s="4"/>
      <c r="G2133" s="4"/>
      <c r="H2133" s="4"/>
      <c r="I2133" s="4"/>
      <c r="J2133" s="4"/>
      <c r="K2133" s="4"/>
      <c r="L2133" s="4"/>
      <c r="M2133" s="4"/>
      <c r="N2133" s="4"/>
      <c r="O2133" s="4"/>
    </row>
    <row r="2134" spans="2:15" x14ac:dyDescent="0.2">
      <c r="B2134" s="4"/>
      <c r="C2134" s="6"/>
      <c r="D2134" s="4"/>
      <c r="E2134" s="4"/>
      <c r="F2134" s="4"/>
      <c r="G2134" s="4"/>
      <c r="H2134" s="4"/>
      <c r="I2134" s="4"/>
      <c r="J2134" s="4"/>
      <c r="K2134" s="4"/>
      <c r="L2134" s="4"/>
      <c r="M2134" s="4"/>
      <c r="N2134" s="4"/>
      <c r="O2134" s="4"/>
    </row>
    <row r="2135" spans="2:15" x14ac:dyDescent="0.2">
      <c r="B2135" s="4"/>
      <c r="C2135" s="6"/>
      <c r="D2135" s="4"/>
      <c r="E2135" s="4"/>
      <c r="F2135" s="4"/>
      <c r="G2135" s="4"/>
      <c r="H2135" s="4"/>
      <c r="I2135" s="4"/>
      <c r="J2135" s="4"/>
      <c r="K2135" s="4"/>
      <c r="L2135" s="4"/>
      <c r="M2135" s="4"/>
      <c r="N2135" s="4"/>
      <c r="O2135" s="4"/>
    </row>
    <row r="2136" spans="2:15" x14ac:dyDescent="0.2">
      <c r="B2136" s="4"/>
      <c r="C2136" s="6"/>
      <c r="D2136" s="4"/>
      <c r="E2136" s="4"/>
      <c r="F2136" s="4"/>
      <c r="G2136" s="4"/>
      <c r="H2136" s="4"/>
      <c r="I2136" s="4"/>
      <c r="J2136" s="4"/>
      <c r="K2136" s="4"/>
      <c r="L2136" s="4"/>
      <c r="M2136" s="4"/>
      <c r="N2136" s="4"/>
      <c r="O2136" s="4"/>
    </row>
    <row r="2137" spans="2:15" x14ac:dyDescent="0.2">
      <c r="B2137" s="4"/>
      <c r="C2137" s="6"/>
      <c r="D2137" s="4"/>
      <c r="E2137" s="4"/>
      <c r="F2137" s="4"/>
      <c r="G2137" s="4"/>
      <c r="H2137" s="4"/>
      <c r="I2137" s="4"/>
      <c r="J2137" s="4"/>
      <c r="K2137" s="4"/>
      <c r="L2137" s="4"/>
      <c r="M2137" s="4"/>
      <c r="N2137" s="4"/>
      <c r="O2137" s="4"/>
    </row>
    <row r="2138" spans="2:15" x14ac:dyDescent="0.2">
      <c r="B2138" s="4"/>
      <c r="C2138" s="6"/>
      <c r="D2138" s="4"/>
      <c r="E2138" s="4"/>
      <c r="F2138" s="4"/>
      <c r="G2138" s="4"/>
      <c r="H2138" s="4"/>
      <c r="I2138" s="4"/>
      <c r="J2138" s="4"/>
      <c r="K2138" s="4"/>
      <c r="L2138" s="4"/>
      <c r="M2138" s="4"/>
      <c r="N2138" s="4"/>
      <c r="O2138" s="4"/>
    </row>
    <row r="2139" spans="2:15" x14ac:dyDescent="0.2">
      <c r="B2139" s="4"/>
      <c r="C2139" s="6"/>
      <c r="D2139" s="4"/>
      <c r="E2139" s="4"/>
      <c r="F2139" s="4"/>
      <c r="G2139" s="4"/>
      <c r="H2139" s="4"/>
      <c r="I2139" s="4"/>
      <c r="J2139" s="4"/>
      <c r="K2139" s="4"/>
      <c r="L2139" s="4"/>
      <c r="M2139" s="4"/>
      <c r="N2139" s="4"/>
      <c r="O2139" s="4"/>
    </row>
    <row r="2140" spans="2:15" x14ac:dyDescent="0.2">
      <c r="B2140" s="4"/>
      <c r="C2140" s="6"/>
      <c r="D2140" s="4"/>
      <c r="E2140" s="4"/>
      <c r="F2140" s="4"/>
      <c r="G2140" s="4"/>
      <c r="H2140" s="4"/>
      <c r="I2140" s="4"/>
      <c r="J2140" s="4"/>
      <c r="K2140" s="4"/>
      <c r="L2140" s="4"/>
      <c r="M2140" s="4"/>
      <c r="N2140" s="4"/>
      <c r="O2140" s="4"/>
    </row>
    <row r="2141" spans="2:15" x14ac:dyDescent="0.2">
      <c r="B2141" s="4"/>
      <c r="C2141" s="6"/>
      <c r="D2141" s="4"/>
      <c r="E2141" s="4"/>
      <c r="F2141" s="4"/>
      <c r="G2141" s="4"/>
      <c r="H2141" s="4"/>
      <c r="I2141" s="4"/>
      <c r="J2141" s="4"/>
      <c r="K2141" s="4"/>
      <c r="L2141" s="4"/>
      <c r="M2141" s="4"/>
      <c r="N2141" s="4"/>
      <c r="O2141" s="4"/>
    </row>
    <row r="2142" spans="2:15" x14ac:dyDescent="0.2">
      <c r="B2142" s="4"/>
      <c r="C2142" s="6"/>
      <c r="D2142" s="4"/>
      <c r="E2142" s="4"/>
      <c r="F2142" s="4"/>
      <c r="G2142" s="4"/>
      <c r="H2142" s="4"/>
      <c r="I2142" s="4"/>
      <c r="J2142" s="4"/>
      <c r="K2142" s="4"/>
      <c r="L2142" s="4"/>
      <c r="M2142" s="4"/>
      <c r="N2142" s="4"/>
      <c r="O2142" s="4"/>
    </row>
    <row r="2143" spans="2:15" x14ac:dyDescent="0.2">
      <c r="B2143" s="4"/>
      <c r="C2143" s="6"/>
      <c r="D2143" s="4"/>
      <c r="E2143" s="4"/>
      <c r="F2143" s="4"/>
      <c r="G2143" s="4"/>
      <c r="H2143" s="4"/>
      <c r="I2143" s="4"/>
      <c r="J2143" s="4"/>
      <c r="K2143" s="4"/>
      <c r="L2143" s="4"/>
      <c r="M2143" s="4"/>
      <c r="N2143" s="4"/>
      <c r="O2143" s="4"/>
    </row>
    <row r="2144" spans="2:15" x14ac:dyDescent="0.2">
      <c r="B2144" s="4"/>
      <c r="C2144" s="6"/>
      <c r="D2144" s="4"/>
      <c r="E2144" s="4"/>
      <c r="F2144" s="4"/>
      <c r="G2144" s="4"/>
      <c r="H2144" s="4"/>
      <c r="I2144" s="4"/>
      <c r="J2144" s="4"/>
      <c r="K2144" s="4"/>
      <c r="L2144" s="4"/>
      <c r="M2144" s="4"/>
      <c r="N2144" s="4"/>
      <c r="O2144" s="4"/>
    </row>
    <row r="2145" spans="2:15" x14ac:dyDescent="0.2">
      <c r="B2145" s="4"/>
      <c r="C2145" s="6"/>
      <c r="D2145" s="4"/>
      <c r="E2145" s="4"/>
      <c r="F2145" s="4"/>
      <c r="G2145" s="4"/>
      <c r="H2145" s="4"/>
      <c r="I2145" s="4"/>
      <c r="J2145" s="4"/>
      <c r="K2145" s="4"/>
      <c r="L2145" s="4"/>
      <c r="M2145" s="4"/>
      <c r="N2145" s="4"/>
      <c r="O2145" s="4"/>
    </row>
    <row r="2146" spans="2:15" x14ac:dyDescent="0.2">
      <c r="B2146" s="4"/>
      <c r="C2146" s="6"/>
      <c r="D2146" s="4"/>
      <c r="E2146" s="4"/>
      <c r="F2146" s="4"/>
      <c r="G2146" s="4"/>
      <c r="H2146" s="4"/>
      <c r="I2146" s="4"/>
      <c r="J2146" s="4"/>
      <c r="K2146" s="4"/>
      <c r="L2146" s="4"/>
      <c r="M2146" s="4"/>
      <c r="N2146" s="4"/>
      <c r="O2146" s="4"/>
    </row>
    <row r="2147" spans="2:15" x14ac:dyDescent="0.2">
      <c r="B2147" s="4"/>
      <c r="C2147" s="6"/>
      <c r="D2147" s="4"/>
      <c r="E2147" s="4"/>
      <c r="F2147" s="4"/>
      <c r="G2147" s="4"/>
      <c r="H2147" s="4"/>
      <c r="I2147" s="4"/>
      <c r="J2147" s="4"/>
      <c r="K2147" s="4"/>
      <c r="L2147" s="4"/>
      <c r="M2147" s="4"/>
      <c r="N2147" s="4"/>
      <c r="O2147" s="4"/>
    </row>
    <row r="2148" spans="2:15" x14ac:dyDescent="0.2">
      <c r="B2148" s="4"/>
      <c r="C2148" s="6"/>
      <c r="D2148" s="4"/>
      <c r="E2148" s="4"/>
      <c r="F2148" s="4"/>
      <c r="G2148" s="4"/>
      <c r="H2148" s="4"/>
      <c r="I2148" s="4"/>
      <c r="J2148" s="4"/>
      <c r="K2148" s="4"/>
      <c r="L2148" s="4"/>
      <c r="M2148" s="4"/>
      <c r="N2148" s="4"/>
      <c r="O2148" s="4"/>
    </row>
    <row r="2149" spans="2:15" x14ac:dyDescent="0.2">
      <c r="B2149" s="4"/>
      <c r="C2149" s="6"/>
      <c r="D2149" s="4"/>
      <c r="E2149" s="4"/>
      <c r="F2149" s="4"/>
      <c r="G2149" s="4"/>
      <c r="H2149" s="4"/>
      <c r="I2149" s="4"/>
      <c r="J2149" s="4"/>
      <c r="K2149" s="4"/>
      <c r="L2149" s="4"/>
      <c r="M2149" s="4"/>
      <c r="N2149" s="4"/>
      <c r="O2149" s="4"/>
    </row>
    <row r="2150" spans="2:15" x14ac:dyDescent="0.2">
      <c r="B2150" s="4"/>
      <c r="C2150" s="6"/>
      <c r="D2150" s="4"/>
      <c r="E2150" s="4"/>
      <c r="F2150" s="4"/>
      <c r="G2150" s="4"/>
      <c r="H2150" s="4"/>
      <c r="I2150" s="4"/>
      <c r="J2150" s="4"/>
      <c r="K2150" s="4"/>
      <c r="L2150" s="4"/>
      <c r="M2150" s="4"/>
      <c r="N2150" s="4"/>
      <c r="O2150" s="4"/>
    </row>
    <row r="2151" spans="2:15" x14ac:dyDescent="0.2">
      <c r="B2151" s="4"/>
      <c r="C2151" s="6"/>
      <c r="D2151" s="4"/>
      <c r="E2151" s="4"/>
      <c r="F2151" s="4"/>
      <c r="G2151" s="4"/>
      <c r="H2151" s="4"/>
      <c r="I2151" s="4"/>
      <c r="J2151" s="4"/>
      <c r="K2151" s="4"/>
      <c r="L2151" s="4"/>
      <c r="M2151" s="4"/>
      <c r="N2151" s="4"/>
      <c r="O2151" s="4"/>
    </row>
    <row r="2152" spans="2:15" x14ac:dyDescent="0.2">
      <c r="B2152" s="4"/>
      <c r="C2152" s="6"/>
      <c r="D2152" s="4"/>
      <c r="E2152" s="4"/>
      <c r="F2152" s="4"/>
      <c r="G2152" s="4"/>
      <c r="H2152" s="4"/>
      <c r="I2152" s="4"/>
      <c r="J2152" s="4"/>
      <c r="K2152" s="4"/>
      <c r="L2152" s="4"/>
      <c r="M2152" s="4"/>
      <c r="N2152" s="4"/>
      <c r="O2152" s="4"/>
    </row>
    <row r="2153" spans="2:15" x14ac:dyDescent="0.2">
      <c r="B2153" s="4"/>
      <c r="C2153" s="6"/>
      <c r="D2153" s="4"/>
      <c r="E2153" s="4"/>
      <c r="F2153" s="4"/>
      <c r="G2153" s="4"/>
      <c r="H2153" s="4"/>
      <c r="I2153" s="4"/>
      <c r="J2153" s="4"/>
      <c r="K2153" s="4"/>
      <c r="L2153" s="4"/>
      <c r="M2153" s="4"/>
      <c r="N2153" s="4"/>
      <c r="O2153" s="4"/>
    </row>
    <row r="2154" spans="2:15" x14ac:dyDescent="0.2">
      <c r="B2154" s="4"/>
      <c r="C2154" s="6"/>
      <c r="D2154" s="4"/>
      <c r="E2154" s="4"/>
      <c r="F2154" s="4"/>
      <c r="G2154" s="4"/>
      <c r="H2154" s="4"/>
      <c r="I2154" s="4"/>
      <c r="J2154" s="4"/>
      <c r="K2154" s="4"/>
      <c r="L2154" s="4"/>
      <c r="M2154" s="4"/>
      <c r="N2154" s="4"/>
      <c r="O2154" s="4"/>
    </row>
    <row r="2155" spans="2:15" x14ac:dyDescent="0.2">
      <c r="B2155" s="4"/>
      <c r="C2155" s="6"/>
      <c r="D2155" s="4"/>
      <c r="E2155" s="4"/>
      <c r="F2155" s="4"/>
      <c r="G2155" s="4"/>
      <c r="H2155" s="4"/>
      <c r="I2155" s="4"/>
      <c r="J2155" s="4"/>
      <c r="K2155" s="4"/>
      <c r="L2155" s="4"/>
      <c r="M2155" s="4"/>
      <c r="N2155" s="4"/>
      <c r="O2155" s="4"/>
    </row>
    <row r="2156" spans="2:15" x14ac:dyDescent="0.2">
      <c r="B2156" s="4"/>
      <c r="C2156" s="6"/>
      <c r="D2156" s="4"/>
      <c r="E2156" s="4"/>
      <c r="F2156" s="4"/>
      <c r="G2156" s="4"/>
      <c r="H2156" s="4"/>
      <c r="I2156" s="4"/>
      <c r="J2156" s="4"/>
      <c r="K2156" s="4"/>
      <c r="L2156" s="4"/>
      <c r="M2156" s="4"/>
      <c r="N2156" s="4"/>
      <c r="O2156" s="4"/>
    </row>
    <row r="2157" spans="2:15" x14ac:dyDescent="0.2">
      <c r="B2157" s="4"/>
      <c r="C2157" s="6"/>
      <c r="D2157" s="4"/>
      <c r="E2157" s="4"/>
      <c r="F2157" s="4"/>
      <c r="G2157" s="4"/>
      <c r="H2157" s="4"/>
      <c r="I2157" s="4"/>
      <c r="J2157" s="4"/>
      <c r="K2157" s="4"/>
      <c r="L2157" s="4"/>
      <c r="M2157" s="4"/>
      <c r="N2157" s="4"/>
      <c r="O2157" s="4"/>
    </row>
    <row r="2158" spans="2:15" x14ac:dyDescent="0.2">
      <c r="B2158" s="4"/>
      <c r="C2158" s="6"/>
      <c r="D2158" s="4"/>
      <c r="E2158" s="4"/>
      <c r="F2158" s="4"/>
      <c r="G2158" s="4"/>
      <c r="H2158" s="4"/>
      <c r="I2158" s="4"/>
      <c r="J2158" s="4"/>
      <c r="K2158" s="4"/>
      <c r="L2158" s="4"/>
      <c r="M2158" s="4"/>
      <c r="N2158" s="4"/>
      <c r="O2158" s="4"/>
    </row>
    <row r="2159" spans="2:15" x14ac:dyDescent="0.2">
      <c r="B2159" s="4"/>
      <c r="C2159" s="6"/>
      <c r="D2159" s="4"/>
      <c r="E2159" s="4"/>
      <c r="F2159" s="4"/>
      <c r="G2159" s="4"/>
      <c r="H2159" s="4"/>
      <c r="I2159" s="4"/>
      <c r="J2159" s="4"/>
      <c r="K2159" s="4"/>
      <c r="L2159" s="4"/>
      <c r="M2159" s="4"/>
      <c r="N2159" s="4"/>
      <c r="O2159" s="4"/>
    </row>
    <row r="2160" spans="2:15" x14ac:dyDescent="0.2">
      <c r="B2160" s="4"/>
      <c r="C2160" s="6"/>
      <c r="D2160" s="4"/>
      <c r="E2160" s="4"/>
      <c r="F2160" s="4"/>
      <c r="G2160" s="4"/>
      <c r="H2160" s="4"/>
      <c r="I2160" s="4"/>
      <c r="J2160" s="4"/>
      <c r="K2160" s="4"/>
      <c r="L2160" s="4"/>
      <c r="M2160" s="4"/>
      <c r="N2160" s="4"/>
      <c r="O2160" s="4"/>
    </row>
    <row r="2161" spans="2:15" x14ac:dyDescent="0.2">
      <c r="B2161" s="4"/>
      <c r="C2161" s="6"/>
      <c r="D2161" s="4"/>
      <c r="E2161" s="4"/>
      <c r="F2161" s="4"/>
      <c r="G2161" s="4"/>
      <c r="H2161" s="4"/>
      <c r="I2161" s="4"/>
      <c r="J2161" s="4"/>
      <c r="K2161" s="4"/>
      <c r="L2161" s="4"/>
      <c r="M2161" s="4"/>
      <c r="N2161" s="4"/>
      <c r="O2161" s="4"/>
    </row>
    <row r="2162" spans="2:15" x14ac:dyDescent="0.2">
      <c r="B2162" s="4"/>
      <c r="C2162" s="6"/>
      <c r="D2162" s="4"/>
      <c r="E2162" s="4"/>
      <c r="F2162" s="4"/>
      <c r="G2162" s="4"/>
      <c r="H2162" s="4"/>
      <c r="I2162" s="4"/>
      <c r="J2162" s="4"/>
      <c r="K2162" s="4"/>
      <c r="L2162" s="4"/>
      <c r="M2162" s="4"/>
      <c r="N2162" s="4"/>
      <c r="O2162" s="4"/>
    </row>
    <row r="2163" spans="2:15" x14ac:dyDescent="0.2">
      <c r="B2163" s="4"/>
      <c r="C2163" s="6"/>
      <c r="D2163" s="4"/>
      <c r="E2163" s="4"/>
      <c r="F2163" s="4"/>
      <c r="G2163" s="4"/>
      <c r="H2163" s="4"/>
      <c r="I2163" s="4"/>
      <c r="J2163" s="4"/>
      <c r="K2163" s="4"/>
      <c r="L2163" s="4"/>
      <c r="M2163" s="4"/>
      <c r="N2163" s="4"/>
      <c r="O2163" s="4"/>
    </row>
    <row r="2164" spans="2:15" x14ac:dyDescent="0.2">
      <c r="B2164" s="4"/>
      <c r="C2164" s="6"/>
      <c r="D2164" s="4"/>
      <c r="E2164" s="4"/>
      <c r="F2164" s="4"/>
      <c r="G2164" s="4"/>
      <c r="H2164" s="4"/>
      <c r="I2164" s="4"/>
      <c r="J2164" s="4"/>
      <c r="K2164" s="4"/>
      <c r="L2164" s="4"/>
      <c r="M2164" s="4"/>
      <c r="N2164" s="4"/>
      <c r="O2164" s="4"/>
    </row>
    <row r="2165" spans="2:15" x14ac:dyDescent="0.2">
      <c r="B2165" s="4"/>
      <c r="C2165" s="6"/>
      <c r="D2165" s="4"/>
      <c r="E2165" s="4"/>
      <c r="F2165" s="4"/>
      <c r="G2165" s="4"/>
      <c r="H2165" s="4"/>
      <c r="I2165" s="4"/>
      <c r="J2165" s="4"/>
      <c r="K2165" s="4"/>
      <c r="L2165" s="4"/>
      <c r="M2165" s="4"/>
      <c r="N2165" s="4"/>
      <c r="O2165" s="4"/>
    </row>
    <row r="2166" spans="2:15" x14ac:dyDescent="0.2">
      <c r="B2166" s="4"/>
      <c r="C2166" s="6"/>
      <c r="D2166" s="4"/>
      <c r="E2166" s="4"/>
      <c r="F2166" s="4"/>
      <c r="G2166" s="4"/>
      <c r="H2166" s="4"/>
      <c r="I2166" s="4"/>
      <c r="J2166" s="4"/>
      <c r="K2166" s="4"/>
      <c r="L2166" s="4"/>
      <c r="M2166" s="4"/>
      <c r="N2166" s="4"/>
      <c r="O2166" s="4"/>
    </row>
    <row r="2167" spans="2:15" x14ac:dyDescent="0.2">
      <c r="B2167" s="4"/>
      <c r="C2167" s="6"/>
      <c r="D2167" s="4"/>
      <c r="E2167" s="4"/>
      <c r="F2167" s="4"/>
      <c r="G2167" s="4"/>
      <c r="H2167" s="4"/>
      <c r="I2167" s="4"/>
      <c r="J2167" s="4"/>
      <c r="K2167" s="4"/>
      <c r="L2167" s="4"/>
      <c r="M2167" s="4"/>
      <c r="N2167" s="4"/>
      <c r="O2167" s="4"/>
    </row>
    <row r="2168" spans="2:15" x14ac:dyDescent="0.2">
      <c r="B2168" s="4"/>
      <c r="C2168" s="6"/>
      <c r="D2168" s="4"/>
      <c r="E2168" s="4"/>
      <c r="F2168" s="4"/>
      <c r="G2168" s="4"/>
      <c r="H2168" s="4"/>
      <c r="I2168" s="4"/>
      <c r="J2168" s="4"/>
      <c r="K2168" s="4"/>
      <c r="L2168" s="4"/>
      <c r="M2168" s="4"/>
      <c r="N2168" s="4"/>
      <c r="O2168" s="4"/>
    </row>
    <row r="2169" spans="2:15" x14ac:dyDescent="0.2">
      <c r="B2169" s="4"/>
      <c r="C2169" s="6"/>
      <c r="D2169" s="4"/>
      <c r="E2169" s="4"/>
      <c r="F2169" s="4"/>
      <c r="G2169" s="4"/>
      <c r="H2169" s="4"/>
      <c r="I2169" s="4"/>
      <c r="J2169" s="4"/>
      <c r="K2169" s="4"/>
      <c r="L2169" s="4"/>
      <c r="M2169" s="4"/>
      <c r="N2169" s="4"/>
      <c r="O2169" s="4"/>
    </row>
    <row r="2170" spans="2:15" x14ac:dyDescent="0.2">
      <c r="B2170" s="4"/>
      <c r="C2170" s="6"/>
      <c r="D2170" s="4"/>
      <c r="E2170" s="4"/>
      <c r="F2170" s="4"/>
      <c r="G2170" s="4"/>
      <c r="H2170" s="4"/>
      <c r="I2170" s="4"/>
      <c r="J2170" s="4"/>
      <c r="K2170" s="4"/>
      <c r="L2170" s="4"/>
      <c r="M2170" s="4"/>
      <c r="N2170" s="4"/>
      <c r="O2170" s="4"/>
    </row>
    <row r="2171" spans="2:15" x14ac:dyDescent="0.2">
      <c r="B2171" s="4"/>
      <c r="C2171" s="6"/>
      <c r="D2171" s="4"/>
      <c r="E2171" s="4"/>
      <c r="F2171" s="4"/>
      <c r="G2171" s="4"/>
      <c r="H2171" s="4"/>
      <c r="I2171" s="4"/>
      <c r="J2171" s="4"/>
      <c r="K2171" s="4"/>
      <c r="L2171" s="4"/>
      <c r="M2171" s="4"/>
      <c r="N2171" s="4"/>
      <c r="O2171" s="4"/>
    </row>
    <row r="2172" spans="2:15" x14ac:dyDescent="0.2">
      <c r="B2172" s="4"/>
      <c r="C2172" s="6"/>
      <c r="D2172" s="4"/>
      <c r="E2172" s="4"/>
      <c r="F2172" s="4"/>
      <c r="G2172" s="4"/>
      <c r="H2172" s="4"/>
      <c r="I2172" s="4"/>
      <c r="J2172" s="4"/>
      <c r="K2172" s="4"/>
      <c r="L2172" s="4"/>
      <c r="M2172" s="4"/>
      <c r="N2172" s="4"/>
      <c r="O2172" s="4"/>
    </row>
    <row r="2173" spans="2:15" x14ac:dyDescent="0.2">
      <c r="B2173" s="4"/>
      <c r="C2173" s="6"/>
      <c r="D2173" s="4"/>
      <c r="E2173" s="4"/>
      <c r="F2173" s="4"/>
      <c r="G2173" s="4"/>
      <c r="H2173" s="4"/>
      <c r="I2173" s="4"/>
      <c r="J2173" s="4"/>
      <c r="K2173" s="4"/>
      <c r="L2173" s="4"/>
      <c r="M2173" s="4"/>
      <c r="N2173" s="4"/>
      <c r="O2173" s="4"/>
    </row>
    <row r="2174" spans="2:15" x14ac:dyDescent="0.2">
      <c r="B2174" s="4"/>
      <c r="C2174" s="6"/>
      <c r="D2174" s="4"/>
      <c r="E2174" s="4"/>
      <c r="F2174" s="4"/>
      <c r="G2174" s="4"/>
      <c r="H2174" s="4"/>
      <c r="I2174" s="4"/>
      <c r="J2174" s="4"/>
      <c r="K2174" s="4"/>
      <c r="L2174" s="4"/>
      <c r="M2174" s="4"/>
      <c r="N2174" s="4"/>
      <c r="O2174" s="4"/>
    </row>
    <row r="2175" spans="2:15" x14ac:dyDescent="0.2">
      <c r="B2175" s="4"/>
      <c r="C2175" s="6"/>
      <c r="D2175" s="4"/>
      <c r="E2175" s="4"/>
      <c r="F2175" s="4"/>
      <c r="G2175" s="4"/>
      <c r="H2175" s="4"/>
      <c r="I2175" s="4"/>
      <c r="J2175" s="4"/>
      <c r="K2175" s="4"/>
      <c r="L2175" s="4"/>
      <c r="M2175" s="4"/>
      <c r="N2175" s="4"/>
      <c r="O2175" s="4"/>
    </row>
    <row r="2176" spans="2:15" x14ac:dyDescent="0.2">
      <c r="B2176" s="4"/>
      <c r="C2176" s="6"/>
      <c r="D2176" s="4"/>
      <c r="E2176" s="4"/>
      <c r="F2176" s="4"/>
      <c r="G2176" s="4"/>
      <c r="H2176" s="4"/>
      <c r="I2176" s="4"/>
      <c r="J2176" s="4"/>
      <c r="K2176" s="4"/>
      <c r="L2176" s="4"/>
      <c r="M2176" s="4"/>
      <c r="N2176" s="4"/>
      <c r="O2176" s="4"/>
    </row>
    <row r="2177" spans="2:15" x14ac:dyDescent="0.2">
      <c r="B2177" s="4"/>
      <c r="C2177" s="6"/>
      <c r="D2177" s="4"/>
      <c r="E2177" s="4"/>
      <c r="F2177" s="4"/>
      <c r="G2177" s="4"/>
      <c r="H2177" s="4"/>
      <c r="I2177" s="4"/>
      <c r="J2177" s="4"/>
      <c r="K2177" s="4"/>
      <c r="L2177" s="4"/>
      <c r="M2177" s="4"/>
      <c r="N2177" s="4"/>
      <c r="O2177" s="4"/>
    </row>
    <row r="2178" spans="2:15" x14ac:dyDescent="0.2">
      <c r="B2178" s="4"/>
      <c r="C2178" s="6"/>
      <c r="D2178" s="4"/>
      <c r="E2178" s="4"/>
      <c r="F2178" s="4"/>
      <c r="G2178" s="4"/>
      <c r="H2178" s="4"/>
      <c r="I2178" s="4"/>
      <c r="J2178" s="4"/>
      <c r="K2178" s="4"/>
      <c r="L2178" s="4"/>
      <c r="M2178" s="4"/>
      <c r="N2178" s="4"/>
      <c r="O2178" s="4"/>
    </row>
    <row r="2179" spans="2:15" x14ac:dyDescent="0.2">
      <c r="B2179" s="4"/>
      <c r="C2179" s="6"/>
      <c r="D2179" s="4"/>
      <c r="E2179" s="4"/>
      <c r="F2179" s="4"/>
      <c r="G2179" s="4"/>
      <c r="H2179" s="4"/>
      <c r="I2179" s="4"/>
      <c r="J2179" s="4"/>
      <c r="K2179" s="4"/>
      <c r="L2179" s="4"/>
      <c r="M2179" s="4"/>
      <c r="N2179" s="4"/>
      <c r="O2179" s="4"/>
    </row>
    <row r="2180" spans="2:15" x14ac:dyDescent="0.2">
      <c r="B2180" s="4"/>
      <c r="C2180" s="6"/>
      <c r="D2180" s="4"/>
      <c r="E2180" s="4"/>
      <c r="F2180" s="4"/>
      <c r="G2180" s="4"/>
      <c r="H2180" s="4"/>
      <c r="I2180" s="4"/>
      <c r="J2180" s="4"/>
      <c r="K2180" s="4"/>
      <c r="L2180" s="4"/>
      <c r="M2180" s="4"/>
      <c r="N2180" s="4"/>
      <c r="O2180" s="4"/>
    </row>
    <row r="2181" spans="2:15" x14ac:dyDescent="0.2">
      <c r="B2181" s="4"/>
      <c r="C2181" s="6"/>
      <c r="D2181" s="4"/>
      <c r="E2181" s="4"/>
      <c r="F2181" s="4"/>
      <c r="G2181" s="4"/>
      <c r="H2181" s="4"/>
      <c r="I2181" s="4"/>
      <c r="J2181" s="4"/>
      <c r="K2181" s="4"/>
      <c r="L2181" s="4"/>
      <c r="M2181" s="4"/>
      <c r="N2181" s="4"/>
      <c r="O2181" s="4"/>
    </row>
    <row r="2182" spans="2:15" x14ac:dyDescent="0.2">
      <c r="B2182" s="4"/>
      <c r="C2182" s="6"/>
      <c r="D2182" s="4"/>
      <c r="E2182" s="4"/>
      <c r="F2182" s="4"/>
      <c r="G2182" s="4"/>
      <c r="H2182" s="4"/>
      <c r="I2182" s="4"/>
      <c r="J2182" s="4"/>
      <c r="K2182" s="4"/>
      <c r="L2182" s="4"/>
      <c r="M2182" s="4"/>
      <c r="N2182" s="4"/>
      <c r="O2182" s="4"/>
    </row>
    <row r="2183" spans="2:15" x14ac:dyDescent="0.2">
      <c r="B2183" s="4"/>
      <c r="C2183" s="6"/>
      <c r="D2183" s="4"/>
      <c r="E2183" s="4"/>
      <c r="F2183" s="4"/>
      <c r="G2183" s="4"/>
      <c r="H2183" s="4"/>
      <c r="I2183" s="4"/>
      <c r="J2183" s="4"/>
      <c r="K2183" s="4"/>
      <c r="L2183" s="4"/>
      <c r="M2183" s="4"/>
      <c r="N2183" s="4"/>
      <c r="O2183" s="4"/>
    </row>
    <row r="2184" spans="2:15" x14ac:dyDescent="0.2">
      <c r="B2184" s="4"/>
      <c r="C2184" s="6"/>
      <c r="D2184" s="4"/>
      <c r="E2184" s="4"/>
      <c r="F2184" s="4"/>
      <c r="G2184" s="4"/>
      <c r="H2184" s="4"/>
      <c r="I2184" s="4"/>
      <c r="J2184" s="4"/>
      <c r="K2184" s="4"/>
      <c r="L2184" s="4"/>
      <c r="M2184" s="4"/>
      <c r="N2184" s="4"/>
      <c r="O2184" s="4"/>
    </row>
    <row r="2185" spans="2:15" x14ac:dyDescent="0.2">
      <c r="B2185" s="4"/>
      <c r="C2185" s="6"/>
      <c r="D2185" s="4"/>
      <c r="E2185" s="4"/>
      <c r="F2185" s="4"/>
      <c r="G2185" s="4"/>
      <c r="H2185" s="4"/>
      <c r="I2185" s="4"/>
      <c r="J2185" s="4"/>
      <c r="K2185" s="4"/>
      <c r="L2185" s="4"/>
      <c r="M2185" s="4"/>
      <c r="N2185" s="4"/>
      <c r="O2185" s="4"/>
    </row>
    <row r="2186" spans="2:15" x14ac:dyDescent="0.2">
      <c r="B2186" s="4"/>
      <c r="C2186" s="6"/>
      <c r="D2186" s="4"/>
      <c r="E2186" s="4"/>
      <c r="F2186" s="4"/>
      <c r="G2186" s="4"/>
      <c r="H2186" s="4"/>
      <c r="I2186" s="4"/>
      <c r="J2186" s="4"/>
      <c r="K2186" s="4"/>
      <c r="L2186" s="4"/>
      <c r="M2186" s="4"/>
      <c r="N2186" s="4"/>
      <c r="O2186" s="4"/>
    </row>
    <row r="2187" spans="2:15" x14ac:dyDescent="0.2">
      <c r="B2187" s="4"/>
      <c r="C2187" s="6"/>
      <c r="D2187" s="4"/>
      <c r="E2187" s="4"/>
      <c r="F2187" s="4"/>
      <c r="G2187" s="4"/>
      <c r="H2187" s="4"/>
      <c r="I2187" s="4"/>
      <c r="J2187" s="4"/>
      <c r="K2187" s="4"/>
      <c r="L2187" s="4"/>
      <c r="M2187" s="4"/>
      <c r="N2187" s="4"/>
      <c r="O2187" s="4"/>
    </row>
    <row r="2188" spans="2:15" x14ac:dyDescent="0.2">
      <c r="B2188" s="4"/>
      <c r="C2188" s="6"/>
      <c r="D2188" s="4"/>
      <c r="E2188" s="4"/>
      <c r="F2188" s="4"/>
      <c r="G2188" s="4"/>
      <c r="H2188" s="4"/>
      <c r="I2188" s="4"/>
      <c r="J2188" s="4"/>
      <c r="K2188" s="4"/>
      <c r="L2188" s="4"/>
      <c r="M2188" s="4"/>
      <c r="N2188" s="4"/>
      <c r="O2188" s="4"/>
    </row>
    <row r="2189" spans="2:15" x14ac:dyDescent="0.2">
      <c r="B2189" s="4"/>
      <c r="C2189" s="6"/>
      <c r="D2189" s="4"/>
      <c r="E2189" s="4"/>
      <c r="F2189" s="4"/>
      <c r="G2189" s="4"/>
      <c r="H2189" s="4"/>
      <c r="I2189" s="4"/>
      <c r="J2189" s="4"/>
      <c r="K2189" s="4"/>
      <c r="L2189" s="4"/>
      <c r="M2189" s="4"/>
      <c r="N2189" s="4"/>
      <c r="O2189" s="4"/>
    </row>
    <row r="2190" spans="2:15" x14ac:dyDescent="0.2">
      <c r="B2190" s="4"/>
      <c r="C2190" s="6"/>
      <c r="D2190" s="4"/>
      <c r="E2190" s="4"/>
      <c r="F2190" s="4"/>
      <c r="G2190" s="4"/>
      <c r="H2190" s="4"/>
      <c r="I2190" s="4"/>
      <c r="J2190" s="4"/>
      <c r="K2190" s="4"/>
      <c r="L2190" s="4"/>
      <c r="M2190" s="4"/>
      <c r="N2190" s="4"/>
      <c r="O2190" s="4"/>
    </row>
    <row r="2191" spans="2:15" x14ac:dyDescent="0.2">
      <c r="B2191" s="4"/>
      <c r="C2191" s="6"/>
      <c r="D2191" s="4"/>
      <c r="E2191" s="4"/>
      <c r="F2191" s="4"/>
      <c r="G2191" s="4"/>
      <c r="H2191" s="4"/>
      <c r="I2191" s="4"/>
      <c r="J2191" s="4"/>
      <c r="K2191" s="4"/>
      <c r="L2191" s="4"/>
      <c r="M2191" s="4"/>
      <c r="N2191" s="4"/>
      <c r="O2191" s="4"/>
    </row>
    <row r="2192" spans="2:15" x14ac:dyDescent="0.2">
      <c r="B2192" s="4"/>
      <c r="C2192" s="6"/>
      <c r="D2192" s="4"/>
      <c r="E2192" s="4"/>
      <c r="F2192" s="4"/>
      <c r="G2192" s="4"/>
      <c r="H2192" s="4"/>
      <c r="I2192" s="4"/>
      <c r="J2192" s="4"/>
      <c r="K2192" s="4"/>
      <c r="L2192" s="4"/>
      <c r="M2192" s="4"/>
      <c r="N2192" s="4"/>
      <c r="O2192" s="4"/>
    </row>
    <row r="2193" spans="2:15" x14ac:dyDescent="0.2">
      <c r="B2193" s="4"/>
      <c r="C2193" s="6"/>
      <c r="D2193" s="4"/>
      <c r="E2193" s="4"/>
      <c r="F2193" s="4"/>
      <c r="G2193" s="4"/>
      <c r="H2193" s="4"/>
      <c r="I2193" s="4"/>
      <c r="J2193" s="4"/>
      <c r="K2193" s="4"/>
      <c r="L2193" s="4"/>
      <c r="M2193" s="4"/>
      <c r="N2193" s="4"/>
      <c r="O2193" s="4"/>
    </row>
    <row r="2194" spans="2:15" x14ac:dyDescent="0.2">
      <c r="B2194" s="4"/>
      <c r="C2194" s="6"/>
      <c r="D2194" s="4"/>
      <c r="E2194" s="4"/>
      <c r="F2194" s="4"/>
      <c r="G2194" s="4"/>
      <c r="H2194" s="4"/>
      <c r="I2194" s="4"/>
      <c r="J2194" s="4"/>
      <c r="K2194" s="4"/>
      <c r="L2194" s="4"/>
      <c r="M2194" s="4"/>
      <c r="N2194" s="4"/>
      <c r="O2194" s="4"/>
    </row>
    <row r="2195" spans="2:15" x14ac:dyDescent="0.2">
      <c r="B2195" s="4"/>
      <c r="C2195" s="6"/>
      <c r="D2195" s="4"/>
      <c r="E2195" s="4"/>
      <c r="F2195" s="4"/>
      <c r="G2195" s="4"/>
      <c r="H2195" s="4"/>
      <c r="I2195" s="4"/>
      <c r="J2195" s="4"/>
      <c r="K2195" s="4"/>
      <c r="L2195" s="4"/>
      <c r="M2195" s="4"/>
      <c r="N2195" s="4"/>
      <c r="O2195" s="4"/>
    </row>
    <row r="2196" spans="2:15" x14ac:dyDescent="0.2">
      <c r="B2196" s="4"/>
      <c r="C2196" s="6"/>
      <c r="D2196" s="4"/>
      <c r="E2196" s="4"/>
      <c r="F2196" s="4"/>
      <c r="G2196" s="4"/>
      <c r="H2196" s="4"/>
      <c r="I2196" s="4"/>
      <c r="J2196" s="4"/>
      <c r="K2196" s="4"/>
      <c r="L2196" s="4"/>
      <c r="M2196" s="4"/>
      <c r="N2196" s="4"/>
      <c r="O2196" s="4"/>
    </row>
    <row r="2197" spans="2:15" x14ac:dyDescent="0.2">
      <c r="B2197" s="4"/>
      <c r="C2197" s="6"/>
      <c r="D2197" s="4"/>
      <c r="E2197" s="4"/>
      <c r="F2197" s="4"/>
      <c r="G2197" s="4"/>
      <c r="H2197" s="4"/>
      <c r="I2197" s="4"/>
      <c r="J2197" s="4"/>
      <c r="K2197" s="4"/>
      <c r="L2197" s="4"/>
      <c r="M2197" s="4"/>
      <c r="N2197" s="4"/>
      <c r="O2197" s="4"/>
    </row>
    <row r="2198" spans="2:15" x14ac:dyDescent="0.2">
      <c r="B2198" s="4"/>
      <c r="C2198" s="6"/>
      <c r="D2198" s="4"/>
      <c r="E2198" s="4"/>
      <c r="F2198" s="4"/>
      <c r="G2198" s="4"/>
      <c r="H2198" s="4"/>
      <c r="I2198" s="4"/>
      <c r="J2198" s="4"/>
      <c r="K2198" s="4"/>
      <c r="L2198" s="4"/>
      <c r="M2198" s="4"/>
      <c r="N2198" s="4"/>
      <c r="O2198" s="4"/>
    </row>
    <row r="2199" spans="2:15" x14ac:dyDescent="0.2">
      <c r="B2199" s="4"/>
      <c r="C2199" s="6"/>
      <c r="D2199" s="4"/>
      <c r="E2199" s="4"/>
      <c r="F2199" s="4"/>
      <c r="G2199" s="4"/>
      <c r="H2199" s="4"/>
      <c r="I2199" s="4"/>
      <c r="J2199" s="4"/>
      <c r="K2199" s="4"/>
      <c r="L2199" s="4"/>
      <c r="M2199" s="4"/>
      <c r="N2199" s="4"/>
      <c r="O2199" s="4"/>
    </row>
    <row r="2200" spans="2:15" x14ac:dyDescent="0.2">
      <c r="B2200" s="4"/>
      <c r="C2200" s="6"/>
      <c r="D2200" s="4"/>
      <c r="E2200" s="4"/>
      <c r="F2200" s="4"/>
      <c r="G2200" s="4"/>
      <c r="H2200" s="4"/>
      <c r="I2200" s="4"/>
      <c r="J2200" s="4"/>
      <c r="K2200" s="4"/>
      <c r="L2200" s="4"/>
      <c r="M2200" s="4"/>
      <c r="N2200" s="4"/>
      <c r="O2200" s="4"/>
    </row>
    <row r="2201" spans="2:15" x14ac:dyDescent="0.2">
      <c r="B2201" s="4"/>
      <c r="C2201" s="6"/>
      <c r="D2201" s="4"/>
      <c r="E2201" s="4"/>
      <c r="F2201" s="4"/>
      <c r="G2201" s="4"/>
      <c r="H2201" s="4"/>
      <c r="I2201" s="4"/>
      <c r="J2201" s="4"/>
      <c r="K2201" s="4"/>
      <c r="L2201" s="4"/>
      <c r="M2201" s="4"/>
      <c r="N2201" s="4"/>
      <c r="O2201" s="4"/>
    </row>
    <row r="2202" spans="2:15" x14ac:dyDescent="0.2">
      <c r="B2202" s="4"/>
      <c r="C2202" s="6"/>
      <c r="D2202" s="4"/>
      <c r="E2202" s="4"/>
      <c r="F2202" s="4"/>
      <c r="G2202" s="4"/>
      <c r="H2202" s="4"/>
      <c r="I2202" s="4"/>
      <c r="J2202" s="4"/>
      <c r="K2202" s="4"/>
      <c r="L2202" s="4"/>
      <c r="M2202" s="4"/>
      <c r="N2202" s="4"/>
      <c r="O2202" s="4"/>
    </row>
    <row r="2203" spans="2:15" x14ac:dyDescent="0.2">
      <c r="B2203" s="4"/>
      <c r="C2203" s="6"/>
      <c r="D2203" s="4"/>
      <c r="E2203" s="4"/>
      <c r="F2203" s="4"/>
      <c r="G2203" s="4"/>
      <c r="H2203" s="4"/>
      <c r="I2203" s="4"/>
      <c r="J2203" s="4"/>
      <c r="K2203" s="4"/>
      <c r="L2203" s="4"/>
      <c r="M2203" s="4"/>
      <c r="N2203" s="4"/>
      <c r="O2203" s="4"/>
    </row>
    <row r="2204" spans="2:15" x14ac:dyDescent="0.2">
      <c r="B2204" s="4"/>
      <c r="C2204" s="6"/>
      <c r="D2204" s="4"/>
      <c r="E2204" s="4"/>
      <c r="F2204" s="4"/>
      <c r="G2204" s="4"/>
      <c r="H2204" s="4"/>
      <c r="I2204" s="4"/>
      <c r="J2204" s="4"/>
      <c r="K2204" s="4"/>
      <c r="L2204" s="4"/>
      <c r="M2204" s="4"/>
      <c r="N2204" s="4"/>
      <c r="O2204" s="4"/>
    </row>
    <row r="2205" spans="2:15" x14ac:dyDescent="0.2">
      <c r="B2205" s="4"/>
      <c r="C2205" s="6"/>
      <c r="D2205" s="4"/>
      <c r="E2205" s="4"/>
      <c r="F2205" s="4"/>
      <c r="G2205" s="4"/>
      <c r="H2205" s="4"/>
      <c r="I2205" s="4"/>
      <c r="J2205" s="4"/>
      <c r="K2205" s="4"/>
      <c r="L2205" s="4"/>
      <c r="M2205" s="4"/>
      <c r="N2205" s="4"/>
      <c r="O2205" s="4"/>
    </row>
    <row r="2206" spans="2:15" x14ac:dyDescent="0.2">
      <c r="B2206" s="4"/>
      <c r="C2206" s="6"/>
      <c r="D2206" s="4"/>
      <c r="E2206" s="4"/>
      <c r="F2206" s="4"/>
      <c r="G2206" s="4"/>
      <c r="H2206" s="4"/>
      <c r="I2206" s="4"/>
      <c r="J2206" s="4"/>
      <c r="K2206" s="4"/>
      <c r="L2206" s="4"/>
      <c r="M2206" s="4"/>
      <c r="N2206" s="4"/>
      <c r="O2206" s="4"/>
    </row>
    <row r="2207" spans="2:15" x14ac:dyDescent="0.2">
      <c r="B2207" s="4"/>
      <c r="C2207" s="6"/>
      <c r="D2207" s="4"/>
      <c r="E2207" s="4"/>
      <c r="F2207" s="4"/>
      <c r="G2207" s="4"/>
      <c r="H2207" s="4"/>
      <c r="I2207" s="4"/>
      <c r="J2207" s="4"/>
      <c r="K2207" s="4"/>
      <c r="L2207" s="4"/>
      <c r="M2207" s="4"/>
      <c r="N2207" s="4"/>
      <c r="O2207" s="4"/>
    </row>
    <row r="2208" spans="2:15" x14ac:dyDescent="0.2">
      <c r="B2208" s="4"/>
      <c r="C2208" s="6"/>
      <c r="D2208" s="4"/>
      <c r="E2208" s="4"/>
      <c r="F2208" s="4"/>
      <c r="G2208" s="4"/>
      <c r="H2208" s="4"/>
      <c r="I2208" s="4"/>
      <c r="J2208" s="4"/>
      <c r="K2208" s="4"/>
      <c r="L2208" s="4"/>
      <c r="M2208" s="4"/>
      <c r="N2208" s="4"/>
      <c r="O2208" s="4"/>
    </row>
    <row r="2209" spans="2:15" x14ac:dyDescent="0.2">
      <c r="B2209" s="4"/>
      <c r="C2209" s="6"/>
      <c r="D2209" s="4"/>
      <c r="E2209" s="4"/>
      <c r="F2209" s="4"/>
      <c r="G2209" s="4"/>
      <c r="H2209" s="4"/>
      <c r="I2209" s="4"/>
      <c r="J2209" s="4"/>
      <c r="K2209" s="4"/>
      <c r="L2209" s="4"/>
      <c r="M2209" s="4"/>
      <c r="N2209" s="4"/>
      <c r="O2209" s="4"/>
    </row>
    <row r="2210" spans="2:15" x14ac:dyDescent="0.2">
      <c r="B2210" s="4"/>
      <c r="C2210" s="6"/>
      <c r="D2210" s="4"/>
      <c r="E2210" s="4"/>
      <c r="F2210" s="4"/>
      <c r="G2210" s="4"/>
      <c r="H2210" s="4"/>
      <c r="I2210" s="4"/>
      <c r="J2210" s="4"/>
      <c r="K2210" s="4"/>
      <c r="L2210" s="4"/>
      <c r="M2210" s="4"/>
      <c r="N2210" s="4"/>
      <c r="O2210" s="4"/>
    </row>
    <row r="2211" spans="2:15" x14ac:dyDescent="0.2">
      <c r="B2211" s="4"/>
      <c r="C2211" s="6"/>
      <c r="D2211" s="4"/>
      <c r="E2211" s="4"/>
      <c r="F2211" s="4"/>
      <c r="G2211" s="4"/>
      <c r="H2211" s="4"/>
      <c r="I2211" s="4"/>
      <c r="J2211" s="4"/>
      <c r="K2211" s="4"/>
      <c r="L2211" s="4"/>
      <c r="M2211" s="4"/>
      <c r="N2211" s="4"/>
      <c r="O2211" s="4"/>
    </row>
    <row r="2212" spans="2:15" x14ac:dyDescent="0.2">
      <c r="B2212" s="4"/>
      <c r="C2212" s="6"/>
      <c r="D2212" s="4"/>
      <c r="E2212" s="4"/>
      <c r="F2212" s="4"/>
      <c r="G2212" s="4"/>
      <c r="H2212" s="4"/>
      <c r="I2212" s="4"/>
      <c r="J2212" s="4"/>
      <c r="K2212" s="4"/>
      <c r="L2212" s="4"/>
      <c r="M2212" s="4"/>
      <c r="N2212" s="4"/>
      <c r="O2212" s="4"/>
    </row>
    <row r="2213" spans="2:15" x14ac:dyDescent="0.2">
      <c r="B2213" s="4"/>
      <c r="C2213" s="6"/>
      <c r="D2213" s="4"/>
      <c r="E2213" s="4"/>
      <c r="F2213" s="4"/>
      <c r="G2213" s="4"/>
      <c r="H2213" s="4"/>
      <c r="I2213" s="4"/>
      <c r="J2213" s="4"/>
      <c r="K2213" s="4"/>
      <c r="L2213" s="4"/>
      <c r="M2213" s="4"/>
      <c r="N2213" s="4"/>
      <c r="O2213" s="4"/>
    </row>
    <row r="2214" spans="2:15" x14ac:dyDescent="0.2">
      <c r="B2214" s="4"/>
      <c r="C2214" s="6"/>
      <c r="D2214" s="4"/>
      <c r="E2214" s="4"/>
      <c r="F2214" s="4"/>
      <c r="G2214" s="4"/>
      <c r="H2214" s="4"/>
      <c r="I2214" s="4"/>
      <c r="J2214" s="4"/>
      <c r="K2214" s="4"/>
      <c r="L2214" s="4"/>
      <c r="M2214" s="4"/>
      <c r="N2214" s="4"/>
      <c r="O2214" s="4"/>
    </row>
    <row r="2215" spans="2:15" x14ac:dyDescent="0.2">
      <c r="B2215" s="4"/>
      <c r="C2215" s="6"/>
      <c r="D2215" s="4"/>
      <c r="E2215" s="4"/>
      <c r="F2215" s="4"/>
      <c r="G2215" s="4"/>
      <c r="H2215" s="4"/>
      <c r="I2215" s="4"/>
      <c r="J2215" s="4"/>
      <c r="K2215" s="4"/>
      <c r="L2215" s="4"/>
      <c r="M2215" s="4"/>
      <c r="N2215" s="4"/>
      <c r="O2215" s="4"/>
    </row>
    <row r="2216" spans="2:15" x14ac:dyDescent="0.2">
      <c r="B2216" s="4"/>
      <c r="C2216" s="6"/>
      <c r="D2216" s="4"/>
      <c r="E2216" s="4"/>
      <c r="F2216" s="4"/>
      <c r="G2216" s="4"/>
      <c r="H2216" s="4"/>
      <c r="I2216" s="4"/>
      <c r="J2216" s="4"/>
      <c r="K2216" s="4"/>
      <c r="L2216" s="4"/>
      <c r="M2216" s="4"/>
      <c r="N2216" s="4"/>
      <c r="O2216" s="4"/>
    </row>
    <row r="2217" spans="2:15" x14ac:dyDescent="0.2">
      <c r="B2217" s="4"/>
      <c r="C2217" s="6"/>
      <c r="D2217" s="4"/>
      <c r="E2217" s="4"/>
      <c r="F2217" s="4"/>
      <c r="G2217" s="4"/>
      <c r="H2217" s="4"/>
      <c r="I2217" s="4"/>
      <c r="J2217" s="4"/>
      <c r="K2217" s="4"/>
      <c r="L2217" s="4"/>
      <c r="M2217" s="4"/>
      <c r="N2217" s="4"/>
      <c r="O2217" s="4"/>
    </row>
    <row r="2218" spans="2:15" x14ac:dyDescent="0.2">
      <c r="B2218" s="4"/>
      <c r="C2218" s="6"/>
      <c r="D2218" s="4"/>
      <c r="E2218" s="4"/>
      <c r="F2218" s="4"/>
      <c r="G2218" s="4"/>
      <c r="H2218" s="4"/>
      <c r="I2218" s="4"/>
      <c r="J2218" s="4"/>
      <c r="K2218" s="4"/>
      <c r="L2218" s="4"/>
      <c r="M2218" s="4"/>
      <c r="N2218" s="4"/>
      <c r="O2218" s="4"/>
    </row>
    <row r="2219" spans="2:15" x14ac:dyDescent="0.2">
      <c r="B2219" s="4"/>
      <c r="C2219" s="6"/>
      <c r="D2219" s="4"/>
      <c r="E2219" s="4"/>
      <c r="F2219" s="4"/>
      <c r="G2219" s="4"/>
      <c r="H2219" s="4"/>
      <c r="I2219" s="4"/>
      <c r="J2219" s="4"/>
      <c r="K2219" s="4"/>
      <c r="L2219" s="4"/>
      <c r="M2219" s="4"/>
      <c r="N2219" s="4"/>
      <c r="O2219" s="4"/>
    </row>
    <row r="2220" spans="2:15" x14ac:dyDescent="0.2">
      <c r="B2220" s="4"/>
      <c r="C2220" s="6"/>
      <c r="D2220" s="4"/>
      <c r="E2220" s="4"/>
      <c r="F2220" s="4"/>
      <c r="G2220" s="4"/>
      <c r="H2220" s="4"/>
      <c r="I2220" s="4"/>
      <c r="J2220" s="4"/>
      <c r="K2220" s="4"/>
      <c r="L2220" s="4"/>
      <c r="M2220" s="4"/>
      <c r="N2220" s="4"/>
      <c r="O2220" s="4"/>
    </row>
    <row r="2221" spans="2:15" x14ac:dyDescent="0.2">
      <c r="B2221" s="4"/>
      <c r="C2221" s="6"/>
      <c r="D2221" s="4"/>
      <c r="E2221" s="4"/>
      <c r="F2221" s="4"/>
      <c r="G2221" s="4"/>
      <c r="H2221" s="4"/>
      <c r="I2221" s="4"/>
      <c r="J2221" s="4"/>
      <c r="K2221" s="4"/>
      <c r="L2221" s="4"/>
      <c r="M2221" s="4"/>
      <c r="N2221" s="4"/>
      <c r="O2221" s="4"/>
    </row>
    <row r="2222" spans="2:15" x14ac:dyDescent="0.2">
      <c r="B2222" s="4"/>
      <c r="C2222" s="6"/>
      <c r="D2222" s="4"/>
      <c r="E2222" s="4"/>
      <c r="F2222" s="4"/>
      <c r="G2222" s="4"/>
      <c r="H2222" s="4"/>
      <c r="I2222" s="4"/>
      <c r="J2222" s="4"/>
      <c r="K2222" s="4"/>
      <c r="L2222" s="4"/>
      <c r="M2222" s="4"/>
      <c r="N2222" s="4"/>
      <c r="O2222" s="4"/>
    </row>
    <row r="2223" spans="2:15" x14ac:dyDescent="0.2">
      <c r="B2223" s="4"/>
      <c r="C2223" s="6"/>
      <c r="D2223" s="4"/>
      <c r="E2223" s="4"/>
      <c r="F2223" s="4"/>
      <c r="G2223" s="4"/>
      <c r="H2223" s="4"/>
      <c r="I2223" s="4"/>
      <c r="J2223" s="4"/>
      <c r="K2223" s="4"/>
      <c r="L2223" s="4"/>
      <c r="M2223" s="4"/>
      <c r="N2223" s="4"/>
      <c r="O2223" s="4"/>
    </row>
    <row r="2224" spans="2:15" x14ac:dyDescent="0.2">
      <c r="B2224" s="4"/>
      <c r="C2224" s="6"/>
      <c r="D2224" s="4"/>
      <c r="E2224" s="4"/>
      <c r="F2224" s="4"/>
      <c r="G2224" s="4"/>
      <c r="H2224" s="4"/>
      <c r="I2224" s="4"/>
      <c r="J2224" s="4"/>
      <c r="K2224" s="4"/>
      <c r="L2224" s="4"/>
      <c r="M2224" s="4"/>
      <c r="N2224" s="4"/>
      <c r="O2224" s="4"/>
    </row>
    <row r="2225" spans="2:15" x14ac:dyDescent="0.2">
      <c r="B2225" s="4"/>
      <c r="C2225" s="6"/>
      <c r="D2225" s="4"/>
      <c r="E2225" s="4"/>
      <c r="F2225" s="4"/>
      <c r="G2225" s="4"/>
      <c r="H2225" s="4"/>
      <c r="I2225" s="4"/>
      <c r="J2225" s="4"/>
      <c r="K2225" s="4"/>
      <c r="L2225" s="4"/>
      <c r="M2225" s="4"/>
      <c r="N2225" s="4"/>
      <c r="O2225" s="4"/>
    </row>
    <row r="2226" spans="2:15" x14ac:dyDescent="0.2">
      <c r="B2226" s="4"/>
      <c r="C2226" s="6"/>
      <c r="D2226" s="4"/>
      <c r="E2226" s="4"/>
      <c r="F2226" s="4"/>
      <c r="G2226" s="4"/>
      <c r="H2226" s="4"/>
      <c r="I2226" s="4"/>
      <c r="J2226" s="4"/>
      <c r="K2226" s="4"/>
      <c r="L2226" s="4"/>
      <c r="M2226" s="4"/>
      <c r="N2226" s="4"/>
      <c r="O2226" s="4"/>
    </row>
    <row r="2227" spans="2:15" x14ac:dyDescent="0.2">
      <c r="B2227" s="4"/>
      <c r="C2227" s="6"/>
      <c r="D2227" s="4"/>
      <c r="E2227" s="4"/>
      <c r="F2227" s="4"/>
      <c r="G2227" s="4"/>
      <c r="H2227" s="4"/>
      <c r="I2227" s="4"/>
      <c r="J2227" s="4"/>
      <c r="K2227" s="4"/>
      <c r="L2227" s="4"/>
      <c r="M2227" s="4"/>
      <c r="N2227" s="4"/>
      <c r="O2227" s="4"/>
    </row>
    <row r="2228" spans="2:15" x14ac:dyDescent="0.2">
      <c r="B2228" s="4"/>
      <c r="C2228" s="6"/>
      <c r="D2228" s="4"/>
      <c r="E2228" s="4"/>
      <c r="F2228" s="4"/>
      <c r="G2228" s="4"/>
      <c r="H2228" s="4"/>
      <c r="I2228" s="4"/>
      <c r="J2228" s="4"/>
      <c r="K2228" s="4"/>
      <c r="L2228" s="4"/>
      <c r="M2228" s="4"/>
      <c r="N2228" s="4"/>
      <c r="O2228" s="4"/>
    </row>
    <row r="2229" spans="2:15" x14ac:dyDescent="0.2">
      <c r="B2229" s="4"/>
      <c r="C2229" s="6"/>
      <c r="D2229" s="4"/>
      <c r="E2229" s="4"/>
      <c r="F2229" s="4"/>
      <c r="G2229" s="4"/>
      <c r="H2229" s="4"/>
      <c r="I2229" s="4"/>
      <c r="J2229" s="4"/>
      <c r="K2229" s="4"/>
      <c r="L2229" s="4"/>
      <c r="M2229" s="4"/>
      <c r="N2229" s="4"/>
      <c r="O2229" s="4"/>
    </row>
    <row r="2230" spans="2:15" x14ac:dyDescent="0.2">
      <c r="B2230" s="4"/>
      <c r="C2230" s="6"/>
      <c r="D2230" s="4"/>
      <c r="E2230" s="4"/>
      <c r="F2230" s="4"/>
      <c r="G2230" s="4"/>
      <c r="H2230" s="4"/>
      <c r="I2230" s="4"/>
      <c r="J2230" s="4"/>
      <c r="K2230" s="4"/>
      <c r="L2230" s="4"/>
      <c r="M2230" s="4"/>
      <c r="N2230" s="4"/>
      <c r="O2230" s="4"/>
    </row>
    <row r="2231" spans="2:15" x14ac:dyDescent="0.2">
      <c r="B2231" s="4"/>
      <c r="C2231" s="6"/>
      <c r="D2231" s="4"/>
      <c r="E2231" s="4"/>
      <c r="F2231" s="4"/>
      <c r="G2231" s="4"/>
      <c r="H2231" s="4"/>
      <c r="I2231" s="4"/>
      <c r="J2231" s="4"/>
      <c r="K2231" s="4"/>
      <c r="L2231" s="4"/>
      <c r="M2231" s="4"/>
      <c r="N2231" s="4"/>
      <c r="O2231" s="4"/>
    </row>
    <row r="2232" spans="2:15" x14ac:dyDescent="0.2">
      <c r="B2232" s="4"/>
      <c r="C2232" s="6"/>
      <c r="D2232" s="4"/>
      <c r="E2232" s="4"/>
      <c r="F2232" s="4"/>
      <c r="G2232" s="4"/>
      <c r="H2232" s="4"/>
      <c r="I2232" s="4"/>
      <c r="J2232" s="4"/>
      <c r="K2232" s="4"/>
      <c r="L2232" s="4"/>
      <c r="M2232" s="4"/>
      <c r="N2232" s="4"/>
      <c r="O2232" s="4"/>
    </row>
    <row r="2233" spans="2:15" x14ac:dyDescent="0.2">
      <c r="B2233" s="4"/>
      <c r="C2233" s="6"/>
      <c r="D2233" s="4"/>
      <c r="E2233" s="4"/>
      <c r="F2233" s="4"/>
      <c r="G2233" s="4"/>
      <c r="H2233" s="4"/>
      <c r="I2233" s="4"/>
      <c r="J2233" s="4"/>
      <c r="K2233" s="4"/>
      <c r="L2233" s="4"/>
      <c r="M2233" s="4"/>
      <c r="N2233" s="4"/>
      <c r="O2233" s="4"/>
    </row>
    <row r="2234" spans="2:15" x14ac:dyDescent="0.2">
      <c r="B2234" s="4"/>
      <c r="C2234" s="6"/>
      <c r="D2234" s="4"/>
      <c r="E2234" s="4"/>
      <c r="F2234" s="4"/>
      <c r="G2234" s="4"/>
      <c r="H2234" s="4"/>
      <c r="I2234" s="4"/>
      <c r="J2234" s="4"/>
      <c r="K2234" s="4"/>
      <c r="L2234" s="4"/>
      <c r="M2234" s="4"/>
      <c r="N2234" s="4"/>
      <c r="O2234" s="4"/>
    </row>
    <row r="2235" spans="2:15" x14ac:dyDescent="0.2">
      <c r="B2235" s="4"/>
      <c r="C2235" s="6"/>
      <c r="D2235" s="4"/>
      <c r="E2235" s="4"/>
      <c r="F2235" s="4"/>
      <c r="G2235" s="4"/>
      <c r="H2235" s="4"/>
      <c r="I2235" s="4"/>
      <c r="J2235" s="4"/>
      <c r="K2235" s="4"/>
      <c r="L2235" s="4"/>
      <c r="M2235" s="4"/>
      <c r="N2235" s="4"/>
      <c r="O2235" s="4"/>
    </row>
    <row r="2236" spans="2:15" x14ac:dyDescent="0.2">
      <c r="B2236" s="4"/>
      <c r="C2236" s="6"/>
      <c r="D2236" s="4"/>
      <c r="E2236" s="4"/>
      <c r="F2236" s="4"/>
      <c r="G2236" s="4"/>
      <c r="H2236" s="4"/>
      <c r="I2236" s="4"/>
      <c r="J2236" s="4"/>
      <c r="K2236" s="4"/>
      <c r="L2236" s="4"/>
      <c r="M2236" s="4"/>
      <c r="N2236" s="4"/>
      <c r="O2236" s="4"/>
    </row>
    <row r="2237" spans="2:15" x14ac:dyDescent="0.2">
      <c r="B2237" s="4"/>
      <c r="C2237" s="6"/>
      <c r="D2237" s="4"/>
      <c r="E2237" s="4"/>
      <c r="F2237" s="4"/>
      <c r="G2237" s="4"/>
      <c r="H2237" s="4"/>
      <c r="I2237" s="4"/>
      <c r="J2237" s="4"/>
      <c r="K2237" s="4"/>
      <c r="L2237" s="4"/>
      <c r="M2237" s="4"/>
      <c r="N2237" s="4"/>
      <c r="O2237" s="4"/>
    </row>
    <row r="2238" spans="2:15" x14ac:dyDescent="0.2">
      <c r="B2238" s="4"/>
      <c r="C2238" s="6"/>
      <c r="D2238" s="4"/>
      <c r="E2238" s="4"/>
      <c r="F2238" s="4"/>
      <c r="G2238" s="4"/>
      <c r="H2238" s="4"/>
      <c r="I2238" s="4"/>
      <c r="J2238" s="4"/>
      <c r="K2238" s="4"/>
      <c r="L2238" s="4"/>
      <c r="M2238" s="4"/>
      <c r="N2238" s="4"/>
      <c r="O2238" s="4"/>
    </row>
    <row r="2239" spans="2:15" x14ac:dyDescent="0.2">
      <c r="B2239" s="4"/>
      <c r="C2239" s="6"/>
      <c r="D2239" s="4"/>
      <c r="E2239" s="4"/>
      <c r="F2239" s="4"/>
      <c r="G2239" s="4"/>
      <c r="H2239" s="4"/>
      <c r="I2239" s="4"/>
      <c r="J2239" s="4"/>
      <c r="K2239" s="4"/>
      <c r="L2239" s="4"/>
      <c r="M2239" s="4"/>
      <c r="N2239" s="4"/>
      <c r="O2239" s="4"/>
    </row>
    <row r="2240" spans="2:15" x14ac:dyDescent="0.2">
      <c r="B2240" s="4"/>
      <c r="C2240" s="6"/>
      <c r="D2240" s="4"/>
      <c r="E2240" s="4"/>
      <c r="F2240" s="4"/>
      <c r="G2240" s="4"/>
      <c r="H2240" s="4"/>
      <c r="I2240" s="4"/>
      <c r="J2240" s="4"/>
      <c r="K2240" s="4"/>
      <c r="L2240" s="4"/>
      <c r="M2240" s="4"/>
      <c r="N2240" s="4"/>
      <c r="O2240" s="4"/>
    </row>
    <row r="2241" spans="2:15" x14ac:dyDescent="0.2">
      <c r="B2241" s="4"/>
      <c r="C2241" s="6"/>
      <c r="D2241" s="4"/>
      <c r="E2241" s="4"/>
      <c r="F2241" s="4"/>
      <c r="G2241" s="4"/>
      <c r="H2241" s="4"/>
      <c r="I2241" s="4"/>
      <c r="J2241" s="4"/>
      <c r="K2241" s="4"/>
      <c r="L2241" s="4"/>
      <c r="M2241" s="4"/>
      <c r="N2241" s="4"/>
      <c r="O2241" s="4"/>
    </row>
    <row r="2242" spans="2:15" x14ac:dyDescent="0.2">
      <c r="B2242" s="4"/>
      <c r="C2242" s="6"/>
      <c r="D2242" s="4"/>
      <c r="E2242" s="4"/>
      <c r="F2242" s="4"/>
      <c r="G2242" s="4"/>
      <c r="H2242" s="4"/>
      <c r="I2242" s="4"/>
      <c r="J2242" s="4"/>
      <c r="K2242" s="4"/>
      <c r="L2242" s="4"/>
      <c r="M2242" s="4"/>
      <c r="N2242" s="4"/>
      <c r="O2242" s="4"/>
    </row>
    <row r="2243" spans="2:15" x14ac:dyDescent="0.2">
      <c r="B2243" s="4"/>
      <c r="C2243" s="6"/>
      <c r="D2243" s="4"/>
      <c r="E2243" s="4"/>
      <c r="F2243" s="4"/>
      <c r="G2243" s="4"/>
      <c r="H2243" s="4"/>
      <c r="I2243" s="4"/>
      <c r="J2243" s="4"/>
      <c r="K2243" s="4"/>
      <c r="L2243" s="4"/>
      <c r="M2243" s="4"/>
      <c r="N2243" s="4"/>
      <c r="O2243" s="4"/>
    </row>
    <row r="2244" spans="2:15" x14ac:dyDescent="0.2">
      <c r="B2244" s="4"/>
      <c r="C2244" s="6"/>
      <c r="D2244" s="4"/>
      <c r="E2244" s="4"/>
      <c r="F2244" s="4"/>
      <c r="G2244" s="4"/>
      <c r="H2244" s="4"/>
      <c r="I2244" s="4"/>
      <c r="J2244" s="4"/>
      <c r="K2244" s="4"/>
      <c r="L2244" s="4"/>
      <c r="M2244" s="4"/>
      <c r="N2244" s="4"/>
      <c r="O2244" s="4"/>
    </row>
    <row r="2245" spans="2:15" x14ac:dyDescent="0.2">
      <c r="B2245" s="4"/>
      <c r="C2245" s="6"/>
      <c r="D2245" s="4"/>
      <c r="E2245" s="4"/>
      <c r="F2245" s="4"/>
      <c r="G2245" s="4"/>
      <c r="H2245" s="4"/>
      <c r="I2245" s="4"/>
      <c r="J2245" s="4"/>
      <c r="K2245" s="4"/>
      <c r="L2245" s="4"/>
      <c r="M2245" s="4"/>
      <c r="N2245" s="4"/>
      <c r="O2245" s="4"/>
    </row>
    <row r="2246" spans="2:15" x14ac:dyDescent="0.2">
      <c r="B2246" s="4"/>
      <c r="C2246" s="6"/>
      <c r="D2246" s="4"/>
      <c r="E2246" s="4"/>
      <c r="F2246" s="4"/>
      <c r="G2246" s="4"/>
      <c r="H2246" s="4"/>
      <c r="I2246" s="4"/>
      <c r="J2246" s="4"/>
      <c r="K2246" s="4"/>
      <c r="L2246" s="4"/>
      <c r="M2246" s="4"/>
      <c r="N2246" s="4"/>
      <c r="O2246" s="4"/>
    </row>
    <row r="2247" spans="2:15" x14ac:dyDescent="0.2">
      <c r="B2247" s="4"/>
      <c r="C2247" s="6"/>
      <c r="D2247" s="4"/>
      <c r="E2247" s="4"/>
      <c r="F2247" s="4"/>
      <c r="G2247" s="4"/>
      <c r="H2247" s="4"/>
      <c r="I2247" s="4"/>
      <c r="J2247" s="4"/>
      <c r="K2247" s="4"/>
      <c r="L2247" s="4"/>
      <c r="M2247" s="4"/>
      <c r="N2247" s="4"/>
      <c r="O2247" s="4"/>
    </row>
    <row r="2248" spans="2:15" x14ac:dyDescent="0.2">
      <c r="B2248" s="4"/>
      <c r="C2248" s="6"/>
      <c r="D2248" s="4"/>
      <c r="E2248" s="4"/>
      <c r="F2248" s="4"/>
      <c r="G2248" s="4"/>
      <c r="H2248" s="4"/>
      <c r="I2248" s="4"/>
      <c r="J2248" s="4"/>
      <c r="K2248" s="4"/>
      <c r="L2248" s="4"/>
      <c r="M2248" s="4"/>
      <c r="N2248" s="4"/>
      <c r="O2248" s="4"/>
    </row>
    <row r="2249" spans="2:15" x14ac:dyDescent="0.2">
      <c r="B2249" s="4"/>
      <c r="C2249" s="6"/>
      <c r="D2249" s="4"/>
      <c r="E2249" s="4"/>
      <c r="F2249" s="4"/>
      <c r="G2249" s="4"/>
      <c r="H2249" s="4"/>
      <c r="I2249" s="4"/>
      <c r="J2249" s="4"/>
      <c r="K2249" s="4"/>
      <c r="L2249" s="4"/>
      <c r="M2249" s="4"/>
      <c r="N2249" s="4"/>
      <c r="O2249" s="4"/>
    </row>
    <row r="2250" spans="2:15" x14ac:dyDescent="0.2">
      <c r="B2250" s="4"/>
      <c r="C2250" s="6"/>
      <c r="D2250" s="4"/>
      <c r="E2250" s="4"/>
      <c r="F2250" s="4"/>
      <c r="G2250" s="4"/>
      <c r="H2250" s="4"/>
      <c r="I2250" s="4"/>
      <c r="J2250" s="4"/>
      <c r="K2250" s="4"/>
      <c r="L2250" s="4"/>
      <c r="M2250" s="4"/>
      <c r="N2250" s="4"/>
      <c r="O2250" s="4"/>
    </row>
    <row r="2251" spans="2:15" x14ac:dyDescent="0.2">
      <c r="B2251" s="4"/>
      <c r="C2251" s="6"/>
      <c r="D2251" s="4"/>
      <c r="E2251" s="4"/>
      <c r="F2251" s="4"/>
      <c r="G2251" s="4"/>
      <c r="H2251" s="4"/>
      <c r="I2251" s="4"/>
      <c r="J2251" s="4"/>
      <c r="K2251" s="4"/>
      <c r="L2251" s="4"/>
      <c r="M2251" s="4"/>
      <c r="N2251" s="4"/>
      <c r="O2251" s="4"/>
    </row>
    <row r="2252" spans="2:15" x14ac:dyDescent="0.2">
      <c r="B2252" s="4"/>
      <c r="C2252" s="6"/>
      <c r="D2252" s="4"/>
      <c r="E2252" s="4"/>
      <c r="F2252" s="4"/>
      <c r="G2252" s="4"/>
      <c r="H2252" s="4"/>
      <c r="I2252" s="4"/>
      <c r="J2252" s="4"/>
      <c r="K2252" s="4"/>
      <c r="L2252" s="4"/>
      <c r="M2252" s="4"/>
      <c r="N2252" s="4"/>
      <c r="O2252" s="4"/>
    </row>
    <row r="2253" spans="2:15" x14ac:dyDescent="0.2">
      <c r="B2253" s="4"/>
      <c r="C2253" s="6"/>
      <c r="D2253" s="4"/>
      <c r="E2253" s="4"/>
      <c r="F2253" s="4"/>
      <c r="G2253" s="4"/>
      <c r="H2253" s="4"/>
      <c r="I2253" s="4"/>
      <c r="J2253" s="4"/>
      <c r="K2253" s="4"/>
      <c r="L2253" s="4"/>
      <c r="M2253" s="4"/>
      <c r="N2253" s="4"/>
      <c r="O2253" s="4"/>
    </row>
    <row r="2254" spans="2:15" x14ac:dyDescent="0.2">
      <c r="B2254" s="4"/>
      <c r="C2254" s="6"/>
      <c r="D2254" s="4"/>
      <c r="E2254" s="4"/>
      <c r="F2254" s="4"/>
      <c r="G2254" s="4"/>
      <c r="H2254" s="4"/>
      <c r="I2254" s="4"/>
      <c r="J2254" s="4"/>
      <c r="K2254" s="4"/>
      <c r="L2254" s="4"/>
      <c r="M2254" s="4"/>
      <c r="N2254" s="4"/>
      <c r="O2254" s="4"/>
    </row>
    <row r="2255" spans="2:15" x14ac:dyDescent="0.2">
      <c r="B2255" s="4"/>
      <c r="C2255" s="6"/>
      <c r="D2255" s="4"/>
      <c r="E2255" s="4"/>
      <c r="F2255" s="4"/>
      <c r="G2255" s="4"/>
      <c r="H2255" s="4"/>
      <c r="I2255" s="4"/>
      <c r="J2255" s="4"/>
      <c r="K2255" s="4"/>
      <c r="L2255" s="4"/>
      <c r="M2255" s="4"/>
      <c r="N2255" s="4"/>
      <c r="O2255" s="4"/>
    </row>
    <row r="2256" spans="2:15" x14ac:dyDescent="0.2">
      <c r="B2256" s="4"/>
      <c r="C2256" s="6"/>
      <c r="D2256" s="4"/>
      <c r="E2256" s="4"/>
      <c r="F2256" s="4"/>
      <c r="G2256" s="4"/>
      <c r="H2256" s="4"/>
      <c r="I2256" s="4"/>
      <c r="J2256" s="4"/>
      <c r="K2256" s="4"/>
      <c r="L2256" s="4"/>
      <c r="M2256" s="4"/>
      <c r="N2256" s="4"/>
      <c r="O2256" s="4"/>
    </row>
    <row r="2257" spans="2:15" x14ac:dyDescent="0.2">
      <c r="B2257" s="4"/>
      <c r="C2257" s="6"/>
      <c r="D2257" s="4"/>
      <c r="E2257" s="4"/>
      <c r="F2257" s="4"/>
      <c r="G2257" s="4"/>
      <c r="H2257" s="4"/>
      <c r="I2257" s="4"/>
      <c r="J2257" s="4"/>
      <c r="K2257" s="4"/>
      <c r="L2257" s="4"/>
      <c r="M2257" s="4"/>
      <c r="N2257" s="4"/>
      <c r="O2257" s="4"/>
    </row>
    <row r="2258" spans="2:15" x14ac:dyDescent="0.2">
      <c r="B2258" s="4"/>
      <c r="C2258" s="6"/>
      <c r="D2258" s="4"/>
      <c r="E2258" s="4"/>
      <c r="F2258" s="4"/>
      <c r="G2258" s="4"/>
      <c r="H2258" s="4"/>
      <c r="I2258" s="4"/>
      <c r="J2258" s="4"/>
      <c r="K2258" s="4"/>
      <c r="L2258" s="4"/>
      <c r="M2258" s="4"/>
      <c r="N2258" s="4"/>
      <c r="O2258" s="4"/>
    </row>
    <row r="2259" spans="2:15" x14ac:dyDescent="0.2">
      <c r="B2259" s="4"/>
      <c r="C2259" s="6"/>
      <c r="D2259" s="4"/>
      <c r="E2259" s="4"/>
      <c r="F2259" s="4"/>
      <c r="G2259" s="4"/>
      <c r="H2259" s="4"/>
      <c r="I2259" s="4"/>
      <c r="J2259" s="4"/>
      <c r="K2259" s="4"/>
      <c r="L2259" s="4"/>
      <c r="M2259" s="4"/>
      <c r="N2259" s="4"/>
      <c r="O2259" s="4"/>
    </row>
    <row r="2260" spans="2:15" x14ac:dyDescent="0.2">
      <c r="B2260" s="4"/>
      <c r="C2260" s="6"/>
      <c r="D2260" s="4"/>
      <c r="E2260" s="4"/>
      <c r="F2260" s="4"/>
      <c r="G2260" s="4"/>
      <c r="H2260" s="4"/>
      <c r="I2260" s="4"/>
      <c r="J2260" s="4"/>
      <c r="K2260" s="4"/>
      <c r="L2260" s="4"/>
      <c r="M2260" s="4"/>
      <c r="N2260" s="4"/>
      <c r="O2260" s="4"/>
    </row>
    <row r="2261" spans="2:15" x14ac:dyDescent="0.2">
      <c r="B2261" s="4"/>
      <c r="C2261" s="6"/>
      <c r="D2261" s="4"/>
      <c r="E2261" s="4"/>
      <c r="F2261" s="4"/>
      <c r="G2261" s="4"/>
      <c r="H2261" s="4"/>
      <c r="I2261" s="4"/>
      <c r="J2261" s="4"/>
      <c r="K2261" s="4"/>
      <c r="L2261" s="4"/>
      <c r="M2261" s="4"/>
      <c r="N2261" s="4"/>
      <c r="O2261" s="4"/>
    </row>
    <row r="2262" spans="2:15" x14ac:dyDescent="0.2">
      <c r="B2262" s="4"/>
      <c r="C2262" s="6"/>
      <c r="D2262" s="4"/>
      <c r="E2262" s="4"/>
      <c r="F2262" s="4"/>
      <c r="G2262" s="4"/>
      <c r="H2262" s="4"/>
      <c r="I2262" s="4"/>
      <c r="J2262" s="4"/>
      <c r="K2262" s="4"/>
      <c r="L2262" s="4"/>
      <c r="M2262" s="4"/>
      <c r="N2262" s="4"/>
      <c r="O2262" s="4"/>
    </row>
    <row r="2263" spans="2:15" x14ac:dyDescent="0.2">
      <c r="B2263" s="4"/>
      <c r="C2263" s="6"/>
      <c r="D2263" s="4"/>
      <c r="E2263" s="4"/>
      <c r="F2263" s="4"/>
      <c r="G2263" s="4"/>
      <c r="H2263" s="4"/>
      <c r="I2263" s="4"/>
      <c r="J2263" s="4"/>
      <c r="K2263" s="4"/>
      <c r="L2263" s="4"/>
      <c r="M2263" s="4"/>
      <c r="N2263" s="4"/>
      <c r="O2263" s="4"/>
    </row>
    <row r="2264" spans="2:15" x14ac:dyDescent="0.2">
      <c r="B2264" s="4"/>
      <c r="C2264" s="6"/>
      <c r="D2264" s="4"/>
      <c r="E2264" s="4"/>
      <c r="F2264" s="4"/>
      <c r="G2264" s="4"/>
      <c r="H2264" s="4"/>
      <c r="I2264" s="4"/>
      <c r="J2264" s="4"/>
      <c r="K2264" s="4"/>
      <c r="L2264" s="4"/>
      <c r="M2264" s="4"/>
      <c r="N2264" s="4"/>
      <c r="O2264" s="4"/>
    </row>
    <row r="2265" spans="2:15" x14ac:dyDescent="0.2">
      <c r="B2265" s="4"/>
      <c r="C2265" s="6"/>
      <c r="D2265" s="4"/>
      <c r="E2265" s="4"/>
      <c r="F2265" s="4"/>
      <c r="G2265" s="4"/>
      <c r="H2265" s="4"/>
      <c r="I2265" s="4"/>
      <c r="J2265" s="4"/>
      <c r="K2265" s="4"/>
      <c r="L2265" s="4"/>
      <c r="M2265" s="4"/>
      <c r="N2265" s="4"/>
      <c r="O2265" s="4"/>
    </row>
    <row r="2266" spans="2:15" x14ac:dyDescent="0.2">
      <c r="B2266" s="4"/>
      <c r="C2266" s="6"/>
      <c r="D2266" s="4"/>
      <c r="E2266" s="4"/>
      <c r="F2266" s="4"/>
      <c r="G2266" s="4"/>
      <c r="H2266" s="4"/>
      <c r="I2266" s="4"/>
      <c r="J2266" s="4"/>
      <c r="K2266" s="4"/>
      <c r="L2266" s="4"/>
      <c r="M2266" s="4"/>
      <c r="N2266" s="4"/>
      <c r="O2266" s="4"/>
    </row>
    <row r="2267" spans="2:15" x14ac:dyDescent="0.2">
      <c r="B2267" s="4"/>
      <c r="C2267" s="6"/>
      <c r="D2267" s="4"/>
      <c r="E2267" s="4"/>
      <c r="F2267" s="4"/>
      <c r="G2267" s="4"/>
      <c r="H2267" s="4"/>
      <c r="I2267" s="4"/>
      <c r="J2267" s="4"/>
      <c r="K2267" s="4"/>
      <c r="L2267" s="4"/>
      <c r="M2267" s="4"/>
      <c r="N2267" s="4"/>
      <c r="O2267" s="4"/>
    </row>
    <row r="2268" spans="2:15" x14ac:dyDescent="0.2">
      <c r="B2268" s="4"/>
      <c r="C2268" s="6"/>
      <c r="D2268" s="4"/>
      <c r="E2268" s="4"/>
      <c r="F2268" s="4"/>
      <c r="G2268" s="4"/>
      <c r="H2268" s="4"/>
      <c r="I2268" s="4"/>
      <c r="J2268" s="4"/>
      <c r="K2268" s="4"/>
      <c r="L2268" s="4"/>
      <c r="M2268" s="4"/>
      <c r="N2268" s="4"/>
      <c r="O2268" s="4"/>
    </row>
    <row r="2269" spans="2:15" x14ac:dyDescent="0.2">
      <c r="B2269" s="4"/>
      <c r="C2269" s="6"/>
      <c r="D2269" s="4"/>
      <c r="E2269" s="4"/>
      <c r="F2269" s="4"/>
      <c r="G2269" s="4"/>
      <c r="H2269" s="4"/>
      <c r="I2269" s="4"/>
      <c r="J2269" s="4"/>
      <c r="K2269" s="4"/>
      <c r="L2269" s="4"/>
      <c r="M2269" s="4"/>
      <c r="N2269" s="4"/>
      <c r="O2269" s="4"/>
    </row>
    <row r="2270" spans="2:15" x14ac:dyDescent="0.2">
      <c r="B2270" s="4"/>
      <c r="C2270" s="6"/>
      <c r="D2270" s="4"/>
      <c r="E2270" s="4"/>
      <c r="F2270" s="4"/>
      <c r="G2270" s="4"/>
      <c r="H2270" s="4"/>
      <c r="I2270" s="4"/>
      <c r="J2270" s="4"/>
      <c r="K2270" s="4"/>
      <c r="L2270" s="4"/>
      <c r="M2270" s="4"/>
      <c r="N2270" s="4"/>
      <c r="O2270" s="4"/>
    </row>
    <row r="2271" spans="2:15" x14ac:dyDescent="0.2">
      <c r="B2271" s="4"/>
      <c r="C2271" s="6"/>
      <c r="D2271" s="4"/>
      <c r="E2271" s="4"/>
      <c r="F2271" s="4"/>
      <c r="G2271" s="4"/>
      <c r="H2271" s="4"/>
      <c r="I2271" s="4"/>
      <c r="J2271" s="4"/>
      <c r="K2271" s="4"/>
      <c r="L2271" s="4"/>
      <c r="M2271" s="4"/>
      <c r="N2271" s="4"/>
      <c r="O2271" s="4"/>
    </row>
    <row r="2272" spans="2:15" x14ac:dyDescent="0.2">
      <c r="B2272" s="4"/>
      <c r="C2272" s="6"/>
      <c r="D2272" s="4"/>
      <c r="E2272" s="4"/>
      <c r="F2272" s="4"/>
      <c r="G2272" s="4"/>
      <c r="H2272" s="4"/>
      <c r="I2272" s="4"/>
      <c r="J2272" s="4"/>
      <c r="K2272" s="4"/>
      <c r="L2272" s="4"/>
      <c r="M2272" s="4"/>
      <c r="N2272" s="4"/>
      <c r="O2272" s="4"/>
    </row>
    <row r="2273" spans="2:15" x14ac:dyDescent="0.2">
      <c r="B2273" s="4"/>
      <c r="C2273" s="6"/>
      <c r="D2273" s="4"/>
      <c r="E2273" s="4"/>
      <c r="F2273" s="4"/>
      <c r="G2273" s="4"/>
      <c r="H2273" s="4"/>
      <c r="I2273" s="4"/>
      <c r="J2273" s="4"/>
      <c r="K2273" s="4"/>
      <c r="L2273" s="4"/>
      <c r="M2273" s="4"/>
      <c r="N2273" s="4"/>
      <c r="O2273" s="4"/>
    </row>
    <row r="2274" spans="2:15" x14ac:dyDescent="0.2">
      <c r="B2274" s="4"/>
      <c r="C2274" s="6"/>
      <c r="D2274" s="4"/>
      <c r="E2274" s="4"/>
      <c r="F2274" s="4"/>
      <c r="G2274" s="4"/>
      <c r="H2274" s="4"/>
      <c r="I2274" s="4"/>
      <c r="J2274" s="4"/>
      <c r="K2274" s="4"/>
      <c r="L2274" s="4"/>
      <c r="M2274" s="4"/>
      <c r="N2274" s="4"/>
      <c r="O2274" s="4"/>
    </row>
    <row r="2275" spans="2:15" x14ac:dyDescent="0.2">
      <c r="B2275" s="4"/>
      <c r="C2275" s="6"/>
      <c r="D2275" s="4"/>
      <c r="E2275" s="4"/>
      <c r="F2275" s="4"/>
      <c r="G2275" s="4"/>
      <c r="H2275" s="4"/>
      <c r="I2275" s="4"/>
      <c r="J2275" s="4"/>
      <c r="K2275" s="4"/>
      <c r="L2275" s="4"/>
      <c r="M2275" s="4"/>
      <c r="N2275" s="4"/>
      <c r="O2275" s="4"/>
    </row>
    <row r="2276" spans="2:15" x14ac:dyDescent="0.2">
      <c r="B2276" s="4"/>
      <c r="C2276" s="6"/>
      <c r="D2276" s="4"/>
      <c r="E2276" s="4"/>
      <c r="F2276" s="4"/>
      <c r="G2276" s="4"/>
      <c r="H2276" s="4"/>
      <c r="I2276" s="4"/>
      <c r="J2276" s="4"/>
      <c r="K2276" s="4"/>
      <c r="L2276" s="4"/>
      <c r="M2276" s="4"/>
      <c r="N2276" s="4"/>
      <c r="O2276" s="4"/>
    </row>
    <row r="2277" spans="2:15" x14ac:dyDescent="0.2">
      <c r="B2277" s="4"/>
      <c r="C2277" s="6"/>
      <c r="D2277" s="4"/>
      <c r="E2277" s="4"/>
      <c r="F2277" s="4"/>
      <c r="G2277" s="4"/>
      <c r="H2277" s="4"/>
      <c r="I2277" s="4"/>
      <c r="J2277" s="4"/>
      <c r="K2277" s="4"/>
      <c r="L2277" s="4"/>
      <c r="M2277" s="4"/>
      <c r="N2277" s="4"/>
      <c r="O2277" s="4"/>
    </row>
    <row r="2278" spans="2:15" x14ac:dyDescent="0.2">
      <c r="B2278" s="4"/>
      <c r="C2278" s="6"/>
      <c r="D2278" s="4"/>
      <c r="E2278" s="4"/>
      <c r="F2278" s="4"/>
      <c r="G2278" s="4"/>
      <c r="H2278" s="4"/>
      <c r="I2278" s="4"/>
      <c r="J2278" s="4"/>
      <c r="K2278" s="4"/>
      <c r="L2278" s="4"/>
      <c r="M2278" s="4"/>
      <c r="N2278" s="4"/>
      <c r="O2278" s="4"/>
    </row>
    <row r="2279" spans="2:15" x14ac:dyDescent="0.2">
      <c r="B2279" s="4"/>
      <c r="C2279" s="6"/>
      <c r="D2279" s="4"/>
      <c r="E2279" s="4"/>
      <c r="F2279" s="4"/>
      <c r="G2279" s="4"/>
      <c r="H2279" s="4"/>
      <c r="I2279" s="4"/>
      <c r="J2279" s="4"/>
      <c r="K2279" s="4"/>
      <c r="L2279" s="4"/>
      <c r="M2279" s="4"/>
      <c r="N2279" s="4"/>
      <c r="O2279" s="4"/>
    </row>
    <row r="2280" spans="2:15" x14ac:dyDescent="0.2">
      <c r="B2280" s="4"/>
      <c r="C2280" s="6"/>
      <c r="D2280" s="4"/>
      <c r="E2280" s="4"/>
      <c r="F2280" s="4"/>
      <c r="G2280" s="4"/>
      <c r="H2280" s="4"/>
      <c r="I2280" s="4"/>
      <c r="J2280" s="4"/>
      <c r="K2280" s="4"/>
      <c r="L2280" s="4"/>
      <c r="M2280" s="4"/>
      <c r="N2280" s="4"/>
      <c r="O2280" s="4"/>
    </row>
    <row r="2281" spans="2:15" x14ac:dyDescent="0.2">
      <c r="B2281" s="4"/>
      <c r="C2281" s="6"/>
      <c r="D2281" s="4"/>
      <c r="E2281" s="4"/>
      <c r="F2281" s="4"/>
      <c r="G2281" s="4"/>
      <c r="H2281" s="4"/>
      <c r="I2281" s="4"/>
      <c r="J2281" s="4"/>
      <c r="K2281" s="4"/>
      <c r="L2281" s="4"/>
      <c r="M2281" s="4"/>
      <c r="N2281" s="4"/>
      <c r="O2281" s="4"/>
    </row>
    <row r="2282" spans="2:15" x14ac:dyDescent="0.2">
      <c r="B2282" s="4"/>
      <c r="C2282" s="6"/>
      <c r="D2282" s="4"/>
      <c r="E2282" s="4"/>
      <c r="F2282" s="4"/>
      <c r="G2282" s="4"/>
      <c r="H2282" s="4"/>
      <c r="I2282" s="4"/>
      <c r="J2282" s="4"/>
      <c r="K2282" s="4"/>
      <c r="L2282" s="4"/>
      <c r="M2282" s="4"/>
      <c r="N2282" s="4"/>
      <c r="O2282" s="4"/>
    </row>
    <row r="2283" spans="2:15" x14ac:dyDescent="0.2">
      <c r="B2283" s="4"/>
      <c r="C2283" s="6"/>
      <c r="D2283" s="4"/>
      <c r="E2283" s="4"/>
      <c r="F2283" s="4"/>
      <c r="G2283" s="4"/>
      <c r="H2283" s="4"/>
      <c r="I2283" s="4"/>
      <c r="J2283" s="4"/>
      <c r="K2283" s="4"/>
      <c r="L2283" s="4"/>
      <c r="M2283" s="4"/>
      <c r="N2283" s="4"/>
      <c r="O2283" s="4"/>
    </row>
    <row r="2284" spans="2:15" x14ac:dyDescent="0.2">
      <c r="B2284" s="4"/>
      <c r="C2284" s="6"/>
      <c r="D2284" s="4"/>
      <c r="E2284" s="4"/>
      <c r="F2284" s="4"/>
      <c r="G2284" s="4"/>
      <c r="H2284" s="4"/>
      <c r="I2284" s="4"/>
      <c r="J2284" s="4"/>
      <c r="K2284" s="4"/>
      <c r="L2284" s="4"/>
      <c r="M2284" s="4"/>
      <c r="N2284" s="4"/>
      <c r="O2284" s="4"/>
    </row>
    <row r="2285" spans="2:15" x14ac:dyDescent="0.2">
      <c r="B2285" s="4"/>
      <c r="C2285" s="6"/>
      <c r="D2285" s="4"/>
      <c r="E2285" s="4"/>
      <c r="F2285" s="4"/>
      <c r="G2285" s="4"/>
      <c r="H2285" s="4"/>
      <c r="I2285" s="4"/>
      <c r="J2285" s="4"/>
      <c r="K2285" s="4"/>
      <c r="L2285" s="4"/>
      <c r="M2285" s="4"/>
      <c r="N2285" s="4"/>
      <c r="O2285" s="4"/>
    </row>
    <row r="2286" spans="2:15" x14ac:dyDescent="0.2">
      <c r="B2286" s="4"/>
      <c r="C2286" s="6"/>
      <c r="D2286" s="4"/>
      <c r="E2286" s="4"/>
      <c r="F2286" s="4"/>
      <c r="G2286" s="4"/>
      <c r="H2286" s="4"/>
      <c r="I2286" s="4"/>
      <c r="J2286" s="4"/>
      <c r="K2286" s="4"/>
      <c r="L2286" s="4"/>
      <c r="M2286" s="4"/>
      <c r="N2286" s="4"/>
      <c r="O2286" s="4"/>
    </row>
    <row r="2287" spans="2:15" x14ac:dyDescent="0.2">
      <c r="B2287" s="4"/>
      <c r="C2287" s="6"/>
      <c r="D2287" s="4"/>
      <c r="E2287" s="4"/>
      <c r="F2287" s="4"/>
      <c r="G2287" s="4"/>
      <c r="H2287" s="4"/>
      <c r="I2287" s="4"/>
      <c r="J2287" s="4"/>
      <c r="K2287" s="4"/>
      <c r="L2287" s="4"/>
      <c r="M2287" s="4"/>
      <c r="N2287" s="4"/>
      <c r="O2287" s="4"/>
    </row>
    <row r="2288" spans="2:15" x14ac:dyDescent="0.2">
      <c r="B2288" s="4"/>
      <c r="C2288" s="6"/>
      <c r="D2288" s="4"/>
      <c r="E2288" s="4"/>
      <c r="F2288" s="4"/>
      <c r="G2288" s="4"/>
      <c r="H2288" s="4"/>
      <c r="I2288" s="4"/>
      <c r="J2288" s="4"/>
      <c r="K2288" s="4"/>
      <c r="L2288" s="4"/>
      <c r="M2288" s="4"/>
      <c r="N2288" s="4"/>
      <c r="O2288" s="4"/>
    </row>
    <row r="2289" spans="2:15" x14ac:dyDescent="0.2">
      <c r="B2289" s="4"/>
      <c r="C2289" s="6"/>
      <c r="D2289" s="4"/>
      <c r="E2289" s="4"/>
      <c r="F2289" s="4"/>
      <c r="G2289" s="4"/>
      <c r="H2289" s="4"/>
      <c r="I2289" s="4"/>
      <c r="J2289" s="4"/>
      <c r="K2289" s="4"/>
      <c r="L2289" s="4"/>
      <c r="M2289" s="4"/>
      <c r="N2289" s="4"/>
      <c r="O2289" s="4"/>
    </row>
    <row r="2290" spans="2:15" x14ac:dyDescent="0.2">
      <c r="B2290" s="4"/>
      <c r="C2290" s="6"/>
      <c r="D2290" s="4"/>
      <c r="E2290" s="4"/>
      <c r="F2290" s="4"/>
      <c r="G2290" s="4"/>
      <c r="H2290" s="4"/>
      <c r="I2290" s="4"/>
      <c r="J2290" s="4"/>
      <c r="K2290" s="4"/>
      <c r="L2290" s="4"/>
      <c r="M2290" s="4"/>
      <c r="N2290" s="4"/>
      <c r="O2290" s="4"/>
    </row>
    <row r="2291" spans="2:15" x14ac:dyDescent="0.2">
      <c r="B2291" s="4"/>
      <c r="C2291" s="6"/>
      <c r="D2291" s="4"/>
      <c r="E2291" s="4"/>
      <c r="F2291" s="4"/>
      <c r="G2291" s="4"/>
      <c r="H2291" s="4"/>
      <c r="I2291" s="4"/>
      <c r="J2291" s="4"/>
      <c r="K2291" s="4"/>
      <c r="L2291" s="4"/>
      <c r="M2291" s="4"/>
      <c r="N2291" s="4"/>
      <c r="O2291" s="4"/>
    </row>
    <row r="2292" spans="2:15" x14ac:dyDescent="0.2">
      <c r="B2292" s="4"/>
      <c r="C2292" s="6"/>
      <c r="D2292" s="4"/>
      <c r="E2292" s="4"/>
      <c r="F2292" s="4"/>
      <c r="G2292" s="4"/>
      <c r="H2292" s="4"/>
      <c r="I2292" s="4"/>
      <c r="J2292" s="4"/>
      <c r="K2292" s="4"/>
      <c r="L2292" s="4"/>
      <c r="M2292" s="4"/>
      <c r="N2292" s="4"/>
      <c r="O2292" s="4"/>
    </row>
    <row r="2293" spans="2:15" x14ac:dyDescent="0.2">
      <c r="B2293" s="4"/>
      <c r="C2293" s="6"/>
      <c r="D2293" s="4"/>
      <c r="E2293" s="4"/>
      <c r="F2293" s="4"/>
      <c r="G2293" s="4"/>
      <c r="H2293" s="4"/>
      <c r="I2293" s="4"/>
      <c r="J2293" s="4"/>
      <c r="K2293" s="4"/>
      <c r="L2293" s="4"/>
      <c r="M2293" s="4"/>
      <c r="N2293" s="4"/>
      <c r="O2293" s="4"/>
    </row>
    <row r="2294" spans="2:15" x14ac:dyDescent="0.2">
      <c r="B2294" s="4"/>
      <c r="C2294" s="6"/>
      <c r="D2294" s="4"/>
      <c r="E2294" s="4"/>
      <c r="F2294" s="4"/>
      <c r="G2294" s="4"/>
      <c r="H2294" s="4"/>
      <c r="I2294" s="4"/>
      <c r="J2294" s="4"/>
      <c r="K2294" s="4"/>
      <c r="L2294" s="4"/>
      <c r="M2294" s="4"/>
      <c r="N2294" s="4"/>
      <c r="O2294" s="4"/>
    </row>
    <row r="2295" spans="2:15" x14ac:dyDescent="0.2">
      <c r="B2295" s="4"/>
      <c r="C2295" s="6"/>
      <c r="D2295" s="4"/>
      <c r="E2295" s="4"/>
      <c r="F2295" s="4"/>
      <c r="G2295" s="4"/>
      <c r="H2295" s="4"/>
      <c r="I2295" s="4"/>
      <c r="J2295" s="4"/>
      <c r="K2295" s="4"/>
      <c r="L2295" s="4"/>
      <c r="M2295" s="4"/>
      <c r="N2295" s="4"/>
      <c r="O2295" s="4"/>
    </row>
    <row r="2296" spans="2:15" x14ac:dyDescent="0.2">
      <c r="B2296" s="4"/>
      <c r="C2296" s="6"/>
      <c r="D2296" s="4"/>
      <c r="E2296" s="4"/>
      <c r="F2296" s="4"/>
      <c r="G2296" s="4"/>
      <c r="H2296" s="4"/>
      <c r="I2296" s="4"/>
      <c r="J2296" s="4"/>
      <c r="K2296" s="4"/>
      <c r="L2296" s="4"/>
      <c r="M2296" s="4"/>
      <c r="N2296" s="4"/>
      <c r="O2296" s="4"/>
    </row>
    <row r="2297" spans="2:15" x14ac:dyDescent="0.2">
      <c r="B2297" s="4"/>
      <c r="C2297" s="6"/>
      <c r="D2297" s="4"/>
      <c r="E2297" s="4"/>
      <c r="F2297" s="4"/>
      <c r="G2297" s="4"/>
      <c r="H2297" s="4"/>
      <c r="I2297" s="4"/>
      <c r="J2297" s="4"/>
      <c r="K2297" s="4"/>
      <c r="L2297" s="4"/>
      <c r="M2297" s="4"/>
      <c r="N2297" s="4"/>
      <c r="O2297" s="4"/>
    </row>
    <row r="2298" spans="2:15" x14ac:dyDescent="0.2">
      <c r="B2298" s="4"/>
      <c r="C2298" s="6"/>
      <c r="D2298" s="4"/>
      <c r="E2298" s="4"/>
      <c r="F2298" s="4"/>
      <c r="G2298" s="4"/>
      <c r="H2298" s="4"/>
      <c r="I2298" s="4"/>
      <c r="J2298" s="4"/>
      <c r="K2298" s="4"/>
      <c r="L2298" s="4"/>
      <c r="M2298" s="4"/>
      <c r="N2298" s="4"/>
      <c r="O2298" s="4"/>
    </row>
    <row r="2299" spans="2:15" x14ac:dyDescent="0.2">
      <c r="B2299" s="4"/>
      <c r="C2299" s="6"/>
      <c r="D2299" s="4"/>
      <c r="E2299" s="4"/>
      <c r="F2299" s="4"/>
      <c r="G2299" s="4"/>
      <c r="H2299" s="4"/>
      <c r="I2299" s="4"/>
      <c r="J2299" s="4"/>
      <c r="K2299" s="4"/>
      <c r="L2299" s="4"/>
      <c r="M2299" s="4"/>
      <c r="N2299" s="4"/>
      <c r="O2299" s="4"/>
    </row>
    <row r="2300" spans="2:15" x14ac:dyDescent="0.2">
      <c r="B2300" s="4"/>
      <c r="C2300" s="6"/>
      <c r="D2300" s="4"/>
      <c r="E2300" s="4"/>
      <c r="F2300" s="4"/>
      <c r="G2300" s="4"/>
      <c r="H2300" s="4"/>
      <c r="I2300" s="4"/>
      <c r="J2300" s="4"/>
      <c r="K2300" s="4"/>
      <c r="L2300" s="4"/>
      <c r="M2300" s="4"/>
      <c r="N2300" s="4"/>
      <c r="O2300" s="4"/>
    </row>
    <row r="2301" spans="2:15" x14ac:dyDescent="0.2">
      <c r="B2301" s="4"/>
      <c r="C2301" s="6"/>
      <c r="D2301" s="4"/>
      <c r="E2301" s="4"/>
      <c r="F2301" s="4"/>
      <c r="G2301" s="4"/>
      <c r="H2301" s="4"/>
      <c r="I2301" s="4"/>
      <c r="J2301" s="4"/>
      <c r="K2301" s="4"/>
      <c r="L2301" s="4"/>
      <c r="M2301" s="4"/>
      <c r="N2301" s="4"/>
      <c r="O2301" s="4"/>
    </row>
    <row r="2302" spans="2:15" x14ac:dyDescent="0.2">
      <c r="B2302" s="4"/>
      <c r="C2302" s="6"/>
      <c r="D2302" s="4"/>
      <c r="E2302" s="4"/>
      <c r="F2302" s="4"/>
      <c r="G2302" s="4"/>
      <c r="H2302" s="4"/>
      <c r="I2302" s="4"/>
      <c r="J2302" s="4"/>
      <c r="K2302" s="4"/>
      <c r="L2302" s="4"/>
      <c r="M2302" s="4"/>
      <c r="N2302" s="4"/>
      <c r="O2302" s="4"/>
    </row>
    <row r="2303" spans="2:15" x14ac:dyDescent="0.2">
      <c r="B2303" s="4"/>
      <c r="C2303" s="6"/>
      <c r="D2303" s="4"/>
      <c r="E2303" s="4"/>
      <c r="F2303" s="4"/>
      <c r="G2303" s="4"/>
      <c r="H2303" s="4"/>
      <c r="I2303" s="4"/>
      <c r="J2303" s="4"/>
      <c r="K2303" s="4"/>
      <c r="L2303" s="4"/>
      <c r="M2303" s="4"/>
      <c r="N2303" s="4"/>
      <c r="O2303" s="4"/>
    </row>
    <row r="2304" spans="2:15" x14ac:dyDescent="0.2">
      <c r="B2304" s="4"/>
      <c r="C2304" s="6"/>
      <c r="D2304" s="4"/>
      <c r="E2304" s="4"/>
      <c r="F2304" s="4"/>
      <c r="G2304" s="4"/>
      <c r="H2304" s="4"/>
      <c r="I2304" s="4"/>
      <c r="J2304" s="4"/>
      <c r="K2304" s="4"/>
      <c r="L2304" s="4"/>
      <c r="M2304" s="4"/>
      <c r="N2304" s="4"/>
      <c r="O2304" s="4"/>
    </row>
    <row r="2305" spans="2:15" x14ac:dyDescent="0.2">
      <c r="B2305" s="4"/>
      <c r="C2305" s="6"/>
      <c r="D2305" s="4"/>
      <c r="E2305" s="4"/>
      <c r="F2305" s="4"/>
      <c r="G2305" s="4"/>
      <c r="H2305" s="4"/>
      <c r="I2305" s="4"/>
      <c r="J2305" s="4"/>
      <c r="K2305" s="4"/>
      <c r="L2305" s="4"/>
      <c r="M2305" s="4"/>
      <c r="N2305" s="4"/>
      <c r="O2305" s="4"/>
    </row>
    <row r="2306" spans="2:15" x14ac:dyDescent="0.2">
      <c r="B2306" s="4"/>
      <c r="C2306" s="6"/>
      <c r="D2306" s="4"/>
      <c r="E2306" s="4"/>
      <c r="F2306" s="4"/>
      <c r="G2306" s="4"/>
      <c r="H2306" s="4"/>
      <c r="I2306" s="4"/>
      <c r="J2306" s="4"/>
      <c r="K2306" s="4"/>
      <c r="L2306" s="4"/>
      <c r="M2306" s="4"/>
      <c r="N2306" s="4"/>
      <c r="O2306" s="4"/>
    </row>
    <row r="2307" spans="2:15" x14ac:dyDescent="0.2">
      <c r="B2307" s="4"/>
      <c r="C2307" s="6"/>
      <c r="D2307" s="4"/>
      <c r="E2307" s="4"/>
      <c r="F2307" s="4"/>
      <c r="G2307" s="4"/>
      <c r="H2307" s="4"/>
      <c r="I2307" s="4"/>
      <c r="J2307" s="4"/>
      <c r="K2307" s="4"/>
      <c r="L2307" s="4"/>
      <c r="M2307" s="4"/>
      <c r="N2307" s="4"/>
      <c r="O2307" s="4"/>
    </row>
    <row r="2308" spans="2:15" x14ac:dyDescent="0.2">
      <c r="B2308" s="4"/>
      <c r="C2308" s="6"/>
      <c r="D2308" s="4"/>
      <c r="E2308" s="4"/>
      <c r="F2308" s="4"/>
      <c r="G2308" s="4"/>
      <c r="H2308" s="4"/>
      <c r="I2308" s="4"/>
      <c r="J2308" s="4"/>
      <c r="K2308" s="4"/>
      <c r="L2308" s="4"/>
      <c r="M2308" s="4"/>
      <c r="N2308" s="4"/>
      <c r="O2308" s="4"/>
    </row>
    <row r="2309" spans="2:15" x14ac:dyDescent="0.2">
      <c r="B2309" s="4"/>
      <c r="C2309" s="6"/>
      <c r="D2309" s="4"/>
      <c r="E2309" s="4"/>
      <c r="F2309" s="4"/>
      <c r="G2309" s="4"/>
      <c r="H2309" s="4"/>
      <c r="I2309" s="4"/>
      <c r="J2309" s="4"/>
      <c r="K2309" s="4"/>
      <c r="L2309" s="4"/>
      <c r="M2309" s="4"/>
      <c r="N2309" s="4"/>
      <c r="O2309" s="4"/>
    </row>
    <row r="2310" spans="2:15" x14ac:dyDescent="0.2">
      <c r="B2310" s="4"/>
      <c r="C2310" s="6"/>
      <c r="D2310" s="4"/>
      <c r="E2310" s="4"/>
      <c r="F2310" s="4"/>
      <c r="G2310" s="4"/>
      <c r="H2310" s="4"/>
      <c r="I2310" s="4"/>
      <c r="J2310" s="4"/>
      <c r="K2310" s="4"/>
      <c r="L2310" s="4"/>
      <c r="M2310" s="4"/>
      <c r="N2310" s="4"/>
      <c r="O2310" s="4"/>
    </row>
    <row r="2311" spans="2:15" x14ac:dyDescent="0.2">
      <c r="B2311" s="4"/>
      <c r="C2311" s="6"/>
      <c r="D2311" s="4"/>
      <c r="E2311" s="4"/>
      <c r="F2311" s="4"/>
      <c r="G2311" s="4"/>
      <c r="H2311" s="4"/>
      <c r="I2311" s="4"/>
      <c r="J2311" s="4"/>
      <c r="K2311" s="4"/>
      <c r="L2311" s="4"/>
      <c r="M2311" s="4"/>
      <c r="N2311" s="4"/>
      <c r="O2311" s="4"/>
    </row>
    <row r="2312" spans="2:15" x14ac:dyDescent="0.2">
      <c r="B2312" s="4"/>
      <c r="C2312" s="6"/>
      <c r="D2312" s="4"/>
      <c r="E2312" s="4"/>
      <c r="F2312" s="4"/>
      <c r="G2312" s="4"/>
      <c r="H2312" s="4"/>
      <c r="I2312" s="4"/>
      <c r="J2312" s="4"/>
      <c r="K2312" s="4"/>
      <c r="L2312" s="4"/>
      <c r="M2312" s="4"/>
      <c r="N2312" s="4"/>
      <c r="O2312" s="4"/>
    </row>
    <row r="2313" spans="2:15" x14ac:dyDescent="0.2">
      <c r="B2313" s="4"/>
      <c r="C2313" s="6"/>
      <c r="D2313" s="4"/>
      <c r="E2313" s="4"/>
      <c r="F2313" s="4"/>
      <c r="G2313" s="4"/>
      <c r="H2313" s="4"/>
      <c r="I2313" s="4"/>
      <c r="J2313" s="4"/>
      <c r="K2313" s="4"/>
      <c r="L2313" s="4"/>
      <c r="M2313" s="4"/>
      <c r="N2313" s="4"/>
      <c r="O2313" s="4"/>
    </row>
    <row r="2314" spans="2:15" x14ac:dyDescent="0.2">
      <c r="B2314" s="4"/>
      <c r="C2314" s="6"/>
      <c r="D2314" s="4"/>
      <c r="E2314" s="4"/>
      <c r="F2314" s="4"/>
      <c r="G2314" s="4"/>
      <c r="H2314" s="4"/>
      <c r="I2314" s="4"/>
      <c r="J2314" s="4"/>
      <c r="K2314" s="4"/>
      <c r="L2314" s="4"/>
      <c r="M2314" s="4"/>
      <c r="N2314" s="4"/>
      <c r="O2314" s="4"/>
    </row>
    <row r="2315" spans="2:15" x14ac:dyDescent="0.2">
      <c r="B2315" s="4"/>
      <c r="C2315" s="6"/>
      <c r="D2315" s="4"/>
      <c r="E2315" s="4"/>
      <c r="F2315" s="4"/>
      <c r="G2315" s="4"/>
      <c r="H2315" s="4"/>
      <c r="I2315" s="4"/>
      <c r="J2315" s="4"/>
      <c r="K2315" s="4"/>
      <c r="L2315" s="4"/>
      <c r="M2315" s="4"/>
      <c r="N2315" s="4"/>
      <c r="O2315" s="4"/>
    </row>
    <row r="2316" spans="2:15" x14ac:dyDescent="0.2">
      <c r="B2316" s="4"/>
      <c r="C2316" s="6"/>
      <c r="D2316" s="4"/>
      <c r="E2316" s="4"/>
      <c r="F2316" s="4"/>
      <c r="G2316" s="4"/>
      <c r="H2316" s="4"/>
      <c r="I2316" s="4"/>
      <c r="J2316" s="4"/>
      <c r="K2316" s="4"/>
      <c r="L2316" s="4"/>
      <c r="M2316" s="4"/>
      <c r="N2316" s="4"/>
      <c r="O2316" s="4"/>
    </row>
    <row r="2317" spans="2:15" x14ac:dyDescent="0.2">
      <c r="B2317" s="4"/>
      <c r="C2317" s="6"/>
      <c r="D2317" s="4"/>
      <c r="E2317" s="4"/>
      <c r="F2317" s="4"/>
      <c r="G2317" s="4"/>
      <c r="H2317" s="4"/>
      <c r="I2317" s="4"/>
      <c r="J2317" s="4"/>
      <c r="K2317" s="4"/>
      <c r="L2317" s="4"/>
      <c r="M2317" s="4"/>
      <c r="N2317" s="4"/>
      <c r="O2317" s="4"/>
    </row>
    <row r="2318" spans="2:15" x14ac:dyDescent="0.2">
      <c r="B2318" s="4"/>
      <c r="C2318" s="6"/>
      <c r="D2318" s="4"/>
      <c r="E2318" s="4"/>
      <c r="F2318" s="4"/>
      <c r="G2318" s="4"/>
      <c r="H2318" s="4"/>
      <c r="I2318" s="4"/>
      <c r="J2318" s="4"/>
      <c r="K2318" s="4"/>
      <c r="L2318" s="4"/>
      <c r="M2318" s="4"/>
      <c r="N2318" s="4"/>
      <c r="O2318" s="4"/>
    </row>
    <row r="2319" spans="2:15" x14ac:dyDescent="0.2">
      <c r="B2319" s="4"/>
      <c r="C2319" s="6"/>
      <c r="D2319" s="4"/>
      <c r="E2319" s="4"/>
      <c r="F2319" s="4"/>
      <c r="G2319" s="4"/>
      <c r="H2319" s="4"/>
      <c r="I2319" s="4"/>
      <c r="J2319" s="4"/>
      <c r="K2319" s="4"/>
      <c r="L2319" s="4"/>
      <c r="M2319" s="4"/>
      <c r="N2319" s="4"/>
      <c r="O2319" s="4"/>
    </row>
    <row r="2320" spans="2:15" x14ac:dyDescent="0.2">
      <c r="B2320" s="4"/>
      <c r="C2320" s="6"/>
      <c r="D2320" s="4"/>
      <c r="E2320" s="4"/>
      <c r="F2320" s="4"/>
      <c r="G2320" s="4"/>
      <c r="H2320" s="4"/>
      <c r="I2320" s="4"/>
      <c r="J2320" s="4"/>
      <c r="K2320" s="4"/>
      <c r="L2320" s="4"/>
      <c r="M2320" s="4"/>
      <c r="N2320" s="4"/>
      <c r="O2320" s="4"/>
    </row>
    <row r="2321" spans="2:15" x14ac:dyDescent="0.2">
      <c r="B2321" s="4"/>
      <c r="C2321" s="6"/>
      <c r="D2321" s="4"/>
      <c r="E2321" s="4"/>
      <c r="F2321" s="4"/>
      <c r="G2321" s="4"/>
      <c r="H2321" s="4"/>
      <c r="I2321" s="4"/>
      <c r="J2321" s="4"/>
      <c r="K2321" s="4"/>
      <c r="L2321" s="4"/>
      <c r="M2321" s="4"/>
      <c r="N2321" s="4"/>
      <c r="O2321" s="4"/>
    </row>
    <row r="2322" spans="2:15" x14ac:dyDescent="0.2">
      <c r="B2322" s="4"/>
      <c r="C2322" s="6"/>
      <c r="D2322" s="4"/>
      <c r="E2322" s="4"/>
      <c r="F2322" s="4"/>
      <c r="G2322" s="4"/>
      <c r="H2322" s="4"/>
      <c r="I2322" s="4"/>
      <c r="J2322" s="4"/>
      <c r="K2322" s="4"/>
      <c r="L2322" s="4"/>
      <c r="M2322" s="4"/>
      <c r="N2322" s="4"/>
      <c r="O2322" s="4"/>
    </row>
    <row r="2323" spans="2:15" x14ac:dyDescent="0.2">
      <c r="B2323" s="4"/>
      <c r="C2323" s="6"/>
      <c r="D2323" s="4"/>
      <c r="E2323" s="4"/>
      <c r="F2323" s="4"/>
      <c r="G2323" s="4"/>
      <c r="H2323" s="4"/>
      <c r="I2323" s="4"/>
      <c r="J2323" s="4"/>
      <c r="K2323" s="4"/>
      <c r="L2323" s="4"/>
      <c r="M2323" s="4"/>
      <c r="N2323" s="4"/>
      <c r="O2323" s="4"/>
    </row>
    <row r="2324" spans="2:15" x14ac:dyDescent="0.2">
      <c r="B2324" s="4"/>
      <c r="C2324" s="6"/>
      <c r="D2324" s="4"/>
      <c r="E2324" s="4"/>
      <c r="F2324" s="4"/>
      <c r="G2324" s="4"/>
      <c r="H2324" s="4"/>
      <c r="I2324" s="4"/>
      <c r="J2324" s="4"/>
      <c r="K2324" s="4"/>
      <c r="L2324" s="4"/>
      <c r="M2324" s="4"/>
      <c r="N2324" s="4"/>
      <c r="O2324" s="4"/>
    </row>
    <row r="2325" spans="2:15" x14ac:dyDescent="0.2">
      <c r="B2325" s="4"/>
      <c r="C2325" s="6"/>
      <c r="D2325" s="4"/>
      <c r="E2325" s="4"/>
      <c r="F2325" s="4"/>
      <c r="G2325" s="4"/>
      <c r="H2325" s="4"/>
      <c r="I2325" s="4"/>
      <c r="J2325" s="4"/>
      <c r="K2325" s="4"/>
      <c r="L2325" s="4"/>
      <c r="M2325" s="4"/>
      <c r="N2325" s="4"/>
      <c r="O2325" s="4"/>
    </row>
    <row r="2326" spans="2:15" x14ac:dyDescent="0.2">
      <c r="B2326" s="4"/>
      <c r="C2326" s="6"/>
      <c r="D2326" s="4"/>
      <c r="E2326" s="4"/>
      <c r="F2326" s="4"/>
      <c r="G2326" s="4"/>
      <c r="H2326" s="4"/>
      <c r="I2326" s="4"/>
      <c r="J2326" s="4"/>
      <c r="K2326" s="4"/>
      <c r="L2326" s="4"/>
      <c r="M2326" s="4"/>
      <c r="N2326" s="4"/>
      <c r="O2326" s="4"/>
    </row>
    <row r="2327" spans="2:15" x14ac:dyDescent="0.2">
      <c r="B2327" s="4"/>
      <c r="C2327" s="6"/>
      <c r="D2327" s="4"/>
      <c r="E2327" s="4"/>
      <c r="F2327" s="4"/>
      <c r="G2327" s="4"/>
      <c r="H2327" s="4"/>
      <c r="I2327" s="4"/>
      <c r="J2327" s="4"/>
      <c r="K2327" s="4"/>
      <c r="L2327" s="4"/>
      <c r="M2327" s="4"/>
      <c r="N2327" s="4"/>
      <c r="O2327" s="4"/>
    </row>
    <row r="2328" spans="2:15" x14ac:dyDescent="0.2">
      <c r="B2328" s="4"/>
      <c r="C2328" s="6"/>
      <c r="D2328" s="4"/>
      <c r="E2328" s="4"/>
      <c r="F2328" s="4"/>
      <c r="G2328" s="4"/>
      <c r="H2328" s="4"/>
      <c r="I2328" s="4"/>
      <c r="J2328" s="4"/>
      <c r="K2328" s="4"/>
      <c r="L2328" s="4"/>
      <c r="M2328" s="4"/>
      <c r="N2328" s="4"/>
      <c r="O2328" s="4"/>
    </row>
    <row r="2329" spans="2:15" x14ac:dyDescent="0.2">
      <c r="B2329" s="4"/>
      <c r="C2329" s="6"/>
      <c r="D2329" s="4"/>
      <c r="E2329" s="4"/>
      <c r="F2329" s="4"/>
      <c r="G2329" s="4"/>
      <c r="H2329" s="4"/>
      <c r="I2329" s="4"/>
      <c r="J2329" s="4"/>
      <c r="K2329" s="4"/>
      <c r="L2329" s="4"/>
      <c r="M2329" s="4"/>
      <c r="N2329" s="4"/>
      <c r="O2329" s="4"/>
    </row>
    <row r="2330" spans="2:15" x14ac:dyDescent="0.2">
      <c r="B2330" s="4"/>
      <c r="C2330" s="6"/>
      <c r="D2330" s="4"/>
      <c r="E2330" s="4"/>
      <c r="F2330" s="4"/>
      <c r="G2330" s="4"/>
      <c r="H2330" s="4"/>
      <c r="I2330" s="4"/>
      <c r="J2330" s="4"/>
      <c r="K2330" s="4"/>
      <c r="L2330" s="4"/>
      <c r="M2330" s="4"/>
      <c r="N2330" s="4"/>
      <c r="O2330" s="4"/>
    </row>
    <row r="2331" spans="2:15" x14ac:dyDescent="0.2">
      <c r="B2331" s="4"/>
      <c r="C2331" s="6"/>
      <c r="D2331" s="4"/>
      <c r="E2331" s="4"/>
      <c r="F2331" s="4"/>
      <c r="G2331" s="4"/>
      <c r="H2331" s="4"/>
      <c r="I2331" s="4"/>
      <c r="J2331" s="4"/>
      <c r="K2331" s="4"/>
      <c r="L2331" s="4"/>
      <c r="M2331" s="4"/>
      <c r="N2331" s="4"/>
      <c r="O2331" s="4"/>
    </row>
    <row r="2332" spans="2:15" x14ac:dyDescent="0.2">
      <c r="B2332" s="4"/>
      <c r="C2332" s="6"/>
      <c r="D2332" s="4"/>
      <c r="E2332" s="4"/>
      <c r="F2332" s="4"/>
      <c r="G2332" s="4"/>
      <c r="H2332" s="4"/>
      <c r="I2332" s="4"/>
      <c r="J2332" s="4"/>
      <c r="K2332" s="4"/>
      <c r="L2332" s="4"/>
      <c r="M2332" s="4"/>
      <c r="N2332" s="4"/>
      <c r="O2332" s="4"/>
    </row>
    <row r="2333" spans="2:15" x14ac:dyDescent="0.2">
      <c r="B2333" s="4"/>
      <c r="C2333" s="6"/>
      <c r="D2333" s="4"/>
      <c r="E2333" s="4"/>
      <c r="F2333" s="4"/>
      <c r="G2333" s="4"/>
      <c r="H2333" s="4"/>
      <c r="I2333" s="4"/>
      <c r="J2333" s="4"/>
      <c r="K2333" s="4"/>
      <c r="L2333" s="4"/>
      <c r="M2333" s="4"/>
      <c r="N2333" s="4"/>
      <c r="O2333" s="4"/>
    </row>
    <row r="2334" spans="2:15" x14ac:dyDescent="0.2">
      <c r="B2334" s="4"/>
      <c r="C2334" s="6"/>
      <c r="D2334" s="4"/>
      <c r="E2334" s="4"/>
      <c r="F2334" s="4"/>
      <c r="G2334" s="4"/>
      <c r="H2334" s="4"/>
      <c r="I2334" s="4"/>
      <c r="J2334" s="4"/>
      <c r="K2334" s="4"/>
      <c r="L2334" s="4"/>
      <c r="M2334" s="4"/>
      <c r="N2334" s="4"/>
      <c r="O2334" s="4"/>
    </row>
    <row r="2335" spans="2:15" x14ac:dyDescent="0.2">
      <c r="B2335" s="4"/>
      <c r="C2335" s="6"/>
      <c r="D2335" s="4"/>
      <c r="E2335" s="4"/>
      <c r="F2335" s="4"/>
      <c r="G2335" s="4"/>
      <c r="H2335" s="4"/>
      <c r="I2335" s="4"/>
      <c r="J2335" s="4"/>
      <c r="K2335" s="4"/>
      <c r="L2335" s="4"/>
      <c r="M2335" s="4"/>
      <c r="N2335" s="4"/>
      <c r="O2335" s="4"/>
    </row>
    <row r="2336" spans="2:15" x14ac:dyDescent="0.2">
      <c r="B2336" s="4"/>
      <c r="C2336" s="6"/>
      <c r="D2336" s="4"/>
      <c r="E2336" s="4"/>
      <c r="F2336" s="4"/>
      <c r="G2336" s="4"/>
      <c r="H2336" s="4"/>
      <c r="I2336" s="4"/>
      <c r="J2336" s="4"/>
      <c r="K2336" s="4"/>
      <c r="L2336" s="4"/>
      <c r="M2336" s="4"/>
      <c r="N2336" s="4"/>
      <c r="O2336" s="4"/>
    </row>
    <row r="2337" spans="2:15" x14ac:dyDescent="0.2">
      <c r="B2337" s="4"/>
      <c r="C2337" s="6"/>
      <c r="D2337" s="4"/>
      <c r="E2337" s="4"/>
      <c r="F2337" s="4"/>
      <c r="G2337" s="4"/>
      <c r="H2337" s="4"/>
      <c r="I2337" s="4"/>
      <c r="J2337" s="4"/>
      <c r="K2337" s="4"/>
      <c r="L2337" s="4"/>
      <c r="M2337" s="4"/>
      <c r="N2337" s="4"/>
      <c r="O2337" s="4"/>
    </row>
    <row r="2338" spans="2:15" x14ac:dyDescent="0.2">
      <c r="B2338" s="4"/>
      <c r="C2338" s="6"/>
      <c r="D2338" s="4"/>
      <c r="E2338" s="4"/>
      <c r="F2338" s="4"/>
      <c r="G2338" s="4"/>
      <c r="H2338" s="4"/>
      <c r="I2338" s="4"/>
      <c r="J2338" s="4"/>
      <c r="K2338" s="4"/>
      <c r="L2338" s="4"/>
      <c r="M2338" s="4"/>
      <c r="N2338" s="4"/>
      <c r="O2338" s="4"/>
    </row>
    <row r="2339" spans="2:15" x14ac:dyDescent="0.2">
      <c r="B2339" s="4"/>
      <c r="C2339" s="6"/>
      <c r="D2339" s="4"/>
      <c r="E2339" s="4"/>
      <c r="F2339" s="4"/>
      <c r="G2339" s="4"/>
      <c r="H2339" s="4"/>
      <c r="I2339" s="4"/>
      <c r="J2339" s="4"/>
      <c r="K2339" s="4"/>
      <c r="L2339" s="4"/>
      <c r="M2339" s="4"/>
      <c r="N2339" s="4"/>
      <c r="O2339" s="4"/>
    </row>
    <row r="2340" spans="2:15" x14ac:dyDescent="0.2">
      <c r="B2340" s="4"/>
      <c r="C2340" s="6"/>
      <c r="D2340" s="4"/>
      <c r="E2340" s="4"/>
      <c r="F2340" s="4"/>
      <c r="G2340" s="4"/>
      <c r="H2340" s="4"/>
      <c r="I2340" s="4"/>
      <c r="J2340" s="4"/>
      <c r="K2340" s="4"/>
      <c r="L2340" s="4"/>
      <c r="M2340" s="4"/>
      <c r="N2340" s="4"/>
      <c r="O2340" s="4"/>
    </row>
    <row r="2341" spans="2:15" x14ac:dyDescent="0.2">
      <c r="B2341" s="4"/>
      <c r="C2341" s="6"/>
      <c r="D2341" s="4"/>
      <c r="E2341" s="4"/>
      <c r="F2341" s="4"/>
      <c r="G2341" s="4"/>
      <c r="H2341" s="4"/>
      <c r="I2341" s="4"/>
      <c r="J2341" s="4"/>
      <c r="K2341" s="4"/>
      <c r="L2341" s="4"/>
      <c r="M2341" s="4"/>
      <c r="N2341" s="4"/>
      <c r="O2341" s="4"/>
    </row>
    <row r="2342" spans="2:15" x14ac:dyDescent="0.2">
      <c r="B2342" s="4"/>
      <c r="C2342" s="6"/>
      <c r="D2342" s="4"/>
      <c r="E2342" s="4"/>
      <c r="F2342" s="4"/>
      <c r="G2342" s="4"/>
      <c r="H2342" s="4"/>
      <c r="I2342" s="4"/>
      <c r="J2342" s="4"/>
      <c r="K2342" s="4"/>
      <c r="L2342" s="4"/>
      <c r="M2342" s="4"/>
      <c r="N2342" s="4"/>
      <c r="O2342" s="4"/>
    </row>
    <row r="2343" spans="2:15" x14ac:dyDescent="0.2">
      <c r="B2343" s="4"/>
      <c r="C2343" s="6"/>
      <c r="D2343" s="4"/>
      <c r="E2343" s="4"/>
      <c r="F2343" s="4"/>
      <c r="G2343" s="4"/>
      <c r="H2343" s="4"/>
      <c r="I2343" s="4"/>
      <c r="J2343" s="4"/>
      <c r="K2343" s="4"/>
      <c r="L2343" s="4"/>
      <c r="M2343" s="4"/>
      <c r="N2343" s="4"/>
      <c r="O2343" s="4"/>
    </row>
    <row r="2344" spans="2:15" x14ac:dyDescent="0.2">
      <c r="B2344" s="4"/>
      <c r="C2344" s="6"/>
      <c r="D2344" s="4"/>
      <c r="E2344" s="4"/>
      <c r="F2344" s="4"/>
      <c r="G2344" s="4"/>
      <c r="H2344" s="4"/>
      <c r="I2344" s="4"/>
      <c r="J2344" s="4"/>
      <c r="K2344" s="4"/>
      <c r="L2344" s="4"/>
      <c r="M2344" s="4"/>
      <c r="N2344" s="4"/>
      <c r="O2344" s="4"/>
    </row>
    <row r="2345" spans="2:15" x14ac:dyDescent="0.2">
      <c r="B2345" s="4"/>
      <c r="C2345" s="6"/>
      <c r="D2345" s="4"/>
      <c r="E2345" s="4"/>
      <c r="F2345" s="4"/>
      <c r="G2345" s="4"/>
      <c r="H2345" s="4"/>
      <c r="I2345" s="4"/>
      <c r="J2345" s="4"/>
      <c r="K2345" s="4"/>
      <c r="L2345" s="4"/>
      <c r="M2345" s="4"/>
      <c r="N2345" s="4"/>
      <c r="O2345" s="4"/>
    </row>
    <row r="2346" spans="2:15" x14ac:dyDescent="0.2">
      <c r="B2346" s="4"/>
      <c r="C2346" s="6"/>
      <c r="D2346" s="4"/>
      <c r="E2346" s="4"/>
      <c r="F2346" s="4"/>
      <c r="G2346" s="4"/>
      <c r="H2346" s="4"/>
      <c r="I2346" s="4"/>
      <c r="J2346" s="4"/>
      <c r="K2346" s="4"/>
      <c r="L2346" s="4"/>
      <c r="M2346" s="4"/>
      <c r="N2346" s="4"/>
      <c r="O2346" s="4"/>
    </row>
    <row r="2347" spans="2:15" x14ac:dyDescent="0.2">
      <c r="B2347" s="4"/>
      <c r="C2347" s="6"/>
      <c r="D2347" s="4"/>
      <c r="E2347" s="4"/>
      <c r="F2347" s="4"/>
      <c r="G2347" s="4"/>
      <c r="H2347" s="4"/>
      <c r="I2347" s="4"/>
      <c r="J2347" s="4"/>
      <c r="K2347" s="4"/>
      <c r="L2347" s="4"/>
      <c r="M2347" s="4"/>
      <c r="N2347" s="4"/>
      <c r="O2347" s="4"/>
    </row>
    <row r="2348" spans="2:15" x14ac:dyDescent="0.2">
      <c r="B2348" s="4"/>
      <c r="C2348" s="6"/>
      <c r="D2348" s="4"/>
      <c r="E2348" s="4"/>
      <c r="F2348" s="4"/>
      <c r="G2348" s="4"/>
      <c r="H2348" s="4"/>
      <c r="I2348" s="4"/>
      <c r="J2348" s="4"/>
      <c r="K2348" s="4"/>
      <c r="L2348" s="4"/>
      <c r="M2348" s="4"/>
      <c r="N2348" s="4"/>
      <c r="O2348" s="4"/>
    </row>
    <row r="2349" spans="2:15" x14ac:dyDescent="0.2">
      <c r="B2349" s="4"/>
      <c r="C2349" s="6"/>
      <c r="D2349" s="4"/>
      <c r="E2349" s="4"/>
      <c r="F2349" s="4"/>
      <c r="G2349" s="4"/>
      <c r="H2349" s="4"/>
      <c r="I2349" s="4"/>
      <c r="J2349" s="4"/>
      <c r="K2349" s="4"/>
      <c r="L2349" s="4"/>
      <c r="M2349" s="4"/>
      <c r="N2349" s="4"/>
      <c r="O2349" s="4"/>
    </row>
    <row r="2350" spans="2:15" x14ac:dyDescent="0.2">
      <c r="B2350" s="4"/>
      <c r="C2350" s="6"/>
      <c r="D2350" s="4"/>
      <c r="E2350" s="4"/>
      <c r="F2350" s="4"/>
      <c r="G2350" s="4"/>
      <c r="H2350" s="4"/>
      <c r="I2350" s="4"/>
      <c r="J2350" s="4"/>
      <c r="K2350" s="4"/>
      <c r="L2350" s="4"/>
      <c r="M2350" s="4"/>
      <c r="N2350" s="4"/>
      <c r="O2350" s="4"/>
    </row>
    <row r="2351" spans="2:15" x14ac:dyDescent="0.2">
      <c r="B2351" s="4"/>
      <c r="C2351" s="6"/>
      <c r="D2351" s="4"/>
      <c r="E2351" s="4"/>
      <c r="F2351" s="4"/>
      <c r="G2351" s="4"/>
      <c r="H2351" s="4"/>
      <c r="I2351" s="4"/>
      <c r="J2351" s="4"/>
      <c r="K2351" s="4"/>
      <c r="L2351" s="4"/>
      <c r="M2351" s="4"/>
      <c r="N2351" s="4"/>
      <c r="O2351" s="4"/>
    </row>
    <row r="2352" spans="2:15" x14ac:dyDescent="0.2">
      <c r="B2352" s="4"/>
      <c r="C2352" s="6"/>
      <c r="D2352" s="4"/>
      <c r="E2352" s="4"/>
      <c r="F2352" s="4"/>
      <c r="G2352" s="4"/>
      <c r="H2352" s="4"/>
      <c r="I2352" s="4"/>
      <c r="J2352" s="4"/>
      <c r="K2352" s="4"/>
      <c r="L2352" s="4"/>
      <c r="M2352" s="4"/>
      <c r="N2352" s="4"/>
      <c r="O2352" s="4"/>
    </row>
    <row r="2353" spans="2:15" x14ac:dyDescent="0.2">
      <c r="B2353" s="4"/>
      <c r="C2353" s="6"/>
      <c r="D2353" s="4"/>
      <c r="E2353" s="4"/>
      <c r="F2353" s="4"/>
      <c r="G2353" s="4"/>
      <c r="H2353" s="4"/>
      <c r="I2353" s="4"/>
      <c r="J2353" s="4"/>
      <c r="K2353" s="4"/>
      <c r="L2353" s="4"/>
      <c r="M2353" s="4"/>
      <c r="N2353" s="4"/>
      <c r="O2353" s="4"/>
    </row>
    <row r="2354" spans="2:15" x14ac:dyDescent="0.2">
      <c r="B2354" s="4"/>
      <c r="C2354" s="6"/>
      <c r="D2354" s="4"/>
      <c r="E2354" s="4"/>
      <c r="F2354" s="4"/>
      <c r="G2354" s="4"/>
      <c r="H2354" s="4"/>
      <c r="I2354" s="4"/>
      <c r="J2354" s="4"/>
      <c r="K2354" s="4"/>
      <c r="L2354" s="4"/>
      <c r="M2354" s="4"/>
      <c r="N2354" s="4"/>
      <c r="O2354" s="4"/>
    </row>
    <row r="2355" spans="2:15" x14ac:dyDescent="0.2">
      <c r="B2355" s="4"/>
      <c r="C2355" s="6"/>
      <c r="D2355" s="4"/>
      <c r="E2355" s="4"/>
      <c r="F2355" s="4"/>
      <c r="G2355" s="4"/>
      <c r="H2355" s="4"/>
      <c r="I2355" s="4"/>
      <c r="J2355" s="4"/>
      <c r="K2355" s="4"/>
      <c r="L2355" s="4"/>
      <c r="M2355" s="4"/>
      <c r="N2355" s="4"/>
      <c r="O2355" s="4"/>
    </row>
    <row r="2356" spans="2:15" x14ac:dyDescent="0.2">
      <c r="B2356" s="4"/>
      <c r="C2356" s="6"/>
      <c r="D2356" s="4"/>
      <c r="E2356" s="4"/>
      <c r="F2356" s="4"/>
      <c r="G2356" s="4"/>
      <c r="H2356" s="4"/>
      <c r="I2356" s="4"/>
      <c r="J2356" s="4"/>
      <c r="K2356" s="4"/>
      <c r="L2356" s="4"/>
      <c r="M2356" s="4"/>
      <c r="N2356" s="4"/>
      <c r="O2356" s="4"/>
    </row>
    <row r="2357" spans="2:15" x14ac:dyDescent="0.2">
      <c r="B2357" s="4"/>
      <c r="C2357" s="6"/>
      <c r="D2357" s="4"/>
      <c r="E2357" s="4"/>
      <c r="F2357" s="4"/>
      <c r="G2357" s="4"/>
      <c r="H2357" s="4"/>
      <c r="I2357" s="4"/>
      <c r="J2357" s="4"/>
      <c r="K2357" s="4"/>
      <c r="L2357" s="4"/>
      <c r="M2357" s="4"/>
      <c r="N2357" s="4"/>
      <c r="O2357" s="4"/>
    </row>
    <row r="2358" spans="2:15" x14ac:dyDescent="0.2">
      <c r="B2358" s="4"/>
      <c r="C2358" s="6"/>
      <c r="D2358" s="4"/>
      <c r="E2358" s="4"/>
      <c r="F2358" s="4"/>
      <c r="G2358" s="4"/>
      <c r="H2358" s="4"/>
      <c r="I2358" s="4"/>
      <c r="J2358" s="4"/>
      <c r="K2358" s="4"/>
      <c r="L2358" s="4"/>
      <c r="M2358" s="4"/>
      <c r="N2358" s="4"/>
      <c r="O2358" s="4"/>
    </row>
    <row r="2359" spans="2:15" x14ac:dyDescent="0.2">
      <c r="B2359" s="4"/>
      <c r="C2359" s="6"/>
      <c r="D2359" s="4"/>
      <c r="E2359" s="4"/>
      <c r="F2359" s="4"/>
      <c r="G2359" s="4"/>
      <c r="H2359" s="4"/>
      <c r="I2359" s="4"/>
      <c r="J2359" s="4"/>
      <c r="K2359" s="4"/>
      <c r="L2359" s="4"/>
      <c r="M2359" s="4"/>
      <c r="N2359" s="4"/>
      <c r="O2359" s="4"/>
    </row>
    <row r="2360" spans="2:15" x14ac:dyDescent="0.2">
      <c r="B2360" s="4"/>
      <c r="C2360" s="6"/>
      <c r="D2360" s="4"/>
      <c r="E2360" s="4"/>
      <c r="F2360" s="4"/>
      <c r="G2360" s="4"/>
      <c r="H2360" s="4"/>
      <c r="I2360" s="4"/>
      <c r="J2360" s="4"/>
      <c r="K2360" s="4"/>
      <c r="L2360" s="4"/>
      <c r="M2360" s="4"/>
      <c r="N2360" s="4"/>
      <c r="O2360" s="4"/>
    </row>
    <row r="2361" spans="2:15" x14ac:dyDescent="0.2">
      <c r="B2361" s="4"/>
      <c r="C2361" s="6"/>
      <c r="D2361" s="4"/>
      <c r="E2361" s="4"/>
      <c r="F2361" s="4"/>
      <c r="G2361" s="4"/>
      <c r="H2361" s="4"/>
      <c r="I2361" s="4"/>
      <c r="J2361" s="4"/>
      <c r="K2361" s="4"/>
      <c r="L2361" s="4"/>
      <c r="M2361" s="4"/>
      <c r="N2361" s="4"/>
      <c r="O2361" s="4"/>
    </row>
    <row r="2362" spans="2:15" x14ac:dyDescent="0.2">
      <c r="B2362" s="4"/>
      <c r="C2362" s="6"/>
      <c r="D2362" s="4"/>
      <c r="E2362" s="4"/>
      <c r="F2362" s="4"/>
      <c r="G2362" s="4"/>
      <c r="H2362" s="4"/>
      <c r="I2362" s="4"/>
      <c r="J2362" s="4"/>
      <c r="K2362" s="4"/>
      <c r="L2362" s="4"/>
      <c r="M2362" s="4"/>
      <c r="N2362" s="4"/>
      <c r="O2362" s="4"/>
    </row>
    <row r="2363" spans="2:15" x14ac:dyDescent="0.2">
      <c r="B2363" s="4"/>
      <c r="C2363" s="6"/>
      <c r="D2363" s="4"/>
      <c r="E2363" s="4"/>
      <c r="F2363" s="4"/>
      <c r="G2363" s="4"/>
      <c r="H2363" s="4"/>
      <c r="I2363" s="4"/>
      <c r="J2363" s="4"/>
      <c r="K2363" s="4"/>
      <c r="L2363" s="4"/>
      <c r="M2363" s="4"/>
      <c r="N2363" s="4"/>
      <c r="O2363" s="4"/>
    </row>
    <row r="2364" spans="2:15" x14ac:dyDescent="0.2">
      <c r="B2364" s="4"/>
      <c r="C2364" s="6"/>
      <c r="D2364" s="4"/>
      <c r="E2364" s="4"/>
      <c r="F2364" s="4"/>
      <c r="G2364" s="4"/>
      <c r="H2364" s="4"/>
      <c r="I2364" s="4"/>
      <c r="J2364" s="4"/>
      <c r="K2364" s="4"/>
      <c r="L2364" s="4"/>
      <c r="M2364" s="4"/>
      <c r="N2364" s="4"/>
      <c r="O2364" s="4"/>
    </row>
    <row r="2365" spans="2:15" x14ac:dyDescent="0.2">
      <c r="B2365" s="4"/>
      <c r="C2365" s="6"/>
      <c r="D2365" s="4"/>
      <c r="E2365" s="4"/>
      <c r="F2365" s="4"/>
      <c r="G2365" s="4"/>
      <c r="H2365" s="4"/>
      <c r="I2365" s="4"/>
      <c r="J2365" s="4"/>
      <c r="K2365" s="4"/>
      <c r="L2365" s="4"/>
      <c r="M2365" s="4"/>
      <c r="N2365" s="4"/>
      <c r="O2365" s="4"/>
    </row>
    <row r="2366" spans="2:15" x14ac:dyDescent="0.2">
      <c r="B2366" s="4"/>
      <c r="C2366" s="6"/>
      <c r="D2366" s="4"/>
      <c r="E2366" s="4"/>
      <c r="F2366" s="4"/>
      <c r="G2366" s="4"/>
      <c r="H2366" s="4"/>
      <c r="I2366" s="4"/>
      <c r="J2366" s="4"/>
      <c r="K2366" s="4"/>
      <c r="L2366" s="4"/>
      <c r="M2366" s="4"/>
      <c r="N2366" s="4"/>
      <c r="O2366" s="4"/>
    </row>
    <row r="2367" spans="2:15" x14ac:dyDescent="0.2">
      <c r="B2367" s="4"/>
      <c r="C2367" s="6"/>
      <c r="D2367" s="4"/>
      <c r="E2367" s="4"/>
      <c r="F2367" s="4"/>
      <c r="G2367" s="4"/>
      <c r="H2367" s="4"/>
      <c r="I2367" s="4"/>
      <c r="J2367" s="4"/>
      <c r="K2367" s="4"/>
      <c r="L2367" s="4"/>
      <c r="M2367" s="4"/>
      <c r="N2367" s="4"/>
      <c r="O2367" s="4"/>
    </row>
    <row r="2368" spans="2:15" x14ac:dyDescent="0.2">
      <c r="B2368" s="4"/>
      <c r="C2368" s="6"/>
      <c r="D2368" s="4"/>
      <c r="E2368" s="4"/>
      <c r="F2368" s="4"/>
      <c r="G2368" s="4"/>
      <c r="H2368" s="4"/>
      <c r="I2368" s="4"/>
      <c r="J2368" s="4"/>
      <c r="K2368" s="4"/>
      <c r="L2368" s="4"/>
      <c r="M2368" s="4"/>
      <c r="N2368" s="4"/>
      <c r="O2368" s="4"/>
    </row>
    <row r="2369" spans="2:15" x14ac:dyDescent="0.2">
      <c r="B2369" s="4"/>
      <c r="C2369" s="6"/>
      <c r="D2369" s="4"/>
      <c r="E2369" s="4"/>
      <c r="F2369" s="4"/>
      <c r="G2369" s="4"/>
      <c r="H2369" s="4"/>
      <c r="I2369" s="4"/>
      <c r="J2369" s="4"/>
      <c r="K2369" s="4"/>
      <c r="L2369" s="4"/>
      <c r="M2369" s="4"/>
      <c r="N2369" s="4"/>
      <c r="O2369" s="4"/>
    </row>
    <row r="2370" spans="2:15" x14ac:dyDescent="0.2">
      <c r="B2370" s="4"/>
      <c r="C2370" s="6"/>
      <c r="D2370" s="4"/>
      <c r="E2370" s="4"/>
      <c r="F2370" s="4"/>
      <c r="G2370" s="4"/>
      <c r="H2370" s="4"/>
      <c r="I2370" s="4"/>
      <c r="J2370" s="4"/>
      <c r="K2370" s="4"/>
      <c r="L2370" s="4"/>
      <c r="M2370" s="4"/>
      <c r="N2370" s="4"/>
      <c r="O2370" s="4"/>
    </row>
    <row r="2371" spans="2:15" x14ac:dyDescent="0.2">
      <c r="B2371" s="4"/>
      <c r="C2371" s="6"/>
      <c r="D2371" s="4"/>
      <c r="E2371" s="4"/>
      <c r="F2371" s="4"/>
      <c r="G2371" s="4"/>
      <c r="H2371" s="4"/>
      <c r="I2371" s="4"/>
      <c r="J2371" s="4"/>
      <c r="K2371" s="4"/>
      <c r="L2371" s="4"/>
      <c r="M2371" s="4"/>
      <c r="N2371" s="4"/>
      <c r="O2371" s="4"/>
    </row>
    <row r="2372" spans="2:15" x14ac:dyDescent="0.2">
      <c r="B2372" s="4"/>
      <c r="C2372" s="6"/>
      <c r="D2372" s="4"/>
      <c r="E2372" s="4"/>
      <c r="F2372" s="4"/>
      <c r="G2372" s="4"/>
      <c r="H2372" s="4"/>
      <c r="I2372" s="4"/>
      <c r="J2372" s="4"/>
      <c r="K2372" s="4"/>
      <c r="L2372" s="4"/>
      <c r="M2372" s="4"/>
      <c r="N2372" s="4"/>
      <c r="O2372" s="4"/>
    </row>
    <row r="2373" spans="2:15" x14ac:dyDescent="0.2">
      <c r="B2373" s="4"/>
      <c r="C2373" s="6"/>
      <c r="D2373" s="4"/>
      <c r="E2373" s="4"/>
      <c r="F2373" s="4"/>
      <c r="G2373" s="4"/>
      <c r="H2373" s="4"/>
      <c r="I2373" s="4"/>
      <c r="J2373" s="4"/>
      <c r="K2373" s="4"/>
      <c r="L2373" s="4"/>
      <c r="M2373" s="4"/>
      <c r="N2373" s="4"/>
      <c r="O2373" s="4"/>
    </row>
    <row r="2374" spans="2:15" x14ac:dyDescent="0.2">
      <c r="B2374" s="4"/>
      <c r="C2374" s="6"/>
      <c r="D2374" s="4"/>
      <c r="E2374" s="4"/>
      <c r="F2374" s="4"/>
      <c r="G2374" s="4"/>
      <c r="H2374" s="4"/>
      <c r="I2374" s="4"/>
      <c r="J2374" s="4"/>
      <c r="K2374" s="4"/>
      <c r="L2374" s="4"/>
      <c r="M2374" s="4"/>
      <c r="N2374" s="4"/>
      <c r="O2374" s="4"/>
    </row>
    <row r="2375" spans="2:15" x14ac:dyDescent="0.2">
      <c r="B2375" s="4"/>
      <c r="C2375" s="6"/>
      <c r="D2375" s="4"/>
      <c r="E2375" s="4"/>
      <c r="F2375" s="4"/>
      <c r="G2375" s="4"/>
      <c r="H2375" s="4"/>
      <c r="I2375" s="4"/>
      <c r="J2375" s="4"/>
      <c r="K2375" s="4"/>
      <c r="L2375" s="4"/>
      <c r="M2375" s="4"/>
      <c r="N2375" s="4"/>
      <c r="O2375" s="4"/>
    </row>
    <row r="2376" spans="2:15" x14ac:dyDescent="0.2">
      <c r="B2376" s="4"/>
      <c r="C2376" s="6"/>
      <c r="D2376" s="4"/>
      <c r="E2376" s="4"/>
      <c r="F2376" s="4"/>
      <c r="G2376" s="4"/>
      <c r="H2376" s="4"/>
      <c r="I2376" s="4"/>
      <c r="J2376" s="4"/>
      <c r="K2376" s="4"/>
      <c r="L2376" s="4"/>
      <c r="M2376" s="4"/>
      <c r="N2376" s="4"/>
      <c r="O2376" s="4"/>
    </row>
    <row r="2377" spans="2:15" x14ac:dyDescent="0.2">
      <c r="B2377" s="4"/>
      <c r="C2377" s="6"/>
      <c r="D2377" s="4"/>
      <c r="E2377" s="4"/>
      <c r="F2377" s="4"/>
      <c r="G2377" s="4"/>
      <c r="H2377" s="4"/>
      <c r="I2377" s="4"/>
      <c r="J2377" s="4"/>
      <c r="K2377" s="4"/>
      <c r="L2377" s="4"/>
      <c r="M2377" s="4"/>
      <c r="N2377" s="4"/>
      <c r="O2377" s="4"/>
    </row>
    <row r="2378" spans="2:15" x14ac:dyDescent="0.2">
      <c r="B2378" s="4"/>
      <c r="C2378" s="6"/>
      <c r="D2378" s="4"/>
      <c r="E2378" s="4"/>
      <c r="F2378" s="4"/>
      <c r="G2378" s="4"/>
      <c r="H2378" s="4"/>
      <c r="I2378" s="4"/>
      <c r="J2378" s="4"/>
      <c r="K2378" s="4"/>
      <c r="L2378" s="4"/>
      <c r="M2378" s="4"/>
      <c r="N2378" s="4"/>
      <c r="O2378" s="4"/>
    </row>
    <row r="2379" spans="2:15" x14ac:dyDescent="0.2">
      <c r="B2379" s="4"/>
      <c r="C2379" s="6"/>
      <c r="D2379" s="4"/>
      <c r="E2379" s="4"/>
      <c r="F2379" s="4"/>
      <c r="G2379" s="4"/>
      <c r="H2379" s="4"/>
      <c r="I2379" s="4"/>
      <c r="J2379" s="4"/>
      <c r="K2379" s="4"/>
      <c r="L2379" s="4"/>
      <c r="M2379" s="4"/>
      <c r="N2379" s="4"/>
      <c r="O2379" s="4"/>
    </row>
    <row r="2380" spans="2:15" x14ac:dyDescent="0.2">
      <c r="B2380" s="4"/>
      <c r="C2380" s="6"/>
      <c r="D2380" s="4"/>
      <c r="E2380" s="4"/>
      <c r="F2380" s="4"/>
      <c r="G2380" s="4"/>
      <c r="H2380" s="4"/>
      <c r="I2380" s="4"/>
      <c r="J2380" s="4"/>
      <c r="K2380" s="4"/>
      <c r="L2380" s="4"/>
      <c r="M2380" s="4"/>
      <c r="N2380" s="4"/>
      <c r="O2380" s="4"/>
    </row>
    <row r="2381" spans="2:15" x14ac:dyDescent="0.2">
      <c r="B2381" s="4"/>
      <c r="C2381" s="6"/>
      <c r="D2381" s="4"/>
      <c r="E2381" s="4"/>
      <c r="F2381" s="4"/>
      <c r="G2381" s="4"/>
      <c r="H2381" s="4"/>
      <c r="I2381" s="4"/>
      <c r="J2381" s="4"/>
      <c r="K2381" s="4"/>
      <c r="L2381" s="4"/>
      <c r="M2381" s="4"/>
      <c r="N2381" s="4"/>
      <c r="O2381" s="4"/>
    </row>
    <row r="2382" spans="2:15" x14ac:dyDescent="0.2">
      <c r="B2382" s="4"/>
      <c r="C2382" s="6"/>
      <c r="D2382" s="4"/>
      <c r="E2382" s="4"/>
      <c r="F2382" s="4"/>
      <c r="G2382" s="4"/>
      <c r="H2382" s="4"/>
      <c r="I2382" s="4"/>
      <c r="J2382" s="4"/>
      <c r="K2382" s="4"/>
      <c r="L2382" s="4"/>
      <c r="M2382" s="4"/>
      <c r="N2382" s="4"/>
      <c r="O2382" s="4"/>
    </row>
    <row r="2383" spans="2:15" x14ac:dyDescent="0.2">
      <c r="B2383" s="4"/>
      <c r="C2383" s="6"/>
      <c r="D2383" s="4"/>
      <c r="E2383" s="4"/>
      <c r="F2383" s="4"/>
      <c r="G2383" s="4"/>
      <c r="H2383" s="4"/>
      <c r="I2383" s="4"/>
      <c r="J2383" s="4"/>
      <c r="K2383" s="4"/>
      <c r="L2383" s="4"/>
      <c r="M2383" s="4"/>
      <c r="N2383" s="4"/>
      <c r="O2383" s="4"/>
    </row>
    <row r="2384" spans="2:15" x14ac:dyDescent="0.2">
      <c r="B2384" s="4"/>
      <c r="C2384" s="6"/>
      <c r="D2384" s="4"/>
      <c r="E2384" s="4"/>
      <c r="F2384" s="4"/>
      <c r="G2384" s="4"/>
      <c r="H2384" s="4"/>
      <c r="I2384" s="4"/>
      <c r="J2384" s="4"/>
      <c r="K2384" s="4"/>
      <c r="L2384" s="4"/>
      <c r="M2384" s="4"/>
      <c r="N2384" s="4"/>
      <c r="O2384" s="4"/>
    </row>
    <row r="2385" spans="2:15" x14ac:dyDescent="0.2">
      <c r="B2385" s="4"/>
      <c r="C2385" s="6"/>
      <c r="D2385" s="4"/>
      <c r="E2385" s="4"/>
      <c r="F2385" s="4"/>
      <c r="G2385" s="4"/>
      <c r="H2385" s="4"/>
      <c r="I2385" s="4"/>
      <c r="J2385" s="4"/>
      <c r="K2385" s="4"/>
      <c r="L2385" s="4"/>
      <c r="M2385" s="4"/>
      <c r="N2385" s="4"/>
      <c r="O2385" s="4"/>
    </row>
    <row r="2386" spans="2:15" x14ac:dyDescent="0.2">
      <c r="B2386" s="4"/>
      <c r="C2386" s="6"/>
      <c r="D2386" s="4"/>
      <c r="E2386" s="4"/>
      <c r="F2386" s="4"/>
      <c r="G2386" s="4"/>
      <c r="H2386" s="4"/>
      <c r="I2386" s="4"/>
      <c r="J2386" s="4"/>
      <c r="K2386" s="4"/>
      <c r="L2386" s="4"/>
      <c r="M2386" s="4"/>
      <c r="N2386" s="4"/>
      <c r="O2386" s="4"/>
    </row>
    <row r="2387" spans="2:15" x14ac:dyDescent="0.2">
      <c r="B2387" s="4"/>
      <c r="C2387" s="6"/>
      <c r="D2387" s="4"/>
      <c r="E2387" s="4"/>
      <c r="F2387" s="4"/>
      <c r="G2387" s="4"/>
      <c r="H2387" s="4"/>
      <c r="I2387" s="4"/>
      <c r="J2387" s="4"/>
      <c r="K2387" s="4"/>
      <c r="L2387" s="4"/>
      <c r="M2387" s="4"/>
      <c r="N2387" s="4"/>
      <c r="O2387" s="4"/>
    </row>
    <row r="2388" spans="2:15" x14ac:dyDescent="0.2">
      <c r="B2388" s="4"/>
      <c r="C2388" s="6"/>
      <c r="D2388" s="4"/>
      <c r="E2388" s="4"/>
      <c r="F2388" s="4"/>
      <c r="G2388" s="4"/>
      <c r="H2388" s="4"/>
      <c r="I2388" s="4"/>
      <c r="J2388" s="4"/>
      <c r="K2388" s="4"/>
      <c r="L2388" s="4"/>
      <c r="M2388" s="4"/>
      <c r="N2388" s="4"/>
      <c r="O2388" s="4"/>
    </row>
    <row r="2389" spans="2:15" x14ac:dyDescent="0.2">
      <c r="B2389" s="4"/>
      <c r="C2389" s="6"/>
      <c r="D2389" s="4"/>
      <c r="E2389" s="4"/>
      <c r="F2389" s="4"/>
      <c r="G2389" s="4"/>
      <c r="H2389" s="4"/>
      <c r="I2389" s="4"/>
      <c r="J2389" s="4"/>
      <c r="K2389" s="4"/>
      <c r="L2389" s="4"/>
      <c r="M2389" s="4"/>
      <c r="N2389" s="4"/>
      <c r="O2389" s="4"/>
    </row>
    <row r="2390" spans="2:15" x14ac:dyDescent="0.2">
      <c r="B2390" s="4"/>
      <c r="C2390" s="6"/>
      <c r="D2390" s="4"/>
      <c r="E2390" s="4"/>
      <c r="F2390" s="4"/>
      <c r="G2390" s="4"/>
      <c r="H2390" s="4"/>
      <c r="I2390" s="4"/>
      <c r="J2390" s="4"/>
      <c r="K2390" s="4"/>
      <c r="L2390" s="4"/>
      <c r="M2390" s="4"/>
      <c r="N2390" s="4"/>
      <c r="O2390" s="4"/>
    </row>
    <row r="2391" spans="2:15" x14ac:dyDescent="0.2">
      <c r="B2391" s="4"/>
      <c r="C2391" s="6"/>
      <c r="D2391" s="4"/>
      <c r="E2391" s="4"/>
      <c r="F2391" s="4"/>
      <c r="G2391" s="4"/>
      <c r="H2391" s="4"/>
      <c r="I2391" s="4"/>
      <c r="J2391" s="4"/>
      <c r="K2391" s="4"/>
      <c r="L2391" s="4"/>
      <c r="M2391" s="4"/>
      <c r="N2391" s="4"/>
      <c r="O2391" s="4"/>
    </row>
    <row r="2392" spans="2:15" x14ac:dyDescent="0.2">
      <c r="B2392" s="4"/>
      <c r="C2392" s="6"/>
      <c r="D2392" s="4"/>
      <c r="E2392" s="4"/>
      <c r="F2392" s="4"/>
      <c r="G2392" s="4"/>
      <c r="H2392" s="4"/>
      <c r="I2392" s="4"/>
      <c r="J2392" s="4"/>
      <c r="K2392" s="4"/>
      <c r="L2392" s="4"/>
      <c r="M2392" s="4"/>
      <c r="N2392" s="4"/>
      <c r="O2392" s="4"/>
    </row>
    <row r="2393" spans="2:15" x14ac:dyDescent="0.2">
      <c r="B2393" s="4"/>
      <c r="C2393" s="6"/>
      <c r="D2393" s="4"/>
      <c r="E2393" s="4"/>
      <c r="F2393" s="4"/>
      <c r="G2393" s="4"/>
      <c r="H2393" s="4"/>
      <c r="I2393" s="4"/>
      <c r="J2393" s="4"/>
      <c r="K2393" s="4"/>
      <c r="L2393" s="4"/>
      <c r="M2393" s="4"/>
      <c r="N2393" s="4"/>
      <c r="O2393" s="4"/>
    </row>
    <row r="2394" spans="2:15" x14ac:dyDescent="0.2">
      <c r="B2394" s="4"/>
      <c r="C2394" s="6"/>
      <c r="D2394" s="4"/>
      <c r="E2394" s="4"/>
      <c r="F2394" s="4"/>
      <c r="G2394" s="4"/>
      <c r="H2394" s="4"/>
      <c r="I2394" s="4"/>
      <c r="J2394" s="4"/>
      <c r="K2394" s="4"/>
      <c r="L2394" s="4"/>
      <c r="M2394" s="4"/>
      <c r="N2394" s="4"/>
      <c r="O2394" s="4"/>
    </row>
    <row r="2395" spans="2:15" x14ac:dyDescent="0.2">
      <c r="B2395" s="4"/>
      <c r="C2395" s="6"/>
      <c r="D2395" s="4"/>
      <c r="E2395" s="4"/>
      <c r="F2395" s="4"/>
      <c r="G2395" s="4"/>
      <c r="H2395" s="4"/>
      <c r="I2395" s="4"/>
      <c r="J2395" s="4"/>
      <c r="K2395" s="4"/>
      <c r="L2395" s="4"/>
      <c r="M2395" s="4"/>
      <c r="N2395" s="4"/>
      <c r="O2395" s="4"/>
    </row>
    <row r="2396" spans="2:15" x14ac:dyDescent="0.2">
      <c r="B2396" s="4"/>
      <c r="C2396" s="6"/>
      <c r="D2396" s="4"/>
      <c r="E2396" s="4"/>
      <c r="F2396" s="4"/>
      <c r="G2396" s="4"/>
      <c r="H2396" s="4"/>
      <c r="I2396" s="4"/>
      <c r="J2396" s="4"/>
      <c r="K2396" s="4"/>
      <c r="L2396" s="4"/>
      <c r="M2396" s="4"/>
      <c r="N2396" s="4"/>
      <c r="O2396" s="4"/>
    </row>
    <row r="2397" spans="2:15" x14ac:dyDescent="0.2">
      <c r="B2397" s="4"/>
      <c r="C2397" s="6"/>
      <c r="D2397" s="4"/>
      <c r="E2397" s="4"/>
      <c r="F2397" s="4"/>
      <c r="G2397" s="4"/>
      <c r="H2397" s="4"/>
      <c r="I2397" s="4"/>
      <c r="J2397" s="4"/>
      <c r="K2397" s="4"/>
      <c r="L2397" s="4"/>
      <c r="M2397" s="4"/>
      <c r="N2397" s="4"/>
      <c r="O2397" s="4"/>
    </row>
    <row r="2398" spans="2:15" x14ac:dyDescent="0.2">
      <c r="B2398" s="4"/>
      <c r="C2398" s="6"/>
      <c r="D2398" s="4"/>
      <c r="E2398" s="4"/>
      <c r="F2398" s="4"/>
      <c r="G2398" s="4"/>
      <c r="H2398" s="4"/>
      <c r="I2398" s="4"/>
      <c r="J2398" s="4"/>
      <c r="K2398" s="4"/>
      <c r="L2398" s="4"/>
      <c r="M2398" s="4"/>
      <c r="N2398" s="4"/>
      <c r="O2398" s="4"/>
    </row>
    <row r="2399" spans="2:15" x14ac:dyDescent="0.2">
      <c r="B2399" s="4"/>
      <c r="C2399" s="6"/>
      <c r="D2399" s="4"/>
      <c r="E2399" s="4"/>
      <c r="F2399" s="4"/>
      <c r="G2399" s="4"/>
      <c r="H2399" s="4"/>
      <c r="I2399" s="4"/>
      <c r="J2399" s="4"/>
      <c r="K2399" s="4"/>
      <c r="L2399" s="4"/>
      <c r="M2399" s="4"/>
      <c r="N2399" s="4"/>
      <c r="O2399" s="4"/>
    </row>
    <row r="2400" spans="2:15" x14ac:dyDescent="0.2">
      <c r="B2400" s="4"/>
      <c r="C2400" s="6"/>
      <c r="D2400" s="4"/>
      <c r="E2400" s="4"/>
      <c r="F2400" s="4"/>
      <c r="G2400" s="4"/>
      <c r="H2400" s="4"/>
      <c r="I2400" s="4"/>
      <c r="J2400" s="4"/>
      <c r="K2400" s="4"/>
      <c r="L2400" s="4"/>
      <c r="M2400" s="4"/>
      <c r="N2400" s="4"/>
      <c r="O2400" s="4"/>
    </row>
    <row r="2401" spans="2:15" x14ac:dyDescent="0.2">
      <c r="B2401" s="4"/>
      <c r="C2401" s="6"/>
      <c r="D2401" s="4"/>
      <c r="E2401" s="4"/>
      <c r="F2401" s="4"/>
      <c r="G2401" s="4"/>
      <c r="H2401" s="4"/>
      <c r="I2401" s="4"/>
      <c r="J2401" s="4"/>
      <c r="K2401" s="4"/>
      <c r="L2401" s="4"/>
      <c r="M2401" s="4"/>
      <c r="N2401" s="4"/>
      <c r="O2401" s="4"/>
    </row>
    <row r="2402" spans="2:15" x14ac:dyDescent="0.2">
      <c r="B2402" s="4"/>
      <c r="C2402" s="6"/>
      <c r="D2402" s="4"/>
      <c r="E2402" s="4"/>
      <c r="F2402" s="4"/>
      <c r="G2402" s="4"/>
      <c r="H2402" s="4"/>
      <c r="I2402" s="4"/>
      <c r="J2402" s="4"/>
      <c r="K2402" s="4"/>
      <c r="L2402" s="4"/>
      <c r="M2402" s="4"/>
      <c r="N2402" s="4"/>
      <c r="O2402" s="4"/>
    </row>
    <row r="2403" spans="2:15" x14ac:dyDescent="0.2">
      <c r="B2403" s="4"/>
      <c r="C2403" s="6"/>
      <c r="D2403" s="4"/>
      <c r="E2403" s="4"/>
      <c r="F2403" s="4"/>
      <c r="G2403" s="4"/>
      <c r="H2403" s="4"/>
      <c r="I2403" s="4"/>
      <c r="J2403" s="4"/>
      <c r="K2403" s="4"/>
      <c r="L2403" s="4"/>
      <c r="M2403" s="4"/>
      <c r="N2403" s="4"/>
      <c r="O2403" s="4"/>
    </row>
    <row r="2404" spans="2:15" x14ac:dyDescent="0.2">
      <c r="B2404" s="4"/>
      <c r="C2404" s="6"/>
      <c r="D2404" s="4"/>
      <c r="E2404" s="4"/>
      <c r="F2404" s="4"/>
      <c r="G2404" s="4"/>
      <c r="H2404" s="4"/>
      <c r="I2404" s="4"/>
      <c r="J2404" s="4"/>
      <c r="K2404" s="4"/>
      <c r="L2404" s="4"/>
      <c r="M2404" s="4"/>
      <c r="N2404" s="4"/>
      <c r="O2404" s="4"/>
    </row>
    <row r="2405" spans="2:15" x14ac:dyDescent="0.2">
      <c r="B2405" s="4"/>
      <c r="C2405" s="6"/>
      <c r="D2405" s="4"/>
      <c r="E2405" s="4"/>
      <c r="F2405" s="4"/>
      <c r="G2405" s="4"/>
      <c r="H2405" s="4"/>
      <c r="I2405" s="4"/>
      <c r="J2405" s="4"/>
      <c r="K2405" s="4"/>
      <c r="L2405" s="4"/>
      <c r="M2405" s="4"/>
      <c r="N2405" s="4"/>
      <c r="O2405" s="4"/>
    </row>
    <row r="2406" spans="2:15" x14ac:dyDescent="0.2">
      <c r="B2406" s="4"/>
      <c r="C2406" s="6"/>
      <c r="D2406" s="4"/>
      <c r="E2406" s="4"/>
      <c r="F2406" s="4"/>
      <c r="G2406" s="4"/>
      <c r="H2406" s="4"/>
      <c r="I2406" s="4"/>
      <c r="J2406" s="4"/>
      <c r="K2406" s="4"/>
      <c r="L2406" s="4"/>
      <c r="M2406" s="4"/>
      <c r="N2406" s="4"/>
      <c r="O2406" s="4"/>
    </row>
    <row r="2407" spans="2:15" x14ac:dyDescent="0.2">
      <c r="B2407" s="4"/>
      <c r="C2407" s="6"/>
      <c r="D2407" s="4"/>
      <c r="E2407" s="4"/>
      <c r="F2407" s="4"/>
      <c r="G2407" s="4"/>
      <c r="H2407" s="4"/>
      <c r="I2407" s="4"/>
      <c r="J2407" s="4"/>
      <c r="K2407" s="4"/>
      <c r="L2407" s="4"/>
      <c r="M2407" s="4"/>
      <c r="N2407" s="4"/>
      <c r="O2407" s="4"/>
    </row>
    <row r="2408" spans="2:15" x14ac:dyDescent="0.2">
      <c r="B2408" s="4"/>
      <c r="C2408" s="6"/>
      <c r="D2408" s="4"/>
      <c r="E2408" s="4"/>
      <c r="F2408" s="4"/>
      <c r="G2408" s="4"/>
      <c r="H2408" s="4"/>
      <c r="I2408" s="4"/>
      <c r="J2408" s="4"/>
      <c r="K2408" s="4"/>
      <c r="L2408" s="4"/>
      <c r="M2408" s="4"/>
      <c r="N2408" s="4"/>
      <c r="O2408" s="4"/>
    </row>
    <row r="2409" spans="2:15" x14ac:dyDescent="0.2">
      <c r="B2409" s="4"/>
      <c r="C2409" s="6"/>
      <c r="D2409" s="4"/>
      <c r="E2409" s="4"/>
      <c r="F2409" s="4"/>
      <c r="G2409" s="4"/>
      <c r="H2409" s="4"/>
      <c r="I2409" s="4"/>
      <c r="J2409" s="4"/>
      <c r="K2409" s="4"/>
      <c r="L2409" s="4"/>
      <c r="M2409" s="4"/>
      <c r="N2409" s="4"/>
      <c r="O2409" s="4"/>
    </row>
    <row r="2410" spans="2:15" x14ac:dyDescent="0.2">
      <c r="B2410" s="4"/>
      <c r="C2410" s="6"/>
      <c r="D2410" s="4"/>
      <c r="E2410" s="4"/>
      <c r="F2410" s="4"/>
      <c r="G2410" s="4"/>
      <c r="H2410" s="4"/>
      <c r="I2410" s="4"/>
      <c r="J2410" s="4"/>
      <c r="K2410" s="4"/>
      <c r="L2410" s="4"/>
      <c r="M2410" s="4"/>
      <c r="N2410" s="4"/>
      <c r="O2410" s="4"/>
    </row>
    <row r="2411" spans="2:15" x14ac:dyDescent="0.2">
      <c r="B2411" s="4"/>
      <c r="C2411" s="6"/>
      <c r="D2411" s="4"/>
      <c r="E2411" s="4"/>
      <c r="F2411" s="4"/>
      <c r="G2411" s="4"/>
      <c r="H2411" s="4"/>
      <c r="I2411" s="4"/>
      <c r="J2411" s="4"/>
      <c r="K2411" s="4"/>
      <c r="L2411" s="4"/>
      <c r="M2411" s="4"/>
      <c r="N2411" s="4"/>
      <c r="O2411" s="4"/>
    </row>
    <row r="2412" spans="2:15" x14ac:dyDescent="0.2">
      <c r="B2412" s="4"/>
      <c r="C2412" s="6"/>
      <c r="D2412" s="4"/>
      <c r="E2412" s="4"/>
      <c r="F2412" s="4"/>
      <c r="G2412" s="4"/>
      <c r="H2412" s="4"/>
      <c r="I2412" s="4"/>
      <c r="J2412" s="4"/>
      <c r="K2412" s="4"/>
      <c r="L2412" s="4"/>
      <c r="M2412" s="4"/>
      <c r="N2412" s="4"/>
      <c r="O2412" s="4"/>
    </row>
    <row r="2413" spans="2:15" x14ac:dyDescent="0.2">
      <c r="B2413" s="4"/>
      <c r="C2413" s="6"/>
      <c r="D2413" s="4"/>
      <c r="E2413" s="4"/>
      <c r="F2413" s="4"/>
      <c r="G2413" s="4"/>
      <c r="H2413" s="4"/>
      <c r="I2413" s="4"/>
      <c r="J2413" s="4"/>
      <c r="K2413" s="4"/>
      <c r="L2413" s="4"/>
      <c r="M2413" s="4"/>
      <c r="N2413" s="4"/>
      <c r="O2413" s="4"/>
    </row>
    <row r="2414" spans="2:15" x14ac:dyDescent="0.2">
      <c r="B2414" s="4"/>
      <c r="C2414" s="6"/>
      <c r="D2414" s="4"/>
      <c r="E2414" s="4"/>
      <c r="F2414" s="4"/>
      <c r="G2414" s="4"/>
      <c r="H2414" s="4"/>
      <c r="I2414" s="4"/>
      <c r="J2414" s="4"/>
      <c r="K2414" s="4"/>
      <c r="L2414" s="4"/>
      <c r="M2414" s="4"/>
      <c r="N2414" s="4"/>
      <c r="O2414" s="4"/>
    </row>
    <row r="2415" spans="2:15" x14ac:dyDescent="0.2">
      <c r="B2415" s="4"/>
      <c r="C2415" s="6"/>
      <c r="D2415" s="4"/>
      <c r="E2415" s="4"/>
      <c r="F2415" s="4"/>
      <c r="G2415" s="4"/>
      <c r="H2415" s="4"/>
      <c r="I2415" s="4"/>
      <c r="J2415" s="4"/>
      <c r="K2415" s="4"/>
      <c r="L2415" s="4"/>
      <c r="M2415" s="4"/>
      <c r="N2415" s="4"/>
      <c r="O2415" s="4"/>
    </row>
    <row r="2416" spans="2:15" x14ac:dyDescent="0.2">
      <c r="B2416" s="4"/>
      <c r="C2416" s="6"/>
      <c r="D2416" s="4"/>
      <c r="E2416" s="4"/>
      <c r="F2416" s="4"/>
      <c r="G2416" s="4"/>
      <c r="H2416" s="4"/>
      <c r="I2416" s="4"/>
      <c r="J2416" s="4"/>
      <c r="K2416" s="4"/>
      <c r="L2416" s="4"/>
      <c r="M2416" s="4"/>
      <c r="N2416" s="4"/>
      <c r="O2416" s="4"/>
    </row>
    <row r="2417" spans="2:15" x14ac:dyDescent="0.2">
      <c r="B2417" s="4"/>
      <c r="C2417" s="6"/>
      <c r="D2417" s="4"/>
      <c r="E2417" s="4"/>
      <c r="F2417" s="4"/>
      <c r="G2417" s="4"/>
      <c r="H2417" s="4"/>
      <c r="I2417" s="4"/>
      <c r="J2417" s="4"/>
      <c r="K2417" s="4"/>
      <c r="L2417" s="4"/>
      <c r="M2417" s="4"/>
      <c r="N2417" s="4"/>
      <c r="O2417" s="4"/>
    </row>
    <row r="2418" spans="2:15" x14ac:dyDescent="0.2">
      <c r="B2418" s="4"/>
      <c r="C2418" s="6"/>
      <c r="D2418" s="4"/>
      <c r="E2418" s="4"/>
      <c r="F2418" s="4"/>
      <c r="G2418" s="4"/>
      <c r="H2418" s="4"/>
      <c r="I2418" s="4"/>
      <c r="J2418" s="4"/>
      <c r="K2418" s="4"/>
      <c r="L2418" s="4"/>
      <c r="M2418" s="4"/>
      <c r="N2418" s="4"/>
      <c r="O2418" s="4"/>
    </row>
    <row r="2419" spans="2:15" x14ac:dyDescent="0.2">
      <c r="B2419" s="4"/>
      <c r="C2419" s="6"/>
      <c r="D2419" s="4"/>
      <c r="E2419" s="4"/>
      <c r="F2419" s="4"/>
      <c r="G2419" s="4"/>
      <c r="H2419" s="4"/>
      <c r="I2419" s="4"/>
      <c r="J2419" s="4"/>
      <c r="K2419" s="4"/>
      <c r="L2419" s="4"/>
      <c r="M2419" s="4"/>
      <c r="N2419" s="4"/>
      <c r="O2419" s="4"/>
    </row>
    <row r="2420" spans="2:15" x14ac:dyDescent="0.2">
      <c r="B2420" s="4"/>
      <c r="C2420" s="6"/>
      <c r="D2420" s="4"/>
      <c r="E2420" s="4"/>
      <c r="F2420" s="4"/>
      <c r="G2420" s="4"/>
      <c r="H2420" s="4"/>
      <c r="I2420" s="4"/>
      <c r="J2420" s="4"/>
      <c r="K2420" s="4"/>
      <c r="L2420" s="4"/>
      <c r="M2420" s="4"/>
      <c r="N2420" s="4"/>
      <c r="O2420" s="4"/>
    </row>
    <row r="2421" spans="2:15" x14ac:dyDescent="0.2">
      <c r="B2421" s="4"/>
      <c r="C2421" s="6"/>
      <c r="D2421" s="4"/>
      <c r="E2421" s="4"/>
      <c r="F2421" s="4"/>
      <c r="G2421" s="4"/>
      <c r="H2421" s="4"/>
      <c r="I2421" s="4"/>
      <c r="J2421" s="4"/>
      <c r="K2421" s="4"/>
      <c r="L2421" s="4"/>
      <c r="M2421" s="4"/>
      <c r="N2421" s="4"/>
      <c r="O2421" s="4"/>
    </row>
    <row r="2422" spans="2:15" x14ac:dyDescent="0.2">
      <c r="B2422" s="4"/>
      <c r="C2422" s="6"/>
      <c r="D2422" s="4"/>
      <c r="E2422" s="4"/>
      <c r="F2422" s="4"/>
      <c r="G2422" s="4"/>
      <c r="H2422" s="4"/>
      <c r="I2422" s="4"/>
      <c r="J2422" s="4"/>
      <c r="K2422" s="4"/>
      <c r="L2422" s="4"/>
      <c r="M2422" s="4"/>
      <c r="N2422" s="4"/>
      <c r="O2422" s="4"/>
    </row>
    <row r="2423" spans="2:15" x14ac:dyDescent="0.2">
      <c r="B2423" s="4"/>
      <c r="C2423" s="6"/>
      <c r="D2423" s="4"/>
      <c r="E2423" s="4"/>
      <c r="F2423" s="4"/>
      <c r="G2423" s="4"/>
      <c r="H2423" s="4"/>
      <c r="I2423" s="4"/>
      <c r="J2423" s="4"/>
      <c r="K2423" s="4"/>
      <c r="L2423" s="4"/>
      <c r="M2423" s="4"/>
      <c r="N2423" s="4"/>
      <c r="O2423" s="4"/>
    </row>
    <row r="2424" spans="2:15" x14ac:dyDescent="0.2">
      <c r="B2424" s="4"/>
      <c r="C2424" s="6"/>
      <c r="D2424" s="4"/>
      <c r="E2424" s="4"/>
      <c r="F2424" s="4"/>
      <c r="G2424" s="4"/>
      <c r="H2424" s="4"/>
      <c r="I2424" s="4"/>
      <c r="J2424" s="4"/>
      <c r="K2424" s="4"/>
      <c r="L2424" s="4"/>
      <c r="M2424" s="4"/>
      <c r="N2424" s="4"/>
      <c r="O2424" s="4"/>
    </row>
    <row r="2425" spans="2:15" x14ac:dyDescent="0.2">
      <c r="B2425" s="4"/>
      <c r="C2425" s="6"/>
      <c r="D2425" s="4"/>
      <c r="E2425" s="4"/>
      <c r="F2425" s="4"/>
      <c r="G2425" s="4"/>
      <c r="H2425" s="4"/>
      <c r="I2425" s="4"/>
      <c r="J2425" s="4"/>
      <c r="K2425" s="4"/>
      <c r="L2425" s="4"/>
      <c r="M2425" s="4"/>
      <c r="N2425" s="4"/>
      <c r="O2425" s="4"/>
    </row>
    <row r="2426" spans="2:15" x14ac:dyDescent="0.2">
      <c r="B2426" s="4"/>
      <c r="C2426" s="6"/>
      <c r="D2426" s="4"/>
      <c r="E2426" s="4"/>
      <c r="F2426" s="4"/>
      <c r="G2426" s="4"/>
      <c r="H2426" s="4"/>
      <c r="I2426" s="4"/>
      <c r="J2426" s="4"/>
      <c r="K2426" s="4"/>
      <c r="L2426" s="4"/>
      <c r="M2426" s="4"/>
      <c r="N2426" s="4"/>
      <c r="O2426" s="4"/>
    </row>
    <row r="2427" spans="2:15" x14ac:dyDescent="0.2">
      <c r="B2427" s="4"/>
      <c r="C2427" s="6"/>
      <c r="D2427" s="4"/>
      <c r="E2427" s="4"/>
      <c r="F2427" s="4"/>
      <c r="G2427" s="4"/>
      <c r="H2427" s="4"/>
      <c r="I2427" s="4"/>
      <c r="J2427" s="4"/>
      <c r="K2427" s="4"/>
      <c r="L2427" s="4"/>
      <c r="M2427" s="4"/>
      <c r="N2427" s="4"/>
      <c r="O2427" s="4"/>
    </row>
    <row r="2428" spans="2:15" x14ac:dyDescent="0.2">
      <c r="B2428" s="4"/>
      <c r="C2428" s="6"/>
      <c r="D2428" s="4"/>
      <c r="E2428" s="4"/>
      <c r="F2428" s="4"/>
      <c r="G2428" s="4"/>
      <c r="H2428" s="4"/>
      <c r="I2428" s="4"/>
      <c r="J2428" s="4"/>
      <c r="K2428" s="4"/>
      <c r="L2428" s="4"/>
      <c r="M2428" s="4"/>
      <c r="N2428" s="4"/>
      <c r="O2428" s="4"/>
    </row>
    <row r="2429" spans="2:15" x14ac:dyDescent="0.2">
      <c r="B2429" s="4"/>
      <c r="C2429" s="6"/>
      <c r="D2429" s="4"/>
      <c r="E2429" s="4"/>
      <c r="F2429" s="4"/>
      <c r="G2429" s="4"/>
      <c r="H2429" s="4"/>
      <c r="I2429" s="4"/>
      <c r="J2429" s="4"/>
      <c r="K2429" s="4"/>
      <c r="L2429" s="4"/>
      <c r="M2429" s="4"/>
      <c r="N2429" s="4"/>
      <c r="O2429" s="4"/>
    </row>
    <row r="2430" spans="2:15" x14ac:dyDescent="0.2">
      <c r="B2430" s="4"/>
      <c r="C2430" s="6"/>
      <c r="D2430" s="4"/>
      <c r="E2430" s="4"/>
      <c r="F2430" s="4"/>
      <c r="G2430" s="4"/>
      <c r="H2430" s="4"/>
      <c r="I2430" s="4"/>
      <c r="J2430" s="4"/>
      <c r="K2430" s="4"/>
      <c r="L2430" s="4"/>
      <c r="M2430" s="4"/>
      <c r="N2430" s="4"/>
      <c r="O2430" s="4"/>
    </row>
    <row r="2431" spans="2:15" x14ac:dyDescent="0.2">
      <c r="B2431" s="4"/>
      <c r="C2431" s="6"/>
      <c r="D2431" s="4"/>
      <c r="E2431" s="4"/>
      <c r="F2431" s="4"/>
      <c r="G2431" s="4"/>
      <c r="H2431" s="4"/>
      <c r="I2431" s="4"/>
      <c r="J2431" s="4"/>
      <c r="K2431" s="4"/>
      <c r="L2431" s="4"/>
      <c r="M2431" s="4"/>
      <c r="N2431" s="4"/>
      <c r="O2431" s="4"/>
    </row>
    <row r="2432" spans="2:15" x14ac:dyDescent="0.2">
      <c r="B2432" s="4"/>
      <c r="C2432" s="6"/>
      <c r="D2432" s="4"/>
      <c r="E2432" s="4"/>
      <c r="F2432" s="4"/>
      <c r="G2432" s="4"/>
      <c r="H2432" s="4"/>
      <c r="I2432" s="4"/>
      <c r="J2432" s="4"/>
      <c r="K2432" s="4"/>
      <c r="L2432" s="4"/>
      <c r="M2432" s="4"/>
      <c r="N2432" s="4"/>
      <c r="O2432" s="4"/>
    </row>
    <row r="2433" spans="2:15" x14ac:dyDescent="0.2">
      <c r="B2433" s="4"/>
      <c r="C2433" s="6"/>
      <c r="D2433" s="4"/>
      <c r="E2433" s="4"/>
      <c r="F2433" s="4"/>
      <c r="G2433" s="4"/>
      <c r="H2433" s="4"/>
      <c r="I2433" s="4"/>
      <c r="J2433" s="4"/>
      <c r="K2433" s="4"/>
      <c r="L2433" s="4"/>
      <c r="M2433" s="4"/>
      <c r="N2433" s="4"/>
      <c r="O2433" s="4"/>
    </row>
    <row r="2434" spans="2:15" x14ac:dyDescent="0.2">
      <c r="B2434" s="4"/>
      <c r="C2434" s="6"/>
      <c r="D2434" s="4"/>
      <c r="E2434" s="4"/>
      <c r="F2434" s="4"/>
      <c r="G2434" s="4"/>
      <c r="H2434" s="4"/>
      <c r="I2434" s="4"/>
      <c r="J2434" s="4"/>
      <c r="K2434" s="4"/>
      <c r="L2434" s="4"/>
      <c r="M2434" s="4"/>
      <c r="N2434" s="4"/>
      <c r="O2434" s="4"/>
    </row>
    <row r="2435" spans="2:15" x14ac:dyDescent="0.2">
      <c r="B2435" s="4"/>
      <c r="C2435" s="6"/>
      <c r="D2435" s="4"/>
      <c r="E2435" s="4"/>
      <c r="F2435" s="4"/>
      <c r="G2435" s="4"/>
      <c r="H2435" s="4"/>
      <c r="I2435" s="4"/>
      <c r="J2435" s="4"/>
      <c r="K2435" s="4"/>
      <c r="L2435" s="4"/>
      <c r="M2435" s="4"/>
      <c r="N2435" s="4"/>
      <c r="O2435" s="4"/>
    </row>
    <row r="2436" spans="2:15" x14ac:dyDescent="0.2">
      <c r="B2436" s="4"/>
      <c r="C2436" s="6"/>
      <c r="D2436" s="4"/>
      <c r="E2436" s="4"/>
      <c r="F2436" s="4"/>
      <c r="G2436" s="4"/>
      <c r="H2436" s="4"/>
      <c r="I2436" s="4"/>
      <c r="J2436" s="4"/>
      <c r="K2436" s="4"/>
      <c r="L2436" s="4"/>
      <c r="M2436" s="4"/>
      <c r="N2436" s="4"/>
      <c r="O2436" s="4"/>
    </row>
    <row r="2437" spans="2:15" x14ac:dyDescent="0.2">
      <c r="B2437" s="4"/>
      <c r="C2437" s="6"/>
      <c r="D2437" s="4"/>
      <c r="E2437" s="4"/>
      <c r="F2437" s="4"/>
      <c r="G2437" s="4"/>
      <c r="H2437" s="4"/>
      <c r="I2437" s="4"/>
      <c r="J2437" s="4"/>
      <c r="K2437" s="4"/>
      <c r="L2437" s="4"/>
      <c r="M2437" s="4"/>
      <c r="N2437" s="4"/>
      <c r="O2437" s="4"/>
    </row>
    <row r="2438" spans="2:15" x14ac:dyDescent="0.2">
      <c r="B2438" s="4"/>
      <c r="C2438" s="6"/>
      <c r="D2438" s="4"/>
      <c r="E2438" s="4"/>
      <c r="F2438" s="4"/>
      <c r="G2438" s="4"/>
      <c r="H2438" s="4"/>
      <c r="I2438" s="4"/>
      <c r="J2438" s="4"/>
      <c r="K2438" s="4"/>
      <c r="L2438" s="4"/>
      <c r="M2438" s="4"/>
      <c r="N2438" s="4"/>
      <c r="O2438" s="4"/>
    </row>
    <row r="2439" spans="2:15" x14ac:dyDescent="0.2">
      <c r="B2439" s="4"/>
      <c r="C2439" s="6"/>
      <c r="D2439" s="4"/>
      <c r="E2439" s="4"/>
      <c r="F2439" s="4"/>
      <c r="G2439" s="4"/>
      <c r="H2439" s="4"/>
      <c r="I2439" s="4"/>
      <c r="J2439" s="4"/>
      <c r="K2439" s="4"/>
      <c r="L2439" s="4"/>
      <c r="M2439" s="4"/>
      <c r="N2439" s="4"/>
      <c r="O2439" s="4"/>
    </row>
    <row r="2440" spans="2:15" x14ac:dyDescent="0.2">
      <c r="B2440" s="4"/>
      <c r="C2440" s="6"/>
      <c r="D2440" s="4"/>
      <c r="E2440" s="4"/>
      <c r="F2440" s="4"/>
      <c r="G2440" s="4"/>
      <c r="H2440" s="4"/>
      <c r="I2440" s="4"/>
      <c r="J2440" s="4"/>
      <c r="K2440" s="4"/>
      <c r="L2440" s="4"/>
      <c r="M2440" s="4"/>
      <c r="N2440" s="4"/>
      <c r="O2440" s="4"/>
    </row>
    <row r="2441" spans="2:15" x14ac:dyDescent="0.2">
      <c r="B2441" s="4"/>
      <c r="C2441" s="6"/>
      <c r="D2441" s="4"/>
      <c r="E2441" s="4"/>
      <c r="F2441" s="4"/>
      <c r="G2441" s="4"/>
      <c r="H2441" s="4"/>
      <c r="I2441" s="4"/>
      <c r="J2441" s="4"/>
      <c r="K2441" s="4"/>
      <c r="L2441" s="4"/>
      <c r="M2441" s="4"/>
      <c r="N2441" s="4"/>
      <c r="O2441" s="4"/>
    </row>
    <row r="2442" spans="2:15" x14ac:dyDescent="0.2">
      <c r="B2442" s="4"/>
      <c r="C2442" s="6"/>
      <c r="D2442" s="4"/>
      <c r="E2442" s="4"/>
      <c r="F2442" s="4"/>
      <c r="G2442" s="4"/>
      <c r="H2442" s="4"/>
      <c r="I2442" s="4"/>
      <c r="J2442" s="4"/>
      <c r="K2442" s="4"/>
      <c r="L2442" s="4"/>
      <c r="M2442" s="4"/>
      <c r="N2442" s="4"/>
      <c r="O2442" s="4"/>
    </row>
    <row r="2443" spans="2:15" x14ac:dyDescent="0.2">
      <c r="B2443" s="4"/>
      <c r="C2443" s="6"/>
      <c r="D2443" s="4"/>
      <c r="E2443" s="4"/>
      <c r="F2443" s="4"/>
      <c r="G2443" s="4"/>
      <c r="H2443" s="4"/>
      <c r="I2443" s="4"/>
      <c r="J2443" s="4"/>
      <c r="K2443" s="4"/>
      <c r="L2443" s="4"/>
      <c r="M2443" s="4"/>
      <c r="N2443" s="4"/>
      <c r="O2443" s="4"/>
    </row>
    <row r="2444" spans="2:15" x14ac:dyDescent="0.2">
      <c r="B2444" s="4"/>
      <c r="C2444" s="6"/>
      <c r="D2444" s="4"/>
      <c r="E2444" s="4"/>
      <c r="F2444" s="4"/>
      <c r="G2444" s="4"/>
      <c r="H2444" s="4"/>
      <c r="I2444" s="4"/>
      <c r="J2444" s="4"/>
      <c r="K2444" s="4"/>
      <c r="L2444" s="4"/>
      <c r="M2444" s="4"/>
      <c r="N2444" s="4"/>
      <c r="O2444" s="4"/>
    </row>
    <row r="2445" spans="2:15" x14ac:dyDescent="0.2">
      <c r="B2445" s="4"/>
      <c r="C2445" s="6"/>
      <c r="D2445" s="4"/>
      <c r="E2445" s="4"/>
      <c r="F2445" s="4"/>
      <c r="G2445" s="4"/>
      <c r="H2445" s="4"/>
      <c r="I2445" s="4"/>
      <c r="J2445" s="4"/>
      <c r="K2445" s="4"/>
      <c r="L2445" s="4"/>
      <c r="M2445" s="4"/>
      <c r="N2445" s="4"/>
      <c r="O2445" s="4"/>
    </row>
    <row r="2446" spans="2:15" x14ac:dyDescent="0.2">
      <c r="B2446" s="4"/>
      <c r="C2446" s="6"/>
      <c r="D2446" s="4"/>
      <c r="E2446" s="4"/>
      <c r="F2446" s="4"/>
      <c r="G2446" s="4"/>
      <c r="H2446" s="4"/>
      <c r="I2446" s="4"/>
      <c r="J2446" s="4"/>
      <c r="K2446" s="4"/>
      <c r="L2446" s="4"/>
      <c r="M2446" s="4"/>
      <c r="N2446" s="4"/>
      <c r="O2446" s="4"/>
    </row>
    <row r="2447" spans="2:15" x14ac:dyDescent="0.2">
      <c r="B2447" s="4"/>
      <c r="C2447" s="6"/>
      <c r="D2447" s="4"/>
      <c r="E2447" s="4"/>
      <c r="F2447" s="4"/>
      <c r="G2447" s="4"/>
      <c r="H2447" s="4"/>
      <c r="I2447" s="4"/>
      <c r="J2447" s="4"/>
      <c r="K2447" s="4"/>
      <c r="L2447" s="4"/>
      <c r="M2447" s="4"/>
      <c r="N2447" s="4"/>
      <c r="O2447" s="4"/>
    </row>
    <row r="2448" spans="2:15" x14ac:dyDescent="0.2">
      <c r="B2448" s="4"/>
      <c r="C2448" s="6"/>
      <c r="D2448" s="4"/>
      <c r="E2448" s="4"/>
      <c r="F2448" s="4"/>
      <c r="G2448" s="4"/>
      <c r="H2448" s="4"/>
      <c r="I2448" s="4"/>
      <c r="J2448" s="4"/>
      <c r="K2448" s="4"/>
      <c r="L2448" s="4"/>
      <c r="M2448" s="4"/>
      <c r="N2448" s="4"/>
      <c r="O2448" s="4"/>
    </row>
    <row r="2449" spans="2:15" x14ac:dyDescent="0.2">
      <c r="B2449" s="4"/>
      <c r="C2449" s="6"/>
      <c r="D2449" s="4"/>
      <c r="E2449" s="4"/>
      <c r="F2449" s="4"/>
      <c r="G2449" s="4"/>
      <c r="H2449" s="4"/>
      <c r="I2449" s="4"/>
      <c r="J2449" s="4"/>
      <c r="K2449" s="4"/>
      <c r="L2449" s="4"/>
      <c r="M2449" s="4"/>
      <c r="N2449" s="4"/>
      <c r="O2449" s="4"/>
    </row>
    <row r="2450" spans="2:15" x14ac:dyDescent="0.2">
      <c r="B2450" s="4"/>
      <c r="C2450" s="6"/>
      <c r="D2450" s="4"/>
      <c r="E2450" s="4"/>
      <c r="F2450" s="4"/>
      <c r="G2450" s="4"/>
      <c r="H2450" s="4"/>
      <c r="I2450" s="4"/>
      <c r="J2450" s="4"/>
      <c r="K2450" s="4"/>
      <c r="L2450" s="4"/>
      <c r="M2450" s="4"/>
      <c r="N2450" s="4"/>
      <c r="O2450" s="4"/>
    </row>
    <row r="2451" spans="2:15" x14ac:dyDescent="0.2">
      <c r="B2451" s="4"/>
      <c r="C2451" s="6"/>
      <c r="D2451" s="4"/>
      <c r="E2451" s="4"/>
      <c r="F2451" s="4"/>
      <c r="G2451" s="4"/>
      <c r="H2451" s="4"/>
      <c r="I2451" s="4"/>
      <c r="J2451" s="4"/>
      <c r="K2451" s="4"/>
      <c r="L2451" s="4"/>
      <c r="M2451" s="4"/>
      <c r="N2451" s="4"/>
      <c r="O2451" s="4"/>
    </row>
    <row r="2452" spans="2:15" x14ac:dyDescent="0.2">
      <c r="B2452" s="4"/>
      <c r="C2452" s="6"/>
      <c r="D2452" s="4"/>
      <c r="E2452" s="4"/>
      <c r="F2452" s="4"/>
      <c r="G2452" s="4"/>
      <c r="H2452" s="4"/>
      <c r="I2452" s="4"/>
      <c r="J2452" s="4"/>
      <c r="K2452" s="4"/>
      <c r="L2452" s="4"/>
      <c r="M2452" s="4"/>
      <c r="N2452" s="4"/>
      <c r="O2452" s="4"/>
    </row>
    <row r="2453" spans="2:15" x14ac:dyDescent="0.2">
      <c r="B2453" s="4"/>
      <c r="C2453" s="6"/>
      <c r="D2453" s="4"/>
      <c r="E2453" s="4"/>
      <c r="F2453" s="4"/>
      <c r="G2453" s="4"/>
      <c r="H2453" s="4"/>
      <c r="I2453" s="4"/>
      <c r="J2453" s="4"/>
      <c r="K2453" s="4"/>
      <c r="L2453" s="4"/>
      <c r="M2453" s="4"/>
      <c r="N2453" s="4"/>
      <c r="O2453" s="4"/>
    </row>
    <row r="2454" spans="2:15" x14ac:dyDescent="0.2">
      <c r="B2454" s="4"/>
      <c r="C2454" s="6"/>
      <c r="D2454" s="4"/>
      <c r="E2454" s="4"/>
      <c r="F2454" s="4"/>
      <c r="G2454" s="4"/>
      <c r="H2454" s="4"/>
      <c r="I2454" s="4"/>
      <c r="J2454" s="4"/>
      <c r="K2454" s="4"/>
      <c r="L2454" s="4"/>
      <c r="M2454" s="4"/>
      <c r="N2454" s="4"/>
      <c r="O2454" s="4"/>
    </row>
    <row r="2455" spans="2:15" x14ac:dyDescent="0.2">
      <c r="B2455" s="4"/>
      <c r="C2455" s="6"/>
      <c r="D2455" s="4"/>
      <c r="E2455" s="4"/>
      <c r="F2455" s="4"/>
      <c r="G2455" s="4"/>
      <c r="H2455" s="4"/>
      <c r="I2455" s="4"/>
      <c r="J2455" s="4"/>
      <c r="K2455" s="4"/>
      <c r="L2455" s="4"/>
      <c r="M2455" s="4"/>
      <c r="N2455" s="4"/>
      <c r="O2455" s="4"/>
    </row>
    <row r="2456" spans="2:15" x14ac:dyDescent="0.2">
      <c r="B2456" s="4"/>
      <c r="C2456" s="6"/>
      <c r="D2456" s="4"/>
      <c r="E2456" s="4"/>
      <c r="F2456" s="4"/>
      <c r="G2456" s="4"/>
      <c r="H2456" s="4"/>
      <c r="I2456" s="4"/>
      <c r="J2456" s="4"/>
      <c r="K2456" s="4"/>
      <c r="L2456" s="4"/>
      <c r="M2456" s="4"/>
      <c r="N2456" s="4"/>
      <c r="O2456" s="4"/>
    </row>
    <row r="2457" spans="2:15" x14ac:dyDescent="0.2">
      <c r="B2457" s="4"/>
      <c r="C2457" s="6"/>
      <c r="D2457" s="4"/>
      <c r="E2457" s="4"/>
      <c r="F2457" s="4"/>
      <c r="G2457" s="4"/>
      <c r="H2457" s="4"/>
      <c r="I2457" s="4"/>
      <c r="J2457" s="4"/>
      <c r="K2457" s="4"/>
      <c r="L2457" s="4"/>
      <c r="M2457" s="4"/>
      <c r="N2457" s="4"/>
      <c r="O2457" s="4"/>
    </row>
    <row r="2458" spans="2:15" x14ac:dyDescent="0.2">
      <c r="B2458" s="4"/>
      <c r="C2458" s="6"/>
      <c r="D2458" s="4"/>
      <c r="E2458" s="4"/>
      <c r="F2458" s="4"/>
      <c r="G2458" s="4"/>
      <c r="H2458" s="4"/>
      <c r="I2458" s="4"/>
      <c r="J2458" s="4"/>
      <c r="K2458" s="4"/>
      <c r="L2458" s="4"/>
      <c r="M2458" s="4"/>
      <c r="N2458" s="4"/>
      <c r="O2458" s="4"/>
    </row>
    <row r="2459" spans="2:15" x14ac:dyDescent="0.2">
      <c r="B2459" s="4"/>
      <c r="C2459" s="6"/>
      <c r="D2459" s="4"/>
      <c r="E2459" s="4"/>
      <c r="F2459" s="4"/>
      <c r="G2459" s="4"/>
      <c r="H2459" s="4"/>
      <c r="I2459" s="4"/>
      <c r="J2459" s="4"/>
      <c r="K2459" s="4"/>
      <c r="L2459" s="4"/>
      <c r="M2459" s="4"/>
      <c r="N2459" s="4"/>
      <c r="O2459" s="4"/>
    </row>
    <row r="2460" spans="2:15" x14ac:dyDescent="0.2">
      <c r="B2460" s="4"/>
      <c r="C2460" s="6"/>
      <c r="D2460" s="4"/>
      <c r="E2460" s="4"/>
      <c r="F2460" s="4"/>
      <c r="G2460" s="4"/>
      <c r="H2460" s="4"/>
      <c r="I2460" s="4"/>
      <c r="J2460" s="4"/>
      <c r="K2460" s="4"/>
      <c r="L2460" s="4"/>
      <c r="M2460" s="4"/>
      <c r="N2460" s="4"/>
      <c r="O2460" s="4"/>
    </row>
    <row r="2461" spans="2:15" x14ac:dyDescent="0.2">
      <c r="B2461" s="4"/>
      <c r="C2461" s="6"/>
      <c r="D2461" s="4"/>
      <c r="E2461" s="4"/>
      <c r="F2461" s="4"/>
      <c r="G2461" s="4"/>
      <c r="H2461" s="4"/>
      <c r="I2461" s="4"/>
      <c r="J2461" s="4"/>
      <c r="K2461" s="4"/>
      <c r="L2461" s="4"/>
      <c r="M2461" s="4"/>
      <c r="N2461" s="4"/>
      <c r="O2461" s="4"/>
    </row>
    <row r="2462" spans="2:15" x14ac:dyDescent="0.2">
      <c r="B2462" s="4"/>
      <c r="C2462" s="6"/>
      <c r="D2462" s="4"/>
      <c r="E2462" s="4"/>
      <c r="F2462" s="4"/>
      <c r="G2462" s="4"/>
      <c r="H2462" s="4"/>
      <c r="I2462" s="4"/>
      <c r="J2462" s="4"/>
      <c r="K2462" s="4"/>
      <c r="L2462" s="4"/>
      <c r="M2462" s="4"/>
      <c r="N2462" s="4"/>
      <c r="O2462" s="4"/>
    </row>
    <row r="2463" spans="2:15" x14ac:dyDescent="0.2">
      <c r="B2463" s="4"/>
      <c r="C2463" s="6"/>
      <c r="D2463" s="4"/>
      <c r="E2463" s="4"/>
      <c r="F2463" s="4"/>
      <c r="G2463" s="4"/>
      <c r="H2463" s="4"/>
      <c r="I2463" s="4"/>
      <c r="J2463" s="4"/>
      <c r="K2463" s="4"/>
      <c r="L2463" s="4"/>
      <c r="M2463" s="4"/>
      <c r="N2463" s="4"/>
      <c r="O2463" s="4"/>
    </row>
    <row r="2464" spans="2:15" x14ac:dyDescent="0.2">
      <c r="B2464" s="4"/>
      <c r="C2464" s="6"/>
      <c r="D2464" s="4"/>
      <c r="E2464" s="4"/>
      <c r="F2464" s="4"/>
      <c r="G2464" s="4"/>
      <c r="H2464" s="4"/>
      <c r="I2464" s="4"/>
      <c r="J2464" s="4"/>
      <c r="K2464" s="4"/>
      <c r="L2464" s="4"/>
      <c r="M2464" s="4"/>
      <c r="N2464" s="4"/>
      <c r="O2464" s="4"/>
    </row>
    <row r="2465" spans="2:15" x14ac:dyDescent="0.2">
      <c r="B2465" s="4"/>
      <c r="C2465" s="6"/>
      <c r="D2465" s="4"/>
      <c r="E2465" s="4"/>
      <c r="F2465" s="4"/>
      <c r="G2465" s="4"/>
      <c r="H2465" s="4"/>
      <c r="I2465" s="4"/>
      <c r="J2465" s="4"/>
      <c r="K2465" s="4"/>
      <c r="L2465" s="4"/>
      <c r="M2465" s="4"/>
      <c r="N2465" s="4"/>
      <c r="O2465" s="4"/>
    </row>
    <row r="2466" spans="2:15" x14ac:dyDescent="0.2">
      <c r="B2466" s="4"/>
      <c r="C2466" s="6"/>
      <c r="D2466" s="4"/>
      <c r="E2466" s="4"/>
      <c r="F2466" s="4"/>
      <c r="G2466" s="4"/>
      <c r="H2466" s="4"/>
      <c r="I2466" s="4"/>
      <c r="J2466" s="4"/>
      <c r="K2466" s="4"/>
      <c r="L2466" s="4"/>
      <c r="M2466" s="4"/>
      <c r="N2466" s="4"/>
      <c r="O2466" s="4"/>
    </row>
    <row r="2467" spans="2:15" x14ac:dyDescent="0.2">
      <c r="B2467" s="4"/>
      <c r="C2467" s="6"/>
      <c r="D2467" s="4"/>
      <c r="E2467" s="4"/>
      <c r="F2467" s="4"/>
      <c r="G2467" s="4"/>
      <c r="H2467" s="4"/>
      <c r="I2467" s="4"/>
      <c r="J2467" s="4"/>
      <c r="K2467" s="4"/>
      <c r="L2467" s="4"/>
      <c r="M2467" s="4"/>
      <c r="N2467" s="4"/>
      <c r="O2467" s="4"/>
    </row>
    <row r="2468" spans="2:15" x14ac:dyDescent="0.2">
      <c r="B2468" s="4"/>
      <c r="C2468" s="6"/>
      <c r="D2468" s="4"/>
      <c r="E2468" s="4"/>
      <c r="F2468" s="4"/>
      <c r="G2468" s="4"/>
      <c r="H2468" s="4"/>
      <c r="I2468" s="4"/>
      <c r="J2468" s="4"/>
      <c r="K2468" s="4"/>
      <c r="L2468" s="4"/>
      <c r="M2468" s="4"/>
      <c r="N2468" s="4"/>
      <c r="O2468" s="4"/>
    </row>
    <row r="2469" spans="2:15" x14ac:dyDescent="0.2">
      <c r="B2469" s="4"/>
      <c r="C2469" s="6"/>
      <c r="D2469" s="4"/>
      <c r="E2469" s="4"/>
      <c r="F2469" s="4"/>
      <c r="G2469" s="4"/>
      <c r="H2469" s="4"/>
      <c r="I2469" s="4"/>
      <c r="J2469" s="4"/>
      <c r="K2469" s="4"/>
      <c r="L2469" s="4"/>
      <c r="M2469" s="4"/>
      <c r="N2469" s="4"/>
      <c r="O2469" s="4"/>
    </row>
    <row r="2470" spans="2:15" x14ac:dyDescent="0.2">
      <c r="B2470" s="4"/>
      <c r="C2470" s="6"/>
      <c r="D2470" s="4"/>
      <c r="E2470" s="4"/>
      <c r="F2470" s="4"/>
      <c r="G2470" s="4"/>
      <c r="H2470" s="4"/>
      <c r="I2470" s="4"/>
      <c r="J2470" s="4"/>
      <c r="K2470" s="4"/>
      <c r="L2470" s="4"/>
      <c r="M2470" s="4"/>
      <c r="N2470" s="4"/>
      <c r="O2470" s="4"/>
    </row>
    <row r="2471" spans="2:15" x14ac:dyDescent="0.2">
      <c r="B2471" s="4"/>
      <c r="C2471" s="6"/>
      <c r="D2471" s="4"/>
      <c r="E2471" s="4"/>
      <c r="F2471" s="4"/>
      <c r="G2471" s="4"/>
      <c r="H2471" s="4"/>
      <c r="I2471" s="4"/>
      <c r="J2471" s="4"/>
      <c r="K2471" s="4"/>
      <c r="L2471" s="4"/>
      <c r="M2471" s="4"/>
      <c r="N2471" s="4"/>
      <c r="O2471" s="4"/>
    </row>
    <row r="2472" spans="2:15" x14ac:dyDescent="0.2">
      <c r="B2472" s="4"/>
      <c r="C2472" s="6"/>
      <c r="D2472" s="4"/>
      <c r="E2472" s="4"/>
      <c r="F2472" s="4"/>
      <c r="G2472" s="4"/>
      <c r="H2472" s="4"/>
      <c r="I2472" s="4"/>
      <c r="J2472" s="4"/>
      <c r="K2472" s="4"/>
      <c r="L2472" s="4"/>
      <c r="M2472" s="4"/>
      <c r="N2472" s="4"/>
      <c r="O2472" s="4"/>
    </row>
    <row r="2473" spans="2:15" x14ac:dyDescent="0.2">
      <c r="B2473" s="4"/>
      <c r="C2473" s="6"/>
      <c r="D2473" s="4"/>
      <c r="E2473" s="4"/>
      <c r="F2473" s="4"/>
      <c r="G2473" s="4"/>
      <c r="H2473" s="4"/>
      <c r="I2473" s="4"/>
      <c r="J2473" s="4"/>
      <c r="K2473" s="4"/>
      <c r="L2473" s="4"/>
      <c r="M2473" s="4"/>
      <c r="N2473" s="4"/>
      <c r="O2473" s="4"/>
    </row>
    <row r="2474" spans="2:15" x14ac:dyDescent="0.2">
      <c r="B2474" s="4"/>
      <c r="C2474" s="6"/>
      <c r="D2474" s="4"/>
      <c r="E2474" s="4"/>
      <c r="F2474" s="4"/>
      <c r="G2474" s="4"/>
      <c r="H2474" s="4"/>
      <c r="I2474" s="4"/>
      <c r="J2474" s="4"/>
      <c r="K2474" s="4"/>
      <c r="L2474" s="4"/>
      <c r="M2474" s="4"/>
      <c r="N2474" s="4"/>
      <c r="O2474" s="4"/>
    </row>
    <row r="2475" spans="2:15" x14ac:dyDescent="0.2">
      <c r="B2475" s="4"/>
      <c r="C2475" s="6"/>
      <c r="D2475" s="4"/>
      <c r="E2475" s="4"/>
      <c r="F2475" s="4"/>
      <c r="G2475" s="4"/>
      <c r="H2475" s="4"/>
      <c r="I2475" s="4"/>
      <c r="J2475" s="4"/>
      <c r="K2475" s="4"/>
      <c r="L2475" s="4"/>
      <c r="M2475" s="4"/>
      <c r="N2475" s="4"/>
      <c r="O2475" s="4"/>
    </row>
    <row r="2476" spans="2:15" x14ac:dyDescent="0.2">
      <c r="B2476" s="4"/>
      <c r="C2476" s="6"/>
      <c r="D2476" s="4"/>
      <c r="E2476" s="4"/>
      <c r="F2476" s="4"/>
      <c r="G2476" s="4"/>
      <c r="H2476" s="4"/>
      <c r="I2476" s="4"/>
      <c r="J2476" s="4"/>
      <c r="K2476" s="4"/>
      <c r="L2476" s="4"/>
      <c r="M2476" s="4"/>
      <c r="N2476" s="4"/>
      <c r="O2476" s="4"/>
    </row>
    <row r="2477" spans="2:15" x14ac:dyDescent="0.2">
      <c r="B2477" s="4"/>
      <c r="C2477" s="6"/>
      <c r="D2477" s="4"/>
      <c r="E2477" s="4"/>
      <c r="F2477" s="4"/>
      <c r="G2477" s="4"/>
      <c r="H2477" s="4"/>
      <c r="I2477" s="4"/>
      <c r="J2477" s="4"/>
      <c r="K2477" s="4"/>
      <c r="L2477" s="4"/>
      <c r="M2477" s="4"/>
      <c r="N2477" s="4"/>
      <c r="O2477" s="4"/>
    </row>
    <row r="2478" spans="2:15" x14ac:dyDescent="0.2">
      <c r="B2478" s="4"/>
      <c r="C2478" s="6"/>
      <c r="D2478" s="4"/>
      <c r="E2478" s="4"/>
      <c r="F2478" s="4"/>
      <c r="G2478" s="4"/>
      <c r="H2478" s="4"/>
      <c r="I2478" s="4"/>
      <c r="J2478" s="4"/>
      <c r="K2478" s="4"/>
      <c r="L2478" s="4"/>
      <c r="M2478" s="4"/>
      <c r="N2478" s="4"/>
      <c r="O2478" s="4"/>
    </row>
    <row r="2479" spans="2:15" x14ac:dyDescent="0.2">
      <c r="B2479" s="4"/>
      <c r="C2479" s="6"/>
      <c r="D2479" s="4"/>
      <c r="E2479" s="4"/>
      <c r="F2479" s="4"/>
      <c r="G2479" s="4"/>
      <c r="H2479" s="4"/>
      <c r="I2479" s="4"/>
      <c r="J2479" s="4"/>
      <c r="K2479" s="4"/>
      <c r="L2479" s="4"/>
      <c r="M2479" s="4"/>
      <c r="N2479" s="4"/>
      <c r="O2479" s="4"/>
    </row>
    <row r="2480" spans="2:15" x14ac:dyDescent="0.2">
      <c r="B2480" s="4"/>
      <c r="C2480" s="6"/>
      <c r="D2480" s="4"/>
      <c r="E2480" s="4"/>
      <c r="F2480" s="4"/>
      <c r="G2480" s="4"/>
      <c r="H2480" s="4"/>
      <c r="I2480" s="4"/>
      <c r="J2480" s="4"/>
      <c r="K2480" s="4"/>
      <c r="L2480" s="4"/>
      <c r="M2480" s="4"/>
      <c r="N2480" s="4"/>
      <c r="O2480" s="4"/>
    </row>
    <row r="2481" spans="2:15" x14ac:dyDescent="0.2">
      <c r="B2481" s="4"/>
      <c r="C2481" s="6"/>
      <c r="D2481" s="4"/>
      <c r="E2481" s="4"/>
      <c r="F2481" s="4"/>
      <c r="G2481" s="4"/>
      <c r="H2481" s="4"/>
      <c r="I2481" s="4"/>
      <c r="J2481" s="4"/>
      <c r="K2481" s="4"/>
      <c r="L2481" s="4"/>
      <c r="M2481" s="4"/>
      <c r="N2481" s="4"/>
      <c r="O2481" s="4"/>
    </row>
    <row r="2482" spans="2:15" x14ac:dyDescent="0.2">
      <c r="B2482" s="4"/>
      <c r="C2482" s="6"/>
      <c r="D2482" s="4"/>
      <c r="E2482" s="4"/>
      <c r="F2482" s="4"/>
      <c r="G2482" s="4"/>
      <c r="H2482" s="4"/>
      <c r="I2482" s="4"/>
      <c r="J2482" s="4"/>
      <c r="K2482" s="4"/>
      <c r="L2482" s="4"/>
      <c r="M2482" s="4"/>
      <c r="N2482" s="4"/>
      <c r="O2482" s="4"/>
    </row>
    <row r="2483" spans="2:15" x14ac:dyDescent="0.2">
      <c r="B2483" s="4"/>
      <c r="C2483" s="6"/>
      <c r="D2483" s="4"/>
      <c r="E2483" s="4"/>
      <c r="F2483" s="4"/>
      <c r="G2483" s="4"/>
      <c r="H2483" s="4"/>
      <c r="I2483" s="4"/>
      <c r="J2483" s="4"/>
      <c r="K2483" s="4"/>
      <c r="L2483" s="4"/>
      <c r="M2483" s="4"/>
      <c r="N2483" s="4"/>
      <c r="O2483" s="4"/>
    </row>
    <row r="2484" spans="2:15" x14ac:dyDescent="0.2">
      <c r="B2484" s="4"/>
      <c r="C2484" s="6"/>
      <c r="D2484" s="4"/>
      <c r="E2484" s="4"/>
      <c r="F2484" s="4"/>
      <c r="G2484" s="4"/>
      <c r="H2484" s="4"/>
      <c r="I2484" s="4"/>
      <c r="J2484" s="4"/>
      <c r="K2484" s="4"/>
      <c r="L2484" s="4"/>
      <c r="M2484" s="4"/>
      <c r="N2484" s="4"/>
      <c r="O2484" s="4"/>
    </row>
    <row r="2485" spans="2:15" x14ac:dyDescent="0.2">
      <c r="B2485" s="4"/>
      <c r="C2485" s="6"/>
      <c r="D2485" s="4"/>
      <c r="E2485" s="4"/>
      <c r="F2485" s="4"/>
      <c r="G2485" s="4"/>
      <c r="H2485" s="4"/>
      <c r="I2485" s="4"/>
      <c r="J2485" s="4"/>
      <c r="K2485" s="4"/>
      <c r="L2485" s="4"/>
      <c r="M2485" s="4"/>
      <c r="N2485" s="4"/>
      <c r="O2485" s="4"/>
    </row>
    <row r="2486" spans="2:15" x14ac:dyDescent="0.2">
      <c r="B2486" s="4"/>
      <c r="C2486" s="6"/>
      <c r="D2486" s="4"/>
      <c r="E2486" s="4"/>
      <c r="F2486" s="4"/>
      <c r="G2486" s="4"/>
      <c r="H2486" s="4"/>
      <c r="I2486" s="4"/>
      <c r="J2486" s="4"/>
      <c r="K2486" s="4"/>
      <c r="L2486" s="4"/>
      <c r="M2486" s="4"/>
      <c r="N2486" s="4"/>
      <c r="O2486" s="4"/>
    </row>
    <row r="2487" spans="2:15" x14ac:dyDescent="0.2">
      <c r="B2487" s="4"/>
      <c r="C2487" s="6"/>
      <c r="D2487" s="4"/>
      <c r="E2487" s="4"/>
      <c r="F2487" s="4"/>
      <c r="G2487" s="4"/>
      <c r="H2487" s="4"/>
      <c r="I2487" s="4"/>
      <c r="J2487" s="4"/>
      <c r="K2487" s="4"/>
      <c r="L2487" s="4"/>
      <c r="M2487" s="4"/>
      <c r="N2487" s="4"/>
      <c r="O2487" s="4"/>
    </row>
    <row r="2488" spans="2:15" x14ac:dyDescent="0.2">
      <c r="B2488" s="4"/>
      <c r="C2488" s="6"/>
      <c r="D2488" s="4"/>
      <c r="E2488" s="4"/>
      <c r="F2488" s="4"/>
      <c r="G2488" s="4"/>
      <c r="H2488" s="4"/>
      <c r="I2488" s="4"/>
      <c r="J2488" s="4"/>
      <c r="K2488" s="4"/>
      <c r="L2488" s="4"/>
      <c r="M2488" s="4"/>
      <c r="N2488" s="4"/>
      <c r="O2488" s="4"/>
    </row>
    <row r="2489" spans="2:15" x14ac:dyDescent="0.2">
      <c r="B2489" s="4"/>
      <c r="C2489" s="6"/>
      <c r="D2489" s="4"/>
      <c r="E2489" s="4"/>
      <c r="F2489" s="4"/>
      <c r="G2489" s="4"/>
      <c r="H2489" s="4"/>
      <c r="I2489" s="4"/>
      <c r="J2489" s="4"/>
      <c r="K2489" s="4"/>
      <c r="L2489" s="4"/>
      <c r="M2489" s="4"/>
      <c r="N2489" s="4"/>
      <c r="O2489" s="4"/>
    </row>
    <row r="2490" spans="2:15" x14ac:dyDescent="0.2">
      <c r="B2490" s="4"/>
      <c r="C2490" s="6"/>
      <c r="D2490" s="4"/>
      <c r="E2490" s="4"/>
      <c r="F2490" s="4"/>
      <c r="G2490" s="4"/>
      <c r="H2490" s="4"/>
      <c r="I2490" s="4"/>
      <c r="J2490" s="4"/>
      <c r="K2490" s="4"/>
      <c r="L2490" s="4"/>
      <c r="M2490" s="4"/>
      <c r="N2490" s="4"/>
      <c r="O2490" s="4"/>
    </row>
    <row r="2491" spans="2:15" x14ac:dyDescent="0.2">
      <c r="B2491" s="4"/>
      <c r="C2491" s="6"/>
      <c r="D2491" s="4"/>
      <c r="E2491" s="4"/>
      <c r="F2491" s="4"/>
      <c r="G2491" s="4"/>
      <c r="H2491" s="4"/>
      <c r="I2491" s="4"/>
      <c r="J2491" s="4"/>
      <c r="K2491" s="4"/>
      <c r="L2491" s="4"/>
      <c r="M2491" s="4"/>
      <c r="N2491" s="4"/>
      <c r="O2491" s="4"/>
    </row>
    <row r="2492" spans="2:15" x14ac:dyDescent="0.2">
      <c r="B2492" s="4"/>
      <c r="C2492" s="6"/>
      <c r="D2492" s="4"/>
      <c r="E2492" s="4"/>
      <c r="F2492" s="4"/>
      <c r="G2492" s="4"/>
      <c r="H2492" s="4"/>
      <c r="I2492" s="4"/>
      <c r="J2492" s="4"/>
      <c r="K2492" s="4"/>
      <c r="L2492" s="4"/>
      <c r="M2492" s="4"/>
      <c r="N2492" s="4"/>
      <c r="O2492" s="4"/>
    </row>
    <row r="2493" spans="2:15" x14ac:dyDescent="0.2">
      <c r="B2493" s="4"/>
      <c r="C2493" s="6"/>
      <c r="D2493" s="4"/>
      <c r="E2493" s="4"/>
      <c r="F2493" s="4"/>
      <c r="G2493" s="4"/>
      <c r="H2493" s="4"/>
      <c r="I2493" s="4"/>
      <c r="J2493" s="4"/>
      <c r="K2493" s="4"/>
      <c r="L2493" s="4"/>
      <c r="M2493" s="4"/>
      <c r="N2493" s="4"/>
      <c r="O2493" s="4"/>
    </row>
    <row r="2494" spans="2:15" x14ac:dyDescent="0.2">
      <c r="B2494" s="4"/>
      <c r="C2494" s="6"/>
      <c r="D2494" s="4"/>
      <c r="E2494" s="4"/>
      <c r="F2494" s="4"/>
      <c r="G2494" s="4"/>
      <c r="H2494" s="4"/>
      <c r="I2494" s="4"/>
      <c r="J2494" s="4"/>
      <c r="K2494" s="4"/>
      <c r="L2494" s="4"/>
      <c r="M2494" s="4"/>
      <c r="N2494" s="4"/>
      <c r="O2494" s="4"/>
    </row>
    <row r="2495" spans="2:15" x14ac:dyDescent="0.2">
      <c r="B2495" s="4"/>
      <c r="C2495" s="6"/>
      <c r="D2495" s="4"/>
      <c r="E2495" s="4"/>
      <c r="F2495" s="4"/>
      <c r="G2495" s="4"/>
      <c r="H2495" s="4"/>
      <c r="I2495" s="4"/>
      <c r="J2495" s="4"/>
      <c r="K2495" s="4"/>
      <c r="L2495" s="4"/>
      <c r="M2495" s="4"/>
      <c r="N2495" s="4"/>
      <c r="O2495" s="4"/>
    </row>
    <row r="2496" spans="2:15" x14ac:dyDescent="0.2">
      <c r="B2496" s="4"/>
      <c r="C2496" s="6"/>
      <c r="D2496" s="4"/>
      <c r="E2496" s="4"/>
      <c r="F2496" s="4"/>
      <c r="G2496" s="4"/>
      <c r="H2496" s="4"/>
      <c r="I2496" s="4"/>
      <c r="J2496" s="4"/>
      <c r="K2496" s="4"/>
      <c r="L2496" s="4"/>
      <c r="M2496" s="4"/>
      <c r="N2496" s="4"/>
      <c r="O2496" s="4"/>
    </row>
    <row r="2497" spans="2:15" x14ac:dyDescent="0.2">
      <c r="B2497" s="4"/>
      <c r="C2497" s="6"/>
      <c r="D2497" s="4"/>
      <c r="E2497" s="4"/>
      <c r="F2497" s="4"/>
      <c r="G2497" s="4"/>
      <c r="H2497" s="4"/>
      <c r="I2497" s="4"/>
      <c r="J2497" s="4"/>
      <c r="K2497" s="4"/>
      <c r="L2497" s="4"/>
      <c r="M2497" s="4"/>
      <c r="N2497" s="4"/>
      <c r="O2497" s="4"/>
    </row>
    <row r="2498" spans="2:15" x14ac:dyDescent="0.2">
      <c r="B2498" s="4"/>
      <c r="C2498" s="6"/>
      <c r="D2498" s="4"/>
      <c r="E2498" s="4"/>
      <c r="F2498" s="4"/>
      <c r="G2498" s="4"/>
      <c r="H2498" s="4"/>
      <c r="I2498" s="4"/>
      <c r="J2498" s="4"/>
      <c r="K2498" s="4"/>
      <c r="L2498" s="4"/>
      <c r="M2498" s="4"/>
      <c r="N2498" s="4"/>
      <c r="O2498" s="4"/>
    </row>
    <row r="2499" spans="2:15" x14ac:dyDescent="0.2">
      <c r="B2499" s="4"/>
      <c r="C2499" s="6"/>
      <c r="D2499" s="4"/>
      <c r="E2499" s="4"/>
      <c r="F2499" s="4"/>
      <c r="G2499" s="4"/>
      <c r="H2499" s="4"/>
      <c r="I2499" s="4"/>
      <c r="J2499" s="4"/>
      <c r="K2499" s="4"/>
      <c r="L2499" s="4"/>
      <c r="M2499" s="4"/>
      <c r="N2499" s="4"/>
      <c r="O2499" s="4"/>
    </row>
    <row r="2500" spans="2:15" x14ac:dyDescent="0.2">
      <c r="B2500" s="4"/>
      <c r="C2500" s="6"/>
      <c r="D2500" s="4"/>
      <c r="E2500" s="4"/>
      <c r="F2500" s="4"/>
      <c r="G2500" s="4"/>
      <c r="H2500" s="4"/>
      <c r="I2500" s="4"/>
      <c r="J2500" s="4"/>
      <c r="K2500" s="4"/>
      <c r="L2500" s="4"/>
      <c r="M2500" s="4"/>
      <c r="N2500" s="4"/>
      <c r="O2500" s="4"/>
    </row>
    <row r="2501" spans="2:15" x14ac:dyDescent="0.2">
      <c r="B2501" s="4"/>
      <c r="C2501" s="6"/>
      <c r="D2501" s="4"/>
      <c r="E2501" s="4"/>
      <c r="F2501" s="4"/>
      <c r="G2501" s="4"/>
      <c r="H2501" s="4"/>
      <c r="I2501" s="4"/>
      <c r="J2501" s="4"/>
      <c r="K2501" s="4"/>
      <c r="L2501" s="4"/>
      <c r="M2501" s="4"/>
      <c r="N2501" s="4"/>
      <c r="O2501" s="4"/>
    </row>
    <row r="2502" spans="2:15" x14ac:dyDescent="0.2">
      <c r="B2502" s="4"/>
      <c r="C2502" s="6"/>
      <c r="D2502" s="4"/>
      <c r="E2502" s="4"/>
      <c r="F2502" s="4"/>
      <c r="G2502" s="4"/>
      <c r="H2502" s="4"/>
      <c r="I2502" s="4"/>
      <c r="J2502" s="4"/>
      <c r="K2502" s="4"/>
      <c r="L2502" s="4"/>
      <c r="M2502" s="4"/>
      <c r="N2502" s="4"/>
      <c r="O2502" s="4"/>
    </row>
    <row r="2503" spans="2:15" x14ac:dyDescent="0.2">
      <c r="B2503" s="4"/>
      <c r="C2503" s="6"/>
      <c r="D2503" s="4"/>
      <c r="E2503" s="4"/>
      <c r="F2503" s="4"/>
      <c r="G2503" s="4"/>
      <c r="H2503" s="4"/>
      <c r="I2503" s="4"/>
      <c r="J2503" s="4"/>
      <c r="K2503" s="4"/>
      <c r="L2503" s="4"/>
      <c r="M2503" s="4"/>
      <c r="N2503" s="4"/>
      <c r="O2503" s="4"/>
    </row>
    <row r="2504" spans="2:15" x14ac:dyDescent="0.2">
      <c r="B2504" s="4"/>
      <c r="C2504" s="6"/>
      <c r="D2504" s="4"/>
      <c r="E2504" s="4"/>
      <c r="F2504" s="4"/>
      <c r="G2504" s="4"/>
      <c r="H2504" s="4"/>
      <c r="I2504" s="4"/>
      <c r="J2504" s="4"/>
      <c r="K2504" s="4"/>
      <c r="L2504" s="4"/>
      <c r="M2504" s="4"/>
      <c r="N2504" s="4"/>
      <c r="O2504" s="4"/>
    </row>
    <row r="2505" spans="2:15" x14ac:dyDescent="0.2">
      <c r="B2505" s="4"/>
      <c r="C2505" s="6"/>
      <c r="D2505" s="4"/>
      <c r="E2505" s="4"/>
      <c r="F2505" s="4"/>
      <c r="G2505" s="4"/>
      <c r="H2505" s="4"/>
      <c r="I2505" s="4"/>
      <c r="J2505" s="4"/>
      <c r="K2505" s="4"/>
      <c r="L2505" s="4"/>
      <c r="M2505" s="4"/>
      <c r="N2505" s="4"/>
      <c r="O2505" s="4"/>
    </row>
    <row r="2506" spans="2:15" x14ac:dyDescent="0.2">
      <c r="B2506" s="4"/>
      <c r="C2506" s="6"/>
      <c r="D2506" s="4"/>
      <c r="E2506" s="4"/>
      <c r="F2506" s="4"/>
      <c r="G2506" s="4"/>
      <c r="H2506" s="4"/>
      <c r="I2506" s="4"/>
      <c r="J2506" s="4"/>
      <c r="K2506" s="4"/>
      <c r="L2506" s="4"/>
      <c r="M2506" s="4"/>
      <c r="N2506" s="4"/>
      <c r="O2506" s="4"/>
    </row>
    <row r="2507" spans="2:15" x14ac:dyDescent="0.2">
      <c r="B2507" s="4"/>
      <c r="C2507" s="6"/>
      <c r="D2507" s="4"/>
      <c r="E2507" s="4"/>
      <c r="F2507" s="4"/>
      <c r="G2507" s="4"/>
      <c r="H2507" s="4"/>
      <c r="I2507" s="4"/>
      <c r="J2507" s="4"/>
      <c r="K2507" s="4"/>
      <c r="L2507" s="4"/>
      <c r="M2507" s="4"/>
      <c r="N2507" s="4"/>
      <c r="O2507" s="4"/>
    </row>
    <row r="2508" spans="2:15" x14ac:dyDescent="0.2">
      <c r="B2508" s="4"/>
      <c r="C2508" s="6"/>
      <c r="D2508" s="4"/>
      <c r="E2508" s="4"/>
      <c r="F2508" s="4"/>
      <c r="G2508" s="4"/>
      <c r="H2508" s="4"/>
      <c r="I2508" s="4"/>
      <c r="J2508" s="4"/>
      <c r="K2508" s="4"/>
      <c r="L2508" s="4"/>
      <c r="M2508" s="4"/>
      <c r="N2508" s="4"/>
      <c r="O2508" s="4"/>
    </row>
    <row r="2509" spans="2:15" x14ac:dyDescent="0.2">
      <c r="B2509" s="4"/>
      <c r="C2509" s="6"/>
      <c r="D2509" s="4"/>
      <c r="E2509" s="4"/>
      <c r="F2509" s="4"/>
      <c r="G2509" s="4"/>
      <c r="H2509" s="4"/>
      <c r="I2509" s="4"/>
      <c r="J2509" s="4"/>
      <c r="K2509" s="4"/>
      <c r="L2509" s="4"/>
      <c r="M2509" s="4"/>
      <c r="N2509" s="4"/>
      <c r="O2509" s="4"/>
    </row>
    <row r="2510" spans="2:15" x14ac:dyDescent="0.2">
      <c r="B2510" s="4"/>
      <c r="C2510" s="6"/>
      <c r="D2510" s="4"/>
      <c r="E2510" s="4"/>
      <c r="F2510" s="4"/>
      <c r="G2510" s="4"/>
      <c r="H2510" s="4"/>
      <c r="I2510" s="4"/>
      <c r="J2510" s="4"/>
      <c r="K2510" s="4"/>
      <c r="L2510" s="4"/>
      <c r="M2510" s="4"/>
      <c r="N2510" s="4"/>
      <c r="O2510" s="4"/>
    </row>
    <row r="2511" spans="2:15" x14ac:dyDescent="0.2">
      <c r="B2511" s="4"/>
      <c r="C2511" s="6"/>
      <c r="D2511" s="4"/>
      <c r="E2511" s="4"/>
      <c r="F2511" s="4"/>
      <c r="G2511" s="4"/>
      <c r="H2511" s="4"/>
      <c r="I2511" s="4"/>
      <c r="J2511" s="4"/>
      <c r="K2511" s="4"/>
      <c r="L2511" s="4"/>
      <c r="M2511" s="4"/>
      <c r="N2511" s="4"/>
      <c r="O2511" s="4"/>
    </row>
    <row r="2512" spans="2:15" x14ac:dyDescent="0.2">
      <c r="B2512" s="4"/>
      <c r="C2512" s="6"/>
      <c r="D2512" s="4"/>
      <c r="E2512" s="4"/>
      <c r="F2512" s="4"/>
      <c r="G2512" s="4"/>
      <c r="H2512" s="4"/>
      <c r="I2512" s="4"/>
      <c r="J2512" s="4"/>
      <c r="K2512" s="4"/>
      <c r="L2512" s="4"/>
      <c r="M2512" s="4"/>
      <c r="N2512" s="4"/>
      <c r="O2512" s="4"/>
    </row>
    <row r="2513" spans="2:15" x14ac:dyDescent="0.2">
      <c r="B2513" s="4"/>
      <c r="C2513" s="6"/>
      <c r="D2513" s="4"/>
      <c r="E2513" s="4"/>
      <c r="F2513" s="4"/>
      <c r="G2513" s="4"/>
      <c r="H2513" s="4"/>
      <c r="I2513" s="4"/>
      <c r="J2513" s="4"/>
      <c r="K2513" s="4"/>
      <c r="L2513" s="4"/>
      <c r="M2513" s="4"/>
      <c r="N2513" s="4"/>
      <c r="O2513" s="4"/>
    </row>
    <row r="2514" spans="2:15" x14ac:dyDescent="0.2">
      <c r="B2514" s="4"/>
      <c r="C2514" s="6"/>
      <c r="D2514" s="4"/>
      <c r="E2514" s="4"/>
      <c r="F2514" s="4"/>
      <c r="G2514" s="4"/>
      <c r="H2514" s="4"/>
      <c r="I2514" s="4"/>
      <c r="J2514" s="4"/>
      <c r="K2514" s="4"/>
      <c r="L2514" s="4"/>
      <c r="M2514" s="4"/>
      <c r="N2514" s="4"/>
      <c r="O2514" s="4"/>
    </row>
    <row r="2515" spans="2:15" x14ac:dyDescent="0.2">
      <c r="B2515" s="4"/>
      <c r="C2515" s="6"/>
      <c r="D2515" s="4"/>
      <c r="E2515" s="4"/>
      <c r="F2515" s="4"/>
      <c r="G2515" s="4"/>
      <c r="H2515" s="4"/>
      <c r="I2515" s="4"/>
      <c r="J2515" s="4"/>
      <c r="K2515" s="4"/>
      <c r="L2515" s="4"/>
      <c r="M2515" s="4"/>
      <c r="N2515" s="4"/>
      <c r="O2515" s="4"/>
    </row>
    <row r="2516" spans="2:15" x14ac:dyDescent="0.2">
      <c r="B2516" s="4"/>
      <c r="C2516" s="6"/>
      <c r="D2516" s="4"/>
      <c r="E2516" s="4"/>
      <c r="F2516" s="4"/>
      <c r="G2516" s="4"/>
      <c r="H2516" s="4"/>
      <c r="I2516" s="4"/>
      <c r="J2516" s="4"/>
      <c r="K2516" s="4"/>
      <c r="L2516" s="4"/>
      <c r="M2516" s="4"/>
      <c r="N2516" s="4"/>
      <c r="O2516" s="4"/>
    </row>
    <row r="2517" spans="2:15" x14ac:dyDescent="0.2">
      <c r="B2517" s="4"/>
      <c r="C2517" s="6"/>
      <c r="D2517" s="4"/>
      <c r="E2517" s="4"/>
      <c r="F2517" s="4"/>
      <c r="G2517" s="4"/>
      <c r="H2517" s="4"/>
      <c r="I2517" s="4"/>
      <c r="J2517" s="4"/>
      <c r="K2517" s="4"/>
      <c r="L2517" s="4"/>
      <c r="M2517" s="4"/>
      <c r="N2517" s="4"/>
      <c r="O2517" s="4"/>
    </row>
    <row r="2518" spans="2:15" x14ac:dyDescent="0.2">
      <c r="B2518" s="4"/>
      <c r="C2518" s="6"/>
      <c r="D2518" s="4"/>
      <c r="E2518" s="4"/>
      <c r="F2518" s="4"/>
      <c r="G2518" s="4"/>
      <c r="H2518" s="4"/>
      <c r="I2518" s="4"/>
      <c r="J2518" s="4"/>
      <c r="K2518" s="4"/>
      <c r="L2518" s="4"/>
      <c r="M2518" s="4"/>
      <c r="N2518" s="4"/>
      <c r="O2518" s="4"/>
    </row>
    <row r="2519" spans="2:15" x14ac:dyDescent="0.2">
      <c r="B2519" s="4"/>
      <c r="C2519" s="6"/>
      <c r="D2519" s="4"/>
      <c r="E2519" s="4"/>
      <c r="F2519" s="4"/>
      <c r="G2519" s="4"/>
      <c r="H2519" s="4"/>
      <c r="I2519" s="4"/>
      <c r="J2519" s="4"/>
      <c r="K2519" s="4"/>
      <c r="L2519" s="4"/>
      <c r="M2519" s="4"/>
      <c r="N2519" s="4"/>
      <c r="O2519" s="4"/>
    </row>
    <row r="2520" spans="2:15" x14ac:dyDescent="0.2">
      <c r="B2520" s="4"/>
      <c r="C2520" s="6"/>
      <c r="D2520" s="4"/>
      <c r="E2520" s="4"/>
      <c r="F2520" s="4"/>
      <c r="G2520" s="4"/>
      <c r="H2520" s="4"/>
      <c r="I2520" s="4"/>
      <c r="J2520" s="4"/>
      <c r="K2520" s="4"/>
      <c r="L2520" s="4"/>
      <c r="M2520" s="4"/>
      <c r="N2520" s="4"/>
      <c r="O2520" s="4"/>
    </row>
    <row r="2521" spans="2:15" x14ac:dyDescent="0.2">
      <c r="B2521" s="4"/>
      <c r="C2521" s="6"/>
      <c r="D2521" s="4"/>
      <c r="E2521" s="4"/>
      <c r="F2521" s="4"/>
      <c r="G2521" s="4"/>
      <c r="H2521" s="4"/>
      <c r="I2521" s="4"/>
      <c r="J2521" s="4"/>
      <c r="K2521" s="4"/>
      <c r="L2521" s="4"/>
      <c r="M2521" s="4"/>
      <c r="N2521" s="4"/>
      <c r="O2521" s="4"/>
    </row>
    <row r="2522" spans="2:15" x14ac:dyDescent="0.2">
      <c r="B2522" s="4"/>
      <c r="C2522" s="6"/>
      <c r="D2522" s="4"/>
      <c r="E2522" s="4"/>
      <c r="F2522" s="4"/>
      <c r="G2522" s="4"/>
      <c r="H2522" s="4"/>
      <c r="I2522" s="4"/>
      <c r="J2522" s="4"/>
      <c r="K2522" s="4"/>
      <c r="L2522" s="4"/>
      <c r="M2522" s="4"/>
      <c r="N2522" s="4"/>
      <c r="O2522" s="4"/>
    </row>
    <row r="2523" spans="2:15" x14ac:dyDescent="0.2">
      <c r="B2523" s="4"/>
      <c r="C2523" s="6"/>
      <c r="D2523" s="4"/>
      <c r="E2523" s="4"/>
      <c r="F2523" s="4"/>
      <c r="G2523" s="4"/>
      <c r="H2523" s="4"/>
      <c r="I2523" s="4"/>
      <c r="J2523" s="4"/>
      <c r="K2523" s="4"/>
      <c r="L2523" s="4"/>
      <c r="M2523" s="4"/>
      <c r="N2523" s="4"/>
      <c r="O2523" s="4"/>
    </row>
    <row r="2524" spans="2:15" x14ac:dyDescent="0.2">
      <c r="B2524" s="4"/>
      <c r="C2524" s="6"/>
      <c r="D2524" s="4"/>
      <c r="E2524" s="4"/>
      <c r="F2524" s="4"/>
      <c r="G2524" s="4"/>
      <c r="H2524" s="4"/>
      <c r="I2524" s="4"/>
      <c r="J2524" s="4"/>
      <c r="K2524" s="4"/>
      <c r="L2524" s="4"/>
      <c r="M2524" s="4"/>
      <c r="N2524" s="4"/>
      <c r="O2524" s="4"/>
    </row>
    <row r="2525" spans="2:15" x14ac:dyDescent="0.2">
      <c r="B2525" s="4"/>
      <c r="C2525" s="6"/>
      <c r="D2525" s="4"/>
      <c r="E2525" s="4"/>
      <c r="F2525" s="4"/>
      <c r="G2525" s="4"/>
      <c r="H2525" s="4"/>
      <c r="I2525" s="4"/>
      <c r="J2525" s="4"/>
      <c r="K2525" s="4"/>
      <c r="L2525" s="4"/>
      <c r="M2525" s="4"/>
      <c r="N2525" s="4"/>
      <c r="O2525" s="4"/>
    </row>
    <row r="2526" spans="2:15" x14ac:dyDescent="0.2">
      <c r="B2526" s="4"/>
      <c r="C2526" s="6"/>
      <c r="D2526" s="4"/>
      <c r="E2526" s="4"/>
      <c r="F2526" s="4"/>
      <c r="G2526" s="4"/>
      <c r="H2526" s="4"/>
      <c r="I2526" s="4"/>
      <c r="J2526" s="4"/>
      <c r="K2526" s="4"/>
      <c r="L2526" s="4"/>
      <c r="M2526" s="4"/>
      <c r="N2526" s="4"/>
      <c r="O2526" s="4"/>
    </row>
    <row r="2527" spans="2:15" x14ac:dyDescent="0.2">
      <c r="B2527" s="4"/>
      <c r="C2527" s="6"/>
      <c r="D2527" s="4"/>
      <c r="E2527" s="4"/>
      <c r="F2527" s="4"/>
      <c r="G2527" s="4"/>
      <c r="H2527" s="4"/>
      <c r="I2527" s="4"/>
      <c r="J2527" s="4"/>
      <c r="K2527" s="4"/>
      <c r="L2527" s="4"/>
      <c r="M2527" s="4"/>
      <c r="N2527" s="4"/>
      <c r="O2527" s="4"/>
    </row>
    <row r="2528" spans="2:15" x14ac:dyDescent="0.2">
      <c r="B2528" s="4"/>
      <c r="C2528" s="6"/>
      <c r="D2528" s="4"/>
      <c r="E2528" s="4"/>
      <c r="F2528" s="4"/>
      <c r="G2528" s="4"/>
      <c r="H2528" s="4"/>
      <c r="I2528" s="4"/>
      <c r="J2528" s="4"/>
      <c r="K2528" s="4"/>
      <c r="L2528" s="4"/>
      <c r="M2528" s="4"/>
      <c r="N2528" s="4"/>
      <c r="O2528" s="4"/>
    </row>
    <row r="2529" spans="2:15" x14ac:dyDescent="0.2">
      <c r="B2529" s="4"/>
      <c r="C2529" s="6"/>
      <c r="D2529" s="4"/>
      <c r="E2529" s="4"/>
      <c r="F2529" s="4"/>
      <c r="G2529" s="4"/>
      <c r="H2529" s="4"/>
      <c r="I2529" s="4"/>
      <c r="J2529" s="4"/>
      <c r="K2529" s="4"/>
      <c r="L2529" s="4"/>
      <c r="M2529" s="4"/>
      <c r="N2529" s="4"/>
      <c r="O2529" s="4"/>
    </row>
    <row r="2530" spans="2:15" x14ac:dyDescent="0.2">
      <c r="B2530" s="4"/>
      <c r="C2530" s="6"/>
      <c r="D2530" s="4"/>
      <c r="E2530" s="4"/>
      <c r="F2530" s="4"/>
      <c r="G2530" s="4"/>
      <c r="H2530" s="4"/>
      <c r="I2530" s="4"/>
      <c r="J2530" s="4"/>
      <c r="K2530" s="4"/>
      <c r="L2530" s="4"/>
      <c r="M2530" s="4"/>
      <c r="N2530" s="4"/>
      <c r="O2530" s="4"/>
    </row>
    <row r="2531" spans="2:15" x14ac:dyDescent="0.2">
      <c r="B2531" s="4"/>
      <c r="C2531" s="6"/>
      <c r="D2531" s="4"/>
      <c r="E2531" s="4"/>
      <c r="F2531" s="4"/>
      <c r="G2531" s="4"/>
      <c r="H2531" s="4"/>
      <c r="I2531" s="4"/>
      <c r="J2531" s="4"/>
      <c r="K2531" s="4"/>
      <c r="L2531" s="4"/>
      <c r="M2531" s="4"/>
      <c r="N2531" s="4"/>
      <c r="O2531" s="4"/>
    </row>
    <row r="2532" spans="2:15" x14ac:dyDescent="0.2">
      <c r="B2532" s="4"/>
      <c r="C2532" s="6"/>
      <c r="D2532" s="4"/>
      <c r="E2532" s="4"/>
      <c r="F2532" s="4"/>
      <c r="G2532" s="4"/>
      <c r="H2532" s="4"/>
      <c r="I2532" s="4"/>
      <c r="J2532" s="4"/>
      <c r="K2532" s="4"/>
      <c r="L2532" s="4"/>
      <c r="M2532" s="4"/>
      <c r="N2532" s="4"/>
      <c r="O2532" s="4"/>
    </row>
    <row r="2533" spans="2:15" x14ac:dyDescent="0.2">
      <c r="B2533" s="4"/>
      <c r="C2533" s="6"/>
      <c r="D2533" s="4"/>
      <c r="E2533" s="4"/>
      <c r="F2533" s="4"/>
      <c r="G2533" s="4"/>
      <c r="H2533" s="4"/>
      <c r="I2533" s="4"/>
      <c r="J2533" s="4"/>
      <c r="K2533" s="4"/>
      <c r="L2533" s="4"/>
      <c r="M2533" s="4"/>
      <c r="N2533" s="4"/>
      <c r="O2533" s="4"/>
    </row>
    <row r="2534" spans="2:15" x14ac:dyDescent="0.2">
      <c r="B2534" s="4"/>
      <c r="C2534" s="6"/>
      <c r="D2534" s="4"/>
      <c r="E2534" s="4"/>
      <c r="F2534" s="4"/>
      <c r="G2534" s="4"/>
      <c r="H2534" s="4"/>
      <c r="I2534" s="4"/>
      <c r="J2534" s="4"/>
      <c r="K2534" s="4"/>
      <c r="L2534" s="4"/>
      <c r="M2534" s="4"/>
      <c r="N2534" s="4"/>
      <c r="O2534" s="4"/>
    </row>
    <row r="2535" spans="2:15" x14ac:dyDescent="0.2">
      <c r="B2535" s="4"/>
      <c r="C2535" s="6"/>
      <c r="D2535" s="4"/>
      <c r="E2535" s="4"/>
      <c r="F2535" s="4"/>
      <c r="G2535" s="4"/>
      <c r="H2535" s="4"/>
      <c r="I2535" s="4"/>
      <c r="J2535" s="4"/>
      <c r="K2535" s="4"/>
      <c r="L2535" s="4"/>
      <c r="M2535" s="4"/>
      <c r="N2535" s="4"/>
      <c r="O2535" s="4"/>
    </row>
    <row r="2536" spans="2:15" x14ac:dyDescent="0.2">
      <c r="B2536" s="4"/>
      <c r="C2536" s="6"/>
      <c r="D2536" s="4"/>
      <c r="E2536" s="4"/>
      <c r="F2536" s="4"/>
      <c r="G2536" s="4"/>
      <c r="H2536" s="4"/>
      <c r="I2536" s="4"/>
      <c r="J2536" s="4"/>
      <c r="K2536" s="4"/>
      <c r="L2536" s="4"/>
      <c r="M2536" s="4"/>
      <c r="N2536" s="4"/>
      <c r="O2536" s="4"/>
    </row>
    <row r="2537" spans="2:15" x14ac:dyDescent="0.2">
      <c r="B2537" s="4"/>
      <c r="C2537" s="6"/>
      <c r="D2537" s="4"/>
      <c r="E2537" s="4"/>
      <c r="F2537" s="4"/>
      <c r="G2537" s="4"/>
      <c r="H2537" s="4"/>
      <c r="I2537" s="4"/>
      <c r="J2537" s="4"/>
      <c r="K2537" s="4"/>
      <c r="L2537" s="4"/>
      <c r="M2537" s="4"/>
      <c r="N2537" s="4"/>
      <c r="O2537" s="4"/>
    </row>
    <row r="2538" spans="2:15" x14ac:dyDescent="0.2">
      <c r="B2538" s="4"/>
      <c r="C2538" s="6"/>
      <c r="D2538" s="4"/>
      <c r="E2538" s="4"/>
      <c r="F2538" s="4"/>
      <c r="G2538" s="4"/>
      <c r="H2538" s="4"/>
      <c r="I2538" s="4"/>
      <c r="J2538" s="4"/>
      <c r="K2538" s="4"/>
      <c r="L2538" s="4"/>
      <c r="M2538" s="4"/>
      <c r="N2538" s="4"/>
      <c r="O2538" s="4"/>
    </row>
    <row r="2539" spans="2:15" x14ac:dyDescent="0.2">
      <c r="B2539" s="4"/>
      <c r="C2539" s="6"/>
      <c r="D2539" s="4"/>
      <c r="E2539" s="4"/>
      <c r="F2539" s="4"/>
      <c r="G2539" s="4"/>
      <c r="H2539" s="4"/>
      <c r="I2539" s="4"/>
      <c r="J2539" s="4"/>
      <c r="K2539" s="4"/>
      <c r="L2539" s="4"/>
      <c r="M2539" s="4"/>
      <c r="N2539" s="4"/>
      <c r="O2539" s="4"/>
    </row>
    <row r="2540" spans="2:15" x14ac:dyDescent="0.2">
      <c r="B2540" s="4"/>
      <c r="C2540" s="6"/>
      <c r="D2540" s="4"/>
      <c r="E2540" s="4"/>
      <c r="F2540" s="4"/>
      <c r="G2540" s="4"/>
      <c r="H2540" s="4"/>
      <c r="I2540" s="4"/>
      <c r="J2540" s="4"/>
      <c r="K2540" s="4"/>
      <c r="L2540" s="4"/>
      <c r="M2540" s="4"/>
      <c r="N2540" s="4"/>
      <c r="O2540" s="4"/>
    </row>
    <row r="2541" spans="2:15" x14ac:dyDescent="0.2">
      <c r="B2541" s="4"/>
      <c r="C2541" s="6"/>
      <c r="D2541" s="4"/>
      <c r="E2541" s="4"/>
      <c r="F2541" s="4"/>
      <c r="G2541" s="4"/>
      <c r="H2541" s="4"/>
      <c r="I2541" s="4"/>
      <c r="J2541" s="4"/>
      <c r="K2541" s="4"/>
      <c r="L2541" s="4"/>
      <c r="M2541" s="4"/>
      <c r="N2541" s="4"/>
      <c r="O2541" s="4"/>
    </row>
    <row r="2542" spans="2:15" x14ac:dyDescent="0.2">
      <c r="B2542" s="4"/>
      <c r="C2542" s="6"/>
      <c r="D2542" s="4"/>
      <c r="E2542" s="4"/>
      <c r="F2542" s="4"/>
      <c r="G2542" s="4"/>
      <c r="H2542" s="4"/>
      <c r="I2542" s="4"/>
      <c r="J2542" s="4"/>
      <c r="K2542" s="4"/>
      <c r="L2542" s="4"/>
      <c r="M2542" s="4"/>
      <c r="N2542" s="4"/>
      <c r="O2542" s="4"/>
    </row>
    <row r="2543" spans="2:15" x14ac:dyDescent="0.2">
      <c r="B2543" s="4"/>
      <c r="C2543" s="6"/>
      <c r="D2543" s="4"/>
      <c r="E2543" s="4"/>
      <c r="F2543" s="4"/>
      <c r="G2543" s="4"/>
      <c r="H2543" s="4"/>
      <c r="I2543" s="4"/>
      <c r="J2543" s="4"/>
      <c r="K2543" s="4"/>
      <c r="L2543" s="4"/>
      <c r="M2543" s="4"/>
      <c r="N2543" s="4"/>
      <c r="O2543" s="4"/>
    </row>
    <row r="2544" spans="2:15" x14ac:dyDescent="0.2">
      <c r="B2544" s="4"/>
      <c r="C2544" s="6"/>
      <c r="D2544" s="4"/>
      <c r="E2544" s="4"/>
      <c r="F2544" s="4"/>
      <c r="G2544" s="4"/>
      <c r="H2544" s="4"/>
      <c r="I2544" s="4"/>
      <c r="J2544" s="4"/>
      <c r="K2544" s="4"/>
      <c r="L2544" s="4"/>
      <c r="M2544" s="4"/>
      <c r="N2544" s="4"/>
      <c r="O2544" s="4"/>
    </row>
    <row r="2545" spans="2:15" x14ac:dyDescent="0.2">
      <c r="B2545" s="4"/>
      <c r="C2545" s="6"/>
      <c r="D2545" s="4"/>
      <c r="E2545" s="4"/>
      <c r="F2545" s="4"/>
      <c r="G2545" s="4"/>
      <c r="H2545" s="4"/>
      <c r="I2545" s="4"/>
      <c r="J2545" s="4"/>
      <c r="K2545" s="4"/>
      <c r="L2545" s="4"/>
      <c r="M2545" s="4"/>
      <c r="N2545" s="4"/>
      <c r="O2545" s="4"/>
    </row>
    <row r="2546" spans="2:15" x14ac:dyDescent="0.2">
      <c r="B2546" s="4"/>
      <c r="C2546" s="6"/>
      <c r="D2546" s="4"/>
      <c r="E2546" s="4"/>
      <c r="F2546" s="4"/>
      <c r="G2546" s="4"/>
      <c r="H2546" s="4"/>
      <c r="I2546" s="4"/>
      <c r="J2546" s="4"/>
      <c r="K2546" s="4"/>
      <c r="L2546" s="4"/>
      <c r="M2546" s="4"/>
      <c r="N2546" s="4"/>
      <c r="O2546" s="4"/>
    </row>
    <row r="2547" spans="2:15" x14ac:dyDescent="0.2">
      <c r="B2547" s="4"/>
      <c r="C2547" s="6"/>
      <c r="D2547" s="4"/>
      <c r="E2547" s="4"/>
      <c r="F2547" s="4"/>
      <c r="G2547" s="4"/>
      <c r="H2547" s="4"/>
      <c r="I2547" s="4"/>
      <c r="J2547" s="4"/>
      <c r="K2547" s="4"/>
      <c r="L2547" s="4"/>
      <c r="M2547" s="4"/>
      <c r="N2547" s="4"/>
      <c r="O2547" s="4"/>
    </row>
    <row r="2548" spans="2:15" x14ac:dyDescent="0.2">
      <c r="B2548" s="4"/>
      <c r="C2548" s="6"/>
      <c r="D2548" s="4"/>
      <c r="E2548" s="4"/>
      <c r="F2548" s="4"/>
      <c r="G2548" s="4"/>
      <c r="H2548" s="4"/>
      <c r="I2548" s="4"/>
      <c r="J2548" s="4"/>
      <c r="K2548" s="4"/>
      <c r="L2548" s="4"/>
      <c r="M2548" s="4"/>
      <c r="N2548" s="4"/>
      <c r="O2548" s="4"/>
    </row>
    <row r="2549" spans="2:15" x14ac:dyDescent="0.2">
      <c r="B2549" s="4"/>
      <c r="C2549" s="6"/>
      <c r="D2549" s="4"/>
      <c r="E2549" s="4"/>
      <c r="F2549" s="4"/>
      <c r="G2549" s="4"/>
      <c r="H2549" s="4"/>
      <c r="I2549" s="4"/>
      <c r="J2549" s="4"/>
      <c r="K2549" s="4"/>
      <c r="L2549" s="4"/>
      <c r="M2549" s="4"/>
      <c r="N2549" s="4"/>
      <c r="O2549" s="4"/>
    </row>
    <row r="2550" spans="2:15" x14ac:dyDescent="0.2">
      <c r="B2550" s="4"/>
      <c r="C2550" s="6"/>
      <c r="D2550" s="4"/>
      <c r="E2550" s="4"/>
      <c r="F2550" s="4"/>
      <c r="G2550" s="4"/>
      <c r="H2550" s="4"/>
      <c r="I2550" s="4"/>
      <c r="J2550" s="4"/>
      <c r="K2550" s="4"/>
      <c r="L2550" s="4"/>
      <c r="M2550" s="4"/>
      <c r="N2550" s="4"/>
      <c r="O2550" s="4"/>
    </row>
    <row r="2551" spans="2:15" x14ac:dyDescent="0.2">
      <c r="B2551" s="4"/>
      <c r="C2551" s="6"/>
      <c r="D2551" s="4"/>
      <c r="E2551" s="4"/>
      <c r="F2551" s="4"/>
      <c r="G2551" s="4"/>
      <c r="H2551" s="4"/>
      <c r="I2551" s="4"/>
      <c r="J2551" s="4"/>
      <c r="K2551" s="4"/>
      <c r="L2551" s="4"/>
      <c r="M2551" s="4"/>
      <c r="N2551" s="4"/>
      <c r="O2551" s="4"/>
    </row>
    <row r="2552" spans="2:15" x14ac:dyDescent="0.2">
      <c r="B2552" s="4"/>
      <c r="C2552" s="6"/>
      <c r="D2552" s="4"/>
      <c r="E2552" s="4"/>
      <c r="F2552" s="4"/>
      <c r="G2552" s="4"/>
      <c r="H2552" s="4"/>
      <c r="I2552" s="4"/>
      <c r="J2552" s="4"/>
      <c r="K2552" s="4"/>
      <c r="L2552" s="4"/>
      <c r="M2552" s="4"/>
      <c r="N2552" s="4"/>
      <c r="O2552" s="4"/>
    </row>
    <row r="2553" spans="2:15" x14ac:dyDescent="0.2">
      <c r="B2553" s="4"/>
      <c r="C2553" s="6"/>
      <c r="D2553" s="4"/>
      <c r="E2553" s="4"/>
      <c r="F2553" s="4"/>
      <c r="G2553" s="4"/>
      <c r="H2553" s="4"/>
      <c r="I2553" s="4"/>
      <c r="J2553" s="4"/>
      <c r="K2553" s="4"/>
      <c r="L2553" s="4"/>
      <c r="M2553" s="4"/>
      <c r="N2553" s="4"/>
      <c r="O2553" s="4"/>
    </row>
    <row r="2554" spans="2:15" x14ac:dyDescent="0.2">
      <c r="B2554" s="4"/>
      <c r="C2554" s="6"/>
      <c r="D2554" s="4"/>
      <c r="E2554" s="4"/>
      <c r="F2554" s="4"/>
      <c r="G2554" s="4"/>
      <c r="H2554" s="4"/>
      <c r="I2554" s="4"/>
      <c r="J2554" s="4"/>
      <c r="K2554" s="4"/>
      <c r="L2554" s="4"/>
      <c r="M2554" s="4"/>
      <c r="N2554" s="4"/>
      <c r="O2554" s="4"/>
    </row>
    <row r="2555" spans="2:15" x14ac:dyDescent="0.2">
      <c r="B2555" s="4"/>
      <c r="C2555" s="6"/>
      <c r="D2555" s="4"/>
      <c r="E2555" s="4"/>
      <c r="F2555" s="4"/>
      <c r="G2555" s="4"/>
      <c r="H2555" s="4"/>
      <c r="I2555" s="4"/>
      <c r="J2555" s="4"/>
      <c r="K2555" s="4"/>
      <c r="L2555" s="4"/>
      <c r="M2555" s="4"/>
      <c r="N2555" s="4"/>
      <c r="O2555" s="4"/>
    </row>
    <row r="2556" spans="2:15" x14ac:dyDescent="0.2">
      <c r="B2556" s="4"/>
      <c r="C2556" s="6"/>
      <c r="D2556" s="4"/>
      <c r="E2556" s="4"/>
      <c r="F2556" s="4"/>
      <c r="G2556" s="4"/>
      <c r="H2556" s="4"/>
      <c r="I2556" s="4"/>
      <c r="J2556" s="4"/>
      <c r="K2556" s="4"/>
      <c r="L2556" s="4"/>
      <c r="M2556" s="4"/>
      <c r="N2556" s="4"/>
      <c r="O2556" s="4"/>
    </row>
    <row r="2557" spans="2:15" x14ac:dyDescent="0.2">
      <c r="B2557" s="4"/>
      <c r="C2557" s="6"/>
      <c r="D2557" s="4"/>
      <c r="E2557" s="4"/>
      <c r="F2557" s="4"/>
      <c r="G2557" s="4"/>
      <c r="H2557" s="4"/>
      <c r="I2557" s="4"/>
      <c r="J2557" s="4"/>
      <c r="K2557" s="4"/>
      <c r="L2557" s="4"/>
      <c r="M2557" s="4"/>
      <c r="N2557" s="4"/>
      <c r="O2557" s="4"/>
    </row>
    <row r="2558" spans="2:15" x14ac:dyDescent="0.2">
      <c r="B2558" s="4"/>
      <c r="C2558" s="6"/>
      <c r="D2558" s="4"/>
      <c r="E2558" s="4"/>
      <c r="F2558" s="4"/>
      <c r="G2558" s="4"/>
      <c r="H2558" s="4"/>
      <c r="I2558" s="4"/>
      <c r="J2558" s="4"/>
      <c r="K2558" s="4"/>
      <c r="L2558" s="4"/>
      <c r="M2558" s="4"/>
      <c r="N2558" s="4"/>
      <c r="O2558" s="4"/>
    </row>
    <row r="2559" spans="2:15" x14ac:dyDescent="0.2">
      <c r="B2559" s="4"/>
      <c r="C2559" s="6"/>
      <c r="D2559" s="4"/>
      <c r="E2559" s="4"/>
      <c r="F2559" s="4"/>
      <c r="G2559" s="4"/>
      <c r="H2559" s="4"/>
      <c r="I2559" s="4"/>
      <c r="J2559" s="4"/>
      <c r="K2559" s="4"/>
      <c r="L2559" s="4"/>
      <c r="M2559" s="4"/>
      <c r="N2559" s="4"/>
      <c r="O2559" s="4"/>
    </row>
    <row r="2560" spans="2:15" x14ac:dyDescent="0.2">
      <c r="B2560" s="4"/>
      <c r="C2560" s="6"/>
      <c r="D2560" s="4"/>
      <c r="E2560" s="4"/>
      <c r="F2560" s="4"/>
      <c r="G2560" s="4"/>
      <c r="H2560" s="4"/>
      <c r="I2560" s="4"/>
      <c r="J2560" s="4"/>
      <c r="K2560" s="4"/>
      <c r="L2560" s="4"/>
      <c r="M2560" s="4"/>
      <c r="N2560" s="4"/>
      <c r="O2560" s="4"/>
    </row>
    <row r="2561" spans="2:15" x14ac:dyDescent="0.2">
      <c r="B2561" s="4"/>
      <c r="C2561" s="6"/>
      <c r="D2561" s="4"/>
      <c r="E2561" s="4"/>
      <c r="F2561" s="4"/>
      <c r="G2561" s="4"/>
      <c r="H2561" s="4"/>
      <c r="I2561" s="4"/>
      <c r="J2561" s="4"/>
      <c r="K2561" s="4"/>
      <c r="L2561" s="4"/>
      <c r="M2561" s="4"/>
      <c r="N2561" s="4"/>
      <c r="O2561" s="4"/>
    </row>
    <row r="2562" spans="2:15" x14ac:dyDescent="0.2">
      <c r="B2562" s="4"/>
      <c r="C2562" s="6"/>
      <c r="D2562" s="4"/>
      <c r="E2562" s="4"/>
      <c r="F2562" s="4"/>
      <c r="G2562" s="4"/>
      <c r="H2562" s="4"/>
      <c r="I2562" s="4"/>
      <c r="J2562" s="4"/>
      <c r="K2562" s="4"/>
      <c r="L2562" s="4"/>
      <c r="M2562" s="4"/>
      <c r="N2562" s="4"/>
      <c r="O2562" s="4"/>
    </row>
    <row r="2563" spans="2:15" x14ac:dyDescent="0.2">
      <c r="B2563" s="4"/>
      <c r="C2563" s="6"/>
      <c r="D2563" s="4"/>
      <c r="E2563" s="4"/>
      <c r="F2563" s="4"/>
      <c r="G2563" s="4"/>
      <c r="H2563" s="4"/>
      <c r="I2563" s="4"/>
      <c r="J2563" s="4"/>
      <c r="K2563" s="4"/>
      <c r="L2563" s="4"/>
      <c r="M2563" s="4"/>
      <c r="N2563" s="4"/>
      <c r="O2563" s="4"/>
    </row>
    <row r="2564" spans="2:15" x14ac:dyDescent="0.2">
      <c r="B2564" s="4"/>
      <c r="C2564" s="6"/>
      <c r="D2564" s="4"/>
      <c r="E2564" s="4"/>
      <c r="F2564" s="4"/>
      <c r="G2564" s="4"/>
      <c r="H2564" s="4"/>
      <c r="I2564" s="4"/>
      <c r="J2564" s="4"/>
      <c r="K2564" s="4"/>
      <c r="L2564" s="4"/>
      <c r="M2564" s="4"/>
      <c r="N2564" s="4"/>
      <c r="O2564" s="4"/>
    </row>
    <row r="2565" spans="2:15" x14ac:dyDescent="0.2">
      <c r="B2565" s="4"/>
      <c r="C2565" s="6"/>
      <c r="D2565" s="4"/>
      <c r="E2565" s="4"/>
      <c r="F2565" s="4"/>
      <c r="G2565" s="4"/>
      <c r="H2565" s="4"/>
      <c r="I2565" s="4"/>
      <c r="J2565" s="4"/>
      <c r="K2565" s="4"/>
      <c r="L2565" s="4"/>
      <c r="M2565" s="4"/>
      <c r="N2565" s="4"/>
      <c r="O2565" s="4"/>
    </row>
    <row r="2566" spans="2:15" x14ac:dyDescent="0.2">
      <c r="B2566" s="4"/>
      <c r="C2566" s="6"/>
      <c r="D2566" s="4"/>
      <c r="E2566" s="4"/>
      <c r="F2566" s="4"/>
      <c r="G2566" s="4"/>
      <c r="H2566" s="4"/>
      <c r="I2566" s="4"/>
      <c r="J2566" s="4"/>
      <c r="K2566" s="4"/>
      <c r="L2566" s="4"/>
      <c r="M2566" s="4"/>
      <c r="N2566" s="4"/>
      <c r="O2566" s="4"/>
    </row>
    <row r="2567" spans="2:15" x14ac:dyDescent="0.2">
      <c r="B2567" s="4"/>
      <c r="C2567" s="6"/>
      <c r="D2567" s="4"/>
      <c r="E2567" s="4"/>
      <c r="F2567" s="4"/>
      <c r="G2567" s="4"/>
      <c r="H2567" s="4"/>
      <c r="I2567" s="4"/>
      <c r="J2567" s="4"/>
      <c r="K2567" s="4"/>
      <c r="L2567" s="4"/>
      <c r="M2567" s="4"/>
      <c r="N2567" s="4"/>
      <c r="O2567" s="4"/>
    </row>
    <row r="2568" spans="2:15" x14ac:dyDescent="0.2">
      <c r="B2568" s="4"/>
      <c r="C2568" s="6"/>
      <c r="D2568" s="4"/>
      <c r="E2568" s="4"/>
      <c r="F2568" s="4"/>
      <c r="G2568" s="4"/>
      <c r="H2568" s="4"/>
      <c r="I2568" s="4"/>
      <c r="J2568" s="4"/>
      <c r="K2568" s="4"/>
      <c r="L2568" s="4"/>
      <c r="M2568" s="4"/>
      <c r="N2568" s="4"/>
      <c r="O2568" s="4"/>
    </row>
    <row r="2569" spans="2:15" x14ac:dyDescent="0.2">
      <c r="B2569" s="4"/>
      <c r="C2569" s="6"/>
      <c r="D2569" s="4"/>
      <c r="E2569" s="4"/>
      <c r="F2569" s="4"/>
      <c r="G2569" s="4"/>
      <c r="H2569" s="4"/>
      <c r="I2569" s="4"/>
      <c r="J2569" s="4"/>
      <c r="K2569" s="4"/>
      <c r="L2569" s="4"/>
      <c r="M2569" s="4"/>
      <c r="N2569" s="4"/>
      <c r="O2569" s="4"/>
    </row>
    <row r="2570" spans="2:15" x14ac:dyDescent="0.2">
      <c r="B2570" s="4"/>
      <c r="C2570" s="6"/>
      <c r="D2570" s="4"/>
      <c r="E2570" s="4"/>
      <c r="F2570" s="4"/>
      <c r="G2570" s="4"/>
      <c r="H2570" s="4"/>
      <c r="I2570" s="4"/>
      <c r="J2570" s="4"/>
      <c r="K2570" s="4"/>
      <c r="L2570" s="4"/>
      <c r="M2570" s="4"/>
      <c r="N2570" s="4"/>
      <c r="O2570" s="4"/>
    </row>
    <row r="2571" spans="2:15" x14ac:dyDescent="0.2">
      <c r="B2571" s="4"/>
      <c r="C2571" s="6"/>
      <c r="D2571" s="4"/>
      <c r="E2571" s="4"/>
      <c r="F2571" s="4"/>
      <c r="G2571" s="4"/>
      <c r="H2571" s="4"/>
      <c r="I2571" s="4"/>
      <c r="J2571" s="4"/>
      <c r="K2571" s="4"/>
      <c r="L2571" s="4"/>
      <c r="M2571" s="4"/>
      <c r="N2571" s="4"/>
      <c r="O2571" s="4"/>
    </row>
    <row r="2572" spans="2:15" x14ac:dyDescent="0.2">
      <c r="B2572" s="4"/>
      <c r="C2572" s="6"/>
      <c r="D2572" s="4"/>
      <c r="E2572" s="4"/>
      <c r="F2572" s="4"/>
      <c r="G2572" s="4"/>
      <c r="H2572" s="4"/>
      <c r="I2572" s="4"/>
      <c r="J2572" s="4"/>
      <c r="K2572" s="4"/>
      <c r="L2572" s="4"/>
      <c r="M2572" s="4"/>
      <c r="N2572" s="4"/>
      <c r="O2572" s="4"/>
    </row>
    <row r="2573" spans="2:15" x14ac:dyDescent="0.2">
      <c r="B2573" s="4"/>
      <c r="C2573" s="6"/>
      <c r="D2573" s="4"/>
      <c r="E2573" s="4"/>
      <c r="F2573" s="4"/>
      <c r="G2573" s="4"/>
      <c r="H2573" s="4"/>
      <c r="I2573" s="4"/>
      <c r="J2573" s="4"/>
      <c r="K2573" s="4"/>
      <c r="L2573" s="4"/>
      <c r="M2573" s="4"/>
      <c r="N2573" s="4"/>
      <c r="O2573" s="4"/>
    </row>
    <row r="2574" spans="2:15" x14ac:dyDescent="0.2">
      <c r="B2574" s="4"/>
      <c r="C2574" s="6"/>
      <c r="D2574" s="4"/>
      <c r="E2574" s="4"/>
      <c r="F2574" s="4"/>
      <c r="G2574" s="4"/>
      <c r="H2574" s="4"/>
      <c r="I2574" s="4"/>
      <c r="J2574" s="4"/>
      <c r="K2574" s="4"/>
      <c r="L2574" s="4"/>
      <c r="M2574" s="4"/>
      <c r="N2574" s="4"/>
      <c r="O2574" s="4"/>
    </row>
    <row r="2575" spans="2:15" x14ac:dyDescent="0.2">
      <c r="B2575" s="4"/>
      <c r="C2575" s="6"/>
      <c r="D2575" s="4"/>
      <c r="E2575" s="4"/>
      <c r="F2575" s="4"/>
      <c r="G2575" s="4"/>
      <c r="H2575" s="4"/>
      <c r="I2575" s="4"/>
      <c r="J2575" s="4"/>
      <c r="K2575" s="4"/>
      <c r="L2575" s="4"/>
      <c r="M2575" s="4"/>
      <c r="N2575" s="4"/>
      <c r="O2575" s="4"/>
    </row>
    <row r="2576" spans="2:15" x14ac:dyDescent="0.2">
      <c r="B2576" s="4"/>
      <c r="C2576" s="6"/>
      <c r="D2576" s="4"/>
      <c r="E2576" s="4"/>
      <c r="F2576" s="4"/>
      <c r="G2576" s="4"/>
      <c r="H2576" s="4"/>
      <c r="I2576" s="4"/>
      <c r="J2576" s="4"/>
      <c r="K2576" s="4"/>
      <c r="L2576" s="4"/>
      <c r="M2576" s="4"/>
      <c r="N2576" s="4"/>
      <c r="O2576" s="4"/>
    </row>
    <row r="2577" spans="2:15" x14ac:dyDescent="0.2">
      <c r="B2577" s="4"/>
      <c r="C2577" s="6"/>
      <c r="D2577" s="4"/>
      <c r="E2577" s="4"/>
      <c r="F2577" s="4"/>
      <c r="G2577" s="4"/>
      <c r="H2577" s="4"/>
      <c r="I2577" s="4"/>
      <c r="J2577" s="4"/>
      <c r="K2577" s="4"/>
      <c r="L2577" s="4"/>
      <c r="M2577" s="4"/>
      <c r="N2577" s="4"/>
      <c r="O2577" s="4"/>
    </row>
    <row r="2578" spans="2:15" x14ac:dyDescent="0.2">
      <c r="B2578" s="4"/>
      <c r="C2578" s="6"/>
      <c r="D2578" s="4"/>
      <c r="E2578" s="4"/>
      <c r="F2578" s="4"/>
      <c r="G2578" s="4"/>
      <c r="H2578" s="4"/>
      <c r="I2578" s="4"/>
      <c r="J2578" s="4"/>
      <c r="K2578" s="4"/>
      <c r="L2578" s="4"/>
      <c r="M2578" s="4"/>
      <c r="N2578" s="4"/>
      <c r="O2578" s="4"/>
    </row>
    <row r="2579" spans="2:15" x14ac:dyDescent="0.2">
      <c r="B2579" s="4"/>
      <c r="C2579" s="6"/>
      <c r="D2579" s="4"/>
      <c r="E2579" s="4"/>
      <c r="F2579" s="4"/>
      <c r="G2579" s="4"/>
      <c r="H2579" s="4"/>
      <c r="I2579" s="4"/>
      <c r="J2579" s="4"/>
      <c r="K2579" s="4"/>
      <c r="L2579" s="4"/>
      <c r="M2579" s="4"/>
      <c r="N2579" s="4"/>
      <c r="O2579" s="4"/>
    </row>
    <row r="2580" spans="2:15" x14ac:dyDescent="0.2">
      <c r="B2580" s="4"/>
      <c r="C2580" s="6"/>
      <c r="D2580" s="4"/>
      <c r="E2580" s="4"/>
      <c r="F2580" s="4"/>
      <c r="G2580" s="4"/>
      <c r="H2580" s="4"/>
      <c r="I2580" s="4"/>
      <c r="J2580" s="4"/>
      <c r="K2580" s="4"/>
      <c r="L2580" s="4"/>
      <c r="M2580" s="4"/>
      <c r="N2580" s="4"/>
      <c r="O2580" s="4"/>
    </row>
    <row r="2581" spans="2:15" x14ac:dyDescent="0.2">
      <c r="B2581" s="4"/>
      <c r="C2581" s="6"/>
      <c r="D2581" s="4"/>
      <c r="E2581" s="4"/>
      <c r="F2581" s="4"/>
      <c r="G2581" s="4"/>
      <c r="H2581" s="4"/>
      <c r="I2581" s="4"/>
      <c r="J2581" s="4"/>
      <c r="K2581" s="4"/>
      <c r="L2581" s="4"/>
      <c r="M2581" s="4"/>
      <c r="N2581" s="4"/>
      <c r="O2581" s="4"/>
    </row>
    <row r="2582" spans="2:15" x14ac:dyDescent="0.2">
      <c r="B2582" s="4"/>
      <c r="C2582" s="6"/>
      <c r="D2582" s="4"/>
      <c r="E2582" s="4"/>
      <c r="F2582" s="4"/>
      <c r="G2582" s="4"/>
      <c r="H2582" s="4"/>
      <c r="I2582" s="4"/>
      <c r="J2582" s="4"/>
      <c r="K2582" s="4"/>
      <c r="L2582" s="4"/>
      <c r="M2582" s="4"/>
      <c r="N2582" s="4"/>
      <c r="O2582" s="4"/>
    </row>
    <row r="2583" spans="2:15" x14ac:dyDescent="0.2">
      <c r="B2583" s="4"/>
      <c r="C2583" s="6"/>
      <c r="D2583" s="4"/>
      <c r="E2583" s="4"/>
      <c r="F2583" s="4"/>
      <c r="G2583" s="4"/>
      <c r="H2583" s="4"/>
      <c r="I2583" s="4"/>
      <c r="J2583" s="4"/>
      <c r="K2583" s="4"/>
      <c r="L2583" s="4"/>
      <c r="M2583" s="4"/>
      <c r="N2583" s="4"/>
      <c r="O2583" s="4"/>
    </row>
    <row r="2584" spans="2:15" x14ac:dyDescent="0.2">
      <c r="B2584" s="4"/>
      <c r="C2584" s="6"/>
      <c r="D2584" s="4"/>
      <c r="E2584" s="4"/>
      <c r="F2584" s="4"/>
      <c r="G2584" s="4"/>
      <c r="H2584" s="4"/>
      <c r="I2584" s="4"/>
      <c r="J2584" s="4"/>
      <c r="K2584" s="4"/>
      <c r="L2584" s="4"/>
      <c r="M2584" s="4"/>
      <c r="N2584" s="4"/>
      <c r="O2584" s="4"/>
    </row>
    <row r="2585" spans="2:15" x14ac:dyDescent="0.2">
      <c r="B2585" s="4"/>
      <c r="C2585" s="6"/>
      <c r="D2585" s="4"/>
      <c r="E2585" s="4"/>
      <c r="F2585" s="4"/>
      <c r="G2585" s="4"/>
      <c r="H2585" s="4"/>
      <c r="I2585" s="4"/>
      <c r="J2585" s="4"/>
      <c r="K2585" s="4"/>
      <c r="L2585" s="4"/>
      <c r="M2585" s="4"/>
      <c r="N2585" s="4"/>
      <c r="O2585" s="4"/>
    </row>
    <row r="2586" spans="2:15" x14ac:dyDescent="0.2">
      <c r="B2586" s="4"/>
      <c r="C2586" s="6"/>
      <c r="D2586" s="4"/>
      <c r="E2586" s="4"/>
      <c r="F2586" s="4"/>
      <c r="G2586" s="4"/>
      <c r="H2586" s="4"/>
      <c r="I2586" s="4"/>
      <c r="J2586" s="4"/>
      <c r="K2586" s="4"/>
      <c r="L2586" s="4"/>
      <c r="M2586" s="4"/>
      <c r="N2586" s="4"/>
      <c r="O2586" s="4"/>
    </row>
    <row r="2587" spans="2:15" x14ac:dyDescent="0.2">
      <c r="B2587" s="4"/>
      <c r="C2587" s="6"/>
      <c r="D2587" s="4"/>
      <c r="E2587" s="4"/>
      <c r="F2587" s="4"/>
      <c r="G2587" s="4"/>
      <c r="H2587" s="4"/>
      <c r="I2587" s="4"/>
      <c r="J2587" s="4"/>
      <c r="K2587" s="4"/>
      <c r="L2587" s="4"/>
      <c r="M2587" s="4"/>
      <c r="N2587" s="4"/>
      <c r="O2587" s="4"/>
    </row>
    <row r="2588" spans="2:15" x14ac:dyDescent="0.2">
      <c r="B2588" s="4"/>
      <c r="C2588" s="6"/>
      <c r="D2588" s="4"/>
      <c r="E2588" s="4"/>
      <c r="F2588" s="4"/>
      <c r="G2588" s="4"/>
      <c r="H2588" s="4"/>
      <c r="I2588" s="4"/>
      <c r="J2588" s="4"/>
      <c r="K2588" s="4"/>
      <c r="L2588" s="4"/>
      <c r="M2588" s="4"/>
      <c r="N2588" s="4"/>
      <c r="O2588" s="4"/>
    </row>
    <row r="2589" spans="2:15" x14ac:dyDescent="0.2">
      <c r="B2589" s="4"/>
      <c r="C2589" s="6"/>
      <c r="D2589" s="4"/>
      <c r="E2589" s="4"/>
      <c r="F2589" s="4"/>
      <c r="G2589" s="4"/>
      <c r="H2589" s="4"/>
      <c r="I2589" s="4"/>
      <c r="J2589" s="4"/>
      <c r="K2589" s="4"/>
      <c r="L2589" s="4"/>
      <c r="M2589" s="4"/>
      <c r="N2589" s="4"/>
      <c r="O2589" s="4"/>
    </row>
    <row r="2590" spans="2:15" x14ac:dyDescent="0.2">
      <c r="B2590" s="4"/>
      <c r="C2590" s="6"/>
      <c r="D2590" s="4"/>
      <c r="E2590" s="4"/>
      <c r="F2590" s="4"/>
      <c r="G2590" s="4"/>
      <c r="H2590" s="4"/>
      <c r="I2590" s="4"/>
      <c r="J2590" s="4"/>
      <c r="K2590" s="4"/>
      <c r="L2590" s="4"/>
      <c r="M2590" s="4"/>
      <c r="N2590" s="4"/>
      <c r="O2590" s="4"/>
    </row>
    <row r="2591" spans="2:15" x14ac:dyDescent="0.2">
      <c r="B2591" s="4"/>
      <c r="C2591" s="6"/>
      <c r="D2591" s="4"/>
      <c r="E2591" s="4"/>
      <c r="F2591" s="4"/>
      <c r="G2591" s="4"/>
      <c r="H2591" s="4"/>
      <c r="I2591" s="4"/>
      <c r="J2591" s="4"/>
      <c r="K2591" s="4"/>
      <c r="L2591" s="4"/>
      <c r="M2591" s="4"/>
      <c r="N2591" s="4"/>
      <c r="O2591" s="4"/>
    </row>
    <row r="2592" spans="2:15" x14ac:dyDescent="0.2">
      <c r="B2592" s="4"/>
      <c r="C2592" s="6"/>
      <c r="D2592" s="4"/>
      <c r="E2592" s="4"/>
      <c r="F2592" s="4"/>
      <c r="G2592" s="4"/>
      <c r="H2592" s="4"/>
      <c r="I2592" s="4"/>
      <c r="J2592" s="4"/>
      <c r="K2592" s="4"/>
      <c r="L2592" s="4"/>
      <c r="M2592" s="4"/>
      <c r="N2592" s="4"/>
      <c r="O2592" s="4"/>
    </row>
    <row r="2593" spans="2:15" x14ac:dyDescent="0.2">
      <c r="B2593" s="4"/>
      <c r="C2593" s="6"/>
      <c r="D2593" s="4"/>
      <c r="E2593" s="4"/>
      <c r="F2593" s="4"/>
      <c r="G2593" s="4"/>
      <c r="H2593" s="4"/>
      <c r="I2593" s="4"/>
      <c r="J2593" s="4"/>
      <c r="K2593" s="4"/>
      <c r="L2593" s="4"/>
      <c r="M2593" s="4"/>
      <c r="N2593" s="4"/>
      <c r="O2593" s="4"/>
    </row>
    <row r="2594" spans="2:15" x14ac:dyDescent="0.2">
      <c r="B2594" s="4"/>
      <c r="C2594" s="6"/>
      <c r="D2594" s="4"/>
      <c r="E2594" s="4"/>
      <c r="F2594" s="4"/>
      <c r="G2594" s="4"/>
      <c r="H2594" s="4"/>
      <c r="I2594" s="4"/>
      <c r="J2594" s="4"/>
      <c r="K2594" s="4"/>
      <c r="L2594" s="4"/>
      <c r="M2594" s="4"/>
      <c r="N2594" s="4"/>
      <c r="O2594" s="4"/>
    </row>
    <row r="2595" spans="2:15" x14ac:dyDescent="0.2">
      <c r="B2595" s="4"/>
      <c r="C2595" s="6"/>
      <c r="D2595" s="4"/>
      <c r="E2595" s="4"/>
      <c r="F2595" s="4"/>
      <c r="G2595" s="4"/>
      <c r="H2595" s="4"/>
      <c r="I2595" s="4"/>
      <c r="J2595" s="4"/>
      <c r="K2595" s="4"/>
      <c r="L2595" s="4"/>
      <c r="M2595" s="4"/>
      <c r="N2595" s="4"/>
      <c r="O2595" s="4"/>
    </row>
    <row r="2596" spans="2:15" x14ac:dyDescent="0.2">
      <c r="B2596" s="4"/>
      <c r="C2596" s="6"/>
      <c r="D2596" s="4"/>
      <c r="E2596" s="4"/>
      <c r="F2596" s="4"/>
      <c r="G2596" s="4"/>
      <c r="H2596" s="4"/>
      <c r="I2596" s="4"/>
      <c r="J2596" s="4"/>
      <c r="K2596" s="4"/>
      <c r="L2596" s="4"/>
      <c r="M2596" s="4"/>
      <c r="N2596" s="4"/>
      <c r="O2596" s="4"/>
    </row>
    <row r="2597" spans="2:15" x14ac:dyDescent="0.2">
      <c r="B2597" s="4"/>
      <c r="C2597" s="6"/>
      <c r="D2597" s="4"/>
      <c r="E2597" s="4"/>
      <c r="F2597" s="4"/>
      <c r="G2597" s="4"/>
      <c r="H2597" s="4"/>
      <c r="I2597" s="4"/>
      <c r="J2597" s="4"/>
      <c r="K2597" s="4"/>
      <c r="L2597" s="4"/>
      <c r="M2597" s="4"/>
      <c r="N2597" s="4"/>
      <c r="O2597" s="4"/>
    </row>
    <row r="2598" spans="2:15" x14ac:dyDescent="0.2">
      <c r="B2598" s="4"/>
      <c r="C2598" s="6"/>
      <c r="D2598" s="4"/>
      <c r="E2598" s="4"/>
      <c r="F2598" s="4"/>
      <c r="G2598" s="4"/>
      <c r="H2598" s="4"/>
      <c r="I2598" s="4"/>
      <c r="J2598" s="4"/>
      <c r="K2598" s="4"/>
      <c r="L2598" s="4"/>
      <c r="M2598" s="4"/>
      <c r="N2598" s="4"/>
      <c r="O2598" s="4"/>
    </row>
    <row r="2599" spans="2:15" x14ac:dyDescent="0.2">
      <c r="B2599" s="4"/>
      <c r="C2599" s="6"/>
      <c r="D2599" s="4"/>
      <c r="E2599" s="4"/>
      <c r="F2599" s="4"/>
      <c r="G2599" s="4"/>
      <c r="H2599" s="4"/>
      <c r="I2599" s="4"/>
      <c r="J2599" s="4"/>
      <c r="K2599" s="4"/>
      <c r="L2599" s="4"/>
      <c r="M2599" s="4"/>
      <c r="N2599" s="4"/>
      <c r="O2599" s="4"/>
    </row>
    <row r="2600" spans="2:15" x14ac:dyDescent="0.2">
      <c r="B2600" s="4"/>
      <c r="C2600" s="6"/>
      <c r="D2600" s="4"/>
      <c r="E2600" s="4"/>
      <c r="F2600" s="4"/>
      <c r="G2600" s="4"/>
      <c r="H2600" s="4"/>
      <c r="I2600" s="4"/>
      <c r="J2600" s="4"/>
      <c r="K2600" s="4"/>
      <c r="L2600" s="4"/>
      <c r="M2600" s="4"/>
      <c r="N2600" s="4"/>
      <c r="O2600" s="4"/>
    </row>
    <row r="2601" spans="2:15" x14ac:dyDescent="0.2">
      <c r="B2601" s="4"/>
      <c r="C2601" s="6"/>
      <c r="D2601" s="4"/>
      <c r="E2601" s="4"/>
      <c r="F2601" s="4"/>
      <c r="G2601" s="4"/>
      <c r="H2601" s="4"/>
      <c r="I2601" s="4"/>
      <c r="J2601" s="4"/>
      <c r="K2601" s="4"/>
      <c r="L2601" s="4"/>
      <c r="M2601" s="4"/>
      <c r="N2601" s="4"/>
      <c r="O2601" s="4"/>
    </row>
    <row r="2602" spans="2:15" x14ac:dyDescent="0.2">
      <c r="B2602" s="4"/>
      <c r="C2602" s="6"/>
      <c r="D2602" s="4"/>
      <c r="E2602" s="4"/>
      <c r="F2602" s="4"/>
      <c r="G2602" s="4"/>
      <c r="H2602" s="4"/>
      <c r="I2602" s="4"/>
      <c r="J2602" s="4"/>
      <c r="K2602" s="4"/>
      <c r="L2602" s="4"/>
      <c r="M2602" s="4"/>
      <c r="N2602" s="4"/>
      <c r="O2602" s="4"/>
    </row>
    <row r="2603" spans="2:15" x14ac:dyDescent="0.2">
      <c r="B2603" s="4"/>
      <c r="C2603" s="6"/>
      <c r="D2603" s="4"/>
      <c r="E2603" s="4"/>
      <c r="F2603" s="4"/>
      <c r="G2603" s="4"/>
      <c r="H2603" s="4"/>
      <c r="I2603" s="4"/>
      <c r="J2603" s="4"/>
      <c r="K2603" s="4"/>
      <c r="L2603" s="4"/>
      <c r="M2603" s="4"/>
      <c r="N2603" s="4"/>
      <c r="O2603" s="4"/>
    </row>
    <row r="2604" spans="2:15" x14ac:dyDescent="0.2">
      <c r="B2604" s="4"/>
      <c r="C2604" s="6"/>
      <c r="D2604" s="4"/>
      <c r="E2604" s="4"/>
      <c r="F2604" s="4"/>
      <c r="G2604" s="4"/>
      <c r="H2604" s="4"/>
      <c r="I2604" s="4"/>
      <c r="J2604" s="4"/>
      <c r="K2604" s="4"/>
      <c r="L2604" s="4"/>
      <c r="M2604" s="4"/>
      <c r="N2604" s="4"/>
      <c r="O2604" s="4"/>
    </row>
    <row r="2605" spans="2:15" x14ac:dyDescent="0.2">
      <c r="B2605" s="4"/>
      <c r="C2605" s="6"/>
      <c r="D2605" s="4"/>
      <c r="E2605" s="4"/>
      <c r="F2605" s="4"/>
      <c r="G2605" s="4"/>
      <c r="H2605" s="4"/>
      <c r="I2605" s="4"/>
      <c r="J2605" s="4"/>
      <c r="K2605" s="4"/>
      <c r="L2605" s="4"/>
      <c r="M2605" s="4"/>
      <c r="N2605" s="4"/>
      <c r="O2605" s="4"/>
    </row>
    <row r="2606" spans="2:15" x14ac:dyDescent="0.2">
      <c r="B2606" s="4"/>
      <c r="C2606" s="6"/>
      <c r="D2606" s="4"/>
      <c r="E2606" s="4"/>
      <c r="F2606" s="4"/>
      <c r="G2606" s="4"/>
      <c r="H2606" s="4"/>
      <c r="I2606" s="4"/>
      <c r="J2606" s="4"/>
      <c r="K2606" s="4"/>
      <c r="L2606" s="4"/>
      <c r="M2606" s="4"/>
      <c r="N2606" s="4"/>
      <c r="O2606" s="4"/>
    </row>
    <row r="2607" spans="2:15" x14ac:dyDescent="0.2">
      <c r="B2607" s="4"/>
      <c r="C2607" s="6"/>
      <c r="D2607" s="4"/>
      <c r="E2607" s="4"/>
      <c r="F2607" s="4"/>
      <c r="G2607" s="4"/>
      <c r="H2607" s="4"/>
      <c r="I2607" s="4"/>
      <c r="J2607" s="4"/>
      <c r="K2607" s="4"/>
      <c r="L2607" s="4"/>
      <c r="M2607" s="4"/>
      <c r="N2607" s="4"/>
      <c r="O2607" s="4"/>
    </row>
    <row r="2608" spans="2:15" x14ac:dyDescent="0.2">
      <c r="B2608" s="4"/>
      <c r="C2608" s="6"/>
      <c r="D2608" s="4"/>
      <c r="E2608" s="4"/>
      <c r="F2608" s="4"/>
      <c r="G2608" s="4"/>
      <c r="H2608" s="4"/>
      <c r="I2608" s="4"/>
      <c r="J2608" s="4"/>
      <c r="K2608" s="4"/>
      <c r="L2608" s="4"/>
      <c r="M2608" s="4"/>
      <c r="N2608" s="4"/>
      <c r="O2608" s="4"/>
    </row>
    <row r="2609" spans="2:15" x14ac:dyDescent="0.2">
      <c r="B2609" s="4"/>
      <c r="C2609" s="6"/>
      <c r="D2609" s="4"/>
      <c r="E2609" s="4"/>
      <c r="F2609" s="4"/>
      <c r="G2609" s="4"/>
      <c r="H2609" s="4"/>
      <c r="I2609" s="4"/>
      <c r="J2609" s="4"/>
      <c r="K2609" s="4"/>
      <c r="L2609" s="4"/>
      <c r="M2609" s="4"/>
      <c r="N2609" s="4"/>
      <c r="O2609" s="4"/>
    </row>
    <row r="2610" spans="2:15" x14ac:dyDescent="0.2">
      <c r="B2610" s="4"/>
      <c r="C2610" s="6"/>
      <c r="D2610" s="4"/>
      <c r="E2610" s="4"/>
      <c r="F2610" s="4"/>
      <c r="G2610" s="4"/>
      <c r="H2610" s="4"/>
      <c r="I2610" s="4"/>
      <c r="J2610" s="4"/>
      <c r="K2610" s="4"/>
      <c r="L2610" s="4"/>
      <c r="M2610" s="4"/>
      <c r="N2610" s="4"/>
      <c r="O2610" s="4"/>
    </row>
    <row r="2611" spans="2:15" x14ac:dyDescent="0.2">
      <c r="B2611" s="4"/>
      <c r="C2611" s="6"/>
      <c r="D2611" s="4"/>
      <c r="E2611" s="4"/>
      <c r="F2611" s="4"/>
      <c r="G2611" s="4"/>
      <c r="H2611" s="4"/>
      <c r="I2611" s="4"/>
      <c r="J2611" s="4"/>
      <c r="K2611" s="4"/>
      <c r="L2611" s="4"/>
      <c r="M2611" s="4"/>
      <c r="N2611" s="4"/>
      <c r="O2611" s="4"/>
    </row>
    <row r="2612" spans="2:15" x14ac:dyDescent="0.2">
      <c r="B2612" s="4"/>
      <c r="C2612" s="6"/>
      <c r="D2612" s="4"/>
      <c r="E2612" s="4"/>
      <c r="F2612" s="4"/>
      <c r="G2612" s="4"/>
      <c r="H2612" s="4"/>
      <c r="I2612" s="4"/>
      <c r="J2612" s="4"/>
      <c r="K2612" s="4"/>
      <c r="L2612" s="4"/>
      <c r="M2612" s="4"/>
      <c r="N2612" s="4"/>
      <c r="O2612" s="4"/>
    </row>
    <row r="2613" spans="2:15" x14ac:dyDescent="0.2">
      <c r="B2613" s="4"/>
      <c r="C2613" s="6"/>
      <c r="D2613" s="4"/>
      <c r="E2613" s="4"/>
      <c r="F2613" s="4"/>
      <c r="G2613" s="4"/>
      <c r="H2613" s="4"/>
      <c r="I2613" s="4"/>
      <c r="J2613" s="4"/>
      <c r="K2613" s="4"/>
      <c r="L2613" s="4"/>
      <c r="M2613" s="4"/>
      <c r="N2613" s="4"/>
      <c r="O2613" s="4"/>
    </row>
    <row r="2614" spans="2:15" x14ac:dyDescent="0.2">
      <c r="B2614" s="4"/>
      <c r="C2614" s="6"/>
      <c r="D2614" s="4"/>
      <c r="E2614" s="4"/>
      <c r="F2614" s="4"/>
      <c r="G2614" s="4"/>
      <c r="H2614" s="4"/>
      <c r="I2614" s="4"/>
      <c r="J2614" s="4"/>
      <c r="K2614" s="4"/>
      <c r="L2614" s="4"/>
      <c r="M2614" s="4"/>
      <c r="N2614" s="4"/>
      <c r="O2614" s="4"/>
    </row>
    <row r="2615" spans="2:15" x14ac:dyDescent="0.2">
      <c r="B2615" s="4"/>
      <c r="C2615" s="6"/>
      <c r="D2615" s="4"/>
      <c r="E2615" s="4"/>
      <c r="F2615" s="4"/>
      <c r="G2615" s="4"/>
      <c r="H2615" s="4"/>
      <c r="I2615" s="4"/>
      <c r="J2615" s="4"/>
      <c r="K2615" s="4"/>
      <c r="L2615" s="4"/>
      <c r="M2615" s="4"/>
      <c r="N2615" s="4"/>
      <c r="O2615" s="4"/>
    </row>
    <row r="2616" spans="2:15" x14ac:dyDescent="0.2">
      <c r="B2616" s="4"/>
      <c r="C2616" s="6"/>
      <c r="D2616" s="4"/>
      <c r="E2616" s="4"/>
      <c r="F2616" s="4"/>
      <c r="G2616" s="4"/>
      <c r="H2616" s="4"/>
      <c r="I2616" s="4"/>
      <c r="J2616" s="4"/>
      <c r="K2616" s="4"/>
      <c r="L2616" s="4"/>
      <c r="M2616" s="4"/>
      <c r="N2616" s="4"/>
      <c r="O2616" s="4"/>
    </row>
    <row r="2617" spans="2:15" x14ac:dyDescent="0.2">
      <c r="B2617" s="4"/>
      <c r="C2617" s="6"/>
      <c r="D2617" s="4"/>
      <c r="E2617" s="4"/>
      <c r="F2617" s="4"/>
      <c r="G2617" s="4"/>
      <c r="H2617" s="4"/>
      <c r="I2617" s="4"/>
      <c r="J2617" s="4"/>
      <c r="K2617" s="4"/>
      <c r="L2617" s="4"/>
      <c r="M2617" s="4"/>
      <c r="N2617" s="4"/>
      <c r="O2617" s="4"/>
    </row>
    <row r="2618" spans="2:15" x14ac:dyDescent="0.2">
      <c r="B2618" s="4"/>
      <c r="C2618" s="6"/>
      <c r="D2618" s="4"/>
      <c r="E2618" s="4"/>
      <c r="F2618" s="4"/>
      <c r="G2618" s="4"/>
      <c r="H2618" s="4"/>
      <c r="I2618" s="4"/>
      <c r="J2618" s="4"/>
      <c r="K2618" s="4"/>
      <c r="L2618" s="4"/>
      <c r="M2618" s="4"/>
      <c r="N2618" s="4"/>
      <c r="O2618" s="4"/>
    </row>
    <row r="2619" spans="2:15" x14ac:dyDescent="0.2">
      <c r="B2619" s="4"/>
      <c r="C2619" s="6"/>
      <c r="D2619" s="4"/>
      <c r="E2619" s="4"/>
      <c r="F2619" s="4"/>
      <c r="G2619" s="4"/>
      <c r="H2619" s="4"/>
      <c r="I2619" s="4"/>
      <c r="J2619" s="4"/>
      <c r="K2619" s="4"/>
      <c r="L2619" s="4"/>
      <c r="M2619" s="4"/>
      <c r="N2619" s="4"/>
      <c r="O2619" s="4"/>
    </row>
    <row r="2620" spans="2:15" x14ac:dyDescent="0.2">
      <c r="B2620" s="4"/>
      <c r="C2620" s="6"/>
      <c r="D2620" s="4"/>
      <c r="E2620" s="4"/>
      <c r="F2620" s="4"/>
      <c r="G2620" s="4"/>
      <c r="H2620" s="4"/>
      <c r="I2620" s="4"/>
      <c r="J2620" s="4"/>
      <c r="K2620" s="4"/>
      <c r="L2620" s="4"/>
      <c r="M2620" s="4"/>
      <c r="N2620" s="4"/>
      <c r="O2620" s="4"/>
    </row>
    <row r="2621" spans="2:15" x14ac:dyDescent="0.2">
      <c r="B2621" s="4"/>
      <c r="C2621" s="6"/>
      <c r="D2621" s="4"/>
      <c r="E2621" s="4"/>
      <c r="F2621" s="4"/>
      <c r="G2621" s="4"/>
      <c r="H2621" s="4"/>
      <c r="I2621" s="4"/>
      <c r="J2621" s="4"/>
      <c r="K2621" s="4"/>
      <c r="L2621" s="4"/>
      <c r="M2621" s="4"/>
      <c r="N2621" s="4"/>
      <c r="O2621" s="4"/>
    </row>
    <row r="2622" spans="2:15" x14ac:dyDescent="0.2">
      <c r="B2622" s="4"/>
      <c r="C2622" s="6"/>
      <c r="D2622" s="4"/>
      <c r="E2622" s="4"/>
      <c r="F2622" s="4"/>
      <c r="G2622" s="4"/>
      <c r="H2622" s="4"/>
      <c r="I2622" s="4"/>
      <c r="J2622" s="4"/>
      <c r="K2622" s="4"/>
      <c r="L2622" s="4"/>
      <c r="M2622" s="4"/>
      <c r="N2622" s="4"/>
      <c r="O2622" s="4"/>
    </row>
    <row r="2623" spans="2:15" x14ac:dyDescent="0.2">
      <c r="B2623" s="4"/>
      <c r="C2623" s="6"/>
      <c r="D2623" s="4"/>
      <c r="E2623" s="4"/>
      <c r="F2623" s="4"/>
      <c r="G2623" s="4"/>
      <c r="H2623" s="4"/>
      <c r="I2623" s="4"/>
      <c r="J2623" s="4"/>
      <c r="K2623" s="4"/>
      <c r="L2623" s="4"/>
      <c r="M2623" s="4"/>
      <c r="N2623" s="4"/>
      <c r="O2623" s="4"/>
    </row>
    <row r="2624" spans="2:15" x14ac:dyDescent="0.2">
      <c r="B2624" s="4"/>
      <c r="C2624" s="6"/>
      <c r="D2624" s="4"/>
      <c r="E2624" s="4"/>
      <c r="F2624" s="4"/>
      <c r="G2624" s="4"/>
      <c r="H2624" s="4"/>
      <c r="I2624" s="4"/>
      <c r="J2624" s="4"/>
      <c r="K2624" s="4"/>
      <c r="L2624" s="4"/>
      <c r="M2624" s="4"/>
      <c r="N2624" s="4"/>
      <c r="O2624" s="4"/>
    </row>
    <row r="2625" spans="2:15" x14ac:dyDescent="0.2">
      <c r="B2625" s="4"/>
      <c r="C2625" s="6"/>
      <c r="D2625" s="4"/>
      <c r="E2625" s="4"/>
      <c r="F2625" s="4"/>
      <c r="G2625" s="4"/>
      <c r="H2625" s="4"/>
      <c r="I2625" s="4"/>
      <c r="J2625" s="4"/>
      <c r="K2625" s="4"/>
      <c r="L2625" s="4"/>
      <c r="M2625" s="4"/>
      <c r="N2625" s="4"/>
      <c r="O2625" s="4"/>
    </row>
    <row r="2626" spans="2:15" x14ac:dyDescent="0.2">
      <c r="B2626" s="4"/>
      <c r="C2626" s="6"/>
      <c r="D2626" s="4"/>
      <c r="E2626" s="4"/>
      <c r="F2626" s="4"/>
      <c r="G2626" s="4"/>
      <c r="H2626" s="4"/>
      <c r="I2626" s="4"/>
      <c r="J2626" s="4"/>
      <c r="K2626" s="4"/>
      <c r="L2626" s="4"/>
      <c r="M2626" s="4"/>
      <c r="N2626" s="4"/>
      <c r="O2626" s="4"/>
    </row>
    <row r="2627" spans="2:15" x14ac:dyDescent="0.2">
      <c r="B2627" s="4"/>
      <c r="C2627" s="6"/>
      <c r="D2627" s="4"/>
      <c r="E2627" s="4"/>
      <c r="F2627" s="4"/>
      <c r="G2627" s="4"/>
      <c r="H2627" s="4"/>
      <c r="I2627" s="4"/>
      <c r="J2627" s="4"/>
      <c r="K2627" s="4"/>
      <c r="L2627" s="4"/>
      <c r="M2627" s="4"/>
      <c r="N2627" s="4"/>
      <c r="O2627" s="4"/>
    </row>
    <row r="2628" spans="2:15" x14ac:dyDescent="0.2">
      <c r="B2628" s="4"/>
      <c r="C2628" s="6"/>
      <c r="D2628" s="4"/>
      <c r="E2628" s="4"/>
      <c r="F2628" s="4"/>
      <c r="G2628" s="4"/>
      <c r="H2628" s="4"/>
      <c r="I2628" s="4"/>
      <c r="J2628" s="4"/>
      <c r="K2628" s="4"/>
      <c r="L2628" s="4"/>
      <c r="M2628" s="4"/>
      <c r="N2628" s="4"/>
      <c r="O2628" s="4"/>
    </row>
    <row r="2629" spans="2:15" x14ac:dyDescent="0.2">
      <c r="B2629" s="4"/>
      <c r="C2629" s="6"/>
      <c r="D2629" s="4"/>
      <c r="E2629" s="4"/>
      <c r="F2629" s="4"/>
      <c r="G2629" s="4"/>
      <c r="H2629" s="4"/>
      <c r="I2629" s="4"/>
      <c r="J2629" s="4"/>
      <c r="K2629" s="4"/>
      <c r="L2629" s="4"/>
      <c r="M2629" s="4"/>
      <c r="N2629" s="4"/>
      <c r="O2629" s="4"/>
    </row>
    <row r="2630" spans="2:15" x14ac:dyDescent="0.2">
      <c r="B2630" s="4"/>
      <c r="C2630" s="6"/>
      <c r="D2630" s="4"/>
      <c r="E2630" s="4"/>
      <c r="F2630" s="4"/>
      <c r="G2630" s="4"/>
      <c r="H2630" s="4"/>
      <c r="I2630" s="4"/>
      <c r="J2630" s="4"/>
      <c r="K2630" s="4"/>
      <c r="L2630" s="4"/>
      <c r="M2630" s="4"/>
      <c r="N2630" s="4"/>
      <c r="O2630" s="4"/>
    </row>
    <row r="2631" spans="2:15" x14ac:dyDescent="0.2">
      <c r="B2631" s="4"/>
      <c r="C2631" s="6"/>
      <c r="D2631" s="4"/>
      <c r="E2631" s="4"/>
      <c r="F2631" s="4"/>
      <c r="G2631" s="4"/>
      <c r="H2631" s="4"/>
      <c r="I2631" s="4"/>
      <c r="J2631" s="4"/>
      <c r="K2631" s="4"/>
      <c r="L2631" s="4"/>
      <c r="M2631" s="4"/>
      <c r="N2631" s="4"/>
      <c r="O2631" s="4"/>
    </row>
    <row r="2632" spans="2:15" x14ac:dyDescent="0.2">
      <c r="B2632" s="4"/>
      <c r="C2632" s="6"/>
      <c r="D2632" s="4"/>
      <c r="E2632" s="4"/>
      <c r="F2632" s="4"/>
      <c r="G2632" s="4"/>
      <c r="H2632" s="4"/>
      <c r="I2632" s="4"/>
      <c r="J2632" s="4"/>
      <c r="K2632" s="4"/>
      <c r="L2632" s="4"/>
      <c r="M2632" s="4"/>
      <c r="N2632" s="4"/>
      <c r="O2632" s="4"/>
    </row>
    <row r="2633" spans="2:15" x14ac:dyDescent="0.2">
      <c r="B2633" s="4"/>
      <c r="C2633" s="6"/>
      <c r="D2633" s="4"/>
      <c r="E2633" s="4"/>
      <c r="F2633" s="4"/>
      <c r="G2633" s="4"/>
      <c r="H2633" s="4"/>
      <c r="I2633" s="4"/>
      <c r="J2633" s="4"/>
      <c r="K2633" s="4"/>
      <c r="L2633" s="4"/>
      <c r="M2633" s="4"/>
      <c r="N2633" s="4"/>
      <c r="O2633" s="4"/>
    </row>
    <row r="2634" spans="2:15" x14ac:dyDescent="0.2">
      <c r="B2634" s="4"/>
      <c r="C2634" s="6"/>
      <c r="D2634" s="4"/>
      <c r="E2634" s="4"/>
      <c r="F2634" s="4"/>
      <c r="G2634" s="4"/>
      <c r="H2634" s="4"/>
      <c r="I2634" s="4"/>
      <c r="J2634" s="4"/>
      <c r="K2634" s="4"/>
      <c r="L2634" s="4"/>
      <c r="M2634" s="4"/>
      <c r="N2634" s="4"/>
      <c r="O2634" s="4"/>
    </row>
    <row r="2635" spans="2:15" x14ac:dyDescent="0.2">
      <c r="B2635" s="4"/>
      <c r="C2635" s="6"/>
      <c r="D2635" s="4"/>
      <c r="E2635" s="4"/>
      <c r="F2635" s="4"/>
      <c r="G2635" s="4"/>
      <c r="H2635" s="4"/>
      <c r="I2635" s="4"/>
      <c r="J2635" s="4"/>
      <c r="K2635" s="4"/>
      <c r="L2635" s="4"/>
      <c r="M2635" s="4"/>
      <c r="N2635" s="4"/>
      <c r="O2635" s="4"/>
    </row>
    <row r="2636" spans="2:15" x14ac:dyDescent="0.2">
      <c r="B2636" s="4"/>
      <c r="C2636" s="6"/>
      <c r="D2636" s="4"/>
      <c r="E2636" s="4"/>
      <c r="F2636" s="4"/>
      <c r="G2636" s="4"/>
      <c r="H2636" s="4"/>
      <c r="I2636" s="4"/>
      <c r="J2636" s="4"/>
      <c r="K2636" s="4"/>
      <c r="L2636" s="4"/>
      <c r="M2636" s="4"/>
      <c r="N2636" s="4"/>
      <c r="O2636" s="4"/>
    </row>
    <row r="2637" spans="2:15" x14ac:dyDescent="0.2">
      <c r="B2637" s="4"/>
      <c r="C2637" s="6"/>
      <c r="D2637" s="4"/>
      <c r="E2637" s="4"/>
      <c r="F2637" s="4"/>
      <c r="G2637" s="4"/>
      <c r="H2637" s="4"/>
      <c r="I2637" s="4"/>
      <c r="J2637" s="4"/>
      <c r="K2637" s="4"/>
      <c r="L2637" s="4"/>
      <c r="M2637" s="4"/>
      <c r="N2637" s="4"/>
      <c r="O2637" s="4"/>
    </row>
    <row r="2638" spans="2:15" x14ac:dyDescent="0.2">
      <c r="B2638" s="4"/>
      <c r="C2638" s="6"/>
      <c r="D2638" s="4"/>
      <c r="E2638" s="4"/>
      <c r="F2638" s="4"/>
      <c r="G2638" s="4"/>
      <c r="H2638" s="4"/>
      <c r="I2638" s="4"/>
      <c r="J2638" s="4"/>
      <c r="K2638" s="4"/>
      <c r="L2638" s="4"/>
      <c r="M2638" s="4"/>
      <c r="N2638" s="4"/>
      <c r="O2638" s="4"/>
    </row>
    <row r="2639" spans="2:15" x14ac:dyDescent="0.2">
      <c r="B2639" s="4"/>
      <c r="C2639" s="6"/>
      <c r="D2639" s="4"/>
      <c r="E2639" s="4"/>
      <c r="F2639" s="4"/>
      <c r="G2639" s="4"/>
      <c r="H2639" s="4"/>
      <c r="I2639" s="4"/>
      <c r="J2639" s="4"/>
      <c r="K2639" s="4"/>
      <c r="L2639" s="4"/>
      <c r="M2639" s="4"/>
      <c r="N2639" s="4"/>
      <c r="O2639" s="4"/>
    </row>
    <row r="2640" spans="2:15" x14ac:dyDescent="0.2">
      <c r="B2640" s="4"/>
      <c r="C2640" s="6"/>
      <c r="D2640" s="4"/>
      <c r="E2640" s="4"/>
      <c r="F2640" s="4"/>
      <c r="G2640" s="4"/>
      <c r="H2640" s="4"/>
      <c r="I2640" s="4"/>
      <c r="J2640" s="4"/>
      <c r="K2640" s="4"/>
      <c r="L2640" s="4"/>
      <c r="M2640" s="4"/>
      <c r="N2640" s="4"/>
      <c r="O2640" s="4"/>
    </row>
    <row r="2641" spans="2:15" x14ac:dyDescent="0.2">
      <c r="B2641" s="4"/>
      <c r="C2641" s="6"/>
      <c r="D2641" s="4"/>
      <c r="E2641" s="4"/>
      <c r="F2641" s="4"/>
      <c r="G2641" s="4"/>
      <c r="H2641" s="4"/>
      <c r="I2641" s="4"/>
      <c r="J2641" s="4"/>
      <c r="K2641" s="4"/>
      <c r="L2641" s="4"/>
      <c r="M2641" s="4"/>
      <c r="N2641" s="4"/>
      <c r="O2641" s="4"/>
    </row>
    <row r="2642" spans="2:15" x14ac:dyDescent="0.2">
      <c r="B2642" s="4"/>
      <c r="C2642" s="6"/>
      <c r="D2642" s="4"/>
      <c r="E2642" s="4"/>
      <c r="F2642" s="4"/>
      <c r="G2642" s="4"/>
      <c r="H2642" s="4"/>
      <c r="I2642" s="4"/>
      <c r="J2642" s="4"/>
      <c r="K2642" s="4"/>
      <c r="L2642" s="4"/>
      <c r="M2642" s="4"/>
      <c r="N2642" s="4"/>
      <c r="O2642" s="4"/>
    </row>
    <row r="2643" spans="2:15" x14ac:dyDescent="0.2">
      <c r="B2643" s="4"/>
      <c r="C2643" s="6"/>
      <c r="D2643" s="4"/>
      <c r="E2643" s="4"/>
      <c r="F2643" s="4"/>
      <c r="G2643" s="4"/>
      <c r="H2643" s="4"/>
      <c r="I2643" s="4"/>
      <c r="J2643" s="4"/>
      <c r="K2643" s="4"/>
      <c r="L2643" s="4"/>
      <c r="M2643" s="4"/>
      <c r="N2643" s="4"/>
      <c r="O2643" s="4"/>
    </row>
    <row r="2644" spans="2:15" x14ac:dyDescent="0.2">
      <c r="B2644" s="4"/>
      <c r="C2644" s="6"/>
      <c r="D2644" s="4"/>
      <c r="E2644" s="4"/>
      <c r="F2644" s="4"/>
      <c r="G2644" s="4"/>
      <c r="H2644" s="4"/>
      <c r="I2644" s="4"/>
      <c r="J2644" s="4"/>
      <c r="K2644" s="4"/>
      <c r="L2644" s="4"/>
      <c r="M2644" s="4"/>
      <c r="N2644" s="4"/>
      <c r="O2644" s="4"/>
    </row>
    <row r="2645" spans="2:15" x14ac:dyDescent="0.2">
      <c r="B2645" s="4"/>
      <c r="C2645" s="6"/>
      <c r="D2645" s="4"/>
      <c r="E2645" s="4"/>
      <c r="F2645" s="4"/>
      <c r="G2645" s="4"/>
      <c r="H2645" s="4"/>
      <c r="I2645" s="4"/>
      <c r="J2645" s="4"/>
      <c r="K2645" s="4"/>
      <c r="L2645" s="4"/>
      <c r="M2645" s="4"/>
      <c r="N2645" s="4"/>
      <c r="O2645" s="4"/>
    </row>
    <row r="2646" spans="2:15" x14ac:dyDescent="0.2">
      <c r="B2646" s="4"/>
      <c r="C2646" s="6"/>
      <c r="D2646" s="4"/>
      <c r="E2646" s="4"/>
      <c r="F2646" s="4"/>
      <c r="G2646" s="4"/>
      <c r="H2646" s="4"/>
      <c r="I2646" s="4"/>
      <c r="J2646" s="4"/>
      <c r="K2646" s="4"/>
      <c r="L2646" s="4"/>
      <c r="M2646" s="4"/>
      <c r="N2646" s="4"/>
      <c r="O2646" s="4"/>
    </row>
    <row r="2647" spans="2:15" x14ac:dyDescent="0.2">
      <c r="B2647" s="4"/>
      <c r="C2647" s="6"/>
      <c r="D2647" s="4"/>
      <c r="E2647" s="4"/>
      <c r="F2647" s="4"/>
      <c r="G2647" s="4"/>
      <c r="H2647" s="4"/>
      <c r="I2647" s="4"/>
      <c r="J2647" s="4"/>
      <c r="K2647" s="4"/>
      <c r="L2647" s="4"/>
      <c r="M2647" s="4"/>
      <c r="N2647" s="4"/>
      <c r="O2647" s="4"/>
    </row>
    <row r="2648" spans="2:15" x14ac:dyDescent="0.2">
      <c r="B2648" s="4"/>
      <c r="C2648" s="6"/>
      <c r="D2648" s="4"/>
      <c r="E2648" s="4"/>
      <c r="F2648" s="4"/>
      <c r="G2648" s="4"/>
      <c r="H2648" s="4"/>
      <c r="I2648" s="4"/>
      <c r="J2648" s="4"/>
      <c r="K2648" s="4"/>
      <c r="L2648" s="4"/>
      <c r="M2648" s="4"/>
      <c r="N2648" s="4"/>
      <c r="O2648" s="4"/>
    </row>
    <row r="2649" spans="2:15" x14ac:dyDescent="0.2">
      <c r="B2649" s="4"/>
      <c r="C2649" s="6"/>
      <c r="D2649" s="4"/>
      <c r="E2649" s="4"/>
      <c r="F2649" s="4"/>
      <c r="G2649" s="4"/>
      <c r="H2649" s="4"/>
      <c r="I2649" s="4"/>
      <c r="J2649" s="4"/>
      <c r="K2649" s="4"/>
      <c r="L2649" s="4"/>
      <c r="M2649" s="4"/>
      <c r="N2649" s="4"/>
      <c r="O2649" s="4"/>
    </row>
    <row r="2650" spans="2:15" x14ac:dyDescent="0.2">
      <c r="B2650" s="4"/>
      <c r="C2650" s="6"/>
      <c r="D2650" s="4"/>
      <c r="E2650" s="4"/>
      <c r="F2650" s="4"/>
      <c r="G2650" s="4"/>
      <c r="H2650" s="4"/>
      <c r="I2650" s="4"/>
      <c r="J2650" s="4"/>
      <c r="K2650" s="4"/>
      <c r="L2650" s="4"/>
      <c r="M2650" s="4"/>
      <c r="N2650" s="4"/>
      <c r="O2650" s="4"/>
    </row>
    <row r="2651" spans="2:15" x14ac:dyDescent="0.2">
      <c r="B2651" s="4"/>
      <c r="C2651" s="6"/>
      <c r="D2651" s="4"/>
      <c r="E2651" s="4"/>
      <c r="F2651" s="4"/>
      <c r="G2651" s="4"/>
      <c r="H2651" s="4"/>
      <c r="I2651" s="4"/>
      <c r="J2651" s="4"/>
      <c r="K2651" s="4"/>
      <c r="L2651" s="4"/>
      <c r="M2651" s="4"/>
      <c r="N2651" s="4"/>
      <c r="O2651" s="4"/>
    </row>
    <row r="2652" spans="2:15" x14ac:dyDescent="0.2">
      <c r="B2652" s="4"/>
      <c r="C2652" s="6"/>
      <c r="D2652" s="4"/>
      <c r="E2652" s="4"/>
      <c r="F2652" s="4"/>
      <c r="G2652" s="4"/>
      <c r="H2652" s="4"/>
      <c r="I2652" s="4"/>
      <c r="J2652" s="4"/>
      <c r="K2652" s="4"/>
      <c r="L2652" s="4"/>
      <c r="M2652" s="4"/>
      <c r="N2652" s="4"/>
      <c r="O2652" s="4"/>
    </row>
    <row r="2653" spans="2:15" x14ac:dyDescent="0.2">
      <c r="B2653" s="4"/>
      <c r="C2653" s="6"/>
      <c r="D2653" s="4"/>
      <c r="E2653" s="4"/>
      <c r="F2653" s="4"/>
      <c r="G2653" s="4"/>
      <c r="H2653" s="4"/>
      <c r="I2653" s="4"/>
      <c r="J2653" s="4"/>
      <c r="K2653" s="4"/>
      <c r="L2653" s="4"/>
      <c r="M2653" s="4"/>
      <c r="N2653" s="4"/>
      <c r="O2653" s="4"/>
    </row>
    <row r="2654" spans="2:15" x14ac:dyDescent="0.2">
      <c r="B2654" s="4"/>
      <c r="C2654" s="6"/>
      <c r="D2654" s="4"/>
      <c r="E2654" s="4"/>
      <c r="F2654" s="4"/>
      <c r="G2654" s="4"/>
      <c r="H2654" s="4"/>
      <c r="I2654" s="4"/>
      <c r="J2654" s="4"/>
      <c r="K2654" s="4"/>
      <c r="L2654" s="4"/>
      <c r="M2654" s="4"/>
      <c r="N2654" s="4"/>
      <c r="O2654" s="4"/>
    </row>
    <row r="2655" spans="2:15" x14ac:dyDescent="0.2">
      <c r="B2655" s="4"/>
      <c r="C2655" s="6"/>
      <c r="D2655" s="4"/>
      <c r="E2655" s="4"/>
      <c r="F2655" s="4"/>
      <c r="G2655" s="4"/>
      <c r="H2655" s="4"/>
      <c r="I2655" s="4"/>
      <c r="J2655" s="4"/>
      <c r="K2655" s="4"/>
      <c r="L2655" s="4"/>
      <c r="M2655" s="4"/>
      <c r="N2655" s="4"/>
      <c r="O2655" s="4"/>
    </row>
    <row r="2656" spans="2:15" x14ac:dyDescent="0.2">
      <c r="B2656" s="4"/>
      <c r="C2656" s="6"/>
      <c r="D2656" s="4"/>
      <c r="E2656" s="4"/>
      <c r="F2656" s="4"/>
      <c r="G2656" s="4"/>
      <c r="H2656" s="4"/>
      <c r="I2656" s="4"/>
      <c r="J2656" s="4"/>
      <c r="K2656" s="4"/>
      <c r="L2656" s="4"/>
      <c r="M2656" s="4"/>
      <c r="N2656" s="4"/>
      <c r="O2656" s="4"/>
    </row>
    <row r="2657" spans="2:15" x14ac:dyDescent="0.2">
      <c r="B2657" s="4"/>
      <c r="C2657" s="6"/>
      <c r="D2657" s="4"/>
      <c r="E2657" s="4"/>
      <c r="F2657" s="4"/>
      <c r="G2657" s="4"/>
      <c r="H2657" s="4"/>
      <c r="I2657" s="4"/>
      <c r="J2657" s="4"/>
      <c r="K2657" s="4"/>
      <c r="L2657" s="4"/>
      <c r="M2657" s="4"/>
      <c r="N2657" s="4"/>
      <c r="O2657" s="4"/>
    </row>
    <row r="2658" spans="2:15" x14ac:dyDescent="0.2">
      <c r="B2658" s="4"/>
      <c r="C2658" s="6"/>
      <c r="D2658" s="4"/>
      <c r="E2658" s="4"/>
      <c r="F2658" s="4"/>
      <c r="G2658" s="4"/>
      <c r="H2658" s="4"/>
      <c r="I2658" s="4"/>
      <c r="J2658" s="4"/>
      <c r="K2658" s="4"/>
      <c r="L2658" s="4"/>
      <c r="M2658" s="4"/>
      <c r="N2658" s="4"/>
      <c r="O2658" s="4"/>
    </row>
    <row r="2659" spans="2:15" x14ac:dyDescent="0.2">
      <c r="B2659" s="4"/>
      <c r="C2659" s="6"/>
      <c r="D2659" s="4"/>
      <c r="E2659" s="4"/>
      <c r="F2659" s="4"/>
      <c r="G2659" s="4"/>
      <c r="H2659" s="4"/>
      <c r="I2659" s="4"/>
      <c r="J2659" s="4"/>
      <c r="K2659" s="4"/>
      <c r="L2659" s="4"/>
      <c r="M2659" s="4"/>
      <c r="N2659" s="4"/>
      <c r="O2659" s="4"/>
    </row>
    <row r="2660" spans="2:15" x14ac:dyDescent="0.2">
      <c r="B2660" s="4"/>
      <c r="C2660" s="6"/>
      <c r="D2660" s="4"/>
      <c r="E2660" s="4"/>
      <c r="F2660" s="4"/>
      <c r="G2660" s="4"/>
      <c r="H2660" s="4"/>
      <c r="I2660" s="4"/>
      <c r="J2660" s="4"/>
      <c r="K2660" s="4"/>
      <c r="L2660" s="4"/>
      <c r="M2660" s="4"/>
      <c r="N2660" s="4"/>
      <c r="O2660" s="4"/>
    </row>
    <row r="2661" spans="2:15" x14ac:dyDescent="0.2">
      <c r="B2661" s="4"/>
      <c r="C2661" s="6"/>
      <c r="D2661" s="4"/>
      <c r="E2661" s="4"/>
      <c r="F2661" s="4"/>
      <c r="G2661" s="4"/>
      <c r="H2661" s="4"/>
      <c r="I2661" s="4"/>
      <c r="J2661" s="4"/>
      <c r="K2661" s="4"/>
      <c r="L2661" s="4"/>
      <c r="M2661" s="4"/>
      <c r="N2661" s="4"/>
      <c r="O2661" s="4"/>
    </row>
    <row r="2662" spans="2:15" x14ac:dyDescent="0.2">
      <c r="B2662" s="4"/>
      <c r="C2662" s="6"/>
      <c r="D2662" s="4"/>
      <c r="E2662" s="4"/>
      <c r="F2662" s="4"/>
      <c r="G2662" s="4"/>
      <c r="H2662" s="4"/>
      <c r="I2662" s="4"/>
      <c r="J2662" s="4"/>
      <c r="K2662" s="4"/>
      <c r="L2662" s="4"/>
      <c r="M2662" s="4"/>
      <c r="N2662" s="4"/>
      <c r="O2662" s="4"/>
    </row>
    <row r="2663" spans="2:15" x14ac:dyDescent="0.2">
      <c r="B2663" s="4"/>
      <c r="C2663" s="6"/>
      <c r="D2663" s="4"/>
      <c r="E2663" s="4"/>
      <c r="F2663" s="4"/>
      <c r="G2663" s="4"/>
      <c r="H2663" s="4"/>
      <c r="I2663" s="4"/>
      <c r="J2663" s="4"/>
      <c r="K2663" s="4"/>
      <c r="L2663" s="4"/>
      <c r="M2663" s="4"/>
      <c r="N2663" s="4"/>
      <c r="O2663" s="4"/>
    </row>
    <row r="2664" spans="2:15" x14ac:dyDescent="0.2">
      <c r="B2664" s="4"/>
      <c r="C2664" s="6"/>
      <c r="D2664" s="4"/>
      <c r="E2664" s="4"/>
      <c r="F2664" s="4"/>
      <c r="G2664" s="4"/>
      <c r="H2664" s="4"/>
      <c r="I2664" s="4"/>
      <c r="J2664" s="4"/>
      <c r="K2664" s="4"/>
      <c r="L2664" s="4"/>
      <c r="M2664" s="4"/>
      <c r="N2664" s="4"/>
      <c r="O2664" s="4"/>
    </row>
    <row r="2665" spans="2:15" x14ac:dyDescent="0.2">
      <c r="B2665" s="4"/>
      <c r="C2665" s="6"/>
      <c r="D2665" s="4"/>
      <c r="E2665" s="4"/>
      <c r="F2665" s="4"/>
      <c r="G2665" s="4"/>
      <c r="H2665" s="4"/>
      <c r="I2665" s="4"/>
      <c r="J2665" s="4"/>
      <c r="K2665" s="4"/>
      <c r="L2665" s="4"/>
      <c r="M2665" s="4"/>
      <c r="N2665" s="4"/>
      <c r="O2665" s="4"/>
    </row>
    <row r="2666" spans="2:15" x14ac:dyDescent="0.2">
      <c r="B2666" s="4"/>
      <c r="C2666" s="6"/>
      <c r="D2666" s="4"/>
      <c r="E2666" s="4"/>
      <c r="F2666" s="4"/>
      <c r="G2666" s="4"/>
      <c r="H2666" s="4"/>
      <c r="I2666" s="4"/>
      <c r="J2666" s="4"/>
      <c r="K2666" s="4"/>
      <c r="L2666" s="4"/>
      <c r="M2666" s="4"/>
      <c r="N2666" s="4"/>
      <c r="O2666" s="4"/>
    </row>
    <row r="2667" spans="2:15" x14ac:dyDescent="0.2">
      <c r="B2667" s="4"/>
      <c r="C2667" s="6"/>
      <c r="D2667" s="4"/>
      <c r="E2667" s="4"/>
      <c r="F2667" s="4"/>
      <c r="G2667" s="4"/>
      <c r="H2667" s="4"/>
      <c r="I2667" s="4"/>
      <c r="J2667" s="4"/>
      <c r="K2667" s="4"/>
      <c r="L2667" s="4"/>
      <c r="M2667" s="4"/>
      <c r="N2667" s="4"/>
      <c r="O2667" s="4"/>
    </row>
    <row r="2668" spans="2:15" x14ac:dyDescent="0.2">
      <c r="B2668" s="4"/>
      <c r="C2668" s="6"/>
      <c r="D2668" s="4"/>
      <c r="E2668" s="4"/>
      <c r="F2668" s="4"/>
      <c r="G2668" s="4"/>
      <c r="H2668" s="4"/>
      <c r="I2668" s="4"/>
      <c r="J2668" s="4"/>
      <c r="K2668" s="4"/>
      <c r="L2668" s="4"/>
      <c r="M2668" s="4"/>
      <c r="N2668" s="4"/>
      <c r="O2668" s="4"/>
    </row>
    <row r="2669" spans="2:15" x14ac:dyDescent="0.2">
      <c r="B2669" s="4"/>
      <c r="C2669" s="6"/>
      <c r="D2669" s="4"/>
      <c r="E2669" s="4"/>
      <c r="F2669" s="4"/>
      <c r="G2669" s="4"/>
      <c r="H2669" s="4"/>
      <c r="I2669" s="4"/>
      <c r="J2669" s="4"/>
      <c r="K2669" s="4"/>
      <c r="L2669" s="4"/>
      <c r="M2669" s="4"/>
      <c r="N2669" s="4"/>
      <c r="O2669" s="4"/>
    </row>
    <row r="2670" spans="2:15" x14ac:dyDescent="0.2">
      <c r="B2670" s="4"/>
      <c r="C2670" s="6"/>
      <c r="D2670" s="4"/>
      <c r="E2670" s="4"/>
      <c r="F2670" s="4"/>
      <c r="G2670" s="4"/>
      <c r="H2670" s="4"/>
      <c r="I2670" s="4"/>
      <c r="J2670" s="4"/>
      <c r="K2670" s="4"/>
      <c r="L2670" s="4"/>
      <c r="M2670" s="4"/>
      <c r="N2670" s="4"/>
      <c r="O2670" s="4"/>
    </row>
    <row r="2671" spans="2:15" x14ac:dyDescent="0.2">
      <c r="B2671" s="4"/>
      <c r="C2671" s="6"/>
      <c r="D2671" s="4"/>
      <c r="E2671" s="4"/>
      <c r="F2671" s="4"/>
      <c r="G2671" s="4"/>
      <c r="H2671" s="4"/>
      <c r="I2671" s="4"/>
      <c r="J2671" s="4"/>
      <c r="K2671" s="4"/>
      <c r="L2671" s="4"/>
      <c r="M2671" s="4"/>
      <c r="N2671" s="4"/>
      <c r="O2671" s="4"/>
    </row>
    <row r="2672" spans="2:15" x14ac:dyDescent="0.2">
      <c r="B2672" s="4"/>
      <c r="C2672" s="6"/>
      <c r="D2672" s="4"/>
      <c r="E2672" s="4"/>
      <c r="F2672" s="4"/>
      <c r="G2672" s="4"/>
      <c r="H2672" s="4"/>
      <c r="I2672" s="4"/>
      <c r="J2672" s="4"/>
      <c r="K2672" s="4"/>
      <c r="L2672" s="4"/>
      <c r="M2672" s="4"/>
      <c r="N2672" s="4"/>
      <c r="O2672" s="4"/>
    </row>
    <row r="2673" spans="2:15" x14ac:dyDescent="0.2">
      <c r="B2673" s="4"/>
      <c r="C2673" s="6"/>
      <c r="D2673" s="4"/>
      <c r="E2673" s="4"/>
      <c r="F2673" s="4"/>
      <c r="G2673" s="4"/>
      <c r="H2673" s="4"/>
      <c r="I2673" s="4"/>
      <c r="J2673" s="4"/>
      <c r="K2673" s="4"/>
      <c r="L2673" s="4"/>
      <c r="M2673" s="4"/>
      <c r="N2673" s="4"/>
      <c r="O2673" s="4"/>
    </row>
    <row r="2674" spans="2:15" x14ac:dyDescent="0.2">
      <c r="B2674" s="4"/>
      <c r="C2674" s="6"/>
      <c r="D2674" s="4"/>
      <c r="E2674" s="4"/>
      <c r="F2674" s="4"/>
      <c r="G2674" s="4"/>
      <c r="H2674" s="4"/>
      <c r="I2674" s="4"/>
      <c r="J2674" s="4"/>
      <c r="K2674" s="4"/>
      <c r="L2674" s="4"/>
      <c r="M2674" s="4"/>
      <c r="N2674" s="4"/>
      <c r="O2674" s="4"/>
    </row>
    <row r="2675" spans="2:15" x14ac:dyDescent="0.2">
      <c r="B2675" s="4"/>
      <c r="C2675" s="6"/>
      <c r="D2675" s="4"/>
      <c r="E2675" s="4"/>
      <c r="F2675" s="4"/>
      <c r="G2675" s="4"/>
      <c r="H2675" s="4"/>
      <c r="I2675" s="4"/>
      <c r="J2675" s="4"/>
      <c r="K2675" s="4"/>
      <c r="L2675" s="4"/>
      <c r="M2675" s="4"/>
      <c r="N2675" s="4"/>
      <c r="O2675" s="4"/>
    </row>
    <row r="2676" spans="2:15" x14ac:dyDescent="0.2">
      <c r="B2676" s="4"/>
      <c r="C2676" s="6"/>
      <c r="D2676" s="4"/>
      <c r="E2676" s="4"/>
      <c r="F2676" s="4"/>
      <c r="G2676" s="4"/>
      <c r="H2676" s="4"/>
      <c r="I2676" s="4"/>
      <c r="J2676" s="4"/>
      <c r="K2676" s="4"/>
      <c r="L2676" s="4"/>
      <c r="M2676" s="4"/>
      <c r="N2676" s="4"/>
      <c r="O2676" s="4"/>
    </row>
    <row r="2677" spans="2:15" x14ac:dyDescent="0.2">
      <c r="B2677" s="4"/>
      <c r="C2677" s="6"/>
      <c r="D2677" s="4"/>
      <c r="E2677" s="4"/>
      <c r="F2677" s="4"/>
      <c r="G2677" s="4"/>
      <c r="H2677" s="4"/>
      <c r="I2677" s="4"/>
      <c r="J2677" s="4"/>
      <c r="K2677" s="4"/>
      <c r="L2677" s="4"/>
      <c r="M2677" s="4"/>
      <c r="N2677" s="4"/>
      <c r="O2677" s="4"/>
    </row>
    <row r="2678" spans="2:15" x14ac:dyDescent="0.2">
      <c r="B2678" s="4"/>
      <c r="C2678" s="6"/>
      <c r="D2678" s="4"/>
      <c r="E2678" s="4"/>
      <c r="F2678" s="4"/>
      <c r="G2678" s="4"/>
      <c r="H2678" s="4"/>
      <c r="I2678" s="4"/>
      <c r="J2678" s="4"/>
      <c r="K2678" s="4"/>
      <c r="L2678" s="4"/>
      <c r="M2678" s="4"/>
      <c r="N2678" s="4"/>
      <c r="O2678" s="4"/>
    </row>
    <row r="2679" spans="2:15" x14ac:dyDescent="0.2">
      <c r="B2679" s="4"/>
      <c r="C2679" s="6"/>
      <c r="D2679" s="4"/>
      <c r="E2679" s="4"/>
      <c r="F2679" s="4"/>
      <c r="G2679" s="4"/>
      <c r="H2679" s="4"/>
      <c r="I2679" s="4"/>
      <c r="J2679" s="4"/>
      <c r="K2679" s="4"/>
      <c r="L2679" s="4"/>
      <c r="M2679" s="4"/>
      <c r="N2679" s="4"/>
      <c r="O2679" s="4"/>
    </row>
    <row r="2680" spans="2:15" x14ac:dyDescent="0.2">
      <c r="B2680" s="4"/>
      <c r="C2680" s="6"/>
      <c r="D2680" s="4"/>
      <c r="E2680" s="4"/>
      <c r="F2680" s="4"/>
      <c r="G2680" s="4"/>
      <c r="H2680" s="4"/>
      <c r="I2680" s="4"/>
      <c r="J2680" s="4"/>
      <c r="K2680" s="4"/>
      <c r="L2680" s="4"/>
      <c r="M2680" s="4"/>
      <c r="N2680" s="4"/>
      <c r="O2680" s="4"/>
    </row>
    <row r="2681" spans="2:15" x14ac:dyDescent="0.2">
      <c r="B2681" s="4"/>
      <c r="C2681" s="6"/>
      <c r="D2681" s="4"/>
      <c r="E2681" s="4"/>
      <c r="F2681" s="4"/>
      <c r="G2681" s="4"/>
      <c r="H2681" s="4"/>
      <c r="I2681" s="4"/>
      <c r="J2681" s="4"/>
      <c r="K2681" s="4"/>
      <c r="L2681" s="4"/>
      <c r="M2681" s="4"/>
      <c r="N2681" s="4"/>
      <c r="O2681" s="4"/>
    </row>
    <row r="2682" spans="2:15" x14ac:dyDescent="0.2">
      <c r="B2682" s="4"/>
      <c r="C2682" s="6"/>
      <c r="D2682" s="4"/>
      <c r="E2682" s="4"/>
      <c r="F2682" s="4"/>
      <c r="G2682" s="4"/>
      <c r="H2682" s="4"/>
      <c r="I2682" s="4"/>
      <c r="J2682" s="4"/>
      <c r="K2682" s="4"/>
      <c r="L2682" s="4"/>
      <c r="M2682" s="4"/>
      <c r="N2682" s="4"/>
      <c r="O2682" s="4"/>
    </row>
    <row r="2683" spans="2:15" x14ac:dyDescent="0.2">
      <c r="B2683" s="4"/>
      <c r="C2683" s="6"/>
      <c r="D2683" s="4"/>
      <c r="E2683" s="4"/>
      <c r="F2683" s="4"/>
      <c r="G2683" s="4"/>
      <c r="H2683" s="4"/>
      <c r="I2683" s="4"/>
      <c r="J2683" s="4"/>
      <c r="K2683" s="4"/>
      <c r="L2683" s="4"/>
      <c r="M2683" s="4"/>
      <c r="N2683" s="4"/>
      <c r="O2683" s="4"/>
    </row>
    <row r="2684" spans="2:15" x14ac:dyDescent="0.2">
      <c r="B2684" s="4"/>
      <c r="C2684" s="6"/>
      <c r="D2684" s="4"/>
      <c r="E2684" s="4"/>
      <c r="F2684" s="4"/>
      <c r="G2684" s="4"/>
      <c r="H2684" s="4"/>
      <c r="I2684" s="4"/>
      <c r="J2684" s="4"/>
      <c r="K2684" s="4"/>
      <c r="L2684" s="4"/>
      <c r="M2684" s="4"/>
      <c r="N2684" s="4"/>
      <c r="O2684" s="4"/>
    </row>
    <row r="2685" spans="2:15" x14ac:dyDescent="0.2">
      <c r="B2685" s="4"/>
      <c r="C2685" s="6"/>
      <c r="D2685" s="4"/>
      <c r="E2685" s="4"/>
      <c r="F2685" s="4"/>
      <c r="G2685" s="4"/>
      <c r="H2685" s="4"/>
      <c r="I2685" s="4"/>
      <c r="J2685" s="4"/>
      <c r="K2685" s="4"/>
      <c r="L2685" s="4"/>
      <c r="M2685" s="4"/>
      <c r="N2685" s="4"/>
      <c r="O2685" s="4"/>
    </row>
    <row r="2686" spans="2:15" x14ac:dyDescent="0.2">
      <c r="B2686" s="4"/>
      <c r="C2686" s="6"/>
      <c r="D2686" s="4"/>
      <c r="E2686" s="4"/>
      <c r="F2686" s="4"/>
      <c r="G2686" s="4"/>
      <c r="H2686" s="4"/>
      <c r="I2686" s="4"/>
      <c r="J2686" s="4"/>
      <c r="K2686" s="4"/>
      <c r="L2686" s="4"/>
      <c r="M2686" s="4"/>
      <c r="N2686" s="4"/>
      <c r="O2686" s="4"/>
    </row>
    <row r="2687" spans="2:15" x14ac:dyDescent="0.2">
      <c r="B2687" s="4"/>
      <c r="C2687" s="6"/>
      <c r="D2687" s="4"/>
      <c r="E2687" s="4"/>
      <c r="F2687" s="4"/>
      <c r="G2687" s="4"/>
      <c r="H2687" s="4"/>
      <c r="I2687" s="4"/>
      <c r="J2687" s="4"/>
      <c r="K2687" s="4"/>
      <c r="L2687" s="4"/>
      <c r="M2687" s="4"/>
      <c r="N2687" s="4"/>
      <c r="O2687" s="4"/>
    </row>
    <row r="2688" spans="2:15" x14ac:dyDescent="0.2">
      <c r="B2688" s="4"/>
      <c r="C2688" s="6"/>
      <c r="D2688" s="4"/>
      <c r="E2688" s="4"/>
      <c r="F2688" s="4"/>
      <c r="G2688" s="4"/>
      <c r="H2688" s="4"/>
      <c r="I2688" s="4"/>
      <c r="J2688" s="4"/>
      <c r="K2688" s="4"/>
      <c r="L2688" s="4"/>
      <c r="M2688" s="4"/>
      <c r="N2688" s="4"/>
      <c r="O2688" s="4"/>
    </row>
    <row r="2689" spans="2:15" x14ac:dyDescent="0.2">
      <c r="B2689" s="4"/>
      <c r="C2689" s="6"/>
      <c r="D2689" s="4"/>
      <c r="E2689" s="4"/>
      <c r="F2689" s="4"/>
      <c r="G2689" s="4"/>
      <c r="H2689" s="4"/>
      <c r="I2689" s="4"/>
      <c r="J2689" s="4"/>
      <c r="K2689" s="4"/>
      <c r="L2689" s="4"/>
      <c r="M2689" s="4"/>
      <c r="N2689" s="4"/>
      <c r="O2689" s="4"/>
    </row>
    <row r="2690" spans="2:15" x14ac:dyDescent="0.2">
      <c r="B2690" s="4"/>
      <c r="C2690" s="6"/>
      <c r="D2690" s="4"/>
      <c r="E2690" s="4"/>
      <c r="F2690" s="4"/>
      <c r="G2690" s="4"/>
      <c r="H2690" s="4"/>
      <c r="I2690" s="4"/>
      <c r="J2690" s="4"/>
      <c r="K2690" s="4"/>
      <c r="L2690" s="4"/>
      <c r="M2690" s="4"/>
      <c r="N2690" s="4"/>
      <c r="O2690" s="4"/>
    </row>
    <row r="2691" spans="2:15" x14ac:dyDescent="0.2">
      <c r="B2691" s="4"/>
      <c r="C2691" s="6"/>
      <c r="D2691" s="4"/>
      <c r="E2691" s="4"/>
      <c r="F2691" s="4"/>
      <c r="G2691" s="4"/>
      <c r="H2691" s="4"/>
      <c r="I2691" s="4"/>
      <c r="J2691" s="4"/>
      <c r="K2691" s="4"/>
      <c r="L2691" s="4"/>
      <c r="M2691" s="4"/>
      <c r="N2691" s="4"/>
      <c r="O2691" s="4"/>
    </row>
    <row r="2692" spans="2:15" x14ac:dyDescent="0.2">
      <c r="B2692" s="4"/>
      <c r="C2692" s="6"/>
      <c r="D2692" s="4"/>
      <c r="E2692" s="4"/>
      <c r="F2692" s="4"/>
      <c r="G2692" s="4"/>
      <c r="H2692" s="4"/>
      <c r="I2692" s="4"/>
      <c r="J2692" s="4"/>
      <c r="K2692" s="4"/>
      <c r="L2692" s="4"/>
      <c r="M2692" s="4"/>
      <c r="N2692" s="4"/>
      <c r="O2692" s="4"/>
    </row>
    <row r="2693" spans="2:15" x14ac:dyDescent="0.2">
      <c r="B2693" s="4"/>
      <c r="C2693" s="6"/>
      <c r="D2693" s="4"/>
      <c r="E2693" s="4"/>
      <c r="F2693" s="4"/>
      <c r="G2693" s="4"/>
      <c r="H2693" s="4"/>
      <c r="I2693" s="4"/>
      <c r="J2693" s="4"/>
      <c r="K2693" s="4"/>
      <c r="L2693" s="4"/>
      <c r="M2693" s="4"/>
      <c r="N2693" s="4"/>
      <c r="O2693" s="4"/>
    </row>
    <row r="2694" spans="2:15" x14ac:dyDescent="0.2">
      <c r="B2694" s="4"/>
      <c r="C2694" s="6"/>
      <c r="D2694" s="4"/>
      <c r="E2694" s="4"/>
      <c r="F2694" s="4"/>
      <c r="G2694" s="4"/>
      <c r="H2694" s="4"/>
      <c r="I2694" s="4"/>
      <c r="J2694" s="4"/>
      <c r="K2694" s="4"/>
      <c r="L2694" s="4"/>
      <c r="M2694" s="4"/>
      <c r="N2694" s="4"/>
      <c r="O2694" s="4"/>
    </row>
    <row r="2695" spans="2:15" x14ac:dyDescent="0.2">
      <c r="B2695" s="4"/>
      <c r="C2695" s="6"/>
      <c r="D2695" s="4"/>
      <c r="E2695" s="4"/>
      <c r="F2695" s="4"/>
      <c r="G2695" s="4"/>
      <c r="H2695" s="4"/>
      <c r="I2695" s="4"/>
      <c r="J2695" s="4"/>
      <c r="K2695" s="4"/>
      <c r="L2695" s="4"/>
      <c r="M2695" s="4"/>
      <c r="N2695" s="4"/>
      <c r="O2695" s="4"/>
    </row>
    <row r="2696" spans="2:15" x14ac:dyDescent="0.2">
      <c r="B2696" s="4"/>
      <c r="C2696" s="6"/>
      <c r="D2696" s="4"/>
      <c r="E2696" s="4"/>
      <c r="F2696" s="4"/>
      <c r="G2696" s="4"/>
      <c r="H2696" s="4"/>
      <c r="I2696" s="4"/>
      <c r="J2696" s="4"/>
      <c r="K2696" s="4"/>
      <c r="L2696" s="4"/>
      <c r="M2696" s="4"/>
      <c r="N2696" s="4"/>
      <c r="O2696" s="4"/>
    </row>
    <row r="2697" spans="2:15" x14ac:dyDescent="0.2">
      <c r="B2697" s="4"/>
      <c r="C2697" s="6"/>
      <c r="D2697" s="4"/>
      <c r="E2697" s="4"/>
      <c r="F2697" s="4"/>
      <c r="G2697" s="4"/>
      <c r="H2697" s="4"/>
      <c r="I2697" s="4"/>
      <c r="J2697" s="4"/>
      <c r="K2697" s="4"/>
      <c r="L2697" s="4"/>
      <c r="M2697" s="4"/>
      <c r="N2697" s="4"/>
      <c r="O2697" s="4"/>
    </row>
    <row r="2698" spans="2:15" x14ac:dyDescent="0.2">
      <c r="B2698" s="4"/>
      <c r="C2698" s="6"/>
      <c r="D2698" s="4"/>
      <c r="E2698" s="4"/>
      <c r="F2698" s="4"/>
      <c r="G2698" s="4"/>
      <c r="H2698" s="4"/>
      <c r="I2698" s="4"/>
      <c r="J2698" s="4"/>
      <c r="K2698" s="4"/>
      <c r="L2698" s="4"/>
      <c r="M2698" s="4"/>
      <c r="N2698" s="4"/>
      <c r="O2698" s="4"/>
    </row>
    <row r="2699" spans="2:15" x14ac:dyDescent="0.2">
      <c r="B2699" s="4"/>
      <c r="C2699" s="6"/>
      <c r="D2699" s="4"/>
      <c r="E2699" s="4"/>
      <c r="F2699" s="4"/>
      <c r="G2699" s="4"/>
      <c r="H2699" s="4"/>
      <c r="I2699" s="4"/>
      <c r="J2699" s="4"/>
      <c r="K2699" s="4"/>
      <c r="L2699" s="4"/>
      <c r="M2699" s="4"/>
      <c r="N2699" s="4"/>
      <c r="O2699" s="4"/>
    </row>
    <row r="2700" spans="2:15" x14ac:dyDescent="0.2">
      <c r="B2700" s="4"/>
      <c r="C2700" s="6"/>
      <c r="D2700" s="4"/>
      <c r="E2700" s="4"/>
      <c r="F2700" s="4"/>
      <c r="G2700" s="4"/>
      <c r="H2700" s="4"/>
      <c r="I2700" s="4"/>
      <c r="J2700" s="4"/>
      <c r="K2700" s="4"/>
      <c r="L2700" s="4"/>
      <c r="M2700" s="4"/>
      <c r="N2700" s="4"/>
      <c r="O2700" s="4"/>
    </row>
    <row r="2701" spans="2:15" x14ac:dyDescent="0.2">
      <c r="B2701" s="4"/>
      <c r="C2701" s="6"/>
      <c r="D2701" s="4"/>
      <c r="E2701" s="4"/>
      <c r="F2701" s="4"/>
      <c r="G2701" s="4"/>
      <c r="H2701" s="4"/>
      <c r="I2701" s="4"/>
      <c r="J2701" s="4"/>
      <c r="K2701" s="4"/>
      <c r="L2701" s="4"/>
      <c r="M2701" s="4"/>
      <c r="N2701" s="4"/>
      <c r="O2701" s="4"/>
    </row>
    <row r="2702" spans="2:15" x14ac:dyDescent="0.2">
      <c r="B2702" s="4"/>
      <c r="C2702" s="6"/>
      <c r="D2702" s="4"/>
      <c r="E2702" s="4"/>
      <c r="F2702" s="4"/>
      <c r="G2702" s="4"/>
      <c r="H2702" s="4"/>
      <c r="I2702" s="4"/>
      <c r="J2702" s="4"/>
      <c r="K2702" s="4"/>
      <c r="L2702" s="4"/>
      <c r="M2702" s="4"/>
      <c r="N2702" s="4"/>
      <c r="O2702" s="4"/>
    </row>
    <row r="2703" spans="2:15" x14ac:dyDescent="0.2">
      <c r="B2703" s="4"/>
      <c r="C2703" s="6"/>
      <c r="D2703" s="4"/>
      <c r="E2703" s="4"/>
      <c r="F2703" s="4"/>
      <c r="G2703" s="4"/>
      <c r="H2703" s="4"/>
      <c r="I2703" s="4"/>
      <c r="J2703" s="4"/>
      <c r="K2703" s="4"/>
      <c r="L2703" s="4"/>
      <c r="M2703" s="4"/>
      <c r="N2703" s="4"/>
      <c r="O2703" s="4"/>
    </row>
    <row r="2704" spans="2:15" x14ac:dyDescent="0.2">
      <c r="B2704" s="4"/>
      <c r="C2704" s="6"/>
      <c r="D2704" s="4"/>
      <c r="E2704" s="4"/>
      <c r="F2704" s="4"/>
      <c r="G2704" s="4"/>
      <c r="H2704" s="4"/>
      <c r="I2704" s="4"/>
      <c r="J2704" s="4"/>
      <c r="K2704" s="4"/>
      <c r="L2704" s="4"/>
      <c r="M2704" s="4"/>
      <c r="N2704" s="4"/>
      <c r="O2704" s="4"/>
    </row>
    <row r="2705" spans="2:15" x14ac:dyDescent="0.2">
      <c r="B2705" s="4"/>
      <c r="C2705" s="6"/>
      <c r="D2705" s="4"/>
      <c r="E2705" s="4"/>
      <c r="F2705" s="4"/>
      <c r="G2705" s="4"/>
      <c r="H2705" s="4"/>
      <c r="I2705" s="4"/>
      <c r="J2705" s="4"/>
      <c r="K2705" s="4"/>
      <c r="L2705" s="4"/>
      <c r="M2705" s="4"/>
      <c r="N2705" s="4"/>
      <c r="O2705" s="4"/>
    </row>
    <row r="2706" spans="2:15" x14ac:dyDescent="0.2">
      <c r="B2706" s="4"/>
      <c r="C2706" s="6"/>
      <c r="D2706" s="4"/>
      <c r="E2706" s="4"/>
      <c r="F2706" s="4"/>
      <c r="G2706" s="4"/>
      <c r="H2706" s="4"/>
      <c r="I2706" s="4"/>
      <c r="J2706" s="4"/>
      <c r="K2706" s="4"/>
      <c r="L2706" s="4"/>
      <c r="M2706" s="4"/>
      <c r="N2706" s="4"/>
      <c r="O2706" s="4"/>
    </row>
    <row r="2707" spans="2:15" x14ac:dyDescent="0.2">
      <c r="B2707" s="4"/>
      <c r="C2707" s="6"/>
      <c r="D2707" s="4"/>
      <c r="E2707" s="4"/>
      <c r="F2707" s="4"/>
      <c r="G2707" s="4"/>
      <c r="H2707" s="4"/>
      <c r="I2707" s="4"/>
      <c r="J2707" s="4"/>
      <c r="K2707" s="4"/>
      <c r="L2707" s="4"/>
      <c r="M2707" s="4"/>
      <c r="N2707" s="4"/>
      <c r="O2707" s="4"/>
    </row>
    <row r="2708" spans="2:15" x14ac:dyDescent="0.2">
      <c r="B2708" s="4"/>
      <c r="C2708" s="6"/>
      <c r="D2708" s="4"/>
      <c r="E2708" s="4"/>
      <c r="F2708" s="4"/>
      <c r="G2708" s="4"/>
      <c r="H2708" s="4"/>
      <c r="I2708" s="4"/>
      <c r="J2708" s="4"/>
      <c r="K2708" s="4"/>
      <c r="L2708" s="4"/>
      <c r="M2708" s="4"/>
      <c r="N2708" s="4"/>
      <c r="O2708" s="4"/>
    </row>
    <row r="2709" spans="2:15" x14ac:dyDescent="0.2">
      <c r="B2709" s="4"/>
      <c r="C2709" s="6"/>
      <c r="D2709" s="4"/>
      <c r="E2709" s="4"/>
      <c r="F2709" s="4"/>
      <c r="G2709" s="4"/>
      <c r="H2709" s="4"/>
      <c r="I2709" s="4"/>
      <c r="J2709" s="4"/>
      <c r="K2709" s="4"/>
      <c r="L2709" s="4"/>
      <c r="M2709" s="4"/>
      <c r="N2709" s="4"/>
      <c r="O2709" s="4"/>
    </row>
    <row r="2710" spans="2:15" x14ac:dyDescent="0.2">
      <c r="B2710" s="4"/>
      <c r="C2710" s="6"/>
      <c r="D2710" s="4"/>
      <c r="E2710" s="4"/>
      <c r="F2710" s="4"/>
      <c r="G2710" s="4"/>
      <c r="H2710" s="4"/>
      <c r="I2710" s="4"/>
      <c r="J2710" s="4"/>
      <c r="K2710" s="4"/>
      <c r="L2710" s="4"/>
      <c r="M2710" s="4"/>
      <c r="N2710" s="4"/>
      <c r="O2710" s="4"/>
    </row>
    <row r="2711" spans="2:15" x14ac:dyDescent="0.2">
      <c r="B2711" s="4"/>
      <c r="C2711" s="6"/>
      <c r="D2711" s="4"/>
      <c r="E2711" s="4"/>
      <c r="F2711" s="4"/>
      <c r="G2711" s="4"/>
      <c r="H2711" s="4"/>
      <c r="I2711" s="4"/>
      <c r="J2711" s="4"/>
      <c r="K2711" s="4"/>
      <c r="L2711" s="4"/>
      <c r="M2711" s="4"/>
      <c r="N2711" s="4"/>
      <c r="O2711" s="4"/>
    </row>
    <row r="2712" spans="2:15" x14ac:dyDescent="0.2">
      <c r="B2712" s="4"/>
      <c r="C2712" s="6"/>
      <c r="D2712" s="4"/>
      <c r="E2712" s="4"/>
      <c r="F2712" s="4"/>
      <c r="G2712" s="4"/>
      <c r="H2712" s="4"/>
      <c r="I2712" s="4"/>
      <c r="J2712" s="4"/>
      <c r="K2712" s="4"/>
      <c r="L2712" s="4"/>
      <c r="M2712" s="4"/>
      <c r="N2712" s="4"/>
      <c r="O2712" s="4"/>
    </row>
    <row r="2713" spans="2:15" x14ac:dyDescent="0.2">
      <c r="B2713" s="4"/>
      <c r="C2713" s="6"/>
      <c r="D2713" s="4"/>
      <c r="E2713" s="4"/>
      <c r="F2713" s="4"/>
      <c r="G2713" s="4"/>
      <c r="H2713" s="4"/>
      <c r="I2713" s="4"/>
      <c r="J2713" s="4"/>
      <c r="K2713" s="4"/>
      <c r="L2713" s="4"/>
      <c r="M2713" s="4"/>
      <c r="N2713" s="4"/>
      <c r="O2713" s="4"/>
    </row>
    <row r="2714" spans="2:15" x14ac:dyDescent="0.2">
      <c r="B2714" s="4"/>
      <c r="C2714" s="6"/>
      <c r="D2714" s="4"/>
      <c r="E2714" s="4"/>
      <c r="F2714" s="4"/>
      <c r="G2714" s="4"/>
      <c r="H2714" s="4"/>
      <c r="I2714" s="4"/>
      <c r="J2714" s="4"/>
      <c r="K2714" s="4"/>
      <c r="L2714" s="4"/>
      <c r="M2714" s="4"/>
      <c r="N2714" s="4"/>
      <c r="O2714" s="4"/>
    </row>
    <row r="2715" spans="2:15" x14ac:dyDescent="0.2">
      <c r="B2715" s="4"/>
      <c r="C2715" s="6"/>
      <c r="D2715" s="4"/>
      <c r="E2715" s="4"/>
      <c r="F2715" s="4"/>
      <c r="G2715" s="4"/>
      <c r="H2715" s="4"/>
      <c r="I2715" s="4"/>
      <c r="J2715" s="4"/>
      <c r="K2715" s="4"/>
      <c r="L2715" s="4"/>
      <c r="M2715" s="4"/>
      <c r="N2715" s="4"/>
      <c r="O2715" s="4"/>
    </row>
    <row r="2716" spans="2:15" x14ac:dyDescent="0.2">
      <c r="B2716" s="4"/>
      <c r="C2716" s="6"/>
      <c r="D2716" s="4"/>
      <c r="E2716" s="4"/>
      <c r="F2716" s="4"/>
      <c r="G2716" s="4"/>
      <c r="H2716" s="4"/>
      <c r="I2716" s="4"/>
      <c r="J2716" s="4"/>
      <c r="K2716" s="4"/>
      <c r="L2716" s="4"/>
      <c r="M2716" s="4"/>
      <c r="N2716" s="4"/>
      <c r="O2716" s="4"/>
    </row>
    <row r="2717" spans="2:15" x14ac:dyDescent="0.2">
      <c r="B2717" s="4"/>
      <c r="C2717" s="6"/>
      <c r="D2717" s="4"/>
      <c r="E2717" s="4"/>
      <c r="F2717" s="4"/>
      <c r="G2717" s="4"/>
      <c r="H2717" s="4"/>
      <c r="I2717" s="4"/>
      <c r="J2717" s="4"/>
      <c r="K2717" s="4"/>
      <c r="L2717" s="4"/>
      <c r="M2717" s="4"/>
      <c r="N2717" s="4"/>
      <c r="O2717" s="4"/>
    </row>
    <row r="2718" spans="2:15" x14ac:dyDescent="0.2">
      <c r="B2718" s="4"/>
      <c r="C2718" s="6"/>
      <c r="D2718" s="4"/>
      <c r="E2718" s="4"/>
      <c r="F2718" s="4"/>
      <c r="G2718" s="4"/>
      <c r="H2718" s="4"/>
      <c r="I2718" s="4"/>
      <c r="J2718" s="4"/>
      <c r="K2718" s="4"/>
      <c r="L2718" s="4"/>
      <c r="M2718" s="4"/>
      <c r="N2718" s="4"/>
      <c r="O2718" s="4"/>
    </row>
    <row r="2719" spans="2:15" x14ac:dyDescent="0.2">
      <c r="B2719" s="4"/>
      <c r="C2719" s="6"/>
      <c r="D2719" s="4"/>
      <c r="E2719" s="4"/>
      <c r="F2719" s="4"/>
      <c r="G2719" s="4"/>
      <c r="H2719" s="4"/>
      <c r="I2719" s="4"/>
      <c r="J2719" s="4"/>
      <c r="K2719" s="4"/>
      <c r="L2719" s="4"/>
      <c r="M2719" s="4"/>
      <c r="N2719" s="4"/>
      <c r="O2719" s="4"/>
    </row>
    <row r="2720" spans="2:15" x14ac:dyDescent="0.2">
      <c r="B2720" s="4"/>
      <c r="C2720" s="6"/>
      <c r="D2720" s="4"/>
      <c r="E2720" s="4"/>
      <c r="F2720" s="4"/>
      <c r="G2720" s="4"/>
      <c r="H2720" s="4"/>
      <c r="I2720" s="4"/>
      <c r="J2720" s="4"/>
      <c r="K2720" s="4"/>
      <c r="L2720" s="4"/>
      <c r="M2720" s="4"/>
      <c r="N2720" s="4"/>
      <c r="O2720" s="4"/>
    </row>
    <row r="2721" spans="2:15" x14ac:dyDescent="0.2">
      <c r="B2721" s="4"/>
      <c r="C2721" s="6"/>
      <c r="D2721" s="4"/>
      <c r="E2721" s="4"/>
      <c r="F2721" s="4"/>
      <c r="G2721" s="4"/>
      <c r="H2721" s="4"/>
      <c r="I2721" s="4"/>
      <c r="J2721" s="4"/>
      <c r="K2721" s="4"/>
      <c r="L2721" s="4"/>
      <c r="M2721" s="4"/>
      <c r="N2721" s="4"/>
      <c r="O2721" s="4"/>
    </row>
    <row r="2722" spans="2:15" x14ac:dyDescent="0.2">
      <c r="B2722" s="4"/>
      <c r="C2722" s="6"/>
      <c r="D2722" s="4"/>
      <c r="E2722" s="4"/>
      <c r="F2722" s="4"/>
      <c r="G2722" s="4"/>
      <c r="H2722" s="4"/>
      <c r="I2722" s="4"/>
      <c r="J2722" s="4"/>
      <c r="K2722" s="4"/>
      <c r="L2722" s="4"/>
      <c r="M2722" s="4"/>
      <c r="N2722" s="4"/>
      <c r="O2722" s="4"/>
    </row>
    <row r="2723" spans="2:15" x14ac:dyDescent="0.2">
      <c r="B2723" s="4"/>
      <c r="C2723" s="6"/>
      <c r="D2723" s="4"/>
      <c r="E2723" s="4"/>
      <c r="F2723" s="4"/>
      <c r="G2723" s="4"/>
      <c r="H2723" s="4"/>
      <c r="I2723" s="4"/>
      <c r="J2723" s="4"/>
      <c r="K2723" s="4"/>
      <c r="L2723" s="4"/>
      <c r="M2723" s="4"/>
      <c r="N2723" s="4"/>
      <c r="O2723" s="4"/>
    </row>
    <row r="2724" spans="2:15" x14ac:dyDescent="0.2">
      <c r="B2724" s="4"/>
      <c r="C2724" s="6"/>
      <c r="D2724" s="4"/>
      <c r="E2724" s="4"/>
      <c r="F2724" s="4"/>
      <c r="G2724" s="4"/>
      <c r="H2724" s="4"/>
      <c r="I2724" s="4"/>
      <c r="J2724" s="4"/>
      <c r="K2724" s="4"/>
      <c r="L2724" s="4"/>
      <c r="M2724" s="4"/>
      <c r="N2724" s="4"/>
      <c r="O2724" s="4"/>
    </row>
    <row r="2725" spans="2:15" x14ac:dyDescent="0.2">
      <c r="B2725" s="4"/>
      <c r="C2725" s="6"/>
      <c r="D2725" s="4"/>
      <c r="E2725" s="4"/>
      <c r="F2725" s="4"/>
      <c r="G2725" s="4"/>
      <c r="H2725" s="4"/>
      <c r="I2725" s="4"/>
      <c r="J2725" s="4"/>
      <c r="K2725" s="4"/>
      <c r="L2725" s="4"/>
      <c r="M2725" s="4"/>
      <c r="N2725" s="4"/>
      <c r="O2725" s="4"/>
    </row>
    <row r="2726" spans="2:15" x14ac:dyDescent="0.2">
      <c r="B2726" s="4"/>
      <c r="C2726" s="6"/>
      <c r="D2726" s="4"/>
      <c r="E2726" s="4"/>
      <c r="F2726" s="4"/>
      <c r="G2726" s="4"/>
      <c r="H2726" s="4"/>
      <c r="I2726" s="4"/>
      <c r="J2726" s="4"/>
      <c r="K2726" s="4"/>
      <c r="L2726" s="4"/>
      <c r="M2726" s="4"/>
      <c r="N2726" s="4"/>
      <c r="O2726" s="4"/>
    </row>
    <row r="2727" spans="2:15" x14ac:dyDescent="0.2">
      <c r="B2727" s="4"/>
      <c r="C2727" s="6"/>
      <c r="D2727" s="4"/>
      <c r="E2727" s="4"/>
      <c r="F2727" s="4"/>
      <c r="G2727" s="4"/>
      <c r="H2727" s="4"/>
      <c r="I2727" s="4"/>
      <c r="J2727" s="4"/>
      <c r="K2727" s="4"/>
      <c r="L2727" s="4"/>
      <c r="M2727" s="4"/>
      <c r="N2727" s="4"/>
      <c r="O2727" s="4"/>
    </row>
    <row r="2728" spans="2:15" x14ac:dyDescent="0.2">
      <c r="B2728" s="4"/>
      <c r="C2728" s="6"/>
      <c r="D2728" s="4"/>
      <c r="E2728" s="4"/>
      <c r="F2728" s="4"/>
      <c r="G2728" s="4"/>
      <c r="H2728" s="4"/>
      <c r="I2728" s="4"/>
      <c r="J2728" s="4"/>
      <c r="K2728" s="4"/>
      <c r="L2728" s="4"/>
      <c r="M2728" s="4"/>
      <c r="N2728" s="4"/>
      <c r="O2728" s="4"/>
    </row>
    <row r="2729" spans="2:15" x14ac:dyDescent="0.2">
      <c r="B2729" s="4"/>
      <c r="C2729" s="6"/>
      <c r="D2729" s="4"/>
      <c r="E2729" s="4"/>
      <c r="F2729" s="4"/>
      <c r="G2729" s="4"/>
      <c r="H2729" s="4"/>
      <c r="I2729" s="4"/>
      <c r="J2729" s="4"/>
      <c r="K2729" s="4"/>
      <c r="L2729" s="4"/>
      <c r="M2729" s="4"/>
      <c r="N2729" s="4"/>
      <c r="O2729" s="4"/>
    </row>
    <row r="2730" spans="2:15" x14ac:dyDescent="0.2">
      <c r="B2730" s="4"/>
      <c r="C2730" s="6"/>
      <c r="D2730" s="4"/>
      <c r="E2730" s="4"/>
      <c r="F2730" s="4"/>
      <c r="G2730" s="4"/>
      <c r="H2730" s="4"/>
      <c r="I2730" s="4"/>
      <c r="J2730" s="4"/>
      <c r="K2730" s="4"/>
      <c r="L2730" s="4"/>
      <c r="M2730" s="4"/>
      <c r="N2730" s="4"/>
      <c r="O2730" s="4"/>
    </row>
    <row r="2731" spans="2:15" x14ac:dyDescent="0.2">
      <c r="B2731" s="4"/>
      <c r="C2731" s="6"/>
      <c r="D2731" s="4"/>
      <c r="E2731" s="4"/>
      <c r="F2731" s="4"/>
      <c r="G2731" s="4"/>
      <c r="H2731" s="4"/>
      <c r="I2731" s="4"/>
      <c r="J2731" s="4"/>
      <c r="K2731" s="4"/>
      <c r="L2731" s="4"/>
      <c r="M2731" s="4"/>
      <c r="N2731" s="4"/>
      <c r="O2731" s="4"/>
    </row>
    <row r="2732" spans="2:15" x14ac:dyDescent="0.2">
      <c r="B2732" s="4"/>
      <c r="C2732" s="6"/>
      <c r="D2732" s="4"/>
      <c r="E2732" s="4"/>
      <c r="F2732" s="4"/>
      <c r="G2732" s="4"/>
      <c r="H2732" s="4"/>
      <c r="I2732" s="4"/>
      <c r="J2732" s="4"/>
      <c r="K2732" s="4"/>
      <c r="L2732" s="4"/>
      <c r="M2732" s="4"/>
      <c r="N2732" s="4"/>
      <c r="O2732" s="4"/>
    </row>
    <row r="2733" spans="2:15" x14ac:dyDescent="0.2">
      <c r="B2733" s="4"/>
      <c r="C2733" s="6"/>
      <c r="D2733" s="4"/>
      <c r="E2733" s="4"/>
      <c r="F2733" s="4"/>
      <c r="G2733" s="4"/>
      <c r="H2733" s="4"/>
      <c r="I2733" s="4"/>
      <c r="J2733" s="4"/>
      <c r="K2733" s="4"/>
      <c r="L2733" s="4"/>
      <c r="M2733" s="4"/>
      <c r="N2733" s="4"/>
      <c r="O2733" s="4"/>
    </row>
    <row r="2734" spans="2:15" x14ac:dyDescent="0.2">
      <c r="B2734" s="4"/>
      <c r="C2734" s="6"/>
      <c r="D2734" s="4"/>
      <c r="E2734" s="4"/>
      <c r="F2734" s="4"/>
      <c r="G2734" s="4"/>
      <c r="H2734" s="4"/>
      <c r="I2734" s="4"/>
      <c r="J2734" s="4"/>
      <c r="K2734" s="4"/>
      <c r="L2734" s="4"/>
      <c r="M2734" s="4"/>
      <c r="N2734" s="4"/>
      <c r="O2734" s="4"/>
    </row>
    <row r="2735" spans="2:15" x14ac:dyDescent="0.2">
      <c r="B2735" s="4"/>
      <c r="C2735" s="6"/>
      <c r="D2735" s="4"/>
      <c r="E2735" s="4"/>
      <c r="F2735" s="4"/>
      <c r="G2735" s="4"/>
      <c r="H2735" s="4"/>
      <c r="I2735" s="4"/>
      <c r="J2735" s="4"/>
      <c r="K2735" s="4"/>
      <c r="L2735" s="4"/>
      <c r="M2735" s="4"/>
      <c r="N2735" s="4"/>
      <c r="O2735" s="4"/>
    </row>
    <row r="2736" spans="2:15" x14ac:dyDescent="0.2">
      <c r="B2736" s="4"/>
      <c r="C2736" s="6"/>
      <c r="D2736" s="4"/>
      <c r="E2736" s="4"/>
      <c r="F2736" s="4"/>
      <c r="G2736" s="4"/>
      <c r="H2736" s="4"/>
      <c r="I2736" s="4"/>
      <c r="J2736" s="4"/>
      <c r="K2736" s="4"/>
      <c r="L2736" s="4"/>
      <c r="M2736" s="4"/>
      <c r="N2736" s="4"/>
      <c r="O2736" s="4"/>
    </row>
    <row r="2737" spans="2:15" x14ac:dyDescent="0.2">
      <c r="B2737" s="4"/>
      <c r="C2737" s="6"/>
      <c r="D2737" s="4"/>
      <c r="E2737" s="4"/>
      <c r="F2737" s="4"/>
      <c r="G2737" s="4"/>
      <c r="H2737" s="4"/>
      <c r="I2737" s="4"/>
      <c r="J2737" s="4"/>
      <c r="K2737" s="4"/>
      <c r="L2737" s="4"/>
      <c r="M2737" s="4"/>
      <c r="N2737" s="4"/>
      <c r="O2737" s="4"/>
    </row>
    <row r="2738" spans="2:15" x14ac:dyDescent="0.2">
      <c r="B2738" s="4"/>
      <c r="C2738" s="6"/>
      <c r="D2738" s="4"/>
      <c r="E2738" s="4"/>
      <c r="F2738" s="4"/>
      <c r="G2738" s="4"/>
      <c r="H2738" s="4"/>
      <c r="I2738" s="4"/>
      <c r="J2738" s="4"/>
      <c r="K2738" s="4"/>
      <c r="L2738" s="4"/>
      <c r="M2738" s="4"/>
      <c r="N2738" s="4"/>
      <c r="O2738" s="4"/>
    </row>
    <row r="2739" spans="2:15" x14ac:dyDescent="0.2">
      <c r="B2739" s="4"/>
      <c r="C2739" s="6"/>
      <c r="D2739" s="4"/>
      <c r="E2739" s="4"/>
      <c r="F2739" s="4"/>
      <c r="G2739" s="4"/>
      <c r="H2739" s="4"/>
      <c r="I2739" s="4"/>
      <c r="J2739" s="4"/>
      <c r="K2739" s="4"/>
      <c r="L2739" s="4"/>
      <c r="M2739" s="4"/>
      <c r="N2739" s="4"/>
      <c r="O2739" s="4"/>
    </row>
    <row r="2740" spans="2:15" x14ac:dyDescent="0.2">
      <c r="B2740" s="4"/>
      <c r="C2740" s="6"/>
      <c r="D2740" s="4"/>
      <c r="E2740" s="4"/>
      <c r="F2740" s="4"/>
      <c r="G2740" s="4"/>
      <c r="H2740" s="4"/>
      <c r="I2740" s="4"/>
      <c r="J2740" s="4"/>
      <c r="K2740" s="4"/>
      <c r="L2740" s="4"/>
      <c r="M2740" s="4"/>
      <c r="N2740" s="4"/>
      <c r="O2740" s="4"/>
    </row>
    <row r="2741" spans="2:15" x14ac:dyDescent="0.2">
      <c r="B2741" s="4"/>
      <c r="C2741" s="6"/>
      <c r="D2741" s="4"/>
      <c r="E2741" s="4"/>
      <c r="F2741" s="4"/>
      <c r="G2741" s="4"/>
      <c r="H2741" s="4"/>
      <c r="I2741" s="4"/>
      <c r="J2741" s="4"/>
      <c r="K2741" s="4"/>
      <c r="L2741" s="4"/>
      <c r="M2741" s="4"/>
      <c r="N2741" s="4"/>
      <c r="O2741" s="4"/>
    </row>
    <row r="2742" spans="2:15" x14ac:dyDescent="0.2">
      <c r="B2742" s="4"/>
      <c r="C2742" s="6"/>
      <c r="D2742" s="4"/>
      <c r="E2742" s="4"/>
      <c r="F2742" s="4"/>
      <c r="G2742" s="4"/>
      <c r="H2742" s="4"/>
      <c r="I2742" s="4"/>
      <c r="J2742" s="4"/>
      <c r="K2742" s="4"/>
      <c r="L2742" s="4"/>
      <c r="M2742" s="4"/>
      <c r="N2742" s="4"/>
      <c r="O2742" s="4"/>
    </row>
    <row r="2743" spans="2:15" x14ac:dyDescent="0.2">
      <c r="B2743" s="4"/>
      <c r="C2743" s="6"/>
      <c r="D2743" s="4"/>
      <c r="E2743" s="4"/>
      <c r="F2743" s="4"/>
      <c r="G2743" s="4"/>
      <c r="H2743" s="4"/>
      <c r="I2743" s="4"/>
      <c r="J2743" s="4"/>
      <c r="K2743" s="4"/>
      <c r="L2743" s="4"/>
      <c r="M2743" s="4"/>
      <c r="N2743" s="4"/>
      <c r="O2743" s="4"/>
    </row>
    <row r="2744" spans="2:15" x14ac:dyDescent="0.2">
      <c r="B2744" s="4"/>
      <c r="C2744" s="6"/>
      <c r="D2744" s="4"/>
      <c r="E2744" s="4"/>
      <c r="F2744" s="4"/>
      <c r="G2744" s="4"/>
      <c r="H2744" s="4"/>
      <c r="I2744" s="4"/>
      <c r="J2744" s="4"/>
      <c r="K2744" s="4"/>
      <c r="L2744" s="4"/>
      <c r="M2744" s="4"/>
      <c r="N2744" s="4"/>
      <c r="O2744" s="4"/>
    </row>
    <row r="2745" spans="2:15" x14ac:dyDescent="0.2">
      <c r="B2745" s="4"/>
      <c r="C2745" s="6"/>
      <c r="D2745" s="4"/>
      <c r="E2745" s="4"/>
      <c r="F2745" s="4"/>
      <c r="G2745" s="4"/>
      <c r="H2745" s="4"/>
      <c r="I2745" s="4"/>
      <c r="J2745" s="4"/>
      <c r="K2745" s="4"/>
      <c r="L2745" s="4"/>
      <c r="M2745" s="4"/>
      <c r="N2745" s="4"/>
      <c r="O2745" s="4"/>
    </row>
    <row r="2746" spans="2:15" x14ac:dyDescent="0.2">
      <c r="B2746" s="4"/>
      <c r="C2746" s="6"/>
      <c r="D2746" s="4"/>
      <c r="E2746" s="4"/>
      <c r="F2746" s="4"/>
      <c r="G2746" s="4"/>
      <c r="H2746" s="4"/>
      <c r="I2746" s="4"/>
      <c r="J2746" s="4"/>
      <c r="K2746" s="4"/>
      <c r="L2746" s="4"/>
      <c r="M2746" s="4"/>
      <c r="N2746" s="4"/>
      <c r="O2746" s="4"/>
    </row>
    <row r="2747" spans="2:15" x14ac:dyDescent="0.2">
      <c r="B2747" s="4"/>
      <c r="C2747" s="6"/>
      <c r="D2747" s="4"/>
      <c r="E2747" s="4"/>
      <c r="F2747" s="4"/>
      <c r="G2747" s="4"/>
      <c r="H2747" s="4"/>
      <c r="I2747" s="4"/>
      <c r="J2747" s="4"/>
      <c r="K2747" s="4"/>
      <c r="L2747" s="4"/>
      <c r="M2747" s="4"/>
      <c r="N2747" s="4"/>
      <c r="O2747" s="4"/>
    </row>
    <row r="2748" spans="2:15" x14ac:dyDescent="0.2">
      <c r="B2748" s="4"/>
      <c r="C2748" s="6"/>
      <c r="D2748" s="4"/>
      <c r="E2748" s="4"/>
      <c r="F2748" s="4"/>
      <c r="G2748" s="4"/>
      <c r="H2748" s="4"/>
      <c r="I2748" s="4"/>
      <c r="J2748" s="4"/>
      <c r="K2748" s="4"/>
      <c r="L2748" s="4"/>
      <c r="M2748" s="4"/>
      <c r="N2748" s="4"/>
      <c r="O2748" s="4"/>
    </row>
    <row r="2749" spans="2:15" x14ac:dyDescent="0.2">
      <c r="B2749" s="4"/>
      <c r="C2749" s="6"/>
      <c r="D2749" s="4"/>
      <c r="E2749" s="4"/>
      <c r="F2749" s="4"/>
      <c r="G2749" s="4"/>
      <c r="H2749" s="4"/>
      <c r="I2749" s="4"/>
      <c r="J2749" s="4"/>
      <c r="K2749" s="4"/>
      <c r="L2749" s="4"/>
      <c r="M2749" s="4"/>
      <c r="N2749" s="4"/>
      <c r="O2749" s="4"/>
    </row>
    <row r="2750" spans="2:15" x14ac:dyDescent="0.2">
      <c r="B2750" s="4"/>
      <c r="C2750" s="6"/>
      <c r="D2750" s="4"/>
      <c r="E2750" s="4"/>
      <c r="F2750" s="4"/>
      <c r="G2750" s="4"/>
      <c r="H2750" s="4"/>
      <c r="I2750" s="4"/>
      <c r="J2750" s="4"/>
      <c r="K2750" s="4"/>
      <c r="L2750" s="4"/>
      <c r="M2750" s="4"/>
      <c r="N2750" s="4"/>
      <c r="O2750" s="4"/>
    </row>
    <row r="2751" spans="2:15" x14ac:dyDescent="0.2">
      <c r="B2751" s="4"/>
      <c r="C2751" s="6"/>
      <c r="D2751" s="4"/>
      <c r="E2751" s="4"/>
      <c r="F2751" s="4"/>
      <c r="G2751" s="4"/>
      <c r="H2751" s="4"/>
      <c r="I2751" s="4"/>
      <c r="J2751" s="4"/>
      <c r="K2751" s="4"/>
      <c r="L2751" s="4"/>
      <c r="M2751" s="4"/>
      <c r="N2751" s="4"/>
      <c r="O2751" s="4"/>
    </row>
    <row r="2752" spans="2:15" x14ac:dyDescent="0.2">
      <c r="B2752" s="4"/>
      <c r="C2752" s="6"/>
      <c r="D2752" s="4"/>
      <c r="E2752" s="4"/>
      <c r="F2752" s="4"/>
      <c r="G2752" s="4"/>
      <c r="H2752" s="4"/>
      <c r="I2752" s="4"/>
      <c r="J2752" s="4"/>
      <c r="K2752" s="4"/>
      <c r="L2752" s="4"/>
      <c r="M2752" s="4"/>
      <c r="N2752" s="4"/>
      <c r="O2752" s="4"/>
    </row>
    <row r="2753" spans="2:15" x14ac:dyDescent="0.2">
      <c r="B2753" s="4"/>
      <c r="C2753" s="6"/>
      <c r="D2753" s="4"/>
      <c r="E2753" s="4"/>
      <c r="F2753" s="4"/>
      <c r="G2753" s="4"/>
      <c r="H2753" s="4"/>
      <c r="I2753" s="4"/>
      <c r="J2753" s="4"/>
      <c r="K2753" s="4"/>
      <c r="L2753" s="4"/>
      <c r="M2753" s="4"/>
      <c r="N2753" s="4"/>
      <c r="O2753" s="4"/>
    </row>
    <row r="2754" spans="2:15" x14ac:dyDescent="0.2">
      <c r="B2754" s="4"/>
      <c r="C2754" s="6"/>
      <c r="D2754" s="4"/>
      <c r="E2754" s="4"/>
      <c r="F2754" s="4"/>
      <c r="G2754" s="4"/>
      <c r="H2754" s="4"/>
      <c r="I2754" s="4"/>
      <c r="J2754" s="4"/>
      <c r="K2754" s="4"/>
      <c r="L2754" s="4"/>
      <c r="M2754" s="4"/>
      <c r="N2754" s="4"/>
      <c r="O2754" s="4"/>
    </row>
    <row r="2755" spans="2:15" x14ac:dyDescent="0.2">
      <c r="B2755" s="4"/>
      <c r="C2755" s="6"/>
      <c r="D2755" s="4"/>
      <c r="E2755" s="4"/>
      <c r="F2755" s="4"/>
      <c r="G2755" s="4"/>
      <c r="H2755" s="4"/>
      <c r="I2755" s="4"/>
      <c r="J2755" s="4"/>
      <c r="K2755" s="4"/>
      <c r="L2755" s="4"/>
      <c r="M2755" s="4"/>
      <c r="N2755" s="4"/>
      <c r="O2755" s="4"/>
    </row>
    <row r="2756" spans="2:15" x14ac:dyDescent="0.2">
      <c r="B2756" s="4"/>
      <c r="C2756" s="6"/>
      <c r="D2756" s="4"/>
      <c r="E2756" s="4"/>
      <c r="F2756" s="4"/>
      <c r="G2756" s="4"/>
      <c r="H2756" s="4"/>
      <c r="I2756" s="4"/>
      <c r="J2756" s="4"/>
      <c r="K2756" s="4"/>
      <c r="L2756" s="4"/>
      <c r="M2756" s="4"/>
      <c r="N2756" s="4"/>
      <c r="O2756" s="4"/>
    </row>
    <row r="2757" spans="2:15" x14ac:dyDescent="0.2">
      <c r="B2757" s="4"/>
      <c r="C2757" s="6"/>
      <c r="D2757" s="4"/>
      <c r="E2757" s="4"/>
      <c r="F2757" s="4"/>
      <c r="G2757" s="4"/>
      <c r="H2757" s="4"/>
      <c r="I2757" s="4"/>
      <c r="J2757" s="4"/>
      <c r="K2757" s="4"/>
      <c r="L2757" s="4"/>
      <c r="M2757" s="4"/>
      <c r="N2757" s="4"/>
      <c r="O2757" s="4"/>
    </row>
    <row r="2758" spans="2:15" x14ac:dyDescent="0.2">
      <c r="B2758" s="4"/>
      <c r="C2758" s="6"/>
      <c r="D2758" s="4"/>
      <c r="E2758" s="4"/>
      <c r="F2758" s="4"/>
      <c r="G2758" s="4"/>
      <c r="H2758" s="4"/>
      <c r="I2758" s="4"/>
      <c r="J2758" s="4"/>
      <c r="K2758" s="4"/>
      <c r="L2758" s="4"/>
      <c r="M2758" s="4"/>
      <c r="N2758" s="4"/>
      <c r="O2758" s="4"/>
    </row>
    <row r="2759" spans="2:15" x14ac:dyDescent="0.2">
      <c r="B2759" s="4"/>
      <c r="C2759" s="6"/>
      <c r="D2759" s="4"/>
      <c r="E2759" s="4"/>
      <c r="F2759" s="4"/>
      <c r="G2759" s="4"/>
      <c r="H2759" s="4"/>
      <c r="I2759" s="4"/>
      <c r="J2759" s="4"/>
      <c r="K2759" s="4"/>
      <c r="L2759" s="4"/>
      <c r="M2759" s="4"/>
      <c r="N2759" s="4"/>
      <c r="O2759" s="4"/>
    </row>
    <row r="2760" spans="2:15" x14ac:dyDescent="0.2">
      <c r="B2760" s="4"/>
      <c r="C2760" s="6"/>
      <c r="D2760" s="4"/>
      <c r="E2760" s="4"/>
      <c r="F2760" s="4"/>
      <c r="G2760" s="4"/>
      <c r="H2760" s="4"/>
      <c r="I2760" s="4"/>
      <c r="J2760" s="4"/>
      <c r="K2760" s="4"/>
      <c r="L2760" s="4"/>
      <c r="M2760" s="4"/>
      <c r="N2760" s="4"/>
      <c r="O2760" s="4"/>
    </row>
    <row r="2761" spans="2:15" x14ac:dyDescent="0.2">
      <c r="B2761" s="4"/>
      <c r="C2761" s="6"/>
      <c r="D2761" s="4"/>
      <c r="E2761" s="4"/>
      <c r="F2761" s="4"/>
      <c r="G2761" s="4"/>
      <c r="H2761" s="4"/>
      <c r="I2761" s="4"/>
      <c r="J2761" s="4"/>
      <c r="K2761" s="4"/>
      <c r="L2761" s="4"/>
      <c r="M2761" s="4"/>
      <c r="N2761" s="4"/>
      <c r="O2761" s="4"/>
    </row>
    <row r="2762" spans="2:15" x14ac:dyDescent="0.2">
      <c r="B2762" s="4"/>
      <c r="C2762" s="6"/>
      <c r="D2762" s="4"/>
      <c r="E2762" s="4"/>
      <c r="F2762" s="4"/>
      <c r="G2762" s="4"/>
      <c r="H2762" s="4"/>
      <c r="I2762" s="4"/>
      <c r="J2762" s="4"/>
      <c r="K2762" s="4"/>
      <c r="L2762" s="4"/>
      <c r="M2762" s="4"/>
      <c r="N2762" s="4"/>
      <c r="O2762" s="4"/>
    </row>
    <row r="2763" spans="2:15" x14ac:dyDescent="0.2">
      <c r="B2763" s="4"/>
      <c r="C2763" s="6"/>
      <c r="D2763" s="4"/>
      <c r="E2763" s="4"/>
      <c r="F2763" s="4"/>
      <c r="G2763" s="4"/>
      <c r="H2763" s="4"/>
      <c r="I2763" s="4"/>
      <c r="J2763" s="4"/>
      <c r="K2763" s="4"/>
      <c r="L2763" s="4"/>
      <c r="M2763" s="4"/>
      <c r="N2763" s="4"/>
      <c r="O2763" s="4"/>
    </row>
    <row r="2764" spans="2:15" x14ac:dyDescent="0.2">
      <c r="B2764" s="4"/>
      <c r="C2764" s="6"/>
      <c r="D2764" s="4"/>
      <c r="E2764" s="4"/>
      <c r="F2764" s="4"/>
      <c r="G2764" s="4"/>
      <c r="H2764" s="4"/>
      <c r="I2764" s="4"/>
      <c r="J2764" s="4"/>
      <c r="K2764" s="4"/>
      <c r="L2764" s="4"/>
      <c r="M2764" s="4"/>
      <c r="N2764" s="4"/>
      <c r="O2764" s="4"/>
    </row>
    <row r="2765" spans="2:15" x14ac:dyDescent="0.2">
      <c r="B2765" s="4"/>
      <c r="C2765" s="6"/>
      <c r="D2765" s="4"/>
      <c r="E2765" s="4"/>
      <c r="F2765" s="4"/>
      <c r="G2765" s="4"/>
      <c r="H2765" s="4"/>
      <c r="I2765" s="4"/>
      <c r="J2765" s="4"/>
      <c r="K2765" s="4"/>
      <c r="L2765" s="4"/>
      <c r="M2765" s="4"/>
      <c r="N2765" s="4"/>
      <c r="O2765" s="4"/>
    </row>
    <row r="2766" spans="2:15" x14ac:dyDescent="0.2">
      <c r="B2766" s="4"/>
      <c r="C2766" s="6"/>
      <c r="D2766" s="4"/>
      <c r="E2766" s="4"/>
      <c r="F2766" s="4"/>
      <c r="G2766" s="4"/>
      <c r="H2766" s="4"/>
      <c r="I2766" s="4"/>
      <c r="J2766" s="4"/>
      <c r="K2766" s="4"/>
      <c r="L2766" s="4"/>
      <c r="M2766" s="4"/>
      <c r="N2766" s="4"/>
      <c r="O2766" s="4"/>
    </row>
    <row r="2767" spans="2:15" x14ac:dyDescent="0.2">
      <c r="B2767" s="4"/>
      <c r="C2767" s="6"/>
      <c r="D2767" s="4"/>
      <c r="E2767" s="4"/>
      <c r="F2767" s="4"/>
      <c r="G2767" s="4"/>
      <c r="H2767" s="4"/>
      <c r="I2767" s="4"/>
      <c r="J2767" s="4"/>
      <c r="K2767" s="4"/>
      <c r="L2767" s="4"/>
      <c r="M2767" s="4"/>
      <c r="N2767" s="4"/>
      <c r="O2767" s="4"/>
    </row>
    <row r="2768" spans="2:15" x14ac:dyDescent="0.2">
      <c r="B2768" s="4"/>
      <c r="C2768" s="6"/>
      <c r="D2768" s="4"/>
      <c r="E2768" s="4"/>
      <c r="F2768" s="4"/>
      <c r="G2768" s="4"/>
      <c r="H2768" s="4"/>
      <c r="I2768" s="4"/>
      <c r="J2768" s="4"/>
      <c r="K2768" s="4"/>
      <c r="L2768" s="4"/>
      <c r="M2768" s="4"/>
      <c r="N2768" s="4"/>
      <c r="O2768" s="4"/>
    </row>
    <row r="2769" spans="2:15" x14ac:dyDescent="0.2">
      <c r="B2769" s="4"/>
      <c r="C2769" s="6"/>
      <c r="D2769" s="4"/>
      <c r="E2769" s="4"/>
      <c r="F2769" s="4"/>
      <c r="G2769" s="4"/>
      <c r="H2769" s="4"/>
      <c r="I2769" s="4"/>
      <c r="J2769" s="4"/>
      <c r="K2769" s="4"/>
      <c r="L2769" s="4"/>
      <c r="M2769" s="4"/>
      <c r="N2769" s="4"/>
      <c r="O2769" s="4"/>
    </row>
    <row r="2770" spans="2:15" x14ac:dyDescent="0.2">
      <c r="B2770" s="4"/>
      <c r="C2770" s="6"/>
      <c r="D2770" s="4"/>
      <c r="E2770" s="4"/>
      <c r="F2770" s="4"/>
      <c r="G2770" s="4"/>
      <c r="H2770" s="4"/>
      <c r="I2770" s="4"/>
      <c r="J2770" s="4"/>
      <c r="K2770" s="4"/>
      <c r="L2770" s="4"/>
      <c r="M2770" s="4"/>
      <c r="N2770" s="4"/>
      <c r="O2770" s="4"/>
    </row>
    <row r="2771" spans="2:15" x14ac:dyDescent="0.2">
      <c r="B2771" s="4"/>
      <c r="C2771" s="6"/>
      <c r="D2771" s="4"/>
      <c r="E2771" s="4"/>
      <c r="F2771" s="4"/>
      <c r="G2771" s="4"/>
      <c r="H2771" s="4"/>
      <c r="I2771" s="4"/>
      <c r="J2771" s="4"/>
      <c r="K2771" s="4"/>
      <c r="L2771" s="4"/>
      <c r="M2771" s="4"/>
      <c r="N2771" s="4"/>
      <c r="O2771" s="4"/>
    </row>
    <row r="2772" spans="2:15" x14ac:dyDescent="0.2">
      <c r="B2772" s="4"/>
      <c r="C2772" s="6"/>
      <c r="D2772" s="4"/>
      <c r="E2772" s="4"/>
      <c r="F2772" s="4"/>
      <c r="G2772" s="4"/>
      <c r="H2772" s="4"/>
      <c r="I2772" s="4"/>
      <c r="J2772" s="4"/>
      <c r="K2772" s="4"/>
      <c r="L2772" s="4"/>
      <c r="M2772" s="4"/>
      <c r="N2772" s="4"/>
      <c r="O2772" s="4"/>
    </row>
    <row r="2773" spans="2:15" x14ac:dyDescent="0.2">
      <c r="B2773" s="4"/>
      <c r="C2773" s="6"/>
      <c r="D2773" s="4"/>
      <c r="E2773" s="4"/>
      <c r="F2773" s="4"/>
      <c r="G2773" s="4"/>
      <c r="H2773" s="4"/>
      <c r="I2773" s="4"/>
      <c r="J2773" s="4"/>
      <c r="K2773" s="4"/>
      <c r="L2773" s="4"/>
      <c r="M2773" s="4"/>
      <c r="N2773" s="4"/>
      <c r="O2773" s="4"/>
    </row>
    <row r="2774" spans="2:15" x14ac:dyDescent="0.2">
      <c r="B2774" s="4"/>
      <c r="C2774" s="6"/>
      <c r="D2774" s="4"/>
      <c r="E2774" s="4"/>
      <c r="F2774" s="4"/>
      <c r="G2774" s="4"/>
      <c r="H2774" s="4"/>
      <c r="I2774" s="4"/>
      <c r="J2774" s="4"/>
      <c r="K2774" s="4"/>
      <c r="L2774" s="4"/>
      <c r="M2774" s="4"/>
      <c r="N2774" s="4"/>
      <c r="O2774" s="4"/>
    </row>
    <row r="2775" spans="2:15" x14ac:dyDescent="0.2">
      <c r="B2775" s="4"/>
      <c r="C2775" s="6"/>
      <c r="D2775" s="4"/>
      <c r="E2775" s="4"/>
      <c r="F2775" s="4"/>
      <c r="G2775" s="4"/>
      <c r="H2775" s="4"/>
      <c r="I2775" s="4"/>
      <c r="J2775" s="4"/>
      <c r="K2775" s="4"/>
      <c r="L2775" s="4"/>
      <c r="M2775" s="4"/>
      <c r="N2775" s="4"/>
      <c r="O2775" s="4"/>
    </row>
    <row r="2776" spans="2:15" x14ac:dyDescent="0.2">
      <c r="B2776" s="4"/>
      <c r="C2776" s="6"/>
      <c r="D2776" s="4"/>
      <c r="E2776" s="4"/>
      <c r="F2776" s="4"/>
      <c r="G2776" s="4"/>
      <c r="H2776" s="4"/>
      <c r="I2776" s="4"/>
      <c r="J2776" s="4"/>
      <c r="K2776" s="4"/>
      <c r="L2776" s="4"/>
      <c r="M2776" s="4"/>
      <c r="N2776" s="4"/>
      <c r="O2776" s="4"/>
    </row>
    <row r="2777" spans="2:15" x14ac:dyDescent="0.2">
      <c r="B2777" s="4"/>
      <c r="C2777" s="6"/>
      <c r="D2777" s="4"/>
      <c r="E2777" s="4"/>
      <c r="F2777" s="4"/>
      <c r="G2777" s="4"/>
      <c r="H2777" s="4"/>
      <c r="I2777" s="4"/>
      <c r="J2777" s="4"/>
      <c r="K2777" s="4"/>
      <c r="L2777" s="4"/>
      <c r="M2777" s="4"/>
      <c r="N2777" s="4"/>
      <c r="O2777" s="4"/>
    </row>
    <row r="2778" spans="2:15" x14ac:dyDescent="0.2">
      <c r="B2778" s="4"/>
      <c r="C2778" s="6"/>
      <c r="D2778" s="4"/>
      <c r="E2778" s="4"/>
      <c r="F2778" s="4"/>
      <c r="G2778" s="4"/>
      <c r="H2778" s="4"/>
      <c r="I2778" s="4"/>
      <c r="J2778" s="4"/>
      <c r="K2778" s="4"/>
      <c r="L2778" s="4"/>
      <c r="M2778" s="4"/>
      <c r="N2778" s="4"/>
      <c r="O2778" s="4"/>
    </row>
    <row r="2779" spans="2:15" x14ac:dyDescent="0.2">
      <c r="B2779" s="4"/>
      <c r="C2779" s="6"/>
      <c r="D2779" s="4"/>
      <c r="E2779" s="4"/>
      <c r="F2779" s="4"/>
      <c r="G2779" s="4"/>
      <c r="H2779" s="4"/>
      <c r="I2779" s="4"/>
      <c r="J2779" s="4"/>
      <c r="K2779" s="4"/>
      <c r="L2779" s="4"/>
      <c r="M2779" s="4"/>
      <c r="N2779" s="4"/>
      <c r="O2779" s="4"/>
    </row>
    <row r="2780" spans="2:15" x14ac:dyDescent="0.2">
      <c r="B2780" s="4"/>
      <c r="C2780" s="6"/>
      <c r="D2780" s="4"/>
      <c r="E2780" s="4"/>
      <c r="F2780" s="4"/>
      <c r="G2780" s="4"/>
      <c r="H2780" s="4"/>
      <c r="I2780" s="4"/>
      <c r="J2780" s="4"/>
      <c r="K2780" s="4"/>
      <c r="L2780" s="4"/>
      <c r="M2780" s="4"/>
      <c r="N2780" s="4"/>
      <c r="O2780" s="4"/>
    </row>
    <row r="2781" spans="2:15" x14ac:dyDescent="0.2">
      <c r="B2781" s="4"/>
      <c r="C2781" s="6"/>
      <c r="D2781" s="4"/>
      <c r="E2781" s="4"/>
      <c r="F2781" s="4"/>
      <c r="G2781" s="4"/>
      <c r="H2781" s="4"/>
      <c r="I2781" s="4"/>
      <c r="J2781" s="4"/>
      <c r="K2781" s="4"/>
      <c r="L2781" s="4"/>
      <c r="M2781" s="4"/>
      <c r="N2781" s="4"/>
      <c r="O2781" s="4"/>
    </row>
    <row r="2782" spans="2:15" x14ac:dyDescent="0.2">
      <c r="B2782" s="4"/>
      <c r="C2782" s="6"/>
      <c r="D2782" s="4"/>
      <c r="E2782" s="4"/>
      <c r="F2782" s="4"/>
      <c r="G2782" s="4"/>
      <c r="H2782" s="4"/>
      <c r="I2782" s="4"/>
      <c r="J2782" s="4"/>
      <c r="K2782" s="4"/>
      <c r="L2782" s="4"/>
      <c r="M2782" s="4"/>
      <c r="N2782" s="4"/>
      <c r="O2782" s="4"/>
    </row>
    <row r="2783" spans="2:15" x14ac:dyDescent="0.2">
      <c r="B2783" s="4"/>
      <c r="C2783" s="6"/>
      <c r="D2783" s="4"/>
      <c r="E2783" s="4"/>
      <c r="F2783" s="4"/>
      <c r="G2783" s="4"/>
      <c r="H2783" s="4"/>
      <c r="I2783" s="4"/>
      <c r="J2783" s="4"/>
      <c r="K2783" s="4"/>
      <c r="L2783" s="4"/>
      <c r="M2783" s="4"/>
      <c r="N2783" s="4"/>
      <c r="O2783" s="4"/>
    </row>
    <row r="2784" spans="2:15" x14ac:dyDescent="0.2">
      <c r="B2784" s="4"/>
      <c r="C2784" s="6"/>
      <c r="D2784" s="4"/>
      <c r="E2784" s="4"/>
      <c r="F2784" s="4"/>
      <c r="G2784" s="4"/>
      <c r="H2784" s="4"/>
      <c r="I2784" s="4"/>
      <c r="J2784" s="4"/>
      <c r="K2784" s="4"/>
      <c r="L2784" s="4"/>
      <c r="M2784" s="4"/>
      <c r="N2784" s="4"/>
      <c r="O2784" s="4"/>
    </row>
    <row r="2785" spans="2:15" x14ac:dyDescent="0.2">
      <c r="B2785" s="4"/>
      <c r="C2785" s="6"/>
      <c r="D2785" s="4"/>
      <c r="E2785" s="4"/>
      <c r="F2785" s="4"/>
      <c r="G2785" s="4"/>
      <c r="H2785" s="4"/>
      <c r="I2785" s="4"/>
      <c r="J2785" s="4"/>
      <c r="K2785" s="4"/>
      <c r="L2785" s="4"/>
      <c r="M2785" s="4"/>
      <c r="N2785" s="4"/>
      <c r="O2785" s="4"/>
    </row>
    <row r="2786" spans="2:15" x14ac:dyDescent="0.2">
      <c r="B2786" s="4"/>
      <c r="C2786" s="6"/>
      <c r="D2786" s="4"/>
      <c r="E2786" s="4"/>
      <c r="F2786" s="4"/>
      <c r="G2786" s="4"/>
      <c r="H2786" s="4"/>
      <c r="I2786" s="4"/>
      <c r="J2786" s="4"/>
      <c r="K2786" s="4"/>
      <c r="L2786" s="4"/>
      <c r="M2786" s="4"/>
      <c r="N2786" s="4"/>
      <c r="O2786" s="4"/>
    </row>
    <row r="2787" spans="2:15" x14ac:dyDescent="0.2">
      <c r="B2787" s="4"/>
      <c r="C2787" s="6"/>
      <c r="D2787" s="4"/>
      <c r="E2787" s="4"/>
      <c r="F2787" s="4"/>
      <c r="G2787" s="4"/>
      <c r="H2787" s="4"/>
      <c r="I2787" s="4"/>
      <c r="J2787" s="4"/>
      <c r="K2787" s="4"/>
      <c r="L2787" s="4"/>
      <c r="M2787" s="4"/>
      <c r="N2787" s="4"/>
      <c r="O2787" s="4"/>
    </row>
    <row r="2788" spans="2:15" x14ac:dyDescent="0.2">
      <c r="B2788" s="4"/>
      <c r="C2788" s="6"/>
      <c r="D2788" s="4"/>
      <c r="E2788" s="4"/>
      <c r="F2788" s="4"/>
      <c r="G2788" s="4"/>
      <c r="H2788" s="4"/>
      <c r="I2788" s="4"/>
      <c r="J2788" s="4"/>
      <c r="K2788" s="4"/>
      <c r="L2788" s="4"/>
      <c r="M2788" s="4"/>
      <c r="N2788" s="4"/>
      <c r="O2788" s="4"/>
    </row>
    <row r="2789" spans="2:15" x14ac:dyDescent="0.2">
      <c r="B2789" s="4"/>
      <c r="C2789" s="6"/>
      <c r="D2789" s="4"/>
      <c r="E2789" s="4"/>
      <c r="F2789" s="4"/>
      <c r="G2789" s="4"/>
      <c r="H2789" s="4"/>
      <c r="I2789" s="4"/>
      <c r="J2789" s="4"/>
      <c r="K2789" s="4"/>
      <c r="L2789" s="4"/>
      <c r="M2789" s="4"/>
      <c r="N2789" s="4"/>
      <c r="O2789" s="4"/>
    </row>
    <row r="2790" spans="2:15" x14ac:dyDescent="0.2">
      <c r="B2790" s="4"/>
      <c r="C2790" s="6"/>
      <c r="D2790" s="4"/>
      <c r="E2790" s="4"/>
      <c r="F2790" s="4"/>
      <c r="G2790" s="4"/>
      <c r="H2790" s="4"/>
      <c r="I2790" s="4"/>
      <c r="J2790" s="4"/>
      <c r="K2790" s="4"/>
      <c r="L2790" s="4"/>
      <c r="M2790" s="4"/>
      <c r="N2790" s="4"/>
      <c r="O2790" s="4"/>
    </row>
    <row r="2791" spans="2:15" x14ac:dyDescent="0.2">
      <c r="B2791" s="4"/>
      <c r="C2791" s="6"/>
      <c r="D2791" s="4"/>
      <c r="E2791" s="4"/>
      <c r="F2791" s="4"/>
      <c r="G2791" s="4"/>
      <c r="H2791" s="4"/>
      <c r="I2791" s="4"/>
      <c r="J2791" s="4"/>
      <c r="K2791" s="4"/>
      <c r="L2791" s="4"/>
      <c r="M2791" s="4"/>
      <c r="N2791" s="4"/>
      <c r="O2791" s="4"/>
    </row>
    <row r="2792" spans="2:15" x14ac:dyDescent="0.2">
      <c r="B2792" s="4"/>
      <c r="C2792" s="6"/>
      <c r="D2792" s="4"/>
      <c r="E2792" s="4"/>
      <c r="F2792" s="4"/>
      <c r="G2792" s="4"/>
      <c r="H2792" s="4"/>
      <c r="I2792" s="4"/>
      <c r="J2792" s="4"/>
      <c r="K2792" s="4"/>
      <c r="L2792" s="4"/>
      <c r="M2792" s="4"/>
      <c r="N2792" s="4"/>
      <c r="O2792" s="4"/>
    </row>
    <row r="2793" spans="2:15" x14ac:dyDescent="0.2">
      <c r="B2793" s="4"/>
      <c r="C2793" s="6"/>
      <c r="D2793" s="4"/>
      <c r="E2793" s="4"/>
      <c r="F2793" s="4"/>
      <c r="G2793" s="4"/>
      <c r="H2793" s="4"/>
      <c r="I2793" s="4"/>
      <c r="J2793" s="4"/>
      <c r="K2793" s="4"/>
      <c r="L2793" s="4"/>
      <c r="M2793" s="4"/>
      <c r="N2793" s="4"/>
      <c r="O2793" s="4"/>
    </row>
    <row r="2794" spans="2:15" x14ac:dyDescent="0.2">
      <c r="B2794" s="4"/>
      <c r="C2794" s="6"/>
      <c r="D2794" s="4"/>
      <c r="E2794" s="4"/>
      <c r="F2794" s="4"/>
      <c r="G2794" s="4"/>
      <c r="H2794" s="4"/>
      <c r="I2794" s="4"/>
      <c r="J2794" s="4"/>
      <c r="K2794" s="4"/>
      <c r="L2794" s="4"/>
      <c r="M2794" s="4"/>
      <c r="N2794" s="4"/>
      <c r="O2794" s="4"/>
    </row>
    <row r="2795" spans="2:15" x14ac:dyDescent="0.2">
      <c r="B2795" s="4"/>
      <c r="C2795" s="6"/>
      <c r="D2795" s="4"/>
      <c r="E2795" s="4"/>
      <c r="F2795" s="4"/>
      <c r="G2795" s="4"/>
      <c r="H2795" s="4"/>
      <c r="I2795" s="4"/>
      <c r="J2795" s="4"/>
      <c r="K2795" s="4"/>
      <c r="L2795" s="4"/>
      <c r="M2795" s="4"/>
      <c r="N2795" s="4"/>
      <c r="O2795" s="4"/>
    </row>
    <row r="2796" spans="2:15" x14ac:dyDescent="0.2">
      <c r="B2796" s="4"/>
      <c r="C2796" s="6"/>
      <c r="D2796" s="4"/>
      <c r="E2796" s="4"/>
      <c r="F2796" s="4"/>
      <c r="G2796" s="4"/>
      <c r="H2796" s="4"/>
      <c r="I2796" s="4"/>
      <c r="J2796" s="4"/>
      <c r="K2796" s="4"/>
      <c r="L2796" s="4"/>
      <c r="M2796" s="4"/>
      <c r="N2796" s="4"/>
      <c r="O2796" s="4"/>
    </row>
    <row r="2797" spans="2:15" x14ac:dyDescent="0.2">
      <c r="B2797" s="4"/>
      <c r="C2797" s="6"/>
      <c r="D2797" s="4"/>
      <c r="E2797" s="4"/>
      <c r="F2797" s="4"/>
      <c r="G2797" s="4"/>
      <c r="H2797" s="4"/>
      <c r="I2797" s="4"/>
      <c r="J2797" s="4"/>
      <c r="K2797" s="4"/>
      <c r="L2797" s="4"/>
      <c r="M2797" s="4"/>
      <c r="N2797" s="4"/>
      <c r="O2797" s="4"/>
    </row>
    <row r="2798" spans="2:15" x14ac:dyDescent="0.2">
      <c r="B2798" s="4"/>
      <c r="C2798" s="6"/>
      <c r="D2798" s="4"/>
      <c r="E2798" s="4"/>
      <c r="F2798" s="4"/>
      <c r="G2798" s="4"/>
      <c r="H2798" s="4"/>
      <c r="I2798" s="4"/>
      <c r="J2798" s="4"/>
      <c r="K2798" s="4"/>
      <c r="L2798" s="4"/>
      <c r="M2798" s="4"/>
      <c r="N2798" s="4"/>
      <c r="O2798" s="4"/>
    </row>
    <row r="2799" spans="2:15" x14ac:dyDescent="0.2">
      <c r="B2799" s="4"/>
      <c r="C2799" s="6"/>
      <c r="D2799" s="4"/>
      <c r="E2799" s="4"/>
      <c r="F2799" s="4"/>
      <c r="G2799" s="4"/>
      <c r="H2799" s="4"/>
      <c r="I2799" s="4"/>
      <c r="J2799" s="4"/>
      <c r="K2799" s="4"/>
      <c r="L2799" s="4"/>
      <c r="M2799" s="4"/>
      <c r="N2799" s="4"/>
      <c r="O2799" s="4"/>
    </row>
    <row r="2800" spans="2:15" x14ac:dyDescent="0.2">
      <c r="B2800" s="4"/>
      <c r="C2800" s="6"/>
      <c r="D2800" s="4"/>
      <c r="E2800" s="4"/>
      <c r="F2800" s="4"/>
      <c r="G2800" s="4"/>
      <c r="H2800" s="4"/>
      <c r="I2800" s="4"/>
      <c r="J2800" s="4"/>
      <c r="K2800" s="4"/>
      <c r="L2800" s="4"/>
      <c r="M2800" s="4"/>
      <c r="N2800" s="4"/>
      <c r="O2800" s="4"/>
    </row>
    <row r="2801" spans="2:15" x14ac:dyDescent="0.2">
      <c r="B2801" s="4"/>
      <c r="C2801" s="6"/>
      <c r="D2801" s="4"/>
      <c r="E2801" s="4"/>
      <c r="F2801" s="4"/>
      <c r="G2801" s="4"/>
      <c r="H2801" s="4"/>
      <c r="I2801" s="4"/>
      <c r="J2801" s="4"/>
      <c r="K2801" s="4"/>
      <c r="L2801" s="4"/>
      <c r="M2801" s="4"/>
      <c r="N2801" s="4"/>
      <c r="O2801" s="4"/>
    </row>
    <row r="2802" spans="2:15" x14ac:dyDescent="0.2">
      <c r="B2802" s="4"/>
      <c r="C2802" s="6"/>
      <c r="D2802" s="4"/>
      <c r="E2802" s="4"/>
      <c r="F2802" s="4"/>
      <c r="G2802" s="4"/>
      <c r="H2802" s="4"/>
      <c r="I2802" s="4"/>
      <c r="J2802" s="4"/>
      <c r="K2802" s="4"/>
      <c r="L2802" s="4"/>
      <c r="M2802" s="4"/>
      <c r="N2802" s="4"/>
      <c r="O2802" s="4"/>
    </row>
    <row r="2803" spans="2:15" x14ac:dyDescent="0.2">
      <c r="B2803" s="4"/>
      <c r="C2803" s="6"/>
      <c r="D2803" s="4"/>
      <c r="E2803" s="4"/>
      <c r="F2803" s="4"/>
      <c r="G2803" s="4"/>
      <c r="H2803" s="4"/>
      <c r="I2803" s="4"/>
      <c r="J2803" s="4"/>
      <c r="K2803" s="4"/>
      <c r="L2803" s="4"/>
      <c r="M2803" s="4"/>
      <c r="N2803" s="4"/>
      <c r="O2803" s="4"/>
    </row>
    <row r="2804" spans="2:15" x14ac:dyDescent="0.2">
      <c r="B2804" s="4"/>
      <c r="C2804" s="6"/>
      <c r="D2804" s="4"/>
      <c r="E2804" s="4"/>
      <c r="F2804" s="4"/>
      <c r="G2804" s="4"/>
      <c r="H2804" s="4"/>
      <c r="I2804" s="4"/>
      <c r="J2804" s="4"/>
      <c r="K2804" s="4"/>
      <c r="L2804" s="4"/>
      <c r="M2804" s="4"/>
      <c r="N2804" s="4"/>
      <c r="O2804" s="4"/>
    </row>
    <row r="2805" spans="2:15" x14ac:dyDescent="0.2">
      <c r="B2805" s="4"/>
      <c r="C2805" s="6"/>
      <c r="D2805" s="4"/>
      <c r="E2805" s="4"/>
      <c r="F2805" s="4"/>
      <c r="G2805" s="4"/>
      <c r="H2805" s="4"/>
      <c r="I2805" s="4"/>
      <c r="J2805" s="4"/>
      <c r="K2805" s="4"/>
      <c r="L2805" s="4"/>
      <c r="M2805" s="4"/>
      <c r="N2805" s="4"/>
      <c r="O2805" s="4"/>
    </row>
    <row r="2806" spans="2:15" x14ac:dyDescent="0.2">
      <c r="B2806" s="4"/>
      <c r="C2806" s="6"/>
      <c r="D2806" s="4"/>
      <c r="E2806" s="4"/>
      <c r="F2806" s="4"/>
      <c r="G2806" s="4"/>
      <c r="H2806" s="4"/>
      <c r="I2806" s="4"/>
      <c r="J2806" s="4"/>
      <c r="K2806" s="4"/>
      <c r="L2806" s="4"/>
      <c r="M2806" s="4"/>
      <c r="N2806" s="4"/>
      <c r="O2806" s="4"/>
    </row>
    <row r="2807" spans="2:15" x14ac:dyDescent="0.2">
      <c r="B2807" s="4"/>
      <c r="C2807" s="6"/>
      <c r="D2807" s="4"/>
      <c r="E2807" s="4"/>
      <c r="F2807" s="4"/>
      <c r="G2807" s="4"/>
      <c r="H2807" s="4"/>
      <c r="I2807" s="4"/>
      <c r="J2807" s="4"/>
      <c r="K2807" s="4"/>
      <c r="L2807" s="4"/>
      <c r="M2807" s="4"/>
      <c r="N2807" s="4"/>
      <c r="O2807" s="4"/>
    </row>
    <row r="2808" spans="2:15" x14ac:dyDescent="0.2">
      <c r="B2808" s="4"/>
      <c r="C2808" s="6"/>
      <c r="D2808" s="4"/>
      <c r="E2808" s="4"/>
      <c r="F2808" s="4"/>
      <c r="G2808" s="4"/>
      <c r="H2808" s="4"/>
      <c r="I2808" s="4"/>
      <c r="J2808" s="4"/>
      <c r="K2808" s="4"/>
      <c r="L2808" s="4"/>
      <c r="M2808" s="4"/>
      <c r="N2808" s="4"/>
      <c r="O2808" s="4"/>
    </row>
    <row r="2809" spans="2:15" x14ac:dyDescent="0.2">
      <c r="B2809" s="4"/>
      <c r="C2809" s="6"/>
      <c r="D2809" s="4"/>
      <c r="E2809" s="4"/>
      <c r="F2809" s="4"/>
      <c r="G2809" s="4"/>
      <c r="H2809" s="4"/>
      <c r="I2809" s="4"/>
      <c r="J2809" s="4"/>
      <c r="K2809" s="4"/>
      <c r="L2809" s="4"/>
      <c r="M2809" s="4"/>
      <c r="N2809" s="4"/>
      <c r="O2809" s="4"/>
    </row>
    <row r="2810" spans="2:15" x14ac:dyDescent="0.2">
      <c r="B2810" s="4"/>
      <c r="C2810" s="6"/>
      <c r="D2810" s="4"/>
      <c r="E2810" s="4"/>
      <c r="F2810" s="4"/>
      <c r="G2810" s="4"/>
      <c r="H2810" s="4"/>
      <c r="I2810" s="4"/>
      <c r="J2810" s="4"/>
      <c r="K2810" s="4"/>
      <c r="L2810" s="4"/>
      <c r="M2810" s="4"/>
      <c r="N2810" s="4"/>
      <c r="O2810" s="4"/>
    </row>
    <row r="2811" spans="2:15" x14ac:dyDescent="0.2">
      <c r="B2811" s="4"/>
      <c r="C2811" s="6"/>
      <c r="D2811" s="4"/>
      <c r="E2811" s="4"/>
      <c r="F2811" s="4"/>
      <c r="G2811" s="4"/>
      <c r="H2811" s="4"/>
      <c r="I2811" s="4"/>
      <c r="J2811" s="4"/>
      <c r="K2811" s="4"/>
      <c r="L2811" s="4"/>
      <c r="M2811" s="4"/>
      <c r="N2811" s="4"/>
      <c r="O2811" s="4"/>
    </row>
    <row r="2812" spans="2:15" x14ac:dyDescent="0.2">
      <c r="B2812" s="4"/>
      <c r="C2812" s="6"/>
      <c r="D2812" s="4"/>
      <c r="E2812" s="4"/>
      <c r="F2812" s="4"/>
      <c r="G2812" s="4"/>
      <c r="H2812" s="4"/>
      <c r="I2812" s="4"/>
      <c r="J2812" s="4"/>
      <c r="K2812" s="4"/>
      <c r="L2812" s="4"/>
      <c r="M2812" s="4"/>
      <c r="N2812" s="4"/>
      <c r="O2812" s="4"/>
    </row>
    <row r="2813" spans="2:15" x14ac:dyDescent="0.2">
      <c r="B2813" s="4"/>
      <c r="C2813" s="6"/>
      <c r="D2813" s="4"/>
      <c r="E2813" s="4"/>
      <c r="F2813" s="4"/>
      <c r="G2813" s="4"/>
      <c r="H2813" s="4"/>
      <c r="I2813" s="4"/>
      <c r="J2813" s="4"/>
      <c r="K2813" s="4"/>
      <c r="L2813" s="4"/>
      <c r="M2813" s="4"/>
      <c r="N2813" s="4"/>
      <c r="O2813" s="4"/>
    </row>
    <row r="2814" spans="2:15" x14ac:dyDescent="0.2">
      <c r="B2814" s="4"/>
      <c r="C2814" s="6"/>
      <c r="D2814" s="4"/>
      <c r="E2814" s="4"/>
      <c r="F2814" s="4"/>
      <c r="G2814" s="4"/>
      <c r="H2814" s="4"/>
      <c r="I2814" s="4"/>
      <c r="J2814" s="4"/>
      <c r="K2814" s="4"/>
      <c r="L2814" s="4"/>
      <c r="M2814" s="4"/>
      <c r="N2814" s="4"/>
      <c r="O2814" s="4"/>
    </row>
    <row r="2815" spans="2:15" x14ac:dyDescent="0.2">
      <c r="B2815" s="4"/>
      <c r="C2815" s="6"/>
      <c r="D2815" s="4"/>
      <c r="E2815" s="4"/>
      <c r="F2815" s="4"/>
      <c r="G2815" s="4"/>
      <c r="H2815" s="4"/>
      <c r="I2815" s="4"/>
      <c r="J2815" s="4"/>
      <c r="K2815" s="4"/>
      <c r="L2815" s="4"/>
      <c r="M2815" s="4"/>
      <c r="N2815" s="4"/>
      <c r="O2815" s="4"/>
    </row>
    <row r="2816" spans="2:15" x14ac:dyDescent="0.2">
      <c r="B2816" s="4"/>
      <c r="C2816" s="6"/>
      <c r="D2816" s="4"/>
      <c r="E2816" s="4"/>
      <c r="F2816" s="4"/>
      <c r="G2816" s="4"/>
      <c r="H2816" s="4"/>
      <c r="I2816" s="4"/>
      <c r="J2816" s="4"/>
      <c r="K2816" s="4"/>
      <c r="L2816" s="4"/>
      <c r="M2816" s="4"/>
      <c r="N2816" s="4"/>
      <c r="O2816" s="4"/>
    </row>
    <row r="2817" spans="2:15" x14ac:dyDescent="0.2">
      <c r="B2817" s="4"/>
      <c r="C2817" s="6"/>
      <c r="D2817" s="4"/>
      <c r="E2817" s="4"/>
      <c r="F2817" s="4"/>
      <c r="G2817" s="4"/>
      <c r="H2817" s="4"/>
      <c r="I2817" s="4"/>
      <c r="J2817" s="4"/>
      <c r="K2817" s="4"/>
      <c r="L2817" s="4"/>
      <c r="M2817" s="4"/>
      <c r="N2817" s="4"/>
      <c r="O2817" s="4"/>
    </row>
    <row r="2818" spans="2:15" x14ac:dyDescent="0.2">
      <c r="B2818" s="4"/>
      <c r="C2818" s="6"/>
      <c r="D2818" s="4"/>
      <c r="E2818" s="4"/>
      <c r="F2818" s="4"/>
      <c r="G2818" s="4"/>
      <c r="H2818" s="4"/>
      <c r="I2818" s="4"/>
      <c r="J2818" s="4"/>
      <c r="K2818" s="4"/>
      <c r="L2818" s="4"/>
      <c r="M2818" s="4"/>
      <c r="N2818" s="4"/>
      <c r="O2818" s="4"/>
    </row>
    <row r="2819" spans="2:15" x14ac:dyDescent="0.2">
      <c r="B2819" s="4"/>
      <c r="C2819" s="6"/>
      <c r="D2819" s="4"/>
      <c r="E2819" s="4"/>
      <c r="F2819" s="4"/>
      <c r="G2819" s="4"/>
      <c r="H2819" s="4"/>
      <c r="I2819" s="4"/>
      <c r="J2819" s="4"/>
      <c r="K2819" s="4"/>
      <c r="L2819" s="4"/>
      <c r="M2819" s="4"/>
      <c r="N2819" s="4"/>
      <c r="O2819" s="4"/>
    </row>
    <row r="2820" spans="2:15" x14ac:dyDescent="0.2">
      <c r="B2820" s="4"/>
      <c r="C2820" s="6"/>
      <c r="D2820" s="4"/>
      <c r="E2820" s="4"/>
      <c r="F2820" s="4"/>
      <c r="G2820" s="4"/>
      <c r="H2820" s="4"/>
      <c r="I2820" s="4"/>
      <c r="J2820" s="4"/>
      <c r="K2820" s="4"/>
      <c r="L2820" s="4"/>
      <c r="M2820" s="4"/>
      <c r="N2820" s="4"/>
      <c r="O2820" s="4"/>
    </row>
    <row r="2821" spans="2:15" x14ac:dyDescent="0.2">
      <c r="B2821" s="4"/>
      <c r="C2821" s="6"/>
      <c r="D2821" s="4"/>
      <c r="E2821" s="4"/>
      <c r="F2821" s="4"/>
      <c r="G2821" s="4"/>
      <c r="H2821" s="4"/>
      <c r="I2821" s="4"/>
      <c r="J2821" s="4"/>
      <c r="K2821" s="4"/>
      <c r="L2821" s="4"/>
      <c r="M2821" s="4"/>
      <c r="N2821" s="4"/>
      <c r="O2821" s="4"/>
    </row>
    <row r="2822" spans="2:15" x14ac:dyDescent="0.2">
      <c r="B2822" s="4"/>
      <c r="C2822" s="6"/>
      <c r="D2822" s="4"/>
      <c r="E2822" s="4"/>
      <c r="F2822" s="4"/>
      <c r="G2822" s="4"/>
      <c r="H2822" s="4"/>
      <c r="I2822" s="4"/>
      <c r="J2822" s="4"/>
      <c r="K2822" s="4"/>
      <c r="L2822" s="4"/>
      <c r="M2822" s="4"/>
      <c r="N2822" s="4"/>
      <c r="O2822" s="4"/>
    </row>
    <row r="2823" spans="2:15" x14ac:dyDescent="0.2">
      <c r="B2823" s="4"/>
      <c r="C2823" s="6"/>
      <c r="D2823" s="4"/>
      <c r="E2823" s="4"/>
      <c r="F2823" s="4"/>
      <c r="G2823" s="4"/>
      <c r="H2823" s="4"/>
      <c r="I2823" s="4"/>
      <c r="J2823" s="4"/>
      <c r="K2823" s="4"/>
      <c r="L2823" s="4"/>
      <c r="M2823" s="4"/>
      <c r="N2823" s="4"/>
      <c r="O2823" s="4"/>
    </row>
    <row r="2824" spans="2:15" x14ac:dyDescent="0.2">
      <c r="B2824" s="4"/>
      <c r="C2824" s="6"/>
      <c r="D2824" s="4"/>
      <c r="E2824" s="4"/>
      <c r="F2824" s="4"/>
      <c r="G2824" s="4"/>
      <c r="H2824" s="4"/>
      <c r="I2824" s="4"/>
      <c r="J2824" s="4"/>
      <c r="K2824" s="4"/>
      <c r="L2824" s="4"/>
      <c r="M2824" s="4"/>
      <c r="N2824" s="4"/>
      <c r="O2824" s="4"/>
    </row>
    <row r="2825" spans="2:15" x14ac:dyDescent="0.2">
      <c r="B2825" s="4"/>
      <c r="C2825" s="6"/>
      <c r="D2825" s="4"/>
      <c r="E2825" s="4"/>
      <c r="F2825" s="4"/>
      <c r="G2825" s="4"/>
      <c r="H2825" s="4"/>
      <c r="I2825" s="4"/>
      <c r="J2825" s="4"/>
      <c r="K2825" s="4"/>
      <c r="L2825" s="4"/>
      <c r="M2825" s="4"/>
      <c r="N2825" s="4"/>
      <c r="O2825" s="4"/>
    </row>
    <row r="2826" spans="2:15" x14ac:dyDescent="0.2">
      <c r="B2826" s="4"/>
      <c r="C2826" s="6"/>
      <c r="D2826" s="4"/>
      <c r="E2826" s="4"/>
      <c r="F2826" s="4"/>
      <c r="G2826" s="4"/>
      <c r="H2826" s="4"/>
      <c r="I2826" s="4"/>
      <c r="J2826" s="4"/>
      <c r="K2826" s="4"/>
      <c r="L2826" s="4"/>
      <c r="M2826" s="4"/>
      <c r="N2826" s="4"/>
      <c r="O2826" s="4"/>
    </row>
    <row r="2827" spans="2:15" x14ac:dyDescent="0.2">
      <c r="B2827" s="4"/>
      <c r="C2827" s="6"/>
      <c r="D2827" s="4"/>
      <c r="E2827" s="4"/>
      <c r="F2827" s="4"/>
      <c r="G2827" s="4"/>
      <c r="H2827" s="4"/>
      <c r="I2827" s="4"/>
      <c r="J2827" s="4"/>
      <c r="K2827" s="4"/>
      <c r="L2827" s="4"/>
      <c r="M2827" s="4"/>
      <c r="N2827" s="4"/>
      <c r="O2827" s="4"/>
    </row>
    <row r="2828" spans="2:15" x14ac:dyDescent="0.2">
      <c r="B2828" s="4"/>
      <c r="C2828" s="6"/>
      <c r="D2828" s="4"/>
      <c r="E2828" s="4"/>
      <c r="F2828" s="4"/>
      <c r="G2828" s="4"/>
      <c r="H2828" s="4"/>
      <c r="I2828" s="4"/>
      <c r="J2828" s="4"/>
      <c r="K2828" s="4"/>
      <c r="L2828" s="4"/>
      <c r="M2828" s="4"/>
      <c r="N2828" s="4"/>
      <c r="O2828" s="4"/>
    </row>
    <row r="2829" spans="2:15" x14ac:dyDescent="0.2">
      <c r="B2829" s="4"/>
      <c r="C2829" s="6"/>
      <c r="D2829" s="4"/>
      <c r="E2829" s="4"/>
      <c r="F2829" s="4"/>
      <c r="G2829" s="4"/>
      <c r="H2829" s="4"/>
      <c r="I2829" s="4"/>
      <c r="J2829" s="4"/>
      <c r="K2829" s="4"/>
      <c r="L2829" s="4"/>
      <c r="M2829" s="4"/>
      <c r="N2829" s="4"/>
      <c r="O2829" s="4"/>
    </row>
    <row r="2830" spans="2:15" x14ac:dyDescent="0.2">
      <c r="B2830" s="4"/>
      <c r="C2830" s="6"/>
      <c r="D2830" s="4"/>
      <c r="E2830" s="4"/>
      <c r="F2830" s="4"/>
      <c r="G2830" s="4"/>
      <c r="H2830" s="4"/>
      <c r="I2830" s="4"/>
      <c r="J2830" s="4"/>
      <c r="K2830" s="4"/>
      <c r="L2830" s="4"/>
      <c r="M2830" s="4"/>
      <c r="N2830" s="4"/>
      <c r="O2830" s="4"/>
    </row>
    <row r="2831" spans="2:15" x14ac:dyDescent="0.2">
      <c r="B2831" s="4"/>
      <c r="C2831" s="6"/>
      <c r="D2831" s="4"/>
      <c r="E2831" s="4"/>
      <c r="F2831" s="4"/>
      <c r="G2831" s="4"/>
      <c r="H2831" s="4"/>
      <c r="I2831" s="4"/>
      <c r="J2831" s="4"/>
      <c r="K2831" s="4"/>
      <c r="L2831" s="4"/>
      <c r="M2831" s="4"/>
      <c r="N2831" s="4"/>
      <c r="O2831" s="4"/>
    </row>
    <row r="2832" spans="2:15" x14ac:dyDescent="0.2">
      <c r="B2832" s="4"/>
      <c r="C2832" s="6"/>
      <c r="D2832" s="4"/>
      <c r="E2832" s="4"/>
      <c r="F2832" s="4"/>
      <c r="G2832" s="4"/>
      <c r="H2832" s="4"/>
      <c r="I2832" s="4"/>
      <c r="J2832" s="4"/>
      <c r="K2832" s="4"/>
      <c r="L2832" s="4"/>
      <c r="M2832" s="4"/>
      <c r="N2832" s="4"/>
      <c r="O2832" s="4"/>
    </row>
    <row r="2833" spans="2:15" x14ac:dyDescent="0.2">
      <c r="B2833" s="4"/>
      <c r="C2833" s="6"/>
      <c r="D2833" s="4"/>
      <c r="E2833" s="4"/>
      <c r="F2833" s="4"/>
      <c r="G2833" s="4"/>
      <c r="H2833" s="4"/>
      <c r="I2833" s="4"/>
      <c r="J2833" s="4"/>
      <c r="K2833" s="4"/>
      <c r="L2833" s="4"/>
      <c r="M2833" s="4"/>
      <c r="N2833" s="4"/>
      <c r="O2833" s="4"/>
    </row>
    <row r="2834" spans="2:15" x14ac:dyDescent="0.2">
      <c r="B2834" s="4"/>
      <c r="C2834" s="6"/>
      <c r="D2834" s="4"/>
      <c r="E2834" s="4"/>
      <c r="F2834" s="4"/>
      <c r="G2834" s="4"/>
      <c r="H2834" s="4"/>
      <c r="I2834" s="4"/>
      <c r="J2834" s="4"/>
      <c r="K2834" s="4"/>
      <c r="L2834" s="4"/>
      <c r="M2834" s="4"/>
      <c r="N2834" s="4"/>
      <c r="O2834" s="4"/>
    </row>
    <row r="2835" spans="2:15" x14ac:dyDescent="0.2">
      <c r="B2835" s="4"/>
      <c r="C2835" s="6"/>
      <c r="D2835" s="4"/>
      <c r="E2835" s="4"/>
      <c r="F2835" s="4"/>
      <c r="G2835" s="4"/>
      <c r="H2835" s="4"/>
      <c r="I2835" s="4"/>
      <c r="J2835" s="4"/>
      <c r="K2835" s="4"/>
      <c r="L2835" s="4"/>
      <c r="M2835" s="4"/>
      <c r="N2835" s="4"/>
      <c r="O2835" s="4"/>
    </row>
    <row r="2836" spans="2:15" x14ac:dyDescent="0.2">
      <c r="B2836" s="4"/>
      <c r="C2836" s="6"/>
      <c r="D2836" s="4"/>
      <c r="E2836" s="4"/>
      <c r="F2836" s="4"/>
      <c r="G2836" s="4"/>
      <c r="H2836" s="4"/>
      <c r="I2836" s="4"/>
      <c r="J2836" s="4"/>
      <c r="K2836" s="4"/>
      <c r="L2836" s="4"/>
      <c r="M2836" s="4"/>
      <c r="N2836" s="4"/>
      <c r="O2836" s="4"/>
    </row>
    <row r="2837" spans="2:15" x14ac:dyDescent="0.2">
      <c r="B2837" s="4"/>
      <c r="C2837" s="6"/>
      <c r="D2837" s="4"/>
      <c r="E2837" s="4"/>
      <c r="F2837" s="4"/>
      <c r="G2837" s="4"/>
      <c r="H2837" s="4"/>
      <c r="I2837" s="4"/>
      <c r="J2837" s="4"/>
      <c r="K2837" s="4"/>
      <c r="L2837" s="4"/>
      <c r="M2837" s="4"/>
      <c r="N2837" s="4"/>
      <c r="O2837" s="4"/>
    </row>
    <row r="2838" spans="2:15" x14ac:dyDescent="0.2">
      <c r="B2838" s="4"/>
      <c r="C2838" s="6"/>
      <c r="D2838" s="4"/>
      <c r="E2838" s="4"/>
      <c r="F2838" s="4"/>
      <c r="G2838" s="4"/>
      <c r="H2838" s="4"/>
      <c r="I2838" s="4"/>
      <c r="J2838" s="4"/>
      <c r="K2838" s="4"/>
      <c r="L2838" s="4"/>
      <c r="M2838" s="4"/>
      <c r="N2838" s="4"/>
      <c r="O2838" s="4"/>
    </row>
    <row r="2839" spans="2:15" x14ac:dyDescent="0.2">
      <c r="B2839" s="4"/>
      <c r="C2839" s="6"/>
      <c r="D2839" s="4"/>
      <c r="E2839" s="4"/>
      <c r="F2839" s="4"/>
      <c r="G2839" s="4"/>
      <c r="H2839" s="4"/>
      <c r="I2839" s="4"/>
      <c r="J2839" s="4"/>
      <c r="K2839" s="4"/>
      <c r="L2839" s="4"/>
      <c r="M2839" s="4"/>
      <c r="N2839" s="4"/>
      <c r="O2839" s="4"/>
    </row>
    <row r="2840" spans="2:15" x14ac:dyDescent="0.2">
      <c r="B2840" s="4"/>
      <c r="C2840" s="6"/>
      <c r="D2840" s="4"/>
      <c r="E2840" s="4"/>
      <c r="F2840" s="4"/>
      <c r="G2840" s="4"/>
      <c r="H2840" s="4"/>
      <c r="I2840" s="4"/>
      <c r="J2840" s="4"/>
      <c r="K2840" s="4"/>
      <c r="L2840" s="4"/>
      <c r="M2840" s="4"/>
      <c r="N2840" s="4"/>
      <c r="O2840" s="4"/>
    </row>
    <row r="2841" spans="2:15" x14ac:dyDescent="0.2">
      <c r="B2841" s="4"/>
      <c r="C2841" s="6"/>
      <c r="D2841" s="4"/>
      <c r="E2841" s="4"/>
      <c r="F2841" s="4"/>
      <c r="G2841" s="4"/>
      <c r="H2841" s="4"/>
      <c r="I2841" s="4"/>
      <c r="J2841" s="4"/>
      <c r="K2841" s="4"/>
      <c r="L2841" s="4"/>
      <c r="M2841" s="4"/>
      <c r="N2841" s="4"/>
      <c r="O2841" s="4"/>
    </row>
    <row r="2842" spans="2:15" x14ac:dyDescent="0.2">
      <c r="B2842" s="4"/>
      <c r="C2842" s="6"/>
      <c r="D2842" s="4"/>
      <c r="E2842" s="4"/>
      <c r="F2842" s="4"/>
      <c r="G2842" s="4"/>
      <c r="H2842" s="4"/>
      <c r="I2842" s="4"/>
      <c r="J2842" s="4"/>
      <c r="K2842" s="4"/>
      <c r="L2842" s="4"/>
      <c r="M2842" s="4"/>
      <c r="N2842" s="4"/>
      <c r="O2842" s="4"/>
    </row>
    <row r="2843" spans="2:15" x14ac:dyDescent="0.2">
      <c r="B2843" s="4"/>
      <c r="C2843" s="6"/>
      <c r="D2843" s="4"/>
      <c r="E2843" s="4"/>
      <c r="F2843" s="4"/>
      <c r="G2843" s="4"/>
      <c r="H2843" s="4"/>
      <c r="I2843" s="4"/>
      <c r="J2843" s="4"/>
      <c r="K2843" s="4"/>
      <c r="L2843" s="4"/>
      <c r="M2843" s="4"/>
      <c r="N2843" s="4"/>
      <c r="O2843" s="4"/>
    </row>
    <row r="2844" spans="2:15" x14ac:dyDescent="0.2">
      <c r="B2844" s="4"/>
      <c r="C2844" s="6"/>
      <c r="D2844" s="4"/>
      <c r="E2844" s="4"/>
      <c r="F2844" s="4"/>
      <c r="G2844" s="4"/>
      <c r="H2844" s="4"/>
      <c r="I2844" s="4"/>
      <c r="J2844" s="4"/>
      <c r="K2844" s="4"/>
      <c r="L2844" s="4"/>
      <c r="M2844" s="4"/>
      <c r="N2844" s="4"/>
      <c r="O2844" s="4"/>
    </row>
    <row r="2845" spans="2:15" x14ac:dyDescent="0.2">
      <c r="B2845" s="4"/>
      <c r="C2845" s="6"/>
      <c r="D2845" s="4"/>
      <c r="E2845" s="4"/>
      <c r="F2845" s="4"/>
      <c r="G2845" s="4"/>
      <c r="H2845" s="4"/>
      <c r="I2845" s="4"/>
      <c r="J2845" s="4"/>
      <c r="K2845" s="4"/>
      <c r="L2845" s="4"/>
      <c r="M2845" s="4"/>
      <c r="N2845" s="4"/>
      <c r="O2845" s="4"/>
    </row>
    <row r="2846" spans="2:15" x14ac:dyDescent="0.2">
      <c r="B2846" s="4"/>
      <c r="C2846" s="6"/>
      <c r="D2846" s="4"/>
      <c r="E2846" s="4"/>
      <c r="F2846" s="4"/>
      <c r="G2846" s="4"/>
      <c r="H2846" s="4"/>
      <c r="I2846" s="4"/>
      <c r="J2846" s="4"/>
      <c r="K2846" s="4"/>
      <c r="L2846" s="4"/>
      <c r="M2846" s="4"/>
      <c r="N2846" s="4"/>
      <c r="O2846" s="4"/>
    </row>
    <row r="2847" spans="2:15" x14ac:dyDescent="0.2">
      <c r="B2847" s="4"/>
      <c r="C2847" s="6"/>
      <c r="D2847" s="4"/>
      <c r="E2847" s="4"/>
      <c r="F2847" s="4"/>
      <c r="G2847" s="4"/>
      <c r="H2847" s="4"/>
      <c r="I2847" s="4"/>
      <c r="J2847" s="4"/>
      <c r="K2847" s="4"/>
      <c r="L2847" s="4"/>
      <c r="M2847" s="4"/>
      <c r="N2847" s="4"/>
      <c r="O2847" s="4"/>
    </row>
    <row r="2848" spans="2:15" x14ac:dyDescent="0.2">
      <c r="B2848" s="4"/>
      <c r="C2848" s="6"/>
      <c r="D2848" s="4"/>
      <c r="E2848" s="4"/>
      <c r="F2848" s="4"/>
      <c r="G2848" s="4"/>
      <c r="H2848" s="4"/>
      <c r="I2848" s="4"/>
      <c r="J2848" s="4"/>
      <c r="K2848" s="4"/>
      <c r="L2848" s="4"/>
      <c r="M2848" s="4"/>
      <c r="N2848" s="4"/>
      <c r="O2848" s="4"/>
    </row>
    <row r="2849" spans="2:15" x14ac:dyDescent="0.2">
      <c r="B2849" s="4"/>
      <c r="C2849" s="6"/>
      <c r="D2849" s="4"/>
      <c r="E2849" s="4"/>
      <c r="F2849" s="4"/>
      <c r="G2849" s="4"/>
      <c r="H2849" s="4"/>
      <c r="I2849" s="4"/>
      <c r="J2849" s="4"/>
      <c r="K2849" s="4"/>
      <c r="L2849" s="4"/>
      <c r="M2849" s="4"/>
      <c r="N2849" s="4"/>
      <c r="O2849" s="4"/>
    </row>
    <row r="2850" spans="2:15" x14ac:dyDescent="0.2">
      <c r="B2850" s="4"/>
      <c r="C2850" s="6"/>
      <c r="D2850" s="4"/>
      <c r="E2850" s="4"/>
      <c r="F2850" s="4"/>
      <c r="G2850" s="4"/>
      <c r="H2850" s="4"/>
      <c r="I2850" s="4"/>
      <c r="J2850" s="4"/>
      <c r="K2850" s="4"/>
      <c r="L2850" s="4"/>
      <c r="M2850" s="4"/>
      <c r="N2850" s="4"/>
      <c r="O2850" s="4"/>
    </row>
    <row r="2851" spans="2:15" x14ac:dyDescent="0.2">
      <c r="B2851" s="4"/>
      <c r="C2851" s="6"/>
      <c r="D2851" s="4"/>
      <c r="E2851" s="4"/>
      <c r="F2851" s="4"/>
      <c r="G2851" s="4"/>
      <c r="H2851" s="4"/>
      <c r="I2851" s="4"/>
      <c r="J2851" s="4"/>
      <c r="K2851" s="4"/>
      <c r="L2851" s="4"/>
      <c r="M2851" s="4"/>
      <c r="N2851" s="4"/>
      <c r="O2851" s="4"/>
    </row>
    <row r="2852" spans="2:15" x14ac:dyDescent="0.2">
      <c r="B2852" s="4"/>
      <c r="C2852" s="6"/>
      <c r="D2852" s="4"/>
      <c r="E2852" s="4"/>
      <c r="F2852" s="4"/>
      <c r="G2852" s="4"/>
      <c r="H2852" s="4"/>
      <c r="I2852" s="4"/>
      <c r="J2852" s="4"/>
      <c r="K2852" s="4"/>
      <c r="L2852" s="4"/>
      <c r="M2852" s="4"/>
      <c r="N2852" s="4"/>
      <c r="O2852" s="4"/>
    </row>
    <row r="2853" spans="2:15" x14ac:dyDescent="0.2">
      <c r="B2853" s="4"/>
      <c r="C2853" s="6"/>
      <c r="D2853" s="4"/>
      <c r="E2853" s="4"/>
      <c r="F2853" s="4"/>
      <c r="G2853" s="4"/>
      <c r="H2853" s="4"/>
      <c r="I2853" s="4"/>
      <c r="J2853" s="4"/>
      <c r="K2853" s="4"/>
      <c r="L2853" s="4"/>
      <c r="M2853" s="4"/>
      <c r="N2853" s="4"/>
      <c r="O2853" s="4"/>
    </row>
    <row r="2854" spans="2:15" x14ac:dyDescent="0.2">
      <c r="B2854" s="4"/>
      <c r="C2854" s="6"/>
      <c r="D2854" s="4"/>
      <c r="E2854" s="4"/>
      <c r="F2854" s="4"/>
      <c r="G2854" s="4"/>
      <c r="H2854" s="4"/>
      <c r="I2854" s="4"/>
      <c r="J2854" s="4"/>
      <c r="K2854" s="4"/>
      <c r="L2854" s="4"/>
      <c r="M2854" s="4"/>
      <c r="N2854" s="4"/>
      <c r="O2854" s="4"/>
    </row>
    <row r="2855" spans="2:15" x14ac:dyDescent="0.2">
      <c r="B2855" s="4"/>
      <c r="C2855" s="6"/>
      <c r="D2855" s="4"/>
      <c r="E2855" s="4"/>
      <c r="F2855" s="4"/>
      <c r="G2855" s="4"/>
      <c r="H2855" s="4"/>
      <c r="I2855" s="4"/>
      <c r="J2855" s="4"/>
      <c r="K2855" s="4"/>
      <c r="L2855" s="4"/>
      <c r="M2855" s="4"/>
      <c r="N2855" s="4"/>
      <c r="O2855" s="4"/>
    </row>
    <row r="2856" spans="2:15" x14ac:dyDescent="0.2">
      <c r="B2856" s="4"/>
      <c r="C2856" s="6"/>
      <c r="D2856" s="4"/>
      <c r="E2856" s="4"/>
      <c r="F2856" s="4"/>
      <c r="G2856" s="4"/>
      <c r="H2856" s="4"/>
      <c r="I2856" s="4"/>
      <c r="J2856" s="4"/>
      <c r="K2856" s="4"/>
      <c r="L2856" s="4"/>
      <c r="M2856" s="4"/>
      <c r="N2856" s="4"/>
      <c r="O2856" s="4"/>
    </row>
    <row r="2857" spans="2:15" x14ac:dyDescent="0.2">
      <c r="B2857" s="4"/>
      <c r="C2857" s="6"/>
      <c r="D2857" s="4"/>
      <c r="E2857" s="4"/>
      <c r="F2857" s="4"/>
      <c r="G2857" s="4"/>
      <c r="H2857" s="4"/>
      <c r="I2857" s="4"/>
      <c r="J2857" s="4"/>
      <c r="K2857" s="4"/>
      <c r="L2857" s="4"/>
      <c r="M2857" s="4"/>
      <c r="N2857" s="4"/>
      <c r="O2857" s="4"/>
    </row>
    <row r="2858" spans="2:15" x14ac:dyDescent="0.2">
      <c r="B2858" s="4"/>
      <c r="C2858" s="6"/>
      <c r="D2858" s="4"/>
      <c r="E2858" s="4"/>
      <c r="F2858" s="4"/>
      <c r="G2858" s="4"/>
      <c r="H2858" s="4"/>
      <c r="I2858" s="4"/>
      <c r="J2858" s="4"/>
      <c r="K2858" s="4"/>
      <c r="L2858" s="4"/>
      <c r="M2858" s="4"/>
      <c r="N2858" s="4"/>
      <c r="O2858" s="4"/>
    </row>
    <row r="2859" spans="2:15" x14ac:dyDescent="0.2">
      <c r="B2859" s="4"/>
      <c r="C2859" s="6"/>
      <c r="D2859" s="4"/>
      <c r="E2859" s="4"/>
      <c r="F2859" s="4"/>
      <c r="G2859" s="4"/>
      <c r="H2859" s="4"/>
      <c r="I2859" s="4"/>
      <c r="J2859" s="4"/>
      <c r="K2859" s="4"/>
      <c r="L2859" s="4"/>
      <c r="M2859" s="4"/>
      <c r="N2859" s="4"/>
      <c r="O2859" s="4"/>
    </row>
    <row r="2860" spans="2:15" x14ac:dyDescent="0.2">
      <c r="B2860" s="4"/>
      <c r="C2860" s="6"/>
      <c r="D2860" s="4"/>
      <c r="E2860" s="4"/>
      <c r="F2860" s="4"/>
      <c r="G2860" s="4"/>
      <c r="H2860" s="4"/>
      <c r="I2860" s="4"/>
      <c r="J2860" s="4"/>
      <c r="K2860" s="4"/>
      <c r="L2860" s="4"/>
      <c r="M2860" s="4"/>
      <c r="N2860" s="4"/>
      <c r="O2860" s="4"/>
    </row>
    <row r="2861" spans="2:15" x14ac:dyDescent="0.2">
      <c r="B2861" s="4"/>
      <c r="C2861" s="6"/>
      <c r="D2861" s="4"/>
      <c r="E2861" s="4"/>
      <c r="F2861" s="4"/>
      <c r="G2861" s="4"/>
      <c r="H2861" s="4"/>
      <c r="I2861" s="4"/>
      <c r="J2861" s="4"/>
      <c r="K2861" s="4"/>
      <c r="L2861" s="4"/>
      <c r="M2861" s="4"/>
      <c r="N2861" s="4"/>
      <c r="O2861" s="4"/>
    </row>
    <row r="2862" spans="2:15" x14ac:dyDescent="0.2">
      <c r="B2862" s="4"/>
      <c r="C2862" s="6"/>
      <c r="D2862" s="4"/>
      <c r="E2862" s="4"/>
      <c r="F2862" s="4"/>
      <c r="G2862" s="4"/>
      <c r="H2862" s="4"/>
      <c r="I2862" s="4"/>
      <c r="J2862" s="4"/>
      <c r="K2862" s="4"/>
      <c r="L2862" s="4"/>
      <c r="M2862" s="4"/>
      <c r="N2862" s="4"/>
      <c r="O2862" s="4"/>
    </row>
    <row r="2863" spans="2:15" x14ac:dyDescent="0.2">
      <c r="B2863" s="4"/>
      <c r="C2863" s="6"/>
      <c r="D2863" s="4"/>
      <c r="E2863" s="4"/>
      <c r="F2863" s="4"/>
      <c r="G2863" s="4"/>
      <c r="H2863" s="4"/>
      <c r="I2863" s="4"/>
      <c r="J2863" s="4"/>
      <c r="K2863" s="4"/>
      <c r="L2863" s="4"/>
      <c r="M2863" s="4"/>
      <c r="N2863" s="4"/>
      <c r="O2863" s="4"/>
    </row>
    <row r="2864" spans="2:15" x14ac:dyDescent="0.2">
      <c r="B2864" s="4"/>
      <c r="C2864" s="6"/>
      <c r="D2864" s="4"/>
      <c r="E2864" s="4"/>
      <c r="F2864" s="4"/>
      <c r="G2864" s="4"/>
      <c r="H2864" s="4"/>
      <c r="I2864" s="4"/>
      <c r="J2864" s="4"/>
      <c r="K2864" s="4"/>
      <c r="L2864" s="4"/>
      <c r="M2864" s="4"/>
      <c r="N2864" s="4"/>
      <c r="O2864" s="4"/>
    </row>
    <row r="2865" spans="2:15" x14ac:dyDescent="0.2">
      <c r="B2865" s="4"/>
      <c r="C2865" s="6"/>
      <c r="D2865" s="4"/>
      <c r="E2865" s="4"/>
      <c r="F2865" s="4"/>
      <c r="G2865" s="4"/>
      <c r="H2865" s="4"/>
      <c r="I2865" s="4"/>
      <c r="J2865" s="4"/>
      <c r="K2865" s="4"/>
      <c r="L2865" s="4"/>
      <c r="M2865" s="4"/>
      <c r="N2865" s="4"/>
      <c r="O2865" s="4"/>
    </row>
    <row r="2866" spans="2:15" x14ac:dyDescent="0.2">
      <c r="B2866" s="4"/>
      <c r="C2866" s="6"/>
      <c r="D2866" s="4"/>
      <c r="E2866" s="4"/>
      <c r="F2866" s="4"/>
      <c r="G2866" s="4"/>
      <c r="H2866" s="4"/>
      <c r="I2866" s="4"/>
      <c r="J2866" s="4"/>
      <c r="K2866" s="4"/>
      <c r="L2866" s="4"/>
      <c r="M2866" s="4"/>
      <c r="N2866" s="4"/>
      <c r="O2866" s="4"/>
    </row>
    <row r="2867" spans="2:15" x14ac:dyDescent="0.2">
      <c r="B2867" s="4"/>
      <c r="C2867" s="6"/>
      <c r="D2867" s="4"/>
      <c r="E2867" s="4"/>
      <c r="F2867" s="4"/>
      <c r="G2867" s="4"/>
      <c r="H2867" s="4"/>
      <c r="I2867" s="4"/>
      <c r="J2867" s="4"/>
      <c r="K2867" s="4"/>
      <c r="L2867" s="4"/>
      <c r="M2867" s="4"/>
      <c r="N2867" s="4"/>
      <c r="O2867" s="4"/>
    </row>
    <row r="2868" spans="2:15" x14ac:dyDescent="0.2">
      <c r="B2868" s="4"/>
      <c r="C2868" s="6"/>
      <c r="D2868" s="4"/>
      <c r="E2868" s="4"/>
      <c r="F2868" s="4"/>
      <c r="G2868" s="4"/>
      <c r="H2868" s="4"/>
      <c r="I2868" s="4"/>
      <c r="J2868" s="4"/>
      <c r="K2868" s="4"/>
      <c r="L2868" s="4"/>
      <c r="M2868" s="4"/>
      <c r="N2868" s="4"/>
      <c r="O2868" s="4"/>
    </row>
    <row r="2869" spans="2:15" x14ac:dyDescent="0.2">
      <c r="B2869" s="4"/>
      <c r="C2869" s="6"/>
      <c r="D2869" s="4"/>
      <c r="E2869" s="4"/>
      <c r="F2869" s="4"/>
      <c r="G2869" s="4"/>
      <c r="H2869" s="4"/>
      <c r="I2869" s="4"/>
      <c r="J2869" s="4"/>
      <c r="K2869" s="4"/>
      <c r="L2869" s="4"/>
      <c r="M2869" s="4"/>
      <c r="N2869" s="4"/>
      <c r="O2869" s="4"/>
    </row>
    <row r="2870" spans="2:15" x14ac:dyDescent="0.2">
      <c r="B2870" s="4"/>
      <c r="C2870" s="6"/>
      <c r="D2870" s="4"/>
      <c r="E2870" s="4"/>
      <c r="F2870" s="4"/>
      <c r="G2870" s="4"/>
      <c r="H2870" s="4"/>
      <c r="I2870" s="4"/>
      <c r="J2870" s="4"/>
      <c r="K2870" s="4"/>
      <c r="L2870" s="4"/>
      <c r="M2870" s="4"/>
      <c r="N2870" s="4"/>
      <c r="O2870" s="4"/>
    </row>
    <row r="2871" spans="2:15" x14ac:dyDescent="0.2">
      <c r="B2871" s="4"/>
      <c r="C2871" s="6"/>
      <c r="D2871" s="4"/>
      <c r="E2871" s="4"/>
      <c r="F2871" s="4"/>
      <c r="G2871" s="4"/>
      <c r="H2871" s="4"/>
      <c r="I2871" s="4"/>
      <c r="J2871" s="4"/>
      <c r="K2871" s="4"/>
      <c r="L2871" s="4"/>
      <c r="M2871" s="4"/>
      <c r="N2871" s="4"/>
      <c r="O2871" s="4"/>
    </row>
    <row r="2872" spans="2:15" x14ac:dyDescent="0.2">
      <c r="B2872" s="4"/>
      <c r="C2872" s="6"/>
      <c r="D2872" s="4"/>
      <c r="E2872" s="4"/>
      <c r="F2872" s="4"/>
      <c r="G2872" s="4"/>
      <c r="H2872" s="4"/>
      <c r="I2872" s="4"/>
      <c r="J2872" s="4"/>
      <c r="K2872" s="4"/>
      <c r="L2872" s="4"/>
      <c r="M2872" s="4"/>
      <c r="N2872" s="4"/>
      <c r="O2872" s="4"/>
    </row>
    <row r="2873" spans="2:15" x14ac:dyDescent="0.2">
      <c r="B2873" s="4"/>
      <c r="C2873" s="6"/>
      <c r="D2873" s="4"/>
      <c r="E2873" s="4"/>
      <c r="F2873" s="4"/>
      <c r="G2873" s="4"/>
      <c r="H2873" s="4"/>
      <c r="I2873" s="4"/>
      <c r="J2873" s="4"/>
      <c r="K2873" s="4"/>
      <c r="L2873" s="4"/>
      <c r="M2873" s="4"/>
      <c r="N2873" s="4"/>
      <c r="O2873" s="4"/>
    </row>
    <row r="2874" spans="2:15" x14ac:dyDescent="0.2">
      <c r="B2874" s="4"/>
      <c r="C2874" s="6"/>
      <c r="D2874" s="4"/>
      <c r="E2874" s="4"/>
      <c r="F2874" s="4"/>
      <c r="G2874" s="4"/>
      <c r="H2874" s="4"/>
      <c r="I2874" s="4"/>
      <c r="J2874" s="4"/>
      <c r="K2874" s="4"/>
      <c r="L2874" s="4"/>
      <c r="M2874" s="4"/>
      <c r="N2874" s="4"/>
      <c r="O2874" s="4"/>
    </row>
    <row r="2875" spans="2:15" x14ac:dyDescent="0.2">
      <c r="B2875" s="4"/>
      <c r="C2875" s="6"/>
      <c r="D2875" s="4"/>
      <c r="E2875" s="4"/>
      <c r="F2875" s="4"/>
      <c r="G2875" s="4"/>
      <c r="H2875" s="4"/>
      <c r="I2875" s="4"/>
      <c r="J2875" s="4"/>
      <c r="K2875" s="4"/>
      <c r="L2875" s="4"/>
      <c r="M2875" s="4"/>
      <c r="N2875" s="4"/>
      <c r="O2875" s="4"/>
    </row>
    <row r="2876" spans="2:15" x14ac:dyDescent="0.2">
      <c r="B2876" s="4"/>
      <c r="C2876" s="6"/>
      <c r="D2876" s="4"/>
      <c r="E2876" s="4"/>
      <c r="F2876" s="4"/>
      <c r="G2876" s="4"/>
      <c r="H2876" s="4"/>
      <c r="I2876" s="4"/>
      <c r="J2876" s="4"/>
      <c r="K2876" s="4"/>
      <c r="L2876" s="4"/>
      <c r="M2876" s="4"/>
      <c r="N2876" s="4"/>
      <c r="O2876" s="4"/>
    </row>
    <row r="2877" spans="2:15" x14ac:dyDescent="0.2">
      <c r="B2877" s="4"/>
      <c r="C2877" s="6"/>
      <c r="D2877" s="4"/>
      <c r="E2877" s="4"/>
      <c r="F2877" s="4"/>
      <c r="G2877" s="4"/>
      <c r="H2877" s="4"/>
      <c r="I2877" s="4"/>
      <c r="J2877" s="4"/>
      <c r="K2877" s="4"/>
      <c r="L2877" s="4"/>
      <c r="M2877" s="4"/>
      <c r="N2877" s="4"/>
      <c r="O2877" s="4"/>
    </row>
    <row r="2878" spans="2:15" x14ac:dyDescent="0.2">
      <c r="B2878" s="4"/>
      <c r="C2878" s="6"/>
      <c r="D2878" s="4"/>
      <c r="E2878" s="4"/>
      <c r="F2878" s="4"/>
      <c r="G2878" s="4"/>
      <c r="H2878" s="4"/>
      <c r="I2878" s="4"/>
      <c r="J2878" s="4"/>
      <c r="K2878" s="4"/>
      <c r="L2878" s="4"/>
      <c r="M2878" s="4"/>
      <c r="N2878" s="4"/>
      <c r="O2878" s="4"/>
    </row>
    <row r="2879" spans="2:15" x14ac:dyDescent="0.2">
      <c r="B2879" s="4"/>
      <c r="C2879" s="6"/>
      <c r="D2879" s="4"/>
      <c r="E2879" s="4"/>
      <c r="F2879" s="4"/>
      <c r="G2879" s="4"/>
      <c r="H2879" s="4"/>
      <c r="I2879" s="4"/>
      <c r="J2879" s="4"/>
      <c r="K2879" s="4"/>
      <c r="L2879" s="4"/>
      <c r="M2879" s="4"/>
      <c r="N2879" s="4"/>
      <c r="O2879" s="4"/>
    </row>
    <row r="2880" spans="2:15" x14ac:dyDescent="0.2">
      <c r="B2880" s="4"/>
      <c r="C2880" s="6"/>
      <c r="D2880" s="4"/>
      <c r="E2880" s="4"/>
      <c r="F2880" s="4"/>
      <c r="G2880" s="4"/>
      <c r="H2880" s="4"/>
      <c r="I2880" s="4"/>
      <c r="J2880" s="4"/>
      <c r="K2880" s="4"/>
      <c r="L2880" s="4"/>
      <c r="M2880" s="4"/>
      <c r="N2880" s="4"/>
      <c r="O2880" s="4"/>
    </row>
    <row r="2881" spans="2:15" x14ac:dyDescent="0.2">
      <c r="B2881" s="4"/>
      <c r="C2881" s="6"/>
      <c r="D2881" s="4"/>
      <c r="E2881" s="4"/>
      <c r="F2881" s="4"/>
      <c r="G2881" s="4"/>
      <c r="H2881" s="4"/>
      <c r="I2881" s="4"/>
      <c r="J2881" s="4"/>
      <c r="K2881" s="4"/>
      <c r="L2881" s="4"/>
      <c r="M2881" s="4"/>
      <c r="N2881" s="4"/>
      <c r="O2881" s="4"/>
    </row>
    <row r="2882" spans="2:15" x14ac:dyDescent="0.2">
      <c r="B2882" s="4"/>
      <c r="C2882" s="6"/>
      <c r="D2882" s="4"/>
      <c r="E2882" s="4"/>
      <c r="F2882" s="4"/>
      <c r="G2882" s="4"/>
      <c r="H2882" s="4"/>
      <c r="I2882" s="4"/>
      <c r="J2882" s="4"/>
      <c r="K2882" s="4"/>
      <c r="L2882" s="4"/>
      <c r="M2882" s="4"/>
      <c r="N2882" s="4"/>
      <c r="O2882" s="4"/>
    </row>
    <row r="2883" spans="2:15" x14ac:dyDescent="0.2">
      <c r="B2883" s="4"/>
      <c r="C2883" s="6"/>
      <c r="D2883" s="4"/>
      <c r="E2883" s="4"/>
      <c r="F2883" s="4"/>
      <c r="G2883" s="4"/>
      <c r="H2883" s="4"/>
      <c r="I2883" s="4"/>
      <c r="J2883" s="4"/>
      <c r="K2883" s="4"/>
      <c r="L2883" s="4"/>
      <c r="M2883" s="4"/>
      <c r="N2883" s="4"/>
      <c r="O2883" s="4"/>
    </row>
    <row r="2884" spans="2:15" x14ac:dyDescent="0.2">
      <c r="B2884" s="4"/>
      <c r="C2884" s="6"/>
      <c r="D2884" s="4"/>
      <c r="E2884" s="4"/>
      <c r="F2884" s="4"/>
      <c r="G2884" s="4"/>
      <c r="H2884" s="4"/>
      <c r="I2884" s="4"/>
      <c r="J2884" s="4"/>
      <c r="K2884" s="4"/>
      <c r="L2884" s="4"/>
      <c r="M2884" s="4"/>
      <c r="N2884" s="4"/>
      <c r="O2884" s="4"/>
    </row>
    <row r="2885" spans="2:15" x14ac:dyDescent="0.2">
      <c r="B2885" s="4"/>
      <c r="C2885" s="6"/>
      <c r="D2885" s="4"/>
      <c r="E2885" s="4"/>
      <c r="F2885" s="4"/>
      <c r="G2885" s="4"/>
      <c r="H2885" s="4"/>
      <c r="I2885" s="4"/>
      <c r="J2885" s="4"/>
      <c r="K2885" s="4"/>
      <c r="L2885" s="4"/>
      <c r="M2885" s="4"/>
      <c r="N2885" s="4"/>
      <c r="O2885" s="4"/>
    </row>
    <row r="2886" spans="2:15" x14ac:dyDescent="0.2">
      <c r="B2886" s="4"/>
      <c r="C2886" s="6"/>
      <c r="D2886" s="4"/>
      <c r="E2886" s="4"/>
      <c r="F2886" s="4"/>
      <c r="G2886" s="4"/>
      <c r="H2886" s="4"/>
      <c r="I2886" s="4"/>
      <c r="J2886" s="4"/>
      <c r="K2886" s="4"/>
      <c r="L2886" s="4"/>
      <c r="M2886" s="4"/>
      <c r="N2886" s="4"/>
      <c r="O2886" s="4"/>
    </row>
    <row r="2887" spans="2:15" x14ac:dyDescent="0.2">
      <c r="B2887" s="4"/>
      <c r="C2887" s="6"/>
      <c r="D2887" s="4"/>
      <c r="E2887" s="4"/>
      <c r="F2887" s="4"/>
      <c r="G2887" s="4"/>
      <c r="H2887" s="4"/>
      <c r="I2887" s="4"/>
      <c r="J2887" s="4"/>
      <c r="K2887" s="4"/>
      <c r="L2887" s="4"/>
      <c r="M2887" s="4"/>
      <c r="N2887" s="4"/>
      <c r="O2887" s="4"/>
    </row>
    <row r="2888" spans="2:15" x14ac:dyDescent="0.2">
      <c r="B2888" s="4"/>
      <c r="C2888" s="6"/>
      <c r="D2888" s="4"/>
      <c r="E2888" s="4"/>
      <c r="F2888" s="4"/>
      <c r="G2888" s="4"/>
      <c r="H2888" s="4"/>
      <c r="I2888" s="4"/>
      <c r="J2888" s="4"/>
      <c r="K2888" s="4"/>
      <c r="L2888" s="4"/>
      <c r="M2888" s="4"/>
      <c r="N2888" s="4"/>
      <c r="O2888" s="4"/>
    </row>
    <row r="2889" spans="2:15" x14ac:dyDescent="0.2">
      <c r="B2889" s="4"/>
      <c r="C2889" s="6"/>
      <c r="D2889" s="4"/>
      <c r="E2889" s="4"/>
      <c r="F2889" s="4"/>
      <c r="G2889" s="4"/>
      <c r="H2889" s="4"/>
      <c r="I2889" s="4"/>
      <c r="J2889" s="4"/>
      <c r="K2889" s="4"/>
      <c r="L2889" s="4"/>
      <c r="M2889" s="4"/>
      <c r="N2889" s="4"/>
      <c r="O2889" s="4"/>
    </row>
    <row r="2890" spans="2:15" x14ac:dyDescent="0.2">
      <c r="B2890" s="4"/>
      <c r="C2890" s="6"/>
      <c r="D2890" s="4"/>
      <c r="E2890" s="4"/>
      <c r="F2890" s="4"/>
      <c r="G2890" s="4"/>
      <c r="H2890" s="4"/>
      <c r="I2890" s="4"/>
      <c r="J2890" s="4"/>
      <c r="K2890" s="4"/>
      <c r="L2890" s="4"/>
      <c r="M2890" s="4"/>
      <c r="N2890" s="4"/>
      <c r="O2890" s="4"/>
    </row>
    <row r="2891" spans="2:15" x14ac:dyDescent="0.2">
      <c r="B2891" s="4"/>
      <c r="C2891" s="6"/>
      <c r="D2891" s="4"/>
      <c r="E2891" s="4"/>
      <c r="F2891" s="4"/>
      <c r="G2891" s="4"/>
      <c r="H2891" s="4"/>
      <c r="I2891" s="4"/>
      <c r="J2891" s="4"/>
      <c r="K2891" s="4"/>
      <c r="L2891" s="4"/>
      <c r="M2891" s="4"/>
      <c r="N2891" s="4"/>
      <c r="O2891" s="4"/>
    </row>
    <row r="2892" spans="2:15" x14ac:dyDescent="0.2">
      <c r="B2892" s="4"/>
      <c r="C2892" s="6"/>
      <c r="D2892" s="4"/>
      <c r="E2892" s="4"/>
      <c r="F2892" s="4"/>
      <c r="G2892" s="4"/>
      <c r="H2892" s="4"/>
      <c r="I2892" s="4"/>
      <c r="J2892" s="4"/>
      <c r="K2892" s="4"/>
      <c r="L2892" s="4"/>
      <c r="M2892" s="4"/>
      <c r="N2892" s="4"/>
      <c r="O2892" s="4"/>
    </row>
    <row r="2893" spans="2:15" x14ac:dyDescent="0.2">
      <c r="B2893" s="4"/>
      <c r="C2893" s="6"/>
      <c r="D2893" s="4"/>
      <c r="E2893" s="4"/>
      <c r="F2893" s="4"/>
      <c r="G2893" s="4"/>
      <c r="H2893" s="4"/>
      <c r="I2893" s="4"/>
      <c r="J2893" s="4"/>
      <c r="K2893" s="4"/>
      <c r="L2893" s="4"/>
      <c r="M2893" s="4"/>
      <c r="N2893" s="4"/>
      <c r="O2893" s="4"/>
    </row>
    <row r="2894" spans="2:15" x14ac:dyDescent="0.2">
      <c r="B2894" s="4"/>
      <c r="C2894" s="6"/>
      <c r="D2894" s="4"/>
      <c r="E2894" s="4"/>
      <c r="F2894" s="4"/>
      <c r="G2894" s="4"/>
      <c r="H2894" s="4"/>
      <c r="I2894" s="4"/>
      <c r="J2894" s="4"/>
      <c r="K2894" s="4"/>
      <c r="L2894" s="4"/>
      <c r="M2894" s="4"/>
      <c r="N2894" s="4"/>
      <c r="O2894" s="4"/>
    </row>
    <row r="2895" spans="2:15" x14ac:dyDescent="0.2">
      <c r="B2895" s="4"/>
      <c r="C2895" s="6"/>
      <c r="D2895" s="4"/>
      <c r="E2895" s="4"/>
      <c r="F2895" s="4"/>
      <c r="G2895" s="4"/>
      <c r="H2895" s="4"/>
      <c r="I2895" s="4"/>
      <c r="J2895" s="4"/>
      <c r="K2895" s="4"/>
      <c r="L2895" s="4"/>
      <c r="M2895" s="4"/>
      <c r="N2895" s="4"/>
      <c r="O2895" s="4"/>
    </row>
    <row r="2896" spans="2:15" x14ac:dyDescent="0.2">
      <c r="B2896" s="4"/>
      <c r="C2896" s="6"/>
      <c r="D2896" s="4"/>
      <c r="E2896" s="4"/>
      <c r="F2896" s="4"/>
      <c r="G2896" s="4"/>
      <c r="H2896" s="4"/>
      <c r="I2896" s="4"/>
      <c r="J2896" s="4"/>
      <c r="K2896" s="4"/>
      <c r="L2896" s="4"/>
      <c r="M2896" s="4"/>
      <c r="N2896" s="4"/>
      <c r="O2896" s="4"/>
    </row>
    <row r="2897" spans="2:15" x14ac:dyDescent="0.2">
      <c r="B2897" s="4"/>
      <c r="C2897" s="6"/>
      <c r="D2897" s="4"/>
      <c r="E2897" s="4"/>
      <c r="F2897" s="4"/>
      <c r="G2897" s="4"/>
      <c r="H2897" s="4"/>
      <c r="I2897" s="4"/>
      <c r="J2897" s="4"/>
      <c r="K2897" s="4"/>
      <c r="L2897" s="4"/>
      <c r="M2897" s="4"/>
      <c r="N2897" s="4"/>
      <c r="O2897" s="4"/>
    </row>
    <row r="2898" spans="2:15" x14ac:dyDescent="0.2">
      <c r="B2898" s="4"/>
      <c r="C2898" s="6"/>
      <c r="D2898" s="4"/>
      <c r="E2898" s="4"/>
      <c r="F2898" s="4"/>
      <c r="G2898" s="4"/>
      <c r="H2898" s="4"/>
      <c r="I2898" s="4"/>
      <c r="J2898" s="4"/>
      <c r="K2898" s="4"/>
      <c r="L2898" s="4"/>
      <c r="M2898" s="4"/>
      <c r="N2898" s="4"/>
      <c r="O2898" s="4"/>
    </row>
    <row r="2899" spans="2:15" x14ac:dyDescent="0.2">
      <c r="B2899" s="4"/>
      <c r="C2899" s="6"/>
      <c r="D2899" s="4"/>
      <c r="E2899" s="4"/>
      <c r="F2899" s="4"/>
      <c r="G2899" s="4"/>
      <c r="H2899" s="4"/>
      <c r="I2899" s="4"/>
      <c r="J2899" s="4"/>
      <c r="K2899" s="4"/>
      <c r="L2899" s="4"/>
      <c r="M2899" s="4"/>
      <c r="N2899" s="4"/>
      <c r="O2899" s="4"/>
    </row>
    <row r="2900" spans="2:15" x14ac:dyDescent="0.2">
      <c r="B2900" s="4"/>
      <c r="C2900" s="6"/>
      <c r="D2900" s="4"/>
      <c r="E2900" s="4"/>
      <c r="F2900" s="4"/>
      <c r="G2900" s="4"/>
      <c r="H2900" s="4"/>
      <c r="I2900" s="4"/>
      <c r="J2900" s="4"/>
      <c r="K2900" s="4"/>
      <c r="L2900" s="4"/>
      <c r="M2900" s="4"/>
      <c r="N2900" s="4"/>
      <c r="O2900" s="4"/>
    </row>
    <row r="2901" spans="2:15" x14ac:dyDescent="0.2">
      <c r="B2901" s="4"/>
      <c r="C2901" s="6"/>
      <c r="D2901" s="4"/>
      <c r="E2901" s="4"/>
      <c r="F2901" s="4"/>
      <c r="G2901" s="4"/>
      <c r="H2901" s="4"/>
      <c r="I2901" s="4"/>
      <c r="J2901" s="4"/>
      <c r="K2901" s="4"/>
      <c r="L2901" s="4"/>
      <c r="M2901" s="4"/>
      <c r="N2901" s="4"/>
      <c r="O2901" s="4"/>
    </row>
    <row r="2902" spans="2:15" x14ac:dyDescent="0.2">
      <c r="B2902" s="4"/>
      <c r="C2902" s="6"/>
      <c r="D2902" s="4"/>
      <c r="E2902" s="4"/>
      <c r="F2902" s="4"/>
      <c r="G2902" s="4"/>
      <c r="H2902" s="4"/>
      <c r="I2902" s="4"/>
      <c r="J2902" s="4"/>
      <c r="K2902" s="4"/>
      <c r="L2902" s="4"/>
      <c r="M2902" s="4"/>
      <c r="N2902" s="4"/>
      <c r="O2902" s="4"/>
    </row>
    <row r="2903" spans="2:15" x14ac:dyDescent="0.2">
      <c r="B2903" s="4"/>
      <c r="C2903" s="6"/>
      <c r="D2903" s="4"/>
      <c r="E2903" s="4"/>
      <c r="F2903" s="4"/>
      <c r="G2903" s="4"/>
      <c r="H2903" s="4"/>
      <c r="I2903" s="4"/>
      <c r="J2903" s="4"/>
      <c r="K2903" s="4"/>
      <c r="L2903" s="4"/>
      <c r="M2903" s="4"/>
      <c r="N2903" s="4"/>
      <c r="O2903" s="4"/>
    </row>
    <row r="2904" spans="2:15" x14ac:dyDescent="0.2">
      <c r="B2904" s="4"/>
      <c r="C2904" s="6"/>
      <c r="D2904" s="4"/>
      <c r="E2904" s="4"/>
      <c r="F2904" s="4"/>
      <c r="G2904" s="4"/>
      <c r="H2904" s="4"/>
      <c r="I2904" s="4"/>
      <c r="J2904" s="4"/>
      <c r="K2904" s="4"/>
      <c r="L2904" s="4"/>
      <c r="M2904" s="4"/>
      <c r="N2904" s="4"/>
      <c r="O2904" s="4"/>
    </row>
    <row r="2905" spans="2:15" x14ac:dyDescent="0.2">
      <c r="B2905" s="4"/>
      <c r="C2905" s="6"/>
      <c r="D2905" s="4"/>
      <c r="E2905" s="4"/>
      <c r="F2905" s="4"/>
      <c r="G2905" s="4"/>
      <c r="H2905" s="4"/>
      <c r="I2905" s="4"/>
      <c r="J2905" s="4"/>
      <c r="K2905" s="4"/>
      <c r="L2905" s="4"/>
      <c r="M2905" s="4"/>
      <c r="N2905" s="4"/>
      <c r="O2905" s="4"/>
    </row>
    <row r="2906" spans="2:15" x14ac:dyDescent="0.2">
      <c r="B2906" s="4"/>
      <c r="C2906" s="6"/>
      <c r="D2906" s="4"/>
      <c r="E2906" s="4"/>
      <c r="F2906" s="4"/>
      <c r="G2906" s="4"/>
      <c r="H2906" s="4"/>
      <c r="I2906" s="4"/>
      <c r="J2906" s="4"/>
      <c r="K2906" s="4"/>
      <c r="L2906" s="4"/>
      <c r="M2906" s="4"/>
      <c r="N2906" s="4"/>
      <c r="O2906" s="4"/>
    </row>
    <row r="2907" spans="2:15" x14ac:dyDescent="0.2">
      <c r="B2907" s="4"/>
      <c r="C2907" s="6"/>
      <c r="D2907" s="4"/>
      <c r="E2907" s="4"/>
      <c r="F2907" s="4"/>
      <c r="G2907" s="4"/>
      <c r="H2907" s="4"/>
      <c r="I2907" s="4"/>
      <c r="J2907" s="4"/>
      <c r="K2907" s="4"/>
      <c r="L2907" s="4"/>
      <c r="M2907" s="4"/>
      <c r="N2907" s="4"/>
      <c r="O2907" s="4"/>
    </row>
    <row r="2908" spans="2:15" x14ac:dyDescent="0.2">
      <c r="B2908" s="4"/>
      <c r="C2908" s="6"/>
      <c r="D2908" s="4"/>
      <c r="E2908" s="4"/>
      <c r="F2908" s="4"/>
      <c r="G2908" s="4"/>
      <c r="H2908" s="4"/>
      <c r="I2908" s="4"/>
      <c r="J2908" s="4"/>
      <c r="K2908" s="4"/>
      <c r="L2908" s="4"/>
      <c r="M2908" s="4"/>
      <c r="N2908" s="4"/>
      <c r="O2908" s="4"/>
    </row>
    <row r="2909" spans="2:15" x14ac:dyDescent="0.2">
      <c r="B2909" s="4"/>
      <c r="C2909" s="6"/>
      <c r="D2909" s="4"/>
      <c r="E2909" s="4"/>
      <c r="F2909" s="4"/>
      <c r="G2909" s="4"/>
      <c r="H2909" s="4"/>
      <c r="I2909" s="4"/>
      <c r="J2909" s="4"/>
      <c r="K2909" s="4"/>
      <c r="L2909" s="4"/>
      <c r="M2909" s="4"/>
      <c r="N2909" s="4"/>
      <c r="O2909" s="4"/>
    </row>
    <row r="2910" spans="2:15" x14ac:dyDescent="0.2">
      <c r="B2910" s="4"/>
      <c r="C2910" s="6"/>
      <c r="D2910" s="4"/>
      <c r="E2910" s="4"/>
      <c r="F2910" s="4"/>
      <c r="G2910" s="4"/>
      <c r="H2910" s="4"/>
      <c r="I2910" s="4"/>
      <c r="J2910" s="4"/>
      <c r="K2910" s="4"/>
      <c r="L2910" s="4"/>
      <c r="M2910" s="4"/>
      <c r="N2910" s="4"/>
      <c r="O2910" s="4"/>
    </row>
    <row r="2911" spans="2:15" x14ac:dyDescent="0.2">
      <c r="B2911" s="4"/>
      <c r="C2911" s="6"/>
      <c r="D2911" s="4"/>
      <c r="E2911" s="4"/>
      <c r="F2911" s="4"/>
      <c r="G2911" s="4"/>
      <c r="H2911" s="4"/>
      <c r="I2911" s="4"/>
      <c r="J2911" s="4"/>
      <c r="K2911" s="4"/>
      <c r="L2911" s="4"/>
      <c r="M2911" s="4"/>
      <c r="N2911" s="4"/>
      <c r="O2911" s="4"/>
    </row>
    <row r="2912" spans="2:15" x14ac:dyDescent="0.2">
      <c r="B2912" s="4"/>
      <c r="C2912" s="6"/>
      <c r="D2912" s="4"/>
      <c r="E2912" s="4"/>
      <c r="F2912" s="4"/>
      <c r="G2912" s="4"/>
      <c r="H2912" s="4"/>
      <c r="I2912" s="4"/>
      <c r="J2912" s="4"/>
      <c r="K2912" s="4"/>
      <c r="L2912" s="4"/>
      <c r="M2912" s="4"/>
      <c r="N2912" s="4"/>
      <c r="O2912" s="4"/>
    </row>
    <row r="2913" spans="2:15" x14ac:dyDescent="0.2">
      <c r="B2913" s="4"/>
      <c r="C2913" s="6"/>
      <c r="D2913" s="4"/>
      <c r="E2913" s="4"/>
      <c r="F2913" s="4"/>
      <c r="G2913" s="4"/>
      <c r="H2913" s="4"/>
      <c r="I2913" s="4"/>
      <c r="J2913" s="4"/>
      <c r="K2913" s="4"/>
      <c r="L2913" s="4"/>
      <c r="M2913" s="4"/>
      <c r="N2913" s="4"/>
      <c r="O2913" s="4"/>
    </row>
    <row r="2914" spans="2:15" x14ac:dyDescent="0.2">
      <c r="B2914" s="4"/>
      <c r="C2914" s="6"/>
      <c r="D2914" s="4"/>
      <c r="E2914" s="4"/>
      <c r="F2914" s="4"/>
      <c r="G2914" s="4"/>
      <c r="H2914" s="4"/>
      <c r="I2914" s="4"/>
      <c r="J2914" s="4"/>
      <c r="K2914" s="4"/>
      <c r="L2914" s="4"/>
      <c r="M2914" s="4"/>
      <c r="N2914" s="4"/>
      <c r="O2914" s="4"/>
    </row>
    <row r="2915" spans="2:15" x14ac:dyDescent="0.2">
      <c r="B2915" s="4"/>
      <c r="C2915" s="6"/>
      <c r="D2915" s="4"/>
      <c r="E2915" s="4"/>
      <c r="F2915" s="4"/>
      <c r="G2915" s="4"/>
      <c r="H2915" s="4"/>
      <c r="I2915" s="4"/>
      <c r="J2915" s="4"/>
      <c r="K2915" s="4"/>
      <c r="L2915" s="4"/>
      <c r="M2915" s="4"/>
      <c r="N2915" s="4"/>
      <c r="O2915" s="4"/>
    </row>
    <row r="2916" spans="2:15" x14ac:dyDescent="0.2">
      <c r="B2916" s="4"/>
      <c r="C2916" s="6"/>
      <c r="D2916" s="4"/>
      <c r="E2916" s="4"/>
      <c r="F2916" s="4"/>
      <c r="G2916" s="4"/>
      <c r="H2916" s="4"/>
      <c r="I2916" s="4"/>
      <c r="J2916" s="4"/>
      <c r="K2916" s="4"/>
      <c r="L2916" s="4"/>
      <c r="M2916" s="4"/>
      <c r="N2916" s="4"/>
      <c r="O2916" s="4"/>
    </row>
    <row r="2917" spans="2:15" x14ac:dyDescent="0.2">
      <c r="B2917" s="4"/>
      <c r="C2917" s="6"/>
      <c r="D2917" s="4"/>
      <c r="E2917" s="4"/>
      <c r="F2917" s="4"/>
      <c r="G2917" s="4"/>
      <c r="H2917" s="4"/>
      <c r="I2917" s="4"/>
      <c r="J2917" s="4"/>
      <c r="K2917" s="4"/>
      <c r="L2917" s="4"/>
      <c r="M2917" s="4"/>
      <c r="N2917" s="4"/>
      <c r="O2917" s="4"/>
    </row>
    <row r="2918" spans="2:15" x14ac:dyDescent="0.2">
      <c r="B2918" s="4"/>
      <c r="C2918" s="6"/>
      <c r="D2918" s="4"/>
      <c r="E2918" s="4"/>
      <c r="F2918" s="4"/>
      <c r="G2918" s="4"/>
      <c r="H2918" s="4"/>
      <c r="I2918" s="4"/>
      <c r="J2918" s="4"/>
      <c r="K2918" s="4"/>
      <c r="L2918" s="4"/>
      <c r="M2918" s="4"/>
      <c r="N2918" s="4"/>
      <c r="O2918" s="4"/>
    </row>
    <row r="2919" spans="2:15" x14ac:dyDescent="0.2">
      <c r="B2919" s="4"/>
      <c r="C2919" s="6"/>
      <c r="D2919" s="4"/>
      <c r="E2919" s="4"/>
      <c r="F2919" s="4"/>
      <c r="G2919" s="4"/>
      <c r="H2919" s="4"/>
      <c r="I2919" s="4"/>
      <c r="J2919" s="4"/>
      <c r="K2919" s="4"/>
      <c r="L2919" s="4"/>
      <c r="M2919" s="4"/>
      <c r="N2919" s="4"/>
      <c r="O2919" s="4"/>
    </row>
    <row r="2920" spans="2:15" x14ac:dyDescent="0.2">
      <c r="B2920" s="4"/>
      <c r="C2920" s="6"/>
      <c r="D2920" s="4"/>
      <c r="E2920" s="4"/>
      <c r="F2920" s="4"/>
      <c r="G2920" s="4"/>
      <c r="H2920" s="4"/>
      <c r="I2920" s="4"/>
      <c r="J2920" s="4"/>
      <c r="K2920" s="4"/>
      <c r="L2920" s="4"/>
      <c r="M2920" s="4"/>
      <c r="N2920" s="4"/>
      <c r="O2920" s="4"/>
    </row>
    <row r="2921" spans="2:15" x14ac:dyDescent="0.2">
      <c r="B2921" s="4"/>
      <c r="C2921" s="6"/>
      <c r="D2921" s="4"/>
      <c r="E2921" s="4"/>
      <c r="F2921" s="4"/>
      <c r="G2921" s="4"/>
      <c r="H2921" s="4"/>
      <c r="I2921" s="4"/>
      <c r="J2921" s="4"/>
      <c r="K2921" s="4"/>
      <c r="L2921" s="4"/>
      <c r="M2921" s="4"/>
      <c r="N2921" s="4"/>
      <c r="O2921" s="4"/>
    </row>
    <row r="2922" spans="2:15" x14ac:dyDescent="0.2">
      <c r="B2922" s="4"/>
      <c r="C2922" s="6"/>
      <c r="D2922" s="4"/>
      <c r="E2922" s="4"/>
      <c r="F2922" s="4"/>
      <c r="G2922" s="4"/>
      <c r="H2922" s="4"/>
      <c r="I2922" s="4"/>
      <c r="J2922" s="4"/>
      <c r="K2922" s="4"/>
      <c r="L2922" s="4"/>
      <c r="M2922" s="4"/>
      <c r="N2922" s="4"/>
      <c r="O2922" s="4"/>
    </row>
    <row r="2923" spans="2:15" x14ac:dyDescent="0.2">
      <c r="B2923" s="4"/>
      <c r="C2923" s="6"/>
      <c r="D2923" s="4"/>
      <c r="E2923" s="4"/>
      <c r="F2923" s="4"/>
      <c r="G2923" s="4"/>
      <c r="H2923" s="4"/>
      <c r="I2923" s="4"/>
      <c r="J2923" s="4"/>
      <c r="K2923" s="4"/>
      <c r="L2923" s="4"/>
      <c r="M2923" s="4"/>
      <c r="N2923" s="4"/>
      <c r="O2923" s="4"/>
    </row>
    <row r="2924" spans="2:15" x14ac:dyDescent="0.2">
      <c r="B2924" s="4"/>
      <c r="C2924" s="6"/>
      <c r="D2924" s="4"/>
      <c r="E2924" s="4"/>
      <c r="F2924" s="4"/>
      <c r="G2924" s="4"/>
      <c r="H2924" s="4"/>
      <c r="I2924" s="4"/>
      <c r="J2924" s="4"/>
      <c r="K2924" s="4"/>
      <c r="L2924" s="4"/>
      <c r="M2924" s="4"/>
      <c r="N2924" s="4"/>
      <c r="O2924" s="4"/>
    </row>
    <row r="2925" spans="2:15" x14ac:dyDescent="0.2">
      <c r="B2925" s="4"/>
      <c r="C2925" s="6"/>
      <c r="D2925" s="4"/>
      <c r="E2925" s="4"/>
      <c r="F2925" s="4"/>
      <c r="G2925" s="4"/>
      <c r="H2925" s="4"/>
      <c r="I2925" s="4"/>
      <c r="J2925" s="4"/>
      <c r="K2925" s="4"/>
      <c r="L2925" s="4"/>
      <c r="M2925" s="4"/>
      <c r="N2925" s="4"/>
      <c r="O2925" s="4"/>
    </row>
    <row r="2926" spans="2:15" x14ac:dyDescent="0.2">
      <c r="B2926" s="4"/>
      <c r="C2926" s="6"/>
      <c r="D2926" s="4"/>
      <c r="E2926" s="4"/>
      <c r="F2926" s="4"/>
      <c r="G2926" s="4"/>
      <c r="H2926" s="4"/>
      <c r="I2926" s="4"/>
      <c r="J2926" s="4"/>
      <c r="K2926" s="4"/>
      <c r="L2926" s="4"/>
      <c r="M2926" s="4"/>
      <c r="N2926" s="4"/>
      <c r="O2926" s="4"/>
    </row>
    <row r="2927" spans="2:15" x14ac:dyDescent="0.2">
      <c r="B2927" s="4"/>
      <c r="C2927" s="6"/>
      <c r="D2927" s="4"/>
      <c r="E2927" s="4"/>
      <c r="F2927" s="4"/>
      <c r="G2927" s="4"/>
      <c r="H2927" s="4"/>
      <c r="I2927" s="4"/>
      <c r="J2927" s="4"/>
      <c r="K2927" s="4"/>
      <c r="L2927" s="4"/>
      <c r="M2927" s="4"/>
      <c r="N2927" s="4"/>
      <c r="O2927" s="4"/>
    </row>
    <row r="2928" spans="2:15" x14ac:dyDescent="0.2">
      <c r="B2928" s="4"/>
      <c r="C2928" s="6"/>
      <c r="D2928" s="4"/>
      <c r="E2928" s="4"/>
      <c r="F2928" s="4"/>
      <c r="G2928" s="4"/>
      <c r="H2928" s="4"/>
      <c r="I2928" s="4"/>
      <c r="J2928" s="4"/>
      <c r="K2928" s="4"/>
      <c r="L2928" s="4"/>
      <c r="M2928" s="4"/>
      <c r="N2928" s="4"/>
      <c r="O2928" s="4"/>
    </row>
    <row r="2929" spans="2:15" x14ac:dyDescent="0.2">
      <c r="B2929" s="4"/>
      <c r="C2929" s="6"/>
      <c r="D2929" s="4"/>
      <c r="E2929" s="4"/>
      <c r="F2929" s="4"/>
      <c r="G2929" s="4"/>
      <c r="H2929" s="4"/>
      <c r="I2929" s="4"/>
      <c r="J2929" s="4"/>
      <c r="K2929" s="4"/>
      <c r="L2929" s="4"/>
      <c r="M2929" s="4"/>
      <c r="N2929" s="4"/>
      <c r="O2929" s="4"/>
    </row>
    <row r="2930" spans="2:15" x14ac:dyDescent="0.2">
      <c r="B2930" s="4"/>
      <c r="C2930" s="6"/>
      <c r="D2930" s="4"/>
      <c r="E2930" s="4"/>
      <c r="F2930" s="4"/>
      <c r="G2930" s="4"/>
      <c r="H2930" s="4"/>
      <c r="I2930" s="4"/>
      <c r="J2930" s="4"/>
      <c r="K2930" s="4"/>
      <c r="L2930" s="4"/>
      <c r="M2930" s="4"/>
      <c r="N2930" s="4"/>
      <c r="O2930" s="4"/>
    </row>
    <row r="2931" spans="2:15" x14ac:dyDescent="0.2">
      <c r="B2931" s="4"/>
      <c r="C2931" s="6"/>
      <c r="D2931" s="4"/>
      <c r="E2931" s="4"/>
      <c r="F2931" s="4"/>
      <c r="G2931" s="4"/>
      <c r="H2931" s="4"/>
      <c r="I2931" s="4"/>
      <c r="J2931" s="4"/>
      <c r="K2931" s="4"/>
      <c r="L2931" s="4"/>
      <c r="M2931" s="4"/>
      <c r="N2931" s="4"/>
      <c r="O2931" s="4"/>
    </row>
    <row r="2932" spans="2:15" x14ac:dyDescent="0.2">
      <c r="B2932" s="4"/>
      <c r="C2932" s="6"/>
      <c r="D2932" s="4"/>
      <c r="E2932" s="4"/>
      <c r="F2932" s="4"/>
      <c r="G2932" s="4"/>
      <c r="H2932" s="4"/>
      <c r="I2932" s="4"/>
      <c r="J2932" s="4"/>
      <c r="K2932" s="4"/>
      <c r="L2932" s="4"/>
      <c r="M2932" s="4"/>
      <c r="N2932" s="4"/>
      <c r="O2932" s="4"/>
    </row>
    <row r="2933" spans="2:15" x14ac:dyDescent="0.2">
      <c r="B2933" s="4"/>
      <c r="C2933" s="6"/>
      <c r="D2933" s="4"/>
      <c r="E2933" s="4"/>
      <c r="F2933" s="4"/>
      <c r="G2933" s="4"/>
      <c r="H2933" s="4"/>
      <c r="I2933" s="4"/>
      <c r="J2933" s="4"/>
      <c r="K2933" s="4"/>
      <c r="L2933" s="4"/>
      <c r="M2933" s="4"/>
      <c r="N2933" s="4"/>
      <c r="O2933" s="4"/>
    </row>
    <row r="2934" spans="2:15" x14ac:dyDescent="0.2">
      <c r="B2934" s="4"/>
      <c r="C2934" s="6"/>
      <c r="D2934" s="4"/>
      <c r="E2934" s="4"/>
      <c r="F2934" s="4"/>
      <c r="G2934" s="4"/>
      <c r="H2934" s="4"/>
      <c r="I2934" s="4"/>
      <c r="J2934" s="4"/>
      <c r="K2934" s="4"/>
      <c r="L2934" s="4"/>
      <c r="M2934" s="4"/>
      <c r="N2934" s="4"/>
      <c r="O2934" s="4"/>
    </row>
    <row r="2935" spans="2:15" x14ac:dyDescent="0.2">
      <c r="B2935" s="4"/>
      <c r="C2935" s="6"/>
      <c r="D2935" s="4"/>
      <c r="E2935" s="4"/>
      <c r="F2935" s="4"/>
      <c r="G2935" s="4"/>
      <c r="H2935" s="4"/>
      <c r="I2935" s="4"/>
      <c r="J2935" s="4"/>
      <c r="K2935" s="4"/>
      <c r="L2935" s="4"/>
      <c r="M2935" s="4"/>
      <c r="N2935" s="4"/>
      <c r="O2935" s="4"/>
    </row>
    <row r="2936" spans="2:15" x14ac:dyDescent="0.2">
      <c r="B2936" s="4"/>
      <c r="C2936" s="6"/>
      <c r="D2936" s="4"/>
      <c r="E2936" s="4"/>
      <c r="F2936" s="4"/>
      <c r="G2936" s="4"/>
      <c r="H2936" s="4"/>
      <c r="I2936" s="4"/>
      <c r="J2936" s="4"/>
      <c r="K2936" s="4"/>
      <c r="L2936" s="4"/>
      <c r="M2936" s="4"/>
      <c r="N2936" s="4"/>
      <c r="O2936" s="4"/>
    </row>
    <row r="2937" spans="2:15" x14ac:dyDescent="0.2">
      <c r="B2937" s="4"/>
      <c r="C2937" s="6"/>
      <c r="D2937" s="4"/>
      <c r="E2937" s="4"/>
      <c r="F2937" s="4"/>
      <c r="G2937" s="4"/>
      <c r="H2937" s="4"/>
      <c r="I2937" s="4"/>
      <c r="J2937" s="4"/>
      <c r="K2937" s="4"/>
      <c r="L2937" s="4"/>
      <c r="M2937" s="4"/>
      <c r="N2937" s="4"/>
      <c r="O2937" s="4"/>
    </row>
    <row r="2938" spans="2:15" x14ac:dyDescent="0.2">
      <c r="B2938" s="4"/>
      <c r="C2938" s="6"/>
      <c r="D2938" s="4"/>
      <c r="E2938" s="4"/>
      <c r="F2938" s="4"/>
      <c r="G2938" s="4"/>
      <c r="H2938" s="4"/>
      <c r="I2938" s="4"/>
      <c r="J2938" s="4"/>
      <c r="K2938" s="4"/>
      <c r="L2938" s="4"/>
      <c r="M2938" s="4"/>
      <c r="N2938" s="4"/>
      <c r="O2938" s="4"/>
    </row>
    <row r="2939" spans="2:15" x14ac:dyDescent="0.2">
      <c r="B2939" s="4"/>
      <c r="C2939" s="6"/>
      <c r="D2939" s="4"/>
      <c r="E2939" s="4"/>
      <c r="F2939" s="4"/>
      <c r="G2939" s="4"/>
      <c r="H2939" s="4"/>
      <c r="I2939" s="4"/>
      <c r="J2939" s="4"/>
      <c r="K2939" s="4"/>
      <c r="L2939" s="4"/>
      <c r="M2939" s="4"/>
      <c r="N2939" s="4"/>
      <c r="O2939" s="4"/>
    </row>
    <row r="2940" spans="2:15" x14ac:dyDescent="0.2">
      <c r="B2940" s="4"/>
      <c r="C2940" s="6"/>
      <c r="D2940" s="4"/>
      <c r="E2940" s="4"/>
      <c r="F2940" s="4"/>
      <c r="G2940" s="4"/>
      <c r="H2940" s="4"/>
      <c r="I2940" s="4"/>
      <c r="J2940" s="4"/>
      <c r="K2940" s="4"/>
      <c r="L2940" s="4"/>
      <c r="M2940" s="4"/>
      <c r="N2940" s="4"/>
      <c r="O2940" s="4"/>
    </row>
    <row r="2941" spans="2:15" x14ac:dyDescent="0.2">
      <c r="B2941" s="4"/>
      <c r="C2941" s="6"/>
      <c r="D2941" s="4"/>
      <c r="E2941" s="4"/>
      <c r="F2941" s="4"/>
      <c r="G2941" s="4"/>
      <c r="H2941" s="4"/>
      <c r="I2941" s="4"/>
      <c r="J2941" s="4"/>
      <c r="K2941" s="4"/>
      <c r="L2941" s="4"/>
      <c r="M2941" s="4"/>
      <c r="N2941" s="4"/>
      <c r="O2941" s="4"/>
    </row>
    <row r="2942" spans="2:15" x14ac:dyDescent="0.2">
      <c r="B2942" s="4"/>
      <c r="C2942" s="6"/>
      <c r="D2942" s="4"/>
      <c r="E2942" s="4"/>
      <c r="F2942" s="4"/>
      <c r="G2942" s="4"/>
      <c r="H2942" s="4"/>
      <c r="I2942" s="4"/>
      <c r="J2942" s="4"/>
      <c r="K2942" s="4"/>
      <c r="L2942" s="4"/>
      <c r="M2942" s="4"/>
      <c r="N2942" s="4"/>
      <c r="O2942" s="4"/>
    </row>
    <row r="2943" spans="2:15" x14ac:dyDescent="0.2">
      <c r="B2943" s="4"/>
      <c r="C2943" s="6"/>
      <c r="D2943" s="4"/>
      <c r="E2943" s="4"/>
      <c r="F2943" s="4"/>
      <c r="G2943" s="4"/>
      <c r="H2943" s="4"/>
      <c r="I2943" s="4"/>
      <c r="J2943" s="4"/>
      <c r="K2943" s="4"/>
      <c r="L2943" s="4"/>
      <c r="M2943" s="4"/>
      <c r="N2943" s="4"/>
      <c r="O2943" s="4"/>
    </row>
    <row r="2944" spans="2:15" x14ac:dyDescent="0.2">
      <c r="B2944" s="4"/>
      <c r="C2944" s="6"/>
      <c r="D2944" s="4"/>
      <c r="E2944" s="4"/>
      <c r="F2944" s="4"/>
      <c r="G2944" s="4"/>
      <c r="H2944" s="4"/>
      <c r="I2944" s="4"/>
      <c r="J2944" s="4"/>
      <c r="K2944" s="4"/>
      <c r="L2944" s="4"/>
      <c r="M2944" s="4"/>
      <c r="N2944" s="4"/>
      <c r="O2944" s="4"/>
    </row>
    <row r="2945" spans="2:15" x14ac:dyDescent="0.2">
      <c r="B2945" s="4"/>
      <c r="C2945" s="6"/>
      <c r="D2945" s="4"/>
      <c r="E2945" s="4"/>
      <c r="F2945" s="4"/>
      <c r="G2945" s="4"/>
      <c r="H2945" s="4"/>
      <c r="I2945" s="4"/>
      <c r="J2945" s="4"/>
      <c r="K2945" s="4"/>
      <c r="L2945" s="4"/>
      <c r="M2945" s="4"/>
      <c r="N2945" s="4"/>
      <c r="O2945" s="4"/>
    </row>
    <row r="2946" spans="2:15" x14ac:dyDescent="0.2">
      <c r="B2946" s="4"/>
      <c r="C2946" s="6"/>
      <c r="D2946" s="4"/>
      <c r="E2946" s="4"/>
      <c r="F2946" s="4"/>
      <c r="G2946" s="4"/>
      <c r="H2946" s="4"/>
      <c r="I2946" s="4"/>
      <c r="J2946" s="4"/>
      <c r="K2946" s="4"/>
      <c r="L2946" s="4"/>
      <c r="M2946" s="4"/>
      <c r="N2946" s="4"/>
      <c r="O2946" s="4"/>
    </row>
    <row r="2947" spans="2:15" x14ac:dyDescent="0.2">
      <c r="B2947" s="4"/>
      <c r="C2947" s="6"/>
      <c r="D2947" s="4"/>
      <c r="E2947" s="4"/>
      <c r="F2947" s="4"/>
      <c r="G2947" s="4"/>
      <c r="H2947" s="4"/>
      <c r="I2947" s="4"/>
      <c r="J2947" s="4"/>
      <c r="K2947" s="4"/>
      <c r="L2947" s="4"/>
      <c r="M2947" s="4"/>
      <c r="N2947" s="4"/>
      <c r="O2947" s="4"/>
    </row>
    <row r="2948" spans="2:15" x14ac:dyDescent="0.2">
      <c r="B2948" s="4"/>
      <c r="C2948" s="6"/>
      <c r="D2948" s="4"/>
      <c r="E2948" s="4"/>
      <c r="F2948" s="4"/>
      <c r="G2948" s="4"/>
      <c r="H2948" s="4"/>
      <c r="I2948" s="4"/>
      <c r="J2948" s="4"/>
      <c r="K2948" s="4"/>
      <c r="L2948" s="4"/>
      <c r="M2948" s="4"/>
      <c r="N2948" s="4"/>
      <c r="O2948" s="4"/>
    </row>
    <row r="2949" spans="2:15" x14ac:dyDescent="0.2">
      <c r="B2949" s="4"/>
      <c r="C2949" s="6"/>
      <c r="D2949" s="4"/>
      <c r="E2949" s="4"/>
      <c r="F2949" s="4"/>
      <c r="G2949" s="4"/>
      <c r="H2949" s="4"/>
      <c r="I2949" s="4"/>
      <c r="J2949" s="4"/>
      <c r="K2949" s="4"/>
      <c r="L2949" s="4"/>
      <c r="M2949" s="4"/>
      <c r="N2949" s="4"/>
      <c r="O2949" s="4"/>
    </row>
    <row r="2950" spans="2:15" x14ac:dyDescent="0.2">
      <c r="B2950" s="4"/>
      <c r="C2950" s="6"/>
      <c r="D2950" s="4"/>
      <c r="E2950" s="4"/>
      <c r="F2950" s="4"/>
      <c r="G2950" s="4"/>
      <c r="H2950" s="4"/>
      <c r="I2950" s="4"/>
      <c r="J2950" s="4"/>
      <c r="K2950" s="4"/>
      <c r="L2950" s="4"/>
      <c r="M2950" s="4"/>
      <c r="N2950" s="4"/>
      <c r="O2950" s="4"/>
    </row>
    <row r="2951" spans="2:15" x14ac:dyDescent="0.2">
      <c r="B2951" s="4"/>
      <c r="C2951" s="6"/>
      <c r="D2951" s="4"/>
      <c r="E2951" s="4"/>
      <c r="F2951" s="4"/>
      <c r="G2951" s="4"/>
      <c r="H2951" s="4"/>
      <c r="I2951" s="4"/>
      <c r="J2951" s="4"/>
      <c r="K2951" s="4"/>
      <c r="L2951" s="4"/>
      <c r="M2951" s="4"/>
      <c r="N2951" s="4"/>
      <c r="O2951" s="4"/>
    </row>
    <row r="2952" spans="2:15" x14ac:dyDescent="0.2">
      <c r="B2952" s="4"/>
      <c r="C2952" s="6"/>
      <c r="D2952" s="4"/>
      <c r="E2952" s="4"/>
      <c r="F2952" s="4"/>
      <c r="G2952" s="4"/>
      <c r="H2952" s="4"/>
      <c r="I2952" s="4"/>
      <c r="J2952" s="4"/>
      <c r="K2952" s="4"/>
      <c r="L2952" s="4"/>
      <c r="M2952" s="4"/>
      <c r="N2952" s="4"/>
      <c r="O2952" s="4"/>
    </row>
    <row r="2953" spans="2:15" x14ac:dyDescent="0.2">
      <c r="B2953" s="4"/>
      <c r="C2953" s="6"/>
      <c r="D2953" s="4"/>
      <c r="E2953" s="4"/>
      <c r="F2953" s="4"/>
      <c r="G2953" s="4"/>
      <c r="H2953" s="4"/>
      <c r="I2953" s="4"/>
      <c r="J2953" s="4"/>
      <c r="K2953" s="4"/>
      <c r="L2953" s="4"/>
      <c r="M2953" s="4"/>
      <c r="N2953" s="4"/>
      <c r="O2953" s="4"/>
    </row>
    <row r="2954" spans="2:15" x14ac:dyDescent="0.2">
      <c r="B2954" s="4"/>
      <c r="C2954" s="6"/>
      <c r="D2954" s="4"/>
      <c r="E2954" s="4"/>
      <c r="F2954" s="4"/>
      <c r="G2954" s="4"/>
      <c r="H2954" s="4"/>
      <c r="I2954" s="4"/>
      <c r="J2954" s="4"/>
      <c r="K2954" s="4"/>
      <c r="L2954" s="4"/>
      <c r="M2954" s="4"/>
      <c r="N2954" s="4"/>
      <c r="O2954" s="4"/>
    </row>
    <row r="2955" spans="2:15" x14ac:dyDescent="0.2">
      <c r="B2955" s="4"/>
      <c r="C2955" s="6"/>
      <c r="D2955" s="4"/>
      <c r="E2955" s="4"/>
      <c r="F2955" s="4"/>
      <c r="G2955" s="4"/>
      <c r="H2955" s="4"/>
      <c r="I2955" s="4"/>
      <c r="J2955" s="4"/>
      <c r="K2955" s="4"/>
      <c r="L2955" s="4"/>
      <c r="M2955" s="4"/>
      <c r="N2955" s="4"/>
      <c r="O2955" s="4"/>
    </row>
    <row r="2956" spans="2:15" x14ac:dyDescent="0.2">
      <c r="B2956" s="4"/>
      <c r="C2956" s="6"/>
      <c r="D2956" s="4"/>
      <c r="E2956" s="4"/>
      <c r="F2956" s="4"/>
      <c r="G2956" s="4"/>
      <c r="H2956" s="4"/>
      <c r="I2956" s="4"/>
      <c r="J2956" s="4"/>
      <c r="K2956" s="4"/>
      <c r="L2956" s="4"/>
      <c r="M2956" s="4"/>
      <c r="N2956" s="4"/>
      <c r="O2956" s="4"/>
    </row>
    <row r="2957" spans="2:15" x14ac:dyDescent="0.2">
      <c r="B2957" s="4"/>
      <c r="C2957" s="6"/>
      <c r="D2957" s="4"/>
      <c r="E2957" s="4"/>
      <c r="F2957" s="4"/>
      <c r="G2957" s="4"/>
      <c r="H2957" s="4"/>
      <c r="I2957" s="4"/>
      <c r="J2957" s="4"/>
      <c r="K2957" s="4"/>
      <c r="L2957" s="4"/>
      <c r="M2957" s="4"/>
      <c r="N2957" s="4"/>
      <c r="O2957" s="4"/>
    </row>
    <row r="2958" spans="2:15" x14ac:dyDescent="0.2">
      <c r="B2958" s="4"/>
      <c r="C2958" s="6"/>
      <c r="D2958" s="4"/>
      <c r="E2958" s="4"/>
      <c r="F2958" s="4"/>
      <c r="G2958" s="4"/>
      <c r="H2958" s="4"/>
      <c r="I2958" s="4"/>
      <c r="J2958" s="4"/>
      <c r="K2958" s="4"/>
      <c r="L2958" s="4"/>
      <c r="M2958" s="4"/>
      <c r="N2958" s="4"/>
      <c r="O2958" s="4"/>
    </row>
    <row r="2959" spans="2:15" x14ac:dyDescent="0.2">
      <c r="B2959" s="4"/>
      <c r="C2959" s="6"/>
      <c r="D2959" s="4"/>
      <c r="E2959" s="4"/>
      <c r="F2959" s="4"/>
      <c r="G2959" s="4"/>
      <c r="H2959" s="4"/>
      <c r="I2959" s="4"/>
      <c r="J2959" s="4"/>
      <c r="K2959" s="4"/>
      <c r="L2959" s="4"/>
      <c r="M2959" s="4"/>
      <c r="N2959" s="4"/>
      <c r="O2959" s="4"/>
    </row>
    <row r="2960" spans="2:15" x14ac:dyDescent="0.2">
      <c r="B2960" s="4"/>
      <c r="C2960" s="6"/>
      <c r="D2960" s="4"/>
      <c r="E2960" s="4"/>
      <c r="F2960" s="4"/>
      <c r="G2960" s="4"/>
      <c r="H2960" s="4"/>
      <c r="I2960" s="4"/>
      <c r="J2960" s="4"/>
      <c r="K2960" s="4"/>
      <c r="L2960" s="4"/>
      <c r="M2960" s="4"/>
      <c r="N2960" s="4"/>
      <c r="O2960" s="4"/>
    </row>
    <row r="2961" spans="2:15" x14ac:dyDescent="0.2">
      <c r="B2961" s="4"/>
      <c r="C2961" s="6"/>
      <c r="D2961" s="4"/>
      <c r="E2961" s="4"/>
      <c r="F2961" s="4"/>
      <c r="G2961" s="4"/>
      <c r="H2961" s="4"/>
      <c r="I2961" s="4"/>
      <c r="J2961" s="4"/>
      <c r="K2961" s="4"/>
      <c r="L2961" s="4"/>
      <c r="M2961" s="4"/>
      <c r="N2961" s="4"/>
      <c r="O2961" s="4"/>
    </row>
    <row r="2962" spans="2:15" x14ac:dyDescent="0.2">
      <c r="B2962" s="4"/>
      <c r="C2962" s="6"/>
      <c r="D2962" s="4"/>
      <c r="E2962" s="4"/>
      <c r="F2962" s="4"/>
      <c r="G2962" s="4"/>
      <c r="H2962" s="4"/>
      <c r="I2962" s="4"/>
      <c r="J2962" s="4"/>
      <c r="K2962" s="4"/>
      <c r="L2962" s="4"/>
      <c r="M2962" s="4"/>
      <c r="N2962" s="4"/>
      <c r="O2962" s="4"/>
    </row>
    <row r="2963" spans="2:15" x14ac:dyDescent="0.2">
      <c r="B2963" s="4"/>
      <c r="C2963" s="6"/>
      <c r="D2963" s="4"/>
      <c r="E2963" s="4"/>
      <c r="F2963" s="4"/>
      <c r="G2963" s="4"/>
      <c r="H2963" s="4"/>
      <c r="I2963" s="4"/>
      <c r="J2963" s="4"/>
      <c r="K2963" s="4"/>
      <c r="L2963" s="4"/>
      <c r="M2963" s="4"/>
      <c r="N2963" s="4"/>
      <c r="O2963" s="4"/>
    </row>
    <row r="2964" spans="2:15" x14ac:dyDescent="0.2">
      <c r="B2964" s="4"/>
      <c r="C2964" s="6"/>
      <c r="D2964" s="4"/>
      <c r="E2964" s="4"/>
      <c r="F2964" s="4"/>
      <c r="G2964" s="4"/>
      <c r="H2964" s="4"/>
      <c r="I2964" s="4"/>
      <c r="J2964" s="4"/>
      <c r="K2964" s="4"/>
      <c r="L2964" s="4"/>
      <c r="M2964" s="4"/>
      <c r="N2964" s="4"/>
      <c r="O2964" s="4"/>
    </row>
    <row r="2965" spans="2:15" x14ac:dyDescent="0.2">
      <c r="B2965" s="4"/>
      <c r="C2965" s="6"/>
      <c r="D2965" s="4"/>
      <c r="E2965" s="4"/>
      <c r="F2965" s="4"/>
      <c r="G2965" s="4"/>
      <c r="H2965" s="4"/>
      <c r="I2965" s="4"/>
      <c r="J2965" s="4"/>
      <c r="K2965" s="4"/>
      <c r="L2965" s="4"/>
      <c r="M2965" s="4"/>
      <c r="N2965" s="4"/>
      <c r="O2965" s="4"/>
    </row>
    <row r="2966" spans="2:15" x14ac:dyDescent="0.2">
      <c r="B2966" s="4"/>
      <c r="C2966" s="6"/>
      <c r="D2966" s="4"/>
      <c r="E2966" s="4"/>
      <c r="F2966" s="4"/>
      <c r="G2966" s="4"/>
      <c r="H2966" s="4"/>
      <c r="I2966" s="4"/>
      <c r="J2966" s="4"/>
      <c r="K2966" s="4"/>
      <c r="L2966" s="4"/>
      <c r="M2966" s="4"/>
      <c r="N2966" s="4"/>
      <c r="O2966" s="4"/>
    </row>
    <row r="2967" spans="2:15" x14ac:dyDescent="0.2">
      <c r="B2967" s="4"/>
      <c r="C2967" s="6"/>
      <c r="D2967" s="4"/>
      <c r="E2967" s="4"/>
      <c r="F2967" s="4"/>
      <c r="G2967" s="4"/>
      <c r="H2967" s="4"/>
      <c r="I2967" s="4"/>
      <c r="J2967" s="4"/>
      <c r="K2967" s="4"/>
      <c r="L2967" s="4"/>
      <c r="M2967" s="4"/>
      <c r="N2967" s="4"/>
      <c r="O2967" s="4"/>
    </row>
    <row r="2968" spans="2:15" x14ac:dyDescent="0.2">
      <c r="B2968" s="4"/>
      <c r="C2968" s="6"/>
      <c r="D2968" s="4"/>
      <c r="E2968" s="4"/>
      <c r="F2968" s="4"/>
      <c r="G2968" s="4"/>
      <c r="H2968" s="4"/>
      <c r="I2968" s="4"/>
      <c r="J2968" s="4"/>
      <c r="K2968" s="4"/>
      <c r="L2968" s="4"/>
      <c r="M2968" s="4"/>
      <c r="N2968" s="4"/>
      <c r="O2968" s="4"/>
    </row>
    <row r="2969" spans="2:15" x14ac:dyDescent="0.2">
      <c r="B2969" s="4"/>
      <c r="C2969" s="6"/>
      <c r="D2969" s="4"/>
      <c r="E2969" s="4"/>
      <c r="F2969" s="4"/>
      <c r="G2969" s="4"/>
      <c r="H2969" s="4"/>
      <c r="I2969" s="4"/>
      <c r="J2969" s="4"/>
      <c r="K2969" s="4"/>
      <c r="L2969" s="4"/>
      <c r="M2969" s="4"/>
      <c r="N2969" s="4"/>
      <c r="O2969" s="4"/>
    </row>
    <row r="2970" spans="2:15" x14ac:dyDescent="0.2">
      <c r="B2970" s="4"/>
      <c r="C2970" s="6"/>
      <c r="D2970" s="4"/>
      <c r="E2970" s="4"/>
      <c r="F2970" s="4"/>
      <c r="G2970" s="4"/>
      <c r="H2970" s="4"/>
      <c r="I2970" s="4"/>
      <c r="J2970" s="4"/>
      <c r="K2970" s="4"/>
      <c r="L2970" s="4"/>
      <c r="M2970" s="4"/>
      <c r="N2970" s="4"/>
      <c r="O2970" s="4"/>
    </row>
    <row r="2971" spans="2:15" x14ac:dyDescent="0.2">
      <c r="B2971" s="4"/>
      <c r="C2971" s="6"/>
      <c r="D2971" s="4"/>
      <c r="E2971" s="4"/>
      <c r="F2971" s="4"/>
      <c r="G2971" s="4"/>
      <c r="H2971" s="4"/>
      <c r="I2971" s="4"/>
      <c r="J2971" s="4"/>
      <c r="K2971" s="4"/>
      <c r="L2971" s="4"/>
      <c r="M2971" s="4"/>
      <c r="N2971" s="4"/>
      <c r="O2971" s="4"/>
    </row>
    <row r="2972" spans="2:15" x14ac:dyDescent="0.2">
      <c r="B2972" s="4"/>
      <c r="C2972" s="6"/>
      <c r="D2972" s="4"/>
      <c r="E2972" s="4"/>
      <c r="F2972" s="4"/>
      <c r="G2972" s="4"/>
      <c r="H2972" s="4"/>
      <c r="I2972" s="4"/>
      <c r="J2972" s="4"/>
      <c r="K2972" s="4"/>
      <c r="L2972" s="4"/>
      <c r="M2972" s="4"/>
      <c r="N2972" s="4"/>
      <c r="O2972" s="4"/>
    </row>
    <row r="2973" spans="2:15" x14ac:dyDescent="0.2">
      <c r="B2973" s="4"/>
      <c r="C2973" s="6"/>
      <c r="D2973" s="4"/>
      <c r="E2973" s="4"/>
      <c r="F2973" s="4"/>
      <c r="G2973" s="4"/>
      <c r="H2973" s="4"/>
      <c r="I2973" s="4"/>
      <c r="J2973" s="4"/>
      <c r="K2973" s="4"/>
      <c r="L2973" s="4"/>
      <c r="M2973" s="4"/>
      <c r="N2973" s="4"/>
      <c r="O2973" s="4"/>
    </row>
    <row r="2974" spans="2:15" x14ac:dyDescent="0.2">
      <c r="B2974" s="4"/>
      <c r="C2974" s="6"/>
      <c r="D2974" s="4"/>
      <c r="E2974" s="4"/>
      <c r="F2974" s="4"/>
      <c r="G2974" s="4"/>
      <c r="H2974" s="4"/>
      <c r="I2974" s="4"/>
      <c r="J2974" s="4"/>
      <c r="K2974" s="4"/>
      <c r="L2974" s="4"/>
      <c r="M2974" s="4"/>
      <c r="N2974" s="4"/>
      <c r="O2974" s="4"/>
    </row>
    <row r="2975" spans="2:15" x14ac:dyDescent="0.2">
      <c r="B2975" s="4"/>
      <c r="C2975" s="6"/>
      <c r="D2975" s="4"/>
      <c r="E2975" s="4"/>
      <c r="F2975" s="4"/>
      <c r="G2975" s="4"/>
      <c r="H2975" s="4"/>
      <c r="I2975" s="4"/>
      <c r="J2975" s="4"/>
      <c r="K2975" s="4"/>
      <c r="L2975" s="4"/>
      <c r="M2975" s="4"/>
      <c r="N2975" s="4"/>
      <c r="O2975" s="4"/>
    </row>
    <row r="2976" spans="2:15" x14ac:dyDescent="0.2">
      <c r="B2976" s="4"/>
      <c r="C2976" s="6"/>
      <c r="D2976" s="4"/>
      <c r="E2976" s="4"/>
      <c r="F2976" s="4"/>
      <c r="G2976" s="4"/>
      <c r="H2976" s="4"/>
      <c r="I2976" s="4"/>
      <c r="J2976" s="4"/>
      <c r="K2976" s="4"/>
      <c r="L2976" s="4"/>
      <c r="M2976" s="4"/>
      <c r="N2976" s="4"/>
      <c r="O2976" s="4"/>
    </row>
    <row r="2977" spans="2:15" x14ac:dyDescent="0.2">
      <c r="B2977" s="4"/>
      <c r="C2977" s="6"/>
      <c r="D2977" s="4"/>
      <c r="E2977" s="4"/>
      <c r="F2977" s="4"/>
      <c r="G2977" s="4"/>
      <c r="H2977" s="4"/>
      <c r="I2977" s="4"/>
      <c r="J2977" s="4"/>
      <c r="K2977" s="4"/>
      <c r="L2977" s="4"/>
      <c r="M2977" s="4"/>
      <c r="N2977" s="4"/>
      <c r="O2977" s="4"/>
    </row>
    <row r="2978" spans="2:15" x14ac:dyDescent="0.2">
      <c r="B2978" s="4"/>
      <c r="C2978" s="6"/>
      <c r="D2978" s="4"/>
      <c r="E2978" s="4"/>
      <c r="F2978" s="4"/>
      <c r="G2978" s="4"/>
      <c r="H2978" s="4"/>
      <c r="I2978" s="4"/>
      <c r="J2978" s="4"/>
      <c r="K2978" s="4"/>
      <c r="L2978" s="4"/>
      <c r="M2978" s="4"/>
      <c r="N2978" s="4"/>
      <c r="O2978" s="4"/>
    </row>
    <row r="2979" spans="2:15" x14ac:dyDescent="0.2">
      <c r="B2979" s="4"/>
      <c r="C2979" s="6"/>
      <c r="D2979" s="4"/>
      <c r="E2979" s="4"/>
      <c r="F2979" s="4"/>
      <c r="G2979" s="4"/>
      <c r="H2979" s="4"/>
      <c r="I2979" s="4"/>
      <c r="J2979" s="4"/>
      <c r="K2979" s="4"/>
      <c r="L2979" s="4"/>
      <c r="M2979" s="4"/>
      <c r="N2979" s="4"/>
      <c r="O2979" s="4"/>
    </row>
    <row r="2980" spans="2:15" x14ac:dyDescent="0.2">
      <c r="B2980" s="4"/>
      <c r="C2980" s="6"/>
      <c r="D2980" s="4"/>
      <c r="E2980" s="4"/>
      <c r="F2980" s="4"/>
      <c r="G2980" s="4"/>
      <c r="H2980" s="4"/>
      <c r="I2980" s="4"/>
      <c r="J2980" s="4"/>
      <c r="K2980" s="4"/>
      <c r="L2980" s="4"/>
      <c r="M2980" s="4"/>
      <c r="N2980" s="4"/>
      <c r="O2980" s="4"/>
    </row>
    <row r="2981" spans="2:15" x14ac:dyDescent="0.2">
      <c r="B2981" s="4"/>
      <c r="C2981" s="6"/>
      <c r="D2981" s="4"/>
      <c r="E2981" s="4"/>
      <c r="F2981" s="4"/>
      <c r="G2981" s="4"/>
      <c r="H2981" s="4"/>
      <c r="I2981" s="4"/>
      <c r="J2981" s="4"/>
      <c r="K2981" s="4"/>
      <c r="L2981" s="4"/>
      <c r="M2981" s="4"/>
      <c r="N2981" s="4"/>
      <c r="O2981" s="4"/>
    </row>
    <row r="2982" spans="2:15" x14ac:dyDescent="0.2">
      <c r="B2982" s="4"/>
      <c r="C2982" s="6"/>
      <c r="D2982" s="4"/>
      <c r="E2982" s="4"/>
      <c r="F2982" s="4"/>
      <c r="G2982" s="4"/>
      <c r="H2982" s="4"/>
      <c r="I2982" s="4"/>
      <c r="J2982" s="4"/>
      <c r="K2982" s="4"/>
      <c r="L2982" s="4"/>
      <c r="M2982" s="4"/>
      <c r="N2982" s="4"/>
      <c r="O2982" s="4"/>
    </row>
    <row r="2983" spans="2:15" x14ac:dyDescent="0.2">
      <c r="B2983" s="4"/>
      <c r="C2983" s="6"/>
      <c r="D2983" s="4"/>
      <c r="E2983" s="4"/>
      <c r="F2983" s="4"/>
      <c r="G2983" s="4"/>
      <c r="H2983" s="4"/>
      <c r="I2983" s="4"/>
      <c r="J2983" s="4"/>
      <c r="K2983" s="4"/>
      <c r="L2983" s="4"/>
      <c r="M2983" s="4"/>
      <c r="N2983" s="4"/>
      <c r="O2983" s="4"/>
    </row>
    <row r="2984" spans="2:15" x14ac:dyDescent="0.2">
      <c r="B2984" s="4"/>
      <c r="C2984" s="6"/>
      <c r="D2984" s="4"/>
      <c r="E2984" s="4"/>
      <c r="F2984" s="4"/>
      <c r="G2984" s="4"/>
      <c r="H2984" s="4"/>
      <c r="I2984" s="4"/>
      <c r="J2984" s="4"/>
      <c r="K2984" s="4"/>
      <c r="L2984" s="4"/>
      <c r="M2984" s="4"/>
      <c r="N2984" s="4"/>
      <c r="O2984" s="4"/>
    </row>
    <row r="2985" spans="2:15" x14ac:dyDescent="0.2">
      <c r="B2985" s="4"/>
      <c r="C2985" s="6"/>
      <c r="D2985" s="4"/>
      <c r="E2985" s="4"/>
      <c r="F2985" s="4"/>
      <c r="G2985" s="4"/>
      <c r="H2985" s="4"/>
      <c r="I2985" s="4"/>
      <c r="J2985" s="4"/>
      <c r="K2985" s="4"/>
      <c r="L2985" s="4"/>
      <c r="M2985" s="4"/>
      <c r="N2985" s="4"/>
      <c r="O2985" s="4"/>
    </row>
    <row r="2986" spans="2:15" x14ac:dyDescent="0.2">
      <c r="B2986" s="4"/>
      <c r="C2986" s="6"/>
      <c r="D2986" s="4"/>
      <c r="E2986" s="4"/>
      <c r="F2986" s="4"/>
      <c r="G2986" s="4"/>
      <c r="H2986" s="4"/>
      <c r="I2986" s="4"/>
      <c r="J2986" s="4"/>
      <c r="K2986" s="4"/>
      <c r="L2986" s="4"/>
      <c r="M2986" s="4"/>
      <c r="N2986" s="4"/>
      <c r="O2986" s="4"/>
    </row>
    <row r="2987" spans="2:15" x14ac:dyDescent="0.2">
      <c r="B2987" s="4"/>
      <c r="C2987" s="6"/>
      <c r="D2987" s="4"/>
      <c r="E2987" s="4"/>
      <c r="F2987" s="4"/>
      <c r="G2987" s="4"/>
      <c r="H2987" s="4"/>
      <c r="I2987" s="4"/>
      <c r="J2987" s="4"/>
      <c r="K2987" s="4"/>
      <c r="L2987" s="4"/>
      <c r="M2987" s="4"/>
      <c r="N2987" s="4"/>
      <c r="O2987" s="4"/>
    </row>
    <row r="2988" spans="2:15" x14ac:dyDescent="0.2">
      <c r="B2988" s="4"/>
      <c r="C2988" s="6"/>
      <c r="D2988" s="4"/>
      <c r="E2988" s="4"/>
      <c r="F2988" s="4"/>
      <c r="G2988" s="4"/>
      <c r="H2988" s="4"/>
      <c r="I2988" s="4"/>
      <c r="J2988" s="4"/>
      <c r="K2988" s="4"/>
      <c r="L2988" s="4"/>
      <c r="M2988" s="4"/>
      <c r="N2988" s="4"/>
      <c r="O2988" s="4"/>
    </row>
    <row r="2989" spans="2:15" x14ac:dyDescent="0.2">
      <c r="B2989" s="4"/>
      <c r="C2989" s="6"/>
      <c r="D2989" s="4"/>
      <c r="E2989" s="4"/>
      <c r="F2989" s="4"/>
      <c r="G2989" s="4"/>
      <c r="H2989" s="4"/>
      <c r="I2989" s="4"/>
      <c r="J2989" s="4"/>
      <c r="K2989" s="4"/>
      <c r="L2989" s="4"/>
      <c r="M2989" s="4"/>
      <c r="N2989" s="4"/>
      <c r="O2989" s="4"/>
    </row>
    <row r="2990" spans="2:15" x14ac:dyDescent="0.2">
      <c r="B2990" s="4"/>
      <c r="C2990" s="6"/>
      <c r="D2990" s="4"/>
      <c r="E2990" s="4"/>
      <c r="F2990" s="4"/>
      <c r="G2990" s="4"/>
      <c r="H2990" s="4"/>
      <c r="I2990" s="4"/>
      <c r="J2990" s="4"/>
      <c r="K2990" s="4"/>
      <c r="L2990" s="4"/>
      <c r="M2990" s="4"/>
      <c r="N2990" s="4"/>
      <c r="O2990" s="4"/>
    </row>
    <row r="2991" spans="2:15" x14ac:dyDescent="0.2">
      <c r="B2991" s="4"/>
      <c r="C2991" s="6"/>
      <c r="D2991" s="4"/>
      <c r="E2991" s="4"/>
      <c r="F2991" s="4"/>
      <c r="G2991" s="4"/>
      <c r="H2991" s="4"/>
      <c r="I2991" s="4"/>
      <c r="J2991" s="4"/>
      <c r="K2991" s="4"/>
      <c r="L2991" s="4"/>
      <c r="M2991" s="4"/>
      <c r="N2991" s="4"/>
      <c r="O2991" s="4"/>
    </row>
    <row r="2992" spans="2:15" x14ac:dyDescent="0.2">
      <c r="B2992" s="4"/>
      <c r="C2992" s="6"/>
      <c r="D2992" s="4"/>
      <c r="E2992" s="4"/>
      <c r="F2992" s="4"/>
      <c r="G2992" s="4"/>
      <c r="H2992" s="4"/>
      <c r="I2992" s="4"/>
      <c r="J2992" s="4"/>
      <c r="K2992" s="4"/>
      <c r="L2992" s="4"/>
      <c r="M2992" s="4"/>
      <c r="N2992" s="4"/>
      <c r="O2992" s="4"/>
    </row>
    <row r="2993" spans="2:15" x14ac:dyDescent="0.2">
      <c r="B2993" s="4"/>
      <c r="C2993" s="6"/>
      <c r="D2993" s="4"/>
      <c r="E2993" s="4"/>
      <c r="F2993" s="4"/>
      <c r="G2993" s="4"/>
      <c r="H2993" s="4"/>
      <c r="I2993" s="4"/>
      <c r="J2993" s="4"/>
      <c r="K2993" s="4"/>
      <c r="L2993" s="4"/>
      <c r="M2993" s="4"/>
      <c r="N2993" s="4"/>
      <c r="O2993" s="4"/>
    </row>
    <row r="2994" spans="2:15" x14ac:dyDescent="0.2">
      <c r="B2994" s="4"/>
      <c r="C2994" s="6"/>
      <c r="D2994" s="4"/>
      <c r="E2994" s="4"/>
      <c r="F2994" s="4"/>
      <c r="G2994" s="4"/>
      <c r="H2994" s="4"/>
      <c r="I2994" s="4"/>
      <c r="J2994" s="4"/>
      <c r="K2994" s="4"/>
      <c r="L2994" s="4"/>
      <c r="M2994" s="4"/>
      <c r="N2994" s="4"/>
      <c r="O2994" s="4"/>
    </row>
    <row r="2995" spans="2:15" x14ac:dyDescent="0.2">
      <c r="B2995" s="4"/>
      <c r="C2995" s="6"/>
      <c r="D2995" s="4"/>
      <c r="E2995" s="4"/>
      <c r="F2995" s="4"/>
      <c r="G2995" s="4"/>
      <c r="H2995" s="4"/>
      <c r="I2995" s="4"/>
      <c r="J2995" s="4"/>
      <c r="K2995" s="4"/>
      <c r="L2995" s="4"/>
      <c r="M2995" s="4"/>
      <c r="N2995" s="4"/>
      <c r="O2995" s="4"/>
    </row>
    <row r="2996" spans="2:15" x14ac:dyDescent="0.2">
      <c r="B2996" s="4"/>
      <c r="C2996" s="6"/>
      <c r="D2996" s="4"/>
      <c r="E2996" s="4"/>
      <c r="F2996" s="4"/>
      <c r="G2996" s="4"/>
      <c r="H2996" s="4"/>
      <c r="I2996" s="4"/>
      <c r="J2996" s="4"/>
      <c r="K2996" s="4"/>
      <c r="L2996" s="4"/>
      <c r="M2996" s="4"/>
      <c r="N2996" s="4"/>
      <c r="O2996" s="4"/>
    </row>
    <row r="2997" spans="2:15" x14ac:dyDescent="0.2">
      <c r="B2997" s="4"/>
      <c r="C2997" s="6"/>
      <c r="D2997" s="4"/>
      <c r="E2997" s="4"/>
      <c r="F2997" s="4"/>
      <c r="G2997" s="4"/>
      <c r="H2997" s="4"/>
      <c r="I2997" s="4"/>
      <c r="J2997" s="4"/>
      <c r="K2997" s="4"/>
      <c r="L2997" s="4"/>
      <c r="M2997" s="4"/>
      <c r="N2997" s="4"/>
      <c r="O2997" s="4"/>
    </row>
    <row r="2998" spans="2:15" x14ac:dyDescent="0.2">
      <c r="B2998" s="4"/>
      <c r="C2998" s="6"/>
      <c r="D2998" s="4"/>
      <c r="E2998" s="4"/>
      <c r="F2998" s="4"/>
      <c r="G2998" s="4"/>
      <c r="H2998" s="4"/>
      <c r="I2998" s="4"/>
      <c r="J2998" s="4"/>
      <c r="K2998" s="4"/>
      <c r="L2998" s="4"/>
      <c r="M2998" s="4"/>
      <c r="N2998" s="4"/>
      <c r="O2998" s="4"/>
    </row>
    <row r="2999" spans="2:15" x14ac:dyDescent="0.2">
      <c r="B2999" s="4"/>
      <c r="C2999" s="6"/>
      <c r="D2999" s="4"/>
      <c r="E2999" s="4"/>
      <c r="F2999" s="4"/>
      <c r="G2999" s="4"/>
      <c r="H2999" s="4"/>
      <c r="I2999" s="4"/>
      <c r="J2999" s="4"/>
      <c r="K2999" s="4"/>
      <c r="L2999" s="4"/>
      <c r="M2999" s="4"/>
      <c r="N2999" s="4"/>
      <c r="O2999" s="4"/>
    </row>
    <row r="3000" spans="2:15" x14ac:dyDescent="0.2">
      <c r="B3000" s="4"/>
      <c r="C3000" s="6"/>
      <c r="D3000" s="4"/>
      <c r="E3000" s="4"/>
      <c r="F3000" s="4"/>
      <c r="G3000" s="4"/>
      <c r="H3000" s="4"/>
      <c r="I3000" s="4"/>
      <c r="J3000" s="4"/>
      <c r="K3000" s="4"/>
      <c r="L3000" s="4"/>
      <c r="M3000" s="4"/>
      <c r="N3000" s="4"/>
      <c r="O3000" s="4"/>
    </row>
    <row r="3001" spans="2:15" x14ac:dyDescent="0.2">
      <c r="B3001" s="4"/>
      <c r="C3001" s="6"/>
      <c r="D3001" s="4"/>
      <c r="E3001" s="4"/>
      <c r="F3001" s="4"/>
      <c r="G3001" s="4"/>
      <c r="H3001" s="4"/>
      <c r="I3001" s="4"/>
      <c r="J3001" s="4"/>
      <c r="K3001" s="4"/>
      <c r="L3001" s="4"/>
      <c r="M3001" s="4"/>
      <c r="N3001" s="4"/>
      <c r="O3001" s="4"/>
    </row>
    <row r="3002" spans="2:15" x14ac:dyDescent="0.2">
      <c r="B3002" s="4"/>
      <c r="C3002" s="6"/>
      <c r="D3002" s="4"/>
      <c r="E3002" s="4"/>
      <c r="F3002" s="4"/>
      <c r="G3002" s="4"/>
      <c r="H3002" s="4"/>
      <c r="I3002" s="4"/>
      <c r="J3002" s="4"/>
      <c r="K3002" s="4"/>
      <c r="L3002" s="4"/>
      <c r="M3002" s="4"/>
      <c r="N3002" s="4"/>
      <c r="O3002" s="4"/>
    </row>
    <row r="3003" spans="2:15" x14ac:dyDescent="0.2">
      <c r="B3003" s="4"/>
      <c r="C3003" s="6"/>
      <c r="D3003" s="4"/>
      <c r="E3003" s="4"/>
      <c r="F3003" s="4"/>
      <c r="G3003" s="4"/>
      <c r="H3003" s="4"/>
      <c r="I3003" s="4"/>
      <c r="J3003" s="4"/>
      <c r="K3003" s="4"/>
      <c r="L3003" s="4"/>
      <c r="M3003" s="4"/>
      <c r="N3003" s="4"/>
      <c r="O3003" s="4"/>
    </row>
    <row r="3004" spans="2:15" x14ac:dyDescent="0.2">
      <c r="B3004" s="4"/>
      <c r="C3004" s="6"/>
      <c r="D3004" s="4"/>
      <c r="E3004" s="4"/>
      <c r="F3004" s="4"/>
      <c r="G3004" s="4"/>
      <c r="H3004" s="4"/>
      <c r="I3004" s="4"/>
      <c r="J3004" s="4"/>
      <c r="K3004" s="4"/>
      <c r="L3004" s="4"/>
      <c r="M3004" s="4"/>
      <c r="N3004" s="4"/>
      <c r="O3004" s="4"/>
    </row>
    <row r="3005" spans="2:15" x14ac:dyDescent="0.2">
      <c r="B3005" s="4"/>
      <c r="C3005" s="6"/>
      <c r="D3005" s="4"/>
      <c r="E3005" s="4"/>
      <c r="F3005" s="4"/>
      <c r="G3005" s="4"/>
      <c r="H3005" s="4"/>
      <c r="I3005" s="4"/>
      <c r="J3005" s="4"/>
      <c r="K3005" s="4"/>
      <c r="L3005" s="4"/>
      <c r="M3005" s="4"/>
      <c r="N3005" s="4"/>
      <c r="O3005" s="4"/>
    </row>
    <row r="3006" spans="2:15" x14ac:dyDescent="0.2">
      <c r="B3006" s="4"/>
      <c r="C3006" s="6"/>
      <c r="D3006" s="4"/>
      <c r="E3006" s="4"/>
      <c r="F3006" s="4"/>
      <c r="G3006" s="4"/>
      <c r="H3006" s="4"/>
      <c r="I3006" s="4"/>
      <c r="J3006" s="4"/>
      <c r="K3006" s="4"/>
      <c r="L3006" s="4"/>
      <c r="M3006" s="4"/>
      <c r="N3006" s="4"/>
      <c r="O3006" s="4"/>
    </row>
    <row r="3007" spans="2:15" x14ac:dyDescent="0.2">
      <c r="B3007" s="4"/>
      <c r="C3007" s="6"/>
      <c r="D3007" s="4"/>
      <c r="E3007" s="4"/>
      <c r="F3007" s="4"/>
      <c r="G3007" s="4"/>
      <c r="H3007" s="4"/>
      <c r="I3007" s="4"/>
      <c r="J3007" s="4"/>
      <c r="K3007" s="4"/>
      <c r="L3007" s="4"/>
      <c r="M3007" s="4"/>
      <c r="N3007" s="4"/>
      <c r="O3007" s="4"/>
    </row>
    <row r="3008" spans="2:15" x14ac:dyDescent="0.2">
      <c r="B3008" s="4"/>
      <c r="C3008" s="6"/>
      <c r="D3008" s="4"/>
      <c r="E3008" s="4"/>
      <c r="F3008" s="4"/>
      <c r="G3008" s="4"/>
      <c r="H3008" s="4"/>
      <c r="I3008" s="4"/>
      <c r="J3008" s="4"/>
      <c r="K3008" s="4"/>
      <c r="L3008" s="4"/>
      <c r="M3008" s="4"/>
      <c r="N3008" s="4"/>
      <c r="O3008" s="4"/>
    </row>
    <row r="3009" spans="2:15" x14ac:dyDescent="0.2">
      <c r="B3009" s="4"/>
      <c r="C3009" s="6"/>
      <c r="D3009" s="4"/>
      <c r="E3009" s="4"/>
      <c r="F3009" s="4"/>
      <c r="G3009" s="4"/>
      <c r="H3009" s="4"/>
      <c r="I3009" s="4"/>
      <c r="J3009" s="4"/>
      <c r="K3009" s="4"/>
      <c r="L3009" s="4"/>
      <c r="M3009" s="4"/>
      <c r="N3009" s="4"/>
      <c r="O3009" s="4"/>
    </row>
    <row r="3010" spans="2:15" x14ac:dyDescent="0.2">
      <c r="B3010" s="4"/>
      <c r="C3010" s="6"/>
      <c r="D3010" s="4"/>
      <c r="E3010" s="4"/>
      <c r="F3010" s="4"/>
      <c r="G3010" s="4"/>
      <c r="H3010" s="4"/>
      <c r="I3010" s="4"/>
      <c r="J3010" s="4"/>
      <c r="K3010" s="4"/>
      <c r="L3010" s="4"/>
      <c r="M3010" s="4"/>
      <c r="N3010" s="4"/>
      <c r="O3010" s="4"/>
    </row>
    <row r="3011" spans="2:15" x14ac:dyDescent="0.2">
      <c r="B3011" s="4"/>
      <c r="C3011" s="6"/>
      <c r="D3011" s="4"/>
      <c r="E3011" s="4"/>
      <c r="F3011" s="4"/>
      <c r="G3011" s="4"/>
      <c r="H3011" s="4"/>
      <c r="I3011" s="4"/>
      <c r="J3011" s="4"/>
      <c r="K3011" s="4"/>
      <c r="L3011" s="4"/>
      <c r="M3011" s="4"/>
      <c r="N3011" s="4"/>
      <c r="O3011" s="4"/>
    </row>
    <row r="3012" spans="2:15" x14ac:dyDescent="0.2">
      <c r="B3012" s="4"/>
      <c r="C3012" s="6"/>
      <c r="D3012" s="4"/>
      <c r="E3012" s="4"/>
      <c r="F3012" s="4"/>
      <c r="G3012" s="4"/>
      <c r="H3012" s="4"/>
      <c r="I3012" s="4"/>
      <c r="J3012" s="4"/>
      <c r="K3012" s="4"/>
      <c r="L3012" s="4"/>
      <c r="M3012" s="4"/>
      <c r="N3012" s="4"/>
      <c r="O3012" s="4"/>
    </row>
    <row r="3013" spans="2:15" x14ac:dyDescent="0.2">
      <c r="B3013" s="4"/>
      <c r="C3013" s="6"/>
      <c r="D3013" s="4"/>
      <c r="E3013" s="4"/>
      <c r="F3013" s="4"/>
      <c r="G3013" s="4"/>
      <c r="H3013" s="4"/>
      <c r="I3013" s="4"/>
      <c r="J3013" s="4"/>
      <c r="K3013" s="4"/>
      <c r="L3013" s="4"/>
      <c r="M3013" s="4"/>
      <c r="N3013" s="4"/>
      <c r="O3013" s="4"/>
    </row>
    <row r="3014" spans="2:15" x14ac:dyDescent="0.2">
      <c r="B3014" s="4"/>
      <c r="C3014" s="6"/>
      <c r="D3014" s="4"/>
      <c r="E3014" s="4"/>
      <c r="F3014" s="4"/>
      <c r="G3014" s="4"/>
      <c r="H3014" s="4"/>
      <c r="I3014" s="4"/>
      <c r="J3014" s="4"/>
      <c r="K3014" s="4"/>
      <c r="L3014" s="4"/>
      <c r="M3014" s="4"/>
      <c r="N3014" s="4"/>
      <c r="O3014" s="4"/>
    </row>
    <row r="3015" spans="2:15" x14ac:dyDescent="0.2">
      <c r="B3015" s="4"/>
      <c r="C3015" s="6"/>
      <c r="D3015" s="4"/>
      <c r="E3015" s="4"/>
      <c r="F3015" s="4"/>
      <c r="G3015" s="4"/>
      <c r="H3015" s="4"/>
      <c r="I3015" s="4"/>
      <c r="J3015" s="4"/>
      <c r="K3015" s="4"/>
      <c r="L3015" s="4"/>
      <c r="M3015" s="4"/>
      <c r="N3015" s="4"/>
      <c r="O3015" s="4"/>
    </row>
    <row r="3016" spans="2:15" x14ac:dyDescent="0.2">
      <c r="B3016" s="4"/>
      <c r="C3016" s="6"/>
      <c r="D3016" s="4"/>
      <c r="E3016" s="4"/>
      <c r="F3016" s="4"/>
      <c r="G3016" s="4"/>
      <c r="H3016" s="4"/>
      <c r="I3016" s="4"/>
      <c r="J3016" s="4"/>
      <c r="K3016" s="4"/>
      <c r="L3016" s="4"/>
      <c r="M3016" s="4"/>
      <c r="N3016" s="4"/>
      <c r="O3016" s="4"/>
    </row>
    <row r="3017" spans="2:15" x14ac:dyDescent="0.2">
      <c r="B3017" s="4"/>
      <c r="C3017" s="6"/>
      <c r="D3017" s="4"/>
      <c r="E3017" s="4"/>
      <c r="F3017" s="4"/>
      <c r="G3017" s="4"/>
      <c r="H3017" s="4"/>
      <c r="I3017" s="4"/>
      <c r="J3017" s="4"/>
      <c r="K3017" s="4"/>
      <c r="L3017" s="4"/>
      <c r="M3017" s="4"/>
      <c r="N3017" s="4"/>
      <c r="O3017" s="4"/>
    </row>
    <row r="3018" spans="2:15" x14ac:dyDescent="0.2">
      <c r="B3018" s="4"/>
      <c r="C3018" s="6"/>
      <c r="D3018" s="4"/>
      <c r="E3018" s="4"/>
      <c r="F3018" s="4"/>
      <c r="G3018" s="4"/>
      <c r="H3018" s="4"/>
      <c r="I3018" s="4"/>
      <c r="J3018" s="4"/>
      <c r="K3018" s="4"/>
      <c r="L3018" s="4"/>
      <c r="M3018" s="4"/>
      <c r="N3018" s="4"/>
      <c r="O3018" s="4"/>
    </row>
    <row r="3019" spans="2:15" x14ac:dyDescent="0.2">
      <c r="B3019" s="4"/>
      <c r="C3019" s="6"/>
      <c r="D3019" s="4"/>
      <c r="E3019" s="4"/>
      <c r="F3019" s="4"/>
      <c r="G3019" s="4"/>
      <c r="H3019" s="4"/>
      <c r="I3019" s="4"/>
      <c r="J3019" s="4"/>
      <c r="K3019" s="4"/>
      <c r="L3019" s="4"/>
      <c r="M3019" s="4"/>
      <c r="N3019" s="4"/>
      <c r="O3019" s="4"/>
    </row>
    <row r="3020" spans="2:15" x14ac:dyDescent="0.2">
      <c r="B3020" s="4"/>
      <c r="C3020" s="6"/>
      <c r="D3020" s="4"/>
      <c r="E3020" s="4"/>
      <c r="F3020" s="4"/>
      <c r="G3020" s="4"/>
      <c r="H3020" s="4"/>
      <c r="I3020" s="4"/>
      <c r="J3020" s="4"/>
      <c r="K3020" s="4"/>
      <c r="L3020" s="4"/>
      <c r="M3020" s="4"/>
      <c r="N3020" s="4"/>
      <c r="O3020" s="4"/>
    </row>
    <row r="3021" spans="2:15" x14ac:dyDescent="0.2">
      <c r="B3021" s="4"/>
      <c r="C3021" s="6"/>
      <c r="D3021" s="4"/>
      <c r="E3021" s="4"/>
      <c r="F3021" s="4"/>
      <c r="G3021" s="4"/>
      <c r="H3021" s="4"/>
      <c r="I3021" s="4"/>
      <c r="J3021" s="4"/>
      <c r="K3021" s="4"/>
      <c r="L3021" s="4"/>
      <c r="M3021" s="4"/>
      <c r="N3021" s="4"/>
      <c r="O3021" s="4"/>
    </row>
    <row r="3022" spans="2:15" x14ac:dyDescent="0.2">
      <c r="B3022" s="4"/>
      <c r="C3022" s="6"/>
      <c r="D3022" s="4"/>
      <c r="E3022" s="4"/>
      <c r="F3022" s="4"/>
      <c r="G3022" s="4"/>
      <c r="H3022" s="4"/>
      <c r="I3022" s="4"/>
      <c r="J3022" s="4"/>
      <c r="K3022" s="4"/>
      <c r="L3022" s="4"/>
      <c r="M3022" s="4"/>
      <c r="N3022" s="4"/>
      <c r="O3022" s="4"/>
    </row>
    <row r="3023" spans="2:15" x14ac:dyDescent="0.2">
      <c r="B3023" s="4"/>
      <c r="C3023" s="6"/>
      <c r="D3023" s="4"/>
      <c r="E3023" s="4"/>
      <c r="F3023" s="4"/>
      <c r="G3023" s="4"/>
      <c r="H3023" s="4"/>
      <c r="I3023" s="4"/>
      <c r="J3023" s="4"/>
      <c r="K3023" s="4"/>
      <c r="L3023" s="4"/>
      <c r="M3023" s="4"/>
      <c r="N3023" s="4"/>
      <c r="O3023" s="4"/>
    </row>
    <row r="3024" spans="2:15" x14ac:dyDescent="0.2">
      <c r="B3024" s="4"/>
      <c r="C3024" s="6"/>
      <c r="D3024" s="4"/>
      <c r="E3024" s="4"/>
      <c r="F3024" s="4"/>
      <c r="G3024" s="4"/>
      <c r="H3024" s="4"/>
      <c r="I3024" s="4"/>
      <c r="J3024" s="4"/>
      <c r="K3024" s="4"/>
      <c r="L3024" s="4"/>
      <c r="M3024" s="4"/>
      <c r="N3024" s="4"/>
      <c r="O3024" s="4"/>
    </row>
    <row r="3025" spans="2:15" x14ac:dyDescent="0.2">
      <c r="B3025" s="4"/>
      <c r="C3025" s="6"/>
      <c r="D3025" s="4"/>
      <c r="E3025" s="4"/>
      <c r="F3025" s="4"/>
      <c r="G3025" s="4"/>
      <c r="H3025" s="4"/>
      <c r="I3025" s="4"/>
      <c r="J3025" s="4"/>
      <c r="K3025" s="4"/>
      <c r="L3025" s="4"/>
      <c r="M3025" s="4"/>
      <c r="N3025" s="4"/>
      <c r="O3025" s="4"/>
    </row>
    <row r="3026" spans="2:15" x14ac:dyDescent="0.2">
      <c r="B3026" s="4"/>
      <c r="C3026" s="6"/>
      <c r="D3026" s="4"/>
      <c r="E3026" s="4"/>
      <c r="F3026" s="4"/>
      <c r="G3026" s="4"/>
      <c r="H3026" s="4"/>
      <c r="I3026" s="4"/>
      <c r="J3026" s="4"/>
      <c r="K3026" s="4"/>
      <c r="L3026" s="4"/>
      <c r="M3026" s="4"/>
      <c r="N3026" s="4"/>
      <c r="O3026" s="4"/>
    </row>
    <row r="3027" spans="2:15" x14ac:dyDescent="0.2">
      <c r="B3027" s="4"/>
      <c r="C3027" s="6"/>
      <c r="D3027" s="4"/>
      <c r="E3027" s="4"/>
      <c r="F3027" s="4"/>
      <c r="G3027" s="4"/>
      <c r="H3027" s="4"/>
      <c r="I3027" s="4"/>
      <c r="J3027" s="4"/>
      <c r="K3027" s="4"/>
      <c r="L3027" s="4"/>
      <c r="M3027" s="4"/>
      <c r="N3027" s="4"/>
      <c r="O3027" s="4"/>
    </row>
    <row r="3028" spans="2:15" x14ac:dyDescent="0.2">
      <c r="B3028" s="4"/>
      <c r="C3028" s="6"/>
      <c r="D3028" s="4"/>
      <c r="E3028" s="4"/>
      <c r="F3028" s="4"/>
      <c r="G3028" s="4"/>
      <c r="H3028" s="4"/>
      <c r="I3028" s="4"/>
      <c r="J3028" s="4"/>
      <c r="K3028" s="4"/>
      <c r="L3028" s="4"/>
      <c r="M3028" s="4"/>
      <c r="N3028" s="4"/>
      <c r="O3028" s="4"/>
    </row>
    <row r="3029" spans="2:15" x14ac:dyDescent="0.2">
      <c r="B3029" s="4"/>
      <c r="C3029" s="6"/>
      <c r="D3029" s="4"/>
      <c r="E3029" s="4"/>
      <c r="F3029" s="4"/>
      <c r="G3029" s="4"/>
      <c r="H3029" s="4"/>
      <c r="I3029" s="4"/>
      <c r="J3029" s="4"/>
      <c r="K3029" s="4"/>
      <c r="L3029" s="4"/>
      <c r="M3029" s="4"/>
      <c r="N3029" s="4"/>
      <c r="O3029" s="4"/>
    </row>
    <row r="3030" spans="2:15" x14ac:dyDescent="0.2">
      <c r="B3030" s="4"/>
      <c r="C3030" s="6"/>
      <c r="D3030" s="4"/>
      <c r="E3030" s="4"/>
      <c r="F3030" s="4"/>
      <c r="G3030" s="4"/>
      <c r="H3030" s="4"/>
      <c r="I3030" s="4"/>
      <c r="J3030" s="4"/>
      <c r="K3030" s="4"/>
      <c r="L3030" s="4"/>
      <c r="M3030" s="4"/>
      <c r="N3030" s="4"/>
      <c r="O3030" s="4"/>
    </row>
    <row r="3031" spans="2:15" x14ac:dyDescent="0.2">
      <c r="B3031" s="4"/>
      <c r="C3031" s="6"/>
      <c r="D3031" s="4"/>
      <c r="E3031" s="4"/>
      <c r="F3031" s="4"/>
      <c r="G3031" s="4"/>
      <c r="H3031" s="4"/>
      <c r="I3031" s="4"/>
      <c r="J3031" s="4"/>
      <c r="K3031" s="4"/>
      <c r="L3031" s="4"/>
      <c r="M3031" s="4"/>
      <c r="N3031" s="4"/>
      <c r="O3031" s="4"/>
    </row>
    <row r="3032" spans="2:15" x14ac:dyDescent="0.2">
      <c r="B3032" s="4"/>
      <c r="C3032" s="6"/>
      <c r="D3032" s="4"/>
      <c r="E3032" s="4"/>
      <c r="F3032" s="4"/>
      <c r="G3032" s="4"/>
      <c r="H3032" s="4"/>
      <c r="I3032" s="4"/>
      <c r="J3032" s="4"/>
      <c r="K3032" s="4"/>
      <c r="L3032" s="4"/>
      <c r="M3032" s="4"/>
      <c r="N3032" s="4"/>
      <c r="O3032" s="4"/>
    </row>
    <row r="3033" spans="2:15" x14ac:dyDescent="0.2">
      <c r="B3033" s="4"/>
      <c r="C3033" s="6"/>
      <c r="D3033" s="4"/>
      <c r="E3033" s="4"/>
      <c r="F3033" s="4"/>
      <c r="G3033" s="4"/>
      <c r="H3033" s="4"/>
      <c r="I3033" s="4"/>
      <c r="J3033" s="4"/>
      <c r="K3033" s="4"/>
      <c r="L3033" s="4"/>
      <c r="M3033" s="4"/>
      <c r="N3033" s="4"/>
      <c r="O3033" s="4"/>
    </row>
    <row r="3034" spans="2:15" x14ac:dyDescent="0.2">
      <c r="B3034" s="4"/>
      <c r="C3034" s="6"/>
      <c r="D3034" s="4"/>
      <c r="E3034" s="4"/>
      <c r="F3034" s="4"/>
      <c r="G3034" s="4"/>
      <c r="H3034" s="4"/>
      <c r="I3034" s="4"/>
      <c r="J3034" s="4"/>
      <c r="K3034" s="4"/>
      <c r="L3034" s="4"/>
      <c r="M3034" s="4"/>
      <c r="N3034" s="4"/>
      <c r="O3034" s="4"/>
    </row>
    <row r="3035" spans="2:15" x14ac:dyDescent="0.2">
      <c r="B3035" s="4"/>
      <c r="C3035" s="6"/>
      <c r="D3035" s="4"/>
      <c r="E3035" s="4"/>
      <c r="F3035" s="4"/>
      <c r="G3035" s="4"/>
      <c r="H3035" s="4"/>
      <c r="I3035" s="4"/>
      <c r="J3035" s="4"/>
      <c r="K3035" s="4"/>
      <c r="L3035" s="4"/>
      <c r="M3035" s="4"/>
      <c r="N3035" s="4"/>
      <c r="O3035" s="4"/>
    </row>
    <row r="3036" spans="2:15" x14ac:dyDescent="0.2">
      <c r="B3036" s="4"/>
      <c r="C3036" s="6"/>
      <c r="D3036" s="4"/>
      <c r="E3036" s="4"/>
      <c r="F3036" s="4"/>
      <c r="G3036" s="4"/>
      <c r="H3036" s="4"/>
      <c r="I3036" s="4"/>
      <c r="J3036" s="4"/>
      <c r="K3036" s="4"/>
      <c r="L3036" s="4"/>
      <c r="M3036" s="4"/>
      <c r="N3036" s="4"/>
      <c r="O3036" s="4"/>
    </row>
    <row r="3037" spans="2:15" x14ac:dyDescent="0.2">
      <c r="B3037" s="4"/>
      <c r="C3037" s="6"/>
      <c r="D3037" s="4"/>
      <c r="E3037" s="4"/>
      <c r="F3037" s="4"/>
      <c r="G3037" s="4"/>
      <c r="H3037" s="4"/>
      <c r="I3037" s="4"/>
      <c r="J3037" s="4"/>
      <c r="K3037" s="4"/>
      <c r="L3037" s="4"/>
      <c r="M3037" s="4"/>
      <c r="N3037" s="4"/>
      <c r="O3037" s="4"/>
    </row>
    <row r="3038" spans="2:15" x14ac:dyDescent="0.2">
      <c r="B3038" s="4"/>
      <c r="C3038" s="6"/>
      <c r="D3038" s="4"/>
      <c r="E3038" s="4"/>
      <c r="F3038" s="4"/>
      <c r="G3038" s="4"/>
      <c r="H3038" s="4"/>
      <c r="I3038" s="4"/>
      <c r="J3038" s="4"/>
      <c r="K3038" s="4"/>
      <c r="L3038" s="4"/>
      <c r="M3038" s="4"/>
      <c r="N3038" s="4"/>
      <c r="O3038" s="4"/>
    </row>
    <row r="3039" spans="2:15" x14ac:dyDescent="0.2">
      <c r="B3039" s="4"/>
      <c r="C3039" s="6"/>
      <c r="D3039" s="4"/>
      <c r="E3039" s="4"/>
      <c r="F3039" s="4"/>
      <c r="G3039" s="4"/>
      <c r="H3039" s="4"/>
      <c r="I3039" s="4"/>
      <c r="J3039" s="4"/>
      <c r="K3039" s="4"/>
      <c r="L3039" s="4"/>
      <c r="M3039" s="4"/>
      <c r="N3039" s="4"/>
      <c r="O3039" s="4"/>
    </row>
    <row r="3040" spans="2:15" x14ac:dyDescent="0.2">
      <c r="B3040" s="4"/>
      <c r="C3040" s="6"/>
      <c r="D3040" s="4"/>
      <c r="E3040" s="4"/>
      <c r="F3040" s="4"/>
      <c r="G3040" s="4"/>
      <c r="H3040" s="4"/>
      <c r="I3040" s="4"/>
      <c r="J3040" s="4"/>
      <c r="K3040" s="4"/>
      <c r="L3040" s="4"/>
      <c r="M3040" s="4"/>
      <c r="N3040" s="4"/>
      <c r="O3040" s="4"/>
    </row>
    <row r="3041" spans="2:15" x14ac:dyDescent="0.2">
      <c r="B3041" s="4"/>
      <c r="C3041" s="6"/>
      <c r="D3041" s="4"/>
      <c r="E3041" s="4"/>
      <c r="F3041" s="4"/>
      <c r="G3041" s="4"/>
      <c r="H3041" s="4"/>
      <c r="I3041" s="4"/>
      <c r="J3041" s="4"/>
      <c r="K3041" s="4"/>
      <c r="L3041" s="4"/>
      <c r="M3041" s="4"/>
      <c r="N3041" s="4"/>
      <c r="O3041" s="4"/>
    </row>
    <row r="3042" spans="2:15" x14ac:dyDescent="0.2">
      <c r="B3042" s="4"/>
      <c r="C3042" s="6"/>
      <c r="D3042" s="4"/>
      <c r="E3042" s="4"/>
      <c r="F3042" s="4"/>
      <c r="G3042" s="4"/>
      <c r="H3042" s="4"/>
      <c r="I3042" s="4"/>
      <c r="J3042" s="4"/>
      <c r="K3042" s="4"/>
      <c r="L3042" s="4"/>
      <c r="M3042" s="4"/>
      <c r="N3042" s="4"/>
      <c r="O3042" s="4"/>
    </row>
    <row r="3043" spans="2:15" x14ac:dyDescent="0.2">
      <c r="B3043" s="4"/>
      <c r="C3043" s="6"/>
      <c r="D3043" s="4"/>
      <c r="E3043" s="4"/>
      <c r="F3043" s="4"/>
      <c r="G3043" s="4"/>
      <c r="H3043" s="4"/>
      <c r="I3043" s="4"/>
      <c r="J3043" s="4"/>
      <c r="K3043" s="4"/>
      <c r="L3043" s="4"/>
      <c r="M3043" s="4"/>
      <c r="N3043" s="4"/>
      <c r="O3043" s="4"/>
    </row>
    <row r="3044" spans="2:15" x14ac:dyDescent="0.2">
      <c r="B3044" s="4"/>
      <c r="C3044" s="6"/>
      <c r="D3044" s="4"/>
      <c r="E3044" s="4"/>
      <c r="F3044" s="4"/>
      <c r="G3044" s="4"/>
      <c r="H3044" s="4"/>
      <c r="I3044" s="4"/>
      <c r="J3044" s="4"/>
      <c r="K3044" s="4"/>
      <c r="L3044" s="4"/>
      <c r="M3044" s="4"/>
      <c r="N3044" s="4"/>
      <c r="O3044" s="4"/>
    </row>
    <row r="3045" spans="2:15" x14ac:dyDescent="0.2">
      <c r="B3045" s="4"/>
      <c r="C3045" s="6"/>
      <c r="D3045" s="4"/>
      <c r="E3045" s="4"/>
      <c r="F3045" s="4"/>
      <c r="G3045" s="4"/>
      <c r="H3045" s="4"/>
      <c r="I3045" s="4"/>
      <c r="J3045" s="4"/>
      <c r="K3045" s="4"/>
      <c r="L3045" s="4"/>
      <c r="M3045" s="4"/>
      <c r="N3045" s="4"/>
      <c r="O3045" s="4"/>
    </row>
    <row r="3046" spans="2:15" x14ac:dyDescent="0.2">
      <c r="B3046" s="4"/>
      <c r="C3046" s="6"/>
      <c r="D3046" s="4"/>
      <c r="E3046" s="4"/>
      <c r="F3046" s="4"/>
      <c r="G3046" s="4"/>
      <c r="H3046" s="4"/>
      <c r="I3046" s="4"/>
      <c r="J3046" s="4"/>
      <c r="K3046" s="4"/>
      <c r="L3046" s="4"/>
      <c r="M3046" s="4"/>
      <c r="N3046" s="4"/>
      <c r="O3046" s="4"/>
    </row>
    <row r="3047" spans="2:15" x14ac:dyDescent="0.2">
      <c r="B3047" s="4"/>
      <c r="C3047" s="6"/>
      <c r="D3047" s="4"/>
      <c r="E3047" s="4"/>
      <c r="F3047" s="4"/>
      <c r="G3047" s="4"/>
      <c r="H3047" s="4"/>
      <c r="I3047" s="4"/>
      <c r="J3047" s="4"/>
      <c r="K3047" s="4"/>
      <c r="L3047" s="4"/>
      <c r="M3047" s="4"/>
      <c r="N3047" s="4"/>
      <c r="O3047" s="4"/>
    </row>
    <row r="3048" spans="2:15" x14ac:dyDescent="0.2">
      <c r="B3048" s="4"/>
      <c r="C3048" s="6"/>
      <c r="D3048" s="4"/>
      <c r="E3048" s="4"/>
      <c r="F3048" s="4"/>
      <c r="G3048" s="4"/>
      <c r="H3048" s="4"/>
      <c r="I3048" s="4"/>
      <c r="J3048" s="4"/>
      <c r="K3048" s="4"/>
      <c r="L3048" s="4"/>
      <c r="M3048" s="4"/>
      <c r="N3048" s="4"/>
      <c r="O3048" s="4"/>
    </row>
    <row r="3049" spans="2:15" x14ac:dyDescent="0.2">
      <c r="B3049" s="4"/>
      <c r="C3049" s="6"/>
      <c r="D3049" s="4"/>
      <c r="E3049" s="4"/>
      <c r="F3049" s="4"/>
      <c r="G3049" s="4"/>
      <c r="H3049" s="4"/>
      <c r="I3049" s="4"/>
      <c r="J3049" s="4"/>
      <c r="K3049" s="4"/>
      <c r="L3049" s="4"/>
      <c r="M3049" s="4"/>
      <c r="N3049" s="4"/>
      <c r="O3049" s="4"/>
    </row>
    <row r="3050" spans="2:15" x14ac:dyDescent="0.2">
      <c r="B3050" s="4"/>
      <c r="C3050" s="6"/>
      <c r="D3050" s="4"/>
      <c r="E3050" s="4"/>
      <c r="F3050" s="4"/>
      <c r="G3050" s="4"/>
      <c r="H3050" s="4"/>
      <c r="I3050" s="4"/>
      <c r="J3050" s="4"/>
      <c r="K3050" s="4"/>
      <c r="L3050" s="4"/>
      <c r="M3050" s="4"/>
      <c r="N3050" s="4"/>
      <c r="O3050" s="4"/>
    </row>
    <row r="3051" spans="2:15" x14ac:dyDescent="0.2">
      <c r="B3051" s="4"/>
      <c r="C3051" s="6"/>
      <c r="D3051" s="4"/>
      <c r="E3051" s="4"/>
      <c r="F3051" s="4"/>
      <c r="G3051" s="4"/>
      <c r="H3051" s="4"/>
      <c r="I3051" s="4"/>
      <c r="J3051" s="4"/>
      <c r="K3051" s="4"/>
      <c r="L3051" s="4"/>
      <c r="M3051" s="4"/>
      <c r="N3051" s="4"/>
      <c r="O3051" s="4"/>
    </row>
    <row r="3052" spans="2:15" x14ac:dyDescent="0.2">
      <c r="B3052" s="4"/>
      <c r="C3052" s="6"/>
      <c r="D3052" s="4"/>
      <c r="E3052" s="4"/>
      <c r="F3052" s="4"/>
      <c r="G3052" s="4"/>
      <c r="H3052" s="4"/>
      <c r="I3052" s="4"/>
      <c r="J3052" s="4"/>
      <c r="K3052" s="4"/>
      <c r="L3052" s="4"/>
      <c r="M3052" s="4"/>
      <c r="N3052" s="4"/>
      <c r="O3052" s="4"/>
    </row>
    <row r="3053" spans="2:15" x14ac:dyDescent="0.2">
      <c r="B3053" s="4"/>
      <c r="C3053" s="6"/>
      <c r="D3053" s="4"/>
      <c r="E3053" s="4"/>
      <c r="F3053" s="4"/>
      <c r="G3053" s="4"/>
      <c r="H3053" s="4"/>
      <c r="I3053" s="4"/>
      <c r="J3053" s="4"/>
      <c r="K3053" s="4"/>
      <c r="L3053" s="4"/>
      <c r="M3053" s="4"/>
      <c r="N3053" s="4"/>
      <c r="O3053" s="4"/>
    </row>
    <row r="3054" spans="2:15" x14ac:dyDescent="0.2">
      <c r="B3054" s="4"/>
      <c r="C3054" s="6"/>
      <c r="D3054" s="4"/>
      <c r="E3054" s="4"/>
      <c r="F3054" s="4"/>
      <c r="G3054" s="4"/>
      <c r="H3054" s="4"/>
      <c r="I3054" s="4"/>
      <c r="J3054" s="4"/>
      <c r="K3054" s="4"/>
      <c r="L3054" s="4"/>
      <c r="M3054" s="4"/>
      <c r="N3054" s="4"/>
      <c r="O3054" s="4"/>
    </row>
    <row r="3055" spans="2:15" x14ac:dyDescent="0.2">
      <c r="B3055" s="4"/>
      <c r="C3055" s="6"/>
      <c r="D3055" s="4"/>
      <c r="E3055" s="4"/>
      <c r="F3055" s="4"/>
      <c r="G3055" s="4"/>
      <c r="H3055" s="4"/>
      <c r="I3055" s="4"/>
      <c r="J3055" s="4"/>
      <c r="K3055" s="4"/>
      <c r="L3055" s="4"/>
      <c r="M3055" s="4"/>
      <c r="N3055" s="4"/>
      <c r="O3055" s="4"/>
    </row>
    <row r="3056" spans="2:15" x14ac:dyDescent="0.2">
      <c r="B3056" s="4"/>
      <c r="C3056" s="6"/>
      <c r="D3056" s="4"/>
      <c r="E3056" s="4"/>
      <c r="F3056" s="4"/>
      <c r="G3056" s="4"/>
      <c r="H3056" s="4"/>
      <c r="I3056" s="4"/>
      <c r="J3056" s="4"/>
      <c r="K3056" s="4"/>
      <c r="L3056" s="4"/>
      <c r="M3056" s="4"/>
      <c r="N3056" s="4"/>
      <c r="O3056" s="4"/>
    </row>
    <row r="3057" spans="2:15" x14ac:dyDescent="0.2">
      <c r="B3057" s="4"/>
      <c r="C3057" s="6"/>
      <c r="D3057" s="4"/>
      <c r="E3057" s="4"/>
      <c r="F3057" s="4"/>
      <c r="G3057" s="4"/>
      <c r="H3057" s="4"/>
      <c r="I3057" s="4"/>
      <c r="J3057" s="4"/>
      <c r="K3057" s="4"/>
      <c r="L3057" s="4"/>
      <c r="M3057" s="4"/>
      <c r="N3057" s="4"/>
      <c r="O3057" s="4"/>
    </row>
    <row r="3058" spans="2:15" x14ac:dyDescent="0.2">
      <c r="B3058" s="4"/>
      <c r="C3058" s="6"/>
      <c r="D3058" s="4"/>
      <c r="E3058" s="4"/>
      <c r="F3058" s="4"/>
      <c r="G3058" s="4"/>
      <c r="H3058" s="4"/>
      <c r="I3058" s="4"/>
      <c r="J3058" s="4"/>
      <c r="K3058" s="4"/>
      <c r="L3058" s="4"/>
      <c r="M3058" s="4"/>
      <c r="N3058" s="4"/>
      <c r="O3058" s="4"/>
    </row>
    <row r="3059" spans="2:15" x14ac:dyDescent="0.2">
      <c r="B3059" s="4"/>
      <c r="C3059" s="6"/>
      <c r="D3059" s="4"/>
      <c r="E3059" s="4"/>
      <c r="F3059" s="4"/>
      <c r="G3059" s="4"/>
      <c r="H3059" s="4"/>
      <c r="I3059" s="4"/>
      <c r="J3059" s="4"/>
      <c r="K3059" s="4"/>
      <c r="L3059" s="4"/>
      <c r="M3059" s="4"/>
      <c r="N3059" s="4"/>
      <c r="O3059" s="4"/>
    </row>
    <row r="3060" spans="2:15" x14ac:dyDescent="0.2">
      <c r="B3060" s="4"/>
      <c r="C3060" s="6"/>
      <c r="D3060" s="4"/>
      <c r="E3060" s="4"/>
      <c r="F3060" s="4"/>
      <c r="G3060" s="4"/>
      <c r="H3060" s="4"/>
      <c r="I3060" s="4"/>
      <c r="J3060" s="4"/>
      <c r="K3060" s="4"/>
      <c r="L3060" s="4"/>
      <c r="M3060" s="4"/>
      <c r="N3060" s="4"/>
      <c r="O3060" s="4"/>
    </row>
    <row r="3061" spans="2:15" x14ac:dyDescent="0.2">
      <c r="B3061" s="4"/>
      <c r="C3061" s="6"/>
      <c r="D3061" s="4"/>
      <c r="E3061" s="4"/>
      <c r="F3061" s="4"/>
      <c r="G3061" s="4"/>
      <c r="H3061" s="4"/>
      <c r="I3061" s="4"/>
      <c r="J3061" s="4"/>
      <c r="K3061" s="4"/>
      <c r="L3061" s="4"/>
      <c r="M3061" s="4"/>
      <c r="N3061" s="4"/>
      <c r="O3061" s="4"/>
    </row>
    <row r="3062" spans="2:15" x14ac:dyDescent="0.2">
      <c r="B3062" s="4"/>
      <c r="C3062" s="6"/>
      <c r="D3062" s="4"/>
      <c r="E3062" s="4"/>
      <c r="F3062" s="4"/>
      <c r="G3062" s="4"/>
      <c r="H3062" s="4"/>
      <c r="I3062" s="4"/>
      <c r="J3062" s="4"/>
      <c r="K3062" s="4"/>
      <c r="L3062" s="4"/>
      <c r="M3062" s="4"/>
      <c r="N3062" s="4"/>
      <c r="O3062" s="4"/>
    </row>
    <row r="3063" spans="2:15" x14ac:dyDescent="0.2">
      <c r="B3063" s="4"/>
      <c r="C3063" s="6"/>
      <c r="D3063" s="4"/>
      <c r="E3063" s="4"/>
      <c r="F3063" s="4"/>
      <c r="G3063" s="4"/>
      <c r="H3063" s="4"/>
      <c r="I3063" s="4"/>
      <c r="J3063" s="4"/>
      <c r="K3063" s="4"/>
      <c r="L3063" s="4"/>
      <c r="M3063" s="4"/>
      <c r="N3063" s="4"/>
      <c r="O3063" s="4"/>
    </row>
    <row r="3064" spans="2:15" x14ac:dyDescent="0.2">
      <c r="B3064" s="4"/>
      <c r="C3064" s="6"/>
      <c r="D3064" s="4"/>
      <c r="E3064" s="4"/>
      <c r="F3064" s="4"/>
      <c r="G3064" s="4"/>
      <c r="H3064" s="4"/>
      <c r="I3064" s="4"/>
      <c r="J3064" s="4"/>
      <c r="K3064" s="4"/>
      <c r="L3064" s="4"/>
      <c r="M3064" s="4"/>
      <c r="N3064" s="4"/>
      <c r="O3064" s="4"/>
    </row>
    <row r="3065" spans="2:15" x14ac:dyDescent="0.2">
      <c r="B3065" s="4"/>
      <c r="C3065" s="6"/>
      <c r="D3065" s="4"/>
      <c r="E3065" s="4"/>
      <c r="F3065" s="4"/>
      <c r="G3065" s="4"/>
      <c r="H3065" s="4"/>
      <c r="I3065" s="4"/>
      <c r="J3065" s="4"/>
      <c r="K3065" s="4"/>
      <c r="L3065" s="4"/>
      <c r="M3065" s="4"/>
      <c r="N3065" s="4"/>
      <c r="O3065" s="4"/>
    </row>
    <row r="3066" spans="2:15" x14ac:dyDescent="0.2">
      <c r="B3066" s="4"/>
      <c r="C3066" s="6"/>
      <c r="D3066" s="4"/>
      <c r="E3066" s="4"/>
      <c r="F3066" s="4"/>
      <c r="G3066" s="4"/>
      <c r="H3066" s="4"/>
      <c r="I3066" s="4"/>
      <c r="J3066" s="4"/>
      <c r="K3066" s="4"/>
      <c r="L3066" s="4"/>
      <c r="M3066" s="4"/>
      <c r="N3066" s="4"/>
      <c r="O3066" s="4"/>
    </row>
    <row r="3067" spans="2:15" x14ac:dyDescent="0.2">
      <c r="B3067" s="4"/>
      <c r="C3067" s="6"/>
      <c r="D3067" s="4"/>
      <c r="E3067" s="4"/>
      <c r="F3067" s="4"/>
      <c r="G3067" s="4"/>
      <c r="H3067" s="4"/>
      <c r="I3067" s="4"/>
      <c r="J3067" s="4"/>
      <c r="K3067" s="4"/>
      <c r="L3067" s="4"/>
      <c r="M3067" s="4"/>
      <c r="N3067" s="4"/>
      <c r="O3067" s="4"/>
    </row>
    <row r="3068" spans="2:15" x14ac:dyDescent="0.2">
      <c r="B3068" s="4"/>
      <c r="C3068" s="6"/>
      <c r="D3068" s="4"/>
      <c r="E3068" s="4"/>
      <c r="F3068" s="4"/>
      <c r="G3068" s="4"/>
      <c r="H3068" s="4"/>
      <c r="I3068" s="4"/>
      <c r="J3068" s="4"/>
      <c r="K3068" s="4"/>
      <c r="L3068" s="4"/>
      <c r="M3068" s="4"/>
      <c r="N3068" s="4"/>
      <c r="O3068" s="4"/>
    </row>
    <row r="3069" spans="2:15" x14ac:dyDescent="0.2">
      <c r="B3069" s="4"/>
      <c r="C3069" s="6"/>
      <c r="D3069" s="4"/>
      <c r="E3069" s="4"/>
      <c r="F3069" s="4"/>
      <c r="G3069" s="4"/>
      <c r="H3069" s="4"/>
      <c r="I3069" s="4"/>
      <c r="J3069" s="4"/>
      <c r="K3069" s="4"/>
      <c r="L3069" s="4"/>
      <c r="M3069" s="4"/>
      <c r="N3069" s="4"/>
      <c r="O3069" s="4"/>
    </row>
    <row r="3070" spans="2:15" x14ac:dyDescent="0.2">
      <c r="B3070" s="4"/>
      <c r="C3070" s="6"/>
      <c r="D3070" s="4"/>
      <c r="E3070" s="4"/>
      <c r="F3070" s="4"/>
      <c r="G3070" s="4"/>
      <c r="H3070" s="4"/>
      <c r="I3070" s="4"/>
      <c r="J3070" s="4"/>
      <c r="K3070" s="4"/>
      <c r="L3070" s="4"/>
      <c r="M3070" s="4"/>
      <c r="N3070" s="4"/>
      <c r="O3070" s="4"/>
    </row>
    <row r="3071" spans="2:15" x14ac:dyDescent="0.2">
      <c r="B3071" s="4"/>
      <c r="C3071" s="6"/>
      <c r="D3071" s="4"/>
      <c r="E3071" s="4"/>
      <c r="F3071" s="4"/>
      <c r="G3071" s="4"/>
      <c r="H3071" s="4"/>
      <c r="I3071" s="4"/>
      <c r="J3071" s="4"/>
      <c r="K3071" s="4"/>
      <c r="L3071" s="4"/>
      <c r="M3071" s="4"/>
      <c r="N3071" s="4"/>
      <c r="O3071" s="4"/>
    </row>
    <row r="3072" spans="2:15" x14ac:dyDescent="0.2">
      <c r="B3072" s="4"/>
      <c r="C3072" s="6"/>
      <c r="D3072" s="4"/>
      <c r="E3072" s="4"/>
      <c r="F3072" s="4"/>
      <c r="G3072" s="4"/>
      <c r="H3072" s="4"/>
      <c r="I3072" s="4"/>
      <c r="J3072" s="4"/>
      <c r="K3072" s="4"/>
      <c r="L3072" s="4"/>
      <c r="M3072" s="4"/>
      <c r="N3072" s="4"/>
      <c r="O3072" s="4"/>
    </row>
    <row r="3073" spans="2:15" x14ac:dyDescent="0.2">
      <c r="B3073" s="4"/>
      <c r="C3073" s="6"/>
      <c r="D3073" s="4"/>
      <c r="E3073" s="4"/>
      <c r="F3073" s="4"/>
      <c r="G3073" s="4"/>
      <c r="H3073" s="4"/>
      <c r="I3073" s="4"/>
      <c r="J3073" s="4"/>
      <c r="K3073" s="4"/>
      <c r="L3073" s="4"/>
      <c r="M3073" s="4"/>
      <c r="N3073" s="4"/>
      <c r="O3073" s="4"/>
    </row>
    <row r="3074" spans="2:15" x14ac:dyDescent="0.2">
      <c r="B3074" s="4"/>
      <c r="C3074" s="6"/>
      <c r="D3074" s="4"/>
      <c r="E3074" s="4"/>
      <c r="F3074" s="4"/>
      <c r="G3074" s="4"/>
      <c r="H3074" s="4"/>
      <c r="I3074" s="4"/>
      <c r="J3074" s="4"/>
      <c r="K3074" s="4"/>
      <c r="L3074" s="4"/>
      <c r="M3074" s="4"/>
      <c r="N3074" s="4"/>
      <c r="O3074" s="4"/>
    </row>
    <row r="3075" spans="2:15" x14ac:dyDescent="0.2">
      <c r="B3075" s="4"/>
      <c r="C3075" s="6"/>
      <c r="D3075" s="4"/>
      <c r="E3075" s="4"/>
      <c r="F3075" s="4"/>
      <c r="G3075" s="4"/>
      <c r="H3075" s="4"/>
      <c r="I3075" s="4"/>
      <c r="J3075" s="4"/>
      <c r="K3075" s="4"/>
      <c r="L3075" s="4"/>
      <c r="M3075" s="4"/>
      <c r="N3075" s="4"/>
      <c r="O3075" s="4"/>
    </row>
    <row r="3076" spans="2:15" x14ac:dyDescent="0.2">
      <c r="B3076" s="4"/>
      <c r="C3076" s="6"/>
      <c r="D3076" s="4"/>
      <c r="E3076" s="4"/>
      <c r="F3076" s="4"/>
      <c r="G3076" s="4"/>
      <c r="H3076" s="4"/>
      <c r="I3076" s="4"/>
      <c r="J3076" s="4"/>
      <c r="K3076" s="4"/>
      <c r="L3076" s="4"/>
      <c r="M3076" s="4"/>
      <c r="N3076" s="4"/>
      <c r="O3076" s="4"/>
    </row>
    <row r="3077" spans="2:15" x14ac:dyDescent="0.2">
      <c r="B3077" s="4"/>
      <c r="C3077" s="6"/>
      <c r="D3077" s="4"/>
      <c r="E3077" s="4"/>
      <c r="F3077" s="4"/>
      <c r="G3077" s="4"/>
      <c r="H3077" s="4"/>
      <c r="I3077" s="4"/>
      <c r="J3077" s="4"/>
      <c r="K3077" s="4"/>
      <c r="L3077" s="4"/>
      <c r="M3077" s="4"/>
      <c r="N3077" s="4"/>
      <c r="O3077" s="4"/>
    </row>
    <row r="3078" spans="2:15" x14ac:dyDescent="0.2">
      <c r="B3078" s="4"/>
      <c r="C3078" s="6"/>
      <c r="D3078" s="4"/>
      <c r="E3078" s="4"/>
      <c r="F3078" s="4"/>
      <c r="G3078" s="4"/>
      <c r="H3078" s="4"/>
      <c r="I3078" s="4"/>
      <c r="J3078" s="4"/>
      <c r="K3078" s="4"/>
      <c r="L3078" s="4"/>
      <c r="M3078" s="4"/>
      <c r="N3078" s="4"/>
      <c r="O3078" s="4"/>
    </row>
    <row r="3079" spans="2:15" x14ac:dyDescent="0.2">
      <c r="B3079" s="4"/>
      <c r="C3079" s="6"/>
      <c r="D3079" s="4"/>
      <c r="E3079" s="4"/>
      <c r="F3079" s="4"/>
      <c r="G3079" s="4"/>
      <c r="H3079" s="4"/>
      <c r="I3079" s="4"/>
      <c r="J3079" s="4"/>
      <c r="K3079" s="4"/>
      <c r="L3079" s="4"/>
      <c r="M3079" s="4"/>
      <c r="N3079" s="4"/>
      <c r="O3079" s="4"/>
    </row>
    <row r="3080" spans="2:15" x14ac:dyDescent="0.2">
      <c r="B3080" s="4"/>
      <c r="C3080" s="6"/>
      <c r="D3080" s="4"/>
      <c r="E3080" s="4"/>
      <c r="F3080" s="4"/>
      <c r="G3080" s="4"/>
      <c r="H3080" s="4"/>
      <c r="I3080" s="4"/>
      <c r="J3080" s="4"/>
      <c r="K3080" s="4"/>
      <c r="L3080" s="4"/>
      <c r="M3080" s="4"/>
      <c r="N3080" s="4"/>
      <c r="O3080" s="4"/>
    </row>
    <row r="3081" spans="2:15" x14ac:dyDescent="0.2">
      <c r="B3081" s="4"/>
      <c r="C3081" s="6"/>
      <c r="D3081" s="4"/>
      <c r="E3081" s="4"/>
      <c r="F3081" s="4"/>
      <c r="G3081" s="4"/>
      <c r="H3081" s="4"/>
      <c r="I3081" s="4"/>
      <c r="J3081" s="4"/>
      <c r="K3081" s="4"/>
      <c r="L3081" s="4"/>
      <c r="M3081" s="4"/>
      <c r="N3081" s="4"/>
      <c r="O3081" s="4"/>
    </row>
    <row r="3082" spans="2:15" x14ac:dyDescent="0.2">
      <c r="B3082" s="4"/>
      <c r="C3082" s="6"/>
      <c r="D3082" s="4"/>
      <c r="E3082" s="4"/>
      <c r="F3082" s="4"/>
      <c r="G3082" s="4"/>
      <c r="H3082" s="4"/>
      <c r="I3082" s="4"/>
      <c r="J3082" s="4"/>
      <c r="K3082" s="4"/>
      <c r="L3082" s="4"/>
      <c r="M3082" s="4"/>
      <c r="N3082" s="4"/>
      <c r="O3082" s="4"/>
    </row>
    <row r="3083" spans="2:15" x14ac:dyDescent="0.2">
      <c r="B3083" s="4"/>
      <c r="C3083" s="6"/>
      <c r="D3083" s="4"/>
      <c r="E3083" s="4"/>
      <c r="F3083" s="4"/>
      <c r="G3083" s="4"/>
      <c r="H3083" s="4"/>
      <c r="I3083" s="4"/>
      <c r="J3083" s="4"/>
      <c r="K3083" s="4"/>
      <c r="L3083" s="4"/>
      <c r="M3083" s="4"/>
      <c r="N3083" s="4"/>
      <c r="O3083" s="4"/>
    </row>
    <row r="3084" spans="2:15" x14ac:dyDescent="0.2">
      <c r="B3084" s="4"/>
      <c r="C3084" s="6"/>
      <c r="D3084" s="4"/>
      <c r="E3084" s="4"/>
      <c r="F3084" s="4"/>
      <c r="G3084" s="4"/>
      <c r="H3084" s="4"/>
      <c r="I3084" s="4"/>
      <c r="J3084" s="4"/>
      <c r="K3084" s="4"/>
      <c r="L3084" s="4"/>
      <c r="M3084" s="4"/>
      <c r="N3084" s="4"/>
      <c r="O3084" s="4"/>
    </row>
    <row r="3085" spans="2:15" x14ac:dyDescent="0.2">
      <c r="B3085" s="4"/>
      <c r="C3085" s="6"/>
      <c r="D3085" s="4"/>
      <c r="E3085" s="4"/>
      <c r="F3085" s="4"/>
      <c r="G3085" s="4"/>
      <c r="H3085" s="4"/>
      <c r="I3085" s="4"/>
      <c r="J3085" s="4"/>
      <c r="K3085" s="4"/>
      <c r="L3085" s="4"/>
      <c r="M3085" s="4"/>
      <c r="N3085" s="4"/>
      <c r="O3085" s="4"/>
    </row>
    <row r="3086" spans="2:15" x14ac:dyDescent="0.2">
      <c r="B3086" s="4"/>
      <c r="C3086" s="6"/>
      <c r="D3086" s="4"/>
      <c r="E3086" s="4"/>
      <c r="F3086" s="4"/>
      <c r="G3086" s="4"/>
      <c r="H3086" s="4"/>
      <c r="I3086" s="4"/>
      <c r="J3086" s="4"/>
      <c r="K3086" s="4"/>
      <c r="L3086" s="4"/>
      <c r="M3086" s="4"/>
      <c r="N3086" s="4"/>
      <c r="O3086" s="4"/>
    </row>
    <row r="3087" spans="2:15" x14ac:dyDescent="0.2">
      <c r="B3087" s="4"/>
      <c r="C3087" s="6"/>
      <c r="D3087" s="4"/>
      <c r="E3087" s="4"/>
      <c r="F3087" s="4"/>
      <c r="G3087" s="4"/>
      <c r="H3087" s="4"/>
      <c r="I3087" s="4"/>
      <c r="J3087" s="4"/>
      <c r="K3087" s="4"/>
      <c r="L3087" s="4"/>
      <c r="M3087" s="4"/>
      <c r="N3087" s="4"/>
      <c r="O3087" s="4"/>
    </row>
    <row r="3088" spans="2:15" x14ac:dyDescent="0.2">
      <c r="B3088" s="4"/>
      <c r="C3088" s="6"/>
      <c r="D3088" s="4"/>
      <c r="E3088" s="4"/>
      <c r="F3088" s="4"/>
      <c r="G3088" s="4"/>
      <c r="H3088" s="4"/>
      <c r="I3088" s="4"/>
      <c r="J3088" s="4"/>
      <c r="K3088" s="4"/>
      <c r="L3088" s="4"/>
      <c r="M3088" s="4"/>
      <c r="N3088" s="4"/>
      <c r="O3088" s="4"/>
    </row>
    <row r="3089" spans="2:15" x14ac:dyDescent="0.2">
      <c r="B3089" s="4"/>
      <c r="C3089" s="6"/>
      <c r="D3089" s="4"/>
      <c r="E3089" s="4"/>
      <c r="F3089" s="4"/>
      <c r="G3089" s="4"/>
      <c r="H3089" s="4"/>
      <c r="I3089" s="4"/>
      <c r="J3089" s="4"/>
      <c r="K3089" s="4"/>
      <c r="L3089" s="4"/>
      <c r="M3089" s="4"/>
      <c r="N3089" s="4"/>
      <c r="O3089" s="4"/>
    </row>
    <row r="3090" spans="2:15" x14ac:dyDescent="0.2">
      <c r="B3090" s="4"/>
      <c r="C3090" s="6"/>
      <c r="D3090" s="4"/>
      <c r="E3090" s="4"/>
      <c r="F3090" s="4"/>
      <c r="G3090" s="4"/>
      <c r="H3090" s="4"/>
      <c r="I3090" s="4"/>
      <c r="J3090" s="4"/>
      <c r="K3090" s="4"/>
      <c r="L3090" s="4"/>
      <c r="M3090" s="4"/>
      <c r="N3090" s="4"/>
      <c r="O3090" s="4"/>
    </row>
    <row r="3091" spans="2:15" x14ac:dyDescent="0.2">
      <c r="B3091" s="4"/>
      <c r="C3091" s="6"/>
      <c r="D3091" s="4"/>
      <c r="E3091" s="4"/>
      <c r="F3091" s="4"/>
      <c r="G3091" s="4"/>
      <c r="H3091" s="4"/>
      <c r="I3091" s="4"/>
      <c r="J3091" s="4"/>
      <c r="K3091" s="4"/>
      <c r="L3091" s="4"/>
      <c r="M3091" s="4"/>
      <c r="N3091" s="4"/>
      <c r="O3091" s="4"/>
    </row>
    <row r="3092" spans="2:15" x14ac:dyDescent="0.2">
      <c r="B3092" s="4"/>
      <c r="C3092" s="6"/>
      <c r="D3092" s="4"/>
      <c r="E3092" s="4"/>
      <c r="F3092" s="4"/>
      <c r="G3092" s="4"/>
      <c r="H3092" s="4"/>
      <c r="I3092" s="4"/>
      <c r="J3092" s="4"/>
      <c r="K3092" s="4"/>
      <c r="L3092" s="4"/>
      <c r="M3092" s="4"/>
      <c r="N3092" s="4"/>
      <c r="O3092" s="4"/>
    </row>
    <row r="3093" spans="2:15" x14ac:dyDescent="0.2">
      <c r="B3093" s="4"/>
      <c r="C3093" s="6"/>
      <c r="D3093" s="4"/>
      <c r="E3093" s="4"/>
      <c r="F3093" s="4"/>
      <c r="G3093" s="4"/>
      <c r="H3093" s="4"/>
      <c r="I3093" s="4"/>
      <c r="J3093" s="4"/>
      <c r="K3093" s="4"/>
      <c r="L3093" s="4"/>
      <c r="M3093" s="4"/>
      <c r="N3093" s="4"/>
      <c r="O3093" s="4"/>
    </row>
    <row r="3094" spans="2:15" x14ac:dyDescent="0.2">
      <c r="B3094" s="4"/>
      <c r="C3094" s="6"/>
      <c r="D3094" s="4"/>
      <c r="E3094" s="4"/>
      <c r="F3094" s="4"/>
      <c r="G3094" s="4"/>
      <c r="H3094" s="4"/>
      <c r="I3094" s="4"/>
      <c r="J3094" s="4"/>
      <c r="K3094" s="4"/>
      <c r="L3094" s="4"/>
      <c r="M3094" s="4"/>
      <c r="N3094" s="4"/>
      <c r="O3094" s="4"/>
    </row>
    <row r="3095" spans="2:15" x14ac:dyDescent="0.2">
      <c r="B3095" s="4"/>
      <c r="C3095" s="6"/>
      <c r="D3095" s="4"/>
      <c r="E3095" s="4"/>
      <c r="F3095" s="4"/>
      <c r="G3095" s="4"/>
      <c r="H3095" s="4"/>
      <c r="I3095" s="4"/>
      <c r="J3095" s="4"/>
      <c r="K3095" s="4"/>
      <c r="L3095" s="4"/>
      <c r="M3095" s="4"/>
      <c r="N3095" s="4"/>
      <c r="O3095" s="4"/>
    </row>
    <row r="3096" spans="2:15" x14ac:dyDescent="0.2">
      <c r="B3096" s="4"/>
      <c r="C3096" s="6"/>
      <c r="D3096" s="4"/>
      <c r="E3096" s="4"/>
      <c r="F3096" s="4"/>
      <c r="G3096" s="4"/>
      <c r="H3096" s="4"/>
      <c r="I3096" s="4"/>
      <c r="J3096" s="4"/>
      <c r="K3096" s="4"/>
      <c r="L3096" s="4"/>
      <c r="M3096" s="4"/>
      <c r="N3096" s="4"/>
      <c r="O3096" s="4"/>
    </row>
    <row r="3097" spans="2:15" x14ac:dyDescent="0.2">
      <c r="B3097" s="4"/>
      <c r="C3097" s="6"/>
      <c r="D3097" s="4"/>
      <c r="E3097" s="4"/>
      <c r="F3097" s="4"/>
      <c r="G3097" s="4"/>
      <c r="H3097" s="4"/>
      <c r="I3097" s="4"/>
      <c r="J3097" s="4"/>
      <c r="K3097" s="4"/>
      <c r="L3097" s="4"/>
      <c r="M3097" s="4"/>
      <c r="N3097" s="4"/>
      <c r="O3097" s="4"/>
    </row>
    <row r="3098" spans="2:15" x14ac:dyDescent="0.2">
      <c r="B3098" s="4"/>
      <c r="C3098" s="6"/>
      <c r="D3098" s="4"/>
      <c r="E3098" s="4"/>
      <c r="F3098" s="4"/>
      <c r="G3098" s="4"/>
      <c r="H3098" s="4"/>
      <c r="I3098" s="4"/>
      <c r="J3098" s="4"/>
      <c r="K3098" s="4"/>
      <c r="L3098" s="4"/>
      <c r="M3098" s="4"/>
      <c r="N3098" s="4"/>
      <c r="O3098" s="4"/>
    </row>
    <row r="3099" spans="2:15" x14ac:dyDescent="0.2">
      <c r="B3099" s="4"/>
      <c r="C3099" s="6"/>
      <c r="D3099" s="4"/>
      <c r="E3099" s="4"/>
      <c r="F3099" s="4"/>
      <c r="G3099" s="4"/>
      <c r="H3099" s="4"/>
      <c r="I3099" s="4"/>
      <c r="J3099" s="4"/>
      <c r="K3099" s="4"/>
      <c r="L3099" s="4"/>
      <c r="M3099" s="4"/>
      <c r="N3099" s="4"/>
      <c r="O3099" s="4"/>
    </row>
    <row r="3100" spans="2:15" x14ac:dyDescent="0.2">
      <c r="B3100" s="4"/>
      <c r="C3100" s="6"/>
      <c r="D3100" s="4"/>
      <c r="E3100" s="4"/>
      <c r="F3100" s="4"/>
      <c r="G3100" s="4"/>
      <c r="H3100" s="4"/>
      <c r="I3100" s="4"/>
      <c r="J3100" s="4"/>
      <c r="K3100" s="4"/>
      <c r="L3100" s="4"/>
      <c r="M3100" s="4"/>
      <c r="N3100" s="4"/>
      <c r="O3100" s="4"/>
    </row>
    <row r="3101" spans="2:15" x14ac:dyDescent="0.2">
      <c r="B3101" s="4"/>
      <c r="C3101" s="6"/>
      <c r="D3101" s="4"/>
      <c r="E3101" s="4"/>
      <c r="F3101" s="4"/>
      <c r="G3101" s="4"/>
      <c r="H3101" s="4"/>
      <c r="I3101" s="4"/>
      <c r="J3101" s="4"/>
      <c r="K3101" s="4"/>
      <c r="L3101" s="4"/>
      <c r="M3101" s="4"/>
      <c r="N3101" s="4"/>
      <c r="O3101" s="4"/>
    </row>
    <row r="3102" spans="2:15" x14ac:dyDescent="0.2">
      <c r="B3102" s="4"/>
      <c r="C3102" s="6"/>
      <c r="D3102" s="4"/>
      <c r="E3102" s="4"/>
      <c r="F3102" s="4"/>
      <c r="G3102" s="4"/>
      <c r="H3102" s="4"/>
      <c r="I3102" s="4"/>
      <c r="J3102" s="4"/>
      <c r="K3102" s="4"/>
      <c r="L3102" s="4"/>
      <c r="M3102" s="4"/>
      <c r="N3102" s="4"/>
      <c r="O3102" s="4"/>
    </row>
    <row r="3103" spans="2:15" x14ac:dyDescent="0.2">
      <c r="B3103" s="4"/>
      <c r="C3103" s="6"/>
      <c r="D3103" s="4"/>
      <c r="E3103" s="4"/>
      <c r="F3103" s="4"/>
      <c r="G3103" s="4"/>
      <c r="H3103" s="4"/>
      <c r="I3103" s="4"/>
      <c r="J3103" s="4"/>
      <c r="K3103" s="4"/>
      <c r="L3103" s="4"/>
      <c r="M3103" s="4"/>
      <c r="N3103" s="4"/>
      <c r="O3103" s="4"/>
    </row>
    <row r="3104" spans="2:15" x14ac:dyDescent="0.2">
      <c r="B3104" s="4"/>
      <c r="C3104" s="6"/>
      <c r="D3104" s="4"/>
      <c r="E3104" s="4"/>
      <c r="F3104" s="4"/>
      <c r="G3104" s="4"/>
      <c r="H3104" s="4"/>
      <c r="I3104" s="4"/>
      <c r="J3104" s="4"/>
      <c r="K3104" s="4"/>
      <c r="L3104" s="4"/>
      <c r="M3104" s="4"/>
      <c r="N3104" s="4"/>
      <c r="O3104" s="4"/>
    </row>
    <row r="3105" spans="2:15" x14ac:dyDescent="0.2">
      <c r="B3105" s="4"/>
      <c r="C3105" s="6"/>
      <c r="D3105" s="4"/>
      <c r="E3105" s="4"/>
      <c r="F3105" s="4"/>
      <c r="G3105" s="4"/>
      <c r="H3105" s="4"/>
      <c r="I3105" s="4"/>
      <c r="J3105" s="4"/>
      <c r="K3105" s="4"/>
      <c r="L3105" s="4"/>
      <c r="M3105" s="4"/>
      <c r="N3105" s="4"/>
      <c r="O3105" s="4"/>
    </row>
    <row r="3106" spans="2:15" x14ac:dyDescent="0.2">
      <c r="B3106" s="4"/>
      <c r="C3106" s="6"/>
      <c r="D3106" s="4"/>
      <c r="E3106" s="4"/>
      <c r="F3106" s="4"/>
      <c r="G3106" s="4"/>
      <c r="H3106" s="4"/>
      <c r="I3106" s="4"/>
      <c r="J3106" s="4"/>
      <c r="K3106" s="4"/>
      <c r="L3106" s="4"/>
      <c r="M3106" s="4"/>
      <c r="N3106" s="4"/>
      <c r="O3106" s="4"/>
    </row>
    <row r="3107" spans="2:15" x14ac:dyDescent="0.2">
      <c r="B3107" s="4"/>
      <c r="C3107" s="6"/>
      <c r="D3107" s="4"/>
      <c r="E3107" s="4"/>
      <c r="F3107" s="4"/>
      <c r="G3107" s="4"/>
      <c r="H3107" s="4"/>
      <c r="I3107" s="4"/>
      <c r="J3107" s="4"/>
      <c r="K3107" s="4"/>
      <c r="L3107" s="4"/>
      <c r="M3107" s="4"/>
      <c r="N3107" s="4"/>
      <c r="O3107" s="4"/>
    </row>
    <row r="3108" spans="2:15" x14ac:dyDescent="0.2">
      <c r="B3108" s="4"/>
      <c r="C3108" s="6"/>
      <c r="D3108" s="4"/>
      <c r="E3108" s="4"/>
      <c r="F3108" s="4"/>
      <c r="G3108" s="4"/>
      <c r="H3108" s="4"/>
      <c r="I3108" s="4"/>
      <c r="J3108" s="4"/>
      <c r="K3108" s="4"/>
      <c r="L3108" s="4"/>
      <c r="M3108" s="4"/>
      <c r="N3108" s="4"/>
      <c r="O3108" s="4"/>
    </row>
    <row r="3109" spans="2:15" x14ac:dyDescent="0.2">
      <c r="B3109" s="4"/>
      <c r="C3109" s="6"/>
      <c r="D3109" s="4"/>
      <c r="E3109" s="4"/>
      <c r="F3109" s="4"/>
      <c r="G3109" s="4"/>
      <c r="H3109" s="4"/>
      <c r="I3109" s="4"/>
      <c r="J3109" s="4"/>
      <c r="K3109" s="4"/>
      <c r="L3109" s="4"/>
      <c r="M3109" s="4"/>
      <c r="N3109" s="4"/>
      <c r="O3109" s="4"/>
    </row>
    <row r="3110" spans="2:15" x14ac:dyDescent="0.2">
      <c r="B3110" s="4"/>
      <c r="C3110" s="6"/>
      <c r="D3110" s="4"/>
      <c r="E3110" s="4"/>
      <c r="F3110" s="4"/>
      <c r="G3110" s="4"/>
      <c r="H3110" s="4"/>
      <c r="I3110" s="4"/>
      <c r="J3110" s="4"/>
      <c r="K3110" s="4"/>
      <c r="L3110" s="4"/>
      <c r="M3110" s="4"/>
      <c r="N3110" s="4"/>
      <c r="O3110" s="4"/>
    </row>
    <row r="3111" spans="2:15" x14ac:dyDescent="0.2">
      <c r="B3111" s="4"/>
      <c r="C3111" s="6"/>
      <c r="D3111" s="4"/>
      <c r="E3111" s="4"/>
      <c r="F3111" s="4"/>
      <c r="G3111" s="4"/>
      <c r="H3111" s="4"/>
      <c r="I3111" s="4"/>
      <c r="J3111" s="4"/>
      <c r="K3111" s="4"/>
      <c r="L3111" s="4"/>
      <c r="M3111" s="4"/>
      <c r="N3111" s="4"/>
      <c r="O3111" s="4"/>
    </row>
    <row r="3112" spans="2:15" x14ac:dyDescent="0.2">
      <c r="B3112" s="4"/>
      <c r="C3112" s="6"/>
      <c r="D3112" s="4"/>
      <c r="E3112" s="4"/>
      <c r="F3112" s="4"/>
      <c r="G3112" s="4"/>
      <c r="H3112" s="4"/>
      <c r="I3112" s="4"/>
      <c r="J3112" s="4"/>
      <c r="K3112" s="4"/>
      <c r="L3112" s="4"/>
      <c r="M3112" s="4"/>
      <c r="N3112" s="4"/>
      <c r="O3112" s="4"/>
    </row>
    <row r="3113" spans="2:15" x14ac:dyDescent="0.2">
      <c r="B3113" s="4"/>
      <c r="C3113" s="6"/>
      <c r="D3113" s="4"/>
      <c r="E3113" s="4"/>
      <c r="F3113" s="4"/>
      <c r="G3113" s="4"/>
      <c r="H3113" s="4"/>
      <c r="I3113" s="4"/>
      <c r="J3113" s="4"/>
      <c r="K3113" s="4"/>
      <c r="L3113" s="4"/>
      <c r="M3113" s="4"/>
      <c r="N3113" s="4"/>
      <c r="O3113" s="4"/>
    </row>
    <row r="3114" spans="2:15" x14ac:dyDescent="0.2">
      <c r="B3114" s="4"/>
      <c r="C3114" s="6"/>
      <c r="D3114" s="4"/>
      <c r="E3114" s="4"/>
      <c r="F3114" s="4"/>
      <c r="G3114" s="4"/>
      <c r="H3114" s="4"/>
      <c r="I3114" s="4"/>
      <c r="J3114" s="4"/>
      <c r="K3114" s="4"/>
      <c r="L3114" s="4"/>
      <c r="M3114" s="4"/>
      <c r="N3114" s="4"/>
      <c r="O3114" s="4"/>
    </row>
    <row r="3115" spans="2:15" x14ac:dyDescent="0.2">
      <c r="B3115" s="4"/>
      <c r="C3115" s="6"/>
      <c r="D3115" s="4"/>
      <c r="E3115" s="4"/>
      <c r="F3115" s="4"/>
      <c r="G3115" s="4"/>
      <c r="H3115" s="4"/>
      <c r="I3115" s="4"/>
      <c r="J3115" s="4"/>
      <c r="K3115" s="4"/>
      <c r="L3115" s="4"/>
      <c r="M3115" s="4"/>
      <c r="N3115" s="4"/>
      <c r="O3115" s="4"/>
    </row>
    <row r="3116" spans="2:15" x14ac:dyDescent="0.2">
      <c r="B3116" s="4"/>
      <c r="C3116" s="6"/>
      <c r="D3116" s="4"/>
      <c r="E3116" s="4"/>
      <c r="F3116" s="4"/>
      <c r="G3116" s="4"/>
      <c r="H3116" s="4"/>
      <c r="I3116" s="4"/>
      <c r="J3116" s="4"/>
      <c r="K3116" s="4"/>
      <c r="L3116" s="4"/>
      <c r="M3116" s="4"/>
      <c r="N3116" s="4"/>
      <c r="O3116" s="4"/>
    </row>
    <row r="3117" spans="2:15" x14ac:dyDescent="0.2">
      <c r="B3117" s="4"/>
      <c r="C3117" s="6"/>
      <c r="D3117" s="4"/>
      <c r="E3117" s="4"/>
      <c r="F3117" s="4"/>
      <c r="G3117" s="4"/>
      <c r="H3117" s="4"/>
      <c r="I3117" s="4"/>
      <c r="J3117" s="4"/>
      <c r="K3117" s="4"/>
      <c r="L3117" s="4"/>
      <c r="M3117" s="4"/>
      <c r="N3117" s="4"/>
      <c r="O3117" s="4"/>
    </row>
    <row r="3118" spans="2:15" x14ac:dyDescent="0.2">
      <c r="B3118" s="4"/>
      <c r="C3118" s="6"/>
      <c r="D3118" s="4"/>
      <c r="E3118" s="4"/>
      <c r="F3118" s="4"/>
      <c r="G3118" s="4"/>
      <c r="H3118" s="4"/>
      <c r="I3118" s="4"/>
      <c r="J3118" s="4"/>
      <c r="K3118" s="4"/>
      <c r="L3118" s="4"/>
      <c r="M3118" s="4"/>
      <c r="N3118" s="4"/>
      <c r="O3118" s="4"/>
    </row>
    <row r="3119" spans="2:15" x14ac:dyDescent="0.2">
      <c r="B3119" s="4"/>
      <c r="C3119" s="6"/>
      <c r="D3119" s="4"/>
      <c r="E3119" s="4"/>
      <c r="F3119" s="4"/>
      <c r="G3119" s="4"/>
      <c r="H3119" s="4"/>
      <c r="I3119" s="4"/>
      <c r="J3119" s="4"/>
      <c r="K3119" s="4"/>
      <c r="L3119" s="4"/>
      <c r="M3119" s="4"/>
      <c r="N3119" s="4"/>
      <c r="O3119" s="4"/>
    </row>
    <row r="3120" spans="2:15" x14ac:dyDescent="0.2">
      <c r="B3120" s="4"/>
      <c r="C3120" s="6"/>
      <c r="D3120" s="4"/>
      <c r="E3120" s="4"/>
      <c r="F3120" s="4"/>
      <c r="G3120" s="4"/>
      <c r="H3120" s="4"/>
      <c r="I3120" s="4"/>
      <c r="J3120" s="4"/>
      <c r="K3120" s="4"/>
      <c r="L3120" s="4"/>
      <c r="M3120" s="4"/>
      <c r="N3120" s="4"/>
      <c r="O3120" s="4"/>
    </row>
    <row r="3121" spans="2:15" x14ac:dyDescent="0.2">
      <c r="B3121" s="4"/>
      <c r="C3121" s="6"/>
      <c r="D3121" s="4"/>
      <c r="E3121" s="4"/>
      <c r="F3121" s="4"/>
      <c r="G3121" s="4"/>
      <c r="H3121" s="4"/>
      <c r="I3121" s="4"/>
      <c r="J3121" s="4"/>
      <c r="K3121" s="4"/>
      <c r="L3121" s="4"/>
      <c r="M3121" s="4"/>
      <c r="N3121" s="4"/>
      <c r="O3121" s="4"/>
    </row>
    <row r="3122" spans="2:15" x14ac:dyDescent="0.2">
      <c r="B3122" s="4"/>
      <c r="C3122" s="6"/>
      <c r="D3122" s="4"/>
      <c r="E3122" s="4"/>
      <c r="F3122" s="4"/>
      <c r="G3122" s="4"/>
      <c r="H3122" s="4"/>
      <c r="I3122" s="4"/>
      <c r="J3122" s="4"/>
      <c r="K3122" s="4"/>
      <c r="L3122" s="4"/>
      <c r="M3122" s="4"/>
      <c r="N3122" s="4"/>
      <c r="O3122" s="4"/>
    </row>
    <row r="3123" spans="2:15" x14ac:dyDescent="0.2">
      <c r="B3123" s="4"/>
      <c r="C3123" s="6"/>
      <c r="D3123" s="4"/>
      <c r="E3123" s="4"/>
      <c r="F3123" s="4"/>
      <c r="G3123" s="4"/>
      <c r="H3123" s="4"/>
      <c r="I3123" s="4"/>
      <c r="J3123" s="4"/>
      <c r="K3123" s="4"/>
      <c r="L3123" s="4"/>
      <c r="M3123" s="4"/>
      <c r="N3123" s="4"/>
      <c r="O3123" s="4"/>
    </row>
    <row r="3124" spans="2:15" x14ac:dyDescent="0.2">
      <c r="B3124" s="4"/>
      <c r="C3124" s="6"/>
      <c r="D3124" s="4"/>
      <c r="E3124" s="4"/>
      <c r="F3124" s="4"/>
      <c r="G3124" s="4"/>
      <c r="H3124" s="4"/>
      <c r="I3124" s="4"/>
      <c r="J3124" s="4"/>
      <c r="K3124" s="4"/>
      <c r="L3124" s="4"/>
      <c r="M3124" s="4"/>
      <c r="N3124" s="4"/>
      <c r="O3124" s="4"/>
    </row>
    <row r="3125" spans="2:15" x14ac:dyDescent="0.2">
      <c r="B3125" s="4"/>
      <c r="C3125" s="6"/>
      <c r="D3125" s="4"/>
      <c r="E3125" s="4"/>
      <c r="F3125" s="4"/>
      <c r="G3125" s="4"/>
      <c r="H3125" s="4"/>
      <c r="I3125" s="4"/>
      <c r="J3125" s="4"/>
      <c r="K3125" s="4"/>
      <c r="L3125" s="4"/>
      <c r="M3125" s="4"/>
      <c r="N3125" s="4"/>
      <c r="O3125" s="4"/>
    </row>
    <row r="3126" spans="2:15" x14ac:dyDescent="0.2">
      <c r="B3126" s="4"/>
      <c r="C3126" s="6"/>
      <c r="D3126" s="4"/>
      <c r="E3126" s="4"/>
      <c r="F3126" s="4"/>
      <c r="G3126" s="4"/>
      <c r="H3126" s="4"/>
      <c r="I3126" s="4"/>
      <c r="J3126" s="4"/>
      <c r="K3126" s="4"/>
      <c r="L3126" s="4"/>
      <c r="M3126" s="4"/>
      <c r="N3126" s="4"/>
      <c r="O3126" s="4"/>
    </row>
    <row r="3127" spans="2:15" x14ac:dyDescent="0.2">
      <c r="B3127" s="4"/>
      <c r="C3127" s="6"/>
      <c r="D3127" s="4"/>
      <c r="E3127" s="4"/>
      <c r="F3127" s="4"/>
      <c r="G3127" s="4"/>
      <c r="H3127" s="4"/>
      <c r="I3127" s="4"/>
      <c r="J3127" s="4"/>
      <c r="K3127" s="4"/>
      <c r="L3127" s="4"/>
      <c r="M3127" s="4"/>
      <c r="N3127" s="4"/>
      <c r="O3127" s="4"/>
    </row>
    <row r="3128" spans="2:15" x14ac:dyDescent="0.2">
      <c r="B3128" s="4"/>
      <c r="C3128" s="6"/>
      <c r="D3128" s="4"/>
      <c r="E3128" s="4"/>
      <c r="F3128" s="4"/>
      <c r="G3128" s="4"/>
      <c r="H3128" s="4"/>
      <c r="I3128" s="4"/>
      <c r="J3128" s="4"/>
      <c r="K3128" s="4"/>
      <c r="L3128" s="4"/>
      <c r="M3128" s="4"/>
      <c r="N3128" s="4"/>
      <c r="O3128" s="4"/>
    </row>
    <row r="3129" spans="2:15" x14ac:dyDescent="0.2">
      <c r="B3129" s="4"/>
      <c r="C3129" s="6"/>
      <c r="D3129" s="4"/>
      <c r="E3129" s="4"/>
      <c r="F3129" s="4"/>
      <c r="G3129" s="4"/>
      <c r="H3129" s="4"/>
      <c r="I3129" s="4"/>
      <c r="J3129" s="4"/>
      <c r="K3129" s="4"/>
      <c r="L3129" s="4"/>
      <c r="M3129" s="4"/>
      <c r="N3129" s="4"/>
      <c r="O3129" s="4"/>
    </row>
    <row r="3130" spans="2:15" x14ac:dyDescent="0.2">
      <c r="B3130" s="4"/>
      <c r="C3130" s="6"/>
      <c r="D3130" s="4"/>
      <c r="E3130" s="4"/>
      <c r="F3130" s="4"/>
      <c r="G3130" s="4"/>
      <c r="H3130" s="4"/>
      <c r="I3130" s="4"/>
      <c r="J3130" s="4"/>
      <c r="K3130" s="4"/>
      <c r="L3130" s="4"/>
      <c r="M3130" s="4"/>
      <c r="N3130" s="4"/>
      <c r="O3130" s="4"/>
    </row>
    <row r="3131" spans="2:15" x14ac:dyDescent="0.2">
      <c r="B3131" s="4"/>
      <c r="C3131" s="6"/>
      <c r="D3131" s="4"/>
      <c r="E3131" s="4"/>
      <c r="F3131" s="4"/>
      <c r="G3131" s="4"/>
      <c r="H3131" s="4"/>
      <c r="I3131" s="4"/>
      <c r="J3131" s="4"/>
      <c r="K3131" s="4"/>
      <c r="L3131" s="4"/>
      <c r="M3131" s="4"/>
      <c r="N3131" s="4"/>
      <c r="O3131" s="4"/>
    </row>
    <row r="3132" spans="2:15" x14ac:dyDescent="0.2">
      <c r="B3132" s="4"/>
      <c r="C3132" s="6"/>
      <c r="D3132" s="4"/>
      <c r="E3132" s="4"/>
      <c r="F3132" s="4"/>
      <c r="G3132" s="4"/>
      <c r="H3132" s="4"/>
      <c r="I3132" s="4"/>
      <c r="J3132" s="4"/>
      <c r="K3132" s="4"/>
      <c r="L3132" s="4"/>
      <c r="M3132" s="4"/>
      <c r="N3132" s="4"/>
      <c r="O3132" s="4"/>
    </row>
    <row r="3133" spans="2:15" x14ac:dyDescent="0.2">
      <c r="B3133" s="4"/>
      <c r="C3133" s="6"/>
      <c r="D3133" s="4"/>
      <c r="E3133" s="4"/>
      <c r="F3133" s="4"/>
      <c r="G3133" s="4"/>
      <c r="H3133" s="4"/>
      <c r="I3133" s="4"/>
      <c r="J3133" s="4"/>
      <c r="K3133" s="4"/>
      <c r="L3133" s="4"/>
      <c r="M3133" s="4"/>
      <c r="N3133" s="4"/>
      <c r="O3133" s="4"/>
    </row>
    <row r="3134" spans="2:15" x14ac:dyDescent="0.2">
      <c r="B3134" s="4"/>
      <c r="C3134" s="6"/>
      <c r="D3134" s="4"/>
      <c r="E3134" s="4"/>
      <c r="F3134" s="4"/>
      <c r="G3134" s="4"/>
      <c r="H3134" s="4"/>
      <c r="I3134" s="4"/>
      <c r="J3134" s="4"/>
      <c r="K3134" s="4"/>
      <c r="L3134" s="4"/>
      <c r="M3134" s="4"/>
      <c r="N3134" s="4"/>
      <c r="O3134" s="4"/>
    </row>
    <row r="3135" spans="2:15" x14ac:dyDescent="0.2">
      <c r="B3135" s="4"/>
      <c r="C3135" s="6"/>
      <c r="D3135" s="4"/>
      <c r="E3135" s="4"/>
      <c r="F3135" s="4"/>
      <c r="G3135" s="4"/>
      <c r="H3135" s="4"/>
      <c r="I3135" s="4"/>
      <c r="J3135" s="4"/>
      <c r="K3135" s="4"/>
      <c r="L3135" s="4"/>
      <c r="M3135" s="4"/>
      <c r="N3135" s="4"/>
      <c r="O3135" s="4"/>
    </row>
    <row r="3136" spans="2:15" x14ac:dyDescent="0.2">
      <c r="B3136" s="4"/>
      <c r="C3136" s="6"/>
      <c r="D3136" s="4"/>
      <c r="E3136" s="4"/>
      <c r="F3136" s="4"/>
      <c r="G3136" s="4"/>
      <c r="H3136" s="4"/>
      <c r="I3136" s="4"/>
      <c r="J3136" s="4"/>
      <c r="K3136" s="4"/>
      <c r="L3136" s="4"/>
      <c r="M3136" s="4"/>
      <c r="N3136" s="4"/>
      <c r="O3136" s="4"/>
    </row>
    <row r="3137" spans="2:15" x14ac:dyDescent="0.2">
      <c r="B3137" s="4"/>
      <c r="C3137" s="6"/>
      <c r="D3137" s="4"/>
      <c r="E3137" s="4"/>
      <c r="F3137" s="4"/>
      <c r="G3137" s="4"/>
      <c r="H3137" s="4"/>
      <c r="I3137" s="4"/>
      <c r="J3137" s="4"/>
      <c r="K3137" s="4"/>
      <c r="L3137" s="4"/>
      <c r="M3137" s="4"/>
      <c r="N3137" s="4"/>
      <c r="O3137" s="4"/>
    </row>
    <row r="3138" spans="2:15" x14ac:dyDescent="0.2">
      <c r="B3138" s="4"/>
      <c r="C3138" s="6"/>
      <c r="D3138" s="4"/>
      <c r="E3138" s="4"/>
      <c r="F3138" s="4"/>
      <c r="G3138" s="4"/>
      <c r="H3138" s="4"/>
      <c r="I3138" s="4"/>
      <c r="J3138" s="4"/>
      <c r="K3138" s="4"/>
      <c r="L3138" s="4"/>
      <c r="M3138" s="4"/>
      <c r="N3138" s="4"/>
      <c r="O3138" s="4"/>
    </row>
    <row r="3139" spans="2:15" x14ac:dyDescent="0.2">
      <c r="B3139" s="4"/>
      <c r="C3139" s="6"/>
      <c r="D3139" s="4"/>
      <c r="E3139" s="4"/>
      <c r="F3139" s="4"/>
      <c r="G3139" s="4"/>
      <c r="H3139" s="4"/>
      <c r="I3139" s="4"/>
      <c r="J3139" s="4"/>
      <c r="K3139" s="4"/>
      <c r="L3139" s="4"/>
      <c r="M3139" s="4"/>
      <c r="N3139" s="4"/>
      <c r="O3139" s="4"/>
    </row>
    <row r="3140" spans="2:15" x14ac:dyDescent="0.2">
      <c r="B3140" s="4"/>
      <c r="C3140" s="6"/>
      <c r="D3140" s="4"/>
      <c r="E3140" s="4"/>
      <c r="F3140" s="4"/>
      <c r="G3140" s="4"/>
      <c r="H3140" s="4"/>
      <c r="I3140" s="4"/>
      <c r="J3140" s="4"/>
      <c r="K3140" s="4"/>
      <c r="L3140" s="4"/>
      <c r="M3140" s="4"/>
      <c r="N3140" s="4"/>
      <c r="O3140" s="4"/>
    </row>
    <row r="3141" spans="2:15" x14ac:dyDescent="0.2">
      <c r="B3141" s="4"/>
      <c r="C3141" s="6"/>
      <c r="D3141" s="4"/>
      <c r="E3141" s="4"/>
      <c r="F3141" s="4"/>
      <c r="G3141" s="4"/>
      <c r="H3141" s="4"/>
      <c r="I3141" s="4"/>
      <c r="J3141" s="4"/>
      <c r="K3141" s="4"/>
      <c r="L3141" s="4"/>
      <c r="M3141" s="4"/>
      <c r="N3141" s="4"/>
      <c r="O3141" s="4"/>
    </row>
    <row r="3142" spans="2:15" x14ac:dyDescent="0.2">
      <c r="B3142" s="4"/>
      <c r="C3142" s="6"/>
      <c r="D3142" s="4"/>
      <c r="E3142" s="4"/>
      <c r="F3142" s="4"/>
      <c r="G3142" s="4"/>
      <c r="H3142" s="4"/>
      <c r="I3142" s="4"/>
      <c r="J3142" s="4"/>
      <c r="K3142" s="4"/>
      <c r="L3142" s="4"/>
      <c r="M3142" s="4"/>
      <c r="N3142" s="4"/>
      <c r="O3142" s="4"/>
    </row>
    <row r="3143" spans="2:15" x14ac:dyDescent="0.2">
      <c r="B3143" s="4"/>
      <c r="C3143" s="6"/>
      <c r="D3143" s="4"/>
      <c r="E3143" s="4"/>
      <c r="F3143" s="4"/>
      <c r="G3143" s="4"/>
      <c r="H3143" s="4"/>
      <c r="I3143" s="4"/>
      <c r="J3143" s="4"/>
      <c r="K3143" s="4"/>
      <c r="L3143" s="4"/>
      <c r="M3143" s="4"/>
      <c r="N3143" s="4"/>
      <c r="O3143" s="4"/>
    </row>
    <row r="3144" spans="2:15" x14ac:dyDescent="0.2">
      <c r="B3144" s="4"/>
      <c r="C3144" s="6"/>
      <c r="D3144" s="4"/>
      <c r="E3144" s="4"/>
      <c r="F3144" s="4"/>
      <c r="G3144" s="4"/>
      <c r="H3144" s="4"/>
      <c r="I3144" s="4"/>
      <c r="J3144" s="4"/>
      <c r="K3144" s="4"/>
      <c r="L3144" s="4"/>
      <c r="M3144" s="4"/>
      <c r="N3144" s="4"/>
      <c r="O3144" s="4"/>
    </row>
    <row r="3145" spans="2:15" x14ac:dyDescent="0.2">
      <c r="B3145" s="4"/>
      <c r="C3145" s="6"/>
      <c r="D3145" s="4"/>
      <c r="E3145" s="4"/>
      <c r="F3145" s="4"/>
      <c r="G3145" s="4"/>
      <c r="H3145" s="4"/>
      <c r="I3145" s="4"/>
      <c r="J3145" s="4"/>
      <c r="K3145" s="4"/>
      <c r="L3145" s="4"/>
      <c r="M3145" s="4"/>
      <c r="N3145" s="4"/>
      <c r="O3145" s="4"/>
    </row>
    <row r="3146" spans="2:15" x14ac:dyDescent="0.2">
      <c r="B3146" s="4"/>
      <c r="C3146" s="6"/>
      <c r="D3146" s="4"/>
      <c r="E3146" s="4"/>
      <c r="F3146" s="4"/>
      <c r="G3146" s="4"/>
      <c r="H3146" s="4"/>
      <c r="I3146" s="4"/>
      <c r="J3146" s="4"/>
      <c r="K3146" s="4"/>
      <c r="L3146" s="4"/>
      <c r="M3146" s="4"/>
      <c r="N3146" s="4"/>
      <c r="O3146" s="4"/>
    </row>
    <row r="3147" spans="2:15" x14ac:dyDescent="0.2">
      <c r="B3147" s="4"/>
      <c r="C3147" s="6"/>
      <c r="D3147" s="4"/>
      <c r="E3147" s="4"/>
      <c r="F3147" s="4"/>
      <c r="G3147" s="4"/>
      <c r="H3147" s="4"/>
      <c r="I3147" s="4"/>
      <c r="J3147" s="4"/>
      <c r="K3147" s="4"/>
      <c r="L3147" s="4"/>
      <c r="M3147" s="4"/>
      <c r="N3147" s="4"/>
      <c r="O3147" s="4"/>
    </row>
    <row r="3148" spans="2:15" x14ac:dyDescent="0.2">
      <c r="B3148" s="4"/>
      <c r="C3148" s="6"/>
      <c r="D3148" s="4"/>
      <c r="E3148" s="4"/>
      <c r="F3148" s="4"/>
      <c r="G3148" s="4"/>
      <c r="H3148" s="4"/>
      <c r="I3148" s="4"/>
      <c r="J3148" s="4"/>
      <c r="K3148" s="4"/>
      <c r="L3148" s="4"/>
      <c r="M3148" s="4"/>
      <c r="N3148" s="4"/>
      <c r="O3148" s="4"/>
    </row>
    <row r="3149" spans="2:15" x14ac:dyDescent="0.2">
      <c r="B3149" s="4"/>
      <c r="C3149" s="6"/>
      <c r="D3149" s="4"/>
      <c r="E3149" s="4"/>
      <c r="F3149" s="4"/>
      <c r="G3149" s="4"/>
      <c r="H3149" s="4"/>
      <c r="I3149" s="4"/>
      <c r="J3149" s="4"/>
      <c r="K3149" s="4"/>
      <c r="L3149" s="4"/>
      <c r="M3149" s="4"/>
      <c r="N3149" s="4"/>
      <c r="O3149" s="4"/>
    </row>
    <row r="3150" spans="2:15" x14ac:dyDescent="0.2">
      <c r="B3150" s="4"/>
      <c r="C3150" s="6"/>
      <c r="D3150" s="4"/>
      <c r="E3150" s="4"/>
      <c r="F3150" s="4"/>
      <c r="G3150" s="4"/>
      <c r="H3150" s="4"/>
      <c r="I3150" s="4"/>
      <c r="J3150" s="4"/>
      <c r="K3150" s="4"/>
      <c r="L3150" s="4"/>
      <c r="M3150" s="4"/>
      <c r="N3150" s="4"/>
      <c r="O3150" s="4"/>
    </row>
    <row r="3151" spans="2:15" x14ac:dyDescent="0.2">
      <c r="B3151" s="4"/>
      <c r="C3151" s="6"/>
      <c r="D3151" s="4"/>
      <c r="E3151" s="4"/>
      <c r="F3151" s="4"/>
      <c r="G3151" s="4"/>
      <c r="H3151" s="4"/>
      <c r="I3151" s="4"/>
      <c r="J3151" s="4"/>
      <c r="K3151" s="4"/>
      <c r="L3151" s="4"/>
      <c r="M3151" s="4"/>
      <c r="N3151" s="4"/>
      <c r="O3151" s="4"/>
    </row>
    <row r="3152" spans="2:15" x14ac:dyDescent="0.2">
      <c r="B3152" s="4"/>
      <c r="C3152" s="6"/>
      <c r="D3152" s="4"/>
      <c r="E3152" s="4"/>
      <c r="F3152" s="4"/>
      <c r="G3152" s="4"/>
      <c r="H3152" s="4"/>
      <c r="I3152" s="4"/>
      <c r="J3152" s="4"/>
      <c r="K3152" s="4"/>
      <c r="L3152" s="4"/>
      <c r="M3152" s="4"/>
      <c r="N3152" s="4"/>
      <c r="O3152" s="4"/>
    </row>
    <row r="3153" spans="2:15" x14ac:dyDescent="0.2">
      <c r="B3153" s="4"/>
      <c r="C3153" s="6"/>
      <c r="D3153" s="4"/>
      <c r="E3153" s="4"/>
      <c r="F3153" s="4"/>
      <c r="G3153" s="4"/>
      <c r="H3153" s="4"/>
      <c r="I3153" s="4"/>
      <c r="J3153" s="4"/>
      <c r="K3153" s="4"/>
      <c r="L3153" s="4"/>
      <c r="M3153" s="4"/>
      <c r="N3153" s="4"/>
      <c r="O3153" s="4"/>
    </row>
    <row r="3154" spans="2:15" x14ac:dyDescent="0.2">
      <c r="B3154" s="4"/>
      <c r="C3154" s="6"/>
      <c r="D3154" s="4"/>
      <c r="E3154" s="4"/>
      <c r="F3154" s="4"/>
      <c r="G3154" s="4"/>
      <c r="H3154" s="4"/>
      <c r="I3154" s="4"/>
      <c r="J3154" s="4"/>
      <c r="K3154" s="4"/>
      <c r="L3154" s="4"/>
      <c r="M3154" s="4"/>
      <c r="N3154" s="4"/>
      <c r="O3154" s="4"/>
    </row>
    <row r="3155" spans="2:15" x14ac:dyDescent="0.2">
      <c r="B3155" s="4"/>
      <c r="C3155" s="6"/>
      <c r="D3155" s="4"/>
      <c r="E3155" s="4"/>
      <c r="F3155" s="4"/>
      <c r="G3155" s="4"/>
      <c r="H3155" s="4"/>
      <c r="I3155" s="4"/>
      <c r="J3155" s="4"/>
      <c r="K3155" s="4"/>
      <c r="L3155" s="4"/>
      <c r="M3155" s="4"/>
      <c r="N3155" s="4"/>
      <c r="O3155" s="4"/>
    </row>
    <row r="3156" spans="2:15" x14ac:dyDescent="0.2">
      <c r="B3156" s="4"/>
      <c r="C3156" s="6"/>
      <c r="D3156" s="4"/>
      <c r="E3156" s="4"/>
      <c r="F3156" s="4"/>
      <c r="G3156" s="4"/>
      <c r="H3156" s="4"/>
      <c r="I3156" s="4"/>
      <c r="J3156" s="4"/>
      <c r="K3156" s="4"/>
      <c r="L3156" s="4"/>
      <c r="M3156" s="4"/>
      <c r="N3156" s="4"/>
      <c r="O3156" s="4"/>
    </row>
    <row r="3157" spans="2:15" x14ac:dyDescent="0.2">
      <c r="B3157" s="4"/>
      <c r="C3157" s="6"/>
      <c r="D3157" s="4"/>
      <c r="E3157" s="4"/>
      <c r="F3157" s="4"/>
      <c r="G3157" s="4"/>
      <c r="H3157" s="4"/>
      <c r="I3157" s="4"/>
      <c r="J3157" s="4"/>
      <c r="K3157" s="4"/>
      <c r="L3157" s="4"/>
      <c r="M3157" s="4"/>
      <c r="N3157" s="4"/>
      <c r="O3157" s="4"/>
    </row>
    <row r="3158" spans="2:15" x14ac:dyDescent="0.2">
      <c r="B3158" s="4"/>
      <c r="C3158" s="6"/>
      <c r="D3158" s="4"/>
      <c r="E3158" s="4"/>
      <c r="F3158" s="4"/>
      <c r="G3158" s="4"/>
      <c r="H3158" s="4"/>
      <c r="I3158" s="4"/>
      <c r="J3158" s="4"/>
      <c r="K3158" s="4"/>
      <c r="L3158" s="4"/>
      <c r="M3158" s="4"/>
      <c r="N3158" s="4"/>
      <c r="O3158" s="4"/>
    </row>
    <row r="3159" spans="2:15" x14ac:dyDescent="0.2">
      <c r="B3159" s="4"/>
      <c r="C3159" s="6"/>
      <c r="D3159" s="4"/>
      <c r="E3159" s="4"/>
      <c r="F3159" s="4"/>
      <c r="G3159" s="4"/>
      <c r="H3159" s="4"/>
      <c r="I3159" s="4"/>
      <c r="J3159" s="4"/>
      <c r="K3159" s="4"/>
      <c r="L3159" s="4"/>
      <c r="M3159" s="4"/>
      <c r="N3159" s="4"/>
      <c r="O3159" s="4"/>
    </row>
    <row r="3160" spans="2:15" x14ac:dyDescent="0.2">
      <c r="B3160" s="4"/>
      <c r="C3160" s="6"/>
      <c r="D3160" s="4"/>
      <c r="E3160" s="4"/>
      <c r="F3160" s="4"/>
      <c r="G3160" s="4"/>
      <c r="H3160" s="4"/>
      <c r="I3160" s="4"/>
      <c r="J3160" s="4"/>
      <c r="K3160" s="4"/>
      <c r="L3160" s="4"/>
      <c r="M3160" s="4"/>
      <c r="N3160" s="4"/>
      <c r="O3160" s="4"/>
    </row>
    <row r="3161" spans="2:15" x14ac:dyDescent="0.2">
      <c r="B3161" s="4"/>
      <c r="C3161" s="6"/>
      <c r="D3161" s="4"/>
      <c r="E3161" s="4"/>
      <c r="F3161" s="4"/>
      <c r="G3161" s="4"/>
      <c r="H3161" s="4"/>
      <c r="I3161" s="4"/>
      <c r="J3161" s="4"/>
      <c r="K3161" s="4"/>
      <c r="L3161" s="4"/>
      <c r="M3161" s="4"/>
      <c r="N3161" s="4"/>
      <c r="O3161" s="4"/>
    </row>
    <row r="3162" spans="2:15" x14ac:dyDescent="0.2">
      <c r="B3162" s="4"/>
      <c r="C3162" s="6"/>
      <c r="D3162" s="4"/>
      <c r="E3162" s="4"/>
      <c r="F3162" s="4"/>
      <c r="G3162" s="4"/>
      <c r="H3162" s="4"/>
      <c r="I3162" s="4"/>
      <c r="J3162" s="4"/>
      <c r="K3162" s="4"/>
      <c r="L3162" s="4"/>
      <c r="M3162" s="4"/>
      <c r="N3162" s="4"/>
      <c r="O3162" s="4"/>
    </row>
    <row r="3163" spans="2:15" x14ac:dyDescent="0.2">
      <c r="B3163" s="4"/>
      <c r="C3163" s="6"/>
      <c r="D3163" s="4"/>
      <c r="E3163" s="4"/>
      <c r="F3163" s="4"/>
      <c r="G3163" s="4"/>
      <c r="H3163" s="4"/>
      <c r="I3163" s="4"/>
      <c r="J3163" s="4"/>
      <c r="K3163" s="4"/>
      <c r="L3163" s="4"/>
      <c r="M3163" s="4"/>
      <c r="N3163" s="4"/>
      <c r="O3163" s="4"/>
    </row>
    <row r="3164" spans="2:15" x14ac:dyDescent="0.2">
      <c r="B3164" s="4"/>
      <c r="C3164" s="6"/>
      <c r="D3164" s="4"/>
      <c r="E3164" s="4"/>
      <c r="F3164" s="4"/>
      <c r="G3164" s="4"/>
      <c r="H3164" s="4"/>
      <c r="I3164" s="4"/>
      <c r="J3164" s="4"/>
      <c r="K3164" s="4"/>
      <c r="L3164" s="4"/>
      <c r="M3164" s="4"/>
      <c r="N3164" s="4"/>
      <c r="O3164" s="4"/>
    </row>
    <row r="3165" spans="2:15" x14ac:dyDescent="0.2">
      <c r="B3165" s="4"/>
      <c r="C3165" s="6"/>
      <c r="D3165" s="4"/>
      <c r="E3165" s="4"/>
      <c r="F3165" s="4"/>
      <c r="G3165" s="4"/>
      <c r="H3165" s="4"/>
      <c r="I3165" s="4"/>
      <c r="J3165" s="4"/>
      <c r="K3165" s="4"/>
      <c r="L3165" s="4"/>
      <c r="M3165" s="4"/>
      <c r="N3165" s="4"/>
      <c r="O3165" s="4"/>
    </row>
    <row r="3166" spans="2:15" x14ac:dyDescent="0.2">
      <c r="B3166" s="4"/>
      <c r="C3166" s="6"/>
      <c r="D3166" s="4"/>
      <c r="E3166" s="4"/>
      <c r="F3166" s="4"/>
      <c r="G3166" s="4"/>
      <c r="H3166" s="4"/>
      <c r="I3166" s="4"/>
      <c r="J3166" s="4"/>
      <c r="K3166" s="4"/>
      <c r="L3166" s="4"/>
      <c r="M3166" s="4"/>
      <c r="N3166" s="4"/>
      <c r="O3166" s="4"/>
    </row>
    <row r="3167" spans="2:15" x14ac:dyDescent="0.2">
      <c r="B3167" s="4"/>
      <c r="C3167" s="6"/>
      <c r="D3167" s="4"/>
      <c r="E3167" s="4"/>
      <c r="F3167" s="4"/>
      <c r="G3167" s="4"/>
      <c r="H3167" s="4"/>
      <c r="I3167" s="4"/>
      <c r="J3167" s="4"/>
      <c r="K3167" s="4"/>
      <c r="L3167" s="4"/>
      <c r="M3167" s="4"/>
      <c r="N3167" s="4"/>
      <c r="O3167" s="4"/>
    </row>
    <row r="3168" spans="2:15" x14ac:dyDescent="0.2">
      <c r="B3168" s="4"/>
      <c r="C3168" s="6"/>
      <c r="D3168" s="4"/>
      <c r="E3168" s="4"/>
      <c r="F3168" s="4"/>
      <c r="G3168" s="4"/>
      <c r="H3168" s="4"/>
      <c r="I3168" s="4"/>
      <c r="J3168" s="4"/>
      <c r="K3168" s="4"/>
      <c r="L3168" s="4"/>
      <c r="M3168" s="4"/>
      <c r="N3168" s="4"/>
      <c r="O3168" s="4"/>
    </row>
    <row r="3169" spans="2:15" x14ac:dyDescent="0.2">
      <c r="B3169" s="4"/>
      <c r="C3169" s="6"/>
      <c r="D3169" s="4"/>
      <c r="E3169" s="4"/>
      <c r="F3169" s="4"/>
      <c r="G3169" s="4"/>
      <c r="H3169" s="4"/>
      <c r="I3169" s="4"/>
      <c r="J3169" s="4"/>
      <c r="K3169" s="4"/>
      <c r="L3169" s="4"/>
      <c r="M3169" s="4"/>
      <c r="N3169" s="4"/>
      <c r="O3169" s="4"/>
    </row>
    <row r="3170" spans="2:15" x14ac:dyDescent="0.2">
      <c r="B3170" s="4"/>
      <c r="C3170" s="6"/>
      <c r="D3170" s="4"/>
      <c r="E3170" s="4"/>
      <c r="F3170" s="4"/>
      <c r="G3170" s="4"/>
      <c r="H3170" s="4"/>
      <c r="I3170" s="4"/>
      <c r="J3170" s="4"/>
      <c r="K3170" s="4"/>
      <c r="L3170" s="4"/>
      <c r="M3170" s="4"/>
      <c r="N3170" s="4"/>
      <c r="O3170" s="4"/>
    </row>
    <row r="3171" spans="2:15" x14ac:dyDescent="0.2">
      <c r="B3171" s="4"/>
      <c r="C3171" s="6"/>
      <c r="D3171" s="4"/>
      <c r="E3171" s="4"/>
      <c r="F3171" s="4"/>
      <c r="G3171" s="4"/>
      <c r="H3171" s="4"/>
      <c r="I3171" s="4"/>
      <c r="J3171" s="4"/>
      <c r="K3171" s="4"/>
      <c r="L3171" s="4"/>
      <c r="M3171" s="4"/>
      <c r="N3171" s="4"/>
      <c r="O3171" s="4"/>
    </row>
    <row r="3172" spans="2:15" x14ac:dyDescent="0.2">
      <c r="B3172" s="4"/>
      <c r="C3172" s="6"/>
      <c r="D3172" s="4"/>
      <c r="E3172" s="4"/>
      <c r="F3172" s="4"/>
      <c r="G3172" s="4"/>
      <c r="H3172" s="4"/>
      <c r="I3172" s="4"/>
      <c r="J3172" s="4"/>
      <c r="K3172" s="4"/>
      <c r="L3172" s="4"/>
      <c r="M3172" s="4"/>
      <c r="N3172" s="4"/>
      <c r="O3172" s="4"/>
    </row>
    <row r="3173" spans="2:15" x14ac:dyDescent="0.2">
      <c r="B3173" s="4"/>
      <c r="C3173" s="6"/>
      <c r="D3173" s="4"/>
      <c r="E3173" s="4"/>
      <c r="F3173" s="4"/>
      <c r="G3173" s="4"/>
      <c r="H3173" s="4"/>
      <c r="I3173" s="4"/>
      <c r="J3173" s="4"/>
      <c r="K3173" s="4"/>
      <c r="L3173" s="4"/>
      <c r="M3173" s="4"/>
      <c r="N3173" s="4"/>
      <c r="O3173" s="4"/>
    </row>
    <row r="3174" spans="2:15" x14ac:dyDescent="0.2">
      <c r="B3174" s="4"/>
      <c r="C3174" s="6"/>
      <c r="D3174" s="4"/>
      <c r="E3174" s="4"/>
      <c r="F3174" s="4"/>
      <c r="G3174" s="4"/>
      <c r="H3174" s="4"/>
      <c r="I3174" s="4"/>
      <c r="J3174" s="4"/>
      <c r="K3174" s="4"/>
      <c r="L3174" s="4"/>
      <c r="M3174" s="4"/>
      <c r="N3174" s="4"/>
      <c r="O3174" s="4"/>
    </row>
    <row r="3175" spans="2:15" x14ac:dyDescent="0.2">
      <c r="B3175" s="4"/>
      <c r="C3175" s="6"/>
      <c r="D3175" s="4"/>
      <c r="E3175" s="4"/>
      <c r="F3175" s="4"/>
      <c r="G3175" s="4"/>
      <c r="H3175" s="4"/>
      <c r="I3175" s="4"/>
      <c r="J3175" s="4"/>
      <c r="K3175" s="4"/>
      <c r="L3175" s="4"/>
      <c r="M3175" s="4"/>
      <c r="N3175" s="4"/>
      <c r="O3175" s="4"/>
    </row>
    <row r="3176" spans="2:15" x14ac:dyDescent="0.2">
      <c r="B3176" s="4"/>
      <c r="C3176" s="6"/>
      <c r="D3176" s="4"/>
      <c r="E3176" s="4"/>
      <c r="F3176" s="4"/>
      <c r="G3176" s="4"/>
      <c r="H3176" s="4"/>
      <c r="I3176" s="4"/>
      <c r="J3176" s="4"/>
      <c r="K3176" s="4"/>
      <c r="L3176" s="4"/>
      <c r="M3176" s="4"/>
      <c r="N3176" s="4"/>
      <c r="O3176" s="4"/>
    </row>
    <row r="3177" spans="2:15" x14ac:dyDescent="0.2">
      <c r="B3177" s="4"/>
      <c r="C3177" s="6"/>
      <c r="D3177" s="4"/>
      <c r="E3177" s="4"/>
      <c r="F3177" s="4"/>
      <c r="G3177" s="4"/>
      <c r="H3177" s="4"/>
      <c r="I3177" s="4"/>
      <c r="J3177" s="4"/>
      <c r="K3177" s="4"/>
      <c r="L3177" s="4"/>
      <c r="M3177" s="4"/>
      <c r="N3177" s="4"/>
      <c r="O3177" s="4"/>
    </row>
    <row r="3178" spans="2:15" x14ac:dyDescent="0.2">
      <c r="B3178" s="4"/>
      <c r="C3178" s="6"/>
      <c r="D3178" s="4"/>
      <c r="E3178" s="4"/>
      <c r="F3178" s="4"/>
      <c r="G3178" s="4"/>
      <c r="H3178" s="4"/>
      <c r="I3178" s="4"/>
      <c r="J3178" s="4"/>
      <c r="K3178" s="4"/>
      <c r="L3178" s="4"/>
      <c r="M3178" s="4"/>
      <c r="N3178" s="4"/>
      <c r="O3178" s="4"/>
    </row>
    <row r="3179" spans="2:15" x14ac:dyDescent="0.2">
      <c r="B3179" s="4"/>
      <c r="C3179" s="6"/>
      <c r="D3179" s="4"/>
      <c r="E3179" s="4"/>
      <c r="F3179" s="4"/>
      <c r="G3179" s="4"/>
      <c r="H3179" s="4"/>
      <c r="I3179" s="4"/>
      <c r="J3179" s="4"/>
      <c r="K3179" s="4"/>
      <c r="L3179" s="4"/>
      <c r="M3179" s="4"/>
      <c r="N3179" s="4"/>
      <c r="O3179" s="4"/>
    </row>
    <row r="3180" spans="2:15" x14ac:dyDescent="0.2">
      <c r="B3180" s="4"/>
      <c r="C3180" s="6"/>
      <c r="D3180" s="4"/>
      <c r="E3180" s="4"/>
      <c r="F3180" s="4"/>
      <c r="G3180" s="4"/>
      <c r="H3180" s="4"/>
      <c r="I3180" s="4"/>
      <c r="J3180" s="4"/>
      <c r="K3180" s="4"/>
      <c r="L3180" s="4"/>
      <c r="M3180" s="4"/>
      <c r="N3180" s="4"/>
      <c r="O3180" s="4"/>
    </row>
    <row r="3181" spans="2:15" x14ac:dyDescent="0.2">
      <c r="B3181" s="4"/>
      <c r="C3181" s="6"/>
      <c r="D3181" s="4"/>
      <c r="E3181" s="4"/>
      <c r="F3181" s="4"/>
      <c r="G3181" s="4"/>
      <c r="H3181" s="4"/>
      <c r="I3181" s="4"/>
      <c r="J3181" s="4"/>
      <c r="K3181" s="4"/>
      <c r="L3181" s="4"/>
      <c r="M3181" s="4"/>
      <c r="N3181" s="4"/>
      <c r="O3181" s="4"/>
    </row>
    <row r="3182" spans="2:15" x14ac:dyDescent="0.2">
      <c r="B3182" s="4"/>
      <c r="C3182" s="6"/>
      <c r="D3182" s="4"/>
      <c r="E3182" s="4"/>
      <c r="F3182" s="4"/>
      <c r="G3182" s="4"/>
      <c r="H3182" s="4"/>
      <c r="I3182" s="4"/>
      <c r="J3182" s="4"/>
      <c r="K3182" s="4"/>
      <c r="L3182" s="4"/>
      <c r="M3182" s="4"/>
      <c r="N3182" s="4"/>
      <c r="O3182" s="4"/>
    </row>
    <row r="3183" spans="2:15" x14ac:dyDescent="0.2">
      <c r="B3183" s="4"/>
      <c r="C3183" s="6"/>
      <c r="D3183" s="4"/>
      <c r="E3183" s="4"/>
      <c r="F3183" s="4"/>
      <c r="G3183" s="4"/>
      <c r="H3183" s="4"/>
      <c r="I3183" s="4"/>
      <c r="J3183" s="4"/>
      <c r="K3183" s="4"/>
      <c r="L3183" s="4"/>
      <c r="M3183" s="4"/>
      <c r="N3183" s="4"/>
      <c r="O3183" s="4"/>
    </row>
    <row r="3184" spans="2:15" x14ac:dyDescent="0.2">
      <c r="B3184" s="4"/>
      <c r="C3184" s="6"/>
      <c r="D3184" s="4"/>
      <c r="E3184" s="4"/>
      <c r="F3184" s="4"/>
      <c r="G3184" s="4"/>
      <c r="H3184" s="4"/>
      <c r="I3184" s="4"/>
      <c r="J3184" s="4"/>
      <c r="K3184" s="4"/>
      <c r="L3184" s="4"/>
      <c r="M3184" s="4"/>
      <c r="N3184" s="4"/>
      <c r="O3184" s="4"/>
    </row>
    <row r="3185" spans="2:15" x14ac:dyDescent="0.2">
      <c r="B3185" s="4"/>
      <c r="C3185" s="6"/>
      <c r="D3185" s="4"/>
      <c r="E3185" s="4"/>
      <c r="F3185" s="4"/>
      <c r="G3185" s="4"/>
      <c r="H3185" s="4"/>
      <c r="I3185" s="4"/>
      <c r="J3185" s="4"/>
      <c r="K3185" s="4"/>
      <c r="L3185" s="4"/>
      <c r="M3185" s="4"/>
      <c r="N3185" s="4"/>
      <c r="O3185" s="4"/>
    </row>
    <row r="3186" spans="2:15" x14ac:dyDescent="0.2">
      <c r="B3186" s="4"/>
      <c r="C3186" s="6"/>
      <c r="D3186" s="4"/>
      <c r="E3186" s="4"/>
      <c r="F3186" s="4"/>
      <c r="G3186" s="4"/>
      <c r="H3186" s="4"/>
      <c r="I3186" s="4"/>
      <c r="J3186" s="4"/>
      <c r="K3186" s="4"/>
      <c r="L3186" s="4"/>
      <c r="M3186" s="4"/>
      <c r="N3186" s="4"/>
      <c r="O3186" s="4"/>
    </row>
    <row r="3187" spans="2:15" x14ac:dyDescent="0.2">
      <c r="B3187" s="4"/>
      <c r="C3187" s="6"/>
      <c r="D3187" s="4"/>
      <c r="E3187" s="4"/>
      <c r="F3187" s="4"/>
      <c r="G3187" s="4"/>
      <c r="H3187" s="4"/>
      <c r="I3187" s="4"/>
      <c r="J3187" s="4"/>
      <c r="K3187" s="4"/>
      <c r="L3187" s="4"/>
      <c r="M3187" s="4"/>
      <c r="N3187" s="4"/>
      <c r="O3187" s="4"/>
    </row>
    <row r="3188" spans="2:15" x14ac:dyDescent="0.2">
      <c r="B3188" s="4"/>
      <c r="C3188" s="6"/>
      <c r="D3188" s="4"/>
      <c r="E3188" s="4"/>
      <c r="F3188" s="4"/>
      <c r="G3188" s="4"/>
      <c r="H3188" s="4"/>
      <c r="I3188" s="4"/>
      <c r="J3188" s="4"/>
      <c r="K3188" s="4"/>
      <c r="L3188" s="4"/>
      <c r="M3188" s="4"/>
      <c r="N3188" s="4"/>
      <c r="O3188" s="4"/>
    </row>
    <row r="3189" spans="2:15" x14ac:dyDescent="0.2">
      <c r="B3189" s="4"/>
      <c r="C3189" s="6"/>
      <c r="D3189" s="4"/>
      <c r="E3189" s="4"/>
      <c r="F3189" s="4"/>
      <c r="G3189" s="4"/>
      <c r="H3189" s="4"/>
      <c r="I3189" s="4"/>
      <c r="J3189" s="4"/>
      <c r="K3189" s="4"/>
      <c r="L3189" s="4"/>
      <c r="M3189" s="4"/>
      <c r="N3189" s="4"/>
      <c r="O3189" s="4"/>
    </row>
    <row r="3190" spans="2:15" x14ac:dyDescent="0.2">
      <c r="B3190" s="4"/>
      <c r="C3190" s="6"/>
      <c r="D3190" s="4"/>
      <c r="E3190" s="4"/>
      <c r="F3190" s="4"/>
      <c r="G3190" s="4"/>
      <c r="H3190" s="4"/>
      <c r="I3190" s="4"/>
      <c r="J3190" s="4"/>
      <c r="K3190" s="4"/>
      <c r="L3190" s="4"/>
      <c r="M3190" s="4"/>
      <c r="N3190" s="4"/>
      <c r="O3190" s="4"/>
    </row>
    <row r="3191" spans="2:15" x14ac:dyDescent="0.2">
      <c r="B3191" s="4"/>
      <c r="C3191" s="6"/>
      <c r="D3191" s="4"/>
      <c r="E3191" s="4"/>
      <c r="F3191" s="4"/>
      <c r="G3191" s="4"/>
      <c r="H3191" s="4"/>
      <c r="I3191" s="4"/>
      <c r="J3191" s="4"/>
      <c r="K3191" s="4"/>
      <c r="L3191" s="4"/>
      <c r="M3191" s="4"/>
      <c r="N3191" s="4"/>
      <c r="O3191" s="4"/>
    </row>
    <row r="3192" spans="2:15" x14ac:dyDescent="0.2">
      <c r="B3192" s="4"/>
      <c r="C3192" s="6"/>
      <c r="D3192" s="4"/>
      <c r="E3192" s="4"/>
      <c r="F3192" s="4"/>
      <c r="G3192" s="4"/>
      <c r="H3192" s="4"/>
      <c r="I3192" s="4"/>
      <c r="J3192" s="4"/>
      <c r="K3192" s="4"/>
      <c r="L3192" s="4"/>
      <c r="M3192" s="4"/>
      <c r="N3192" s="4"/>
      <c r="O3192" s="4"/>
    </row>
    <row r="3193" spans="2:15" x14ac:dyDescent="0.2">
      <c r="B3193" s="4"/>
      <c r="C3193" s="6"/>
      <c r="D3193" s="4"/>
      <c r="E3193" s="4"/>
      <c r="F3193" s="4"/>
      <c r="G3193" s="4"/>
      <c r="H3193" s="4"/>
      <c r="I3193" s="4"/>
      <c r="J3193" s="4"/>
      <c r="K3193" s="4"/>
      <c r="L3193" s="4"/>
      <c r="M3193" s="4"/>
      <c r="N3193" s="4"/>
      <c r="O3193" s="4"/>
    </row>
    <row r="3194" spans="2:15" x14ac:dyDescent="0.2">
      <c r="B3194" s="4"/>
      <c r="C3194" s="6"/>
      <c r="D3194" s="4"/>
      <c r="E3194" s="4"/>
      <c r="F3194" s="4"/>
      <c r="G3194" s="4"/>
      <c r="H3194" s="4"/>
      <c r="I3194" s="4"/>
      <c r="J3194" s="4"/>
      <c r="K3194" s="4"/>
      <c r="L3194" s="4"/>
      <c r="M3194" s="4"/>
      <c r="N3194" s="4"/>
      <c r="O3194" s="4"/>
    </row>
    <row r="3195" spans="2:15" x14ac:dyDescent="0.2">
      <c r="B3195" s="4"/>
      <c r="C3195" s="6"/>
      <c r="D3195" s="4"/>
      <c r="E3195" s="4"/>
      <c r="F3195" s="4"/>
      <c r="G3195" s="4"/>
      <c r="H3195" s="4"/>
      <c r="I3195" s="4"/>
      <c r="J3195" s="4"/>
      <c r="K3195" s="4"/>
      <c r="L3195" s="4"/>
      <c r="M3195" s="4"/>
      <c r="N3195" s="4"/>
      <c r="O3195" s="4"/>
    </row>
    <row r="3196" spans="2:15" x14ac:dyDescent="0.2">
      <c r="B3196" s="4"/>
      <c r="C3196" s="6"/>
      <c r="D3196" s="4"/>
      <c r="E3196" s="4"/>
      <c r="F3196" s="4"/>
      <c r="G3196" s="4"/>
      <c r="H3196" s="4"/>
      <c r="I3196" s="4"/>
      <c r="J3196" s="4"/>
      <c r="K3196" s="4"/>
      <c r="L3196" s="4"/>
      <c r="M3196" s="4"/>
      <c r="N3196" s="4"/>
      <c r="O3196" s="4"/>
    </row>
    <row r="3197" spans="2:15" x14ac:dyDescent="0.2">
      <c r="B3197" s="4"/>
      <c r="C3197" s="6"/>
      <c r="D3197" s="4"/>
      <c r="E3197" s="4"/>
      <c r="F3197" s="4"/>
      <c r="G3197" s="4"/>
      <c r="H3197" s="4"/>
      <c r="I3197" s="4"/>
      <c r="J3197" s="4"/>
      <c r="K3197" s="4"/>
      <c r="L3197" s="4"/>
      <c r="M3197" s="4"/>
      <c r="N3197" s="4"/>
      <c r="O3197" s="4"/>
    </row>
    <row r="3198" spans="2:15" x14ac:dyDescent="0.2">
      <c r="B3198" s="4"/>
      <c r="C3198" s="6"/>
      <c r="D3198" s="4"/>
      <c r="E3198" s="4"/>
      <c r="F3198" s="4"/>
      <c r="G3198" s="4"/>
      <c r="H3198" s="4"/>
      <c r="I3198" s="4"/>
      <c r="J3198" s="4"/>
      <c r="K3198" s="4"/>
      <c r="L3198" s="4"/>
      <c r="M3198" s="4"/>
      <c r="N3198" s="4"/>
      <c r="O3198" s="4"/>
    </row>
    <row r="3199" spans="2:15" x14ac:dyDescent="0.2">
      <c r="B3199" s="4"/>
      <c r="C3199" s="6"/>
      <c r="D3199" s="4"/>
      <c r="E3199" s="4"/>
      <c r="F3199" s="4"/>
      <c r="G3199" s="4"/>
      <c r="H3199" s="4"/>
      <c r="I3199" s="4"/>
      <c r="J3199" s="4"/>
      <c r="K3199" s="4"/>
      <c r="L3199" s="4"/>
      <c r="M3199" s="4"/>
      <c r="N3199" s="4"/>
      <c r="O3199" s="4"/>
    </row>
    <row r="3200" spans="2:15" x14ac:dyDescent="0.2">
      <c r="B3200" s="4"/>
      <c r="C3200" s="6"/>
      <c r="D3200" s="4"/>
      <c r="E3200" s="4"/>
      <c r="F3200" s="4"/>
      <c r="G3200" s="4"/>
      <c r="H3200" s="4"/>
      <c r="I3200" s="4"/>
      <c r="J3200" s="4"/>
      <c r="K3200" s="4"/>
      <c r="L3200" s="4"/>
      <c r="M3200" s="4"/>
      <c r="N3200" s="4"/>
      <c r="O3200" s="4"/>
    </row>
    <row r="3201" spans="2:15" x14ac:dyDescent="0.2">
      <c r="B3201" s="4"/>
      <c r="C3201" s="6"/>
      <c r="D3201" s="4"/>
      <c r="E3201" s="4"/>
      <c r="F3201" s="4"/>
      <c r="G3201" s="4"/>
      <c r="H3201" s="4"/>
      <c r="I3201" s="4"/>
      <c r="J3201" s="4"/>
      <c r="K3201" s="4"/>
      <c r="L3201" s="4"/>
      <c r="M3201" s="4"/>
      <c r="N3201" s="4"/>
      <c r="O3201" s="4"/>
    </row>
    <row r="3202" spans="2:15" x14ac:dyDescent="0.2">
      <c r="B3202" s="4"/>
      <c r="C3202" s="6"/>
      <c r="D3202" s="4"/>
      <c r="E3202" s="4"/>
      <c r="F3202" s="4"/>
      <c r="G3202" s="4"/>
      <c r="H3202" s="4"/>
      <c r="I3202" s="4"/>
      <c r="J3202" s="4"/>
      <c r="K3202" s="4"/>
      <c r="L3202" s="4"/>
      <c r="M3202" s="4"/>
      <c r="N3202" s="4"/>
      <c r="O3202" s="4"/>
    </row>
    <row r="3203" spans="2:15" x14ac:dyDescent="0.2">
      <c r="B3203" s="4"/>
      <c r="C3203" s="6"/>
      <c r="D3203" s="4"/>
      <c r="E3203" s="4"/>
      <c r="F3203" s="4"/>
      <c r="G3203" s="4"/>
      <c r="H3203" s="4"/>
      <c r="I3203" s="4"/>
      <c r="J3203" s="4"/>
      <c r="K3203" s="4"/>
      <c r="L3203" s="4"/>
      <c r="M3203" s="4"/>
      <c r="N3203" s="4"/>
      <c r="O3203" s="4"/>
    </row>
    <row r="3204" spans="2:15" x14ac:dyDescent="0.2">
      <c r="B3204" s="4"/>
      <c r="C3204" s="6"/>
      <c r="D3204" s="4"/>
      <c r="E3204" s="4"/>
      <c r="F3204" s="4"/>
      <c r="G3204" s="4"/>
      <c r="H3204" s="4"/>
      <c r="I3204" s="4"/>
      <c r="J3204" s="4"/>
      <c r="K3204" s="4"/>
      <c r="L3204" s="4"/>
      <c r="M3204" s="4"/>
      <c r="N3204" s="4"/>
      <c r="O3204" s="4"/>
    </row>
    <row r="3205" spans="2:15" x14ac:dyDescent="0.2">
      <c r="B3205" s="4"/>
      <c r="C3205" s="6"/>
      <c r="D3205" s="4"/>
      <c r="E3205" s="4"/>
      <c r="F3205" s="4"/>
      <c r="G3205" s="4"/>
      <c r="H3205" s="4"/>
      <c r="I3205" s="4"/>
      <c r="J3205" s="4"/>
      <c r="K3205" s="4"/>
      <c r="L3205" s="4"/>
      <c r="M3205" s="4"/>
      <c r="N3205" s="4"/>
      <c r="O3205" s="4"/>
    </row>
    <row r="3206" spans="2:15" x14ac:dyDescent="0.2">
      <c r="B3206" s="4"/>
      <c r="C3206" s="6"/>
      <c r="D3206" s="4"/>
      <c r="E3206" s="4"/>
      <c r="F3206" s="4"/>
      <c r="G3206" s="4"/>
      <c r="H3206" s="4"/>
      <c r="I3206" s="4"/>
      <c r="J3206" s="4"/>
      <c r="K3206" s="4"/>
      <c r="L3206" s="4"/>
      <c r="M3206" s="4"/>
      <c r="N3206" s="4"/>
      <c r="O3206" s="4"/>
    </row>
    <row r="3207" spans="2:15" x14ac:dyDescent="0.2">
      <c r="B3207" s="4"/>
      <c r="C3207" s="6"/>
      <c r="D3207" s="4"/>
      <c r="E3207" s="4"/>
      <c r="F3207" s="4"/>
      <c r="G3207" s="4"/>
      <c r="H3207" s="4"/>
      <c r="I3207" s="4"/>
      <c r="J3207" s="4"/>
      <c r="K3207" s="4"/>
      <c r="L3207" s="4"/>
      <c r="M3207" s="4"/>
      <c r="N3207" s="4"/>
      <c r="O3207" s="4"/>
    </row>
    <row r="3208" spans="2:15" x14ac:dyDescent="0.2">
      <c r="B3208" s="4"/>
      <c r="C3208" s="6"/>
      <c r="D3208" s="4"/>
      <c r="E3208" s="4"/>
      <c r="F3208" s="4"/>
      <c r="G3208" s="4"/>
      <c r="H3208" s="4"/>
      <c r="I3208" s="4"/>
      <c r="J3208" s="4"/>
      <c r="K3208" s="4"/>
      <c r="L3208" s="4"/>
      <c r="M3208" s="4"/>
      <c r="N3208" s="4"/>
      <c r="O3208" s="4"/>
    </row>
    <row r="3209" spans="2:15" x14ac:dyDescent="0.2">
      <c r="B3209" s="4"/>
      <c r="C3209" s="6"/>
      <c r="D3209" s="4"/>
      <c r="E3209" s="4"/>
      <c r="F3209" s="4"/>
      <c r="G3209" s="4"/>
      <c r="H3209" s="4"/>
      <c r="I3209" s="4"/>
      <c r="J3209" s="4"/>
      <c r="K3209" s="4"/>
      <c r="L3209" s="4"/>
      <c r="M3209" s="4"/>
      <c r="N3209" s="4"/>
      <c r="O3209" s="4"/>
    </row>
    <row r="3210" spans="2:15" x14ac:dyDescent="0.2">
      <c r="B3210" s="4"/>
      <c r="C3210" s="6"/>
      <c r="D3210" s="4"/>
      <c r="E3210" s="4"/>
      <c r="F3210" s="4"/>
      <c r="G3210" s="4"/>
      <c r="H3210" s="4"/>
      <c r="I3210" s="4"/>
      <c r="J3210" s="4"/>
      <c r="K3210" s="4"/>
      <c r="L3210" s="4"/>
      <c r="M3210" s="4"/>
      <c r="N3210" s="4"/>
      <c r="O3210" s="4"/>
    </row>
    <row r="3211" spans="2:15" x14ac:dyDescent="0.2">
      <c r="B3211" s="4"/>
      <c r="C3211" s="6"/>
      <c r="D3211" s="4"/>
      <c r="E3211" s="4"/>
      <c r="F3211" s="4"/>
      <c r="G3211" s="4"/>
      <c r="H3211" s="4"/>
      <c r="I3211" s="4"/>
      <c r="J3211" s="4"/>
      <c r="K3211" s="4"/>
      <c r="L3211" s="4"/>
      <c r="M3211" s="4"/>
      <c r="N3211" s="4"/>
      <c r="O3211" s="4"/>
    </row>
    <row r="3212" spans="2:15" x14ac:dyDescent="0.2">
      <c r="B3212" s="4"/>
      <c r="C3212" s="6"/>
      <c r="D3212" s="4"/>
      <c r="E3212" s="4"/>
      <c r="F3212" s="4"/>
      <c r="G3212" s="4"/>
      <c r="H3212" s="4"/>
      <c r="I3212" s="4"/>
      <c r="J3212" s="4"/>
      <c r="K3212" s="4"/>
      <c r="L3212" s="4"/>
      <c r="M3212" s="4"/>
      <c r="N3212" s="4"/>
      <c r="O3212" s="4"/>
    </row>
    <row r="3213" spans="2:15" x14ac:dyDescent="0.2">
      <c r="B3213" s="4"/>
      <c r="C3213" s="6"/>
      <c r="D3213" s="4"/>
      <c r="E3213" s="4"/>
      <c r="F3213" s="4"/>
      <c r="G3213" s="4"/>
      <c r="H3213" s="4"/>
      <c r="I3213" s="4"/>
      <c r="J3213" s="4"/>
      <c r="K3213" s="4"/>
      <c r="L3213" s="4"/>
      <c r="M3213" s="4"/>
      <c r="N3213" s="4"/>
      <c r="O3213" s="4"/>
    </row>
    <row r="3214" spans="2:15" x14ac:dyDescent="0.2">
      <c r="B3214" s="4"/>
      <c r="C3214" s="6"/>
      <c r="D3214" s="4"/>
      <c r="E3214" s="4"/>
      <c r="F3214" s="4"/>
      <c r="G3214" s="4"/>
      <c r="H3214" s="4"/>
      <c r="I3214" s="4"/>
      <c r="J3214" s="4"/>
      <c r="K3214" s="4"/>
      <c r="L3214" s="4"/>
      <c r="M3214" s="4"/>
      <c r="N3214" s="4"/>
      <c r="O3214" s="4"/>
    </row>
    <row r="3215" spans="2:15" x14ac:dyDescent="0.2">
      <c r="B3215" s="4"/>
      <c r="C3215" s="6"/>
      <c r="D3215" s="4"/>
      <c r="E3215" s="4"/>
      <c r="F3215" s="4"/>
      <c r="G3215" s="4"/>
      <c r="H3215" s="4"/>
      <c r="I3215" s="4"/>
      <c r="J3215" s="4"/>
      <c r="K3215" s="4"/>
      <c r="L3215" s="4"/>
      <c r="M3215" s="4"/>
      <c r="N3215" s="4"/>
      <c r="O3215" s="4"/>
    </row>
    <row r="3216" spans="2:15" x14ac:dyDescent="0.2">
      <c r="B3216" s="4"/>
      <c r="C3216" s="6"/>
      <c r="D3216" s="4"/>
      <c r="E3216" s="4"/>
      <c r="F3216" s="4"/>
      <c r="G3216" s="4"/>
      <c r="H3216" s="4"/>
      <c r="I3216" s="4"/>
      <c r="J3216" s="4"/>
      <c r="K3216" s="4"/>
      <c r="L3216" s="4"/>
      <c r="M3216" s="4"/>
      <c r="N3216" s="4"/>
      <c r="O3216" s="4"/>
    </row>
    <row r="3217" spans="2:15" x14ac:dyDescent="0.2">
      <c r="B3217" s="4"/>
      <c r="C3217" s="6"/>
      <c r="D3217" s="4"/>
      <c r="E3217" s="4"/>
      <c r="F3217" s="4"/>
      <c r="G3217" s="4"/>
      <c r="H3217" s="4"/>
      <c r="I3217" s="4"/>
      <c r="J3217" s="4"/>
      <c r="K3217" s="4"/>
      <c r="L3217" s="4"/>
      <c r="M3217" s="4"/>
      <c r="N3217" s="4"/>
      <c r="O3217" s="4"/>
    </row>
    <row r="3218" spans="2:15" x14ac:dyDescent="0.2">
      <c r="B3218" s="4"/>
      <c r="C3218" s="6"/>
      <c r="D3218" s="4"/>
      <c r="E3218" s="4"/>
      <c r="F3218" s="4"/>
      <c r="G3218" s="4"/>
      <c r="H3218" s="4"/>
      <c r="I3218" s="4"/>
      <c r="J3218" s="4"/>
      <c r="K3218" s="4"/>
      <c r="L3218" s="4"/>
      <c r="M3218" s="4"/>
      <c r="N3218" s="4"/>
      <c r="O3218" s="4"/>
    </row>
    <row r="3219" spans="2:15" x14ac:dyDescent="0.2">
      <c r="B3219" s="4"/>
      <c r="C3219" s="6"/>
      <c r="D3219" s="4"/>
      <c r="E3219" s="4"/>
      <c r="F3219" s="4"/>
      <c r="G3219" s="4"/>
      <c r="H3219" s="4"/>
      <c r="I3219" s="4"/>
      <c r="J3219" s="4"/>
      <c r="K3219" s="4"/>
      <c r="L3219" s="4"/>
      <c r="M3219" s="4"/>
      <c r="N3219" s="4"/>
      <c r="O3219" s="4"/>
    </row>
    <row r="3220" spans="2:15" x14ac:dyDescent="0.2">
      <c r="B3220" s="4"/>
      <c r="C3220" s="6"/>
      <c r="D3220" s="4"/>
      <c r="E3220" s="4"/>
      <c r="F3220" s="4"/>
      <c r="G3220" s="4"/>
      <c r="H3220" s="4"/>
      <c r="I3220" s="4"/>
      <c r="J3220" s="4"/>
      <c r="K3220" s="4"/>
      <c r="L3220" s="4"/>
      <c r="M3220" s="4"/>
      <c r="N3220" s="4"/>
      <c r="O3220" s="4"/>
    </row>
    <row r="3221" spans="2:15" x14ac:dyDescent="0.2">
      <c r="B3221" s="4"/>
      <c r="C3221" s="6"/>
      <c r="D3221" s="4"/>
      <c r="E3221" s="4"/>
      <c r="F3221" s="4"/>
      <c r="G3221" s="4"/>
      <c r="H3221" s="4"/>
      <c r="I3221" s="4"/>
      <c r="J3221" s="4"/>
      <c r="K3221" s="4"/>
      <c r="L3221" s="4"/>
      <c r="M3221" s="4"/>
      <c r="N3221" s="4"/>
      <c r="O3221" s="4"/>
    </row>
    <row r="3222" spans="2:15" x14ac:dyDescent="0.2">
      <c r="B3222" s="4"/>
      <c r="C3222" s="6"/>
      <c r="D3222" s="4"/>
      <c r="E3222" s="4"/>
      <c r="F3222" s="4"/>
      <c r="G3222" s="4"/>
      <c r="H3222" s="4"/>
      <c r="I3222" s="4"/>
      <c r="J3222" s="4"/>
      <c r="K3222" s="4"/>
      <c r="L3222" s="4"/>
      <c r="M3222" s="4"/>
      <c r="N3222" s="4"/>
      <c r="O3222" s="4"/>
    </row>
    <row r="3223" spans="2:15" x14ac:dyDescent="0.2">
      <c r="B3223" s="4"/>
      <c r="C3223" s="6"/>
      <c r="D3223" s="4"/>
      <c r="E3223" s="4"/>
      <c r="F3223" s="4"/>
      <c r="G3223" s="4"/>
      <c r="H3223" s="4"/>
      <c r="I3223" s="4"/>
      <c r="J3223" s="4"/>
      <c r="K3223" s="4"/>
      <c r="L3223" s="4"/>
      <c r="M3223" s="4"/>
      <c r="N3223" s="4"/>
      <c r="O3223" s="4"/>
    </row>
    <row r="3224" spans="2:15" x14ac:dyDescent="0.2">
      <c r="B3224" s="4"/>
      <c r="C3224" s="6"/>
      <c r="D3224" s="4"/>
      <c r="E3224" s="4"/>
      <c r="F3224" s="4"/>
      <c r="G3224" s="4"/>
      <c r="H3224" s="4"/>
      <c r="I3224" s="4"/>
      <c r="J3224" s="4"/>
      <c r="K3224" s="4"/>
      <c r="L3224" s="4"/>
      <c r="M3224" s="4"/>
      <c r="N3224" s="4"/>
      <c r="O3224" s="4"/>
    </row>
    <row r="3225" spans="2:15" x14ac:dyDescent="0.2">
      <c r="B3225" s="4"/>
      <c r="C3225" s="6"/>
      <c r="D3225" s="4"/>
      <c r="E3225" s="4"/>
      <c r="F3225" s="4"/>
      <c r="G3225" s="4"/>
      <c r="H3225" s="4"/>
      <c r="I3225" s="4"/>
      <c r="J3225" s="4"/>
      <c r="K3225" s="4"/>
      <c r="L3225" s="4"/>
      <c r="M3225" s="4"/>
      <c r="N3225" s="4"/>
      <c r="O3225" s="4"/>
    </row>
    <row r="3226" spans="2:15" x14ac:dyDescent="0.2">
      <c r="B3226" s="4"/>
      <c r="C3226" s="6"/>
      <c r="D3226" s="4"/>
      <c r="E3226" s="4"/>
      <c r="F3226" s="4"/>
      <c r="G3226" s="4"/>
      <c r="H3226" s="4"/>
      <c r="I3226" s="4"/>
      <c r="J3226" s="4"/>
      <c r="K3226" s="4"/>
      <c r="L3226" s="4"/>
      <c r="M3226" s="4"/>
      <c r="N3226" s="4"/>
      <c r="O3226" s="4"/>
    </row>
    <row r="3227" spans="2:15" x14ac:dyDescent="0.2">
      <c r="B3227" s="4"/>
      <c r="C3227" s="6"/>
      <c r="D3227" s="4"/>
      <c r="E3227" s="4"/>
      <c r="F3227" s="4"/>
      <c r="G3227" s="4"/>
      <c r="H3227" s="4"/>
      <c r="I3227" s="4"/>
      <c r="J3227" s="4"/>
      <c r="K3227" s="4"/>
      <c r="L3227" s="4"/>
      <c r="M3227" s="4"/>
      <c r="N3227" s="4"/>
      <c r="O3227" s="4"/>
    </row>
    <row r="3228" spans="2:15" x14ac:dyDescent="0.2">
      <c r="B3228" s="4"/>
      <c r="C3228" s="6"/>
      <c r="D3228" s="4"/>
      <c r="E3228" s="4"/>
      <c r="F3228" s="4"/>
      <c r="G3228" s="4"/>
      <c r="H3228" s="4"/>
      <c r="I3228" s="4"/>
      <c r="J3228" s="4"/>
      <c r="K3228" s="4"/>
      <c r="L3228" s="4"/>
      <c r="M3228" s="4"/>
      <c r="N3228" s="4"/>
      <c r="O3228" s="4"/>
    </row>
    <row r="3229" spans="2:15" x14ac:dyDescent="0.2">
      <c r="B3229" s="4"/>
      <c r="C3229" s="6"/>
      <c r="D3229" s="4"/>
      <c r="E3229" s="4"/>
      <c r="F3229" s="4"/>
      <c r="G3229" s="4"/>
      <c r="H3229" s="4"/>
      <c r="I3229" s="4"/>
      <c r="J3229" s="4"/>
      <c r="K3229" s="4"/>
      <c r="L3229" s="4"/>
      <c r="M3229" s="4"/>
      <c r="N3229" s="4"/>
      <c r="O3229" s="4"/>
    </row>
    <row r="3230" spans="2:15" x14ac:dyDescent="0.2">
      <c r="B3230" s="4"/>
      <c r="C3230" s="6"/>
      <c r="D3230" s="4"/>
      <c r="E3230" s="4"/>
      <c r="F3230" s="4"/>
      <c r="G3230" s="4"/>
      <c r="H3230" s="4"/>
      <c r="I3230" s="4"/>
      <c r="J3230" s="4"/>
      <c r="K3230" s="4"/>
      <c r="L3230" s="4"/>
      <c r="M3230" s="4"/>
      <c r="N3230" s="4"/>
      <c r="O3230" s="4"/>
    </row>
    <row r="3231" spans="2:15" x14ac:dyDescent="0.2">
      <c r="B3231" s="4"/>
      <c r="C3231" s="6"/>
      <c r="D3231" s="4"/>
      <c r="E3231" s="4"/>
      <c r="F3231" s="4"/>
      <c r="G3231" s="4"/>
      <c r="H3231" s="4"/>
      <c r="I3231" s="4"/>
      <c r="J3231" s="4"/>
      <c r="K3231" s="4"/>
      <c r="L3231" s="4"/>
      <c r="M3231" s="4"/>
      <c r="N3231" s="4"/>
      <c r="O3231" s="4"/>
    </row>
    <row r="3232" spans="2:15" x14ac:dyDescent="0.2">
      <c r="B3232" s="4"/>
      <c r="C3232" s="6"/>
      <c r="D3232" s="4"/>
      <c r="E3232" s="4"/>
      <c r="F3232" s="4"/>
      <c r="G3232" s="4"/>
      <c r="H3232" s="4"/>
      <c r="I3232" s="4"/>
      <c r="J3232" s="4"/>
      <c r="K3232" s="4"/>
      <c r="L3232" s="4"/>
      <c r="M3232" s="4"/>
      <c r="N3232" s="4"/>
      <c r="O3232" s="4"/>
    </row>
    <row r="3233" spans="2:15" x14ac:dyDescent="0.2">
      <c r="B3233" s="4"/>
      <c r="C3233" s="6"/>
      <c r="D3233" s="4"/>
      <c r="E3233" s="4"/>
      <c r="F3233" s="4"/>
      <c r="G3233" s="4"/>
      <c r="H3233" s="4"/>
      <c r="I3233" s="4"/>
      <c r="J3233" s="4"/>
      <c r="K3233" s="4"/>
      <c r="L3233" s="4"/>
      <c r="M3233" s="4"/>
      <c r="N3233" s="4"/>
      <c r="O3233" s="4"/>
    </row>
    <row r="3234" spans="2:15" x14ac:dyDescent="0.2">
      <c r="B3234" s="4"/>
      <c r="C3234" s="6"/>
      <c r="D3234" s="4"/>
      <c r="E3234" s="4"/>
      <c r="F3234" s="4"/>
      <c r="G3234" s="4"/>
      <c r="H3234" s="4"/>
      <c r="I3234" s="4"/>
      <c r="J3234" s="4"/>
      <c r="K3234" s="4"/>
      <c r="L3234" s="4"/>
      <c r="M3234" s="4"/>
      <c r="N3234" s="4"/>
      <c r="O3234" s="4"/>
    </row>
    <row r="3235" spans="2:15" x14ac:dyDescent="0.2">
      <c r="B3235" s="4"/>
      <c r="C3235" s="6"/>
      <c r="D3235" s="4"/>
      <c r="E3235" s="4"/>
      <c r="F3235" s="4"/>
      <c r="G3235" s="4"/>
      <c r="H3235" s="4"/>
      <c r="I3235" s="4"/>
      <c r="J3235" s="4"/>
      <c r="K3235" s="4"/>
      <c r="L3235" s="4"/>
      <c r="M3235" s="4"/>
      <c r="N3235" s="4"/>
      <c r="O3235" s="4"/>
    </row>
    <row r="3236" spans="2:15" x14ac:dyDescent="0.2">
      <c r="B3236" s="4"/>
      <c r="C3236" s="6"/>
      <c r="D3236" s="4"/>
      <c r="E3236" s="4"/>
      <c r="F3236" s="4"/>
      <c r="G3236" s="4"/>
      <c r="H3236" s="4"/>
      <c r="I3236" s="4"/>
      <c r="J3236" s="4"/>
      <c r="K3236" s="4"/>
      <c r="L3236" s="4"/>
      <c r="M3236" s="4"/>
      <c r="N3236" s="4"/>
      <c r="O3236" s="4"/>
    </row>
    <row r="3237" spans="2:15" x14ac:dyDescent="0.2">
      <c r="B3237" s="4"/>
      <c r="C3237" s="6"/>
      <c r="D3237" s="4"/>
      <c r="E3237" s="4"/>
      <c r="F3237" s="4"/>
      <c r="G3237" s="4"/>
      <c r="H3237" s="4"/>
      <c r="I3237" s="4"/>
      <c r="J3237" s="4"/>
      <c r="K3237" s="4"/>
      <c r="L3237" s="4"/>
      <c r="M3237" s="4"/>
      <c r="N3237" s="4"/>
      <c r="O3237" s="4"/>
    </row>
    <row r="3238" spans="2:15" x14ac:dyDescent="0.2">
      <c r="B3238" s="4"/>
      <c r="C3238" s="6"/>
      <c r="D3238" s="4"/>
      <c r="E3238" s="4"/>
      <c r="F3238" s="4"/>
      <c r="G3238" s="4"/>
      <c r="H3238" s="4"/>
      <c r="I3238" s="4"/>
      <c r="J3238" s="4"/>
      <c r="K3238" s="4"/>
      <c r="L3238" s="4"/>
      <c r="M3238" s="4"/>
      <c r="N3238" s="4"/>
      <c r="O3238" s="4"/>
    </row>
    <row r="3239" spans="2:15" x14ac:dyDescent="0.2">
      <c r="B3239" s="4"/>
      <c r="C3239" s="6"/>
      <c r="D3239" s="4"/>
      <c r="E3239" s="4"/>
      <c r="F3239" s="4"/>
      <c r="G3239" s="4"/>
      <c r="H3239" s="4"/>
      <c r="I3239" s="4"/>
      <c r="J3239" s="4"/>
      <c r="K3239" s="4"/>
      <c r="L3239" s="4"/>
      <c r="M3239" s="4"/>
      <c r="N3239" s="4"/>
      <c r="O3239" s="4"/>
    </row>
    <row r="3240" spans="2:15" x14ac:dyDescent="0.2">
      <c r="B3240" s="4"/>
      <c r="C3240" s="6"/>
      <c r="D3240" s="4"/>
      <c r="E3240" s="4"/>
      <c r="F3240" s="4"/>
      <c r="G3240" s="4"/>
      <c r="H3240" s="4"/>
      <c r="I3240" s="4"/>
      <c r="J3240" s="4"/>
      <c r="K3240" s="4"/>
      <c r="L3240" s="4"/>
      <c r="M3240" s="4"/>
      <c r="N3240" s="4"/>
      <c r="O3240" s="4"/>
    </row>
    <row r="3241" spans="2:15" x14ac:dyDescent="0.2">
      <c r="B3241" s="4"/>
      <c r="C3241" s="6"/>
      <c r="D3241" s="4"/>
      <c r="E3241" s="4"/>
      <c r="F3241" s="4"/>
      <c r="G3241" s="4"/>
      <c r="H3241" s="4"/>
      <c r="I3241" s="4"/>
      <c r="J3241" s="4"/>
      <c r="K3241" s="4"/>
      <c r="L3241" s="4"/>
      <c r="M3241" s="4"/>
      <c r="N3241" s="4"/>
      <c r="O3241" s="4"/>
    </row>
    <row r="3242" spans="2:15" x14ac:dyDescent="0.2">
      <c r="B3242" s="4"/>
      <c r="C3242" s="6"/>
      <c r="D3242" s="4"/>
      <c r="E3242" s="4"/>
      <c r="F3242" s="4"/>
      <c r="G3242" s="4"/>
      <c r="H3242" s="4"/>
      <c r="I3242" s="4"/>
      <c r="J3242" s="4"/>
      <c r="K3242" s="4"/>
      <c r="L3242" s="4"/>
      <c r="M3242" s="4"/>
      <c r="N3242" s="4"/>
      <c r="O3242" s="4"/>
    </row>
    <row r="3243" spans="2:15" x14ac:dyDescent="0.2">
      <c r="B3243" s="4"/>
      <c r="C3243" s="6"/>
      <c r="D3243" s="4"/>
      <c r="E3243" s="4"/>
      <c r="F3243" s="4"/>
      <c r="G3243" s="4"/>
      <c r="H3243" s="4"/>
      <c r="I3243" s="4"/>
      <c r="J3243" s="4"/>
      <c r="K3243" s="4"/>
      <c r="L3243" s="4"/>
      <c r="M3243" s="4"/>
      <c r="N3243" s="4"/>
      <c r="O3243" s="4"/>
    </row>
    <row r="3244" spans="2:15" x14ac:dyDescent="0.2">
      <c r="B3244" s="4"/>
      <c r="C3244" s="6"/>
      <c r="D3244" s="4"/>
      <c r="E3244" s="4"/>
      <c r="F3244" s="4"/>
      <c r="G3244" s="4"/>
      <c r="H3244" s="4"/>
      <c r="I3244" s="4"/>
      <c r="J3244" s="4"/>
      <c r="K3244" s="4"/>
      <c r="L3244" s="4"/>
      <c r="M3244" s="4"/>
      <c r="N3244" s="4"/>
      <c r="O3244" s="4"/>
    </row>
    <row r="3245" spans="2:15" x14ac:dyDescent="0.2">
      <c r="B3245" s="4"/>
      <c r="C3245" s="6"/>
      <c r="D3245" s="4"/>
      <c r="E3245" s="4"/>
      <c r="F3245" s="4"/>
      <c r="G3245" s="4"/>
      <c r="H3245" s="4"/>
      <c r="I3245" s="4"/>
      <c r="J3245" s="4"/>
      <c r="K3245" s="4"/>
      <c r="L3245" s="4"/>
      <c r="M3245" s="4"/>
      <c r="N3245" s="4"/>
      <c r="O3245" s="4"/>
    </row>
    <row r="3246" spans="2:15" x14ac:dyDescent="0.2">
      <c r="B3246" s="4"/>
      <c r="C3246" s="6"/>
      <c r="D3246" s="4"/>
      <c r="E3246" s="4"/>
      <c r="F3246" s="4"/>
      <c r="G3246" s="4"/>
      <c r="H3246" s="4"/>
      <c r="I3246" s="4"/>
      <c r="J3246" s="4"/>
      <c r="K3246" s="4"/>
      <c r="L3246" s="4"/>
      <c r="M3246" s="4"/>
      <c r="N3246" s="4"/>
      <c r="O3246" s="4"/>
    </row>
    <row r="3247" spans="2:15" x14ac:dyDescent="0.2">
      <c r="B3247" s="4"/>
      <c r="C3247" s="6"/>
      <c r="D3247" s="4"/>
      <c r="E3247" s="4"/>
      <c r="F3247" s="4"/>
      <c r="G3247" s="4"/>
      <c r="H3247" s="4"/>
      <c r="I3247" s="4"/>
      <c r="J3247" s="4"/>
      <c r="K3247" s="4"/>
      <c r="L3247" s="4"/>
      <c r="M3247" s="4"/>
      <c r="N3247" s="4"/>
      <c r="O3247" s="4"/>
    </row>
    <row r="3248" spans="2:15" x14ac:dyDescent="0.2">
      <c r="B3248" s="4"/>
      <c r="C3248" s="6"/>
      <c r="D3248" s="4"/>
      <c r="E3248" s="4"/>
      <c r="F3248" s="4"/>
      <c r="G3248" s="4"/>
      <c r="H3248" s="4"/>
      <c r="I3248" s="4"/>
      <c r="J3248" s="4"/>
      <c r="K3248" s="4"/>
      <c r="L3248" s="4"/>
      <c r="M3248" s="4"/>
      <c r="N3248" s="4"/>
      <c r="O3248" s="4"/>
    </row>
    <row r="3249" spans="2:15" x14ac:dyDescent="0.2">
      <c r="B3249" s="4"/>
      <c r="C3249" s="6"/>
      <c r="D3249" s="4"/>
      <c r="E3249" s="4"/>
      <c r="F3249" s="4"/>
      <c r="G3249" s="4"/>
      <c r="H3249" s="4"/>
      <c r="I3249" s="4"/>
      <c r="J3249" s="4"/>
      <c r="K3249" s="4"/>
      <c r="L3249" s="4"/>
      <c r="M3249" s="4"/>
      <c r="N3249" s="4"/>
      <c r="O3249" s="4"/>
    </row>
    <row r="3250" spans="2:15" x14ac:dyDescent="0.2">
      <c r="B3250" s="4"/>
      <c r="C3250" s="6"/>
      <c r="D3250" s="4"/>
      <c r="E3250" s="4"/>
      <c r="F3250" s="4"/>
      <c r="G3250" s="4"/>
      <c r="H3250" s="4"/>
      <c r="I3250" s="4"/>
      <c r="J3250" s="4"/>
      <c r="K3250" s="4"/>
      <c r="L3250" s="4"/>
      <c r="M3250" s="4"/>
      <c r="N3250" s="4"/>
      <c r="O3250" s="4"/>
    </row>
    <row r="3251" spans="2:15" x14ac:dyDescent="0.2">
      <c r="B3251" s="4"/>
      <c r="C3251" s="6"/>
      <c r="D3251" s="4"/>
      <c r="E3251" s="4"/>
      <c r="F3251" s="4"/>
      <c r="G3251" s="4"/>
      <c r="H3251" s="4"/>
      <c r="I3251" s="4"/>
      <c r="J3251" s="4"/>
      <c r="K3251" s="4"/>
      <c r="L3251" s="4"/>
      <c r="M3251" s="4"/>
      <c r="N3251" s="4"/>
      <c r="O3251" s="4"/>
    </row>
    <row r="3252" spans="2:15" x14ac:dyDescent="0.2">
      <c r="B3252" s="4"/>
      <c r="C3252" s="6"/>
      <c r="D3252" s="4"/>
      <c r="E3252" s="4"/>
      <c r="F3252" s="4"/>
      <c r="G3252" s="4"/>
      <c r="H3252" s="4"/>
      <c r="I3252" s="4"/>
      <c r="J3252" s="4"/>
      <c r="K3252" s="4"/>
      <c r="L3252" s="4"/>
      <c r="M3252" s="4"/>
      <c r="N3252" s="4"/>
      <c r="O3252" s="4"/>
    </row>
    <row r="3253" spans="2:15" x14ac:dyDescent="0.2">
      <c r="B3253" s="4"/>
      <c r="C3253" s="6"/>
      <c r="D3253" s="4"/>
      <c r="E3253" s="4"/>
      <c r="F3253" s="4"/>
      <c r="G3253" s="4"/>
      <c r="H3253" s="4"/>
      <c r="I3253" s="4"/>
      <c r="J3253" s="4"/>
      <c r="K3253" s="4"/>
      <c r="L3253" s="4"/>
      <c r="M3253" s="4"/>
      <c r="N3253" s="4"/>
      <c r="O3253" s="4"/>
    </row>
    <row r="3254" spans="2:15" x14ac:dyDescent="0.2">
      <c r="B3254" s="4"/>
      <c r="C3254" s="6"/>
      <c r="D3254" s="4"/>
      <c r="E3254" s="4"/>
      <c r="F3254" s="4"/>
      <c r="G3254" s="4"/>
      <c r="H3254" s="4"/>
      <c r="I3254" s="4"/>
      <c r="J3254" s="4"/>
      <c r="K3254" s="4"/>
      <c r="L3254" s="4"/>
      <c r="M3254" s="4"/>
      <c r="N3254" s="4"/>
      <c r="O3254" s="4"/>
    </row>
    <row r="3255" spans="2:15" x14ac:dyDescent="0.2">
      <c r="B3255" s="4"/>
      <c r="C3255" s="6"/>
      <c r="D3255" s="4"/>
      <c r="E3255" s="4"/>
      <c r="F3255" s="4"/>
      <c r="G3255" s="4"/>
      <c r="H3255" s="4"/>
      <c r="I3255" s="4"/>
      <c r="J3255" s="4"/>
      <c r="K3255" s="4"/>
      <c r="L3255" s="4"/>
      <c r="M3255" s="4"/>
      <c r="N3255" s="4"/>
      <c r="O3255" s="4"/>
    </row>
    <row r="3256" spans="2:15" x14ac:dyDescent="0.2">
      <c r="B3256" s="4"/>
      <c r="C3256" s="6"/>
      <c r="D3256" s="4"/>
      <c r="E3256" s="4"/>
      <c r="F3256" s="4"/>
      <c r="G3256" s="4"/>
      <c r="H3256" s="4"/>
      <c r="I3256" s="4"/>
      <c r="J3256" s="4"/>
      <c r="K3256" s="4"/>
      <c r="L3256" s="4"/>
      <c r="M3256" s="4"/>
      <c r="N3256" s="4"/>
      <c r="O3256" s="4"/>
    </row>
    <row r="3257" spans="2:15" x14ac:dyDescent="0.2">
      <c r="B3257" s="4"/>
      <c r="C3257" s="6"/>
      <c r="D3257" s="4"/>
      <c r="E3257" s="4"/>
      <c r="F3257" s="4"/>
      <c r="G3257" s="4"/>
      <c r="H3257" s="4"/>
      <c r="I3257" s="4"/>
      <c r="J3257" s="4"/>
      <c r="K3257" s="4"/>
      <c r="L3257" s="4"/>
      <c r="M3257" s="4"/>
      <c r="N3257" s="4"/>
      <c r="O3257" s="4"/>
    </row>
    <row r="3258" spans="2:15" x14ac:dyDescent="0.2">
      <c r="B3258" s="4"/>
      <c r="C3258" s="6"/>
      <c r="D3258" s="4"/>
      <c r="E3258" s="4"/>
      <c r="F3258" s="4"/>
      <c r="G3258" s="4"/>
      <c r="H3258" s="4"/>
      <c r="I3258" s="4"/>
      <c r="J3258" s="4"/>
      <c r="K3258" s="4"/>
      <c r="L3258" s="4"/>
      <c r="M3258" s="4"/>
      <c r="N3258" s="4"/>
      <c r="O3258" s="4"/>
    </row>
    <row r="3259" spans="2:15" x14ac:dyDescent="0.2">
      <c r="B3259" s="4"/>
      <c r="C3259" s="6"/>
      <c r="D3259" s="4"/>
      <c r="E3259" s="4"/>
      <c r="F3259" s="4"/>
      <c r="G3259" s="4"/>
      <c r="H3259" s="4"/>
      <c r="I3259" s="4"/>
      <c r="J3259" s="4"/>
      <c r="K3259" s="4"/>
      <c r="L3259" s="4"/>
      <c r="M3259" s="4"/>
      <c r="N3259" s="4"/>
      <c r="O3259" s="4"/>
    </row>
    <row r="3260" spans="2:15" x14ac:dyDescent="0.2">
      <c r="B3260" s="4"/>
      <c r="C3260" s="6"/>
      <c r="D3260" s="4"/>
      <c r="E3260" s="4"/>
      <c r="F3260" s="4"/>
      <c r="G3260" s="4"/>
      <c r="H3260" s="4"/>
      <c r="I3260" s="4"/>
      <c r="J3260" s="4"/>
      <c r="K3260" s="4"/>
      <c r="L3260" s="4"/>
      <c r="M3260" s="4"/>
      <c r="N3260" s="4"/>
      <c r="O3260" s="4"/>
    </row>
    <row r="3261" spans="2:15" x14ac:dyDescent="0.2">
      <c r="B3261" s="4"/>
      <c r="C3261" s="6"/>
      <c r="D3261" s="4"/>
      <c r="E3261" s="4"/>
      <c r="F3261" s="4"/>
      <c r="G3261" s="4"/>
      <c r="H3261" s="4"/>
      <c r="I3261" s="4"/>
      <c r="J3261" s="4"/>
      <c r="K3261" s="4"/>
      <c r="L3261" s="4"/>
      <c r="M3261" s="4"/>
      <c r="N3261" s="4"/>
      <c r="O3261" s="4"/>
    </row>
    <row r="3262" spans="2:15" x14ac:dyDescent="0.2">
      <c r="B3262" s="4"/>
      <c r="C3262" s="6"/>
      <c r="D3262" s="4"/>
      <c r="E3262" s="4"/>
      <c r="F3262" s="4"/>
      <c r="G3262" s="4"/>
      <c r="H3262" s="4"/>
      <c r="I3262" s="4"/>
      <c r="J3262" s="4"/>
      <c r="K3262" s="4"/>
      <c r="L3262" s="4"/>
      <c r="M3262" s="4"/>
      <c r="N3262" s="4"/>
      <c r="O3262" s="4"/>
    </row>
    <row r="3263" spans="2:15" x14ac:dyDescent="0.2">
      <c r="B3263" s="4"/>
      <c r="C3263" s="6"/>
      <c r="D3263" s="4"/>
      <c r="E3263" s="4"/>
      <c r="F3263" s="4"/>
      <c r="G3263" s="4"/>
      <c r="H3263" s="4"/>
      <c r="I3263" s="4"/>
      <c r="J3263" s="4"/>
      <c r="K3263" s="4"/>
      <c r="L3263" s="4"/>
      <c r="M3263" s="4"/>
      <c r="N3263" s="4"/>
      <c r="O3263" s="4"/>
    </row>
    <row r="3264" spans="2:15" x14ac:dyDescent="0.2">
      <c r="B3264" s="4"/>
      <c r="C3264" s="6"/>
      <c r="D3264" s="4"/>
      <c r="E3264" s="4"/>
      <c r="F3264" s="4"/>
      <c r="G3264" s="4"/>
      <c r="H3264" s="4"/>
      <c r="I3264" s="4"/>
      <c r="J3264" s="4"/>
      <c r="K3264" s="4"/>
      <c r="L3264" s="4"/>
      <c r="M3264" s="4"/>
      <c r="N3264" s="4"/>
      <c r="O3264" s="4"/>
    </row>
    <row r="3265" spans="2:15" x14ac:dyDescent="0.2">
      <c r="B3265" s="4"/>
      <c r="C3265" s="6"/>
      <c r="D3265" s="4"/>
      <c r="E3265" s="4"/>
      <c r="F3265" s="4"/>
      <c r="G3265" s="4"/>
      <c r="H3265" s="4"/>
      <c r="I3265" s="4"/>
      <c r="J3265" s="4"/>
      <c r="K3265" s="4"/>
      <c r="L3265" s="4"/>
      <c r="M3265" s="4"/>
      <c r="N3265" s="4"/>
      <c r="O3265" s="4"/>
    </row>
    <row r="3266" spans="2:15" x14ac:dyDescent="0.2">
      <c r="B3266" s="4"/>
      <c r="C3266" s="6"/>
      <c r="D3266" s="4"/>
      <c r="E3266" s="4"/>
      <c r="F3266" s="4"/>
      <c r="G3266" s="4"/>
      <c r="H3266" s="4"/>
      <c r="I3266" s="4"/>
      <c r="J3266" s="4"/>
      <c r="K3266" s="4"/>
      <c r="L3266" s="4"/>
      <c r="M3266" s="4"/>
      <c r="N3266" s="4"/>
      <c r="O3266" s="4"/>
    </row>
    <row r="3267" spans="2:15" x14ac:dyDescent="0.2">
      <c r="B3267" s="4"/>
      <c r="C3267" s="6"/>
      <c r="D3267" s="4"/>
      <c r="E3267" s="4"/>
      <c r="F3267" s="4"/>
      <c r="G3267" s="4"/>
      <c r="H3267" s="4"/>
      <c r="I3267" s="4"/>
      <c r="J3267" s="4"/>
      <c r="K3267" s="4"/>
      <c r="L3267" s="4"/>
      <c r="M3267" s="4"/>
      <c r="N3267" s="4"/>
      <c r="O3267" s="4"/>
    </row>
    <row r="3268" spans="2:15" x14ac:dyDescent="0.2">
      <c r="B3268" s="4"/>
      <c r="C3268" s="6"/>
      <c r="D3268" s="4"/>
      <c r="E3268" s="4"/>
      <c r="F3268" s="4"/>
      <c r="G3268" s="4"/>
      <c r="H3268" s="4"/>
      <c r="I3268" s="4"/>
      <c r="J3268" s="4"/>
      <c r="K3268" s="4"/>
      <c r="L3268" s="4"/>
      <c r="M3268" s="4"/>
      <c r="N3268" s="4"/>
      <c r="O3268" s="4"/>
    </row>
    <row r="3269" spans="2:15" x14ac:dyDescent="0.2">
      <c r="B3269" s="4"/>
      <c r="C3269" s="6"/>
      <c r="D3269" s="4"/>
      <c r="E3269" s="4"/>
      <c r="F3269" s="4"/>
      <c r="G3269" s="4"/>
      <c r="H3269" s="4"/>
      <c r="I3269" s="4"/>
      <c r="J3269" s="4"/>
      <c r="K3269" s="4"/>
      <c r="L3269" s="4"/>
      <c r="M3269" s="4"/>
      <c r="N3269" s="4"/>
      <c r="O3269" s="4"/>
    </row>
    <row r="3270" spans="2:15" x14ac:dyDescent="0.2">
      <c r="B3270" s="4"/>
      <c r="C3270" s="6"/>
      <c r="D3270" s="4"/>
      <c r="E3270" s="4"/>
      <c r="F3270" s="4"/>
      <c r="G3270" s="4"/>
      <c r="H3270" s="4"/>
      <c r="I3270" s="4"/>
      <c r="J3270" s="4"/>
      <c r="K3270" s="4"/>
      <c r="L3270" s="4"/>
      <c r="M3270" s="4"/>
      <c r="N3270" s="4"/>
      <c r="O3270" s="4"/>
    </row>
    <row r="3271" spans="2:15" x14ac:dyDescent="0.2">
      <c r="B3271" s="4"/>
      <c r="C3271" s="6"/>
      <c r="D3271" s="4"/>
      <c r="E3271" s="4"/>
      <c r="F3271" s="4"/>
      <c r="G3271" s="4"/>
      <c r="H3271" s="4"/>
      <c r="I3271" s="4"/>
      <c r="J3271" s="4"/>
      <c r="K3271" s="4"/>
      <c r="L3271" s="4"/>
      <c r="M3271" s="4"/>
      <c r="N3271" s="4"/>
      <c r="O3271" s="4"/>
    </row>
    <row r="3272" spans="2:15" x14ac:dyDescent="0.2">
      <c r="B3272" s="4"/>
      <c r="C3272" s="6"/>
      <c r="D3272" s="4"/>
      <c r="E3272" s="4"/>
      <c r="F3272" s="4"/>
      <c r="G3272" s="4"/>
      <c r="H3272" s="4"/>
      <c r="I3272" s="4"/>
      <c r="J3272" s="4"/>
      <c r="K3272" s="4"/>
      <c r="L3272" s="4"/>
      <c r="M3272" s="4"/>
      <c r="N3272" s="4"/>
      <c r="O3272" s="4"/>
    </row>
    <row r="3273" spans="2:15" x14ac:dyDescent="0.2">
      <c r="B3273" s="4"/>
      <c r="C3273" s="6"/>
      <c r="D3273" s="4"/>
      <c r="E3273" s="4"/>
      <c r="F3273" s="4"/>
      <c r="G3273" s="4"/>
      <c r="H3273" s="4"/>
      <c r="I3273" s="4"/>
      <c r="J3273" s="4"/>
      <c r="K3273" s="4"/>
      <c r="L3273" s="4"/>
      <c r="M3273" s="4"/>
      <c r="N3273" s="4"/>
      <c r="O3273" s="4"/>
    </row>
    <row r="3274" spans="2:15" x14ac:dyDescent="0.2">
      <c r="B3274" s="4"/>
      <c r="C3274" s="6"/>
      <c r="D3274" s="4"/>
      <c r="E3274" s="4"/>
      <c r="F3274" s="4"/>
      <c r="G3274" s="4"/>
      <c r="H3274" s="4"/>
      <c r="I3274" s="4"/>
      <c r="J3274" s="4"/>
      <c r="K3274" s="4"/>
      <c r="L3274" s="4"/>
      <c r="M3274" s="4"/>
      <c r="N3274" s="4"/>
      <c r="O3274" s="4"/>
    </row>
    <row r="3275" spans="2:15" x14ac:dyDescent="0.2">
      <c r="B3275" s="4"/>
      <c r="C3275" s="6"/>
      <c r="D3275" s="4"/>
      <c r="E3275" s="4"/>
      <c r="F3275" s="4"/>
      <c r="G3275" s="4"/>
      <c r="H3275" s="4"/>
      <c r="I3275" s="4"/>
      <c r="J3275" s="4"/>
      <c r="K3275" s="4"/>
      <c r="L3275" s="4"/>
      <c r="M3275" s="4"/>
      <c r="N3275" s="4"/>
      <c r="O3275" s="4"/>
    </row>
    <row r="3276" spans="2:15" x14ac:dyDescent="0.2">
      <c r="B3276" s="4"/>
      <c r="C3276" s="6"/>
      <c r="D3276" s="4"/>
      <c r="E3276" s="4"/>
      <c r="F3276" s="4"/>
      <c r="G3276" s="4"/>
      <c r="H3276" s="4"/>
      <c r="I3276" s="4"/>
      <c r="J3276" s="4"/>
      <c r="K3276" s="4"/>
      <c r="L3276" s="4"/>
      <c r="M3276" s="4"/>
      <c r="N3276" s="4"/>
      <c r="O3276" s="4"/>
    </row>
    <row r="3277" spans="2:15" x14ac:dyDescent="0.2">
      <c r="B3277" s="4"/>
      <c r="C3277" s="6"/>
      <c r="D3277" s="4"/>
      <c r="E3277" s="4"/>
      <c r="F3277" s="4"/>
      <c r="G3277" s="4"/>
      <c r="H3277" s="4"/>
      <c r="I3277" s="4"/>
      <c r="J3277" s="4"/>
      <c r="K3277" s="4"/>
      <c r="L3277" s="4"/>
      <c r="M3277" s="4"/>
      <c r="N3277" s="4"/>
      <c r="O3277" s="4"/>
    </row>
    <row r="3278" spans="2:15" x14ac:dyDescent="0.2">
      <c r="B3278" s="4"/>
      <c r="C3278" s="6"/>
      <c r="D3278" s="4"/>
      <c r="E3278" s="4"/>
      <c r="F3278" s="4"/>
      <c r="G3278" s="4"/>
      <c r="H3278" s="4"/>
      <c r="I3278" s="4"/>
      <c r="J3278" s="4"/>
      <c r="K3278" s="4"/>
      <c r="L3278" s="4"/>
      <c r="M3278" s="4"/>
      <c r="N3278" s="4"/>
      <c r="O3278" s="4"/>
    </row>
    <row r="3279" spans="2:15" x14ac:dyDescent="0.2">
      <c r="B3279" s="4"/>
      <c r="C3279" s="6"/>
      <c r="D3279" s="4"/>
      <c r="E3279" s="4"/>
      <c r="F3279" s="4"/>
      <c r="G3279" s="4"/>
      <c r="H3279" s="4"/>
      <c r="I3279" s="4"/>
      <c r="J3279" s="4"/>
      <c r="K3279" s="4"/>
      <c r="L3279" s="4"/>
      <c r="M3279" s="4"/>
      <c r="N3279" s="4"/>
      <c r="O3279" s="4"/>
    </row>
    <row r="3280" spans="2:15" x14ac:dyDescent="0.2">
      <c r="B3280" s="4"/>
      <c r="C3280" s="6"/>
      <c r="D3280" s="4"/>
      <c r="E3280" s="4"/>
      <c r="F3280" s="4"/>
      <c r="G3280" s="4"/>
      <c r="H3280" s="4"/>
      <c r="I3280" s="4"/>
      <c r="J3280" s="4"/>
      <c r="K3280" s="4"/>
      <c r="L3280" s="4"/>
      <c r="M3280" s="4"/>
      <c r="N3280" s="4"/>
      <c r="O3280" s="4"/>
    </row>
    <row r="3281" spans="2:15" x14ac:dyDescent="0.2">
      <c r="B3281" s="4"/>
      <c r="C3281" s="6"/>
      <c r="D3281" s="4"/>
      <c r="E3281" s="4"/>
      <c r="F3281" s="4"/>
      <c r="G3281" s="4"/>
      <c r="H3281" s="4"/>
      <c r="I3281" s="4"/>
      <c r="J3281" s="4"/>
      <c r="K3281" s="4"/>
      <c r="L3281" s="4"/>
      <c r="M3281" s="4"/>
      <c r="N3281" s="4"/>
      <c r="O3281" s="4"/>
    </row>
    <row r="3282" spans="2:15" x14ac:dyDescent="0.2">
      <c r="B3282" s="4"/>
      <c r="C3282" s="6"/>
      <c r="D3282" s="4"/>
      <c r="E3282" s="4"/>
      <c r="F3282" s="4"/>
      <c r="G3282" s="4"/>
      <c r="H3282" s="4"/>
      <c r="I3282" s="4"/>
      <c r="J3282" s="4"/>
      <c r="K3282" s="4"/>
      <c r="L3282" s="4"/>
      <c r="M3282" s="4"/>
      <c r="N3282" s="4"/>
      <c r="O3282" s="4"/>
    </row>
    <row r="3283" spans="2:15" x14ac:dyDescent="0.2">
      <c r="B3283" s="4"/>
      <c r="C3283" s="6"/>
      <c r="D3283" s="4"/>
      <c r="E3283" s="4"/>
      <c r="F3283" s="4"/>
      <c r="G3283" s="4"/>
      <c r="H3283" s="4"/>
      <c r="I3283" s="4"/>
      <c r="J3283" s="4"/>
      <c r="K3283" s="4"/>
      <c r="L3283" s="4"/>
      <c r="M3283" s="4"/>
      <c r="N3283" s="4"/>
      <c r="O3283" s="4"/>
    </row>
    <row r="3284" spans="2:15" x14ac:dyDescent="0.2">
      <c r="B3284" s="4"/>
      <c r="C3284" s="6"/>
      <c r="D3284" s="4"/>
      <c r="E3284" s="4"/>
      <c r="F3284" s="4"/>
      <c r="G3284" s="4"/>
      <c r="H3284" s="4"/>
      <c r="I3284" s="4"/>
      <c r="J3284" s="4"/>
      <c r="K3284" s="4"/>
      <c r="L3284" s="4"/>
      <c r="M3284" s="4"/>
      <c r="N3284" s="4"/>
      <c r="O3284" s="4"/>
    </row>
    <row r="3285" spans="2:15" x14ac:dyDescent="0.2">
      <c r="B3285" s="4"/>
      <c r="C3285" s="6"/>
      <c r="D3285" s="4"/>
      <c r="E3285" s="4"/>
      <c r="F3285" s="4"/>
      <c r="G3285" s="4"/>
      <c r="H3285" s="4"/>
      <c r="I3285" s="4"/>
      <c r="J3285" s="4"/>
      <c r="K3285" s="4"/>
      <c r="L3285" s="4"/>
      <c r="M3285" s="4"/>
      <c r="N3285" s="4"/>
      <c r="O3285" s="4"/>
    </row>
    <row r="3286" spans="2:15" x14ac:dyDescent="0.2">
      <c r="B3286" s="4"/>
      <c r="C3286" s="6"/>
      <c r="D3286" s="4"/>
      <c r="E3286" s="4"/>
      <c r="F3286" s="4"/>
      <c r="G3286" s="4"/>
      <c r="H3286" s="4"/>
      <c r="I3286" s="4"/>
      <c r="J3286" s="4"/>
      <c r="K3286" s="4"/>
      <c r="L3286" s="4"/>
      <c r="M3286" s="4"/>
      <c r="N3286" s="4"/>
      <c r="O3286" s="4"/>
    </row>
    <row r="3287" spans="2:15" x14ac:dyDescent="0.2">
      <c r="B3287" s="4"/>
      <c r="C3287" s="6"/>
      <c r="D3287" s="4"/>
      <c r="E3287" s="4"/>
      <c r="F3287" s="4"/>
      <c r="G3287" s="4"/>
      <c r="H3287" s="4"/>
      <c r="I3287" s="4"/>
      <c r="J3287" s="4"/>
      <c r="K3287" s="4"/>
      <c r="L3287" s="4"/>
      <c r="M3287" s="4"/>
      <c r="N3287" s="4"/>
      <c r="O3287" s="4"/>
    </row>
    <row r="3288" spans="2:15" x14ac:dyDescent="0.2">
      <c r="B3288" s="4"/>
      <c r="C3288" s="6"/>
      <c r="D3288" s="4"/>
      <c r="E3288" s="4"/>
      <c r="F3288" s="4"/>
      <c r="G3288" s="4"/>
      <c r="H3288" s="4"/>
      <c r="I3288" s="4"/>
      <c r="J3288" s="4"/>
      <c r="K3288" s="4"/>
      <c r="L3288" s="4"/>
      <c r="M3288" s="4"/>
      <c r="N3288" s="4"/>
      <c r="O3288" s="4"/>
    </row>
    <row r="3289" spans="2:15" x14ac:dyDescent="0.2">
      <c r="B3289" s="4"/>
      <c r="C3289" s="6"/>
      <c r="D3289" s="4"/>
      <c r="E3289" s="4"/>
      <c r="F3289" s="4"/>
      <c r="G3289" s="4"/>
      <c r="H3289" s="4"/>
      <c r="I3289" s="4"/>
      <c r="J3289" s="4"/>
      <c r="K3289" s="4"/>
      <c r="L3289" s="4"/>
      <c r="M3289" s="4"/>
      <c r="N3289" s="4"/>
      <c r="O3289" s="4"/>
    </row>
    <row r="3290" spans="2:15" x14ac:dyDescent="0.2">
      <c r="B3290" s="4"/>
      <c r="C3290" s="6"/>
      <c r="D3290" s="4"/>
      <c r="E3290" s="4"/>
      <c r="F3290" s="4"/>
      <c r="G3290" s="4"/>
      <c r="H3290" s="4"/>
      <c r="I3290" s="4"/>
      <c r="J3290" s="4"/>
      <c r="K3290" s="4"/>
      <c r="L3290" s="4"/>
      <c r="M3290" s="4"/>
      <c r="N3290" s="4"/>
      <c r="O3290" s="4"/>
    </row>
    <row r="3291" spans="2:15" x14ac:dyDescent="0.2">
      <c r="B3291" s="4"/>
      <c r="C3291" s="6"/>
      <c r="D3291" s="4"/>
      <c r="E3291" s="4"/>
      <c r="F3291" s="4"/>
      <c r="G3291" s="4"/>
      <c r="H3291" s="4"/>
      <c r="I3291" s="4"/>
      <c r="J3291" s="4"/>
      <c r="K3291" s="4"/>
      <c r="L3291" s="4"/>
      <c r="M3291" s="4"/>
      <c r="N3291" s="4"/>
      <c r="O3291" s="4"/>
    </row>
    <row r="3292" spans="2:15" x14ac:dyDescent="0.2">
      <c r="B3292" s="4"/>
      <c r="C3292" s="6"/>
      <c r="D3292" s="4"/>
      <c r="E3292" s="4"/>
      <c r="F3292" s="4"/>
      <c r="G3292" s="4"/>
      <c r="H3292" s="4"/>
      <c r="I3292" s="4"/>
      <c r="J3292" s="4"/>
      <c r="K3292" s="4"/>
      <c r="L3292" s="4"/>
      <c r="M3292" s="4"/>
      <c r="N3292" s="4"/>
      <c r="O3292" s="4"/>
    </row>
    <row r="3293" spans="2:15" x14ac:dyDescent="0.2">
      <c r="B3293" s="4"/>
      <c r="C3293" s="6"/>
      <c r="D3293" s="4"/>
      <c r="E3293" s="4"/>
      <c r="F3293" s="4"/>
      <c r="G3293" s="4"/>
      <c r="H3293" s="4"/>
      <c r="I3293" s="4"/>
      <c r="J3293" s="4"/>
      <c r="K3293" s="4"/>
      <c r="L3293" s="4"/>
      <c r="M3293" s="4"/>
      <c r="N3293" s="4"/>
      <c r="O3293" s="4"/>
    </row>
    <row r="3294" spans="2:15" x14ac:dyDescent="0.2">
      <c r="B3294" s="4"/>
      <c r="C3294" s="6"/>
      <c r="D3294" s="4"/>
      <c r="E3294" s="4"/>
      <c r="F3294" s="4"/>
      <c r="G3294" s="4"/>
      <c r="H3294" s="4"/>
      <c r="I3294" s="4"/>
      <c r="J3294" s="4"/>
      <c r="K3294" s="4"/>
      <c r="L3294" s="4"/>
      <c r="M3294" s="4"/>
      <c r="N3294" s="4"/>
      <c r="O3294" s="4"/>
    </row>
    <row r="3295" spans="2:15" x14ac:dyDescent="0.2">
      <c r="B3295" s="4"/>
      <c r="C3295" s="6"/>
      <c r="D3295" s="4"/>
      <c r="E3295" s="4"/>
      <c r="F3295" s="4"/>
      <c r="G3295" s="4"/>
      <c r="H3295" s="4"/>
      <c r="I3295" s="4"/>
      <c r="J3295" s="4"/>
      <c r="K3295" s="4"/>
      <c r="L3295" s="4"/>
      <c r="M3295" s="4"/>
      <c r="N3295" s="4"/>
      <c r="O3295" s="4"/>
    </row>
    <row r="3296" spans="2:15" x14ac:dyDescent="0.2">
      <c r="B3296" s="4"/>
      <c r="C3296" s="6"/>
      <c r="D3296" s="4"/>
      <c r="E3296" s="4"/>
      <c r="F3296" s="4"/>
      <c r="G3296" s="4"/>
      <c r="H3296" s="4"/>
      <c r="I3296" s="4"/>
      <c r="J3296" s="4"/>
      <c r="K3296" s="4"/>
      <c r="L3296" s="4"/>
      <c r="M3296" s="4"/>
      <c r="N3296" s="4"/>
      <c r="O3296" s="4"/>
    </row>
    <row r="3297" spans="2:15" x14ac:dyDescent="0.2">
      <c r="B3297" s="4"/>
      <c r="C3297" s="6"/>
      <c r="D3297" s="4"/>
      <c r="E3297" s="4"/>
      <c r="F3297" s="4"/>
      <c r="G3297" s="4"/>
      <c r="H3297" s="4"/>
      <c r="I3297" s="4"/>
      <c r="J3297" s="4"/>
      <c r="K3297" s="4"/>
      <c r="L3297" s="4"/>
      <c r="M3297" s="4"/>
      <c r="N3297" s="4"/>
      <c r="O3297" s="4"/>
    </row>
    <row r="3298" spans="2:15" x14ac:dyDescent="0.2">
      <c r="B3298" s="4"/>
      <c r="C3298" s="6"/>
      <c r="D3298" s="4"/>
      <c r="E3298" s="4"/>
      <c r="F3298" s="4"/>
      <c r="G3298" s="4"/>
      <c r="H3298" s="4"/>
      <c r="I3298" s="4"/>
      <c r="J3298" s="4"/>
      <c r="K3298" s="4"/>
      <c r="L3298" s="4"/>
      <c r="M3298" s="4"/>
      <c r="N3298" s="4"/>
      <c r="O3298" s="4"/>
    </row>
    <row r="3299" spans="2:15" x14ac:dyDescent="0.2">
      <c r="B3299" s="4"/>
      <c r="C3299" s="6"/>
      <c r="D3299" s="4"/>
      <c r="E3299" s="4"/>
      <c r="F3299" s="4"/>
      <c r="G3299" s="4"/>
      <c r="H3299" s="4"/>
      <c r="I3299" s="4"/>
      <c r="J3299" s="4"/>
      <c r="K3299" s="4"/>
      <c r="L3299" s="4"/>
      <c r="M3299" s="4"/>
      <c r="N3299" s="4"/>
      <c r="O3299" s="4"/>
    </row>
    <row r="3300" spans="2:15" x14ac:dyDescent="0.2">
      <c r="B3300" s="4"/>
      <c r="C3300" s="6"/>
      <c r="D3300" s="4"/>
      <c r="E3300" s="4"/>
      <c r="F3300" s="4"/>
      <c r="G3300" s="4"/>
      <c r="H3300" s="4"/>
      <c r="I3300" s="4"/>
      <c r="J3300" s="4"/>
      <c r="K3300" s="4"/>
      <c r="L3300" s="4"/>
      <c r="M3300" s="4"/>
      <c r="N3300" s="4"/>
      <c r="O3300" s="4"/>
    </row>
    <row r="3301" spans="2:15" x14ac:dyDescent="0.2">
      <c r="B3301" s="4"/>
      <c r="C3301" s="6"/>
      <c r="D3301" s="4"/>
      <c r="E3301" s="4"/>
      <c r="F3301" s="4"/>
      <c r="G3301" s="4"/>
      <c r="H3301" s="4"/>
      <c r="I3301" s="4"/>
      <c r="J3301" s="4"/>
      <c r="K3301" s="4"/>
      <c r="L3301" s="4"/>
      <c r="M3301" s="4"/>
      <c r="N3301" s="4"/>
      <c r="O3301" s="4"/>
    </row>
    <row r="3302" spans="2:15" x14ac:dyDescent="0.2">
      <c r="B3302" s="4"/>
      <c r="C3302" s="6"/>
      <c r="D3302" s="4"/>
      <c r="E3302" s="4"/>
      <c r="F3302" s="4"/>
      <c r="G3302" s="4"/>
      <c r="H3302" s="4"/>
      <c r="I3302" s="4"/>
      <c r="J3302" s="4"/>
      <c r="K3302" s="4"/>
      <c r="L3302" s="4"/>
      <c r="M3302" s="4"/>
      <c r="N3302" s="4"/>
      <c r="O3302" s="4"/>
    </row>
    <row r="3303" spans="2:15" x14ac:dyDescent="0.2">
      <c r="B3303" s="4"/>
      <c r="C3303" s="6"/>
      <c r="D3303" s="4"/>
      <c r="E3303" s="4"/>
      <c r="F3303" s="4"/>
      <c r="G3303" s="4"/>
      <c r="H3303" s="4"/>
      <c r="I3303" s="4"/>
      <c r="J3303" s="4"/>
      <c r="K3303" s="4"/>
      <c r="L3303" s="4"/>
      <c r="M3303" s="4"/>
      <c r="N3303" s="4"/>
      <c r="O3303" s="4"/>
    </row>
    <row r="3304" spans="2:15" x14ac:dyDescent="0.2">
      <c r="B3304" s="4"/>
      <c r="C3304" s="6"/>
      <c r="D3304" s="4"/>
      <c r="E3304" s="4"/>
      <c r="F3304" s="4"/>
      <c r="G3304" s="4"/>
      <c r="H3304" s="4"/>
      <c r="I3304" s="4"/>
      <c r="J3304" s="4"/>
      <c r="K3304" s="4"/>
      <c r="L3304" s="4"/>
      <c r="M3304" s="4"/>
      <c r="N3304" s="4"/>
      <c r="O3304" s="4"/>
    </row>
    <row r="3305" spans="2:15" x14ac:dyDescent="0.2">
      <c r="B3305" s="4"/>
      <c r="C3305" s="6"/>
      <c r="D3305" s="4"/>
      <c r="E3305" s="4"/>
      <c r="F3305" s="4"/>
      <c r="G3305" s="4"/>
      <c r="H3305" s="4"/>
      <c r="I3305" s="4"/>
      <c r="J3305" s="4"/>
      <c r="K3305" s="4"/>
      <c r="L3305" s="4"/>
      <c r="M3305" s="4"/>
      <c r="N3305" s="4"/>
      <c r="O3305" s="4"/>
    </row>
    <row r="3306" spans="2:15" x14ac:dyDescent="0.2">
      <c r="B3306" s="4"/>
      <c r="C3306" s="6"/>
      <c r="D3306" s="4"/>
      <c r="E3306" s="4"/>
      <c r="F3306" s="4"/>
      <c r="G3306" s="4"/>
      <c r="H3306" s="4"/>
      <c r="I3306" s="4"/>
      <c r="J3306" s="4"/>
      <c r="K3306" s="4"/>
      <c r="L3306" s="4"/>
      <c r="M3306" s="4"/>
      <c r="N3306" s="4"/>
      <c r="O3306" s="4"/>
    </row>
    <row r="3307" spans="2:15" x14ac:dyDescent="0.2">
      <c r="B3307" s="4"/>
      <c r="C3307" s="6"/>
      <c r="D3307" s="4"/>
      <c r="E3307" s="4"/>
      <c r="F3307" s="4"/>
      <c r="G3307" s="4"/>
      <c r="H3307" s="4"/>
      <c r="I3307" s="4"/>
      <c r="J3307" s="4"/>
      <c r="K3307" s="4"/>
      <c r="L3307" s="4"/>
      <c r="M3307" s="4"/>
      <c r="N3307" s="4"/>
      <c r="O3307" s="4"/>
    </row>
    <row r="3308" spans="2:15" x14ac:dyDescent="0.2">
      <c r="B3308" s="4"/>
      <c r="C3308" s="6"/>
      <c r="D3308" s="4"/>
      <c r="E3308" s="4"/>
      <c r="F3308" s="4"/>
      <c r="G3308" s="4"/>
      <c r="H3308" s="4"/>
      <c r="I3308" s="4"/>
      <c r="J3308" s="4"/>
      <c r="K3308" s="4"/>
      <c r="L3308" s="4"/>
      <c r="M3308" s="4"/>
      <c r="N3308" s="4"/>
      <c r="O3308" s="4"/>
    </row>
    <row r="3309" spans="2:15" x14ac:dyDescent="0.2">
      <c r="B3309" s="4"/>
      <c r="C3309" s="6"/>
      <c r="D3309" s="4"/>
      <c r="E3309" s="4"/>
      <c r="F3309" s="4"/>
      <c r="G3309" s="4"/>
      <c r="H3309" s="4"/>
      <c r="I3309" s="4"/>
      <c r="J3309" s="4"/>
      <c r="K3309" s="4"/>
      <c r="L3309" s="4"/>
      <c r="M3309" s="4"/>
      <c r="N3309" s="4"/>
      <c r="O3309" s="4"/>
    </row>
    <row r="3310" spans="2:15" x14ac:dyDescent="0.2">
      <c r="B3310" s="4"/>
      <c r="C3310" s="6"/>
      <c r="D3310" s="4"/>
      <c r="E3310" s="4"/>
      <c r="F3310" s="4"/>
      <c r="G3310" s="4"/>
      <c r="H3310" s="4"/>
      <c r="I3310" s="4"/>
      <c r="J3310" s="4"/>
      <c r="K3310" s="4"/>
      <c r="L3310" s="4"/>
      <c r="M3310" s="4"/>
      <c r="N3310" s="4"/>
      <c r="O3310" s="4"/>
    </row>
    <row r="3311" spans="2:15" x14ac:dyDescent="0.2">
      <c r="B3311" s="4"/>
      <c r="C3311" s="6"/>
      <c r="D3311" s="4"/>
      <c r="E3311" s="4"/>
      <c r="F3311" s="4"/>
      <c r="G3311" s="4"/>
      <c r="H3311" s="4"/>
      <c r="I3311" s="4"/>
      <c r="J3311" s="4"/>
      <c r="K3311" s="4"/>
      <c r="L3311" s="4"/>
      <c r="M3311" s="4"/>
      <c r="N3311" s="4"/>
      <c r="O3311" s="4"/>
    </row>
    <row r="3312" spans="2:15" x14ac:dyDescent="0.2">
      <c r="B3312" s="4"/>
      <c r="C3312" s="6"/>
      <c r="D3312" s="4"/>
      <c r="E3312" s="4"/>
      <c r="F3312" s="4"/>
      <c r="G3312" s="4"/>
      <c r="H3312" s="4"/>
      <c r="I3312" s="4"/>
      <c r="J3312" s="4"/>
      <c r="K3312" s="4"/>
      <c r="L3312" s="4"/>
      <c r="M3312" s="4"/>
      <c r="N3312" s="4"/>
      <c r="O3312" s="4"/>
    </row>
    <row r="3313" spans="2:15" x14ac:dyDescent="0.2">
      <c r="B3313" s="4"/>
      <c r="C3313" s="6"/>
      <c r="D3313" s="4"/>
      <c r="E3313" s="4"/>
      <c r="F3313" s="4"/>
      <c r="G3313" s="4"/>
      <c r="H3313" s="4"/>
      <c r="I3313" s="4"/>
      <c r="J3313" s="4"/>
      <c r="K3313" s="4"/>
      <c r="L3313" s="4"/>
      <c r="M3313" s="4"/>
      <c r="N3313" s="4"/>
      <c r="O3313" s="4"/>
    </row>
    <row r="3314" spans="2:15" x14ac:dyDescent="0.2">
      <c r="B3314" s="4"/>
      <c r="C3314" s="6"/>
      <c r="D3314" s="4"/>
      <c r="E3314" s="4"/>
      <c r="F3314" s="4"/>
      <c r="G3314" s="4"/>
      <c r="H3314" s="4"/>
      <c r="I3314" s="4"/>
      <c r="J3314" s="4"/>
      <c r="K3314" s="4"/>
      <c r="L3314" s="4"/>
      <c r="M3314" s="4"/>
      <c r="N3314" s="4"/>
      <c r="O3314" s="4"/>
    </row>
    <row r="3315" spans="2:15" x14ac:dyDescent="0.2">
      <c r="B3315" s="4"/>
      <c r="C3315" s="6"/>
      <c r="D3315" s="4"/>
      <c r="E3315" s="4"/>
      <c r="F3315" s="4"/>
      <c r="G3315" s="4"/>
      <c r="H3315" s="4"/>
      <c r="I3315" s="4"/>
      <c r="J3315" s="4"/>
      <c r="K3315" s="4"/>
      <c r="L3315" s="4"/>
      <c r="M3315" s="4"/>
      <c r="N3315" s="4"/>
      <c r="O3315" s="4"/>
    </row>
    <row r="3316" spans="2:15" x14ac:dyDescent="0.2">
      <c r="B3316" s="4"/>
      <c r="C3316" s="6"/>
      <c r="D3316" s="4"/>
      <c r="E3316" s="4"/>
      <c r="F3316" s="4"/>
      <c r="G3316" s="4"/>
      <c r="H3316" s="4"/>
      <c r="I3316" s="4"/>
      <c r="J3316" s="4"/>
      <c r="K3316" s="4"/>
      <c r="L3316" s="4"/>
      <c r="M3316" s="4"/>
      <c r="N3316" s="4"/>
      <c r="O3316" s="4"/>
    </row>
    <row r="3317" spans="2:15" x14ac:dyDescent="0.2">
      <c r="B3317" s="4"/>
      <c r="C3317" s="6"/>
      <c r="D3317" s="4"/>
      <c r="E3317" s="4"/>
      <c r="F3317" s="4"/>
      <c r="G3317" s="4"/>
      <c r="H3317" s="4"/>
      <c r="I3317" s="4"/>
      <c r="J3317" s="4"/>
      <c r="K3317" s="4"/>
      <c r="L3317" s="4"/>
      <c r="M3317" s="4"/>
      <c r="N3317" s="4"/>
      <c r="O3317" s="4"/>
    </row>
    <row r="3318" spans="2:15" x14ac:dyDescent="0.2">
      <c r="B3318" s="4"/>
      <c r="C3318" s="6"/>
      <c r="D3318" s="4"/>
      <c r="E3318" s="4"/>
      <c r="F3318" s="4"/>
      <c r="G3318" s="4"/>
      <c r="H3318" s="4"/>
      <c r="I3318" s="4"/>
      <c r="J3318" s="4"/>
      <c r="K3318" s="4"/>
      <c r="L3318" s="4"/>
      <c r="M3318" s="4"/>
      <c r="N3318" s="4"/>
      <c r="O3318" s="4"/>
    </row>
    <row r="3319" spans="2:15" x14ac:dyDescent="0.2">
      <c r="B3319" s="4"/>
      <c r="C3319" s="6"/>
      <c r="D3319" s="4"/>
      <c r="E3319" s="4"/>
      <c r="F3319" s="4"/>
      <c r="G3319" s="4"/>
      <c r="H3319" s="4"/>
      <c r="I3319" s="4"/>
      <c r="J3319" s="4"/>
      <c r="K3319" s="4"/>
      <c r="L3319" s="4"/>
      <c r="M3319" s="4"/>
      <c r="N3319" s="4"/>
      <c r="O3319" s="4"/>
    </row>
    <row r="3320" spans="2:15" x14ac:dyDescent="0.2">
      <c r="B3320" s="4"/>
      <c r="C3320" s="6"/>
      <c r="D3320" s="4"/>
      <c r="E3320" s="4"/>
      <c r="F3320" s="4"/>
      <c r="G3320" s="4"/>
      <c r="H3320" s="4"/>
      <c r="I3320" s="4"/>
      <c r="J3320" s="4"/>
      <c r="K3320" s="4"/>
      <c r="L3320" s="4"/>
      <c r="M3320" s="4"/>
      <c r="N3320" s="4"/>
      <c r="O3320" s="4"/>
    </row>
    <row r="3321" spans="2:15" x14ac:dyDescent="0.2">
      <c r="B3321" s="4"/>
      <c r="C3321" s="6"/>
      <c r="D3321" s="4"/>
      <c r="E3321" s="4"/>
      <c r="F3321" s="4"/>
      <c r="G3321" s="4"/>
      <c r="H3321" s="4"/>
      <c r="I3321" s="4"/>
      <c r="J3321" s="4"/>
      <c r="K3321" s="4"/>
      <c r="L3321" s="4"/>
      <c r="M3321" s="4"/>
      <c r="N3321" s="4"/>
      <c r="O3321" s="4"/>
    </row>
    <row r="3322" spans="2:15" x14ac:dyDescent="0.2">
      <c r="B3322" s="4"/>
      <c r="C3322" s="6"/>
      <c r="D3322" s="4"/>
      <c r="E3322" s="4"/>
      <c r="F3322" s="4"/>
      <c r="G3322" s="4"/>
      <c r="H3322" s="4"/>
      <c r="I3322" s="4"/>
      <c r="J3322" s="4"/>
      <c r="K3322" s="4"/>
      <c r="L3322" s="4"/>
      <c r="M3322" s="4"/>
      <c r="N3322" s="4"/>
      <c r="O3322" s="4"/>
    </row>
    <row r="3323" spans="2:15" x14ac:dyDescent="0.2">
      <c r="B3323" s="4"/>
      <c r="C3323" s="6"/>
      <c r="D3323" s="4"/>
      <c r="E3323" s="4"/>
      <c r="F3323" s="4"/>
      <c r="G3323" s="4"/>
      <c r="H3323" s="4"/>
      <c r="I3323" s="4"/>
      <c r="J3323" s="4"/>
      <c r="K3323" s="4"/>
      <c r="L3323" s="4"/>
      <c r="M3323" s="4"/>
      <c r="N3323" s="4"/>
      <c r="O3323" s="4"/>
    </row>
    <row r="3324" spans="2:15" x14ac:dyDescent="0.2">
      <c r="B3324" s="4"/>
      <c r="C3324" s="6"/>
      <c r="D3324" s="4"/>
      <c r="E3324" s="4"/>
      <c r="F3324" s="4"/>
      <c r="G3324" s="4"/>
      <c r="H3324" s="4"/>
      <c r="I3324" s="4"/>
      <c r="J3324" s="4"/>
      <c r="K3324" s="4"/>
      <c r="L3324" s="4"/>
      <c r="M3324" s="4"/>
      <c r="N3324" s="4"/>
      <c r="O3324" s="4"/>
    </row>
    <row r="3325" spans="2:15" x14ac:dyDescent="0.2">
      <c r="B3325" s="4"/>
      <c r="C3325" s="6"/>
      <c r="D3325" s="4"/>
      <c r="E3325" s="4"/>
      <c r="F3325" s="4"/>
      <c r="G3325" s="4"/>
      <c r="H3325" s="4"/>
      <c r="I3325" s="4"/>
      <c r="J3325" s="4"/>
      <c r="K3325" s="4"/>
      <c r="L3325" s="4"/>
      <c r="M3325" s="4"/>
      <c r="N3325" s="4"/>
      <c r="O3325" s="4"/>
    </row>
    <row r="3326" spans="2:15" x14ac:dyDescent="0.2">
      <c r="B3326" s="4"/>
      <c r="C3326" s="6"/>
      <c r="D3326" s="4"/>
      <c r="E3326" s="4"/>
      <c r="F3326" s="4"/>
      <c r="G3326" s="4"/>
      <c r="H3326" s="4"/>
      <c r="I3326" s="4"/>
      <c r="J3326" s="4"/>
      <c r="K3326" s="4"/>
      <c r="L3326" s="4"/>
      <c r="M3326" s="4"/>
      <c r="N3326" s="4"/>
      <c r="O3326" s="4"/>
    </row>
    <row r="3327" spans="2:15" x14ac:dyDescent="0.2">
      <c r="B3327" s="4"/>
      <c r="C3327" s="6"/>
      <c r="D3327" s="4"/>
      <c r="E3327" s="4"/>
      <c r="F3327" s="4"/>
      <c r="G3327" s="4"/>
      <c r="H3327" s="4"/>
      <c r="I3327" s="4"/>
      <c r="J3327" s="4"/>
      <c r="K3327" s="4"/>
      <c r="L3327" s="4"/>
      <c r="M3327" s="4"/>
      <c r="N3327" s="4"/>
      <c r="O3327" s="4"/>
    </row>
    <row r="3328" spans="2:15" x14ac:dyDescent="0.2">
      <c r="B3328" s="4"/>
      <c r="C3328" s="6"/>
      <c r="D3328" s="4"/>
      <c r="E3328" s="4"/>
      <c r="F3328" s="4"/>
      <c r="G3328" s="4"/>
      <c r="H3328" s="4"/>
      <c r="I3328" s="4"/>
      <c r="J3328" s="4"/>
      <c r="K3328" s="4"/>
      <c r="L3328" s="4"/>
      <c r="M3328" s="4"/>
      <c r="N3328" s="4"/>
      <c r="O3328" s="4"/>
    </row>
    <row r="3329" spans="2:15" x14ac:dyDescent="0.2">
      <c r="B3329" s="4"/>
      <c r="C3329" s="6"/>
      <c r="D3329" s="4"/>
      <c r="E3329" s="4"/>
      <c r="F3329" s="4"/>
      <c r="G3329" s="4"/>
      <c r="H3329" s="4"/>
      <c r="I3329" s="4"/>
      <c r="J3329" s="4"/>
      <c r="K3329" s="4"/>
      <c r="L3329" s="4"/>
      <c r="M3329" s="4"/>
      <c r="N3329" s="4"/>
      <c r="O3329" s="4"/>
    </row>
    <row r="3330" spans="2:15" x14ac:dyDescent="0.2">
      <c r="B3330" s="4"/>
      <c r="C3330" s="6"/>
      <c r="D3330" s="4"/>
      <c r="E3330" s="4"/>
      <c r="F3330" s="4"/>
      <c r="G3330" s="4"/>
      <c r="H3330" s="4"/>
      <c r="I3330" s="4"/>
      <c r="J3330" s="4"/>
      <c r="K3330" s="4"/>
      <c r="L3330" s="4"/>
      <c r="M3330" s="4"/>
      <c r="N3330" s="4"/>
      <c r="O3330" s="4"/>
    </row>
    <row r="3331" spans="2:15" x14ac:dyDescent="0.2">
      <c r="B3331" s="4"/>
      <c r="C3331" s="6"/>
      <c r="D3331" s="4"/>
      <c r="E3331" s="4"/>
      <c r="F3331" s="4"/>
      <c r="G3331" s="4"/>
      <c r="H3331" s="4"/>
      <c r="I3331" s="4"/>
      <c r="J3331" s="4"/>
      <c r="K3331" s="4"/>
      <c r="L3331" s="4"/>
      <c r="M3331" s="4"/>
      <c r="N3331" s="4"/>
      <c r="O3331" s="4"/>
    </row>
    <row r="3332" spans="2:15" x14ac:dyDescent="0.2">
      <c r="B3332" s="4"/>
      <c r="C3332" s="6"/>
      <c r="D3332" s="4"/>
      <c r="E3332" s="4"/>
      <c r="F3332" s="4"/>
      <c r="G3332" s="4"/>
      <c r="H3332" s="4"/>
      <c r="I3332" s="4"/>
      <c r="J3332" s="4"/>
      <c r="K3332" s="4"/>
      <c r="L3332" s="4"/>
      <c r="M3332" s="4"/>
      <c r="N3332" s="4"/>
      <c r="O3332" s="4"/>
    </row>
    <row r="3333" spans="2:15" x14ac:dyDescent="0.2">
      <c r="B3333" s="4"/>
      <c r="C3333" s="6"/>
      <c r="D3333" s="4"/>
      <c r="E3333" s="4"/>
      <c r="F3333" s="4"/>
      <c r="G3333" s="4"/>
      <c r="H3333" s="4"/>
      <c r="I3333" s="4"/>
      <c r="J3333" s="4"/>
      <c r="K3333" s="4"/>
      <c r="L3333" s="4"/>
      <c r="M3333" s="4"/>
      <c r="N3333" s="4"/>
      <c r="O3333" s="4"/>
    </row>
    <row r="3334" spans="2:15" x14ac:dyDescent="0.2">
      <c r="B3334" s="4"/>
      <c r="C3334" s="6"/>
      <c r="D3334" s="4"/>
      <c r="E3334" s="4"/>
      <c r="F3334" s="4"/>
      <c r="G3334" s="4"/>
      <c r="H3334" s="4"/>
      <c r="I3334" s="4"/>
      <c r="J3334" s="4"/>
      <c r="K3334" s="4"/>
      <c r="L3334" s="4"/>
      <c r="M3334" s="4"/>
      <c r="N3334" s="4"/>
      <c r="O3334" s="4"/>
    </row>
    <row r="3335" spans="2:15" x14ac:dyDescent="0.2">
      <c r="B3335" s="4"/>
      <c r="C3335" s="6"/>
      <c r="D3335" s="4"/>
      <c r="E3335" s="4"/>
      <c r="F3335" s="4"/>
      <c r="G3335" s="4"/>
      <c r="H3335" s="4"/>
      <c r="I3335" s="4"/>
      <c r="J3335" s="4"/>
      <c r="K3335" s="4"/>
      <c r="L3335" s="4"/>
      <c r="M3335" s="4"/>
      <c r="N3335" s="4"/>
      <c r="O3335" s="4"/>
    </row>
    <row r="3336" spans="2:15" x14ac:dyDescent="0.2">
      <c r="B3336" s="4"/>
      <c r="C3336" s="6"/>
      <c r="D3336" s="4"/>
      <c r="E3336" s="4"/>
      <c r="F3336" s="4"/>
      <c r="G3336" s="4"/>
      <c r="H3336" s="4"/>
      <c r="I3336" s="4"/>
      <c r="J3336" s="4"/>
      <c r="K3336" s="4"/>
      <c r="L3336" s="4"/>
      <c r="M3336" s="4"/>
      <c r="N3336" s="4"/>
      <c r="O3336" s="4"/>
    </row>
    <row r="3337" spans="2:15" x14ac:dyDescent="0.2">
      <c r="B3337" s="4"/>
      <c r="C3337" s="6"/>
      <c r="D3337" s="4"/>
      <c r="E3337" s="4"/>
      <c r="F3337" s="4"/>
      <c r="G3337" s="4"/>
      <c r="H3337" s="4"/>
      <c r="I3337" s="4"/>
      <c r="J3337" s="4"/>
      <c r="K3337" s="4"/>
      <c r="L3337" s="4"/>
      <c r="M3337" s="4"/>
      <c r="N3337" s="4"/>
      <c r="O3337" s="4"/>
    </row>
    <row r="3338" spans="2:15" x14ac:dyDescent="0.2">
      <c r="B3338" s="4"/>
      <c r="C3338" s="6"/>
      <c r="D3338" s="4"/>
      <c r="E3338" s="4"/>
      <c r="F3338" s="4"/>
      <c r="G3338" s="4"/>
      <c r="H3338" s="4"/>
      <c r="I3338" s="4"/>
      <c r="J3338" s="4"/>
      <c r="K3338" s="4"/>
      <c r="L3338" s="4"/>
      <c r="M3338" s="4"/>
      <c r="N3338" s="4"/>
      <c r="O3338" s="4"/>
    </row>
    <row r="3339" spans="2:15" x14ac:dyDescent="0.2">
      <c r="B3339" s="4"/>
      <c r="C3339" s="6"/>
      <c r="D3339" s="4"/>
      <c r="E3339" s="4"/>
      <c r="F3339" s="4"/>
      <c r="G3339" s="4"/>
      <c r="H3339" s="4"/>
      <c r="I3339" s="4"/>
      <c r="J3339" s="4"/>
      <c r="K3339" s="4"/>
      <c r="L3339" s="4"/>
      <c r="M3339" s="4"/>
      <c r="N3339" s="4"/>
      <c r="O3339" s="4"/>
    </row>
    <row r="3340" spans="2:15" x14ac:dyDescent="0.2">
      <c r="B3340" s="4"/>
      <c r="C3340" s="6"/>
      <c r="D3340" s="4"/>
      <c r="E3340" s="4"/>
      <c r="F3340" s="4"/>
      <c r="G3340" s="4"/>
      <c r="H3340" s="4"/>
      <c r="I3340" s="4"/>
      <c r="J3340" s="4"/>
      <c r="K3340" s="4"/>
      <c r="L3340" s="4"/>
      <c r="M3340" s="4"/>
      <c r="N3340" s="4"/>
      <c r="O3340" s="4"/>
    </row>
    <row r="3341" spans="2:15" x14ac:dyDescent="0.2">
      <c r="B3341" s="4"/>
      <c r="C3341" s="6"/>
      <c r="D3341" s="4"/>
      <c r="E3341" s="4"/>
      <c r="F3341" s="4"/>
      <c r="G3341" s="4"/>
      <c r="H3341" s="4"/>
      <c r="I3341" s="4"/>
      <c r="J3341" s="4"/>
      <c r="K3341" s="4"/>
      <c r="L3341" s="4"/>
      <c r="M3341" s="4"/>
      <c r="N3341" s="4"/>
      <c r="O3341" s="4"/>
    </row>
    <row r="3342" spans="2:15" x14ac:dyDescent="0.2">
      <c r="B3342" s="4"/>
      <c r="C3342" s="6"/>
      <c r="D3342" s="4"/>
      <c r="E3342" s="4"/>
      <c r="F3342" s="4"/>
      <c r="G3342" s="4"/>
      <c r="H3342" s="4"/>
      <c r="I3342" s="4"/>
      <c r="J3342" s="4"/>
      <c r="K3342" s="4"/>
      <c r="L3342" s="4"/>
      <c r="M3342" s="4"/>
      <c r="N3342" s="4"/>
      <c r="O3342" s="4"/>
    </row>
    <row r="3343" spans="2:15" x14ac:dyDescent="0.2">
      <c r="B3343" s="4"/>
      <c r="C3343" s="6"/>
      <c r="D3343" s="4"/>
      <c r="E3343" s="4"/>
      <c r="F3343" s="4"/>
      <c r="G3343" s="4"/>
      <c r="H3343" s="4"/>
      <c r="I3343" s="4"/>
      <c r="J3343" s="4"/>
      <c r="K3343" s="4"/>
      <c r="L3343" s="4"/>
      <c r="M3343" s="4"/>
      <c r="N3343" s="4"/>
      <c r="O3343" s="4"/>
    </row>
    <row r="3344" spans="2:15" x14ac:dyDescent="0.2">
      <c r="B3344" s="4"/>
      <c r="C3344" s="6"/>
      <c r="D3344" s="4"/>
      <c r="E3344" s="4"/>
      <c r="F3344" s="4"/>
      <c r="G3344" s="4"/>
      <c r="H3344" s="4"/>
      <c r="I3344" s="4"/>
      <c r="J3344" s="4"/>
      <c r="K3344" s="4"/>
      <c r="L3344" s="4"/>
      <c r="M3344" s="4"/>
      <c r="N3344" s="4"/>
      <c r="O3344" s="4"/>
    </row>
    <row r="3345" spans="2:15" x14ac:dyDescent="0.2">
      <c r="B3345" s="4"/>
      <c r="C3345" s="6"/>
      <c r="D3345" s="4"/>
      <c r="E3345" s="4"/>
      <c r="F3345" s="4"/>
      <c r="G3345" s="4"/>
      <c r="H3345" s="4"/>
      <c r="I3345" s="4"/>
      <c r="J3345" s="4"/>
      <c r="K3345" s="4"/>
      <c r="L3345" s="4"/>
      <c r="M3345" s="4"/>
      <c r="N3345" s="4"/>
      <c r="O3345" s="4"/>
    </row>
    <row r="3346" spans="2:15" x14ac:dyDescent="0.2">
      <c r="B3346" s="4"/>
      <c r="C3346" s="6"/>
      <c r="D3346" s="4"/>
      <c r="E3346" s="4"/>
      <c r="F3346" s="4"/>
      <c r="G3346" s="4"/>
      <c r="H3346" s="4"/>
      <c r="I3346" s="4"/>
      <c r="J3346" s="4"/>
      <c r="K3346" s="4"/>
      <c r="L3346" s="4"/>
      <c r="M3346" s="4"/>
      <c r="N3346" s="4"/>
      <c r="O3346" s="4"/>
    </row>
    <row r="3347" spans="2:15" x14ac:dyDescent="0.2">
      <c r="B3347" s="4"/>
      <c r="C3347" s="6"/>
      <c r="D3347" s="4"/>
      <c r="E3347" s="4"/>
      <c r="F3347" s="4"/>
      <c r="G3347" s="4"/>
      <c r="H3347" s="4"/>
      <c r="I3347" s="4"/>
      <c r="J3347" s="4"/>
      <c r="K3347" s="4"/>
      <c r="L3347" s="4"/>
      <c r="M3347" s="4"/>
      <c r="N3347" s="4"/>
      <c r="O3347" s="4"/>
    </row>
    <row r="3348" spans="2:15" x14ac:dyDescent="0.2">
      <c r="B3348" s="4"/>
      <c r="C3348" s="6"/>
      <c r="D3348" s="4"/>
      <c r="E3348" s="4"/>
      <c r="F3348" s="4"/>
      <c r="G3348" s="4"/>
      <c r="H3348" s="4"/>
      <c r="I3348" s="4"/>
      <c r="J3348" s="4"/>
      <c r="K3348" s="4"/>
      <c r="L3348" s="4"/>
      <c r="M3348" s="4"/>
      <c r="N3348" s="4"/>
      <c r="O3348" s="4"/>
    </row>
    <row r="3349" spans="2:15" x14ac:dyDescent="0.2">
      <c r="B3349" s="4"/>
      <c r="C3349" s="6"/>
      <c r="D3349" s="4"/>
      <c r="E3349" s="4"/>
      <c r="F3349" s="4"/>
      <c r="G3349" s="4"/>
      <c r="H3349" s="4"/>
      <c r="I3349" s="4"/>
      <c r="J3349" s="4"/>
      <c r="K3349" s="4"/>
      <c r="L3349" s="4"/>
      <c r="M3349" s="4"/>
      <c r="N3349" s="4"/>
      <c r="O3349" s="4"/>
    </row>
    <row r="3350" spans="2:15" x14ac:dyDescent="0.2">
      <c r="B3350" s="4"/>
      <c r="C3350" s="6"/>
      <c r="D3350" s="4"/>
      <c r="E3350" s="4"/>
      <c r="F3350" s="4"/>
      <c r="G3350" s="4"/>
      <c r="H3350" s="4"/>
      <c r="I3350" s="4"/>
      <c r="J3350" s="4"/>
      <c r="K3350" s="4"/>
      <c r="L3350" s="4"/>
      <c r="M3350" s="4"/>
      <c r="N3350" s="4"/>
      <c r="O3350" s="4"/>
    </row>
    <row r="3351" spans="2:15" x14ac:dyDescent="0.2">
      <c r="B3351" s="4"/>
      <c r="C3351" s="6"/>
      <c r="D3351" s="4"/>
      <c r="E3351" s="4"/>
      <c r="F3351" s="4"/>
      <c r="G3351" s="4"/>
      <c r="H3351" s="4"/>
      <c r="I3351" s="4"/>
      <c r="J3351" s="4"/>
      <c r="K3351" s="4"/>
      <c r="L3351" s="4"/>
      <c r="M3351" s="4"/>
      <c r="N3351" s="4"/>
      <c r="O3351" s="4"/>
    </row>
    <row r="3352" spans="2:15" x14ac:dyDescent="0.2">
      <c r="B3352" s="4"/>
      <c r="C3352" s="6"/>
      <c r="D3352" s="4"/>
      <c r="E3352" s="4"/>
      <c r="F3352" s="4"/>
      <c r="G3352" s="4"/>
      <c r="H3352" s="4"/>
      <c r="I3352" s="4"/>
      <c r="J3352" s="4"/>
      <c r="K3352" s="4"/>
      <c r="L3352" s="4"/>
      <c r="M3352" s="4"/>
      <c r="N3352" s="4"/>
      <c r="O3352" s="4"/>
    </row>
    <row r="3353" spans="2:15" x14ac:dyDescent="0.2">
      <c r="B3353" s="4"/>
      <c r="C3353" s="6"/>
      <c r="D3353" s="4"/>
      <c r="E3353" s="4"/>
      <c r="F3353" s="4"/>
      <c r="G3353" s="4"/>
      <c r="H3353" s="4"/>
      <c r="I3353" s="4"/>
      <c r="J3353" s="4"/>
      <c r="K3353" s="4"/>
      <c r="L3353" s="4"/>
      <c r="M3353" s="4"/>
      <c r="N3353" s="4"/>
      <c r="O3353" s="4"/>
    </row>
    <row r="3354" spans="2:15" x14ac:dyDescent="0.2">
      <c r="B3354" s="4"/>
      <c r="C3354" s="6"/>
      <c r="D3354" s="4"/>
      <c r="E3354" s="4"/>
      <c r="F3354" s="4"/>
      <c r="G3354" s="4"/>
      <c r="H3354" s="4"/>
      <c r="I3354" s="4"/>
      <c r="J3354" s="4"/>
      <c r="K3354" s="4"/>
      <c r="L3354" s="4"/>
      <c r="M3354" s="4"/>
      <c r="N3354" s="4"/>
      <c r="O3354" s="4"/>
    </row>
    <row r="3355" spans="2:15" x14ac:dyDescent="0.2">
      <c r="B3355" s="4"/>
      <c r="C3355" s="6"/>
      <c r="D3355" s="4"/>
      <c r="E3355" s="4"/>
      <c r="F3355" s="4"/>
      <c r="G3355" s="4"/>
      <c r="H3355" s="4"/>
      <c r="I3355" s="4"/>
      <c r="J3355" s="4"/>
      <c r="K3355" s="4"/>
      <c r="L3355" s="4"/>
      <c r="M3355" s="4"/>
      <c r="N3355" s="4"/>
      <c r="O3355" s="4"/>
    </row>
    <row r="3356" spans="2:15" x14ac:dyDescent="0.2">
      <c r="B3356" s="4"/>
      <c r="C3356" s="6"/>
      <c r="D3356" s="4"/>
      <c r="E3356" s="4"/>
      <c r="F3356" s="4"/>
      <c r="G3356" s="4"/>
      <c r="H3356" s="4"/>
      <c r="I3356" s="4"/>
      <c r="J3356" s="4"/>
      <c r="K3356" s="4"/>
      <c r="L3356" s="4"/>
      <c r="M3356" s="4"/>
      <c r="N3356" s="4"/>
      <c r="O3356" s="4"/>
    </row>
    <row r="3357" spans="2:15" x14ac:dyDescent="0.2">
      <c r="B3357" s="4"/>
      <c r="C3357" s="6"/>
      <c r="D3357" s="4"/>
      <c r="E3357" s="4"/>
      <c r="F3357" s="4"/>
      <c r="G3357" s="4"/>
      <c r="H3357" s="4"/>
      <c r="I3357" s="4"/>
      <c r="J3357" s="4"/>
      <c r="K3357" s="4"/>
      <c r="L3357" s="4"/>
      <c r="M3357" s="4"/>
      <c r="N3357" s="4"/>
      <c r="O3357" s="4"/>
    </row>
    <row r="3358" spans="2:15" x14ac:dyDescent="0.2">
      <c r="B3358" s="4"/>
      <c r="C3358" s="6"/>
      <c r="D3358" s="4"/>
      <c r="E3358" s="4"/>
      <c r="F3358" s="4"/>
      <c r="G3358" s="4"/>
      <c r="H3358" s="4"/>
      <c r="I3358" s="4"/>
      <c r="J3358" s="4"/>
      <c r="K3358" s="4"/>
      <c r="L3358" s="4"/>
      <c r="M3358" s="4"/>
      <c r="N3358" s="4"/>
      <c r="O3358" s="4"/>
    </row>
    <row r="3359" spans="2:15" x14ac:dyDescent="0.2">
      <c r="B3359" s="4"/>
      <c r="C3359" s="6"/>
      <c r="D3359" s="4"/>
      <c r="E3359" s="4"/>
      <c r="F3359" s="4"/>
      <c r="G3359" s="4"/>
      <c r="H3359" s="4"/>
      <c r="I3359" s="4"/>
      <c r="J3359" s="4"/>
      <c r="K3359" s="4"/>
      <c r="L3359" s="4"/>
      <c r="M3359" s="4"/>
      <c r="N3359" s="4"/>
      <c r="O3359" s="4"/>
    </row>
    <row r="3360" spans="2:15" x14ac:dyDescent="0.2">
      <c r="B3360" s="4"/>
      <c r="C3360" s="6"/>
      <c r="D3360" s="4"/>
      <c r="E3360" s="4"/>
      <c r="F3360" s="4"/>
      <c r="G3360" s="4"/>
      <c r="H3360" s="4"/>
      <c r="I3360" s="4"/>
      <c r="J3360" s="4"/>
      <c r="K3360" s="4"/>
      <c r="L3360" s="4"/>
      <c r="M3360" s="4"/>
      <c r="N3360" s="4"/>
      <c r="O3360" s="4"/>
    </row>
    <row r="3361" spans="2:15" x14ac:dyDescent="0.2">
      <c r="B3361" s="4"/>
      <c r="C3361" s="6"/>
      <c r="D3361" s="4"/>
      <c r="E3361" s="4"/>
      <c r="F3361" s="4"/>
      <c r="G3361" s="4"/>
      <c r="H3361" s="4"/>
      <c r="I3361" s="4"/>
      <c r="J3361" s="4"/>
      <c r="K3361" s="4"/>
      <c r="L3361" s="4"/>
      <c r="M3361" s="4"/>
      <c r="N3361" s="4"/>
      <c r="O3361" s="4"/>
    </row>
    <row r="3362" spans="2:15" x14ac:dyDescent="0.2">
      <c r="B3362" s="4"/>
      <c r="C3362" s="6"/>
      <c r="D3362" s="4"/>
      <c r="E3362" s="4"/>
      <c r="F3362" s="4"/>
      <c r="G3362" s="4"/>
      <c r="H3362" s="4"/>
      <c r="I3362" s="4"/>
      <c r="J3362" s="4"/>
      <c r="K3362" s="4"/>
      <c r="L3362" s="4"/>
      <c r="M3362" s="4"/>
      <c r="N3362" s="4"/>
      <c r="O3362" s="4"/>
    </row>
    <row r="3363" spans="2:15" x14ac:dyDescent="0.2">
      <c r="B3363" s="4"/>
      <c r="C3363" s="6"/>
      <c r="D3363" s="4"/>
      <c r="E3363" s="4"/>
      <c r="F3363" s="4"/>
      <c r="G3363" s="4"/>
      <c r="H3363" s="4"/>
      <c r="I3363" s="4"/>
      <c r="J3363" s="4"/>
      <c r="K3363" s="4"/>
      <c r="L3363" s="4"/>
      <c r="M3363" s="4"/>
      <c r="N3363" s="4"/>
      <c r="O3363" s="4"/>
    </row>
    <row r="3364" spans="2:15" x14ac:dyDescent="0.2">
      <c r="B3364" s="4"/>
      <c r="C3364" s="6"/>
      <c r="D3364" s="4"/>
      <c r="E3364" s="4"/>
      <c r="F3364" s="4"/>
      <c r="G3364" s="4"/>
      <c r="H3364" s="4"/>
      <c r="I3364" s="4"/>
      <c r="J3364" s="4"/>
      <c r="K3364" s="4"/>
      <c r="L3364" s="4"/>
      <c r="M3364" s="4"/>
      <c r="N3364" s="4"/>
      <c r="O3364" s="4"/>
    </row>
    <row r="3365" spans="2:15" x14ac:dyDescent="0.2">
      <c r="B3365" s="4"/>
      <c r="C3365" s="6"/>
      <c r="D3365" s="4"/>
      <c r="E3365" s="4"/>
      <c r="F3365" s="4"/>
      <c r="G3365" s="4"/>
      <c r="H3365" s="4"/>
      <c r="I3365" s="4"/>
      <c r="J3365" s="4"/>
      <c r="K3365" s="4"/>
      <c r="L3365" s="4"/>
      <c r="M3365" s="4"/>
      <c r="N3365" s="4"/>
      <c r="O3365" s="4"/>
    </row>
    <row r="3366" spans="2:15" x14ac:dyDescent="0.2">
      <c r="B3366" s="4"/>
      <c r="C3366" s="6"/>
      <c r="D3366" s="4"/>
      <c r="E3366" s="4"/>
      <c r="F3366" s="4"/>
      <c r="G3366" s="4"/>
      <c r="H3366" s="4"/>
      <c r="I3366" s="4"/>
      <c r="J3366" s="4"/>
      <c r="K3366" s="4"/>
      <c r="L3366" s="4"/>
      <c r="M3366" s="4"/>
      <c r="N3366" s="4"/>
      <c r="O3366" s="4"/>
    </row>
    <row r="3367" spans="2:15" x14ac:dyDescent="0.2">
      <c r="B3367" s="4"/>
      <c r="C3367" s="6"/>
      <c r="D3367" s="4"/>
      <c r="E3367" s="4"/>
      <c r="F3367" s="4"/>
      <c r="G3367" s="4"/>
      <c r="H3367" s="4"/>
      <c r="I3367" s="4"/>
      <c r="J3367" s="4"/>
      <c r="K3367" s="4"/>
      <c r="L3367" s="4"/>
      <c r="M3367" s="4"/>
      <c r="N3367" s="4"/>
      <c r="O3367" s="4"/>
    </row>
    <row r="3368" spans="2:15" x14ac:dyDescent="0.2">
      <c r="B3368" s="4"/>
      <c r="C3368" s="6"/>
      <c r="D3368" s="4"/>
      <c r="E3368" s="4"/>
      <c r="F3368" s="4"/>
      <c r="G3368" s="4"/>
      <c r="H3368" s="4"/>
      <c r="I3368" s="4"/>
      <c r="J3368" s="4"/>
      <c r="K3368" s="4"/>
      <c r="L3368" s="4"/>
      <c r="M3368" s="4"/>
      <c r="N3368" s="4"/>
      <c r="O3368" s="4"/>
    </row>
    <row r="3369" spans="2:15" x14ac:dyDescent="0.2">
      <c r="B3369" s="4"/>
      <c r="C3369" s="6"/>
      <c r="D3369" s="4"/>
      <c r="E3369" s="4"/>
      <c r="F3369" s="4"/>
      <c r="G3369" s="4"/>
      <c r="H3369" s="4"/>
      <c r="I3369" s="4"/>
      <c r="J3369" s="4"/>
      <c r="K3369" s="4"/>
      <c r="L3369" s="4"/>
      <c r="M3369" s="4"/>
      <c r="N3369" s="4"/>
      <c r="O3369" s="4"/>
    </row>
    <row r="3370" spans="2:15" x14ac:dyDescent="0.2">
      <c r="B3370" s="4"/>
      <c r="C3370" s="6"/>
      <c r="D3370" s="4"/>
      <c r="E3370" s="4"/>
      <c r="F3370" s="4"/>
      <c r="G3370" s="4"/>
      <c r="H3370" s="4"/>
      <c r="I3370" s="4"/>
      <c r="J3370" s="4"/>
      <c r="K3370" s="4"/>
      <c r="L3370" s="4"/>
      <c r="M3370" s="4"/>
      <c r="N3370" s="4"/>
      <c r="O3370" s="4"/>
    </row>
    <row r="3371" spans="2:15" x14ac:dyDescent="0.2">
      <c r="B3371" s="4"/>
      <c r="C3371" s="6"/>
      <c r="D3371" s="4"/>
      <c r="E3371" s="4"/>
      <c r="F3371" s="4"/>
      <c r="G3371" s="4"/>
      <c r="H3371" s="4"/>
      <c r="I3371" s="4"/>
      <c r="J3371" s="4"/>
      <c r="K3371" s="4"/>
      <c r="L3371" s="4"/>
      <c r="M3371" s="4"/>
      <c r="N3371" s="4"/>
      <c r="O3371" s="4"/>
    </row>
    <row r="3372" spans="2:15" x14ac:dyDescent="0.2">
      <c r="B3372" s="4"/>
      <c r="C3372" s="6"/>
      <c r="D3372" s="4"/>
      <c r="E3372" s="4"/>
      <c r="F3372" s="4"/>
      <c r="G3372" s="4"/>
      <c r="H3372" s="4"/>
      <c r="I3372" s="4"/>
      <c r="J3372" s="4"/>
      <c r="K3372" s="4"/>
      <c r="L3372" s="4"/>
      <c r="M3372" s="4"/>
      <c r="N3372" s="4"/>
      <c r="O3372" s="4"/>
    </row>
    <row r="3373" spans="2:15" x14ac:dyDescent="0.2">
      <c r="B3373" s="4"/>
      <c r="C3373" s="6"/>
      <c r="D3373" s="4"/>
      <c r="E3373" s="4"/>
      <c r="F3373" s="4"/>
      <c r="G3373" s="4"/>
      <c r="H3373" s="4"/>
      <c r="I3373" s="4"/>
      <c r="J3373" s="4"/>
      <c r="K3373" s="4"/>
      <c r="L3373" s="4"/>
      <c r="M3373" s="4"/>
      <c r="N3373" s="4"/>
      <c r="O3373" s="4"/>
    </row>
    <row r="3374" spans="2:15" x14ac:dyDescent="0.2">
      <c r="B3374" s="4"/>
      <c r="C3374" s="6"/>
      <c r="D3374" s="4"/>
      <c r="E3374" s="4"/>
      <c r="F3374" s="4"/>
      <c r="G3374" s="4"/>
      <c r="H3374" s="4"/>
      <c r="I3374" s="4"/>
      <c r="J3374" s="4"/>
      <c r="K3374" s="4"/>
      <c r="L3374" s="4"/>
      <c r="M3374" s="4"/>
      <c r="N3374" s="4"/>
      <c r="O3374" s="4"/>
    </row>
    <row r="3375" spans="2:15" x14ac:dyDescent="0.2">
      <c r="B3375" s="4"/>
      <c r="C3375" s="6"/>
      <c r="D3375" s="4"/>
      <c r="E3375" s="4"/>
      <c r="F3375" s="4"/>
      <c r="G3375" s="4"/>
      <c r="H3375" s="4"/>
      <c r="I3375" s="4"/>
      <c r="J3375" s="4"/>
      <c r="K3375" s="4"/>
      <c r="L3375" s="4"/>
      <c r="M3375" s="4"/>
      <c r="N3375" s="4"/>
      <c r="O3375" s="4"/>
    </row>
    <row r="3376" spans="2:15" x14ac:dyDescent="0.2">
      <c r="B3376" s="4"/>
      <c r="C3376" s="6"/>
      <c r="D3376" s="4"/>
      <c r="E3376" s="4"/>
      <c r="F3376" s="4"/>
      <c r="G3376" s="4"/>
      <c r="H3376" s="4"/>
      <c r="I3376" s="4"/>
      <c r="J3376" s="4"/>
      <c r="K3376" s="4"/>
      <c r="L3376" s="4"/>
      <c r="M3376" s="4"/>
      <c r="N3376" s="4"/>
      <c r="O3376" s="4"/>
    </row>
    <row r="3377" spans="2:15" x14ac:dyDescent="0.2">
      <c r="B3377" s="4"/>
      <c r="C3377" s="6"/>
      <c r="D3377" s="4"/>
      <c r="E3377" s="4"/>
      <c r="F3377" s="4"/>
      <c r="G3377" s="4"/>
      <c r="H3377" s="4"/>
      <c r="I3377" s="4"/>
      <c r="J3377" s="4"/>
      <c r="K3377" s="4"/>
      <c r="L3377" s="4"/>
      <c r="M3377" s="4"/>
      <c r="N3377" s="4"/>
      <c r="O3377" s="4"/>
    </row>
    <row r="3378" spans="2:15" x14ac:dyDescent="0.2">
      <c r="B3378" s="4"/>
      <c r="C3378" s="6"/>
      <c r="D3378" s="4"/>
      <c r="E3378" s="4"/>
      <c r="F3378" s="4"/>
      <c r="G3378" s="4"/>
      <c r="H3378" s="4"/>
      <c r="I3378" s="4"/>
      <c r="J3378" s="4"/>
      <c r="K3378" s="4"/>
      <c r="L3378" s="4"/>
      <c r="M3378" s="4"/>
      <c r="N3378" s="4"/>
      <c r="O3378" s="4"/>
    </row>
    <row r="3379" spans="2:15" x14ac:dyDescent="0.2">
      <c r="B3379" s="4"/>
      <c r="C3379" s="6"/>
      <c r="D3379" s="4"/>
      <c r="E3379" s="4"/>
      <c r="F3379" s="4"/>
      <c r="G3379" s="4"/>
      <c r="H3379" s="4"/>
      <c r="I3379" s="4"/>
      <c r="J3379" s="4"/>
      <c r="K3379" s="4"/>
      <c r="L3379" s="4"/>
      <c r="M3379" s="4"/>
      <c r="N3379" s="4"/>
      <c r="O3379" s="4"/>
    </row>
    <row r="3380" spans="2:15" x14ac:dyDescent="0.2">
      <c r="B3380" s="4"/>
      <c r="C3380" s="6"/>
      <c r="D3380" s="4"/>
      <c r="E3380" s="4"/>
      <c r="F3380" s="4"/>
      <c r="G3380" s="4"/>
      <c r="H3380" s="4"/>
      <c r="I3380" s="4"/>
      <c r="J3380" s="4"/>
      <c r="K3380" s="4"/>
      <c r="L3380" s="4"/>
      <c r="M3380" s="4"/>
      <c r="N3380" s="4"/>
      <c r="O3380" s="4"/>
    </row>
    <row r="3381" spans="2:15" x14ac:dyDescent="0.2">
      <c r="B3381" s="4"/>
      <c r="C3381" s="6"/>
      <c r="D3381" s="4"/>
      <c r="E3381" s="4"/>
      <c r="F3381" s="4"/>
      <c r="G3381" s="4"/>
      <c r="H3381" s="4"/>
      <c r="I3381" s="4"/>
      <c r="J3381" s="4"/>
      <c r="K3381" s="4"/>
      <c r="L3381" s="4"/>
      <c r="M3381" s="4"/>
      <c r="N3381" s="4"/>
      <c r="O3381" s="4"/>
    </row>
    <row r="3382" spans="2:15" x14ac:dyDescent="0.2">
      <c r="B3382" s="4"/>
      <c r="C3382" s="6"/>
      <c r="D3382" s="4"/>
      <c r="E3382" s="4"/>
      <c r="F3382" s="4"/>
      <c r="G3382" s="4"/>
      <c r="H3382" s="4"/>
      <c r="I3382" s="4"/>
      <c r="J3382" s="4"/>
      <c r="K3382" s="4"/>
      <c r="L3382" s="4"/>
      <c r="M3382" s="4"/>
      <c r="N3382" s="4"/>
      <c r="O3382" s="4"/>
    </row>
    <row r="3383" spans="2:15" x14ac:dyDescent="0.2">
      <c r="B3383" s="4"/>
      <c r="C3383" s="6"/>
      <c r="D3383" s="4"/>
      <c r="E3383" s="4"/>
      <c r="F3383" s="4"/>
      <c r="G3383" s="4"/>
      <c r="H3383" s="4"/>
      <c r="I3383" s="4"/>
      <c r="J3383" s="4"/>
      <c r="K3383" s="4"/>
      <c r="L3383" s="4"/>
      <c r="M3383" s="4"/>
      <c r="N3383" s="4"/>
      <c r="O3383" s="4"/>
    </row>
    <row r="3384" spans="2:15" x14ac:dyDescent="0.2">
      <c r="B3384" s="4"/>
      <c r="C3384" s="6"/>
      <c r="D3384" s="4"/>
      <c r="E3384" s="4"/>
      <c r="F3384" s="4"/>
      <c r="G3384" s="4"/>
      <c r="H3384" s="4"/>
      <c r="I3384" s="4"/>
      <c r="J3384" s="4"/>
      <c r="K3384" s="4"/>
      <c r="L3384" s="4"/>
      <c r="M3384" s="4"/>
      <c r="N3384" s="4"/>
      <c r="O3384" s="4"/>
    </row>
    <row r="3385" spans="2:15" x14ac:dyDescent="0.2">
      <c r="B3385" s="4"/>
      <c r="C3385" s="6"/>
      <c r="D3385" s="4"/>
      <c r="E3385" s="4"/>
      <c r="F3385" s="4"/>
      <c r="G3385" s="4"/>
      <c r="H3385" s="4"/>
      <c r="I3385" s="4"/>
      <c r="J3385" s="4"/>
      <c r="K3385" s="4"/>
      <c r="L3385" s="4"/>
      <c r="M3385" s="4"/>
      <c r="N3385" s="4"/>
      <c r="O3385" s="4"/>
    </row>
    <row r="3386" spans="2:15" x14ac:dyDescent="0.2">
      <c r="B3386" s="4"/>
      <c r="C3386" s="6"/>
      <c r="D3386" s="4"/>
      <c r="E3386" s="4"/>
      <c r="F3386" s="4"/>
      <c r="G3386" s="4"/>
      <c r="H3386" s="4"/>
      <c r="I3386" s="4"/>
      <c r="J3386" s="4"/>
      <c r="K3386" s="4"/>
      <c r="L3386" s="4"/>
      <c r="M3386" s="4"/>
      <c r="N3386" s="4"/>
      <c r="O3386" s="4"/>
    </row>
    <row r="3387" spans="2:15" x14ac:dyDescent="0.2">
      <c r="B3387" s="4"/>
      <c r="C3387" s="6"/>
      <c r="D3387" s="4"/>
      <c r="E3387" s="4"/>
      <c r="F3387" s="4"/>
      <c r="G3387" s="4"/>
      <c r="H3387" s="4"/>
      <c r="I3387" s="4"/>
      <c r="J3387" s="4"/>
      <c r="K3387" s="4"/>
      <c r="L3387" s="4"/>
      <c r="M3387" s="4"/>
      <c r="N3387" s="4"/>
      <c r="O3387" s="4"/>
    </row>
    <row r="3388" spans="2:15" x14ac:dyDescent="0.2">
      <c r="B3388" s="4"/>
      <c r="C3388" s="6"/>
      <c r="D3388" s="4"/>
      <c r="E3388" s="4"/>
      <c r="F3388" s="4"/>
      <c r="G3388" s="4"/>
      <c r="H3388" s="4"/>
      <c r="I3388" s="4"/>
      <c r="J3388" s="4"/>
      <c r="K3388" s="4"/>
      <c r="L3388" s="4"/>
      <c r="M3388" s="4"/>
      <c r="N3388" s="4"/>
      <c r="O3388" s="4"/>
    </row>
    <row r="3389" spans="2:15" x14ac:dyDescent="0.2">
      <c r="B3389" s="4"/>
      <c r="C3389" s="6"/>
      <c r="D3389" s="4"/>
      <c r="E3389" s="4"/>
      <c r="F3389" s="4"/>
      <c r="G3389" s="4"/>
      <c r="H3389" s="4"/>
      <c r="I3389" s="4"/>
      <c r="J3389" s="4"/>
      <c r="K3389" s="4"/>
      <c r="L3389" s="4"/>
      <c r="M3389" s="4"/>
      <c r="N3389" s="4"/>
      <c r="O3389" s="4"/>
    </row>
    <row r="3390" spans="2:15" x14ac:dyDescent="0.2">
      <c r="B3390" s="4"/>
      <c r="C3390" s="6"/>
      <c r="D3390" s="4"/>
      <c r="E3390" s="4"/>
      <c r="F3390" s="4"/>
      <c r="G3390" s="4"/>
      <c r="H3390" s="4"/>
      <c r="I3390" s="4"/>
      <c r="J3390" s="4"/>
      <c r="K3390" s="4"/>
      <c r="L3390" s="4"/>
      <c r="M3390" s="4"/>
      <c r="N3390" s="4"/>
      <c r="O3390" s="4"/>
    </row>
    <row r="3391" spans="2:15" x14ac:dyDescent="0.2">
      <c r="B3391" s="4"/>
      <c r="C3391" s="6"/>
      <c r="D3391" s="4"/>
      <c r="E3391" s="4"/>
      <c r="F3391" s="4"/>
      <c r="G3391" s="4"/>
      <c r="H3391" s="4"/>
      <c r="I3391" s="4"/>
      <c r="J3391" s="4"/>
      <c r="K3391" s="4"/>
      <c r="L3391" s="4"/>
      <c r="M3391" s="4"/>
      <c r="N3391" s="4"/>
      <c r="O3391" s="4"/>
    </row>
    <row r="3392" spans="2:15" x14ac:dyDescent="0.2">
      <c r="B3392" s="4"/>
      <c r="C3392" s="6"/>
      <c r="D3392" s="4"/>
      <c r="E3392" s="4"/>
      <c r="F3392" s="4"/>
      <c r="G3392" s="4"/>
      <c r="H3392" s="4"/>
      <c r="I3392" s="4"/>
      <c r="J3392" s="4"/>
      <c r="K3392" s="4"/>
      <c r="L3392" s="4"/>
      <c r="M3392" s="4"/>
      <c r="N3392" s="4"/>
      <c r="O3392" s="4"/>
    </row>
    <row r="3393" spans="2:15" x14ac:dyDescent="0.2">
      <c r="B3393" s="4"/>
      <c r="C3393" s="6"/>
      <c r="D3393" s="4"/>
      <c r="E3393" s="4"/>
      <c r="F3393" s="4"/>
      <c r="G3393" s="4"/>
      <c r="H3393" s="4"/>
      <c r="I3393" s="4"/>
      <c r="J3393" s="4"/>
      <c r="K3393" s="4"/>
      <c r="L3393" s="4"/>
      <c r="M3393" s="4"/>
      <c r="N3393" s="4"/>
      <c r="O3393" s="4"/>
    </row>
    <row r="3394" spans="2:15" x14ac:dyDescent="0.2">
      <c r="B3394" s="4"/>
      <c r="C3394" s="6"/>
      <c r="D3394" s="4"/>
      <c r="E3394" s="4"/>
      <c r="F3394" s="4"/>
      <c r="G3394" s="4"/>
      <c r="H3394" s="4"/>
      <c r="I3394" s="4"/>
      <c r="J3394" s="4"/>
      <c r="K3394" s="4"/>
      <c r="L3394" s="4"/>
      <c r="M3394" s="4"/>
      <c r="N3394" s="4"/>
      <c r="O3394" s="4"/>
    </row>
    <row r="3395" spans="2:15" x14ac:dyDescent="0.2">
      <c r="B3395" s="4"/>
      <c r="C3395" s="6"/>
      <c r="D3395" s="4"/>
      <c r="E3395" s="4"/>
      <c r="F3395" s="4"/>
      <c r="G3395" s="4"/>
      <c r="H3395" s="4"/>
      <c r="I3395" s="4"/>
      <c r="J3395" s="4"/>
      <c r="K3395" s="4"/>
      <c r="L3395" s="4"/>
      <c r="M3395" s="4"/>
      <c r="N3395" s="4"/>
      <c r="O3395" s="4"/>
    </row>
    <row r="3396" spans="2:15" x14ac:dyDescent="0.2">
      <c r="B3396" s="4"/>
      <c r="C3396" s="6"/>
      <c r="D3396" s="4"/>
      <c r="E3396" s="4"/>
      <c r="F3396" s="4"/>
      <c r="G3396" s="4"/>
      <c r="H3396" s="4"/>
      <c r="I3396" s="4"/>
      <c r="J3396" s="4"/>
      <c r="K3396" s="4"/>
      <c r="L3396" s="4"/>
      <c r="M3396" s="4"/>
      <c r="N3396" s="4"/>
      <c r="O3396" s="4"/>
    </row>
    <row r="3397" spans="2:15" x14ac:dyDescent="0.2">
      <c r="B3397" s="4"/>
      <c r="C3397" s="6"/>
      <c r="D3397" s="4"/>
      <c r="E3397" s="4"/>
      <c r="F3397" s="4"/>
      <c r="G3397" s="4"/>
      <c r="H3397" s="4"/>
      <c r="I3397" s="4"/>
      <c r="J3397" s="4"/>
      <c r="K3397" s="4"/>
      <c r="L3397" s="4"/>
      <c r="M3397" s="4"/>
      <c r="N3397" s="4"/>
      <c r="O3397" s="4"/>
    </row>
    <row r="3398" spans="2:15" x14ac:dyDescent="0.2">
      <c r="B3398" s="4"/>
      <c r="C3398" s="6"/>
      <c r="D3398" s="4"/>
      <c r="E3398" s="4"/>
      <c r="F3398" s="4"/>
      <c r="G3398" s="4"/>
      <c r="H3398" s="4"/>
      <c r="I3398" s="4"/>
      <c r="J3398" s="4"/>
      <c r="K3398" s="4"/>
      <c r="L3398" s="4"/>
      <c r="M3398" s="4"/>
      <c r="N3398" s="4"/>
      <c r="O3398" s="4"/>
    </row>
    <row r="3399" spans="2:15" x14ac:dyDescent="0.2">
      <c r="B3399" s="4"/>
      <c r="C3399" s="6"/>
      <c r="D3399" s="4"/>
      <c r="E3399" s="4"/>
      <c r="F3399" s="4"/>
      <c r="G3399" s="4"/>
      <c r="H3399" s="4"/>
      <c r="I3399" s="4"/>
      <c r="J3399" s="4"/>
      <c r="K3399" s="4"/>
      <c r="L3399" s="4"/>
      <c r="M3399" s="4"/>
      <c r="N3399" s="4"/>
      <c r="O3399" s="4"/>
    </row>
    <row r="3400" spans="2:15" x14ac:dyDescent="0.2">
      <c r="B3400" s="4"/>
      <c r="C3400" s="6"/>
      <c r="D3400" s="4"/>
      <c r="E3400" s="4"/>
      <c r="F3400" s="4"/>
      <c r="G3400" s="4"/>
      <c r="H3400" s="4"/>
      <c r="I3400" s="4"/>
      <c r="J3400" s="4"/>
      <c r="K3400" s="4"/>
      <c r="L3400" s="4"/>
      <c r="M3400" s="4"/>
      <c r="N3400" s="4"/>
      <c r="O3400" s="4"/>
    </row>
    <row r="3401" spans="2:15" x14ac:dyDescent="0.2">
      <c r="B3401" s="4"/>
      <c r="C3401" s="6"/>
      <c r="D3401" s="4"/>
      <c r="E3401" s="4"/>
      <c r="F3401" s="4"/>
      <c r="G3401" s="4"/>
      <c r="H3401" s="4"/>
      <c r="I3401" s="4"/>
      <c r="J3401" s="4"/>
      <c r="K3401" s="4"/>
      <c r="L3401" s="4"/>
      <c r="M3401" s="4"/>
      <c r="N3401" s="4"/>
      <c r="O3401" s="4"/>
    </row>
    <row r="3402" spans="2:15" x14ac:dyDescent="0.2">
      <c r="B3402" s="4"/>
      <c r="C3402" s="6"/>
      <c r="D3402" s="4"/>
      <c r="E3402" s="4"/>
      <c r="F3402" s="4"/>
      <c r="G3402" s="4"/>
      <c r="H3402" s="4"/>
      <c r="I3402" s="4"/>
      <c r="J3402" s="4"/>
      <c r="K3402" s="4"/>
      <c r="L3402" s="4"/>
      <c r="M3402" s="4"/>
      <c r="N3402" s="4"/>
      <c r="O3402" s="4"/>
    </row>
    <row r="3403" spans="2:15" x14ac:dyDescent="0.2">
      <c r="B3403" s="4"/>
      <c r="C3403" s="6"/>
      <c r="D3403" s="4"/>
      <c r="E3403" s="4"/>
      <c r="F3403" s="4"/>
      <c r="G3403" s="4"/>
      <c r="H3403" s="4"/>
      <c r="I3403" s="4"/>
      <c r="J3403" s="4"/>
      <c r="K3403" s="4"/>
      <c r="L3403" s="4"/>
      <c r="M3403" s="4"/>
      <c r="N3403" s="4"/>
      <c r="O3403" s="4"/>
    </row>
    <row r="3404" spans="2:15" x14ac:dyDescent="0.2">
      <c r="B3404" s="4"/>
      <c r="C3404" s="6"/>
      <c r="D3404" s="4"/>
      <c r="E3404" s="4"/>
      <c r="F3404" s="4"/>
      <c r="G3404" s="4"/>
      <c r="H3404" s="4"/>
      <c r="I3404" s="4"/>
      <c r="J3404" s="4"/>
      <c r="K3404" s="4"/>
      <c r="L3404" s="4"/>
      <c r="M3404" s="4"/>
      <c r="N3404" s="4"/>
      <c r="O3404" s="4"/>
    </row>
    <row r="3405" spans="2:15" x14ac:dyDescent="0.2">
      <c r="B3405" s="4"/>
      <c r="C3405" s="6"/>
      <c r="D3405" s="4"/>
      <c r="E3405" s="4"/>
      <c r="F3405" s="4"/>
      <c r="G3405" s="4"/>
      <c r="H3405" s="4"/>
      <c r="I3405" s="4"/>
      <c r="J3405" s="4"/>
      <c r="K3405" s="4"/>
      <c r="L3405" s="4"/>
      <c r="M3405" s="4"/>
      <c r="N3405" s="4"/>
      <c r="O3405" s="4"/>
    </row>
    <row r="3406" spans="2:15" x14ac:dyDescent="0.2">
      <c r="B3406" s="4"/>
      <c r="C3406" s="6"/>
      <c r="D3406" s="4"/>
      <c r="E3406" s="4"/>
      <c r="F3406" s="4"/>
      <c r="G3406" s="4"/>
      <c r="H3406" s="4"/>
      <c r="I3406" s="4"/>
      <c r="J3406" s="4"/>
      <c r="K3406" s="4"/>
      <c r="L3406" s="4"/>
      <c r="M3406" s="4"/>
      <c r="N3406" s="4"/>
      <c r="O3406" s="4"/>
    </row>
    <row r="3407" spans="2:15" x14ac:dyDescent="0.2">
      <c r="B3407" s="4"/>
      <c r="C3407" s="6"/>
      <c r="D3407" s="4"/>
      <c r="E3407" s="4"/>
      <c r="F3407" s="4"/>
      <c r="G3407" s="4"/>
      <c r="H3407" s="4"/>
      <c r="I3407" s="4"/>
      <c r="J3407" s="4"/>
      <c r="K3407" s="4"/>
      <c r="L3407" s="4"/>
      <c r="M3407" s="4"/>
      <c r="N3407" s="4"/>
      <c r="O3407" s="4"/>
    </row>
    <row r="3408" spans="2:15" x14ac:dyDescent="0.2">
      <c r="B3408" s="4"/>
      <c r="C3408" s="6"/>
      <c r="D3408" s="4"/>
      <c r="E3408" s="4"/>
      <c r="F3408" s="4"/>
      <c r="G3408" s="4"/>
      <c r="H3408" s="4"/>
      <c r="I3408" s="4"/>
      <c r="J3408" s="4"/>
      <c r="K3408" s="4"/>
      <c r="L3408" s="4"/>
      <c r="M3408" s="4"/>
      <c r="N3408" s="4"/>
      <c r="O3408" s="4"/>
    </row>
    <row r="3409" spans="2:15" x14ac:dyDescent="0.2">
      <c r="B3409" s="4"/>
      <c r="C3409" s="6"/>
      <c r="D3409" s="4"/>
      <c r="E3409" s="4"/>
      <c r="F3409" s="4"/>
      <c r="G3409" s="4"/>
      <c r="H3409" s="4"/>
      <c r="I3409" s="4"/>
      <c r="J3409" s="4"/>
      <c r="K3409" s="4"/>
      <c r="L3409" s="4"/>
      <c r="M3409" s="4"/>
      <c r="N3409" s="4"/>
      <c r="O3409" s="4"/>
    </row>
    <row r="3410" spans="2:15" x14ac:dyDescent="0.2">
      <c r="B3410" s="4"/>
      <c r="C3410" s="6"/>
      <c r="D3410" s="4"/>
      <c r="E3410" s="4"/>
      <c r="F3410" s="4"/>
      <c r="G3410" s="4"/>
      <c r="H3410" s="4"/>
      <c r="I3410" s="4"/>
      <c r="J3410" s="4"/>
      <c r="K3410" s="4"/>
      <c r="L3410" s="4"/>
      <c r="M3410" s="4"/>
      <c r="N3410" s="4"/>
      <c r="O3410" s="4"/>
    </row>
    <row r="3411" spans="2:15" x14ac:dyDescent="0.2">
      <c r="B3411" s="4"/>
      <c r="C3411" s="6"/>
      <c r="D3411" s="4"/>
      <c r="E3411" s="4"/>
      <c r="F3411" s="4"/>
      <c r="G3411" s="4"/>
      <c r="H3411" s="4"/>
      <c r="I3411" s="4"/>
      <c r="J3411" s="4"/>
      <c r="K3411" s="4"/>
      <c r="L3411" s="4"/>
      <c r="M3411" s="4"/>
      <c r="N3411" s="4"/>
      <c r="O3411" s="4"/>
    </row>
    <row r="3412" spans="2:15" x14ac:dyDescent="0.2">
      <c r="B3412" s="4"/>
      <c r="C3412" s="6"/>
      <c r="D3412" s="4"/>
      <c r="E3412" s="4"/>
      <c r="F3412" s="4"/>
      <c r="G3412" s="4"/>
      <c r="H3412" s="4"/>
      <c r="I3412" s="4"/>
      <c r="J3412" s="4"/>
      <c r="K3412" s="4"/>
      <c r="L3412" s="4"/>
      <c r="M3412" s="4"/>
      <c r="N3412" s="4"/>
      <c r="O3412" s="4"/>
    </row>
    <row r="3413" spans="2:15" x14ac:dyDescent="0.2">
      <c r="B3413" s="4"/>
      <c r="C3413" s="6"/>
      <c r="D3413" s="4"/>
      <c r="E3413" s="4"/>
      <c r="F3413" s="4"/>
      <c r="G3413" s="4"/>
      <c r="H3413" s="4"/>
      <c r="I3413" s="4"/>
      <c r="J3413" s="4"/>
      <c r="K3413" s="4"/>
      <c r="L3413" s="4"/>
      <c r="M3413" s="4"/>
      <c r="N3413" s="4"/>
      <c r="O3413" s="4"/>
    </row>
    <row r="3414" spans="2:15" x14ac:dyDescent="0.2">
      <c r="B3414" s="4"/>
      <c r="C3414" s="6"/>
      <c r="D3414" s="4"/>
      <c r="E3414" s="4"/>
      <c r="F3414" s="4"/>
      <c r="G3414" s="4"/>
      <c r="H3414" s="4"/>
      <c r="I3414" s="4"/>
      <c r="J3414" s="4"/>
      <c r="K3414" s="4"/>
      <c r="L3414" s="4"/>
      <c r="M3414" s="4"/>
      <c r="N3414" s="4"/>
      <c r="O3414" s="4"/>
    </row>
    <row r="3415" spans="2:15" x14ac:dyDescent="0.2">
      <c r="B3415" s="4"/>
      <c r="C3415" s="6"/>
      <c r="D3415" s="4"/>
      <c r="E3415" s="4"/>
      <c r="F3415" s="4"/>
      <c r="G3415" s="4"/>
      <c r="H3415" s="4"/>
      <c r="I3415" s="4"/>
      <c r="J3415" s="4"/>
      <c r="K3415" s="4"/>
      <c r="L3415" s="4"/>
      <c r="M3415" s="4"/>
      <c r="N3415" s="4"/>
      <c r="O3415" s="4"/>
    </row>
    <row r="3416" spans="2:15" x14ac:dyDescent="0.2">
      <c r="B3416" s="4"/>
      <c r="C3416" s="6"/>
      <c r="D3416" s="4"/>
      <c r="E3416" s="4"/>
      <c r="F3416" s="4"/>
      <c r="G3416" s="4"/>
      <c r="H3416" s="4"/>
      <c r="I3416" s="4"/>
      <c r="J3416" s="4"/>
      <c r="K3416" s="4"/>
      <c r="L3416" s="4"/>
      <c r="M3416" s="4"/>
      <c r="N3416" s="4"/>
      <c r="O3416" s="4"/>
    </row>
    <row r="3417" spans="2:15" x14ac:dyDescent="0.2">
      <c r="B3417" s="4"/>
      <c r="C3417" s="6"/>
      <c r="D3417" s="4"/>
      <c r="E3417" s="4"/>
      <c r="F3417" s="4"/>
      <c r="G3417" s="4"/>
      <c r="H3417" s="4"/>
      <c r="I3417" s="4"/>
      <c r="J3417" s="4"/>
      <c r="K3417" s="4"/>
      <c r="L3417" s="4"/>
      <c r="M3417" s="4"/>
      <c r="N3417" s="4"/>
      <c r="O3417" s="4"/>
    </row>
    <row r="3418" spans="2:15" x14ac:dyDescent="0.2">
      <c r="B3418" s="4"/>
      <c r="C3418" s="6"/>
      <c r="D3418" s="4"/>
      <c r="E3418" s="4"/>
      <c r="F3418" s="4"/>
      <c r="G3418" s="4"/>
      <c r="H3418" s="4"/>
      <c r="I3418" s="4"/>
      <c r="J3418" s="4"/>
      <c r="K3418" s="4"/>
      <c r="L3418" s="4"/>
      <c r="M3418" s="4"/>
      <c r="N3418" s="4"/>
      <c r="O3418" s="4"/>
    </row>
    <row r="3419" spans="2:15" x14ac:dyDescent="0.2">
      <c r="B3419" s="4"/>
      <c r="C3419" s="6"/>
      <c r="D3419" s="4"/>
      <c r="E3419" s="4"/>
      <c r="F3419" s="4"/>
      <c r="G3419" s="4"/>
      <c r="H3419" s="4"/>
      <c r="I3419" s="4"/>
      <c r="J3419" s="4"/>
      <c r="K3419" s="4"/>
      <c r="L3419" s="4"/>
      <c r="M3419" s="4"/>
      <c r="N3419" s="4"/>
      <c r="O3419" s="4"/>
    </row>
    <row r="3420" spans="2:15" x14ac:dyDescent="0.2">
      <c r="B3420" s="4"/>
      <c r="C3420" s="6"/>
      <c r="D3420" s="4"/>
      <c r="E3420" s="4"/>
      <c r="F3420" s="4"/>
      <c r="G3420" s="4"/>
      <c r="H3420" s="4"/>
      <c r="I3420" s="4"/>
      <c r="J3420" s="4"/>
      <c r="K3420" s="4"/>
      <c r="L3420" s="4"/>
      <c r="M3420" s="4"/>
      <c r="N3420" s="4"/>
      <c r="O3420" s="4"/>
    </row>
    <row r="3421" spans="2:15" x14ac:dyDescent="0.2">
      <c r="B3421" s="4"/>
      <c r="C3421" s="6"/>
      <c r="D3421" s="4"/>
      <c r="E3421" s="4"/>
      <c r="F3421" s="4"/>
      <c r="G3421" s="4"/>
      <c r="H3421" s="4"/>
      <c r="I3421" s="4"/>
      <c r="J3421" s="4"/>
      <c r="K3421" s="4"/>
      <c r="L3421" s="4"/>
      <c r="M3421" s="4"/>
      <c r="N3421" s="4"/>
      <c r="O3421" s="4"/>
    </row>
    <row r="3422" spans="2:15" x14ac:dyDescent="0.2">
      <c r="B3422" s="4"/>
      <c r="C3422" s="6"/>
      <c r="D3422" s="4"/>
      <c r="E3422" s="4"/>
      <c r="F3422" s="4"/>
      <c r="G3422" s="4"/>
      <c r="H3422" s="4"/>
      <c r="I3422" s="4"/>
      <c r="J3422" s="4"/>
      <c r="K3422" s="4"/>
      <c r="L3422" s="4"/>
      <c r="M3422" s="4"/>
      <c r="N3422" s="4"/>
      <c r="O3422" s="4"/>
    </row>
    <row r="3423" spans="2:15" x14ac:dyDescent="0.2">
      <c r="B3423" s="4"/>
      <c r="C3423" s="6"/>
      <c r="D3423" s="4"/>
      <c r="E3423" s="4"/>
      <c r="F3423" s="4"/>
      <c r="G3423" s="4"/>
      <c r="H3423" s="4"/>
      <c r="I3423" s="4"/>
      <c r="J3423" s="4"/>
      <c r="K3423" s="4"/>
      <c r="L3423" s="4"/>
      <c r="M3423" s="4"/>
      <c r="N3423" s="4"/>
      <c r="O3423" s="4"/>
    </row>
    <row r="3424" spans="2:15" x14ac:dyDescent="0.2">
      <c r="B3424" s="4"/>
      <c r="C3424" s="6"/>
      <c r="D3424" s="4"/>
      <c r="E3424" s="4"/>
      <c r="F3424" s="4"/>
      <c r="G3424" s="4"/>
      <c r="H3424" s="4"/>
      <c r="I3424" s="4"/>
      <c r="J3424" s="4"/>
      <c r="K3424" s="4"/>
      <c r="L3424" s="4"/>
      <c r="M3424" s="4"/>
      <c r="N3424" s="4"/>
      <c r="O3424" s="4"/>
    </row>
    <row r="3425" spans="2:15" x14ac:dyDescent="0.2">
      <c r="B3425" s="4"/>
      <c r="C3425" s="6"/>
      <c r="D3425" s="4"/>
      <c r="E3425" s="4"/>
      <c r="F3425" s="4"/>
      <c r="G3425" s="4"/>
      <c r="H3425" s="4"/>
      <c r="I3425" s="4"/>
      <c r="J3425" s="4"/>
      <c r="K3425" s="4"/>
      <c r="L3425" s="4"/>
      <c r="M3425" s="4"/>
      <c r="N3425" s="4"/>
      <c r="O3425" s="4"/>
    </row>
    <row r="3426" spans="2:15" x14ac:dyDescent="0.2">
      <c r="B3426" s="4"/>
      <c r="C3426" s="6"/>
      <c r="D3426" s="4"/>
      <c r="E3426" s="4"/>
      <c r="F3426" s="4"/>
      <c r="G3426" s="4"/>
      <c r="H3426" s="4"/>
      <c r="I3426" s="4"/>
      <c r="J3426" s="4"/>
      <c r="K3426" s="4"/>
      <c r="L3426" s="4"/>
      <c r="M3426" s="4"/>
      <c r="N3426" s="4"/>
      <c r="O3426" s="4"/>
    </row>
    <row r="3427" spans="2:15" x14ac:dyDescent="0.2">
      <c r="B3427" s="4"/>
      <c r="C3427" s="6"/>
      <c r="D3427" s="4"/>
      <c r="E3427" s="4"/>
      <c r="F3427" s="4"/>
      <c r="G3427" s="4"/>
      <c r="H3427" s="4"/>
      <c r="I3427" s="4"/>
      <c r="J3427" s="4"/>
      <c r="K3427" s="4"/>
      <c r="L3427" s="4"/>
      <c r="M3427" s="4"/>
      <c r="N3427" s="4"/>
      <c r="O3427" s="4"/>
    </row>
    <row r="3428" spans="2:15" x14ac:dyDescent="0.2">
      <c r="B3428" s="4"/>
      <c r="C3428" s="6"/>
      <c r="D3428" s="4"/>
      <c r="E3428" s="4"/>
      <c r="F3428" s="4"/>
      <c r="G3428" s="4"/>
      <c r="H3428" s="4"/>
      <c r="I3428" s="4"/>
      <c r="J3428" s="4"/>
      <c r="K3428" s="4"/>
      <c r="L3428" s="4"/>
      <c r="M3428" s="4"/>
      <c r="N3428" s="4"/>
      <c r="O3428" s="4"/>
    </row>
    <row r="3429" spans="2:15" x14ac:dyDescent="0.2">
      <c r="B3429" s="4"/>
      <c r="C3429" s="6"/>
      <c r="D3429" s="4"/>
      <c r="E3429" s="4"/>
      <c r="F3429" s="4"/>
      <c r="G3429" s="4"/>
      <c r="H3429" s="4"/>
      <c r="I3429" s="4"/>
      <c r="J3429" s="4"/>
      <c r="K3429" s="4"/>
      <c r="L3429" s="4"/>
      <c r="M3429" s="4"/>
      <c r="N3429" s="4"/>
      <c r="O3429" s="4"/>
    </row>
    <row r="3430" spans="2:15" x14ac:dyDescent="0.2">
      <c r="B3430" s="4"/>
      <c r="C3430" s="6"/>
      <c r="D3430" s="4"/>
      <c r="E3430" s="4"/>
      <c r="F3430" s="4"/>
      <c r="G3430" s="4"/>
      <c r="H3430" s="4"/>
      <c r="I3430" s="4"/>
      <c r="J3430" s="4"/>
      <c r="K3430" s="4"/>
      <c r="L3430" s="4"/>
      <c r="M3430" s="4"/>
      <c r="N3430" s="4"/>
      <c r="O3430" s="4"/>
    </row>
    <row r="3431" spans="2:15" x14ac:dyDescent="0.2">
      <c r="B3431" s="4"/>
      <c r="C3431" s="6"/>
      <c r="D3431" s="4"/>
      <c r="E3431" s="4"/>
      <c r="F3431" s="4"/>
      <c r="G3431" s="4"/>
      <c r="H3431" s="4"/>
      <c r="I3431" s="4"/>
      <c r="J3431" s="4"/>
      <c r="K3431" s="4"/>
      <c r="L3431" s="4"/>
      <c r="M3431" s="4"/>
      <c r="N3431" s="4"/>
      <c r="O3431" s="4"/>
    </row>
    <row r="3432" spans="2:15" x14ac:dyDescent="0.2">
      <c r="B3432" s="4"/>
      <c r="C3432" s="6"/>
      <c r="D3432" s="4"/>
      <c r="E3432" s="4"/>
      <c r="F3432" s="4"/>
      <c r="G3432" s="4"/>
      <c r="H3432" s="4"/>
      <c r="I3432" s="4"/>
      <c r="J3432" s="4"/>
      <c r="K3432" s="4"/>
      <c r="L3432" s="4"/>
      <c r="M3432" s="4"/>
      <c r="N3432" s="4"/>
      <c r="O3432" s="4"/>
    </row>
    <row r="3433" spans="2:15" x14ac:dyDescent="0.2">
      <c r="B3433" s="4"/>
      <c r="C3433" s="6"/>
      <c r="D3433" s="4"/>
      <c r="E3433" s="4"/>
      <c r="F3433" s="4"/>
      <c r="G3433" s="4"/>
      <c r="H3433" s="4"/>
      <c r="I3433" s="4"/>
      <c r="J3433" s="4"/>
      <c r="K3433" s="4"/>
      <c r="L3433" s="4"/>
      <c r="M3433" s="4"/>
      <c r="N3433" s="4"/>
      <c r="O3433" s="4"/>
    </row>
    <row r="3434" spans="2:15" x14ac:dyDescent="0.2">
      <c r="B3434" s="4"/>
      <c r="C3434" s="6"/>
      <c r="D3434" s="4"/>
      <c r="E3434" s="4"/>
      <c r="F3434" s="4"/>
      <c r="G3434" s="4"/>
      <c r="H3434" s="4"/>
      <c r="I3434" s="4"/>
      <c r="J3434" s="4"/>
      <c r="K3434" s="4"/>
      <c r="L3434" s="4"/>
      <c r="M3434" s="4"/>
      <c r="N3434" s="4"/>
      <c r="O3434" s="4"/>
    </row>
    <row r="3435" spans="2:15" x14ac:dyDescent="0.2">
      <c r="B3435" s="4"/>
      <c r="C3435" s="6"/>
      <c r="D3435" s="4"/>
      <c r="E3435" s="4"/>
      <c r="F3435" s="4"/>
      <c r="G3435" s="4"/>
      <c r="H3435" s="4"/>
      <c r="I3435" s="4"/>
      <c r="J3435" s="4"/>
      <c r="K3435" s="4"/>
      <c r="L3435" s="4"/>
      <c r="M3435" s="4"/>
      <c r="N3435" s="4"/>
      <c r="O3435" s="4"/>
    </row>
    <row r="3436" spans="2:15" x14ac:dyDescent="0.2">
      <c r="B3436" s="4"/>
      <c r="C3436" s="6"/>
      <c r="D3436" s="4"/>
      <c r="E3436" s="4"/>
      <c r="F3436" s="4"/>
      <c r="G3436" s="4"/>
      <c r="H3436" s="4"/>
      <c r="I3436" s="4"/>
      <c r="J3436" s="4"/>
      <c r="K3436" s="4"/>
      <c r="L3436" s="4"/>
      <c r="M3436" s="4"/>
      <c r="N3436" s="4"/>
      <c r="O3436" s="4"/>
    </row>
    <row r="3437" spans="2:15" x14ac:dyDescent="0.2">
      <c r="B3437" s="4"/>
      <c r="C3437" s="6"/>
      <c r="D3437" s="4"/>
      <c r="E3437" s="4"/>
      <c r="F3437" s="4"/>
      <c r="G3437" s="4"/>
      <c r="H3437" s="4"/>
      <c r="I3437" s="4"/>
      <c r="J3437" s="4"/>
      <c r="K3437" s="4"/>
      <c r="L3437" s="4"/>
      <c r="M3437" s="4"/>
      <c r="N3437" s="4"/>
      <c r="O3437" s="4"/>
    </row>
    <row r="3438" spans="2:15" x14ac:dyDescent="0.2">
      <c r="B3438" s="4"/>
      <c r="C3438" s="6"/>
      <c r="D3438" s="4"/>
      <c r="E3438" s="4"/>
      <c r="F3438" s="4"/>
      <c r="G3438" s="4"/>
      <c r="H3438" s="4"/>
      <c r="I3438" s="4"/>
      <c r="J3438" s="4"/>
      <c r="K3438" s="4"/>
      <c r="L3438" s="4"/>
      <c r="M3438" s="4"/>
      <c r="N3438" s="4"/>
      <c r="O3438" s="4"/>
    </row>
    <row r="3439" spans="2:15" x14ac:dyDescent="0.2">
      <c r="B3439" s="4"/>
      <c r="C3439" s="6"/>
      <c r="D3439" s="4"/>
      <c r="E3439" s="4"/>
      <c r="F3439" s="4"/>
      <c r="G3439" s="4"/>
      <c r="H3439" s="4"/>
      <c r="I3439" s="4"/>
      <c r="J3439" s="4"/>
      <c r="K3439" s="4"/>
      <c r="L3439" s="4"/>
      <c r="M3439" s="4"/>
      <c r="N3439" s="4"/>
      <c r="O3439" s="4"/>
    </row>
    <row r="3440" spans="2:15" x14ac:dyDescent="0.2">
      <c r="B3440" s="4"/>
      <c r="C3440" s="6"/>
      <c r="D3440" s="4"/>
      <c r="E3440" s="4"/>
      <c r="F3440" s="4"/>
      <c r="G3440" s="4"/>
      <c r="H3440" s="4"/>
      <c r="I3440" s="4"/>
      <c r="J3440" s="4"/>
      <c r="K3440" s="4"/>
      <c r="L3440" s="4"/>
      <c r="M3440" s="4"/>
      <c r="N3440" s="4"/>
      <c r="O3440" s="4"/>
    </row>
    <row r="3441" spans="2:15" x14ac:dyDescent="0.2">
      <c r="B3441" s="4"/>
      <c r="C3441" s="6"/>
      <c r="D3441" s="4"/>
      <c r="E3441" s="4"/>
      <c r="F3441" s="4"/>
      <c r="G3441" s="4"/>
      <c r="H3441" s="4"/>
      <c r="I3441" s="4"/>
      <c r="J3441" s="4"/>
      <c r="K3441" s="4"/>
      <c r="L3441" s="4"/>
      <c r="M3441" s="4"/>
      <c r="N3441" s="4"/>
      <c r="O3441" s="4"/>
    </row>
    <row r="3442" spans="2:15" x14ac:dyDescent="0.2">
      <c r="B3442" s="4"/>
      <c r="C3442" s="6"/>
      <c r="D3442" s="4"/>
      <c r="E3442" s="4"/>
      <c r="F3442" s="4"/>
      <c r="G3442" s="4"/>
      <c r="H3442" s="4"/>
      <c r="I3442" s="4"/>
      <c r="J3442" s="4"/>
      <c r="K3442" s="4"/>
      <c r="L3442" s="4"/>
      <c r="M3442" s="4"/>
      <c r="N3442" s="4"/>
      <c r="O3442" s="4"/>
    </row>
    <row r="3443" spans="2:15" x14ac:dyDescent="0.2">
      <c r="B3443" s="4"/>
      <c r="C3443" s="6"/>
      <c r="D3443" s="4"/>
      <c r="E3443" s="4"/>
      <c r="F3443" s="4"/>
      <c r="G3443" s="4"/>
      <c r="H3443" s="4"/>
      <c r="I3443" s="4"/>
      <c r="J3443" s="4"/>
      <c r="K3443" s="4"/>
      <c r="L3443" s="4"/>
      <c r="M3443" s="4"/>
      <c r="N3443" s="4"/>
      <c r="O3443" s="4"/>
    </row>
    <row r="3444" spans="2:15" x14ac:dyDescent="0.2">
      <c r="B3444" s="4"/>
      <c r="C3444" s="6"/>
      <c r="D3444" s="4"/>
      <c r="E3444" s="4"/>
      <c r="F3444" s="4"/>
      <c r="G3444" s="4"/>
      <c r="H3444" s="4"/>
      <c r="I3444" s="4"/>
      <c r="J3444" s="4"/>
      <c r="K3444" s="4"/>
      <c r="L3444" s="4"/>
      <c r="M3444" s="4"/>
      <c r="N3444" s="4"/>
      <c r="O3444" s="4"/>
    </row>
    <row r="3445" spans="2:15" x14ac:dyDescent="0.2">
      <c r="B3445" s="4"/>
      <c r="C3445" s="6"/>
      <c r="D3445" s="4"/>
      <c r="E3445" s="4"/>
      <c r="F3445" s="4"/>
      <c r="G3445" s="4"/>
      <c r="H3445" s="4"/>
      <c r="I3445" s="4"/>
      <c r="J3445" s="4"/>
      <c r="K3445" s="4"/>
      <c r="L3445" s="4"/>
      <c r="M3445" s="4"/>
      <c r="N3445" s="4"/>
      <c r="O3445" s="4"/>
    </row>
    <row r="3446" spans="2:15" x14ac:dyDescent="0.2">
      <c r="B3446" s="4"/>
      <c r="C3446" s="6"/>
      <c r="D3446" s="4"/>
      <c r="E3446" s="4"/>
      <c r="F3446" s="4"/>
      <c r="G3446" s="4"/>
      <c r="H3446" s="4"/>
      <c r="I3446" s="4"/>
      <c r="J3446" s="4"/>
      <c r="K3446" s="4"/>
      <c r="L3446" s="4"/>
      <c r="M3446" s="4"/>
      <c r="N3446" s="4"/>
      <c r="O3446" s="4"/>
    </row>
    <row r="3447" spans="2:15" x14ac:dyDescent="0.2">
      <c r="B3447" s="4"/>
      <c r="C3447" s="6"/>
      <c r="D3447" s="4"/>
      <c r="E3447" s="4"/>
      <c r="F3447" s="4"/>
      <c r="G3447" s="4"/>
      <c r="H3447" s="4"/>
      <c r="I3447" s="4"/>
      <c r="J3447" s="4"/>
      <c r="K3447" s="4"/>
      <c r="L3447" s="4"/>
      <c r="M3447" s="4"/>
      <c r="N3447" s="4"/>
      <c r="O3447" s="4"/>
    </row>
    <row r="3448" spans="2:15" x14ac:dyDescent="0.2">
      <c r="B3448" s="4"/>
      <c r="C3448" s="6"/>
      <c r="D3448" s="4"/>
      <c r="E3448" s="4"/>
      <c r="F3448" s="4"/>
      <c r="G3448" s="4"/>
      <c r="H3448" s="4"/>
      <c r="I3448" s="4"/>
      <c r="J3448" s="4"/>
      <c r="K3448" s="4"/>
      <c r="L3448" s="4"/>
      <c r="M3448" s="4"/>
      <c r="N3448" s="4"/>
      <c r="O3448" s="4"/>
    </row>
    <row r="3449" spans="2:15" x14ac:dyDescent="0.2">
      <c r="B3449" s="4"/>
      <c r="C3449" s="6"/>
      <c r="D3449" s="4"/>
      <c r="E3449" s="4"/>
      <c r="F3449" s="4"/>
      <c r="G3449" s="4"/>
      <c r="H3449" s="4"/>
      <c r="I3449" s="4"/>
      <c r="J3449" s="4"/>
      <c r="K3449" s="4"/>
      <c r="L3449" s="4"/>
      <c r="M3449" s="4"/>
      <c r="N3449" s="4"/>
      <c r="O3449" s="4"/>
    </row>
    <row r="3450" spans="2:15" x14ac:dyDescent="0.2">
      <c r="B3450" s="4"/>
      <c r="C3450" s="6"/>
      <c r="D3450" s="4"/>
      <c r="E3450" s="4"/>
      <c r="F3450" s="4"/>
      <c r="G3450" s="4"/>
      <c r="H3450" s="4"/>
      <c r="I3450" s="4"/>
      <c r="J3450" s="4"/>
      <c r="K3450" s="4"/>
      <c r="L3450" s="4"/>
      <c r="M3450" s="4"/>
      <c r="N3450" s="4"/>
      <c r="O3450" s="4"/>
    </row>
    <row r="3451" spans="2:15" x14ac:dyDescent="0.2">
      <c r="B3451" s="4"/>
      <c r="C3451" s="6"/>
      <c r="D3451" s="4"/>
      <c r="E3451" s="4"/>
      <c r="F3451" s="4"/>
      <c r="G3451" s="4"/>
      <c r="H3451" s="4"/>
      <c r="I3451" s="4"/>
      <c r="J3451" s="4"/>
      <c r="K3451" s="4"/>
      <c r="L3451" s="4"/>
      <c r="M3451" s="4"/>
      <c r="N3451" s="4"/>
      <c r="O3451" s="4"/>
    </row>
    <row r="3452" spans="2:15" x14ac:dyDescent="0.2">
      <c r="B3452" s="4"/>
      <c r="C3452" s="6"/>
      <c r="D3452" s="4"/>
      <c r="E3452" s="4"/>
      <c r="F3452" s="4"/>
      <c r="G3452" s="4"/>
      <c r="H3452" s="4"/>
      <c r="I3452" s="4"/>
      <c r="J3452" s="4"/>
      <c r="K3452" s="4"/>
      <c r="L3452" s="4"/>
      <c r="M3452" s="4"/>
      <c r="N3452" s="4"/>
      <c r="O3452" s="4"/>
    </row>
    <row r="3453" spans="2:15" x14ac:dyDescent="0.2">
      <c r="B3453" s="4"/>
      <c r="C3453" s="6"/>
      <c r="D3453" s="4"/>
      <c r="E3453" s="4"/>
      <c r="F3453" s="4"/>
      <c r="G3453" s="4"/>
      <c r="H3453" s="4"/>
      <c r="I3453" s="4"/>
      <c r="J3453" s="4"/>
      <c r="K3453" s="4"/>
      <c r="L3453" s="4"/>
      <c r="M3453" s="4"/>
      <c r="N3453" s="4"/>
      <c r="O3453" s="4"/>
    </row>
    <row r="3454" spans="2:15" x14ac:dyDescent="0.2">
      <c r="B3454" s="4"/>
      <c r="C3454" s="6"/>
      <c r="D3454" s="4"/>
      <c r="E3454" s="4"/>
      <c r="F3454" s="4"/>
      <c r="G3454" s="4"/>
      <c r="H3454" s="4"/>
      <c r="I3454" s="4"/>
      <c r="J3454" s="4"/>
      <c r="K3454" s="4"/>
      <c r="L3454" s="4"/>
      <c r="M3454" s="4"/>
      <c r="N3454" s="4"/>
      <c r="O3454" s="4"/>
    </row>
    <row r="3455" spans="2:15" x14ac:dyDescent="0.2">
      <c r="B3455" s="4"/>
      <c r="C3455" s="6"/>
      <c r="D3455" s="4"/>
      <c r="E3455" s="4"/>
      <c r="F3455" s="4"/>
      <c r="G3455" s="4"/>
      <c r="H3455" s="4"/>
      <c r="I3455" s="4"/>
      <c r="J3455" s="4"/>
      <c r="K3455" s="4"/>
      <c r="L3455" s="4"/>
      <c r="M3455" s="4"/>
      <c r="N3455" s="4"/>
      <c r="O3455" s="4"/>
    </row>
    <row r="3456" spans="2:15" x14ac:dyDescent="0.2">
      <c r="B3456" s="4"/>
      <c r="C3456" s="6"/>
      <c r="D3456" s="4"/>
      <c r="E3456" s="4"/>
      <c r="F3456" s="4"/>
      <c r="G3456" s="4"/>
      <c r="H3456" s="4"/>
      <c r="I3456" s="4"/>
      <c r="J3456" s="4"/>
      <c r="K3456" s="4"/>
      <c r="L3456" s="4"/>
      <c r="M3456" s="4"/>
      <c r="N3456" s="4"/>
      <c r="O3456" s="4"/>
    </row>
    <row r="3457" spans="2:15" x14ac:dyDescent="0.2">
      <c r="B3457" s="4"/>
      <c r="C3457" s="6"/>
      <c r="D3457" s="4"/>
      <c r="E3457" s="4"/>
      <c r="F3457" s="4"/>
      <c r="G3457" s="4"/>
      <c r="H3457" s="4"/>
      <c r="I3457" s="4"/>
      <c r="J3457" s="4"/>
      <c r="K3457" s="4"/>
      <c r="L3457" s="4"/>
      <c r="M3457" s="4"/>
      <c r="N3457" s="4"/>
      <c r="O3457" s="4"/>
    </row>
    <row r="3458" spans="2:15" x14ac:dyDescent="0.2">
      <c r="B3458" s="4"/>
      <c r="C3458" s="6"/>
      <c r="D3458" s="4"/>
      <c r="E3458" s="4"/>
      <c r="F3458" s="4"/>
      <c r="G3458" s="4"/>
      <c r="H3458" s="4"/>
      <c r="I3458" s="4"/>
      <c r="J3458" s="4"/>
      <c r="K3458" s="4"/>
      <c r="L3458" s="4"/>
      <c r="M3458" s="4"/>
      <c r="N3458" s="4"/>
      <c r="O3458" s="4"/>
    </row>
    <row r="3459" spans="2:15" x14ac:dyDescent="0.2">
      <c r="B3459" s="4"/>
      <c r="C3459" s="6"/>
      <c r="D3459" s="4"/>
      <c r="E3459" s="4"/>
      <c r="F3459" s="4"/>
      <c r="G3459" s="4"/>
      <c r="H3459" s="4"/>
      <c r="I3459" s="4"/>
      <c r="J3459" s="4"/>
      <c r="K3459" s="4"/>
      <c r="L3459" s="4"/>
      <c r="M3459" s="4"/>
      <c r="N3459" s="4"/>
      <c r="O3459" s="4"/>
    </row>
    <row r="3460" spans="2:15" x14ac:dyDescent="0.2">
      <c r="B3460" s="4"/>
      <c r="C3460" s="6"/>
      <c r="D3460" s="4"/>
      <c r="E3460" s="4"/>
      <c r="F3460" s="4"/>
      <c r="G3460" s="4"/>
      <c r="H3460" s="4"/>
      <c r="I3460" s="4"/>
      <c r="J3460" s="4"/>
      <c r="K3460" s="4"/>
      <c r="L3460" s="4"/>
      <c r="M3460" s="4"/>
      <c r="N3460" s="4"/>
      <c r="O3460" s="4"/>
    </row>
    <row r="3461" spans="2:15" x14ac:dyDescent="0.2">
      <c r="B3461" s="4"/>
      <c r="C3461" s="6"/>
      <c r="D3461" s="4"/>
      <c r="E3461" s="4"/>
      <c r="F3461" s="4"/>
      <c r="G3461" s="4"/>
      <c r="H3461" s="4"/>
      <c r="I3461" s="4"/>
      <c r="J3461" s="4"/>
      <c r="K3461" s="4"/>
      <c r="L3461" s="4"/>
      <c r="M3461" s="4"/>
      <c r="N3461" s="4"/>
      <c r="O3461" s="4"/>
    </row>
    <row r="3462" spans="2:15" x14ac:dyDescent="0.2">
      <c r="B3462" s="4"/>
      <c r="C3462" s="6"/>
      <c r="D3462" s="4"/>
      <c r="E3462" s="4"/>
      <c r="F3462" s="4"/>
      <c r="G3462" s="4"/>
      <c r="H3462" s="4"/>
      <c r="I3462" s="4"/>
      <c r="J3462" s="4"/>
      <c r="K3462" s="4"/>
      <c r="L3462" s="4"/>
      <c r="M3462" s="4"/>
      <c r="N3462" s="4"/>
      <c r="O3462" s="4"/>
    </row>
    <row r="3463" spans="2:15" x14ac:dyDescent="0.2">
      <c r="B3463" s="4"/>
      <c r="C3463" s="6"/>
      <c r="D3463" s="4"/>
      <c r="E3463" s="4"/>
      <c r="F3463" s="4"/>
      <c r="G3463" s="4"/>
      <c r="H3463" s="4"/>
      <c r="I3463" s="4"/>
      <c r="J3463" s="4"/>
      <c r="K3463" s="4"/>
      <c r="L3463" s="4"/>
      <c r="M3463" s="4"/>
      <c r="N3463" s="4"/>
      <c r="O3463" s="4"/>
    </row>
    <row r="3464" spans="2:15" x14ac:dyDescent="0.2">
      <c r="B3464" s="4"/>
      <c r="C3464" s="6"/>
      <c r="D3464" s="4"/>
      <c r="E3464" s="4"/>
      <c r="F3464" s="4"/>
      <c r="G3464" s="4"/>
      <c r="H3464" s="4"/>
      <c r="I3464" s="4"/>
      <c r="J3464" s="4"/>
      <c r="K3464" s="4"/>
      <c r="L3464" s="4"/>
      <c r="M3464" s="4"/>
      <c r="N3464" s="4"/>
      <c r="O3464" s="4"/>
    </row>
    <row r="3465" spans="2:15" x14ac:dyDescent="0.2">
      <c r="B3465" s="4"/>
      <c r="C3465" s="6"/>
      <c r="D3465" s="4"/>
      <c r="E3465" s="4"/>
      <c r="F3465" s="4"/>
      <c r="G3465" s="4"/>
      <c r="H3465" s="4"/>
      <c r="I3465" s="4"/>
      <c r="J3465" s="4"/>
      <c r="K3465" s="4"/>
      <c r="L3465" s="4"/>
      <c r="M3465" s="4"/>
      <c r="N3465" s="4"/>
      <c r="O3465" s="4"/>
    </row>
    <row r="3466" spans="2:15" x14ac:dyDescent="0.2">
      <c r="B3466" s="4"/>
      <c r="C3466" s="6"/>
      <c r="D3466" s="4"/>
      <c r="E3466" s="4"/>
      <c r="F3466" s="4"/>
      <c r="G3466" s="4"/>
      <c r="H3466" s="4"/>
      <c r="I3466" s="4"/>
      <c r="J3466" s="4"/>
      <c r="K3466" s="4"/>
      <c r="L3466" s="4"/>
      <c r="M3466" s="4"/>
      <c r="N3466" s="4"/>
      <c r="O3466" s="4"/>
    </row>
    <row r="3467" spans="2:15" x14ac:dyDescent="0.2">
      <c r="B3467" s="4"/>
      <c r="C3467" s="6"/>
      <c r="D3467" s="4"/>
      <c r="E3467" s="4"/>
      <c r="F3467" s="4"/>
      <c r="G3467" s="4"/>
      <c r="H3467" s="4"/>
      <c r="I3467" s="4"/>
      <c r="J3467" s="4"/>
      <c r="K3467" s="4"/>
      <c r="L3467" s="4"/>
      <c r="M3467" s="4"/>
      <c r="N3467" s="4"/>
      <c r="O3467" s="4"/>
    </row>
    <row r="3468" spans="2:15" x14ac:dyDescent="0.2">
      <c r="B3468" s="4"/>
      <c r="C3468" s="6"/>
      <c r="D3468" s="4"/>
      <c r="E3468" s="4"/>
      <c r="F3468" s="4"/>
      <c r="G3468" s="4"/>
      <c r="H3468" s="4"/>
      <c r="I3468" s="4"/>
      <c r="J3468" s="4"/>
      <c r="K3468" s="4"/>
      <c r="L3468" s="4"/>
      <c r="M3468" s="4"/>
      <c r="N3468" s="4"/>
      <c r="O3468" s="4"/>
    </row>
    <row r="3469" spans="2:15" x14ac:dyDescent="0.2">
      <c r="B3469" s="4"/>
      <c r="C3469" s="6"/>
      <c r="D3469" s="4"/>
      <c r="E3469" s="4"/>
      <c r="F3469" s="4"/>
      <c r="G3469" s="4"/>
      <c r="H3469" s="4"/>
      <c r="I3469" s="4"/>
      <c r="J3469" s="4"/>
      <c r="K3469" s="4"/>
      <c r="L3469" s="4"/>
      <c r="M3469" s="4"/>
      <c r="N3469" s="4"/>
      <c r="O3469" s="4"/>
    </row>
    <row r="3470" spans="2:15" x14ac:dyDescent="0.2">
      <c r="B3470" s="4"/>
      <c r="C3470" s="6"/>
      <c r="D3470" s="4"/>
      <c r="E3470" s="4"/>
      <c r="F3470" s="4"/>
      <c r="G3470" s="4"/>
      <c r="H3470" s="4"/>
      <c r="I3470" s="4"/>
      <c r="J3470" s="4"/>
      <c r="K3470" s="4"/>
      <c r="L3470" s="4"/>
      <c r="M3470" s="4"/>
      <c r="N3470" s="4"/>
      <c r="O3470" s="4"/>
    </row>
    <row r="3471" spans="2:15" x14ac:dyDescent="0.2">
      <c r="B3471" s="4"/>
      <c r="C3471" s="6"/>
      <c r="D3471" s="4"/>
      <c r="E3471" s="4"/>
      <c r="F3471" s="4"/>
      <c r="G3471" s="4"/>
      <c r="H3471" s="4"/>
      <c r="I3471" s="4"/>
      <c r="J3471" s="4"/>
      <c r="K3471" s="4"/>
      <c r="L3471" s="4"/>
      <c r="M3471" s="4"/>
      <c r="N3471" s="4"/>
      <c r="O3471" s="4"/>
    </row>
    <row r="3472" spans="2:15" x14ac:dyDescent="0.2">
      <c r="B3472" s="4"/>
      <c r="C3472" s="6"/>
      <c r="D3472" s="4"/>
      <c r="E3472" s="4"/>
      <c r="F3472" s="4"/>
      <c r="G3472" s="4"/>
      <c r="H3472" s="4"/>
      <c r="I3472" s="4"/>
      <c r="J3472" s="4"/>
      <c r="K3472" s="4"/>
      <c r="L3472" s="4"/>
      <c r="M3472" s="4"/>
      <c r="N3472" s="4"/>
      <c r="O3472" s="4"/>
    </row>
    <row r="3473" spans="2:15" x14ac:dyDescent="0.2">
      <c r="B3473" s="4"/>
      <c r="C3473" s="6"/>
      <c r="D3473" s="4"/>
      <c r="E3473" s="4"/>
      <c r="F3473" s="4"/>
      <c r="G3473" s="4"/>
      <c r="H3473" s="4"/>
      <c r="I3473" s="4"/>
      <c r="J3473" s="4"/>
      <c r="K3473" s="4"/>
      <c r="L3473" s="4"/>
      <c r="M3473" s="4"/>
      <c r="N3473" s="4"/>
      <c r="O3473" s="4"/>
    </row>
    <row r="3474" spans="2:15" x14ac:dyDescent="0.2">
      <c r="B3474" s="4"/>
      <c r="C3474" s="6"/>
      <c r="D3474" s="4"/>
      <c r="E3474" s="4"/>
      <c r="F3474" s="4"/>
      <c r="G3474" s="4"/>
      <c r="H3474" s="4"/>
      <c r="I3474" s="4"/>
      <c r="J3474" s="4"/>
      <c r="K3474" s="4"/>
      <c r="L3474" s="4"/>
      <c r="M3474" s="4"/>
      <c r="N3474" s="4"/>
      <c r="O3474" s="4"/>
    </row>
    <row r="3475" spans="2:15" x14ac:dyDescent="0.2">
      <c r="B3475" s="4"/>
      <c r="C3475" s="6"/>
      <c r="D3475" s="4"/>
      <c r="E3475" s="4"/>
      <c r="F3475" s="4"/>
      <c r="G3475" s="4"/>
      <c r="H3475" s="4"/>
      <c r="I3475" s="4"/>
      <c r="J3475" s="4"/>
      <c r="K3475" s="4"/>
      <c r="L3475" s="4"/>
      <c r="M3475" s="4"/>
      <c r="N3475" s="4"/>
      <c r="O3475" s="4"/>
    </row>
    <row r="3476" spans="2:15" x14ac:dyDescent="0.2">
      <c r="B3476" s="4"/>
      <c r="C3476" s="6"/>
      <c r="D3476" s="4"/>
      <c r="E3476" s="4"/>
      <c r="F3476" s="4"/>
      <c r="G3476" s="4"/>
      <c r="H3476" s="4"/>
      <c r="I3476" s="4"/>
      <c r="J3476" s="4"/>
      <c r="K3476" s="4"/>
      <c r="L3476" s="4"/>
      <c r="M3476" s="4"/>
      <c r="N3476" s="4"/>
      <c r="O3476" s="4"/>
    </row>
    <row r="3477" spans="2:15" x14ac:dyDescent="0.2">
      <c r="B3477" s="4"/>
      <c r="C3477" s="6"/>
      <c r="D3477" s="4"/>
      <c r="E3477" s="4"/>
      <c r="F3477" s="4"/>
      <c r="G3477" s="4"/>
      <c r="H3477" s="4"/>
      <c r="I3477" s="4"/>
      <c r="J3477" s="4"/>
      <c r="K3477" s="4"/>
      <c r="L3477" s="4"/>
      <c r="M3477" s="4"/>
      <c r="N3477" s="4"/>
      <c r="O3477" s="4"/>
    </row>
    <row r="3478" spans="2:15" x14ac:dyDescent="0.2">
      <c r="B3478" s="4"/>
      <c r="C3478" s="6"/>
      <c r="D3478" s="4"/>
      <c r="E3478" s="4"/>
      <c r="F3478" s="4"/>
      <c r="G3478" s="4"/>
      <c r="H3478" s="4"/>
      <c r="I3478" s="4"/>
      <c r="J3478" s="4"/>
      <c r="K3478" s="4"/>
      <c r="L3478" s="4"/>
      <c r="M3478" s="4"/>
      <c r="N3478" s="4"/>
      <c r="O3478" s="4"/>
    </row>
    <row r="3479" spans="2:15" x14ac:dyDescent="0.2">
      <c r="B3479" s="4"/>
      <c r="C3479" s="6"/>
      <c r="D3479" s="4"/>
      <c r="E3479" s="4"/>
      <c r="F3479" s="4"/>
      <c r="G3479" s="4"/>
      <c r="H3479" s="4"/>
      <c r="I3479" s="4"/>
      <c r="J3479" s="4"/>
      <c r="K3479" s="4"/>
      <c r="L3479" s="4"/>
      <c r="M3479" s="4"/>
      <c r="N3479" s="4"/>
      <c r="O3479" s="4"/>
    </row>
    <row r="3480" spans="2:15" x14ac:dyDescent="0.2">
      <c r="B3480" s="4"/>
      <c r="C3480" s="6"/>
      <c r="D3480" s="4"/>
      <c r="E3480" s="4"/>
      <c r="F3480" s="4"/>
      <c r="G3480" s="4"/>
      <c r="H3480" s="4"/>
      <c r="I3480" s="4"/>
      <c r="J3480" s="4"/>
      <c r="K3480" s="4"/>
      <c r="L3480" s="4"/>
      <c r="M3480" s="4"/>
      <c r="N3480" s="4"/>
      <c r="O3480" s="4"/>
    </row>
    <row r="3481" spans="2:15" x14ac:dyDescent="0.2">
      <c r="B3481" s="4"/>
      <c r="C3481" s="6"/>
      <c r="D3481" s="4"/>
      <c r="E3481" s="4"/>
      <c r="F3481" s="4"/>
      <c r="G3481" s="4"/>
      <c r="H3481" s="4"/>
      <c r="I3481" s="4"/>
      <c r="J3481" s="4"/>
      <c r="K3481" s="4"/>
      <c r="L3481" s="4"/>
      <c r="M3481" s="4"/>
      <c r="N3481" s="4"/>
      <c r="O3481" s="4"/>
    </row>
    <row r="3482" spans="2:15" x14ac:dyDescent="0.2">
      <c r="B3482" s="4"/>
      <c r="C3482" s="6"/>
      <c r="D3482" s="4"/>
      <c r="E3482" s="4"/>
      <c r="F3482" s="4"/>
      <c r="G3482" s="4"/>
      <c r="H3482" s="4"/>
      <c r="I3482" s="4"/>
      <c r="J3482" s="4"/>
      <c r="K3482" s="4"/>
      <c r="L3482" s="4"/>
      <c r="M3482" s="4"/>
      <c r="N3482" s="4"/>
      <c r="O3482" s="4"/>
    </row>
    <row r="3483" spans="2:15" x14ac:dyDescent="0.2">
      <c r="B3483" s="4"/>
      <c r="C3483" s="6"/>
      <c r="D3483" s="4"/>
      <c r="E3483" s="4"/>
      <c r="F3483" s="4"/>
      <c r="G3483" s="4"/>
      <c r="H3483" s="4"/>
      <c r="I3483" s="4"/>
      <c r="J3483" s="4"/>
      <c r="K3483" s="4"/>
      <c r="L3483" s="4"/>
      <c r="M3483" s="4"/>
      <c r="N3483" s="4"/>
      <c r="O3483" s="4"/>
    </row>
    <row r="3484" spans="2:15" x14ac:dyDescent="0.2">
      <c r="B3484" s="4"/>
      <c r="C3484" s="6"/>
      <c r="D3484" s="4"/>
      <c r="E3484" s="4"/>
      <c r="F3484" s="4"/>
      <c r="G3484" s="4"/>
      <c r="H3484" s="4"/>
      <c r="I3484" s="4"/>
      <c r="J3484" s="4"/>
      <c r="K3484" s="4"/>
      <c r="L3484" s="4"/>
      <c r="M3484" s="4"/>
      <c r="N3484" s="4"/>
      <c r="O3484" s="4"/>
    </row>
    <row r="3485" spans="2:15" x14ac:dyDescent="0.2">
      <c r="B3485" s="4"/>
      <c r="C3485" s="6"/>
      <c r="D3485" s="4"/>
      <c r="E3485" s="4"/>
      <c r="F3485" s="4"/>
      <c r="G3485" s="4"/>
      <c r="H3485" s="4"/>
      <c r="I3485" s="4"/>
      <c r="J3485" s="4"/>
      <c r="K3485" s="4"/>
      <c r="L3485" s="4"/>
      <c r="M3485" s="4"/>
      <c r="N3485" s="4"/>
      <c r="O3485" s="4"/>
    </row>
    <row r="3486" spans="2:15" x14ac:dyDescent="0.2">
      <c r="B3486" s="4"/>
      <c r="C3486" s="6"/>
      <c r="D3486" s="4"/>
      <c r="E3486" s="4"/>
      <c r="F3486" s="4"/>
      <c r="G3486" s="4"/>
      <c r="H3486" s="4"/>
      <c r="I3486" s="4"/>
      <c r="J3486" s="4"/>
      <c r="K3486" s="4"/>
      <c r="L3486" s="4"/>
      <c r="M3486" s="4"/>
      <c r="N3486" s="4"/>
      <c r="O3486" s="4"/>
    </row>
    <row r="3487" spans="2:15" x14ac:dyDescent="0.2">
      <c r="B3487" s="4"/>
      <c r="C3487" s="6"/>
      <c r="D3487" s="4"/>
      <c r="E3487" s="4"/>
      <c r="F3487" s="4"/>
      <c r="G3487" s="4"/>
      <c r="H3487" s="4"/>
      <c r="I3487" s="4"/>
      <c r="J3487" s="4"/>
      <c r="K3487" s="4"/>
      <c r="L3487" s="4"/>
      <c r="M3487" s="4"/>
      <c r="N3487" s="4"/>
      <c r="O3487" s="4"/>
    </row>
    <row r="3488" spans="2:15" x14ac:dyDescent="0.2">
      <c r="B3488" s="4"/>
      <c r="C3488" s="6"/>
      <c r="D3488" s="4"/>
      <c r="E3488" s="4"/>
      <c r="F3488" s="4"/>
      <c r="G3488" s="4"/>
      <c r="H3488" s="4"/>
      <c r="I3488" s="4"/>
      <c r="J3488" s="4"/>
      <c r="K3488" s="4"/>
      <c r="L3488" s="4"/>
      <c r="M3488" s="4"/>
      <c r="N3488" s="4"/>
      <c r="O3488" s="4"/>
    </row>
    <row r="3489" spans="2:15" x14ac:dyDescent="0.2">
      <c r="B3489" s="4"/>
      <c r="C3489" s="6"/>
      <c r="D3489" s="4"/>
      <c r="E3489" s="4"/>
      <c r="F3489" s="4"/>
      <c r="G3489" s="4"/>
      <c r="H3489" s="4"/>
      <c r="I3489" s="4"/>
      <c r="J3489" s="4"/>
      <c r="K3489" s="4"/>
      <c r="L3489" s="4"/>
      <c r="M3489" s="4"/>
      <c r="N3489" s="4"/>
      <c r="O3489" s="4"/>
    </row>
    <row r="3490" spans="2:15" x14ac:dyDescent="0.2">
      <c r="B3490" s="4"/>
      <c r="C3490" s="6"/>
      <c r="D3490" s="4"/>
      <c r="E3490" s="4"/>
      <c r="F3490" s="4"/>
      <c r="G3490" s="4"/>
      <c r="H3490" s="4"/>
      <c r="I3490" s="4"/>
      <c r="J3490" s="4"/>
      <c r="K3490" s="4"/>
      <c r="L3490" s="4"/>
      <c r="M3490" s="4"/>
      <c r="N3490" s="4"/>
      <c r="O3490" s="4"/>
    </row>
    <row r="3491" spans="2:15" x14ac:dyDescent="0.2">
      <c r="B3491" s="4"/>
      <c r="C3491" s="6"/>
      <c r="D3491" s="4"/>
      <c r="E3491" s="4"/>
      <c r="F3491" s="4"/>
      <c r="G3491" s="4"/>
      <c r="H3491" s="4"/>
      <c r="I3491" s="4"/>
      <c r="J3491" s="4"/>
      <c r="K3491" s="4"/>
      <c r="L3491" s="4"/>
      <c r="M3491" s="4"/>
      <c r="N3491" s="4"/>
      <c r="O3491" s="4"/>
    </row>
    <row r="3492" spans="2:15" x14ac:dyDescent="0.2">
      <c r="B3492" s="4"/>
      <c r="C3492" s="6"/>
      <c r="D3492" s="4"/>
      <c r="E3492" s="4"/>
      <c r="F3492" s="4"/>
      <c r="G3492" s="4"/>
      <c r="H3492" s="4"/>
      <c r="I3492" s="4"/>
      <c r="J3492" s="4"/>
      <c r="K3492" s="4"/>
      <c r="L3492" s="4"/>
      <c r="M3492" s="4"/>
      <c r="N3492" s="4"/>
      <c r="O3492" s="4"/>
    </row>
    <row r="3493" spans="2:15" x14ac:dyDescent="0.2">
      <c r="B3493" s="4"/>
      <c r="C3493" s="6"/>
      <c r="D3493" s="4"/>
      <c r="E3493" s="4"/>
      <c r="F3493" s="4"/>
      <c r="G3493" s="4"/>
      <c r="H3493" s="4"/>
      <c r="I3493" s="4"/>
      <c r="J3493" s="4"/>
      <c r="K3493" s="4"/>
      <c r="L3493" s="4"/>
      <c r="M3493" s="4"/>
      <c r="N3493" s="4"/>
      <c r="O3493" s="4"/>
    </row>
    <row r="3494" spans="2:15" x14ac:dyDescent="0.2">
      <c r="B3494" s="4"/>
      <c r="C3494" s="6"/>
      <c r="D3494" s="4"/>
      <c r="E3494" s="4"/>
      <c r="F3494" s="4"/>
      <c r="G3494" s="4"/>
      <c r="H3494" s="4"/>
      <c r="I3494" s="4"/>
      <c r="J3494" s="4"/>
      <c r="K3494" s="4"/>
      <c r="L3494" s="4"/>
      <c r="M3494" s="4"/>
      <c r="N3494" s="4"/>
      <c r="O3494" s="4"/>
    </row>
    <row r="3495" spans="2:15" x14ac:dyDescent="0.2">
      <c r="B3495" s="4"/>
      <c r="C3495" s="6"/>
      <c r="D3495" s="4"/>
      <c r="E3495" s="4"/>
      <c r="F3495" s="4"/>
      <c r="G3495" s="4"/>
      <c r="H3495" s="4"/>
      <c r="I3495" s="4"/>
      <c r="J3495" s="4"/>
      <c r="K3495" s="4"/>
      <c r="L3495" s="4"/>
      <c r="M3495" s="4"/>
      <c r="N3495" s="4"/>
      <c r="O3495" s="4"/>
    </row>
    <row r="3496" spans="2:15" x14ac:dyDescent="0.2">
      <c r="B3496" s="4"/>
      <c r="C3496" s="6"/>
      <c r="D3496" s="4"/>
      <c r="E3496" s="4"/>
      <c r="F3496" s="4"/>
      <c r="G3496" s="4"/>
      <c r="H3496" s="4"/>
      <c r="I3496" s="4"/>
      <c r="J3496" s="4"/>
      <c r="K3496" s="4"/>
      <c r="L3496" s="4"/>
      <c r="M3496" s="4"/>
      <c r="N3496" s="4"/>
      <c r="O3496" s="4"/>
    </row>
    <row r="3497" spans="2:15" x14ac:dyDescent="0.2">
      <c r="B3497" s="4"/>
      <c r="C3497" s="6"/>
      <c r="D3497" s="4"/>
      <c r="E3497" s="4"/>
      <c r="F3497" s="4"/>
      <c r="G3497" s="4"/>
      <c r="H3497" s="4"/>
      <c r="I3497" s="4"/>
      <c r="J3497" s="4"/>
      <c r="K3497" s="4"/>
      <c r="L3497" s="4"/>
      <c r="M3497" s="4"/>
      <c r="N3497" s="4"/>
      <c r="O3497" s="4"/>
    </row>
    <row r="3498" spans="2:15" x14ac:dyDescent="0.2">
      <c r="B3498" s="4"/>
      <c r="C3498" s="6"/>
      <c r="D3498" s="4"/>
      <c r="E3498" s="4"/>
      <c r="F3498" s="4"/>
      <c r="G3498" s="4"/>
      <c r="H3498" s="4"/>
      <c r="I3498" s="4"/>
      <c r="J3498" s="4"/>
      <c r="K3498" s="4"/>
      <c r="L3498" s="4"/>
      <c r="M3498" s="4"/>
      <c r="N3498" s="4"/>
      <c r="O3498" s="4"/>
    </row>
    <row r="3499" spans="2:15" x14ac:dyDescent="0.2">
      <c r="B3499" s="4"/>
      <c r="C3499" s="6"/>
      <c r="D3499" s="4"/>
      <c r="E3499" s="4"/>
      <c r="F3499" s="4"/>
      <c r="G3499" s="4"/>
      <c r="H3499" s="4"/>
      <c r="I3499" s="4"/>
      <c r="J3499" s="4"/>
      <c r="K3499" s="4"/>
      <c r="L3499" s="4"/>
      <c r="M3499" s="4"/>
      <c r="N3499" s="4"/>
      <c r="O3499" s="4"/>
    </row>
    <row r="3500" spans="2:15" x14ac:dyDescent="0.2">
      <c r="B3500" s="4"/>
      <c r="C3500" s="6"/>
      <c r="D3500" s="4"/>
      <c r="E3500" s="4"/>
      <c r="F3500" s="4"/>
      <c r="G3500" s="4"/>
      <c r="H3500" s="4"/>
      <c r="I3500" s="4"/>
      <c r="J3500" s="4"/>
      <c r="K3500" s="4"/>
      <c r="L3500" s="4"/>
      <c r="M3500" s="4"/>
      <c r="N3500" s="4"/>
      <c r="O3500" s="4"/>
    </row>
    <row r="3501" spans="2:15" x14ac:dyDescent="0.2">
      <c r="B3501" s="4"/>
      <c r="C3501" s="6"/>
      <c r="D3501" s="4"/>
      <c r="E3501" s="4"/>
      <c r="F3501" s="4"/>
      <c r="G3501" s="4"/>
      <c r="H3501" s="4"/>
      <c r="I3501" s="4"/>
      <c r="J3501" s="4"/>
      <c r="K3501" s="4"/>
      <c r="L3501" s="4"/>
      <c r="M3501" s="4"/>
      <c r="N3501" s="4"/>
      <c r="O3501" s="4"/>
    </row>
    <row r="3502" spans="2:15" x14ac:dyDescent="0.2">
      <c r="B3502" s="4"/>
      <c r="C3502" s="6"/>
      <c r="D3502" s="4"/>
      <c r="E3502" s="4"/>
      <c r="F3502" s="4"/>
      <c r="G3502" s="4"/>
      <c r="H3502" s="4"/>
      <c r="I3502" s="4"/>
      <c r="J3502" s="4"/>
      <c r="K3502" s="4"/>
      <c r="L3502" s="4"/>
      <c r="M3502" s="4"/>
      <c r="N3502" s="4"/>
      <c r="O3502" s="4"/>
    </row>
    <row r="3503" spans="2:15" x14ac:dyDescent="0.2">
      <c r="B3503" s="4"/>
      <c r="C3503" s="6"/>
      <c r="D3503" s="4"/>
      <c r="E3503" s="4"/>
      <c r="F3503" s="4"/>
      <c r="G3503" s="4"/>
      <c r="H3503" s="4"/>
      <c r="I3503" s="4"/>
      <c r="J3503" s="4"/>
      <c r="K3503" s="4"/>
      <c r="L3503" s="4"/>
      <c r="M3503" s="4"/>
      <c r="N3503" s="4"/>
      <c r="O3503" s="4"/>
    </row>
    <row r="3504" spans="2:15" x14ac:dyDescent="0.2">
      <c r="B3504" s="4"/>
      <c r="C3504" s="6"/>
      <c r="D3504" s="4"/>
      <c r="E3504" s="4"/>
      <c r="F3504" s="4"/>
      <c r="G3504" s="4"/>
      <c r="H3504" s="4"/>
      <c r="I3504" s="4"/>
      <c r="J3504" s="4"/>
      <c r="K3504" s="4"/>
      <c r="L3504" s="4"/>
      <c r="M3504" s="4"/>
      <c r="N3504" s="4"/>
      <c r="O3504" s="4"/>
    </row>
    <row r="3505" spans="2:15" x14ac:dyDescent="0.2">
      <c r="B3505" s="4"/>
      <c r="C3505" s="6"/>
      <c r="D3505" s="4"/>
      <c r="E3505" s="4"/>
      <c r="F3505" s="4"/>
      <c r="G3505" s="4"/>
      <c r="H3505" s="4"/>
      <c r="I3505" s="4"/>
      <c r="J3505" s="4"/>
      <c r="K3505" s="4"/>
      <c r="L3505" s="4"/>
      <c r="M3505" s="4"/>
      <c r="N3505" s="4"/>
      <c r="O3505" s="4"/>
    </row>
    <row r="3506" spans="2:15" x14ac:dyDescent="0.2">
      <c r="B3506" s="4"/>
      <c r="C3506" s="6"/>
      <c r="D3506" s="4"/>
      <c r="E3506" s="4"/>
      <c r="F3506" s="4"/>
      <c r="G3506" s="4"/>
      <c r="H3506" s="4"/>
      <c r="I3506" s="4"/>
      <c r="J3506" s="4"/>
      <c r="K3506" s="4"/>
      <c r="L3506" s="4"/>
      <c r="M3506" s="4"/>
      <c r="N3506" s="4"/>
      <c r="O3506" s="4"/>
    </row>
    <row r="3507" spans="2:15" x14ac:dyDescent="0.2">
      <c r="B3507" s="4"/>
      <c r="C3507" s="6"/>
      <c r="D3507" s="4"/>
      <c r="E3507" s="4"/>
      <c r="F3507" s="4"/>
      <c r="G3507" s="4"/>
      <c r="H3507" s="4"/>
      <c r="I3507" s="4"/>
      <c r="J3507" s="4"/>
      <c r="K3507" s="4"/>
      <c r="L3507" s="4"/>
      <c r="M3507" s="4"/>
      <c r="N3507" s="4"/>
      <c r="O3507" s="4"/>
    </row>
    <row r="3508" spans="2:15" x14ac:dyDescent="0.2">
      <c r="B3508" s="4"/>
      <c r="C3508" s="6"/>
      <c r="D3508" s="4"/>
      <c r="E3508" s="4"/>
      <c r="F3508" s="4"/>
      <c r="G3508" s="4"/>
      <c r="H3508" s="4"/>
      <c r="I3508" s="4"/>
      <c r="J3508" s="4"/>
      <c r="K3508" s="4"/>
      <c r="L3508" s="4"/>
      <c r="M3508" s="4"/>
      <c r="N3508" s="4"/>
      <c r="O3508" s="4"/>
    </row>
    <row r="3509" spans="2:15" x14ac:dyDescent="0.2">
      <c r="B3509" s="4"/>
      <c r="C3509" s="6"/>
      <c r="D3509" s="4"/>
      <c r="E3509" s="4"/>
      <c r="F3509" s="4"/>
      <c r="G3509" s="4"/>
      <c r="H3509" s="4"/>
      <c r="I3509" s="4"/>
      <c r="J3509" s="4"/>
      <c r="K3509" s="4"/>
      <c r="L3509" s="4"/>
      <c r="M3509" s="4"/>
      <c r="N3509" s="4"/>
      <c r="O3509" s="4"/>
    </row>
    <row r="3510" spans="2:15" x14ac:dyDescent="0.2">
      <c r="B3510" s="4"/>
      <c r="C3510" s="6"/>
      <c r="D3510" s="4"/>
      <c r="E3510" s="4"/>
      <c r="F3510" s="4"/>
      <c r="G3510" s="4"/>
      <c r="H3510" s="4"/>
      <c r="I3510" s="4"/>
      <c r="J3510" s="4"/>
      <c r="K3510" s="4"/>
      <c r="L3510" s="4"/>
      <c r="M3510" s="4"/>
      <c r="N3510" s="4"/>
      <c r="O3510" s="4"/>
    </row>
    <row r="3511" spans="2:15" x14ac:dyDescent="0.2">
      <c r="B3511" s="4"/>
      <c r="C3511" s="6"/>
      <c r="D3511" s="4"/>
      <c r="E3511" s="4"/>
      <c r="F3511" s="4"/>
      <c r="G3511" s="4"/>
      <c r="H3511" s="4"/>
      <c r="I3511" s="4"/>
      <c r="J3511" s="4"/>
      <c r="K3511" s="4"/>
      <c r="L3511" s="4"/>
      <c r="M3511" s="4"/>
      <c r="N3511" s="4"/>
      <c r="O3511" s="4"/>
    </row>
    <row r="3512" spans="2:15" x14ac:dyDescent="0.2">
      <c r="B3512" s="4"/>
      <c r="C3512" s="6"/>
      <c r="D3512" s="4"/>
      <c r="E3512" s="4"/>
      <c r="F3512" s="4"/>
      <c r="G3512" s="4"/>
      <c r="H3512" s="4"/>
      <c r="I3512" s="4"/>
      <c r="J3512" s="4"/>
      <c r="K3512" s="4"/>
      <c r="L3512" s="4"/>
      <c r="M3512" s="4"/>
      <c r="N3512" s="4"/>
      <c r="O3512" s="4"/>
    </row>
    <row r="3513" spans="2:15" x14ac:dyDescent="0.2">
      <c r="B3513" s="4"/>
      <c r="C3513" s="6"/>
      <c r="D3513" s="4"/>
      <c r="E3513" s="4"/>
      <c r="F3513" s="4"/>
      <c r="G3513" s="4"/>
      <c r="H3513" s="4"/>
      <c r="I3513" s="4"/>
      <c r="J3513" s="4"/>
      <c r="K3513" s="4"/>
      <c r="L3513" s="4"/>
      <c r="M3513" s="4"/>
      <c r="N3513" s="4"/>
      <c r="O3513" s="4"/>
    </row>
    <row r="3514" spans="2:15" x14ac:dyDescent="0.2">
      <c r="B3514" s="4"/>
      <c r="C3514" s="6"/>
      <c r="D3514" s="4"/>
      <c r="E3514" s="4"/>
      <c r="F3514" s="4"/>
      <c r="G3514" s="4"/>
      <c r="H3514" s="4"/>
      <c r="I3514" s="4"/>
      <c r="J3514" s="4"/>
      <c r="K3514" s="4"/>
      <c r="L3514" s="4"/>
      <c r="M3514" s="4"/>
      <c r="N3514" s="4"/>
      <c r="O3514" s="4"/>
    </row>
    <row r="3515" spans="2:15" x14ac:dyDescent="0.2">
      <c r="B3515" s="4"/>
      <c r="C3515" s="6"/>
      <c r="D3515" s="4"/>
      <c r="E3515" s="4"/>
      <c r="F3515" s="4"/>
      <c r="G3515" s="4"/>
      <c r="H3515" s="4"/>
      <c r="I3515" s="4"/>
      <c r="J3515" s="4"/>
      <c r="K3515" s="4"/>
      <c r="L3515" s="4"/>
      <c r="M3515" s="4"/>
      <c r="N3515" s="4"/>
      <c r="O3515" s="4"/>
    </row>
    <row r="3516" spans="2:15" x14ac:dyDescent="0.2">
      <c r="B3516" s="4"/>
      <c r="C3516" s="6"/>
      <c r="D3516" s="4"/>
      <c r="E3516" s="4"/>
      <c r="F3516" s="4"/>
      <c r="G3516" s="4"/>
      <c r="H3516" s="4"/>
      <c r="I3516" s="4"/>
      <c r="J3516" s="4"/>
      <c r="K3516" s="4"/>
      <c r="L3516" s="4"/>
      <c r="M3516" s="4"/>
      <c r="N3516" s="4"/>
      <c r="O3516" s="4"/>
    </row>
    <row r="3517" spans="2:15" x14ac:dyDescent="0.2">
      <c r="B3517" s="4"/>
      <c r="C3517" s="6"/>
      <c r="D3517" s="4"/>
      <c r="E3517" s="4"/>
      <c r="F3517" s="4"/>
      <c r="G3517" s="4"/>
      <c r="H3517" s="4"/>
      <c r="I3517" s="4"/>
      <c r="J3517" s="4"/>
      <c r="K3517" s="4"/>
      <c r="L3517" s="4"/>
      <c r="M3517" s="4"/>
      <c r="N3517" s="4"/>
      <c r="O3517" s="4"/>
    </row>
    <row r="3518" spans="2:15" x14ac:dyDescent="0.2">
      <c r="B3518" s="4"/>
      <c r="C3518" s="6"/>
      <c r="D3518" s="4"/>
      <c r="E3518" s="4"/>
      <c r="F3518" s="4"/>
      <c r="G3518" s="4"/>
      <c r="H3518" s="4"/>
      <c r="I3518" s="4"/>
      <c r="J3518" s="4"/>
      <c r="K3518" s="4"/>
      <c r="L3518" s="4"/>
      <c r="M3518" s="4"/>
      <c r="N3518" s="4"/>
      <c r="O3518" s="4"/>
    </row>
    <row r="3519" spans="2:15" x14ac:dyDescent="0.2">
      <c r="B3519" s="4"/>
      <c r="C3519" s="6"/>
      <c r="D3519" s="4"/>
      <c r="E3519" s="4"/>
      <c r="F3519" s="4"/>
      <c r="G3519" s="4"/>
      <c r="H3519" s="4"/>
      <c r="I3519" s="4"/>
      <c r="J3519" s="4"/>
      <c r="K3519" s="4"/>
      <c r="L3519" s="4"/>
      <c r="M3519" s="4"/>
      <c r="N3519" s="4"/>
      <c r="O3519" s="4"/>
    </row>
    <row r="3520" spans="2:15" x14ac:dyDescent="0.2">
      <c r="B3520" s="4"/>
      <c r="C3520" s="6"/>
      <c r="D3520" s="4"/>
      <c r="E3520" s="4"/>
      <c r="F3520" s="4"/>
      <c r="G3520" s="4"/>
      <c r="H3520" s="4"/>
      <c r="I3520" s="4"/>
      <c r="J3520" s="4"/>
      <c r="K3520" s="4"/>
      <c r="L3520" s="4"/>
      <c r="M3520" s="4"/>
      <c r="N3520" s="4"/>
      <c r="O3520" s="4"/>
    </row>
    <row r="3521" spans="2:15" x14ac:dyDescent="0.2">
      <c r="B3521" s="4"/>
      <c r="C3521" s="6"/>
      <c r="D3521" s="4"/>
      <c r="E3521" s="4"/>
      <c r="F3521" s="4"/>
      <c r="G3521" s="4"/>
      <c r="H3521" s="4"/>
      <c r="I3521" s="4"/>
      <c r="J3521" s="4"/>
      <c r="K3521" s="4"/>
      <c r="L3521" s="4"/>
      <c r="M3521" s="4"/>
      <c r="N3521" s="4"/>
      <c r="O3521" s="4"/>
    </row>
    <row r="3522" spans="2:15" x14ac:dyDescent="0.2">
      <c r="B3522" s="4"/>
      <c r="C3522" s="6"/>
      <c r="D3522" s="4"/>
      <c r="E3522" s="4"/>
      <c r="F3522" s="4"/>
      <c r="G3522" s="4"/>
      <c r="H3522" s="4"/>
      <c r="I3522" s="4"/>
      <c r="J3522" s="4"/>
      <c r="K3522" s="4"/>
      <c r="L3522" s="4"/>
      <c r="M3522" s="4"/>
      <c r="N3522" s="4"/>
      <c r="O3522" s="4"/>
    </row>
    <row r="3523" spans="2:15" x14ac:dyDescent="0.2">
      <c r="B3523" s="4"/>
      <c r="C3523" s="6"/>
      <c r="D3523" s="4"/>
      <c r="E3523" s="4"/>
      <c r="F3523" s="4"/>
      <c r="G3523" s="4"/>
      <c r="H3523" s="4"/>
      <c r="I3523" s="4"/>
      <c r="J3523" s="4"/>
      <c r="K3523" s="4"/>
      <c r="L3523" s="4"/>
      <c r="M3523" s="4"/>
      <c r="N3523" s="4"/>
      <c r="O3523" s="4"/>
    </row>
    <row r="3524" spans="2:15" x14ac:dyDescent="0.2">
      <c r="B3524" s="4"/>
      <c r="C3524" s="6"/>
      <c r="D3524" s="4"/>
      <c r="E3524" s="4"/>
      <c r="F3524" s="4"/>
      <c r="G3524" s="4"/>
      <c r="H3524" s="4"/>
      <c r="I3524" s="4"/>
      <c r="J3524" s="4"/>
      <c r="K3524" s="4"/>
      <c r="L3524" s="4"/>
      <c r="M3524" s="4"/>
      <c r="N3524" s="4"/>
      <c r="O3524" s="4"/>
    </row>
    <row r="3525" spans="2:15" x14ac:dyDescent="0.2">
      <c r="B3525" s="4"/>
      <c r="C3525" s="6"/>
      <c r="D3525" s="4"/>
      <c r="E3525" s="4"/>
      <c r="F3525" s="4"/>
      <c r="G3525" s="4"/>
      <c r="H3525" s="4"/>
      <c r="I3525" s="4"/>
      <c r="J3525" s="4"/>
      <c r="K3525" s="4"/>
      <c r="L3525" s="4"/>
      <c r="M3525" s="4"/>
      <c r="N3525" s="4"/>
      <c r="O3525" s="4"/>
    </row>
    <row r="3526" spans="2:15" x14ac:dyDescent="0.2">
      <c r="B3526" s="4"/>
      <c r="C3526" s="6"/>
      <c r="D3526" s="4"/>
      <c r="E3526" s="4"/>
      <c r="F3526" s="4"/>
      <c r="G3526" s="4"/>
      <c r="H3526" s="4"/>
      <c r="I3526" s="4"/>
      <c r="J3526" s="4"/>
      <c r="K3526" s="4"/>
      <c r="L3526" s="4"/>
      <c r="M3526" s="4"/>
      <c r="N3526" s="4"/>
      <c r="O3526" s="4"/>
    </row>
    <row r="3527" spans="2:15" x14ac:dyDescent="0.2">
      <c r="B3527" s="4"/>
      <c r="C3527" s="6"/>
      <c r="D3527" s="4"/>
      <c r="E3527" s="4"/>
      <c r="F3527" s="4"/>
      <c r="G3527" s="4"/>
      <c r="H3527" s="4"/>
      <c r="I3527" s="4"/>
      <c r="J3527" s="4"/>
      <c r="K3527" s="4"/>
      <c r="L3527" s="4"/>
      <c r="M3527" s="4"/>
      <c r="N3527" s="4"/>
      <c r="O3527" s="4"/>
    </row>
    <row r="3528" spans="2:15" x14ac:dyDescent="0.2">
      <c r="B3528" s="4"/>
      <c r="C3528" s="6"/>
      <c r="D3528" s="4"/>
      <c r="E3528" s="4"/>
      <c r="F3528" s="4"/>
      <c r="G3528" s="4"/>
      <c r="H3528" s="4"/>
      <c r="I3528" s="4"/>
      <c r="J3528" s="4"/>
      <c r="K3528" s="4"/>
      <c r="L3528" s="4"/>
      <c r="M3528" s="4"/>
      <c r="N3528" s="4"/>
      <c r="O3528" s="4"/>
    </row>
    <row r="3529" spans="2:15" x14ac:dyDescent="0.2">
      <c r="B3529" s="4"/>
      <c r="C3529" s="6"/>
      <c r="D3529" s="4"/>
      <c r="E3529" s="4"/>
      <c r="F3529" s="4"/>
      <c r="G3529" s="4"/>
      <c r="H3529" s="4"/>
      <c r="I3529" s="4"/>
      <c r="J3529" s="4"/>
      <c r="K3529" s="4"/>
      <c r="L3529" s="4"/>
      <c r="M3529" s="4"/>
      <c r="N3529" s="4"/>
      <c r="O3529" s="4"/>
    </row>
    <row r="3530" spans="2:15" x14ac:dyDescent="0.2">
      <c r="B3530" s="4"/>
      <c r="C3530" s="6"/>
      <c r="D3530" s="4"/>
      <c r="E3530" s="4"/>
      <c r="F3530" s="4"/>
      <c r="G3530" s="4"/>
      <c r="H3530" s="4"/>
      <c r="I3530" s="4"/>
      <c r="J3530" s="4"/>
      <c r="K3530" s="4"/>
      <c r="L3530" s="4"/>
      <c r="M3530" s="4"/>
      <c r="N3530" s="4"/>
      <c r="O3530" s="4"/>
    </row>
    <row r="3531" spans="2:15" x14ac:dyDescent="0.2">
      <c r="B3531" s="4"/>
      <c r="C3531" s="6"/>
      <c r="D3531" s="4"/>
      <c r="E3531" s="4"/>
      <c r="F3531" s="4"/>
      <c r="G3531" s="4"/>
      <c r="H3531" s="4"/>
      <c r="I3531" s="4"/>
      <c r="J3531" s="4"/>
      <c r="K3531" s="4"/>
      <c r="L3531" s="4"/>
      <c r="M3531" s="4"/>
      <c r="N3531" s="4"/>
      <c r="O3531" s="4"/>
    </row>
    <row r="3532" spans="2:15" x14ac:dyDescent="0.2">
      <c r="B3532" s="4"/>
      <c r="C3532" s="6"/>
      <c r="D3532" s="4"/>
      <c r="E3532" s="4"/>
      <c r="F3532" s="4"/>
      <c r="G3532" s="4"/>
      <c r="H3532" s="4"/>
      <c r="I3532" s="4"/>
      <c r="J3532" s="4"/>
      <c r="K3532" s="4"/>
      <c r="L3532" s="4"/>
      <c r="M3532" s="4"/>
      <c r="N3532" s="4"/>
      <c r="O3532" s="4"/>
    </row>
    <row r="3533" spans="2:15" x14ac:dyDescent="0.2">
      <c r="B3533" s="4"/>
      <c r="C3533" s="6"/>
      <c r="D3533" s="4"/>
      <c r="E3533" s="4"/>
      <c r="F3533" s="4"/>
      <c r="G3533" s="4"/>
      <c r="H3533" s="4"/>
      <c r="I3533" s="4"/>
      <c r="J3533" s="4"/>
      <c r="K3533" s="4"/>
      <c r="L3533" s="4"/>
      <c r="M3533" s="4"/>
      <c r="N3533" s="4"/>
      <c r="O3533" s="4"/>
    </row>
    <row r="3534" spans="2:15" x14ac:dyDescent="0.2">
      <c r="B3534" s="4"/>
      <c r="C3534" s="6"/>
      <c r="D3534" s="4"/>
      <c r="E3534" s="4"/>
      <c r="F3534" s="4"/>
      <c r="G3534" s="4"/>
      <c r="H3534" s="4"/>
      <c r="I3534" s="4"/>
      <c r="J3534" s="4"/>
      <c r="K3534" s="4"/>
      <c r="L3534" s="4"/>
      <c r="M3534" s="4"/>
      <c r="N3534" s="4"/>
      <c r="O3534" s="4"/>
    </row>
    <row r="3535" spans="2:15" x14ac:dyDescent="0.2">
      <c r="B3535" s="4"/>
      <c r="C3535" s="6"/>
      <c r="D3535" s="4"/>
      <c r="E3535" s="4"/>
      <c r="F3535" s="4"/>
      <c r="G3535" s="4"/>
      <c r="H3535" s="4"/>
      <c r="I3535" s="4"/>
      <c r="J3535" s="4"/>
      <c r="K3535" s="4"/>
      <c r="L3535" s="4"/>
      <c r="M3535" s="4"/>
      <c r="N3535" s="4"/>
      <c r="O3535" s="4"/>
    </row>
    <row r="3536" spans="2:15" x14ac:dyDescent="0.2">
      <c r="B3536" s="4"/>
      <c r="C3536" s="6"/>
      <c r="D3536" s="4"/>
      <c r="E3536" s="4"/>
      <c r="F3536" s="4"/>
      <c r="G3536" s="4"/>
      <c r="H3536" s="4"/>
      <c r="I3536" s="4"/>
      <c r="J3536" s="4"/>
      <c r="K3536" s="4"/>
      <c r="L3536" s="4"/>
      <c r="M3536" s="4"/>
      <c r="N3536" s="4"/>
      <c r="O3536" s="4"/>
    </row>
    <row r="3537" spans="2:15" x14ac:dyDescent="0.2">
      <c r="B3537" s="4"/>
      <c r="C3537" s="6"/>
      <c r="D3537" s="4"/>
      <c r="E3537" s="4"/>
      <c r="F3537" s="4"/>
      <c r="G3537" s="4"/>
      <c r="H3537" s="4"/>
      <c r="I3537" s="4"/>
      <c r="J3537" s="4"/>
      <c r="K3537" s="4"/>
      <c r="L3537" s="4"/>
      <c r="M3537" s="4"/>
      <c r="N3537" s="4"/>
      <c r="O3537" s="4"/>
    </row>
    <row r="3538" spans="2:15" x14ac:dyDescent="0.2">
      <c r="B3538" s="4"/>
      <c r="C3538" s="6"/>
      <c r="D3538" s="4"/>
      <c r="E3538" s="4"/>
      <c r="F3538" s="4"/>
      <c r="G3538" s="4"/>
      <c r="H3538" s="4"/>
      <c r="I3538" s="4"/>
      <c r="J3538" s="4"/>
      <c r="K3538" s="4"/>
      <c r="L3538" s="4"/>
      <c r="M3538" s="4"/>
      <c r="N3538" s="4"/>
      <c r="O3538" s="4"/>
    </row>
    <row r="3539" spans="2:15" x14ac:dyDescent="0.2">
      <c r="B3539" s="4"/>
      <c r="C3539" s="6"/>
      <c r="D3539" s="4"/>
      <c r="E3539" s="4"/>
      <c r="F3539" s="4"/>
      <c r="G3539" s="4"/>
      <c r="H3539" s="4"/>
      <c r="I3539" s="4"/>
      <c r="J3539" s="4"/>
      <c r="K3539" s="4"/>
      <c r="L3539" s="4"/>
      <c r="M3539" s="4"/>
      <c r="N3539" s="4"/>
      <c r="O3539" s="4"/>
    </row>
    <row r="3540" spans="2:15" x14ac:dyDescent="0.2">
      <c r="B3540" s="4"/>
      <c r="C3540" s="6"/>
      <c r="D3540" s="4"/>
      <c r="E3540" s="4"/>
      <c r="F3540" s="4"/>
      <c r="G3540" s="4"/>
      <c r="H3540" s="4"/>
      <c r="I3540" s="4"/>
      <c r="J3540" s="4"/>
      <c r="K3540" s="4"/>
      <c r="L3540" s="4"/>
      <c r="M3540" s="4"/>
      <c r="N3540" s="4"/>
      <c r="O3540" s="4"/>
    </row>
    <row r="3541" spans="2:15" x14ac:dyDescent="0.2">
      <c r="B3541" s="4"/>
      <c r="C3541" s="6"/>
      <c r="D3541" s="4"/>
      <c r="E3541" s="4"/>
      <c r="F3541" s="4"/>
      <c r="G3541" s="4"/>
      <c r="H3541" s="4"/>
      <c r="I3541" s="4"/>
      <c r="J3541" s="4"/>
      <c r="K3541" s="4"/>
      <c r="L3541" s="4"/>
      <c r="M3541" s="4"/>
      <c r="N3541" s="4"/>
      <c r="O3541" s="4"/>
    </row>
    <row r="3542" spans="2:15" x14ac:dyDescent="0.2">
      <c r="B3542" s="4"/>
      <c r="C3542" s="6"/>
      <c r="D3542" s="4"/>
      <c r="E3542" s="4"/>
      <c r="F3542" s="4"/>
      <c r="G3542" s="4"/>
      <c r="H3542" s="4"/>
      <c r="I3542" s="4"/>
      <c r="J3542" s="4"/>
      <c r="K3542" s="4"/>
      <c r="L3542" s="4"/>
      <c r="M3542" s="4"/>
      <c r="N3542" s="4"/>
      <c r="O3542" s="4"/>
    </row>
    <row r="3543" spans="2:15" x14ac:dyDescent="0.2">
      <c r="B3543" s="4"/>
      <c r="C3543" s="6"/>
      <c r="D3543" s="4"/>
      <c r="E3543" s="4"/>
      <c r="F3543" s="4"/>
      <c r="G3543" s="4"/>
      <c r="H3543" s="4"/>
      <c r="I3543" s="4"/>
      <c r="J3543" s="4"/>
      <c r="K3543" s="4"/>
      <c r="L3543" s="4"/>
      <c r="M3543" s="4"/>
      <c r="N3543" s="4"/>
      <c r="O3543" s="4"/>
    </row>
    <row r="3544" spans="2:15" x14ac:dyDescent="0.2">
      <c r="B3544" s="4"/>
      <c r="C3544" s="6"/>
      <c r="D3544" s="4"/>
      <c r="E3544" s="4"/>
      <c r="F3544" s="4"/>
      <c r="G3544" s="4"/>
      <c r="H3544" s="4"/>
      <c r="I3544" s="4"/>
      <c r="J3544" s="4"/>
      <c r="K3544" s="4"/>
      <c r="L3544" s="4"/>
      <c r="M3544" s="4"/>
      <c r="N3544" s="4"/>
      <c r="O3544" s="4"/>
    </row>
    <row r="3545" spans="2:15" x14ac:dyDescent="0.2">
      <c r="B3545" s="4"/>
      <c r="C3545" s="6"/>
      <c r="D3545" s="4"/>
      <c r="E3545" s="4"/>
      <c r="F3545" s="4"/>
      <c r="G3545" s="4"/>
      <c r="H3545" s="4"/>
      <c r="I3545" s="4"/>
      <c r="J3545" s="4"/>
      <c r="K3545" s="4"/>
      <c r="L3545" s="4"/>
      <c r="M3545" s="4"/>
      <c r="N3545" s="4"/>
      <c r="O3545" s="4"/>
    </row>
    <row r="3546" spans="2:15" x14ac:dyDescent="0.2">
      <c r="B3546" s="4"/>
      <c r="C3546" s="6"/>
      <c r="D3546" s="4"/>
      <c r="E3546" s="4"/>
      <c r="F3546" s="4"/>
      <c r="G3546" s="4"/>
      <c r="H3546" s="4"/>
      <c r="I3546" s="4"/>
      <c r="J3546" s="4"/>
      <c r="K3546" s="4"/>
      <c r="L3546" s="4"/>
      <c r="M3546" s="4"/>
      <c r="N3546" s="4"/>
      <c r="O3546" s="4"/>
    </row>
    <row r="3547" spans="2:15" x14ac:dyDescent="0.2">
      <c r="B3547" s="4"/>
      <c r="C3547" s="6"/>
      <c r="D3547" s="4"/>
      <c r="E3547" s="4"/>
      <c r="F3547" s="4"/>
      <c r="G3547" s="4"/>
      <c r="H3547" s="4"/>
      <c r="I3547" s="4"/>
      <c r="J3547" s="4"/>
      <c r="K3547" s="4"/>
      <c r="L3547" s="4"/>
      <c r="M3547" s="4"/>
      <c r="N3547" s="4"/>
      <c r="O3547" s="4"/>
    </row>
    <row r="3548" spans="2:15" x14ac:dyDescent="0.2">
      <c r="B3548" s="4"/>
      <c r="C3548" s="6"/>
      <c r="D3548" s="4"/>
      <c r="E3548" s="4"/>
      <c r="F3548" s="4"/>
      <c r="G3548" s="4"/>
      <c r="H3548" s="4"/>
      <c r="I3548" s="4"/>
      <c r="J3548" s="4"/>
      <c r="K3548" s="4"/>
      <c r="L3548" s="4"/>
      <c r="M3548" s="4"/>
      <c r="N3548" s="4"/>
      <c r="O3548" s="4"/>
    </row>
    <row r="3549" spans="2:15" x14ac:dyDescent="0.2">
      <c r="B3549" s="4"/>
      <c r="C3549" s="6"/>
      <c r="D3549" s="4"/>
      <c r="E3549" s="4"/>
      <c r="F3549" s="4"/>
      <c r="G3549" s="4"/>
      <c r="H3549" s="4"/>
      <c r="I3549" s="4"/>
      <c r="J3549" s="4"/>
      <c r="K3549" s="4"/>
      <c r="L3549" s="4"/>
      <c r="M3549" s="4"/>
      <c r="N3549" s="4"/>
      <c r="O3549" s="4"/>
    </row>
    <row r="3550" spans="2:15" x14ac:dyDescent="0.2">
      <c r="B3550" s="4"/>
      <c r="C3550" s="6"/>
      <c r="D3550" s="4"/>
      <c r="E3550" s="4"/>
      <c r="F3550" s="4"/>
      <c r="G3550" s="4"/>
      <c r="H3550" s="4"/>
      <c r="I3550" s="4"/>
      <c r="J3550" s="4"/>
      <c r="K3550" s="4"/>
      <c r="L3550" s="4"/>
      <c r="M3550" s="4"/>
      <c r="N3550" s="4"/>
      <c r="O3550" s="4"/>
    </row>
    <row r="3551" spans="2:15" x14ac:dyDescent="0.2">
      <c r="B3551" s="4"/>
      <c r="C3551" s="6"/>
      <c r="D3551" s="4"/>
      <c r="E3551" s="4"/>
      <c r="F3551" s="4"/>
      <c r="G3551" s="4"/>
      <c r="H3551" s="4"/>
      <c r="I3551" s="4"/>
      <c r="J3551" s="4"/>
      <c r="K3551" s="4"/>
      <c r="L3551" s="4"/>
      <c r="M3551" s="4"/>
      <c r="N3551" s="4"/>
      <c r="O3551" s="4"/>
    </row>
    <row r="3552" spans="2:15" x14ac:dyDescent="0.2">
      <c r="B3552" s="4"/>
      <c r="C3552" s="6"/>
      <c r="D3552" s="4"/>
      <c r="E3552" s="4"/>
      <c r="F3552" s="4"/>
      <c r="G3552" s="4"/>
      <c r="H3552" s="4"/>
      <c r="I3552" s="4"/>
      <c r="J3552" s="4"/>
      <c r="K3552" s="4"/>
      <c r="L3552" s="4"/>
      <c r="M3552" s="4"/>
      <c r="N3552" s="4"/>
      <c r="O3552" s="4"/>
    </row>
    <row r="3553" spans="2:15" x14ac:dyDescent="0.2">
      <c r="B3553" s="4"/>
      <c r="C3553" s="6"/>
      <c r="D3553" s="4"/>
      <c r="E3553" s="4"/>
      <c r="F3553" s="4"/>
      <c r="G3553" s="4"/>
      <c r="H3553" s="4"/>
      <c r="I3553" s="4"/>
      <c r="J3553" s="4"/>
      <c r="K3553" s="4"/>
      <c r="L3553" s="4"/>
      <c r="M3553" s="4"/>
      <c r="N3553" s="4"/>
      <c r="O3553" s="4"/>
    </row>
    <row r="3554" spans="2:15" x14ac:dyDescent="0.2">
      <c r="B3554" s="4"/>
      <c r="C3554" s="6"/>
      <c r="D3554" s="4"/>
      <c r="E3554" s="4"/>
      <c r="F3554" s="4"/>
      <c r="G3554" s="4"/>
      <c r="H3554" s="4"/>
      <c r="I3554" s="4"/>
      <c r="J3554" s="4"/>
      <c r="K3554" s="4"/>
      <c r="L3554" s="4"/>
      <c r="M3554" s="4"/>
      <c r="N3554" s="4"/>
      <c r="O3554" s="4"/>
    </row>
    <row r="3555" spans="2:15" x14ac:dyDescent="0.2">
      <c r="B3555" s="4"/>
      <c r="C3555" s="6"/>
      <c r="D3555" s="4"/>
      <c r="E3555" s="4"/>
      <c r="F3555" s="4"/>
      <c r="G3555" s="4"/>
      <c r="H3555" s="4"/>
      <c r="I3555" s="4"/>
      <c r="J3555" s="4"/>
      <c r="K3555" s="4"/>
      <c r="L3555" s="4"/>
      <c r="M3555" s="4"/>
      <c r="N3555" s="4"/>
      <c r="O3555" s="4"/>
    </row>
    <row r="3556" spans="2:15" x14ac:dyDescent="0.2">
      <c r="B3556" s="4"/>
      <c r="C3556" s="6"/>
      <c r="D3556" s="4"/>
      <c r="E3556" s="4"/>
      <c r="F3556" s="4"/>
      <c r="G3556" s="4"/>
      <c r="H3556" s="4"/>
      <c r="I3556" s="4"/>
      <c r="J3556" s="4"/>
      <c r="K3556" s="4"/>
      <c r="L3556" s="4"/>
      <c r="M3556" s="4"/>
      <c r="N3556" s="4"/>
      <c r="O3556" s="4"/>
    </row>
    <row r="3557" spans="2:15" x14ac:dyDescent="0.2">
      <c r="B3557" s="4"/>
      <c r="C3557" s="6"/>
      <c r="D3557" s="4"/>
      <c r="E3557" s="4"/>
      <c r="F3557" s="4"/>
      <c r="G3557" s="4"/>
      <c r="H3557" s="4"/>
      <c r="I3557" s="4"/>
      <c r="J3557" s="4"/>
      <c r="K3557" s="4"/>
      <c r="L3557" s="4"/>
      <c r="M3557" s="4"/>
      <c r="N3557" s="4"/>
      <c r="O3557" s="4"/>
    </row>
    <row r="3558" spans="2:15" x14ac:dyDescent="0.2">
      <c r="B3558" s="4"/>
      <c r="C3558" s="6"/>
      <c r="D3558" s="4"/>
      <c r="E3558" s="4"/>
      <c r="F3558" s="4"/>
      <c r="G3558" s="4"/>
      <c r="H3558" s="4"/>
      <c r="I3558" s="4"/>
      <c r="J3558" s="4"/>
      <c r="K3558" s="4"/>
      <c r="L3558" s="4"/>
      <c r="M3558" s="4"/>
      <c r="N3558" s="4"/>
      <c r="O3558" s="4"/>
    </row>
    <row r="3559" spans="2:15" x14ac:dyDescent="0.2">
      <c r="B3559" s="4"/>
      <c r="C3559" s="6"/>
      <c r="D3559" s="4"/>
      <c r="E3559" s="4"/>
      <c r="F3559" s="4"/>
      <c r="G3559" s="4"/>
      <c r="H3559" s="4"/>
      <c r="I3559" s="4"/>
      <c r="J3559" s="4"/>
      <c r="K3559" s="4"/>
      <c r="L3559" s="4"/>
      <c r="M3559" s="4"/>
      <c r="N3559" s="4"/>
      <c r="O3559" s="4"/>
    </row>
    <row r="3560" spans="2:15" x14ac:dyDescent="0.2">
      <c r="B3560" s="4"/>
      <c r="C3560" s="6"/>
      <c r="D3560" s="4"/>
      <c r="E3560" s="4"/>
      <c r="F3560" s="4"/>
      <c r="G3560" s="4"/>
      <c r="H3560" s="4"/>
      <c r="I3560" s="4"/>
      <c r="J3560" s="4"/>
      <c r="K3560" s="4"/>
      <c r="L3560" s="4"/>
      <c r="M3560" s="4"/>
      <c r="N3560" s="4"/>
      <c r="O3560" s="4"/>
    </row>
    <row r="3561" spans="2:15" x14ac:dyDescent="0.2">
      <c r="B3561" s="4"/>
      <c r="C3561" s="6"/>
      <c r="D3561" s="4"/>
      <c r="E3561" s="4"/>
      <c r="F3561" s="4"/>
      <c r="G3561" s="4"/>
      <c r="H3561" s="4"/>
      <c r="I3561" s="4"/>
      <c r="J3561" s="4"/>
      <c r="K3561" s="4"/>
      <c r="L3561" s="4"/>
      <c r="M3561" s="4"/>
      <c r="N3561" s="4"/>
      <c r="O3561" s="4"/>
    </row>
    <row r="3562" spans="2:15" x14ac:dyDescent="0.2">
      <c r="B3562" s="4"/>
      <c r="C3562" s="6"/>
      <c r="D3562" s="4"/>
      <c r="E3562" s="4"/>
      <c r="F3562" s="4"/>
      <c r="G3562" s="4"/>
      <c r="H3562" s="4"/>
      <c r="I3562" s="4"/>
      <c r="J3562" s="4"/>
      <c r="K3562" s="4"/>
      <c r="L3562" s="4"/>
      <c r="M3562" s="4"/>
      <c r="N3562" s="4"/>
      <c r="O3562" s="4"/>
    </row>
    <row r="3563" spans="2:15" x14ac:dyDescent="0.2">
      <c r="B3563" s="4"/>
      <c r="C3563" s="6"/>
      <c r="D3563" s="4"/>
      <c r="E3563" s="4"/>
      <c r="F3563" s="4"/>
      <c r="G3563" s="4"/>
      <c r="H3563" s="4"/>
      <c r="I3563" s="4"/>
      <c r="J3563" s="4"/>
      <c r="K3563" s="4"/>
      <c r="L3563" s="4"/>
      <c r="M3563" s="4"/>
      <c r="N3563" s="4"/>
      <c r="O3563" s="4"/>
    </row>
    <row r="3564" spans="2:15" x14ac:dyDescent="0.2">
      <c r="B3564" s="4"/>
      <c r="C3564" s="6"/>
      <c r="D3564" s="4"/>
      <c r="E3564" s="4"/>
      <c r="F3564" s="4"/>
      <c r="G3564" s="4"/>
      <c r="H3564" s="4"/>
      <c r="I3564" s="4"/>
      <c r="J3564" s="4"/>
      <c r="K3564" s="4"/>
      <c r="L3564" s="4"/>
      <c r="M3564" s="4"/>
      <c r="N3564" s="4"/>
      <c r="O3564" s="4"/>
    </row>
    <row r="3565" spans="2:15" x14ac:dyDescent="0.2">
      <c r="B3565" s="4"/>
      <c r="C3565" s="6"/>
      <c r="D3565" s="4"/>
      <c r="E3565" s="4"/>
      <c r="F3565" s="4"/>
      <c r="G3565" s="4"/>
      <c r="H3565" s="4"/>
      <c r="I3565" s="4"/>
      <c r="J3565" s="4"/>
      <c r="K3565" s="4"/>
      <c r="L3565" s="4"/>
      <c r="M3565" s="4"/>
      <c r="N3565" s="4"/>
      <c r="O3565" s="4"/>
    </row>
    <row r="3566" spans="2:15" x14ac:dyDescent="0.2">
      <c r="B3566" s="4"/>
      <c r="C3566" s="6"/>
      <c r="D3566" s="4"/>
      <c r="E3566" s="4"/>
      <c r="F3566" s="4"/>
      <c r="G3566" s="4"/>
      <c r="H3566" s="4"/>
      <c r="I3566" s="4"/>
      <c r="J3566" s="4"/>
      <c r="K3566" s="4"/>
      <c r="L3566" s="4"/>
      <c r="M3566" s="4"/>
      <c r="N3566" s="4"/>
      <c r="O3566" s="4"/>
    </row>
    <row r="3567" spans="2:15" x14ac:dyDescent="0.2">
      <c r="B3567" s="4"/>
      <c r="C3567" s="6"/>
      <c r="D3567" s="4"/>
      <c r="E3567" s="4"/>
      <c r="F3567" s="4"/>
      <c r="G3567" s="4"/>
      <c r="H3567" s="4"/>
      <c r="I3567" s="4"/>
      <c r="J3567" s="4"/>
      <c r="K3567" s="4"/>
      <c r="L3567" s="4"/>
      <c r="M3567" s="4"/>
      <c r="N3567" s="4"/>
      <c r="O3567" s="4"/>
    </row>
    <row r="3568" spans="2:15" x14ac:dyDescent="0.2">
      <c r="B3568" s="4"/>
      <c r="C3568" s="6"/>
      <c r="D3568" s="4"/>
      <c r="E3568" s="4"/>
      <c r="F3568" s="4"/>
      <c r="G3568" s="4"/>
      <c r="H3568" s="4"/>
      <c r="I3568" s="4"/>
      <c r="J3568" s="4"/>
      <c r="K3568" s="4"/>
      <c r="L3568" s="4"/>
      <c r="M3568" s="4"/>
      <c r="N3568" s="4"/>
      <c r="O3568" s="4"/>
    </row>
    <row r="3569" spans="2:15" x14ac:dyDescent="0.2">
      <c r="B3569" s="4"/>
      <c r="C3569" s="6"/>
      <c r="D3569" s="4"/>
      <c r="E3569" s="4"/>
      <c r="F3569" s="4"/>
      <c r="G3569" s="4"/>
      <c r="H3569" s="4"/>
      <c r="I3569" s="4"/>
      <c r="J3569" s="4"/>
      <c r="K3569" s="4"/>
      <c r="L3569" s="4"/>
      <c r="M3569" s="4"/>
      <c r="N3569" s="4"/>
      <c r="O3569" s="4"/>
    </row>
    <row r="3570" spans="2:15" x14ac:dyDescent="0.2">
      <c r="B3570" s="4"/>
      <c r="C3570" s="6"/>
      <c r="D3570" s="4"/>
      <c r="E3570" s="4"/>
      <c r="F3570" s="4"/>
      <c r="G3570" s="4"/>
      <c r="H3570" s="4"/>
      <c r="I3570" s="4"/>
      <c r="J3570" s="4"/>
      <c r="K3570" s="4"/>
      <c r="L3570" s="4"/>
      <c r="M3570" s="4"/>
      <c r="N3570" s="4"/>
      <c r="O3570" s="4"/>
    </row>
    <row r="3571" spans="2:15" x14ac:dyDescent="0.2">
      <c r="B3571" s="4"/>
      <c r="C3571" s="6"/>
      <c r="D3571" s="4"/>
      <c r="E3571" s="4"/>
      <c r="F3571" s="4"/>
      <c r="G3571" s="4"/>
      <c r="H3571" s="4"/>
      <c r="I3571" s="4"/>
      <c r="J3571" s="4"/>
      <c r="K3571" s="4"/>
      <c r="L3571" s="4"/>
      <c r="M3571" s="4"/>
      <c r="N3571" s="4"/>
      <c r="O3571" s="4"/>
    </row>
    <row r="3572" spans="2:15" x14ac:dyDescent="0.2">
      <c r="B3572" s="4"/>
      <c r="C3572" s="6"/>
      <c r="D3572" s="4"/>
      <c r="E3572" s="4"/>
      <c r="F3572" s="4"/>
      <c r="G3572" s="4"/>
      <c r="H3572" s="4"/>
      <c r="I3572" s="4"/>
      <c r="J3572" s="4"/>
      <c r="K3572" s="4"/>
      <c r="L3572" s="4"/>
      <c r="M3572" s="4"/>
      <c r="N3572" s="4"/>
      <c r="O3572" s="4"/>
    </row>
    <row r="3573" spans="2:15" x14ac:dyDescent="0.2">
      <c r="B3573" s="4"/>
      <c r="C3573" s="6"/>
      <c r="D3573" s="4"/>
      <c r="E3573" s="4"/>
      <c r="F3573" s="4"/>
      <c r="G3573" s="4"/>
      <c r="H3573" s="4"/>
      <c r="I3573" s="4"/>
      <c r="J3573" s="4"/>
      <c r="K3573" s="4"/>
      <c r="L3573" s="4"/>
      <c r="M3573" s="4"/>
      <c r="N3573" s="4"/>
      <c r="O3573" s="4"/>
    </row>
    <row r="3574" spans="2:15" x14ac:dyDescent="0.2">
      <c r="B3574" s="4"/>
      <c r="C3574" s="6"/>
      <c r="D3574" s="4"/>
      <c r="E3574" s="4"/>
      <c r="F3574" s="4"/>
      <c r="G3574" s="4"/>
      <c r="H3574" s="4"/>
      <c r="I3574" s="4"/>
      <c r="J3574" s="4"/>
      <c r="K3574" s="4"/>
      <c r="L3574" s="4"/>
      <c r="M3574" s="4"/>
      <c r="N3574" s="4"/>
      <c r="O3574" s="4"/>
    </row>
    <row r="3575" spans="2:15" x14ac:dyDescent="0.2">
      <c r="B3575" s="4"/>
      <c r="C3575" s="6"/>
      <c r="D3575" s="4"/>
      <c r="E3575" s="4"/>
      <c r="F3575" s="4"/>
      <c r="G3575" s="4"/>
      <c r="H3575" s="4"/>
      <c r="I3575" s="4"/>
      <c r="J3575" s="4"/>
      <c r="K3575" s="4"/>
      <c r="L3575" s="4"/>
      <c r="M3575" s="4"/>
      <c r="N3575" s="4"/>
      <c r="O3575" s="4"/>
    </row>
    <row r="3576" spans="2:15" x14ac:dyDescent="0.2">
      <c r="B3576" s="4"/>
      <c r="C3576" s="6"/>
      <c r="D3576" s="4"/>
      <c r="E3576" s="4"/>
      <c r="F3576" s="4"/>
      <c r="G3576" s="4"/>
      <c r="H3576" s="4"/>
      <c r="I3576" s="4"/>
      <c r="J3576" s="4"/>
      <c r="K3576" s="4"/>
      <c r="L3576" s="4"/>
      <c r="M3576" s="4"/>
      <c r="N3576" s="4"/>
      <c r="O3576" s="4"/>
    </row>
    <row r="3577" spans="2:15" x14ac:dyDescent="0.2">
      <c r="B3577" s="4"/>
      <c r="C3577" s="6"/>
      <c r="D3577" s="4"/>
      <c r="E3577" s="4"/>
      <c r="F3577" s="4"/>
      <c r="G3577" s="4"/>
      <c r="H3577" s="4"/>
      <c r="I3577" s="4"/>
      <c r="J3577" s="4"/>
      <c r="K3577" s="4"/>
      <c r="L3577" s="4"/>
      <c r="M3577" s="4"/>
      <c r="N3577" s="4"/>
      <c r="O3577" s="4"/>
    </row>
    <row r="3578" spans="2:15" x14ac:dyDescent="0.2">
      <c r="B3578" s="4"/>
      <c r="C3578" s="6"/>
      <c r="D3578" s="4"/>
      <c r="E3578" s="4"/>
      <c r="F3578" s="4"/>
      <c r="G3578" s="4"/>
      <c r="H3578" s="4"/>
      <c r="I3578" s="4"/>
      <c r="J3578" s="4"/>
      <c r="K3578" s="4"/>
      <c r="L3578" s="4"/>
      <c r="M3578" s="4"/>
      <c r="N3578" s="4"/>
      <c r="O3578" s="4"/>
    </row>
    <row r="3579" spans="2:15" x14ac:dyDescent="0.2">
      <c r="B3579" s="4"/>
      <c r="C3579" s="6"/>
      <c r="D3579" s="4"/>
      <c r="E3579" s="4"/>
      <c r="F3579" s="4"/>
      <c r="G3579" s="4"/>
      <c r="H3579" s="4"/>
      <c r="I3579" s="4"/>
      <c r="J3579" s="4"/>
      <c r="K3579" s="4"/>
      <c r="L3579" s="4"/>
      <c r="M3579" s="4"/>
      <c r="N3579" s="4"/>
      <c r="O3579" s="4"/>
    </row>
    <row r="3580" spans="2:15" x14ac:dyDescent="0.2">
      <c r="B3580" s="4"/>
      <c r="C3580" s="6"/>
      <c r="D3580" s="4"/>
      <c r="E3580" s="4"/>
      <c r="F3580" s="4"/>
      <c r="G3580" s="4"/>
      <c r="H3580" s="4"/>
      <c r="I3580" s="4"/>
      <c r="J3580" s="4"/>
      <c r="K3580" s="4"/>
      <c r="L3580" s="4"/>
      <c r="M3580" s="4"/>
      <c r="N3580" s="4"/>
      <c r="O3580" s="4"/>
    </row>
    <row r="3581" spans="2:15" x14ac:dyDescent="0.2">
      <c r="B3581" s="4"/>
      <c r="C3581" s="6"/>
      <c r="D3581" s="4"/>
      <c r="E3581" s="4"/>
      <c r="F3581" s="4"/>
      <c r="G3581" s="4"/>
      <c r="H3581" s="4"/>
      <c r="I3581" s="4"/>
      <c r="J3581" s="4"/>
      <c r="K3581" s="4"/>
      <c r="L3581" s="4"/>
      <c r="M3581" s="4"/>
      <c r="N3581" s="4"/>
      <c r="O3581" s="4"/>
    </row>
    <row r="3582" spans="2:15" x14ac:dyDescent="0.2">
      <c r="B3582" s="4"/>
      <c r="C3582" s="6"/>
      <c r="D3582" s="4"/>
      <c r="E3582" s="4"/>
      <c r="F3582" s="4"/>
      <c r="G3582" s="4"/>
      <c r="H3582" s="4"/>
      <c r="I3582" s="4"/>
      <c r="J3582" s="4"/>
      <c r="K3582" s="4"/>
      <c r="L3582" s="4"/>
      <c r="M3582" s="4"/>
      <c r="N3582" s="4"/>
      <c r="O3582" s="4"/>
    </row>
    <row r="3583" spans="2:15" x14ac:dyDescent="0.2">
      <c r="B3583" s="4"/>
      <c r="C3583" s="6"/>
      <c r="D3583" s="4"/>
      <c r="E3583" s="4"/>
      <c r="F3583" s="4"/>
      <c r="G3583" s="4"/>
      <c r="H3583" s="4"/>
      <c r="I3583" s="4"/>
      <c r="J3583" s="4"/>
      <c r="K3583" s="4"/>
      <c r="L3583" s="4"/>
      <c r="M3583" s="4"/>
      <c r="N3583" s="4"/>
      <c r="O3583" s="4"/>
    </row>
    <row r="3584" spans="2:15" x14ac:dyDescent="0.2">
      <c r="B3584" s="4"/>
      <c r="C3584" s="6"/>
      <c r="D3584" s="4"/>
      <c r="E3584" s="4"/>
      <c r="F3584" s="4"/>
      <c r="G3584" s="4"/>
      <c r="H3584" s="4"/>
      <c r="I3584" s="4"/>
      <c r="J3584" s="4"/>
      <c r="K3584" s="4"/>
      <c r="L3584" s="4"/>
      <c r="M3584" s="4"/>
      <c r="N3584" s="4"/>
      <c r="O3584" s="4"/>
    </row>
    <row r="3585" spans="2:15" x14ac:dyDescent="0.2">
      <c r="B3585" s="4"/>
      <c r="C3585" s="6"/>
      <c r="D3585" s="4"/>
      <c r="E3585" s="4"/>
      <c r="F3585" s="4"/>
      <c r="G3585" s="4"/>
      <c r="H3585" s="4"/>
      <c r="I3585" s="4"/>
      <c r="J3585" s="4"/>
      <c r="K3585" s="4"/>
      <c r="L3585" s="4"/>
      <c r="M3585" s="4"/>
      <c r="N3585" s="4"/>
      <c r="O3585" s="4"/>
    </row>
    <row r="3586" spans="2:15" x14ac:dyDescent="0.2">
      <c r="B3586" s="4"/>
      <c r="C3586" s="6"/>
      <c r="D3586" s="4"/>
      <c r="E3586" s="4"/>
      <c r="F3586" s="4"/>
      <c r="G3586" s="4"/>
      <c r="H3586" s="4"/>
      <c r="I3586" s="4"/>
      <c r="J3586" s="4"/>
      <c r="K3586" s="4"/>
      <c r="L3586" s="4"/>
      <c r="M3586" s="4"/>
      <c r="N3586" s="4"/>
      <c r="O3586" s="4"/>
    </row>
    <row r="3587" spans="2:15" x14ac:dyDescent="0.2">
      <c r="B3587" s="4"/>
      <c r="C3587" s="6"/>
      <c r="D3587" s="4"/>
      <c r="E3587" s="4"/>
      <c r="F3587" s="4"/>
      <c r="G3587" s="4"/>
      <c r="H3587" s="4"/>
      <c r="I3587" s="4"/>
      <c r="J3587" s="4"/>
      <c r="K3587" s="4"/>
      <c r="L3587" s="4"/>
      <c r="M3587" s="4"/>
      <c r="N3587" s="4"/>
      <c r="O3587" s="4"/>
    </row>
    <row r="3588" spans="2:15" x14ac:dyDescent="0.2">
      <c r="B3588" s="4"/>
      <c r="C3588" s="6"/>
      <c r="D3588" s="4"/>
      <c r="E3588" s="4"/>
      <c r="F3588" s="4"/>
      <c r="G3588" s="4"/>
      <c r="H3588" s="4"/>
      <c r="I3588" s="4"/>
      <c r="J3588" s="4"/>
      <c r="K3588" s="4"/>
      <c r="L3588" s="4"/>
      <c r="M3588" s="4"/>
      <c r="N3588" s="4"/>
      <c r="O3588" s="4"/>
    </row>
    <row r="3589" spans="2:15" x14ac:dyDescent="0.2">
      <c r="B3589" s="4"/>
      <c r="C3589" s="6"/>
      <c r="D3589" s="4"/>
      <c r="E3589" s="4"/>
      <c r="F3589" s="4"/>
      <c r="G3589" s="4"/>
      <c r="H3589" s="4"/>
      <c r="I3589" s="4"/>
      <c r="J3589" s="4"/>
      <c r="K3589" s="4"/>
      <c r="L3589" s="4"/>
      <c r="M3589" s="4"/>
      <c r="N3589" s="4"/>
      <c r="O3589" s="4"/>
    </row>
    <row r="3590" spans="2:15" x14ac:dyDescent="0.2">
      <c r="B3590" s="4"/>
      <c r="C3590" s="6"/>
      <c r="D3590" s="4"/>
      <c r="E3590" s="4"/>
      <c r="F3590" s="4"/>
      <c r="G3590" s="4"/>
      <c r="H3590" s="4"/>
      <c r="I3590" s="4"/>
      <c r="J3590" s="4"/>
      <c r="K3590" s="4"/>
      <c r="L3590" s="4"/>
      <c r="M3590" s="4"/>
      <c r="N3590" s="4"/>
      <c r="O3590" s="4"/>
    </row>
    <row r="3591" spans="2:15" x14ac:dyDescent="0.2">
      <c r="B3591" s="4"/>
      <c r="C3591" s="6"/>
      <c r="D3591" s="4"/>
      <c r="E3591" s="4"/>
      <c r="F3591" s="4"/>
      <c r="G3591" s="4"/>
      <c r="H3591" s="4"/>
      <c r="I3591" s="4"/>
      <c r="J3591" s="4"/>
      <c r="K3591" s="4"/>
      <c r="L3591" s="4"/>
      <c r="M3591" s="4"/>
      <c r="N3591" s="4"/>
      <c r="O3591" s="4"/>
    </row>
    <row r="3592" spans="2:15" x14ac:dyDescent="0.2">
      <c r="B3592" s="4"/>
      <c r="C3592" s="6"/>
      <c r="D3592" s="4"/>
      <c r="E3592" s="4"/>
      <c r="F3592" s="4"/>
      <c r="G3592" s="4"/>
      <c r="H3592" s="4"/>
      <c r="I3592" s="4"/>
      <c r="J3592" s="4"/>
      <c r="K3592" s="4"/>
      <c r="L3592" s="4"/>
      <c r="M3592" s="4"/>
      <c r="N3592" s="4"/>
      <c r="O3592" s="4"/>
    </row>
    <row r="3593" spans="2:15" x14ac:dyDescent="0.2">
      <c r="B3593" s="4"/>
      <c r="C3593" s="6"/>
      <c r="D3593" s="4"/>
      <c r="E3593" s="4"/>
      <c r="F3593" s="4"/>
      <c r="G3593" s="4"/>
      <c r="H3593" s="4"/>
      <c r="I3593" s="4"/>
      <c r="J3593" s="4"/>
      <c r="K3593" s="4"/>
      <c r="L3593" s="4"/>
      <c r="M3593" s="4"/>
      <c r="N3593" s="4"/>
      <c r="O3593" s="4"/>
    </row>
    <row r="3594" spans="2:15" x14ac:dyDescent="0.2">
      <c r="B3594" s="4"/>
      <c r="C3594" s="6"/>
      <c r="D3594" s="4"/>
      <c r="E3594" s="4"/>
      <c r="F3594" s="4"/>
      <c r="G3594" s="4"/>
      <c r="H3594" s="4"/>
      <c r="I3594" s="4"/>
      <c r="J3594" s="4"/>
      <c r="K3594" s="4"/>
      <c r="L3594" s="4"/>
      <c r="M3594" s="4"/>
      <c r="N3594" s="4"/>
      <c r="O3594" s="4"/>
    </row>
    <row r="3595" spans="2:15" x14ac:dyDescent="0.2">
      <c r="B3595" s="4"/>
      <c r="C3595" s="6"/>
      <c r="D3595" s="4"/>
      <c r="E3595" s="4"/>
      <c r="F3595" s="4"/>
      <c r="G3595" s="4"/>
      <c r="H3595" s="4"/>
      <c r="I3595" s="4"/>
      <c r="J3595" s="4"/>
      <c r="K3595" s="4"/>
      <c r="L3595" s="4"/>
      <c r="M3595" s="4"/>
      <c r="N3595" s="4"/>
      <c r="O3595" s="4"/>
    </row>
    <row r="3596" spans="2:15" x14ac:dyDescent="0.2">
      <c r="B3596" s="4"/>
      <c r="C3596" s="6"/>
      <c r="D3596" s="4"/>
      <c r="E3596" s="4"/>
      <c r="F3596" s="4"/>
      <c r="G3596" s="4"/>
      <c r="H3596" s="4"/>
      <c r="I3596" s="4"/>
      <c r="J3596" s="4"/>
      <c r="K3596" s="4"/>
      <c r="L3596" s="4"/>
      <c r="M3596" s="4"/>
      <c r="N3596" s="4"/>
      <c r="O3596" s="4"/>
    </row>
    <row r="3597" spans="2:15" x14ac:dyDescent="0.2">
      <c r="B3597" s="4"/>
      <c r="C3597" s="6"/>
      <c r="D3597" s="4"/>
      <c r="E3597" s="4"/>
      <c r="F3597" s="4"/>
      <c r="G3597" s="4"/>
      <c r="H3597" s="4"/>
      <c r="I3597" s="4"/>
      <c r="J3597" s="4"/>
      <c r="K3597" s="4"/>
      <c r="L3597" s="4"/>
      <c r="M3597" s="4"/>
      <c r="N3597" s="4"/>
      <c r="O3597" s="4"/>
    </row>
    <row r="3598" spans="2:15" x14ac:dyDescent="0.2">
      <c r="B3598" s="4"/>
      <c r="C3598" s="6"/>
      <c r="D3598" s="4"/>
      <c r="E3598" s="4"/>
      <c r="F3598" s="4"/>
      <c r="G3598" s="4"/>
      <c r="H3598" s="4"/>
      <c r="I3598" s="4"/>
      <c r="J3598" s="4"/>
      <c r="K3598" s="4"/>
      <c r="L3598" s="4"/>
      <c r="M3598" s="4"/>
      <c r="N3598" s="4"/>
      <c r="O3598" s="4"/>
    </row>
    <row r="3599" spans="2:15" x14ac:dyDescent="0.2">
      <c r="B3599" s="4"/>
      <c r="C3599" s="6"/>
      <c r="D3599" s="4"/>
      <c r="E3599" s="4"/>
      <c r="F3599" s="4"/>
      <c r="G3599" s="4"/>
      <c r="H3599" s="4"/>
      <c r="I3599" s="4"/>
      <c r="J3599" s="4"/>
      <c r="K3599" s="4"/>
      <c r="L3599" s="4"/>
      <c r="M3599" s="4"/>
      <c r="N3599" s="4"/>
      <c r="O3599" s="4"/>
    </row>
    <row r="3600" spans="2:15" x14ac:dyDescent="0.2">
      <c r="B3600" s="4"/>
      <c r="C3600" s="6"/>
      <c r="D3600" s="4"/>
      <c r="E3600" s="4"/>
      <c r="F3600" s="4"/>
      <c r="G3600" s="4"/>
      <c r="H3600" s="4"/>
      <c r="I3600" s="4"/>
      <c r="J3600" s="4"/>
      <c r="K3600" s="4"/>
      <c r="L3600" s="4"/>
      <c r="M3600" s="4"/>
      <c r="N3600" s="4"/>
      <c r="O3600" s="4"/>
    </row>
    <row r="3601" spans="2:15" x14ac:dyDescent="0.2">
      <c r="B3601" s="4"/>
      <c r="C3601" s="6"/>
      <c r="D3601" s="4"/>
      <c r="E3601" s="4"/>
      <c r="F3601" s="4"/>
      <c r="G3601" s="4"/>
      <c r="H3601" s="4"/>
      <c r="I3601" s="4"/>
      <c r="J3601" s="4"/>
      <c r="K3601" s="4"/>
      <c r="L3601" s="4"/>
      <c r="M3601" s="4"/>
      <c r="N3601" s="4"/>
      <c r="O3601" s="4"/>
    </row>
    <row r="3602" spans="2:15" x14ac:dyDescent="0.2">
      <c r="B3602" s="4"/>
      <c r="C3602" s="6"/>
      <c r="D3602" s="4"/>
      <c r="E3602" s="4"/>
      <c r="F3602" s="4"/>
      <c r="G3602" s="4"/>
      <c r="H3602" s="4"/>
      <c r="I3602" s="4"/>
      <c r="J3602" s="4"/>
      <c r="K3602" s="4"/>
      <c r="L3602" s="4"/>
      <c r="M3602" s="4"/>
      <c r="N3602" s="4"/>
      <c r="O3602" s="4"/>
    </row>
    <row r="3603" spans="2:15" x14ac:dyDescent="0.2">
      <c r="B3603" s="4"/>
      <c r="C3603" s="6"/>
      <c r="D3603" s="4"/>
      <c r="E3603" s="4"/>
      <c r="F3603" s="4"/>
      <c r="G3603" s="4"/>
      <c r="H3603" s="4"/>
      <c r="I3603" s="4"/>
      <c r="J3603" s="4"/>
      <c r="K3603" s="4"/>
      <c r="L3603" s="4"/>
      <c r="M3603" s="4"/>
      <c r="N3603" s="4"/>
      <c r="O3603" s="4"/>
    </row>
    <row r="3604" spans="2:15" x14ac:dyDescent="0.2">
      <c r="B3604" s="4"/>
      <c r="C3604" s="6"/>
      <c r="D3604" s="4"/>
      <c r="E3604" s="4"/>
      <c r="F3604" s="4"/>
      <c r="G3604" s="4"/>
      <c r="H3604" s="4"/>
      <c r="I3604" s="4"/>
      <c r="J3604" s="4"/>
      <c r="K3604" s="4"/>
      <c r="L3604" s="4"/>
      <c r="M3604" s="4"/>
      <c r="N3604" s="4"/>
      <c r="O3604" s="4"/>
    </row>
    <row r="3605" spans="2:15" x14ac:dyDescent="0.2">
      <c r="B3605" s="4"/>
      <c r="C3605" s="6"/>
      <c r="D3605" s="4"/>
      <c r="E3605" s="4"/>
      <c r="F3605" s="4"/>
      <c r="G3605" s="4"/>
      <c r="H3605" s="4"/>
      <c r="I3605" s="4"/>
      <c r="J3605" s="4"/>
      <c r="K3605" s="4"/>
      <c r="L3605" s="4"/>
      <c r="M3605" s="4"/>
      <c r="N3605" s="4"/>
      <c r="O3605" s="4"/>
    </row>
    <row r="3606" spans="2:15" x14ac:dyDescent="0.2">
      <c r="B3606" s="4"/>
      <c r="C3606" s="6"/>
      <c r="D3606" s="4"/>
      <c r="E3606" s="4"/>
      <c r="F3606" s="4"/>
      <c r="G3606" s="4"/>
      <c r="H3606" s="4"/>
      <c r="I3606" s="4"/>
      <c r="J3606" s="4"/>
      <c r="K3606" s="4"/>
      <c r="L3606" s="4"/>
      <c r="M3606" s="4"/>
      <c r="N3606" s="4"/>
      <c r="O3606" s="4"/>
    </row>
    <row r="3607" spans="2:15" x14ac:dyDescent="0.2">
      <c r="B3607" s="4"/>
      <c r="C3607" s="6"/>
      <c r="D3607" s="4"/>
      <c r="E3607" s="4"/>
      <c r="F3607" s="4"/>
      <c r="G3607" s="4"/>
      <c r="H3607" s="4"/>
      <c r="I3607" s="4"/>
      <c r="J3607" s="4"/>
      <c r="K3607" s="4"/>
      <c r="L3607" s="4"/>
      <c r="M3607" s="4"/>
      <c r="N3607" s="4"/>
      <c r="O3607" s="4"/>
    </row>
    <row r="3608" spans="2:15" x14ac:dyDescent="0.2">
      <c r="B3608" s="4"/>
      <c r="C3608" s="6"/>
      <c r="D3608" s="4"/>
      <c r="E3608" s="4"/>
      <c r="F3608" s="4"/>
      <c r="G3608" s="4"/>
      <c r="H3608" s="4"/>
      <c r="I3608" s="4"/>
      <c r="J3608" s="4"/>
      <c r="K3608" s="4"/>
      <c r="L3608" s="4"/>
      <c r="M3608" s="4"/>
      <c r="N3608" s="4"/>
      <c r="O3608" s="4"/>
    </row>
    <row r="3609" spans="2:15" x14ac:dyDescent="0.2">
      <c r="B3609" s="4"/>
      <c r="C3609" s="6"/>
      <c r="D3609" s="4"/>
      <c r="E3609" s="4"/>
      <c r="F3609" s="4"/>
      <c r="G3609" s="4"/>
      <c r="H3609" s="4"/>
      <c r="I3609" s="4"/>
      <c r="J3609" s="4"/>
      <c r="K3609" s="4"/>
      <c r="L3609" s="4"/>
      <c r="M3609" s="4"/>
      <c r="N3609" s="4"/>
      <c r="O3609" s="4"/>
    </row>
    <row r="3610" spans="2:15" x14ac:dyDescent="0.2">
      <c r="B3610" s="4"/>
      <c r="C3610" s="6"/>
      <c r="D3610" s="4"/>
      <c r="E3610" s="4"/>
      <c r="F3610" s="4"/>
      <c r="G3610" s="4"/>
      <c r="H3610" s="4"/>
      <c r="I3610" s="4"/>
      <c r="J3610" s="4"/>
      <c r="K3610" s="4"/>
      <c r="L3610" s="4"/>
      <c r="M3610" s="4"/>
      <c r="N3610" s="4"/>
      <c r="O3610" s="4"/>
    </row>
    <row r="3611" spans="2:15" x14ac:dyDescent="0.2">
      <c r="B3611" s="4"/>
      <c r="C3611" s="6"/>
      <c r="D3611" s="4"/>
      <c r="E3611" s="4"/>
      <c r="F3611" s="4"/>
      <c r="G3611" s="4"/>
      <c r="H3611" s="4"/>
      <c r="I3611" s="4"/>
      <c r="J3611" s="4"/>
      <c r="K3611" s="4"/>
      <c r="L3611" s="4"/>
      <c r="M3611" s="4"/>
      <c r="N3611" s="4"/>
      <c r="O3611" s="4"/>
    </row>
    <row r="3612" spans="2:15" x14ac:dyDescent="0.2">
      <c r="B3612" s="4"/>
      <c r="C3612" s="6"/>
      <c r="D3612" s="4"/>
      <c r="E3612" s="4"/>
      <c r="F3612" s="4"/>
      <c r="G3612" s="4"/>
      <c r="H3612" s="4"/>
      <c r="I3612" s="4"/>
      <c r="J3612" s="4"/>
      <c r="K3612" s="4"/>
      <c r="L3612" s="4"/>
      <c r="M3612" s="4"/>
      <c r="N3612" s="4"/>
      <c r="O3612" s="4"/>
    </row>
    <row r="3613" spans="2:15" x14ac:dyDescent="0.2">
      <c r="B3613" s="4"/>
      <c r="C3613" s="6"/>
      <c r="D3613" s="4"/>
      <c r="E3613" s="4"/>
      <c r="F3613" s="4"/>
      <c r="G3613" s="4"/>
      <c r="H3613" s="4"/>
      <c r="I3613" s="4"/>
      <c r="J3613" s="4"/>
      <c r="K3613" s="4"/>
      <c r="L3613" s="4"/>
      <c r="M3613" s="4"/>
      <c r="N3613" s="4"/>
      <c r="O3613" s="4"/>
    </row>
    <row r="3614" spans="2:15" x14ac:dyDescent="0.2">
      <c r="B3614" s="4"/>
      <c r="C3614" s="6"/>
      <c r="D3614" s="4"/>
      <c r="E3614" s="4"/>
      <c r="F3614" s="4"/>
      <c r="G3614" s="4"/>
      <c r="H3614" s="4"/>
      <c r="I3614" s="4"/>
      <c r="J3614" s="4"/>
      <c r="K3614" s="4"/>
      <c r="L3614" s="4"/>
      <c r="M3614" s="4"/>
      <c r="N3614" s="4"/>
      <c r="O3614" s="4"/>
    </row>
    <row r="3615" spans="2:15" x14ac:dyDescent="0.2">
      <c r="B3615" s="4"/>
      <c r="C3615" s="6"/>
      <c r="D3615" s="4"/>
      <c r="E3615" s="4"/>
      <c r="F3615" s="4"/>
      <c r="G3615" s="4"/>
      <c r="H3615" s="4"/>
      <c r="I3615" s="4"/>
      <c r="J3615" s="4"/>
      <c r="K3615" s="4"/>
      <c r="L3615" s="4"/>
      <c r="M3615" s="4"/>
      <c r="N3615" s="4"/>
      <c r="O3615" s="4"/>
    </row>
    <row r="3616" spans="2:15" x14ac:dyDescent="0.2">
      <c r="B3616" s="4"/>
      <c r="C3616" s="6"/>
      <c r="D3616" s="4"/>
      <c r="E3616" s="4"/>
      <c r="F3616" s="4"/>
      <c r="G3616" s="4"/>
      <c r="H3616" s="4"/>
      <c r="I3616" s="4"/>
      <c r="J3616" s="4"/>
      <c r="K3616" s="4"/>
      <c r="L3616" s="4"/>
      <c r="M3616" s="4"/>
      <c r="N3616" s="4"/>
      <c r="O3616" s="4"/>
    </row>
    <row r="3617" spans="2:15" x14ac:dyDescent="0.2">
      <c r="B3617" s="4"/>
      <c r="C3617" s="6"/>
      <c r="D3617" s="4"/>
      <c r="E3617" s="4"/>
      <c r="F3617" s="4"/>
      <c r="G3617" s="4"/>
      <c r="H3617" s="4"/>
      <c r="I3617" s="4"/>
      <c r="J3617" s="4"/>
      <c r="K3617" s="4"/>
      <c r="L3617" s="4"/>
      <c r="M3617" s="4"/>
      <c r="N3617" s="4"/>
      <c r="O3617" s="4"/>
    </row>
    <row r="3618" spans="2:15" x14ac:dyDescent="0.2">
      <c r="B3618" s="4"/>
      <c r="C3618" s="6"/>
      <c r="D3618" s="4"/>
      <c r="E3618" s="4"/>
      <c r="F3618" s="4"/>
      <c r="G3618" s="4"/>
      <c r="H3618" s="4"/>
      <c r="I3618" s="4"/>
      <c r="J3618" s="4"/>
      <c r="K3618" s="4"/>
      <c r="L3618" s="4"/>
      <c r="M3618" s="4"/>
      <c r="N3618" s="4"/>
      <c r="O3618" s="4"/>
    </row>
    <row r="3619" spans="2:15" x14ac:dyDescent="0.2">
      <c r="B3619" s="4"/>
      <c r="C3619" s="6"/>
      <c r="D3619" s="4"/>
      <c r="E3619" s="4"/>
      <c r="F3619" s="4"/>
      <c r="G3619" s="4"/>
      <c r="H3619" s="4"/>
      <c r="I3619" s="4"/>
      <c r="J3619" s="4"/>
      <c r="K3619" s="4"/>
      <c r="L3619" s="4"/>
      <c r="M3619" s="4"/>
      <c r="N3619" s="4"/>
      <c r="O3619" s="4"/>
    </row>
    <row r="3620" spans="2:15" x14ac:dyDescent="0.2">
      <c r="B3620" s="4"/>
      <c r="C3620" s="6"/>
      <c r="D3620" s="4"/>
      <c r="E3620" s="4"/>
      <c r="F3620" s="4"/>
      <c r="G3620" s="4"/>
      <c r="H3620" s="4"/>
      <c r="I3620" s="4"/>
      <c r="J3620" s="4"/>
      <c r="K3620" s="4"/>
      <c r="L3620" s="4"/>
      <c r="M3620" s="4"/>
      <c r="N3620" s="4"/>
      <c r="O3620" s="4"/>
    </row>
    <row r="3621" spans="2:15" x14ac:dyDescent="0.2">
      <c r="B3621" s="4"/>
      <c r="C3621" s="6"/>
      <c r="D3621" s="4"/>
      <c r="E3621" s="4"/>
      <c r="F3621" s="4"/>
      <c r="G3621" s="4"/>
      <c r="H3621" s="4"/>
      <c r="I3621" s="4"/>
      <c r="J3621" s="4"/>
      <c r="K3621" s="4"/>
      <c r="L3621" s="4"/>
      <c r="M3621" s="4"/>
      <c r="N3621" s="4"/>
      <c r="O3621" s="4"/>
    </row>
    <row r="3622" spans="2:15" x14ac:dyDescent="0.2">
      <c r="B3622" s="4"/>
      <c r="C3622" s="6"/>
      <c r="D3622" s="4"/>
      <c r="E3622" s="4"/>
      <c r="F3622" s="4"/>
      <c r="G3622" s="4"/>
      <c r="H3622" s="4"/>
      <c r="I3622" s="4"/>
      <c r="J3622" s="4"/>
      <c r="K3622" s="4"/>
      <c r="L3622" s="4"/>
      <c r="M3622" s="4"/>
      <c r="N3622" s="4"/>
      <c r="O3622" s="4"/>
    </row>
    <row r="3623" spans="2:15" x14ac:dyDescent="0.2">
      <c r="B3623" s="4"/>
      <c r="C3623" s="6"/>
      <c r="D3623" s="4"/>
      <c r="E3623" s="4"/>
      <c r="F3623" s="4"/>
      <c r="G3623" s="4"/>
      <c r="H3623" s="4"/>
      <c r="I3623" s="4"/>
      <c r="J3623" s="4"/>
      <c r="K3623" s="4"/>
      <c r="L3623" s="4"/>
      <c r="M3623" s="4"/>
      <c r="N3623" s="4"/>
      <c r="O3623" s="4"/>
    </row>
    <row r="3624" spans="2:15" x14ac:dyDescent="0.2">
      <c r="B3624" s="4"/>
      <c r="C3624" s="6"/>
      <c r="D3624" s="4"/>
      <c r="E3624" s="4"/>
      <c r="F3624" s="4"/>
      <c r="G3624" s="4"/>
      <c r="H3624" s="4"/>
      <c r="I3624" s="4"/>
      <c r="J3624" s="4"/>
      <c r="K3624" s="4"/>
      <c r="L3624" s="4"/>
      <c r="M3624" s="4"/>
      <c r="N3624" s="4"/>
      <c r="O3624" s="4"/>
    </row>
    <row r="3625" spans="2:15" x14ac:dyDescent="0.2">
      <c r="B3625" s="4"/>
      <c r="C3625" s="6"/>
      <c r="D3625" s="4"/>
      <c r="E3625" s="4"/>
      <c r="F3625" s="4"/>
      <c r="G3625" s="4"/>
      <c r="H3625" s="4"/>
      <c r="I3625" s="4"/>
      <c r="J3625" s="4"/>
      <c r="K3625" s="4"/>
      <c r="L3625" s="4"/>
      <c r="M3625" s="4"/>
      <c r="N3625" s="4"/>
      <c r="O3625" s="4"/>
    </row>
    <row r="3626" spans="2:15" x14ac:dyDescent="0.2">
      <c r="B3626" s="4"/>
      <c r="C3626" s="6"/>
      <c r="D3626" s="4"/>
      <c r="E3626" s="4"/>
      <c r="F3626" s="4"/>
      <c r="G3626" s="4"/>
      <c r="H3626" s="4"/>
      <c r="I3626" s="4"/>
      <c r="J3626" s="4"/>
      <c r="K3626" s="4"/>
      <c r="L3626" s="4"/>
      <c r="M3626" s="4"/>
      <c r="N3626" s="4"/>
      <c r="O3626" s="4"/>
    </row>
    <row r="3627" spans="2:15" x14ac:dyDescent="0.2">
      <c r="B3627" s="4"/>
      <c r="C3627" s="6"/>
      <c r="D3627" s="4"/>
      <c r="E3627" s="4"/>
      <c r="F3627" s="4"/>
      <c r="G3627" s="4"/>
      <c r="H3627" s="4"/>
      <c r="I3627" s="4"/>
      <c r="J3627" s="4"/>
      <c r="K3627" s="4"/>
      <c r="L3627" s="4"/>
      <c r="M3627" s="4"/>
      <c r="N3627" s="4"/>
      <c r="O3627" s="4"/>
    </row>
    <row r="3628" spans="2:15" x14ac:dyDescent="0.2">
      <c r="B3628" s="4"/>
      <c r="C3628" s="6"/>
      <c r="D3628" s="4"/>
      <c r="E3628" s="4"/>
      <c r="F3628" s="4"/>
      <c r="G3628" s="4"/>
      <c r="H3628" s="4"/>
      <c r="I3628" s="4"/>
      <c r="J3628" s="4"/>
      <c r="K3628" s="4"/>
      <c r="L3628" s="4"/>
      <c r="M3628" s="4"/>
      <c r="N3628" s="4"/>
      <c r="O3628" s="4"/>
    </row>
    <row r="3629" spans="2:15" x14ac:dyDescent="0.2">
      <c r="B3629" s="4"/>
      <c r="C3629" s="6"/>
      <c r="D3629" s="4"/>
      <c r="E3629" s="4"/>
      <c r="F3629" s="4"/>
      <c r="G3629" s="4"/>
      <c r="H3629" s="4"/>
      <c r="I3629" s="4"/>
      <c r="J3629" s="4"/>
      <c r="K3629" s="4"/>
      <c r="L3629" s="4"/>
      <c r="M3629" s="4"/>
      <c r="N3629" s="4"/>
      <c r="O3629" s="4"/>
    </row>
    <row r="3630" spans="2:15" x14ac:dyDescent="0.2">
      <c r="B3630" s="4"/>
      <c r="C3630" s="6"/>
      <c r="D3630" s="4"/>
      <c r="E3630" s="4"/>
      <c r="F3630" s="4"/>
      <c r="G3630" s="4"/>
      <c r="H3630" s="4"/>
      <c r="I3630" s="4"/>
      <c r="J3630" s="4"/>
      <c r="K3630" s="4"/>
      <c r="L3630" s="4"/>
      <c r="M3630" s="4"/>
      <c r="N3630" s="4"/>
      <c r="O3630" s="4"/>
    </row>
    <row r="3631" spans="2:15" x14ac:dyDescent="0.2">
      <c r="B3631" s="4"/>
      <c r="C3631" s="6"/>
      <c r="D3631" s="4"/>
      <c r="E3631" s="4"/>
      <c r="F3631" s="4"/>
      <c r="G3631" s="4"/>
      <c r="H3631" s="4"/>
      <c r="I3631" s="4"/>
      <c r="J3631" s="4"/>
      <c r="K3631" s="4"/>
      <c r="L3631" s="4"/>
      <c r="M3631" s="4"/>
      <c r="N3631" s="4"/>
      <c r="O3631" s="4"/>
    </row>
    <row r="3632" spans="2:15" x14ac:dyDescent="0.2">
      <c r="B3632" s="4"/>
      <c r="C3632" s="6"/>
      <c r="D3632" s="4"/>
      <c r="E3632" s="4"/>
      <c r="F3632" s="4"/>
      <c r="G3632" s="4"/>
      <c r="H3632" s="4"/>
      <c r="I3632" s="4"/>
      <c r="J3632" s="4"/>
      <c r="K3632" s="4"/>
      <c r="L3632" s="4"/>
      <c r="M3632" s="4"/>
      <c r="N3632" s="4"/>
      <c r="O3632" s="4"/>
    </row>
    <row r="3633" spans="2:15" x14ac:dyDescent="0.2">
      <c r="B3633" s="4"/>
      <c r="C3633" s="6"/>
      <c r="D3633" s="4"/>
      <c r="E3633" s="4"/>
      <c r="F3633" s="4"/>
      <c r="G3633" s="4"/>
      <c r="H3633" s="4"/>
      <c r="I3633" s="4"/>
      <c r="J3633" s="4"/>
      <c r="K3633" s="4"/>
      <c r="L3633" s="4"/>
      <c r="M3633" s="4"/>
      <c r="N3633" s="4"/>
      <c r="O3633" s="4"/>
    </row>
    <row r="3634" spans="2:15" x14ac:dyDescent="0.2">
      <c r="B3634" s="4"/>
      <c r="C3634" s="6"/>
      <c r="D3634" s="4"/>
      <c r="E3634" s="4"/>
      <c r="F3634" s="4"/>
      <c r="G3634" s="4"/>
      <c r="H3634" s="4"/>
      <c r="I3634" s="4"/>
      <c r="J3634" s="4"/>
      <c r="K3634" s="4"/>
      <c r="L3634" s="4"/>
      <c r="M3634" s="4"/>
      <c r="N3634" s="4"/>
      <c r="O3634" s="4"/>
    </row>
    <row r="3635" spans="2:15" x14ac:dyDescent="0.2">
      <c r="B3635" s="4"/>
      <c r="C3635" s="6"/>
      <c r="D3635" s="4"/>
      <c r="E3635" s="4"/>
      <c r="F3635" s="4"/>
      <c r="G3635" s="4"/>
      <c r="H3635" s="4"/>
      <c r="I3635" s="4"/>
      <c r="J3635" s="4"/>
      <c r="K3635" s="4"/>
      <c r="L3635" s="4"/>
      <c r="M3635" s="4"/>
      <c r="N3635" s="4"/>
      <c r="O3635" s="4"/>
    </row>
    <row r="3636" spans="2:15" x14ac:dyDescent="0.2">
      <c r="B3636" s="4"/>
      <c r="C3636" s="6"/>
      <c r="D3636" s="4"/>
      <c r="E3636" s="4"/>
      <c r="F3636" s="4"/>
      <c r="G3636" s="4"/>
      <c r="H3636" s="4"/>
      <c r="I3636" s="4"/>
      <c r="J3636" s="4"/>
      <c r="K3636" s="4"/>
      <c r="L3636" s="4"/>
      <c r="M3636" s="4"/>
      <c r="N3636" s="4"/>
      <c r="O3636" s="4"/>
    </row>
    <row r="3637" spans="2:15" x14ac:dyDescent="0.2">
      <c r="B3637" s="4"/>
      <c r="C3637" s="6"/>
      <c r="D3637" s="4"/>
      <c r="E3637" s="4"/>
      <c r="F3637" s="4"/>
      <c r="G3637" s="4"/>
      <c r="H3637" s="4"/>
      <c r="I3637" s="4"/>
      <c r="J3637" s="4"/>
      <c r="K3637" s="4"/>
      <c r="L3637" s="4"/>
      <c r="M3637" s="4"/>
      <c r="N3637" s="4"/>
      <c r="O3637" s="4"/>
    </row>
    <row r="3638" spans="2:15" x14ac:dyDescent="0.2">
      <c r="B3638" s="4"/>
      <c r="C3638" s="6"/>
      <c r="D3638" s="4"/>
      <c r="E3638" s="4"/>
      <c r="F3638" s="4"/>
      <c r="G3638" s="4"/>
      <c r="H3638" s="4"/>
      <c r="I3638" s="4"/>
      <c r="J3638" s="4"/>
      <c r="K3638" s="4"/>
      <c r="L3638" s="4"/>
      <c r="M3638" s="4"/>
      <c r="N3638" s="4"/>
      <c r="O3638" s="4"/>
    </row>
    <row r="3639" spans="2:15" x14ac:dyDescent="0.2">
      <c r="B3639" s="4"/>
      <c r="C3639" s="6"/>
      <c r="D3639" s="4"/>
      <c r="E3639" s="4"/>
      <c r="F3639" s="4"/>
      <c r="G3639" s="4"/>
      <c r="H3639" s="4"/>
      <c r="I3639" s="4"/>
      <c r="J3639" s="4"/>
      <c r="K3639" s="4"/>
      <c r="L3639" s="4"/>
      <c r="M3639" s="4"/>
      <c r="N3639" s="4"/>
      <c r="O3639" s="4"/>
    </row>
    <row r="3640" spans="2:15" x14ac:dyDescent="0.2">
      <c r="B3640" s="4"/>
      <c r="C3640" s="6"/>
      <c r="D3640" s="4"/>
      <c r="E3640" s="4"/>
      <c r="F3640" s="4"/>
      <c r="G3640" s="4"/>
      <c r="H3640" s="4"/>
      <c r="I3640" s="4"/>
      <c r="J3640" s="4"/>
      <c r="K3640" s="4"/>
      <c r="L3640" s="4"/>
      <c r="M3640" s="4"/>
      <c r="N3640" s="4"/>
      <c r="O3640" s="4"/>
    </row>
    <row r="3641" spans="2:15" x14ac:dyDescent="0.2">
      <c r="B3641" s="4"/>
      <c r="C3641" s="6"/>
      <c r="D3641" s="4"/>
      <c r="E3641" s="4"/>
      <c r="F3641" s="4"/>
      <c r="G3641" s="4"/>
      <c r="H3641" s="4"/>
      <c r="I3641" s="4"/>
      <c r="J3641" s="4"/>
      <c r="K3641" s="4"/>
      <c r="L3641" s="4"/>
      <c r="M3641" s="4"/>
      <c r="N3641" s="4"/>
      <c r="O3641" s="4"/>
    </row>
    <row r="3642" spans="2:15" x14ac:dyDescent="0.2">
      <c r="B3642" s="4"/>
      <c r="C3642" s="6"/>
      <c r="D3642" s="4"/>
      <c r="E3642" s="4"/>
      <c r="F3642" s="4"/>
      <c r="G3642" s="4"/>
      <c r="H3642" s="4"/>
      <c r="I3642" s="4"/>
      <c r="J3642" s="4"/>
      <c r="K3642" s="4"/>
      <c r="L3642" s="4"/>
      <c r="M3642" s="4"/>
      <c r="N3642" s="4"/>
      <c r="O3642" s="4"/>
    </row>
    <row r="3643" spans="2:15" x14ac:dyDescent="0.2">
      <c r="B3643" s="4"/>
      <c r="C3643" s="6"/>
      <c r="D3643" s="4"/>
      <c r="E3643" s="4"/>
      <c r="F3643" s="4"/>
      <c r="G3643" s="4"/>
      <c r="H3643" s="4"/>
      <c r="I3643" s="4"/>
      <c r="J3643" s="4"/>
      <c r="K3643" s="4"/>
      <c r="L3643" s="4"/>
      <c r="M3643" s="4"/>
      <c r="N3643" s="4"/>
      <c r="O3643" s="4"/>
    </row>
    <row r="3644" spans="2:15" x14ac:dyDescent="0.2">
      <c r="B3644" s="4"/>
      <c r="C3644" s="6"/>
      <c r="D3644" s="4"/>
      <c r="E3644" s="4"/>
      <c r="F3644" s="4"/>
      <c r="G3644" s="4"/>
      <c r="H3644" s="4"/>
      <c r="I3644" s="4"/>
      <c r="J3644" s="4"/>
      <c r="K3644" s="4"/>
      <c r="L3644" s="4"/>
      <c r="M3644" s="4"/>
      <c r="N3644" s="4"/>
      <c r="O3644" s="4"/>
    </row>
    <row r="3645" spans="2:15" x14ac:dyDescent="0.2">
      <c r="B3645" s="4"/>
      <c r="C3645" s="6"/>
      <c r="D3645" s="4"/>
      <c r="E3645" s="4"/>
      <c r="F3645" s="4"/>
      <c r="G3645" s="4"/>
      <c r="H3645" s="4"/>
      <c r="I3645" s="4"/>
      <c r="J3645" s="4"/>
      <c r="K3645" s="4"/>
      <c r="L3645" s="4"/>
      <c r="M3645" s="4"/>
      <c r="N3645" s="4"/>
      <c r="O3645" s="4"/>
    </row>
    <row r="3646" spans="2:15" x14ac:dyDescent="0.2">
      <c r="B3646" s="4"/>
      <c r="C3646" s="6"/>
      <c r="D3646" s="4"/>
      <c r="E3646" s="4"/>
      <c r="F3646" s="4"/>
      <c r="G3646" s="4"/>
      <c r="H3646" s="4"/>
      <c r="I3646" s="4"/>
      <c r="J3646" s="4"/>
      <c r="K3646" s="4"/>
      <c r="L3646" s="4"/>
      <c r="M3646" s="4"/>
      <c r="N3646" s="4"/>
      <c r="O3646" s="4"/>
    </row>
    <row r="3647" spans="2:15" x14ac:dyDescent="0.2">
      <c r="B3647" s="4"/>
      <c r="C3647" s="6"/>
      <c r="D3647" s="4"/>
      <c r="E3647" s="4"/>
      <c r="F3647" s="4"/>
      <c r="G3647" s="4"/>
      <c r="H3647" s="4"/>
      <c r="I3647" s="4"/>
      <c r="J3647" s="4"/>
      <c r="K3647" s="4"/>
      <c r="L3647" s="4"/>
      <c r="M3647" s="4"/>
      <c r="N3647" s="4"/>
      <c r="O3647" s="4"/>
    </row>
    <row r="3648" spans="2:15" x14ac:dyDescent="0.2">
      <c r="B3648" s="4"/>
      <c r="C3648" s="6"/>
      <c r="D3648" s="4"/>
      <c r="E3648" s="4"/>
      <c r="F3648" s="4"/>
      <c r="G3648" s="4"/>
      <c r="H3648" s="4"/>
      <c r="I3648" s="4"/>
      <c r="J3648" s="4"/>
      <c r="K3648" s="4"/>
      <c r="L3648" s="4"/>
      <c r="M3648" s="4"/>
      <c r="N3648" s="4"/>
      <c r="O3648" s="4"/>
    </row>
    <row r="3649" spans="2:15" x14ac:dyDescent="0.2">
      <c r="B3649" s="4"/>
      <c r="C3649" s="6"/>
      <c r="D3649" s="4"/>
      <c r="E3649" s="4"/>
      <c r="F3649" s="4"/>
      <c r="G3649" s="4"/>
      <c r="H3649" s="4"/>
      <c r="I3649" s="4"/>
      <c r="J3649" s="4"/>
      <c r="K3649" s="4"/>
      <c r="L3649" s="4"/>
      <c r="M3649" s="4"/>
      <c r="N3649" s="4"/>
      <c r="O3649" s="4"/>
    </row>
    <row r="3650" spans="2:15" x14ac:dyDescent="0.2">
      <c r="B3650" s="4"/>
      <c r="C3650" s="6"/>
      <c r="D3650" s="4"/>
      <c r="E3650" s="4"/>
      <c r="F3650" s="4"/>
      <c r="G3650" s="4"/>
      <c r="H3650" s="4"/>
      <c r="I3650" s="4"/>
      <c r="J3650" s="4"/>
      <c r="K3650" s="4"/>
      <c r="L3650" s="4"/>
      <c r="M3650" s="4"/>
      <c r="N3650" s="4"/>
      <c r="O3650" s="4"/>
    </row>
    <row r="3651" spans="2:15" x14ac:dyDescent="0.2">
      <c r="B3651" s="4"/>
      <c r="C3651" s="6"/>
      <c r="D3651" s="4"/>
      <c r="E3651" s="4"/>
      <c r="F3651" s="4"/>
      <c r="G3651" s="4"/>
      <c r="H3651" s="4"/>
      <c r="I3651" s="4"/>
      <c r="J3651" s="4"/>
      <c r="K3651" s="4"/>
      <c r="L3651" s="4"/>
      <c r="M3651" s="4"/>
      <c r="N3651" s="4"/>
      <c r="O3651" s="4"/>
    </row>
    <row r="3652" spans="2:15" x14ac:dyDescent="0.2">
      <c r="B3652" s="4"/>
      <c r="C3652" s="6"/>
      <c r="D3652" s="4"/>
      <c r="E3652" s="4"/>
      <c r="F3652" s="4"/>
      <c r="G3652" s="4"/>
      <c r="H3652" s="4"/>
      <c r="I3652" s="4"/>
      <c r="J3652" s="4"/>
      <c r="K3652" s="4"/>
      <c r="L3652" s="4"/>
      <c r="M3652" s="4"/>
      <c r="N3652" s="4"/>
      <c r="O3652" s="4"/>
    </row>
    <row r="3653" spans="2:15" x14ac:dyDescent="0.2">
      <c r="B3653" s="4"/>
      <c r="C3653" s="6"/>
      <c r="D3653" s="4"/>
      <c r="E3653" s="4"/>
      <c r="F3653" s="4"/>
      <c r="G3653" s="4"/>
      <c r="H3653" s="4"/>
      <c r="I3653" s="4"/>
      <c r="J3653" s="4"/>
      <c r="K3653" s="4"/>
      <c r="L3653" s="4"/>
      <c r="M3653" s="4"/>
      <c r="N3653" s="4"/>
      <c r="O3653" s="4"/>
    </row>
    <row r="3654" spans="2:15" x14ac:dyDescent="0.2">
      <c r="B3654" s="4"/>
      <c r="C3654" s="6"/>
      <c r="D3654" s="4"/>
      <c r="E3654" s="4"/>
      <c r="F3654" s="4"/>
      <c r="G3654" s="4"/>
      <c r="H3654" s="4"/>
      <c r="I3654" s="4"/>
      <c r="J3654" s="4"/>
      <c r="K3654" s="4"/>
      <c r="L3654" s="4"/>
      <c r="M3654" s="4"/>
      <c r="N3654" s="4"/>
      <c r="O3654" s="4"/>
    </row>
    <row r="3655" spans="2:15" x14ac:dyDescent="0.2">
      <c r="B3655" s="4"/>
      <c r="C3655" s="6"/>
      <c r="D3655" s="4"/>
      <c r="E3655" s="4"/>
      <c r="F3655" s="4"/>
      <c r="G3655" s="4"/>
      <c r="H3655" s="4"/>
      <c r="I3655" s="4"/>
      <c r="J3655" s="4"/>
      <c r="K3655" s="4"/>
      <c r="L3655" s="4"/>
      <c r="M3655" s="4"/>
      <c r="N3655" s="4"/>
      <c r="O3655" s="4"/>
    </row>
    <row r="3656" spans="2:15" x14ac:dyDescent="0.2">
      <c r="B3656" s="4"/>
      <c r="C3656" s="6"/>
      <c r="D3656" s="4"/>
      <c r="E3656" s="4"/>
      <c r="F3656" s="4"/>
      <c r="G3656" s="4"/>
      <c r="H3656" s="4"/>
      <c r="I3656" s="4"/>
      <c r="J3656" s="4"/>
      <c r="K3656" s="4"/>
      <c r="L3656" s="4"/>
      <c r="M3656" s="4"/>
      <c r="N3656" s="4"/>
      <c r="O3656" s="4"/>
    </row>
    <row r="3657" spans="2:15" x14ac:dyDescent="0.2">
      <c r="B3657" s="4"/>
      <c r="C3657" s="6"/>
      <c r="D3657" s="4"/>
      <c r="E3657" s="4"/>
      <c r="F3657" s="4"/>
      <c r="G3657" s="4"/>
      <c r="H3657" s="4"/>
      <c r="I3657" s="4"/>
      <c r="J3657" s="4"/>
      <c r="K3657" s="4"/>
      <c r="L3657" s="4"/>
      <c r="M3657" s="4"/>
      <c r="N3657" s="4"/>
      <c r="O3657" s="4"/>
    </row>
    <row r="3658" spans="2:15" x14ac:dyDescent="0.2">
      <c r="B3658" s="4"/>
      <c r="C3658" s="6"/>
      <c r="D3658" s="4"/>
      <c r="E3658" s="4"/>
      <c r="F3658" s="4"/>
      <c r="G3658" s="4"/>
      <c r="H3658" s="4"/>
      <c r="I3658" s="4"/>
      <c r="J3658" s="4"/>
      <c r="K3658" s="4"/>
      <c r="L3658" s="4"/>
      <c r="M3658" s="4"/>
      <c r="N3658" s="4"/>
      <c r="O3658" s="4"/>
    </row>
    <row r="3659" spans="2:15" x14ac:dyDescent="0.2">
      <c r="B3659" s="4"/>
      <c r="C3659" s="6"/>
      <c r="D3659" s="4"/>
      <c r="E3659" s="4"/>
      <c r="F3659" s="4"/>
      <c r="G3659" s="4"/>
      <c r="H3659" s="4"/>
      <c r="I3659" s="4"/>
      <c r="J3659" s="4"/>
      <c r="K3659" s="4"/>
      <c r="L3659" s="4"/>
      <c r="M3659" s="4"/>
      <c r="N3659" s="4"/>
      <c r="O3659" s="4"/>
    </row>
    <row r="3660" spans="2:15" x14ac:dyDescent="0.2">
      <c r="B3660" s="4"/>
      <c r="C3660" s="6"/>
      <c r="D3660" s="4"/>
      <c r="E3660" s="4"/>
      <c r="F3660" s="4"/>
      <c r="G3660" s="4"/>
      <c r="H3660" s="4"/>
      <c r="I3660" s="4"/>
      <c r="J3660" s="4"/>
      <c r="K3660" s="4"/>
      <c r="L3660" s="4"/>
      <c r="M3660" s="4"/>
      <c r="N3660" s="4"/>
      <c r="O3660" s="4"/>
    </row>
    <row r="3661" spans="2:15" x14ac:dyDescent="0.2">
      <c r="B3661" s="4"/>
      <c r="C3661" s="6"/>
      <c r="D3661" s="4"/>
      <c r="E3661" s="4"/>
      <c r="F3661" s="4"/>
      <c r="G3661" s="4"/>
      <c r="H3661" s="4"/>
      <c r="I3661" s="4"/>
      <c r="J3661" s="4"/>
      <c r="K3661" s="4"/>
      <c r="L3661" s="4"/>
      <c r="M3661" s="4"/>
      <c r="N3661" s="4"/>
      <c r="O3661" s="4"/>
    </row>
    <row r="3662" spans="2:15" x14ac:dyDescent="0.2">
      <c r="B3662" s="4"/>
      <c r="C3662" s="6"/>
      <c r="D3662" s="4"/>
      <c r="E3662" s="4"/>
      <c r="F3662" s="4"/>
      <c r="G3662" s="4"/>
      <c r="H3662" s="4"/>
      <c r="I3662" s="4"/>
      <c r="J3662" s="4"/>
      <c r="K3662" s="4"/>
      <c r="L3662" s="4"/>
      <c r="M3662" s="4"/>
      <c r="N3662" s="4"/>
      <c r="O3662" s="4"/>
    </row>
    <row r="3663" spans="2:15" x14ac:dyDescent="0.2">
      <c r="B3663" s="4"/>
      <c r="C3663" s="6"/>
      <c r="D3663" s="4"/>
      <c r="E3663" s="4"/>
      <c r="F3663" s="4"/>
      <c r="G3663" s="4"/>
      <c r="H3663" s="4"/>
      <c r="I3663" s="4"/>
      <c r="J3663" s="4"/>
      <c r="K3663" s="4"/>
      <c r="L3663" s="4"/>
      <c r="M3663" s="4"/>
      <c r="N3663" s="4"/>
      <c r="O3663" s="4"/>
    </row>
    <row r="3664" spans="2:15" x14ac:dyDescent="0.2">
      <c r="B3664" s="4"/>
      <c r="C3664" s="6"/>
      <c r="D3664" s="4"/>
      <c r="E3664" s="4"/>
      <c r="F3664" s="4"/>
      <c r="G3664" s="4"/>
      <c r="H3664" s="4"/>
      <c r="I3664" s="4"/>
      <c r="J3664" s="4"/>
      <c r="K3664" s="4"/>
      <c r="L3664" s="4"/>
      <c r="M3664" s="4"/>
      <c r="N3664" s="4"/>
      <c r="O3664" s="4"/>
    </row>
    <row r="3665" spans="2:15" x14ac:dyDescent="0.2">
      <c r="B3665" s="4"/>
      <c r="C3665" s="6"/>
      <c r="D3665" s="4"/>
      <c r="E3665" s="4"/>
      <c r="F3665" s="4"/>
      <c r="G3665" s="4"/>
      <c r="H3665" s="4"/>
      <c r="I3665" s="4"/>
      <c r="J3665" s="4"/>
      <c r="K3665" s="4"/>
      <c r="L3665" s="4"/>
      <c r="M3665" s="4"/>
      <c r="N3665" s="4"/>
      <c r="O3665" s="4"/>
    </row>
    <row r="3666" spans="2:15" x14ac:dyDescent="0.2">
      <c r="B3666" s="4"/>
      <c r="C3666" s="6"/>
      <c r="D3666" s="4"/>
      <c r="E3666" s="4"/>
      <c r="F3666" s="4"/>
      <c r="G3666" s="4"/>
      <c r="H3666" s="4"/>
      <c r="I3666" s="4"/>
      <c r="J3666" s="4"/>
      <c r="K3666" s="4"/>
      <c r="L3666" s="4"/>
      <c r="M3666" s="4"/>
      <c r="N3666" s="4"/>
      <c r="O3666" s="4"/>
    </row>
    <row r="3667" spans="2:15" x14ac:dyDescent="0.2">
      <c r="B3667" s="4"/>
      <c r="C3667" s="6"/>
      <c r="D3667" s="4"/>
      <c r="E3667" s="4"/>
      <c r="F3667" s="4"/>
      <c r="G3667" s="4"/>
      <c r="H3667" s="4"/>
      <c r="I3667" s="4"/>
      <c r="J3667" s="4"/>
      <c r="K3667" s="4"/>
      <c r="L3667" s="4"/>
      <c r="M3667" s="4"/>
      <c r="N3667" s="4"/>
      <c r="O3667" s="4"/>
    </row>
    <row r="3668" spans="2:15" x14ac:dyDescent="0.2">
      <c r="B3668" s="4"/>
      <c r="C3668" s="6"/>
      <c r="D3668" s="4"/>
      <c r="E3668" s="4"/>
      <c r="F3668" s="4"/>
      <c r="G3668" s="4"/>
      <c r="H3668" s="4"/>
      <c r="I3668" s="4"/>
      <c r="J3668" s="4"/>
      <c r="K3668" s="4"/>
      <c r="L3668" s="4"/>
      <c r="M3668" s="4"/>
      <c r="N3668" s="4"/>
      <c r="O3668" s="4"/>
    </row>
    <row r="3669" spans="2:15" x14ac:dyDescent="0.2">
      <c r="B3669" s="4"/>
      <c r="C3669" s="6"/>
      <c r="D3669" s="4"/>
      <c r="E3669" s="4"/>
      <c r="F3669" s="4"/>
      <c r="G3669" s="4"/>
      <c r="H3669" s="4"/>
      <c r="I3669" s="4"/>
      <c r="J3669" s="4"/>
      <c r="K3669" s="4"/>
      <c r="L3669" s="4"/>
      <c r="M3669" s="4"/>
      <c r="N3669" s="4"/>
      <c r="O3669" s="4"/>
    </row>
    <row r="3670" spans="2:15" x14ac:dyDescent="0.2">
      <c r="B3670" s="4"/>
      <c r="C3670" s="6"/>
      <c r="D3670" s="4"/>
      <c r="E3670" s="4"/>
      <c r="F3670" s="4"/>
      <c r="G3670" s="4"/>
      <c r="H3670" s="4"/>
      <c r="I3670" s="4"/>
      <c r="J3670" s="4"/>
      <c r="K3670" s="4"/>
      <c r="L3670" s="4"/>
      <c r="M3670" s="4"/>
      <c r="N3670" s="4"/>
      <c r="O3670" s="4"/>
    </row>
    <row r="3671" spans="2:15" x14ac:dyDescent="0.2">
      <c r="B3671" s="4"/>
      <c r="C3671" s="6"/>
      <c r="D3671" s="4"/>
      <c r="E3671" s="4"/>
      <c r="F3671" s="4"/>
      <c r="G3671" s="4"/>
      <c r="H3671" s="4"/>
      <c r="I3671" s="4"/>
      <c r="J3671" s="4"/>
      <c r="K3671" s="4"/>
      <c r="L3671" s="4"/>
      <c r="M3671" s="4"/>
      <c r="N3671" s="4"/>
      <c r="O3671" s="4"/>
    </row>
    <row r="3672" spans="2:15" x14ac:dyDescent="0.2">
      <c r="B3672" s="4"/>
      <c r="C3672" s="6"/>
      <c r="D3672" s="4"/>
      <c r="E3672" s="4"/>
      <c r="F3672" s="4"/>
      <c r="G3672" s="4"/>
      <c r="H3672" s="4"/>
      <c r="I3672" s="4"/>
      <c r="J3672" s="4"/>
      <c r="K3672" s="4"/>
      <c r="L3672" s="4"/>
      <c r="M3672" s="4"/>
      <c r="N3672" s="4"/>
      <c r="O3672" s="4"/>
    </row>
    <row r="3673" spans="2:15" x14ac:dyDescent="0.2">
      <c r="B3673" s="4"/>
      <c r="C3673" s="6"/>
      <c r="D3673" s="4"/>
      <c r="E3673" s="4"/>
      <c r="F3673" s="4"/>
      <c r="G3673" s="4"/>
      <c r="H3673" s="4"/>
      <c r="I3673" s="4"/>
      <c r="J3673" s="4"/>
      <c r="K3673" s="4"/>
      <c r="L3673" s="4"/>
      <c r="M3673" s="4"/>
      <c r="N3673" s="4"/>
      <c r="O3673" s="4"/>
    </row>
    <row r="3674" spans="2:15" x14ac:dyDescent="0.2">
      <c r="B3674" s="4"/>
      <c r="C3674" s="6"/>
      <c r="D3674" s="4"/>
      <c r="E3674" s="4"/>
      <c r="F3674" s="4"/>
      <c r="G3674" s="4"/>
      <c r="H3674" s="4"/>
      <c r="I3674" s="4"/>
      <c r="J3674" s="4"/>
      <c r="K3674" s="4"/>
      <c r="L3674" s="4"/>
      <c r="M3674" s="4"/>
      <c r="N3674" s="4"/>
      <c r="O3674" s="4"/>
    </row>
    <row r="3675" spans="2:15" x14ac:dyDescent="0.2">
      <c r="B3675" s="4"/>
      <c r="C3675" s="6"/>
      <c r="D3675" s="4"/>
      <c r="E3675" s="4"/>
      <c r="F3675" s="4"/>
      <c r="G3675" s="4"/>
      <c r="H3675" s="4"/>
      <c r="I3675" s="4"/>
      <c r="J3675" s="4"/>
      <c r="K3675" s="4"/>
      <c r="L3675" s="4"/>
      <c r="M3675" s="4"/>
      <c r="N3675" s="4"/>
      <c r="O3675" s="4"/>
    </row>
    <row r="3676" spans="2:15" x14ac:dyDescent="0.2">
      <c r="B3676" s="4"/>
      <c r="C3676" s="6"/>
      <c r="D3676" s="4"/>
      <c r="E3676" s="4"/>
      <c r="F3676" s="4"/>
      <c r="G3676" s="4"/>
      <c r="H3676" s="4"/>
      <c r="I3676" s="4"/>
      <c r="J3676" s="4"/>
      <c r="K3676" s="4"/>
      <c r="L3676" s="4"/>
      <c r="M3676" s="4"/>
      <c r="N3676" s="4"/>
      <c r="O3676" s="4"/>
    </row>
    <row r="3677" spans="2:15" x14ac:dyDescent="0.2">
      <c r="B3677" s="4"/>
      <c r="C3677" s="6"/>
      <c r="D3677" s="4"/>
      <c r="E3677" s="4"/>
      <c r="F3677" s="4"/>
      <c r="G3677" s="4"/>
      <c r="H3677" s="4"/>
      <c r="I3677" s="4"/>
      <c r="J3677" s="4"/>
      <c r="K3677" s="4"/>
      <c r="L3677" s="4"/>
      <c r="M3677" s="4"/>
      <c r="N3677" s="4"/>
      <c r="O3677" s="4"/>
    </row>
    <row r="3678" spans="2:15" x14ac:dyDescent="0.2">
      <c r="B3678" s="4"/>
      <c r="C3678" s="6"/>
      <c r="D3678" s="4"/>
      <c r="E3678" s="4"/>
      <c r="F3678" s="4"/>
      <c r="G3678" s="4"/>
      <c r="H3678" s="4"/>
      <c r="I3678" s="4"/>
      <c r="J3678" s="4"/>
      <c r="K3678" s="4"/>
      <c r="L3678" s="4"/>
      <c r="M3678" s="4"/>
      <c r="N3678" s="4"/>
      <c r="O3678" s="4"/>
    </row>
    <row r="3679" spans="2:15" x14ac:dyDescent="0.2">
      <c r="B3679" s="4"/>
      <c r="C3679" s="6"/>
      <c r="D3679" s="4"/>
      <c r="E3679" s="4"/>
      <c r="F3679" s="4"/>
      <c r="G3679" s="4"/>
      <c r="H3679" s="4"/>
      <c r="I3679" s="4"/>
      <c r="J3679" s="4"/>
      <c r="K3679" s="4"/>
      <c r="L3679" s="4"/>
      <c r="M3679" s="4"/>
      <c r="N3679" s="4"/>
      <c r="O3679" s="4"/>
    </row>
    <row r="3680" spans="2:15" x14ac:dyDescent="0.2">
      <c r="B3680" s="4"/>
      <c r="C3680" s="6"/>
      <c r="D3680" s="4"/>
      <c r="E3680" s="4"/>
      <c r="F3680" s="4"/>
      <c r="G3680" s="4"/>
      <c r="H3680" s="4"/>
      <c r="I3680" s="4"/>
      <c r="J3680" s="4"/>
      <c r="K3680" s="4"/>
      <c r="L3680" s="4"/>
      <c r="M3680" s="4"/>
      <c r="N3680" s="4"/>
      <c r="O3680" s="4"/>
    </row>
    <row r="3681" spans="2:15" x14ac:dyDescent="0.2">
      <c r="B3681" s="4"/>
      <c r="C3681" s="6"/>
      <c r="D3681" s="4"/>
      <c r="E3681" s="4"/>
      <c r="F3681" s="4"/>
      <c r="G3681" s="4"/>
      <c r="H3681" s="4"/>
      <c r="I3681" s="4"/>
      <c r="J3681" s="4"/>
      <c r="K3681" s="4"/>
      <c r="L3681" s="4"/>
      <c r="M3681" s="4"/>
      <c r="N3681" s="4"/>
      <c r="O3681" s="4"/>
    </row>
    <row r="3682" spans="2:15" x14ac:dyDescent="0.2">
      <c r="B3682" s="4"/>
      <c r="C3682" s="6"/>
      <c r="D3682" s="4"/>
      <c r="E3682" s="4"/>
      <c r="F3682" s="4"/>
      <c r="G3682" s="4"/>
      <c r="H3682" s="4"/>
      <c r="I3682" s="4"/>
      <c r="J3682" s="4"/>
      <c r="K3682" s="4"/>
      <c r="L3682" s="4"/>
      <c r="M3682" s="4"/>
      <c r="N3682" s="4"/>
      <c r="O3682" s="4"/>
    </row>
    <row r="3683" spans="2:15" x14ac:dyDescent="0.2">
      <c r="B3683" s="4"/>
      <c r="C3683" s="6"/>
      <c r="D3683" s="4"/>
      <c r="E3683" s="4"/>
      <c r="F3683" s="4"/>
      <c r="G3683" s="4"/>
      <c r="H3683" s="4"/>
      <c r="I3683" s="4"/>
      <c r="J3683" s="4"/>
      <c r="K3683" s="4"/>
      <c r="L3683" s="4"/>
      <c r="M3683" s="4"/>
      <c r="N3683" s="4"/>
      <c r="O3683" s="4"/>
    </row>
    <row r="3684" spans="2:15" x14ac:dyDescent="0.2">
      <c r="B3684" s="4"/>
      <c r="C3684" s="6"/>
      <c r="D3684" s="4"/>
      <c r="E3684" s="4"/>
      <c r="F3684" s="4"/>
      <c r="G3684" s="4"/>
      <c r="H3684" s="4"/>
      <c r="I3684" s="4"/>
      <c r="J3684" s="4"/>
      <c r="K3684" s="4"/>
      <c r="L3684" s="4"/>
      <c r="M3684" s="4"/>
      <c r="N3684" s="4"/>
      <c r="O3684" s="4"/>
    </row>
    <row r="3685" spans="2:15" x14ac:dyDescent="0.2">
      <c r="B3685" s="4"/>
      <c r="C3685" s="6"/>
      <c r="D3685" s="4"/>
      <c r="E3685" s="4"/>
      <c r="F3685" s="4"/>
      <c r="G3685" s="4"/>
      <c r="H3685" s="4"/>
      <c r="I3685" s="4"/>
      <c r="J3685" s="4"/>
      <c r="K3685" s="4"/>
      <c r="L3685" s="4"/>
      <c r="M3685" s="4"/>
      <c r="N3685" s="4"/>
      <c r="O3685" s="4"/>
    </row>
    <row r="3686" spans="2:15" x14ac:dyDescent="0.2">
      <c r="B3686" s="4"/>
      <c r="C3686" s="6"/>
      <c r="D3686" s="4"/>
      <c r="E3686" s="4"/>
      <c r="F3686" s="4"/>
      <c r="G3686" s="4"/>
      <c r="H3686" s="4"/>
      <c r="I3686" s="4"/>
      <c r="J3686" s="4"/>
      <c r="K3686" s="4"/>
      <c r="L3686" s="4"/>
      <c r="M3686" s="4"/>
      <c r="N3686" s="4"/>
      <c r="O3686" s="4"/>
    </row>
    <row r="3687" spans="2:15" x14ac:dyDescent="0.2">
      <c r="B3687" s="4"/>
      <c r="C3687" s="6"/>
      <c r="D3687" s="4"/>
      <c r="E3687" s="4"/>
      <c r="F3687" s="4"/>
      <c r="G3687" s="4"/>
      <c r="H3687" s="4"/>
      <c r="I3687" s="4"/>
      <c r="J3687" s="4"/>
      <c r="K3687" s="4"/>
      <c r="L3687" s="4"/>
      <c r="M3687" s="4"/>
      <c r="N3687" s="4"/>
      <c r="O3687" s="4"/>
    </row>
    <row r="3688" spans="2:15" x14ac:dyDescent="0.2">
      <c r="B3688" s="4"/>
      <c r="C3688" s="6"/>
      <c r="D3688" s="4"/>
      <c r="E3688" s="4"/>
      <c r="F3688" s="4"/>
      <c r="G3688" s="4"/>
      <c r="H3688" s="4"/>
      <c r="I3688" s="4"/>
      <c r="J3688" s="4"/>
      <c r="K3688" s="4"/>
      <c r="L3688" s="4"/>
      <c r="M3688" s="4"/>
      <c r="N3688" s="4"/>
      <c r="O3688" s="4"/>
    </row>
    <row r="3689" spans="2:15" x14ac:dyDescent="0.2">
      <c r="B3689" s="4"/>
      <c r="C3689" s="6"/>
      <c r="D3689" s="4"/>
      <c r="E3689" s="4"/>
      <c r="F3689" s="4"/>
      <c r="G3689" s="4"/>
      <c r="H3689" s="4"/>
      <c r="I3689" s="4"/>
      <c r="J3689" s="4"/>
      <c r="K3689" s="4"/>
      <c r="L3689" s="4"/>
      <c r="M3689" s="4"/>
      <c r="N3689" s="4"/>
      <c r="O3689" s="4"/>
    </row>
    <row r="3690" spans="2:15" x14ac:dyDescent="0.2">
      <c r="B3690" s="4"/>
      <c r="C3690" s="6"/>
      <c r="D3690" s="4"/>
      <c r="E3690" s="4"/>
      <c r="F3690" s="4"/>
      <c r="G3690" s="4"/>
      <c r="H3690" s="4"/>
      <c r="I3690" s="4"/>
      <c r="J3690" s="4"/>
      <c r="K3690" s="4"/>
      <c r="L3690" s="4"/>
      <c r="M3690" s="4"/>
      <c r="N3690" s="4"/>
      <c r="O3690" s="4"/>
    </row>
    <row r="3691" spans="2:15" x14ac:dyDescent="0.2">
      <c r="B3691" s="4"/>
      <c r="C3691" s="6"/>
      <c r="D3691" s="4"/>
      <c r="E3691" s="4"/>
      <c r="F3691" s="4"/>
      <c r="G3691" s="4"/>
      <c r="H3691" s="4"/>
      <c r="I3691" s="4"/>
      <c r="J3691" s="4"/>
      <c r="K3691" s="4"/>
      <c r="L3691" s="4"/>
      <c r="M3691" s="4"/>
      <c r="N3691" s="4"/>
      <c r="O3691" s="4"/>
    </row>
    <row r="3692" spans="2:15" x14ac:dyDescent="0.2">
      <c r="B3692" s="4"/>
      <c r="C3692" s="6"/>
      <c r="D3692" s="4"/>
      <c r="E3692" s="4"/>
      <c r="F3692" s="4"/>
      <c r="G3692" s="4"/>
      <c r="H3692" s="4"/>
      <c r="I3692" s="4"/>
      <c r="J3692" s="4"/>
      <c r="K3692" s="4"/>
      <c r="L3692" s="4"/>
      <c r="M3692" s="4"/>
      <c r="N3692" s="4"/>
      <c r="O3692" s="4"/>
    </row>
    <row r="3693" spans="2:15" x14ac:dyDescent="0.2">
      <c r="B3693" s="4"/>
      <c r="C3693" s="6"/>
      <c r="D3693" s="4"/>
      <c r="E3693" s="4"/>
      <c r="F3693" s="4"/>
      <c r="G3693" s="4"/>
      <c r="H3693" s="4"/>
      <c r="I3693" s="4"/>
      <c r="J3693" s="4"/>
      <c r="K3693" s="4"/>
      <c r="L3693" s="4"/>
      <c r="M3693" s="4"/>
      <c r="N3693" s="4"/>
      <c r="O3693" s="4"/>
    </row>
    <row r="3694" spans="2:15" x14ac:dyDescent="0.2">
      <c r="B3694" s="4"/>
      <c r="C3694" s="6"/>
      <c r="D3694" s="4"/>
      <c r="E3694" s="4"/>
      <c r="F3694" s="4"/>
      <c r="G3694" s="4"/>
      <c r="H3694" s="4"/>
      <c r="I3694" s="4"/>
      <c r="J3694" s="4"/>
      <c r="K3694" s="4"/>
      <c r="L3694" s="4"/>
      <c r="M3694" s="4"/>
      <c r="N3694" s="4"/>
      <c r="O3694" s="4"/>
    </row>
    <row r="3695" spans="2:15" x14ac:dyDescent="0.2">
      <c r="B3695" s="4"/>
      <c r="C3695" s="6"/>
      <c r="D3695" s="4"/>
      <c r="E3695" s="4"/>
      <c r="F3695" s="4"/>
      <c r="G3695" s="4"/>
      <c r="H3695" s="4"/>
      <c r="I3695" s="4"/>
      <c r="J3695" s="4"/>
      <c r="K3695" s="4"/>
      <c r="L3695" s="4"/>
      <c r="M3695" s="4"/>
      <c r="N3695" s="4"/>
      <c r="O3695" s="4"/>
    </row>
    <row r="3696" spans="2:15" x14ac:dyDescent="0.2">
      <c r="B3696" s="4"/>
      <c r="C3696" s="6"/>
      <c r="D3696" s="4"/>
      <c r="E3696" s="4"/>
      <c r="F3696" s="4"/>
      <c r="G3696" s="4"/>
      <c r="H3696" s="4"/>
      <c r="I3696" s="4"/>
      <c r="J3696" s="4"/>
      <c r="K3696" s="4"/>
      <c r="L3696" s="4"/>
      <c r="M3696" s="4"/>
      <c r="N3696" s="4"/>
      <c r="O3696" s="4"/>
    </row>
    <row r="3697" spans="2:15" x14ac:dyDescent="0.2">
      <c r="B3697" s="4"/>
      <c r="C3697" s="6"/>
      <c r="D3697" s="4"/>
      <c r="E3697" s="4"/>
      <c r="F3697" s="4"/>
      <c r="G3697" s="4"/>
      <c r="H3697" s="4"/>
      <c r="I3697" s="4"/>
      <c r="J3697" s="4"/>
      <c r="K3697" s="4"/>
      <c r="L3697" s="4"/>
      <c r="M3697" s="4"/>
      <c r="N3697" s="4"/>
      <c r="O3697" s="4"/>
    </row>
    <row r="3698" spans="2:15" x14ac:dyDescent="0.2">
      <c r="B3698" s="4"/>
      <c r="C3698" s="6"/>
      <c r="D3698" s="4"/>
      <c r="E3698" s="4"/>
      <c r="F3698" s="4"/>
      <c r="G3698" s="4"/>
      <c r="H3698" s="4"/>
      <c r="I3698" s="4"/>
      <c r="J3698" s="4"/>
      <c r="K3698" s="4"/>
      <c r="L3698" s="4"/>
      <c r="M3698" s="4"/>
      <c r="N3698" s="4"/>
      <c r="O3698" s="4"/>
    </row>
    <row r="3699" spans="2:15" x14ac:dyDescent="0.2">
      <c r="B3699" s="4"/>
      <c r="C3699" s="6"/>
      <c r="D3699" s="4"/>
      <c r="E3699" s="4"/>
      <c r="F3699" s="4"/>
      <c r="G3699" s="4"/>
      <c r="H3699" s="4"/>
      <c r="I3699" s="4"/>
      <c r="J3699" s="4"/>
      <c r="K3699" s="4"/>
      <c r="L3699" s="4"/>
      <c r="M3699" s="4"/>
      <c r="N3699" s="4"/>
      <c r="O3699" s="4"/>
    </row>
    <row r="3700" spans="2:15" x14ac:dyDescent="0.2">
      <c r="B3700" s="4"/>
      <c r="C3700" s="6"/>
      <c r="D3700" s="4"/>
      <c r="E3700" s="4"/>
      <c r="F3700" s="4"/>
      <c r="G3700" s="4"/>
      <c r="H3700" s="4"/>
      <c r="I3700" s="4"/>
      <c r="J3700" s="4"/>
      <c r="K3700" s="4"/>
      <c r="L3700" s="4"/>
      <c r="M3700" s="4"/>
      <c r="N3700" s="4"/>
      <c r="O3700" s="4"/>
    </row>
    <row r="3701" spans="2:15" x14ac:dyDescent="0.2">
      <c r="B3701" s="4"/>
      <c r="C3701" s="6"/>
      <c r="D3701" s="4"/>
      <c r="E3701" s="4"/>
      <c r="F3701" s="4"/>
      <c r="G3701" s="4"/>
      <c r="H3701" s="4"/>
      <c r="I3701" s="4"/>
      <c r="J3701" s="4"/>
      <c r="K3701" s="4"/>
      <c r="L3701" s="4"/>
      <c r="M3701" s="4"/>
      <c r="N3701" s="4"/>
      <c r="O3701" s="4"/>
    </row>
    <row r="3702" spans="2:15" x14ac:dyDescent="0.2">
      <c r="B3702" s="4"/>
      <c r="C3702" s="6"/>
      <c r="D3702" s="4"/>
      <c r="E3702" s="4"/>
      <c r="F3702" s="4"/>
      <c r="G3702" s="4"/>
      <c r="H3702" s="4"/>
      <c r="I3702" s="4"/>
      <c r="J3702" s="4"/>
      <c r="K3702" s="4"/>
      <c r="L3702" s="4"/>
      <c r="M3702" s="4"/>
      <c r="N3702" s="4"/>
      <c r="O3702" s="4"/>
    </row>
    <row r="3703" spans="2:15" x14ac:dyDescent="0.2">
      <c r="B3703" s="4"/>
      <c r="C3703" s="6"/>
      <c r="D3703" s="4"/>
      <c r="E3703" s="4"/>
      <c r="F3703" s="4"/>
      <c r="G3703" s="4"/>
      <c r="H3703" s="4"/>
      <c r="I3703" s="4"/>
      <c r="J3703" s="4"/>
      <c r="K3703" s="4"/>
      <c r="L3703" s="4"/>
      <c r="M3703" s="4"/>
      <c r="N3703" s="4"/>
      <c r="O3703" s="4"/>
    </row>
    <row r="3704" spans="2:15" x14ac:dyDescent="0.2">
      <c r="B3704" s="4"/>
      <c r="C3704" s="6"/>
      <c r="D3704" s="4"/>
      <c r="E3704" s="4"/>
      <c r="F3704" s="4"/>
      <c r="G3704" s="4"/>
      <c r="H3704" s="4"/>
      <c r="I3704" s="4"/>
      <c r="J3704" s="4"/>
      <c r="K3704" s="4"/>
      <c r="L3704" s="4"/>
      <c r="M3704" s="4"/>
      <c r="N3704" s="4"/>
      <c r="O3704" s="4"/>
    </row>
    <row r="3705" spans="2:15" x14ac:dyDescent="0.2">
      <c r="B3705" s="4"/>
      <c r="C3705" s="6"/>
      <c r="D3705" s="4"/>
      <c r="E3705" s="4"/>
      <c r="F3705" s="4"/>
      <c r="G3705" s="4"/>
      <c r="H3705" s="4"/>
      <c r="I3705" s="4"/>
      <c r="J3705" s="4"/>
      <c r="K3705" s="4"/>
      <c r="L3705" s="4"/>
      <c r="M3705" s="4"/>
      <c r="N3705" s="4"/>
      <c r="O3705" s="4"/>
    </row>
    <row r="3706" spans="2:15" x14ac:dyDescent="0.2">
      <c r="B3706" s="4"/>
      <c r="C3706" s="6"/>
      <c r="D3706" s="4"/>
      <c r="E3706" s="4"/>
      <c r="F3706" s="4"/>
      <c r="G3706" s="4"/>
      <c r="H3706" s="4"/>
      <c r="I3706" s="4"/>
      <c r="J3706" s="4"/>
      <c r="K3706" s="4"/>
      <c r="L3706" s="4"/>
      <c r="M3706" s="4"/>
      <c r="N3706" s="4"/>
      <c r="O3706" s="4"/>
    </row>
    <row r="3707" spans="2:15" x14ac:dyDescent="0.2">
      <c r="B3707" s="4"/>
      <c r="C3707" s="6"/>
      <c r="D3707" s="4"/>
      <c r="E3707" s="4"/>
      <c r="F3707" s="4"/>
      <c r="G3707" s="4"/>
      <c r="H3707" s="4"/>
      <c r="I3707" s="4"/>
      <c r="J3707" s="4"/>
      <c r="K3707" s="4"/>
      <c r="L3707" s="4"/>
      <c r="M3707" s="4"/>
      <c r="N3707" s="4"/>
      <c r="O3707" s="4"/>
    </row>
    <row r="3708" spans="2:15" x14ac:dyDescent="0.2">
      <c r="B3708" s="4"/>
      <c r="C3708" s="6"/>
      <c r="D3708" s="4"/>
      <c r="E3708" s="4"/>
      <c r="F3708" s="4"/>
      <c r="G3708" s="4"/>
      <c r="H3708" s="4"/>
      <c r="I3708" s="4"/>
      <c r="J3708" s="4"/>
      <c r="K3708" s="4"/>
      <c r="L3708" s="4"/>
      <c r="M3708" s="4"/>
      <c r="N3708" s="4"/>
      <c r="O3708" s="4"/>
    </row>
    <row r="3709" spans="2:15" x14ac:dyDescent="0.2">
      <c r="B3709" s="4"/>
      <c r="C3709" s="6"/>
      <c r="D3709" s="4"/>
      <c r="E3709" s="4"/>
      <c r="F3709" s="4"/>
      <c r="G3709" s="4"/>
      <c r="H3709" s="4"/>
      <c r="I3709" s="4"/>
      <c r="J3709" s="4"/>
      <c r="K3709" s="4"/>
      <c r="L3709" s="4"/>
      <c r="M3709" s="4"/>
      <c r="N3709" s="4"/>
      <c r="O3709" s="4"/>
    </row>
    <row r="3710" spans="2:15" x14ac:dyDescent="0.2">
      <c r="B3710" s="4"/>
      <c r="C3710" s="6"/>
      <c r="D3710" s="4"/>
      <c r="E3710" s="4"/>
      <c r="F3710" s="4"/>
      <c r="G3710" s="4"/>
      <c r="H3710" s="4"/>
      <c r="I3710" s="4"/>
      <c r="J3710" s="4"/>
      <c r="K3710" s="4"/>
      <c r="L3710" s="4"/>
      <c r="M3710" s="4"/>
      <c r="N3710" s="4"/>
      <c r="O3710" s="4"/>
    </row>
    <row r="3711" spans="2:15" x14ac:dyDescent="0.2">
      <c r="B3711" s="4"/>
      <c r="C3711" s="6"/>
      <c r="D3711" s="4"/>
      <c r="E3711" s="4"/>
      <c r="F3711" s="4"/>
      <c r="G3711" s="4"/>
      <c r="H3711" s="4"/>
      <c r="I3711" s="4"/>
      <c r="J3711" s="4"/>
      <c r="K3711" s="4"/>
      <c r="L3711" s="4"/>
      <c r="M3711" s="4"/>
      <c r="N3711" s="4"/>
      <c r="O3711" s="4"/>
    </row>
    <row r="3712" spans="2:15" x14ac:dyDescent="0.2">
      <c r="B3712" s="4"/>
      <c r="C3712" s="6"/>
      <c r="D3712" s="4"/>
      <c r="E3712" s="4"/>
      <c r="F3712" s="4"/>
      <c r="G3712" s="4"/>
      <c r="H3712" s="4"/>
      <c r="I3712" s="4"/>
      <c r="J3712" s="4"/>
      <c r="K3712" s="4"/>
      <c r="L3712" s="4"/>
      <c r="M3712" s="4"/>
      <c r="N3712" s="4"/>
      <c r="O3712" s="4"/>
    </row>
    <row r="3713" spans="2:15" x14ac:dyDescent="0.2">
      <c r="B3713" s="4"/>
      <c r="C3713" s="6"/>
      <c r="D3713" s="4"/>
      <c r="E3713" s="4"/>
      <c r="F3713" s="4"/>
      <c r="G3713" s="4"/>
      <c r="H3713" s="4"/>
      <c r="I3713" s="4"/>
      <c r="J3713" s="4"/>
      <c r="K3713" s="4"/>
      <c r="L3713" s="4"/>
      <c r="M3713" s="4"/>
      <c r="N3713" s="4"/>
      <c r="O3713" s="4"/>
    </row>
    <row r="3714" spans="2:15" x14ac:dyDescent="0.2">
      <c r="B3714" s="4"/>
      <c r="C3714" s="6"/>
      <c r="D3714" s="4"/>
      <c r="E3714" s="4"/>
      <c r="F3714" s="4"/>
      <c r="G3714" s="4"/>
      <c r="H3714" s="4"/>
      <c r="I3714" s="4"/>
      <c r="J3714" s="4"/>
      <c r="K3714" s="4"/>
      <c r="L3714" s="4"/>
      <c r="M3714" s="4"/>
      <c r="N3714" s="4"/>
      <c r="O3714" s="4"/>
    </row>
    <row r="3715" spans="2:15" x14ac:dyDescent="0.2">
      <c r="B3715" s="4"/>
      <c r="C3715" s="6"/>
      <c r="D3715" s="4"/>
      <c r="E3715" s="4"/>
      <c r="F3715" s="4"/>
      <c r="G3715" s="4"/>
      <c r="H3715" s="4"/>
      <c r="I3715" s="4"/>
      <c r="J3715" s="4"/>
      <c r="K3715" s="4"/>
      <c r="L3715" s="4"/>
      <c r="M3715" s="4"/>
      <c r="N3715" s="4"/>
      <c r="O3715" s="4"/>
    </row>
    <row r="3716" spans="2:15" x14ac:dyDescent="0.2">
      <c r="B3716" s="4"/>
      <c r="C3716" s="6"/>
      <c r="D3716" s="4"/>
      <c r="E3716" s="4"/>
      <c r="F3716" s="4"/>
      <c r="G3716" s="4"/>
      <c r="H3716" s="4"/>
      <c r="I3716" s="4"/>
      <c r="J3716" s="4"/>
      <c r="K3716" s="4"/>
      <c r="L3716" s="4"/>
      <c r="M3716" s="4"/>
      <c r="N3716" s="4"/>
      <c r="O3716" s="4"/>
    </row>
    <row r="3717" spans="2:15" x14ac:dyDescent="0.2">
      <c r="B3717" s="4"/>
      <c r="C3717" s="6"/>
      <c r="D3717" s="4"/>
      <c r="E3717" s="4"/>
      <c r="F3717" s="4"/>
      <c r="G3717" s="4"/>
      <c r="H3717" s="4"/>
      <c r="I3717" s="4"/>
      <c r="J3717" s="4"/>
      <c r="K3717" s="4"/>
      <c r="L3717" s="4"/>
      <c r="M3717" s="4"/>
      <c r="N3717" s="4"/>
      <c r="O3717" s="4"/>
    </row>
    <row r="3718" spans="2:15" x14ac:dyDescent="0.2">
      <c r="B3718" s="4"/>
      <c r="C3718" s="6"/>
      <c r="D3718" s="4"/>
      <c r="E3718" s="4"/>
      <c r="F3718" s="4"/>
      <c r="G3718" s="4"/>
      <c r="H3718" s="4"/>
      <c r="I3718" s="4"/>
      <c r="J3718" s="4"/>
      <c r="K3718" s="4"/>
      <c r="L3718" s="4"/>
      <c r="M3718" s="4"/>
      <c r="N3718" s="4"/>
      <c r="O3718" s="4"/>
    </row>
    <row r="3719" spans="2:15" x14ac:dyDescent="0.2">
      <c r="B3719" s="4"/>
      <c r="C3719" s="6"/>
      <c r="D3719" s="4"/>
      <c r="E3719" s="4"/>
      <c r="F3719" s="4"/>
      <c r="G3719" s="4"/>
      <c r="H3719" s="4"/>
      <c r="I3719" s="4"/>
      <c r="J3719" s="4"/>
      <c r="K3719" s="4"/>
      <c r="L3719" s="4"/>
      <c r="M3719" s="4"/>
      <c r="N3719" s="4"/>
      <c r="O3719" s="4"/>
    </row>
    <row r="3720" spans="2:15" x14ac:dyDescent="0.2">
      <c r="B3720" s="4"/>
      <c r="C3720" s="6"/>
      <c r="D3720" s="4"/>
      <c r="E3720" s="4"/>
      <c r="F3720" s="4"/>
      <c r="G3720" s="4"/>
      <c r="H3720" s="4"/>
      <c r="I3720" s="4"/>
      <c r="J3720" s="4"/>
      <c r="K3720" s="4"/>
      <c r="L3720" s="4"/>
      <c r="M3720" s="4"/>
      <c r="N3720" s="4"/>
      <c r="O3720" s="4"/>
    </row>
    <row r="3721" spans="2:15" x14ac:dyDescent="0.2">
      <c r="B3721" s="4"/>
      <c r="C3721" s="6"/>
      <c r="D3721" s="4"/>
      <c r="E3721" s="4"/>
      <c r="F3721" s="4"/>
      <c r="G3721" s="4"/>
      <c r="H3721" s="4"/>
      <c r="I3721" s="4"/>
      <c r="J3721" s="4"/>
      <c r="K3721" s="4"/>
      <c r="L3721" s="4"/>
      <c r="M3721" s="4"/>
      <c r="N3721" s="4"/>
      <c r="O3721" s="4"/>
    </row>
    <row r="3722" spans="2:15" x14ac:dyDescent="0.2">
      <c r="B3722" s="4"/>
      <c r="C3722" s="6"/>
      <c r="D3722" s="4"/>
      <c r="E3722" s="4"/>
      <c r="F3722" s="4"/>
      <c r="G3722" s="4"/>
      <c r="H3722" s="4"/>
      <c r="I3722" s="4"/>
      <c r="J3722" s="4"/>
      <c r="K3722" s="4"/>
      <c r="L3722" s="4"/>
      <c r="M3722" s="4"/>
      <c r="N3722" s="4"/>
      <c r="O3722" s="4"/>
    </row>
    <row r="3723" spans="2:15" x14ac:dyDescent="0.2">
      <c r="B3723" s="4"/>
      <c r="C3723" s="6"/>
      <c r="D3723" s="4"/>
      <c r="E3723" s="4"/>
      <c r="F3723" s="4"/>
      <c r="G3723" s="4"/>
      <c r="H3723" s="4"/>
      <c r="I3723" s="4"/>
      <c r="J3723" s="4"/>
      <c r="K3723" s="4"/>
      <c r="L3723" s="4"/>
      <c r="M3723" s="4"/>
      <c r="N3723" s="4"/>
      <c r="O3723" s="4"/>
    </row>
    <row r="3724" spans="2:15" x14ac:dyDescent="0.2">
      <c r="B3724" s="4"/>
      <c r="C3724" s="6"/>
      <c r="D3724" s="4"/>
      <c r="E3724" s="4"/>
      <c r="F3724" s="4"/>
      <c r="G3724" s="4"/>
      <c r="H3724" s="4"/>
      <c r="I3724" s="4"/>
      <c r="J3724" s="4"/>
      <c r="K3724" s="4"/>
      <c r="L3724" s="4"/>
      <c r="M3724" s="4"/>
      <c r="N3724" s="4"/>
      <c r="O3724" s="4"/>
    </row>
    <row r="3725" spans="2:15" x14ac:dyDescent="0.2">
      <c r="B3725" s="4"/>
      <c r="C3725" s="6"/>
      <c r="D3725" s="4"/>
      <c r="E3725" s="4"/>
      <c r="F3725" s="4"/>
      <c r="G3725" s="4"/>
      <c r="H3725" s="4"/>
      <c r="I3725" s="4"/>
      <c r="J3725" s="4"/>
      <c r="K3725" s="4"/>
      <c r="L3725" s="4"/>
      <c r="M3725" s="4"/>
      <c r="N3725" s="4"/>
      <c r="O3725" s="4"/>
    </row>
    <row r="3726" spans="2:15" x14ac:dyDescent="0.2">
      <c r="B3726" s="4"/>
      <c r="C3726" s="6"/>
      <c r="D3726" s="4"/>
      <c r="E3726" s="4"/>
      <c r="F3726" s="4"/>
      <c r="G3726" s="4"/>
      <c r="H3726" s="4"/>
      <c r="I3726" s="4"/>
      <c r="J3726" s="4"/>
      <c r="K3726" s="4"/>
      <c r="L3726" s="4"/>
      <c r="M3726" s="4"/>
      <c r="N3726" s="4"/>
      <c r="O3726" s="4"/>
    </row>
    <row r="3727" spans="2:15" x14ac:dyDescent="0.2">
      <c r="B3727" s="4"/>
      <c r="C3727" s="6"/>
      <c r="D3727" s="4"/>
      <c r="E3727" s="4"/>
      <c r="F3727" s="4"/>
      <c r="G3727" s="4"/>
      <c r="H3727" s="4"/>
      <c r="I3727" s="4"/>
      <c r="J3727" s="4"/>
      <c r="K3727" s="4"/>
      <c r="L3727" s="4"/>
      <c r="M3727" s="4"/>
      <c r="N3727" s="4"/>
      <c r="O3727" s="4"/>
    </row>
    <row r="3728" spans="2:15" x14ac:dyDescent="0.2">
      <c r="B3728" s="4"/>
      <c r="C3728" s="6"/>
      <c r="D3728" s="4"/>
      <c r="E3728" s="4"/>
      <c r="F3728" s="4"/>
      <c r="G3728" s="4"/>
      <c r="H3728" s="4"/>
      <c r="I3728" s="4"/>
      <c r="J3728" s="4"/>
      <c r="K3728" s="4"/>
      <c r="L3728" s="4"/>
      <c r="M3728" s="4"/>
      <c r="N3728" s="4"/>
      <c r="O3728" s="4"/>
    </row>
    <row r="3729" spans="2:15" x14ac:dyDescent="0.2">
      <c r="B3729" s="4"/>
      <c r="C3729" s="6"/>
      <c r="D3729" s="4"/>
      <c r="E3729" s="4"/>
      <c r="F3729" s="4"/>
      <c r="G3729" s="4"/>
      <c r="H3729" s="4"/>
      <c r="I3729" s="4"/>
      <c r="J3729" s="4"/>
      <c r="K3729" s="4"/>
      <c r="L3729" s="4"/>
      <c r="M3729" s="4"/>
      <c r="N3729" s="4"/>
      <c r="O3729" s="4"/>
    </row>
    <row r="3730" spans="2:15" x14ac:dyDescent="0.2">
      <c r="B3730" s="4"/>
      <c r="C3730" s="6"/>
      <c r="D3730" s="4"/>
      <c r="E3730" s="4"/>
      <c r="F3730" s="4"/>
      <c r="G3730" s="4"/>
      <c r="H3730" s="4"/>
      <c r="I3730" s="4"/>
      <c r="J3730" s="4"/>
      <c r="K3730" s="4"/>
      <c r="L3730" s="4"/>
      <c r="M3730" s="4"/>
      <c r="N3730" s="4"/>
      <c r="O3730" s="4"/>
    </row>
    <row r="3731" spans="2:15" x14ac:dyDescent="0.2">
      <c r="B3731" s="4"/>
      <c r="C3731" s="6"/>
      <c r="D3731" s="4"/>
      <c r="E3731" s="4"/>
      <c r="F3731" s="4"/>
      <c r="G3731" s="4"/>
      <c r="H3731" s="4"/>
      <c r="I3731" s="4"/>
      <c r="J3731" s="4"/>
      <c r="K3731" s="4"/>
      <c r="L3731" s="4"/>
      <c r="M3731" s="4"/>
      <c r="N3731" s="4"/>
      <c r="O3731" s="4"/>
    </row>
    <row r="3732" spans="2:15" x14ac:dyDescent="0.2">
      <c r="B3732" s="4"/>
      <c r="C3732" s="6"/>
      <c r="D3732" s="4"/>
      <c r="E3732" s="4"/>
      <c r="F3732" s="4"/>
      <c r="G3732" s="4"/>
      <c r="H3732" s="4"/>
      <c r="I3732" s="4"/>
      <c r="J3732" s="4"/>
      <c r="K3732" s="4"/>
      <c r="L3732" s="4"/>
      <c r="M3732" s="4"/>
      <c r="N3732" s="4"/>
      <c r="O3732" s="4"/>
    </row>
    <row r="3733" spans="2:15" x14ac:dyDescent="0.2">
      <c r="B3733" s="4"/>
      <c r="C3733" s="6"/>
      <c r="D3733" s="4"/>
      <c r="E3733" s="4"/>
      <c r="F3733" s="4"/>
      <c r="G3733" s="4"/>
      <c r="H3733" s="4"/>
      <c r="I3733" s="4"/>
      <c r="J3733" s="4"/>
      <c r="K3733" s="4"/>
      <c r="L3733" s="4"/>
      <c r="M3733" s="4"/>
      <c r="N3733" s="4"/>
      <c r="O3733" s="4"/>
    </row>
    <row r="3734" spans="2:15" x14ac:dyDescent="0.2">
      <c r="B3734" s="4"/>
      <c r="C3734" s="6"/>
      <c r="D3734" s="4"/>
      <c r="E3734" s="4"/>
      <c r="F3734" s="4"/>
      <c r="G3734" s="4"/>
      <c r="H3734" s="4"/>
      <c r="I3734" s="4"/>
      <c r="J3734" s="4"/>
      <c r="K3734" s="4"/>
      <c r="L3734" s="4"/>
      <c r="M3734" s="4"/>
      <c r="N3734" s="4"/>
      <c r="O3734" s="4"/>
    </row>
    <row r="3735" spans="2:15" x14ac:dyDescent="0.2">
      <c r="B3735" s="4"/>
      <c r="C3735" s="6"/>
      <c r="D3735" s="4"/>
      <c r="E3735" s="4"/>
      <c r="F3735" s="4"/>
      <c r="G3735" s="4"/>
      <c r="H3735" s="4"/>
      <c r="I3735" s="4"/>
      <c r="J3735" s="4"/>
      <c r="K3735" s="4"/>
      <c r="L3735" s="4"/>
      <c r="M3735" s="4"/>
      <c r="N3735" s="4"/>
      <c r="O3735" s="4"/>
    </row>
    <row r="3736" spans="2:15" x14ac:dyDescent="0.2">
      <c r="B3736" s="4"/>
      <c r="C3736" s="6"/>
      <c r="D3736" s="4"/>
      <c r="E3736" s="4"/>
      <c r="F3736" s="4"/>
      <c r="G3736" s="4"/>
      <c r="H3736" s="4"/>
      <c r="I3736" s="4"/>
      <c r="J3736" s="4"/>
      <c r="K3736" s="4"/>
      <c r="L3736" s="4"/>
      <c r="M3736" s="4"/>
      <c r="N3736" s="4"/>
      <c r="O3736" s="4"/>
    </row>
    <row r="3737" spans="2:15" x14ac:dyDescent="0.2">
      <c r="B3737" s="4"/>
      <c r="C3737" s="6"/>
      <c r="D3737" s="4"/>
      <c r="E3737" s="4"/>
      <c r="F3737" s="4"/>
      <c r="G3737" s="4"/>
      <c r="H3737" s="4"/>
      <c r="I3737" s="4"/>
      <c r="J3737" s="4"/>
      <c r="K3737" s="4"/>
      <c r="L3737" s="4"/>
      <c r="M3737" s="4"/>
      <c r="N3737" s="4"/>
      <c r="O3737" s="4"/>
    </row>
    <row r="3738" spans="2:15" x14ac:dyDescent="0.2">
      <c r="B3738" s="4"/>
      <c r="C3738" s="6"/>
      <c r="D3738" s="4"/>
      <c r="E3738" s="4"/>
      <c r="F3738" s="4"/>
      <c r="G3738" s="4"/>
      <c r="H3738" s="4"/>
      <c r="I3738" s="4"/>
      <c r="J3738" s="4"/>
      <c r="K3738" s="4"/>
      <c r="L3738" s="4"/>
      <c r="M3738" s="4"/>
      <c r="N3738" s="4"/>
      <c r="O3738" s="4"/>
    </row>
    <row r="3739" spans="2:15" x14ac:dyDescent="0.2">
      <c r="B3739" s="4"/>
      <c r="C3739" s="6"/>
      <c r="D3739" s="4"/>
      <c r="E3739" s="4"/>
      <c r="F3739" s="4"/>
      <c r="G3739" s="4"/>
      <c r="H3739" s="4"/>
      <c r="I3739" s="4"/>
      <c r="J3739" s="4"/>
      <c r="K3739" s="4"/>
      <c r="L3739" s="4"/>
      <c r="M3739" s="4"/>
      <c r="N3739" s="4"/>
      <c r="O3739" s="4"/>
    </row>
    <row r="3740" spans="2:15" x14ac:dyDescent="0.2">
      <c r="B3740" s="4"/>
      <c r="C3740" s="6"/>
      <c r="D3740" s="4"/>
      <c r="E3740" s="4"/>
      <c r="F3740" s="4"/>
      <c r="G3740" s="4"/>
      <c r="H3740" s="4"/>
      <c r="I3740" s="4"/>
      <c r="J3740" s="4"/>
      <c r="K3740" s="4"/>
      <c r="L3740" s="4"/>
      <c r="M3740" s="4"/>
      <c r="N3740" s="4"/>
      <c r="O3740" s="4"/>
    </row>
    <row r="3741" spans="2:15" x14ac:dyDescent="0.2">
      <c r="B3741" s="4"/>
      <c r="C3741" s="6"/>
      <c r="D3741" s="4"/>
      <c r="E3741" s="4"/>
      <c r="F3741" s="4"/>
      <c r="G3741" s="4"/>
      <c r="H3741" s="4"/>
      <c r="I3741" s="4"/>
      <c r="J3741" s="4"/>
      <c r="K3741" s="4"/>
      <c r="L3741" s="4"/>
      <c r="M3741" s="4"/>
      <c r="N3741" s="4"/>
      <c r="O3741" s="4"/>
    </row>
    <row r="3742" spans="2:15" x14ac:dyDescent="0.2">
      <c r="B3742" s="4"/>
      <c r="C3742" s="6"/>
      <c r="D3742" s="4"/>
      <c r="E3742" s="4"/>
      <c r="F3742" s="4"/>
      <c r="G3742" s="4"/>
      <c r="H3742" s="4"/>
      <c r="I3742" s="4"/>
      <c r="J3742" s="4"/>
      <c r="K3742" s="4"/>
      <c r="L3742" s="4"/>
      <c r="M3742" s="4"/>
      <c r="N3742" s="4"/>
      <c r="O3742" s="4"/>
    </row>
    <row r="3743" spans="2:15" x14ac:dyDescent="0.2">
      <c r="B3743" s="4"/>
      <c r="C3743" s="6"/>
      <c r="D3743" s="4"/>
      <c r="E3743" s="4"/>
      <c r="F3743" s="4"/>
      <c r="G3743" s="4"/>
      <c r="H3743" s="4"/>
      <c r="I3743" s="4"/>
      <c r="J3743" s="4"/>
      <c r="K3743" s="4"/>
      <c r="L3743" s="4"/>
      <c r="M3743" s="4"/>
      <c r="N3743" s="4"/>
      <c r="O3743" s="4"/>
    </row>
    <row r="3744" spans="2:15" x14ac:dyDescent="0.2">
      <c r="B3744" s="4"/>
      <c r="C3744" s="6"/>
      <c r="D3744" s="4"/>
      <c r="E3744" s="4"/>
      <c r="F3744" s="4"/>
      <c r="G3744" s="4"/>
      <c r="H3744" s="4"/>
      <c r="I3744" s="4"/>
      <c r="J3744" s="4"/>
      <c r="K3744" s="4"/>
      <c r="L3744" s="4"/>
      <c r="M3744" s="4"/>
      <c r="N3744" s="4"/>
      <c r="O3744" s="4"/>
    </row>
    <row r="3745" spans="2:15" x14ac:dyDescent="0.2">
      <c r="B3745" s="4"/>
      <c r="C3745" s="6"/>
      <c r="D3745" s="4"/>
      <c r="E3745" s="4"/>
      <c r="F3745" s="4"/>
      <c r="G3745" s="4"/>
      <c r="H3745" s="4"/>
      <c r="I3745" s="4"/>
      <c r="J3745" s="4"/>
      <c r="K3745" s="4"/>
      <c r="L3745" s="4"/>
      <c r="M3745" s="4"/>
      <c r="N3745" s="4"/>
      <c r="O3745" s="4"/>
    </row>
    <row r="3746" spans="2:15" x14ac:dyDescent="0.2">
      <c r="B3746" s="4"/>
      <c r="C3746" s="6"/>
      <c r="D3746" s="4"/>
      <c r="E3746" s="4"/>
      <c r="F3746" s="4"/>
      <c r="G3746" s="4"/>
      <c r="H3746" s="4"/>
      <c r="I3746" s="4"/>
      <c r="J3746" s="4"/>
      <c r="K3746" s="4"/>
      <c r="L3746" s="4"/>
      <c r="M3746" s="4"/>
      <c r="N3746" s="4"/>
      <c r="O3746" s="4"/>
    </row>
    <row r="3747" spans="2:15" x14ac:dyDescent="0.2">
      <c r="B3747" s="4"/>
      <c r="C3747" s="6"/>
      <c r="D3747" s="4"/>
      <c r="E3747" s="4"/>
      <c r="F3747" s="4"/>
      <c r="G3747" s="4"/>
      <c r="H3747" s="4"/>
      <c r="I3747" s="4"/>
      <c r="J3747" s="4"/>
      <c r="K3747" s="4"/>
      <c r="L3747" s="4"/>
      <c r="M3747" s="4"/>
      <c r="N3747" s="4"/>
      <c r="O3747" s="4"/>
    </row>
    <row r="3748" spans="2:15" x14ac:dyDescent="0.2">
      <c r="B3748" s="4"/>
      <c r="C3748" s="6"/>
      <c r="D3748" s="4"/>
      <c r="E3748" s="4"/>
      <c r="F3748" s="4"/>
      <c r="G3748" s="4"/>
      <c r="H3748" s="4"/>
      <c r="I3748" s="4"/>
      <c r="J3748" s="4"/>
      <c r="K3748" s="4"/>
      <c r="L3748" s="4"/>
      <c r="M3748" s="4"/>
      <c r="N3748" s="4"/>
      <c r="O3748" s="4"/>
    </row>
    <row r="3749" spans="2:15" x14ac:dyDescent="0.2">
      <c r="B3749" s="4"/>
      <c r="C3749" s="6"/>
      <c r="D3749" s="4"/>
      <c r="E3749" s="4"/>
      <c r="F3749" s="4"/>
      <c r="G3749" s="4"/>
      <c r="H3749" s="4"/>
      <c r="I3749" s="4"/>
      <c r="J3749" s="4"/>
      <c r="K3749" s="4"/>
      <c r="L3749" s="4"/>
      <c r="M3749" s="4"/>
      <c r="N3749" s="4"/>
      <c r="O3749" s="4"/>
    </row>
    <row r="3750" spans="2:15" x14ac:dyDescent="0.2">
      <c r="B3750" s="4"/>
      <c r="C3750" s="6"/>
      <c r="D3750" s="4"/>
      <c r="E3750" s="4"/>
      <c r="F3750" s="4"/>
      <c r="G3750" s="4"/>
      <c r="H3750" s="4"/>
      <c r="I3750" s="4"/>
      <c r="J3750" s="4"/>
      <c r="K3750" s="4"/>
      <c r="L3750" s="4"/>
      <c r="M3750" s="4"/>
      <c r="N3750" s="4"/>
      <c r="O3750" s="4"/>
    </row>
    <row r="3751" spans="2:15" x14ac:dyDescent="0.2">
      <c r="B3751" s="4"/>
      <c r="C3751" s="6"/>
      <c r="D3751" s="4"/>
      <c r="E3751" s="4"/>
      <c r="F3751" s="4"/>
      <c r="G3751" s="4"/>
      <c r="H3751" s="4"/>
      <c r="I3751" s="4"/>
      <c r="J3751" s="4"/>
      <c r="K3751" s="4"/>
      <c r="L3751" s="4"/>
      <c r="M3751" s="4"/>
      <c r="N3751" s="4"/>
      <c r="O3751" s="4"/>
    </row>
    <row r="3752" spans="2:15" x14ac:dyDescent="0.2">
      <c r="B3752" s="4"/>
      <c r="C3752" s="6"/>
      <c r="D3752" s="4"/>
      <c r="E3752" s="4"/>
      <c r="F3752" s="4"/>
      <c r="G3752" s="4"/>
      <c r="H3752" s="4"/>
      <c r="I3752" s="4"/>
      <c r="J3752" s="4"/>
      <c r="K3752" s="4"/>
      <c r="L3752" s="4"/>
      <c r="M3752" s="4"/>
      <c r="N3752" s="4"/>
      <c r="O3752" s="4"/>
    </row>
    <row r="3753" spans="2:15" x14ac:dyDescent="0.2">
      <c r="B3753" s="4"/>
      <c r="C3753" s="6"/>
      <c r="D3753" s="4"/>
      <c r="E3753" s="4"/>
      <c r="F3753" s="4"/>
      <c r="G3753" s="4"/>
      <c r="H3753" s="4"/>
      <c r="I3753" s="4"/>
      <c r="J3753" s="4"/>
      <c r="K3753" s="4"/>
      <c r="L3753" s="4"/>
      <c r="M3753" s="4"/>
      <c r="N3753" s="4"/>
      <c r="O3753" s="4"/>
    </row>
    <row r="3754" spans="2:15" x14ac:dyDescent="0.2">
      <c r="B3754" s="4"/>
      <c r="C3754" s="6"/>
      <c r="D3754" s="4"/>
      <c r="E3754" s="4"/>
      <c r="F3754" s="4"/>
      <c r="G3754" s="4"/>
      <c r="H3754" s="4"/>
      <c r="I3754" s="4"/>
      <c r="J3754" s="4"/>
      <c r="K3754" s="4"/>
      <c r="L3754" s="4"/>
      <c r="M3754" s="4"/>
      <c r="N3754" s="4"/>
      <c r="O3754" s="4"/>
    </row>
    <row r="3755" spans="2:15" x14ac:dyDescent="0.2">
      <c r="B3755" s="4"/>
      <c r="C3755" s="6"/>
      <c r="D3755" s="4"/>
      <c r="E3755" s="4"/>
      <c r="F3755" s="4"/>
      <c r="G3755" s="4"/>
      <c r="H3755" s="4"/>
      <c r="I3755" s="4"/>
      <c r="J3755" s="4"/>
      <c r="K3755" s="4"/>
      <c r="L3755" s="4"/>
      <c r="M3755" s="4"/>
      <c r="N3755" s="4"/>
      <c r="O3755" s="4"/>
    </row>
    <row r="3756" spans="2:15" x14ac:dyDescent="0.2">
      <c r="B3756" s="4"/>
      <c r="C3756" s="6"/>
      <c r="D3756" s="4"/>
      <c r="E3756" s="4"/>
      <c r="F3756" s="4"/>
      <c r="G3756" s="4"/>
      <c r="H3756" s="4"/>
      <c r="I3756" s="4"/>
      <c r="J3756" s="4"/>
      <c r="K3756" s="4"/>
      <c r="L3756" s="4"/>
      <c r="M3756" s="4"/>
      <c r="N3756" s="4"/>
      <c r="O3756" s="4"/>
    </row>
    <row r="3757" spans="2:15" x14ac:dyDescent="0.2">
      <c r="B3757" s="4"/>
      <c r="C3757" s="6"/>
      <c r="D3757" s="4"/>
      <c r="E3757" s="4"/>
      <c r="F3757" s="4"/>
      <c r="G3757" s="4"/>
      <c r="H3757" s="4"/>
      <c r="I3757" s="4"/>
      <c r="J3757" s="4"/>
      <c r="K3757" s="4"/>
      <c r="L3757" s="4"/>
      <c r="M3757" s="4"/>
      <c r="N3757" s="4"/>
      <c r="O3757" s="4"/>
    </row>
    <row r="3758" spans="2:15" x14ac:dyDescent="0.2">
      <c r="B3758" s="4"/>
      <c r="C3758" s="6"/>
      <c r="D3758" s="4"/>
      <c r="E3758" s="4"/>
      <c r="F3758" s="4"/>
      <c r="G3758" s="4"/>
      <c r="H3758" s="4"/>
      <c r="I3758" s="4"/>
      <c r="J3758" s="4"/>
      <c r="K3758" s="4"/>
      <c r="L3758" s="4"/>
      <c r="M3758" s="4"/>
      <c r="N3758" s="4"/>
      <c r="O3758" s="4"/>
    </row>
    <row r="3759" spans="2:15" x14ac:dyDescent="0.2">
      <c r="B3759" s="4"/>
      <c r="C3759" s="6"/>
      <c r="D3759" s="4"/>
      <c r="E3759" s="4"/>
      <c r="F3759" s="4"/>
      <c r="G3759" s="4"/>
      <c r="H3759" s="4"/>
      <c r="I3759" s="4"/>
      <c r="J3759" s="4"/>
      <c r="K3759" s="4"/>
      <c r="L3759" s="4"/>
      <c r="M3759" s="4"/>
      <c r="N3759" s="4"/>
      <c r="O3759" s="4"/>
    </row>
    <row r="3760" spans="2:15" x14ac:dyDescent="0.2">
      <c r="B3760" s="4"/>
      <c r="C3760" s="6"/>
      <c r="D3760" s="4"/>
      <c r="E3760" s="4"/>
      <c r="F3760" s="4"/>
      <c r="G3760" s="4"/>
      <c r="H3760" s="4"/>
      <c r="I3760" s="4"/>
      <c r="J3760" s="4"/>
      <c r="K3760" s="4"/>
      <c r="L3760" s="4"/>
      <c r="M3760" s="4"/>
      <c r="N3760" s="4"/>
      <c r="O3760" s="4"/>
    </row>
    <row r="3761" spans="2:15" x14ac:dyDescent="0.2">
      <c r="B3761" s="4"/>
      <c r="C3761" s="6"/>
      <c r="D3761" s="4"/>
      <c r="E3761" s="4"/>
      <c r="F3761" s="4"/>
      <c r="G3761" s="4"/>
      <c r="H3761" s="4"/>
      <c r="I3761" s="4"/>
      <c r="J3761" s="4"/>
      <c r="K3761" s="4"/>
      <c r="L3761" s="4"/>
      <c r="M3761" s="4"/>
      <c r="N3761" s="4"/>
      <c r="O3761" s="4"/>
    </row>
    <row r="3762" spans="2:15" x14ac:dyDescent="0.2">
      <c r="B3762" s="4"/>
      <c r="C3762" s="6"/>
      <c r="D3762" s="4"/>
      <c r="E3762" s="4"/>
      <c r="F3762" s="4"/>
      <c r="G3762" s="4"/>
      <c r="H3762" s="4"/>
      <c r="I3762" s="4"/>
      <c r="J3762" s="4"/>
      <c r="K3762" s="4"/>
      <c r="L3762" s="4"/>
      <c r="M3762" s="4"/>
      <c r="N3762" s="4"/>
      <c r="O3762" s="4"/>
    </row>
    <row r="3763" spans="2:15" x14ac:dyDescent="0.2">
      <c r="B3763" s="4"/>
      <c r="C3763" s="6"/>
      <c r="D3763" s="4"/>
      <c r="E3763" s="4"/>
      <c r="F3763" s="4"/>
      <c r="G3763" s="4"/>
      <c r="H3763" s="4"/>
      <c r="I3763" s="4"/>
      <c r="J3763" s="4"/>
      <c r="K3763" s="4"/>
      <c r="L3763" s="4"/>
      <c r="M3763" s="4"/>
      <c r="N3763" s="4"/>
      <c r="O3763" s="4"/>
    </row>
    <row r="3764" spans="2:15" x14ac:dyDescent="0.2">
      <c r="B3764" s="4"/>
      <c r="C3764" s="6"/>
      <c r="D3764" s="4"/>
      <c r="E3764" s="4"/>
      <c r="F3764" s="4"/>
      <c r="G3764" s="4"/>
      <c r="H3764" s="4"/>
      <c r="I3764" s="4"/>
      <c r="J3764" s="4"/>
      <c r="K3764" s="4"/>
      <c r="L3764" s="4"/>
      <c r="M3764" s="4"/>
      <c r="N3764" s="4"/>
      <c r="O3764" s="4"/>
    </row>
    <row r="3765" spans="2:15" x14ac:dyDescent="0.2">
      <c r="B3765" s="4"/>
      <c r="C3765" s="6"/>
      <c r="D3765" s="4"/>
      <c r="E3765" s="4"/>
      <c r="F3765" s="4"/>
      <c r="G3765" s="4"/>
      <c r="H3765" s="4"/>
      <c r="I3765" s="4"/>
      <c r="J3765" s="4"/>
      <c r="K3765" s="4"/>
      <c r="L3765" s="4"/>
      <c r="M3765" s="4"/>
      <c r="N3765" s="4"/>
      <c r="O3765" s="4"/>
    </row>
    <row r="3766" spans="2:15" x14ac:dyDescent="0.2">
      <c r="B3766" s="4"/>
      <c r="C3766" s="6"/>
      <c r="D3766" s="4"/>
      <c r="E3766" s="4"/>
      <c r="F3766" s="4"/>
      <c r="G3766" s="4"/>
      <c r="H3766" s="4"/>
      <c r="I3766" s="4"/>
      <c r="J3766" s="4"/>
      <c r="K3766" s="4"/>
      <c r="L3766" s="4"/>
      <c r="M3766" s="4"/>
      <c r="N3766" s="4"/>
      <c r="O3766" s="4"/>
    </row>
    <row r="3767" spans="2:15" x14ac:dyDescent="0.2">
      <c r="B3767" s="4"/>
      <c r="C3767" s="6"/>
      <c r="D3767" s="4"/>
      <c r="E3767" s="4"/>
      <c r="F3767" s="4"/>
      <c r="G3767" s="4"/>
      <c r="H3767" s="4"/>
      <c r="I3767" s="4"/>
      <c r="J3767" s="4"/>
      <c r="K3767" s="4"/>
      <c r="L3767" s="4"/>
      <c r="M3767" s="4"/>
      <c r="N3767" s="4"/>
      <c r="O3767" s="4"/>
    </row>
    <row r="3768" spans="2:15" x14ac:dyDescent="0.2">
      <c r="B3768" s="4"/>
      <c r="C3768" s="6"/>
      <c r="D3768" s="4"/>
      <c r="E3768" s="4"/>
      <c r="F3768" s="4"/>
      <c r="G3768" s="4"/>
      <c r="H3768" s="4"/>
      <c r="I3768" s="4"/>
      <c r="J3768" s="4"/>
      <c r="K3768" s="4"/>
      <c r="L3768" s="4"/>
      <c r="M3768" s="4"/>
      <c r="N3768" s="4"/>
      <c r="O3768" s="4"/>
    </row>
    <row r="3769" spans="2:15" x14ac:dyDescent="0.2">
      <c r="B3769" s="4"/>
      <c r="C3769" s="6"/>
      <c r="D3769" s="4"/>
      <c r="E3769" s="4"/>
      <c r="F3769" s="4"/>
      <c r="G3769" s="4"/>
      <c r="H3769" s="4"/>
      <c r="I3769" s="4"/>
      <c r="J3769" s="4"/>
      <c r="K3769" s="4"/>
      <c r="L3769" s="4"/>
      <c r="M3769" s="4"/>
      <c r="N3769" s="4"/>
      <c r="O3769" s="4"/>
    </row>
    <row r="3770" spans="2:15" x14ac:dyDescent="0.2">
      <c r="B3770" s="4"/>
      <c r="C3770" s="6"/>
      <c r="D3770" s="4"/>
      <c r="E3770" s="4"/>
      <c r="F3770" s="4"/>
      <c r="G3770" s="4"/>
      <c r="H3770" s="4"/>
      <c r="I3770" s="4"/>
      <c r="J3770" s="4"/>
      <c r="K3770" s="4"/>
      <c r="L3770" s="4"/>
      <c r="M3770" s="4"/>
      <c r="N3770" s="4"/>
      <c r="O3770" s="4"/>
    </row>
    <row r="3771" spans="2:15" x14ac:dyDescent="0.2">
      <c r="B3771" s="4"/>
      <c r="C3771" s="6"/>
      <c r="D3771" s="4"/>
      <c r="E3771" s="4"/>
      <c r="F3771" s="4"/>
      <c r="G3771" s="4"/>
      <c r="H3771" s="4"/>
      <c r="I3771" s="4"/>
      <c r="J3771" s="4"/>
      <c r="K3771" s="4"/>
      <c r="L3771" s="4"/>
      <c r="M3771" s="4"/>
      <c r="N3771" s="4"/>
      <c r="O3771" s="4"/>
    </row>
    <row r="3772" spans="2:15" x14ac:dyDescent="0.2">
      <c r="B3772" s="4"/>
      <c r="C3772" s="6"/>
      <c r="D3772" s="4"/>
      <c r="E3772" s="4"/>
      <c r="F3772" s="4"/>
      <c r="G3772" s="4"/>
      <c r="H3772" s="4"/>
      <c r="I3772" s="4"/>
      <c r="J3772" s="4"/>
      <c r="K3772" s="4"/>
      <c r="L3772" s="4"/>
      <c r="M3772" s="4"/>
      <c r="N3772" s="4"/>
      <c r="O3772" s="4"/>
    </row>
    <row r="3773" spans="2:15" x14ac:dyDescent="0.2">
      <c r="B3773" s="4"/>
      <c r="C3773" s="6"/>
      <c r="D3773" s="4"/>
      <c r="E3773" s="4"/>
      <c r="F3773" s="4"/>
      <c r="G3773" s="4"/>
      <c r="H3773" s="4"/>
      <c r="I3773" s="4"/>
      <c r="J3773" s="4"/>
      <c r="K3773" s="4"/>
      <c r="L3773" s="4"/>
      <c r="M3773" s="4"/>
      <c r="N3773" s="4"/>
      <c r="O3773" s="4"/>
    </row>
    <row r="3774" spans="2:15" x14ac:dyDescent="0.2">
      <c r="B3774" s="4"/>
      <c r="C3774" s="6"/>
      <c r="D3774" s="4"/>
      <c r="E3774" s="4"/>
      <c r="F3774" s="4"/>
      <c r="G3774" s="4"/>
      <c r="H3774" s="4"/>
      <c r="I3774" s="4"/>
      <c r="J3774" s="4"/>
      <c r="K3774" s="4"/>
      <c r="L3774" s="4"/>
      <c r="M3774" s="4"/>
      <c r="N3774" s="4"/>
      <c r="O3774" s="4"/>
    </row>
    <row r="3775" spans="2:15" x14ac:dyDescent="0.2">
      <c r="B3775" s="4"/>
      <c r="C3775" s="6"/>
      <c r="D3775" s="4"/>
      <c r="E3775" s="4"/>
      <c r="F3775" s="4"/>
      <c r="G3775" s="4"/>
      <c r="H3775" s="4"/>
      <c r="I3775" s="4"/>
      <c r="J3775" s="4"/>
      <c r="K3775" s="4"/>
      <c r="L3775" s="4"/>
      <c r="M3775" s="4"/>
      <c r="N3775" s="4"/>
      <c r="O3775" s="4"/>
    </row>
    <row r="3776" spans="2:15" x14ac:dyDescent="0.2">
      <c r="B3776" s="4"/>
      <c r="C3776" s="6"/>
      <c r="D3776" s="4"/>
      <c r="E3776" s="4"/>
      <c r="F3776" s="4"/>
      <c r="G3776" s="4"/>
      <c r="H3776" s="4"/>
      <c r="I3776" s="4"/>
      <c r="J3776" s="4"/>
      <c r="K3776" s="4"/>
      <c r="L3776" s="4"/>
      <c r="M3776" s="4"/>
      <c r="N3776" s="4"/>
      <c r="O3776" s="4"/>
    </row>
    <row r="3777" spans="2:15" x14ac:dyDescent="0.2">
      <c r="B3777" s="4"/>
      <c r="C3777" s="6"/>
      <c r="D3777" s="4"/>
      <c r="E3777" s="4"/>
      <c r="F3777" s="4"/>
      <c r="G3777" s="4"/>
      <c r="H3777" s="4"/>
      <c r="I3777" s="4"/>
      <c r="J3777" s="4"/>
      <c r="K3777" s="4"/>
      <c r="L3777" s="4"/>
      <c r="M3777" s="4"/>
      <c r="N3777" s="4"/>
      <c r="O3777" s="4"/>
    </row>
    <row r="3778" spans="2:15" x14ac:dyDescent="0.2">
      <c r="B3778" s="4"/>
      <c r="C3778" s="6"/>
      <c r="D3778" s="4"/>
      <c r="E3778" s="4"/>
      <c r="F3778" s="4"/>
      <c r="G3778" s="4"/>
      <c r="H3778" s="4"/>
      <c r="I3778" s="4"/>
      <c r="J3778" s="4"/>
      <c r="K3778" s="4"/>
      <c r="L3778" s="4"/>
      <c r="M3778" s="4"/>
      <c r="N3778" s="4"/>
      <c r="O3778" s="4"/>
    </row>
    <row r="3779" spans="2:15" x14ac:dyDescent="0.2">
      <c r="B3779" s="4"/>
      <c r="C3779" s="6"/>
      <c r="D3779" s="4"/>
      <c r="E3779" s="4"/>
      <c r="F3779" s="4"/>
      <c r="G3779" s="4"/>
      <c r="H3779" s="4"/>
      <c r="I3779" s="4"/>
      <c r="J3779" s="4"/>
      <c r="K3779" s="4"/>
      <c r="L3779" s="4"/>
      <c r="M3779" s="4"/>
      <c r="N3779" s="4"/>
      <c r="O3779" s="4"/>
    </row>
    <row r="3780" spans="2:15" x14ac:dyDescent="0.2">
      <c r="B3780" s="4"/>
      <c r="C3780" s="6"/>
      <c r="D3780" s="4"/>
      <c r="E3780" s="4"/>
      <c r="F3780" s="4"/>
      <c r="G3780" s="4"/>
      <c r="H3780" s="4"/>
      <c r="I3780" s="4"/>
      <c r="J3780" s="4"/>
      <c r="K3780" s="4"/>
      <c r="L3780" s="4"/>
      <c r="M3780" s="4"/>
      <c r="N3780" s="4"/>
      <c r="O3780" s="4"/>
    </row>
    <row r="3781" spans="2:15" x14ac:dyDescent="0.2">
      <c r="B3781" s="4"/>
      <c r="C3781" s="6"/>
      <c r="D3781" s="4"/>
      <c r="E3781" s="4"/>
      <c r="F3781" s="4"/>
      <c r="G3781" s="4"/>
      <c r="H3781" s="4"/>
      <c r="I3781" s="4"/>
      <c r="J3781" s="4"/>
      <c r="K3781" s="4"/>
      <c r="L3781" s="4"/>
      <c r="M3781" s="4"/>
      <c r="N3781" s="4"/>
      <c r="O3781" s="4"/>
    </row>
    <row r="3782" spans="2:15" x14ac:dyDescent="0.2">
      <c r="B3782" s="4"/>
      <c r="C3782" s="6"/>
      <c r="D3782" s="4"/>
      <c r="E3782" s="4"/>
      <c r="F3782" s="4"/>
      <c r="G3782" s="4"/>
      <c r="H3782" s="4"/>
      <c r="I3782" s="4"/>
      <c r="J3782" s="4"/>
      <c r="K3782" s="4"/>
      <c r="L3782" s="4"/>
      <c r="M3782" s="4"/>
      <c r="N3782" s="4"/>
      <c r="O3782" s="4"/>
    </row>
    <row r="3783" spans="2:15" x14ac:dyDescent="0.2">
      <c r="B3783" s="4"/>
      <c r="C3783" s="6"/>
      <c r="D3783" s="4"/>
      <c r="E3783" s="4"/>
      <c r="F3783" s="4"/>
      <c r="G3783" s="4"/>
      <c r="H3783" s="4"/>
      <c r="I3783" s="4"/>
      <c r="J3783" s="4"/>
      <c r="K3783" s="4"/>
      <c r="L3783" s="4"/>
      <c r="M3783" s="4"/>
      <c r="N3783" s="4"/>
      <c r="O3783" s="4"/>
    </row>
    <row r="3784" spans="2:15" x14ac:dyDescent="0.2">
      <c r="B3784" s="4"/>
      <c r="C3784" s="6"/>
      <c r="D3784" s="4"/>
      <c r="E3784" s="4"/>
      <c r="F3784" s="4"/>
      <c r="G3784" s="4"/>
      <c r="H3784" s="4"/>
      <c r="I3784" s="4"/>
      <c r="J3784" s="4"/>
      <c r="K3784" s="4"/>
      <c r="L3784" s="4"/>
      <c r="M3784" s="4"/>
      <c r="N3784" s="4"/>
      <c r="O3784" s="4"/>
    </row>
    <row r="3785" spans="2:15" x14ac:dyDescent="0.2">
      <c r="B3785" s="4"/>
      <c r="C3785" s="6"/>
      <c r="D3785" s="4"/>
      <c r="E3785" s="4"/>
      <c r="F3785" s="4"/>
      <c r="G3785" s="4"/>
      <c r="H3785" s="4"/>
      <c r="I3785" s="4"/>
      <c r="J3785" s="4"/>
      <c r="K3785" s="4"/>
      <c r="L3785" s="4"/>
      <c r="M3785" s="4"/>
      <c r="N3785" s="4"/>
      <c r="O3785" s="4"/>
    </row>
    <row r="3786" spans="2:15" x14ac:dyDescent="0.2">
      <c r="B3786" s="4"/>
      <c r="C3786" s="6"/>
      <c r="D3786" s="4"/>
      <c r="E3786" s="4"/>
      <c r="F3786" s="4"/>
      <c r="G3786" s="4"/>
      <c r="H3786" s="4"/>
      <c r="I3786" s="4"/>
      <c r="J3786" s="4"/>
      <c r="K3786" s="4"/>
      <c r="L3786" s="4"/>
      <c r="M3786" s="4"/>
      <c r="N3786" s="4"/>
      <c r="O3786" s="4"/>
    </row>
    <row r="3787" spans="2:15" x14ac:dyDescent="0.2">
      <c r="B3787" s="4"/>
      <c r="C3787" s="6"/>
      <c r="D3787" s="4"/>
      <c r="E3787" s="4"/>
      <c r="F3787" s="4"/>
      <c r="G3787" s="4"/>
      <c r="H3787" s="4"/>
      <c r="I3787" s="4"/>
      <c r="J3787" s="4"/>
      <c r="K3787" s="4"/>
      <c r="L3787" s="4"/>
      <c r="M3787" s="4"/>
      <c r="N3787" s="4"/>
      <c r="O3787" s="4"/>
    </row>
    <row r="3788" spans="2:15" x14ac:dyDescent="0.2">
      <c r="B3788" s="4"/>
      <c r="C3788" s="6"/>
      <c r="D3788" s="4"/>
      <c r="E3788" s="4"/>
      <c r="F3788" s="4"/>
      <c r="G3788" s="4"/>
      <c r="H3788" s="4"/>
      <c r="I3788" s="4"/>
      <c r="J3788" s="4"/>
      <c r="K3788" s="4"/>
      <c r="L3788" s="4"/>
      <c r="M3788" s="4"/>
      <c r="N3788" s="4"/>
      <c r="O3788" s="4"/>
    </row>
    <row r="3789" spans="2:15" x14ac:dyDescent="0.2">
      <c r="B3789" s="4"/>
      <c r="C3789" s="6"/>
      <c r="D3789" s="4"/>
      <c r="E3789" s="4"/>
      <c r="F3789" s="4"/>
      <c r="G3789" s="4"/>
      <c r="H3789" s="4"/>
      <c r="I3789" s="4"/>
      <c r="J3789" s="4"/>
      <c r="K3789" s="4"/>
      <c r="L3789" s="4"/>
      <c r="M3789" s="4"/>
      <c r="N3789" s="4"/>
      <c r="O3789" s="4"/>
    </row>
    <row r="3790" spans="2:15" x14ac:dyDescent="0.2">
      <c r="B3790" s="4"/>
      <c r="C3790" s="6"/>
      <c r="D3790" s="4"/>
      <c r="E3790" s="4"/>
      <c r="F3790" s="4"/>
      <c r="G3790" s="4"/>
      <c r="H3790" s="4"/>
      <c r="I3790" s="4"/>
      <c r="J3790" s="4"/>
      <c r="K3790" s="4"/>
      <c r="L3790" s="4"/>
      <c r="M3790" s="4"/>
      <c r="N3790" s="4"/>
      <c r="O3790" s="4"/>
    </row>
    <row r="3791" spans="2:15" x14ac:dyDescent="0.2">
      <c r="B3791" s="4"/>
      <c r="C3791" s="6"/>
      <c r="D3791" s="4"/>
      <c r="E3791" s="4"/>
      <c r="F3791" s="4"/>
      <c r="G3791" s="4"/>
      <c r="H3791" s="4"/>
      <c r="I3791" s="4"/>
      <c r="J3791" s="4"/>
      <c r="K3791" s="4"/>
      <c r="L3791" s="4"/>
      <c r="M3791" s="4"/>
      <c r="N3791" s="4"/>
      <c r="O3791" s="4"/>
    </row>
    <row r="3792" spans="2:15" x14ac:dyDescent="0.2">
      <c r="B3792" s="4"/>
      <c r="C3792" s="6"/>
      <c r="D3792" s="4"/>
      <c r="E3792" s="4"/>
      <c r="F3792" s="4"/>
      <c r="G3792" s="4"/>
      <c r="H3792" s="4"/>
      <c r="I3792" s="4"/>
      <c r="J3792" s="4"/>
      <c r="K3792" s="4"/>
      <c r="L3792" s="4"/>
      <c r="M3792" s="4"/>
      <c r="N3792" s="4"/>
      <c r="O3792" s="4"/>
    </row>
    <row r="3793" spans="2:15" x14ac:dyDescent="0.2">
      <c r="B3793" s="4"/>
      <c r="C3793" s="6"/>
      <c r="D3793" s="4"/>
      <c r="E3793" s="4"/>
      <c r="F3793" s="4"/>
      <c r="G3793" s="4"/>
      <c r="H3793" s="4"/>
      <c r="I3793" s="4"/>
      <c r="J3793" s="4"/>
      <c r="K3793" s="4"/>
      <c r="L3793" s="4"/>
      <c r="M3793" s="4"/>
      <c r="N3793" s="4"/>
      <c r="O3793" s="4"/>
    </row>
    <row r="3794" spans="2:15" x14ac:dyDescent="0.2">
      <c r="B3794" s="4"/>
      <c r="C3794" s="6"/>
      <c r="D3794" s="4"/>
      <c r="E3794" s="4"/>
      <c r="F3794" s="4"/>
      <c r="G3794" s="4"/>
      <c r="H3794" s="4"/>
      <c r="I3794" s="4"/>
      <c r="J3794" s="4"/>
      <c r="K3794" s="4"/>
      <c r="L3794" s="4"/>
      <c r="M3794" s="4"/>
      <c r="N3794" s="4"/>
      <c r="O3794" s="4"/>
    </row>
    <row r="3795" spans="2:15" x14ac:dyDescent="0.2">
      <c r="B3795" s="4"/>
      <c r="C3795" s="6"/>
      <c r="D3795" s="4"/>
      <c r="E3795" s="4"/>
      <c r="F3795" s="4"/>
      <c r="G3795" s="4"/>
      <c r="H3795" s="4"/>
      <c r="I3795" s="4"/>
      <c r="J3795" s="4"/>
      <c r="K3795" s="4"/>
      <c r="L3795" s="4"/>
      <c r="M3795" s="4"/>
      <c r="N3795" s="4"/>
      <c r="O3795" s="4"/>
    </row>
    <row r="3796" spans="2:15" x14ac:dyDescent="0.2">
      <c r="B3796" s="4"/>
      <c r="C3796" s="6"/>
      <c r="D3796" s="4"/>
      <c r="E3796" s="4"/>
      <c r="F3796" s="4"/>
      <c r="G3796" s="4"/>
      <c r="H3796" s="4"/>
      <c r="I3796" s="4"/>
      <c r="J3796" s="4"/>
      <c r="K3796" s="4"/>
      <c r="L3796" s="4"/>
      <c r="M3796" s="4"/>
      <c r="N3796" s="4"/>
      <c r="O3796" s="4"/>
    </row>
    <row r="3797" spans="2:15" x14ac:dyDescent="0.2">
      <c r="B3797" s="4"/>
      <c r="C3797" s="6"/>
      <c r="D3797" s="4"/>
      <c r="E3797" s="4"/>
      <c r="F3797" s="4"/>
      <c r="G3797" s="4"/>
      <c r="H3797" s="4"/>
      <c r="I3797" s="4"/>
      <c r="J3797" s="4"/>
      <c r="K3797" s="4"/>
      <c r="L3797" s="4"/>
      <c r="M3797" s="4"/>
      <c r="N3797" s="4"/>
      <c r="O3797" s="4"/>
    </row>
    <row r="3798" spans="2:15" x14ac:dyDescent="0.2">
      <c r="B3798" s="4"/>
      <c r="C3798" s="6"/>
      <c r="D3798" s="4"/>
      <c r="E3798" s="4"/>
      <c r="F3798" s="4"/>
      <c r="G3798" s="4"/>
      <c r="H3798" s="4"/>
      <c r="I3798" s="4"/>
      <c r="J3798" s="4"/>
      <c r="K3798" s="4"/>
      <c r="L3798" s="4"/>
      <c r="M3798" s="4"/>
      <c r="N3798" s="4"/>
      <c r="O3798" s="4"/>
    </row>
    <row r="3799" spans="2:15" x14ac:dyDescent="0.2">
      <c r="B3799" s="4"/>
      <c r="C3799" s="6"/>
      <c r="D3799" s="4"/>
      <c r="E3799" s="4"/>
      <c r="F3799" s="4"/>
      <c r="G3799" s="4"/>
      <c r="H3799" s="4"/>
      <c r="I3799" s="4"/>
      <c r="J3799" s="4"/>
      <c r="K3799" s="4"/>
      <c r="L3799" s="4"/>
      <c r="M3799" s="4"/>
      <c r="N3799" s="4"/>
      <c r="O3799" s="4"/>
    </row>
    <row r="3800" spans="2:15" x14ac:dyDescent="0.2">
      <c r="B3800" s="4"/>
      <c r="C3800" s="6"/>
      <c r="D3800" s="4"/>
      <c r="E3800" s="4"/>
      <c r="F3800" s="4"/>
      <c r="G3800" s="4"/>
      <c r="H3800" s="4"/>
      <c r="I3800" s="4"/>
      <c r="J3800" s="4"/>
      <c r="K3800" s="4"/>
      <c r="L3800" s="4"/>
      <c r="M3800" s="4"/>
      <c r="N3800" s="4"/>
      <c r="O3800" s="4"/>
    </row>
    <row r="3801" spans="2:15" x14ac:dyDescent="0.2">
      <c r="B3801" s="4"/>
      <c r="C3801" s="6"/>
      <c r="D3801" s="4"/>
      <c r="E3801" s="4"/>
      <c r="F3801" s="4"/>
      <c r="G3801" s="4"/>
      <c r="H3801" s="4"/>
      <c r="I3801" s="4"/>
      <c r="J3801" s="4"/>
      <c r="K3801" s="4"/>
      <c r="L3801" s="4"/>
      <c r="M3801" s="4"/>
      <c r="N3801" s="4"/>
      <c r="O3801" s="4"/>
    </row>
    <row r="3802" spans="2:15" x14ac:dyDescent="0.2">
      <c r="B3802" s="4"/>
      <c r="C3802" s="6"/>
      <c r="D3802" s="4"/>
      <c r="E3802" s="4"/>
      <c r="F3802" s="4"/>
      <c r="G3802" s="4"/>
      <c r="H3802" s="4"/>
      <c r="I3802" s="4"/>
      <c r="J3802" s="4"/>
      <c r="K3802" s="4"/>
      <c r="L3802" s="4"/>
      <c r="M3802" s="4"/>
      <c r="N3802" s="4"/>
      <c r="O3802" s="4"/>
    </row>
    <row r="3803" spans="2:15" x14ac:dyDescent="0.2">
      <c r="B3803" s="4"/>
      <c r="C3803" s="6"/>
      <c r="D3803" s="4"/>
      <c r="E3803" s="4"/>
      <c r="F3803" s="4"/>
      <c r="G3803" s="4"/>
      <c r="H3803" s="4"/>
      <c r="I3803" s="4"/>
      <c r="J3803" s="4"/>
      <c r="K3803" s="4"/>
      <c r="L3803" s="4"/>
      <c r="M3803" s="4"/>
      <c r="N3803" s="4"/>
      <c r="O3803" s="4"/>
    </row>
    <row r="3804" spans="2:15" x14ac:dyDescent="0.2">
      <c r="B3804" s="4"/>
      <c r="C3804" s="6"/>
      <c r="D3804" s="4"/>
      <c r="E3804" s="4"/>
      <c r="F3804" s="4"/>
      <c r="G3804" s="4"/>
      <c r="H3804" s="4"/>
      <c r="I3804" s="4"/>
      <c r="J3804" s="4"/>
      <c r="K3804" s="4"/>
      <c r="L3804" s="4"/>
      <c r="M3804" s="4"/>
      <c r="N3804" s="4"/>
      <c r="O3804" s="4"/>
    </row>
    <row r="3805" spans="2:15" x14ac:dyDescent="0.2">
      <c r="B3805" s="4"/>
      <c r="C3805" s="6"/>
      <c r="D3805" s="4"/>
      <c r="E3805" s="4"/>
      <c r="F3805" s="4"/>
      <c r="G3805" s="4"/>
      <c r="H3805" s="4"/>
      <c r="I3805" s="4"/>
      <c r="J3805" s="4"/>
      <c r="K3805" s="4"/>
      <c r="L3805" s="4"/>
      <c r="M3805" s="4"/>
      <c r="N3805" s="4"/>
      <c r="O3805" s="4"/>
    </row>
    <row r="3806" spans="2:15" x14ac:dyDescent="0.2">
      <c r="B3806" s="4"/>
      <c r="C3806" s="6"/>
      <c r="D3806" s="4"/>
      <c r="E3806" s="4"/>
      <c r="F3806" s="4"/>
      <c r="G3806" s="4"/>
      <c r="H3806" s="4"/>
      <c r="I3806" s="4"/>
      <c r="J3806" s="4"/>
      <c r="K3806" s="4"/>
      <c r="L3806" s="4"/>
      <c r="M3806" s="4"/>
      <c r="N3806" s="4"/>
      <c r="O3806" s="4"/>
    </row>
    <row r="3807" spans="2:15" x14ac:dyDescent="0.2">
      <c r="B3807" s="4"/>
      <c r="C3807" s="6"/>
      <c r="D3807" s="4"/>
      <c r="E3807" s="4"/>
      <c r="F3807" s="4"/>
      <c r="G3807" s="4"/>
      <c r="H3807" s="4"/>
      <c r="I3807" s="4"/>
      <c r="J3807" s="4"/>
      <c r="K3807" s="4"/>
      <c r="L3807" s="4"/>
      <c r="M3807" s="4"/>
      <c r="N3807" s="4"/>
      <c r="O3807" s="4"/>
    </row>
    <row r="3808" spans="2:15" x14ac:dyDescent="0.2">
      <c r="B3808" s="4"/>
      <c r="C3808" s="6"/>
      <c r="D3808" s="4"/>
      <c r="E3808" s="4"/>
      <c r="F3808" s="4"/>
      <c r="G3808" s="4"/>
      <c r="H3808" s="4"/>
      <c r="I3808" s="4"/>
      <c r="J3808" s="4"/>
      <c r="K3808" s="4"/>
      <c r="L3808" s="4"/>
      <c r="M3808" s="4"/>
      <c r="N3808" s="4"/>
      <c r="O3808" s="4"/>
    </row>
    <row r="3809" spans="2:15" x14ac:dyDescent="0.2">
      <c r="B3809" s="4"/>
      <c r="C3809" s="6"/>
      <c r="D3809" s="4"/>
      <c r="E3809" s="4"/>
      <c r="F3809" s="4"/>
      <c r="G3809" s="4"/>
      <c r="H3809" s="4"/>
      <c r="I3809" s="4"/>
      <c r="J3809" s="4"/>
      <c r="K3809" s="4"/>
      <c r="L3809" s="4"/>
      <c r="M3809" s="4"/>
      <c r="N3809" s="4"/>
      <c r="O3809" s="4"/>
    </row>
    <row r="3810" spans="2:15" x14ac:dyDescent="0.2">
      <c r="B3810" s="4"/>
      <c r="C3810" s="6"/>
      <c r="D3810" s="4"/>
      <c r="E3810" s="4"/>
      <c r="F3810" s="4"/>
      <c r="G3810" s="4"/>
      <c r="H3810" s="4"/>
      <c r="I3810" s="4"/>
      <c r="J3810" s="4"/>
      <c r="K3810" s="4"/>
      <c r="L3810" s="4"/>
      <c r="M3810" s="4"/>
      <c r="N3810" s="4"/>
      <c r="O3810" s="4"/>
    </row>
    <row r="3811" spans="2:15" x14ac:dyDescent="0.2">
      <c r="B3811" s="4"/>
      <c r="C3811" s="6"/>
      <c r="D3811" s="4"/>
      <c r="E3811" s="4"/>
      <c r="F3811" s="4"/>
      <c r="G3811" s="4"/>
      <c r="H3811" s="4"/>
      <c r="I3811" s="4"/>
      <c r="J3811" s="4"/>
      <c r="K3811" s="4"/>
      <c r="L3811" s="4"/>
      <c r="M3811" s="4"/>
      <c r="N3811" s="4"/>
      <c r="O3811" s="4"/>
    </row>
    <row r="3812" spans="2:15" x14ac:dyDescent="0.2">
      <c r="B3812" s="4"/>
      <c r="C3812" s="6"/>
      <c r="D3812" s="4"/>
      <c r="E3812" s="4"/>
      <c r="F3812" s="4"/>
      <c r="G3812" s="4"/>
      <c r="H3812" s="4"/>
      <c r="I3812" s="4"/>
      <c r="J3812" s="4"/>
      <c r="K3812" s="4"/>
      <c r="L3812" s="4"/>
      <c r="M3812" s="4"/>
      <c r="N3812" s="4"/>
      <c r="O3812" s="4"/>
    </row>
    <row r="3813" spans="2:15" x14ac:dyDescent="0.2">
      <c r="B3813" s="4"/>
      <c r="C3813" s="6"/>
      <c r="D3813" s="4"/>
      <c r="E3813" s="4"/>
      <c r="F3813" s="4"/>
      <c r="G3813" s="4"/>
      <c r="H3813" s="4"/>
      <c r="I3813" s="4"/>
      <c r="J3813" s="4"/>
      <c r="K3813" s="4"/>
      <c r="L3813" s="4"/>
      <c r="M3813" s="4"/>
      <c r="N3813" s="4"/>
      <c r="O3813" s="4"/>
    </row>
    <row r="3814" spans="2:15" x14ac:dyDescent="0.2">
      <c r="B3814" s="4"/>
      <c r="C3814" s="6"/>
      <c r="D3814" s="4"/>
      <c r="E3814" s="4"/>
      <c r="F3814" s="4"/>
      <c r="G3814" s="4"/>
      <c r="H3814" s="4"/>
      <c r="I3814" s="4"/>
      <c r="J3814" s="4"/>
      <c r="K3814" s="4"/>
      <c r="L3814" s="4"/>
      <c r="M3814" s="4"/>
      <c r="N3814" s="4"/>
      <c r="O3814" s="4"/>
    </row>
    <row r="3815" spans="2:15" x14ac:dyDescent="0.2">
      <c r="B3815" s="4"/>
      <c r="C3815" s="6"/>
      <c r="D3815" s="4"/>
      <c r="E3815" s="4"/>
      <c r="F3815" s="4"/>
      <c r="G3815" s="4"/>
      <c r="H3815" s="4"/>
      <c r="I3815" s="4"/>
      <c r="J3815" s="4"/>
      <c r="K3815" s="4"/>
      <c r="L3815" s="4"/>
      <c r="M3815" s="4"/>
      <c r="N3815" s="4"/>
      <c r="O3815" s="4"/>
    </row>
    <row r="3816" spans="2:15" x14ac:dyDescent="0.2">
      <c r="B3816" s="4"/>
      <c r="C3816" s="6"/>
      <c r="D3816" s="4"/>
      <c r="E3816" s="4"/>
      <c r="F3816" s="4"/>
      <c r="G3816" s="4"/>
      <c r="H3816" s="4"/>
      <c r="I3816" s="4"/>
      <c r="J3816" s="4"/>
      <c r="K3816" s="4"/>
      <c r="L3816" s="4"/>
      <c r="M3816" s="4"/>
      <c r="N3816" s="4"/>
      <c r="O3816" s="4"/>
    </row>
    <row r="3817" spans="2:15" x14ac:dyDescent="0.2">
      <c r="B3817" s="4"/>
      <c r="C3817" s="6"/>
      <c r="D3817" s="4"/>
      <c r="E3817" s="4"/>
      <c r="F3817" s="4"/>
      <c r="G3817" s="4"/>
      <c r="H3817" s="4"/>
      <c r="I3817" s="4"/>
      <c r="J3817" s="4"/>
      <c r="K3817" s="4"/>
      <c r="L3817" s="4"/>
      <c r="M3817" s="4"/>
      <c r="N3817" s="4"/>
      <c r="O3817" s="4"/>
    </row>
    <row r="3818" spans="2:15" x14ac:dyDescent="0.2">
      <c r="B3818" s="4"/>
      <c r="C3818" s="6"/>
      <c r="D3818" s="4"/>
      <c r="E3818" s="4"/>
      <c r="F3818" s="4"/>
      <c r="G3818" s="4"/>
      <c r="H3818" s="4"/>
      <c r="I3818" s="4"/>
      <c r="J3818" s="4"/>
      <c r="K3818" s="4"/>
      <c r="L3818" s="4"/>
      <c r="M3818" s="4"/>
      <c r="N3818" s="4"/>
      <c r="O3818" s="4"/>
    </row>
    <row r="3819" spans="2:15" x14ac:dyDescent="0.2">
      <c r="B3819" s="4"/>
      <c r="C3819" s="6"/>
      <c r="D3819" s="4"/>
      <c r="E3819" s="4"/>
      <c r="F3819" s="4"/>
      <c r="G3819" s="4"/>
      <c r="H3819" s="4"/>
      <c r="I3819" s="4"/>
      <c r="J3819" s="4"/>
      <c r="K3819" s="4"/>
      <c r="L3819" s="4"/>
      <c r="M3819" s="4"/>
      <c r="N3819" s="4"/>
      <c r="O3819" s="4"/>
    </row>
    <row r="3820" spans="2:15" x14ac:dyDescent="0.2">
      <c r="B3820" s="4"/>
      <c r="C3820" s="6"/>
      <c r="D3820" s="4"/>
      <c r="E3820" s="4"/>
      <c r="F3820" s="4"/>
      <c r="G3820" s="4"/>
      <c r="H3820" s="4"/>
      <c r="I3820" s="4"/>
      <c r="J3820" s="4"/>
      <c r="K3820" s="4"/>
      <c r="L3820" s="4"/>
      <c r="M3820" s="4"/>
      <c r="N3820" s="4"/>
      <c r="O3820" s="4"/>
    </row>
    <row r="3821" spans="2:15" x14ac:dyDescent="0.2">
      <c r="B3821" s="4"/>
      <c r="C3821" s="6"/>
      <c r="D3821" s="4"/>
      <c r="E3821" s="4"/>
      <c r="F3821" s="4"/>
      <c r="G3821" s="4"/>
      <c r="H3821" s="4"/>
      <c r="I3821" s="4"/>
      <c r="J3821" s="4"/>
      <c r="K3821" s="4"/>
      <c r="L3821" s="4"/>
      <c r="M3821" s="4"/>
      <c r="N3821" s="4"/>
      <c r="O3821" s="4"/>
    </row>
    <row r="3822" spans="2:15" x14ac:dyDescent="0.2">
      <c r="B3822" s="4"/>
      <c r="C3822" s="6"/>
      <c r="D3822" s="4"/>
      <c r="E3822" s="4"/>
      <c r="F3822" s="4"/>
      <c r="G3822" s="4"/>
      <c r="H3822" s="4"/>
      <c r="I3822" s="4"/>
      <c r="J3822" s="4"/>
      <c r="K3822" s="4"/>
      <c r="L3822" s="4"/>
      <c r="M3822" s="4"/>
      <c r="N3822" s="4"/>
      <c r="O3822" s="4"/>
    </row>
    <row r="3823" spans="2:15" x14ac:dyDescent="0.2">
      <c r="B3823" s="4"/>
      <c r="C3823" s="6"/>
      <c r="D3823" s="4"/>
      <c r="E3823" s="4"/>
      <c r="F3823" s="4"/>
      <c r="G3823" s="4"/>
      <c r="H3823" s="4"/>
      <c r="I3823" s="4"/>
      <c r="J3823" s="4"/>
      <c r="K3823" s="4"/>
      <c r="L3823" s="4"/>
      <c r="M3823" s="4"/>
      <c r="N3823" s="4"/>
      <c r="O3823" s="4"/>
    </row>
    <row r="3824" spans="2:15" x14ac:dyDescent="0.2">
      <c r="B3824" s="4"/>
      <c r="C3824" s="6"/>
      <c r="D3824" s="4"/>
      <c r="E3824" s="4"/>
      <c r="F3824" s="4"/>
      <c r="G3824" s="4"/>
      <c r="H3824" s="4"/>
      <c r="I3824" s="4"/>
      <c r="J3824" s="4"/>
      <c r="K3824" s="4"/>
      <c r="L3824" s="4"/>
      <c r="M3824" s="4"/>
      <c r="N3824" s="4"/>
      <c r="O3824" s="4"/>
    </row>
    <row r="3825" spans="2:15" x14ac:dyDescent="0.2">
      <c r="B3825" s="4"/>
      <c r="C3825" s="6"/>
      <c r="D3825" s="4"/>
      <c r="E3825" s="4"/>
      <c r="F3825" s="4"/>
      <c r="G3825" s="4"/>
      <c r="H3825" s="4"/>
      <c r="I3825" s="4"/>
      <c r="J3825" s="4"/>
      <c r="K3825" s="4"/>
      <c r="L3825" s="4"/>
      <c r="M3825" s="4"/>
      <c r="N3825" s="4"/>
      <c r="O3825" s="4"/>
    </row>
    <row r="3826" spans="2:15" x14ac:dyDescent="0.2">
      <c r="B3826" s="4"/>
      <c r="C3826" s="6"/>
      <c r="D3826" s="4"/>
      <c r="E3826" s="4"/>
      <c r="F3826" s="4"/>
      <c r="G3826" s="4"/>
      <c r="H3826" s="4"/>
      <c r="I3826" s="4"/>
      <c r="J3826" s="4"/>
      <c r="K3826" s="4"/>
      <c r="L3826" s="4"/>
      <c r="M3826" s="4"/>
      <c r="N3826" s="4"/>
      <c r="O3826" s="4"/>
    </row>
    <row r="3827" spans="2:15" x14ac:dyDescent="0.2">
      <c r="B3827" s="4"/>
      <c r="C3827" s="6"/>
      <c r="D3827" s="4"/>
      <c r="E3827" s="4"/>
      <c r="F3827" s="4"/>
      <c r="G3827" s="4"/>
      <c r="H3827" s="4"/>
      <c r="I3827" s="4"/>
      <c r="J3827" s="4"/>
      <c r="K3827" s="4"/>
      <c r="L3827" s="4"/>
      <c r="M3827" s="4"/>
      <c r="N3827" s="4"/>
      <c r="O3827" s="4"/>
    </row>
    <row r="3828" spans="2:15" x14ac:dyDescent="0.2">
      <c r="B3828" s="4"/>
      <c r="C3828" s="6"/>
      <c r="D3828" s="4"/>
      <c r="E3828" s="4"/>
      <c r="F3828" s="4"/>
      <c r="G3828" s="4"/>
      <c r="H3828" s="4"/>
      <c r="I3828" s="4"/>
      <c r="J3828" s="4"/>
      <c r="K3828" s="4"/>
      <c r="L3828" s="4"/>
      <c r="M3828" s="4"/>
      <c r="N3828" s="4"/>
      <c r="O3828" s="4"/>
    </row>
    <row r="3829" spans="2:15" x14ac:dyDescent="0.2">
      <c r="B3829" s="4"/>
      <c r="C3829" s="6"/>
      <c r="D3829" s="4"/>
      <c r="E3829" s="4"/>
      <c r="F3829" s="4"/>
      <c r="G3829" s="4"/>
      <c r="H3829" s="4"/>
      <c r="I3829" s="4"/>
      <c r="J3829" s="4"/>
      <c r="K3829" s="4"/>
      <c r="L3829" s="4"/>
      <c r="M3829" s="4"/>
      <c r="N3829" s="4"/>
      <c r="O3829" s="4"/>
    </row>
    <row r="3830" spans="2:15" x14ac:dyDescent="0.2">
      <c r="B3830" s="4"/>
      <c r="C3830" s="6"/>
      <c r="D3830" s="4"/>
      <c r="E3830" s="4"/>
      <c r="F3830" s="4"/>
      <c r="G3830" s="4"/>
      <c r="H3830" s="4"/>
      <c r="I3830" s="4"/>
      <c r="J3830" s="4"/>
      <c r="K3830" s="4"/>
      <c r="L3830" s="4"/>
      <c r="M3830" s="4"/>
      <c r="N3830" s="4"/>
      <c r="O3830" s="4"/>
    </row>
    <row r="3831" spans="2:15" x14ac:dyDescent="0.2">
      <c r="B3831" s="4"/>
      <c r="C3831" s="6"/>
      <c r="D3831" s="4"/>
      <c r="E3831" s="4"/>
      <c r="F3831" s="4"/>
      <c r="G3831" s="4"/>
      <c r="H3831" s="4"/>
      <c r="I3831" s="4"/>
      <c r="J3831" s="4"/>
      <c r="K3831" s="4"/>
      <c r="L3831" s="4"/>
      <c r="M3831" s="4"/>
      <c r="N3831" s="4"/>
      <c r="O3831" s="4"/>
    </row>
    <row r="3832" spans="2:15" x14ac:dyDescent="0.2">
      <c r="B3832" s="4"/>
      <c r="C3832" s="6"/>
      <c r="D3832" s="4"/>
      <c r="E3832" s="4"/>
      <c r="F3832" s="4"/>
      <c r="G3832" s="4"/>
      <c r="H3832" s="4"/>
      <c r="I3832" s="4"/>
      <c r="J3832" s="4"/>
      <c r="K3832" s="4"/>
      <c r="L3832" s="4"/>
      <c r="M3832" s="4"/>
      <c r="N3832" s="4"/>
      <c r="O3832" s="4"/>
    </row>
    <row r="3833" spans="2:15" x14ac:dyDescent="0.2">
      <c r="B3833" s="4"/>
      <c r="C3833" s="6"/>
      <c r="D3833" s="4"/>
      <c r="E3833" s="4"/>
      <c r="F3833" s="4"/>
      <c r="G3833" s="4"/>
      <c r="H3833" s="4"/>
      <c r="I3833" s="4"/>
      <c r="J3833" s="4"/>
      <c r="K3833" s="4"/>
      <c r="L3833" s="4"/>
      <c r="M3833" s="4"/>
      <c r="N3833" s="4"/>
      <c r="O3833" s="4"/>
    </row>
    <row r="3834" spans="2:15" x14ac:dyDescent="0.2">
      <c r="B3834" s="4"/>
      <c r="C3834" s="6"/>
      <c r="D3834" s="4"/>
      <c r="E3834" s="4"/>
      <c r="F3834" s="4"/>
      <c r="G3834" s="4"/>
      <c r="H3834" s="4"/>
      <c r="I3834" s="4"/>
      <c r="J3834" s="4"/>
      <c r="K3834" s="4"/>
      <c r="L3834" s="4"/>
      <c r="M3834" s="4"/>
      <c r="N3834" s="4"/>
      <c r="O3834" s="4"/>
    </row>
    <row r="3835" spans="2:15" x14ac:dyDescent="0.2">
      <c r="B3835" s="4"/>
      <c r="C3835" s="6"/>
      <c r="D3835" s="4"/>
      <c r="E3835" s="4"/>
      <c r="F3835" s="4"/>
      <c r="G3835" s="4"/>
      <c r="H3835" s="4"/>
      <c r="I3835" s="4"/>
      <c r="J3835" s="4"/>
      <c r="K3835" s="4"/>
      <c r="L3835" s="4"/>
      <c r="M3835" s="4"/>
      <c r="N3835" s="4"/>
      <c r="O3835" s="4"/>
    </row>
    <row r="3836" spans="2:15" x14ac:dyDescent="0.2">
      <c r="B3836" s="4"/>
      <c r="C3836" s="6"/>
      <c r="D3836" s="4"/>
      <c r="E3836" s="4"/>
      <c r="F3836" s="4"/>
      <c r="G3836" s="4"/>
      <c r="H3836" s="4"/>
      <c r="I3836" s="4"/>
      <c r="J3836" s="4"/>
      <c r="K3836" s="4"/>
      <c r="L3836" s="4"/>
      <c r="M3836" s="4"/>
      <c r="N3836" s="4"/>
      <c r="O3836" s="4"/>
    </row>
    <row r="3837" spans="2:15" x14ac:dyDescent="0.2">
      <c r="B3837" s="4"/>
      <c r="C3837" s="6"/>
      <c r="D3837" s="4"/>
      <c r="E3837" s="4"/>
      <c r="F3837" s="4"/>
      <c r="G3837" s="4"/>
      <c r="H3837" s="4"/>
      <c r="I3837" s="4"/>
      <c r="J3837" s="4"/>
      <c r="K3837" s="4"/>
      <c r="L3837" s="4"/>
      <c r="M3837" s="4"/>
      <c r="N3837" s="4"/>
      <c r="O3837" s="4"/>
    </row>
    <row r="3838" spans="2:15" x14ac:dyDescent="0.2">
      <c r="B3838" s="4"/>
      <c r="C3838" s="6"/>
      <c r="D3838" s="4"/>
      <c r="E3838" s="4"/>
      <c r="F3838" s="4"/>
      <c r="G3838" s="4"/>
      <c r="H3838" s="4"/>
      <c r="I3838" s="4"/>
      <c r="J3838" s="4"/>
      <c r="K3838" s="4"/>
      <c r="L3838" s="4"/>
      <c r="M3838" s="4"/>
      <c r="N3838" s="4"/>
      <c r="O3838" s="4"/>
    </row>
    <row r="3839" spans="2:15" x14ac:dyDescent="0.2">
      <c r="B3839" s="4"/>
      <c r="C3839" s="6"/>
      <c r="D3839" s="4"/>
      <c r="E3839" s="4"/>
      <c r="F3839" s="4"/>
      <c r="G3839" s="4"/>
      <c r="H3839" s="4"/>
      <c r="I3839" s="4"/>
      <c r="J3839" s="4"/>
      <c r="K3839" s="4"/>
      <c r="L3839" s="4"/>
      <c r="M3839" s="4"/>
      <c r="N3839" s="4"/>
      <c r="O3839" s="4"/>
    </row>
    <row r="3840" spans="2:15" x14ac:dyDescent="0.2">
      <c r="B3840" s="4"/>
      <c r="C3840" s="6"/>
      <c r="D3840" s="4"/>
      <c r="E3840" s="4"/>
      <c r="F3840" s="4"/>
      <c r="G3840" s="4"/>
      <c r="H3840" s="4"/>
      <c r="I3840" s="4"/>
      <c r="J3840" s="4"/>
      <c r="K3840" s="4"/>
      <c r="L3840" s="4"/>
      <c r="M3840" s="4"/>
      <c r="N3840" s="4"/>
      <c r="O3840" s="4"/>
    </row>
    <row r="3841" spans="2:15" x14ac:dyDescent="0.2">
      <c r="B3841" s="4"/>
      <c r="C3841" s="6"/>
      <c r="D3841" s="4"/>
      <c r="E3841" s="4"/>
      <c r="F3841" s="4"/>
      <c r="G3841" s="4"/>
      <c r="H3841" s="4"/>
      <c r="I3841" s="4"/>
      <c r="J3841" s="4"/>
      <c r="K3841" s="4"/>
      <c r="L3841" s="4"/>
      <c r="M3841" s="4"/>
      <c r="N3841" s="4"/>
      <c r="O3841" s="4"/>
    </row>
    <row r="3842" spans="2:15" x14ac:dyDescent="0.2">
      <c r="B3842" s="4"/>
      <c r="C3842" s="6"/>
      <c r="D3842" s="4"/>
      <c r="E3842" s="4"/>
      <c r="F3842" s="4"/>
      <c r="G3842" s="4"/>
      <c r="H3842" s="4"/>
      <c r="I3842" s="4"/>
      <c r="J3842" s="4"/>
      <c r="K3842" s="4"/>
      <c r="L3842" s="4"/>
      <c r="M3842" s="4"/>
      <c r="N3842" s="4"/>
      <c r="O3842" s="4"/>
    </row>
    <row r="3843" spans="2:15" x14ac:dyDescent="0.2">
      <c r="B3843" s="4"/>
      <c r="C3843" s="6"/>
      <c r="D3843" s="4"/>
      <c r="E3843" s="4"/>
      <c r="F3843" s="4"/>
      <c r="G3843" s="4"/>
      <c r="H3843" s="4"/>
      <c r="I3843" s="4"/>
      <c r="J3843" s="4"/>
      <c r="K3843" s="4"/>
      <c r="L3843" s="4"/>
      <c r="M3843" s="4"/>
      <c r="N3843" s="4"/>
      <c r="O3843" s="4"/>
    </row>
    <row r="3844" spans="2:15" x14ac:dyDescent="0.2">
      <c r="B3844" s="4"/>
      <c r="C3844" s="6"/>
      <c r="D3844" s="4"/>
      <c r="E3844" s="4"/>
      <c r="F3844" s="4"/>
      <c r="G3844" s="4"/>
      <c r="H3844" s="4"/>
      <c r="I3844" s="4"/>
      <c r="J3844" s="4"/>
      <c r="K3844" s="4"/>
      <c r="L3844" s="4"/>
      <c r="M3844" s="4"/>
      <c r="N3844" s="4"/>
      <c r="O3844" s="4"/>
    </row>
    <row r="3845" spans="2:15" x14ac:dyDescent="0.2">
      <c r="B3845" s="4"/>
      <c r="C3845" s="6"/>
      <c r="D3845" s="4"/>
      <c r="E3845" s="4"/>
      <c r="F3845" s="4"/>
      <c r="G3845" s="4"/>
      <c r="H3845" s="4"/>
      <c r="I3845" s="4"/>
      <c r="J3845" s="4"/>
      <c r="K3845" s="4"/>
      <c r="L3845" s="4"/>
      <c r="M3845" s="4"/>
      <c r="N3845" s="4"/>
      <c r="O3845" s="4"/>
    </row>
    <row r="3846" spans="2:15" x14ac:dyDescent="0.2">
      <c r="B3846" s="4"/>
      <c r="C3846" s="6"/>
      <c r="D3846" s="4"/>
      <c r="E3846" s="4"/>
      <c r="F3846" s="4"/>
      <c r="G3846" s="4"/>
      <c r="H3846" s="4"/>
      <c r="I3846" s="4"/>
      <c r="J3846" s="4"/>
      <c r="K3846" s="4"/>
      <c r="L3846" s="4"/>
      <c r="M3846" s="4"/>
      <c r="N3846" s="4"/>
      <c r="O3846" s="4"/>
    </row>
    <row r="3847" spans="2:15" x14ac:dyDescent="0.2">
      <c r="B3847" s="4"/>
      <c r="C3847" s="6"/>
      <c r="D3847" s="4"/>
      <c r="E3847" s="4"/>
      <c r="F3847" s="4"/>
      <c r="G3847" s="4"/>
      <c r="H3847" s="4"/>
      <c r="I3847" s="4"/>
      <c r="J3847" s="4"/>
      <c r="K3847" s="4"/>
      <c r="L3847" s="4"/>
      <c r="M3847" s="4"/>
      <c r="N3847" s="4"/>
      <c r="O3847" s="4"/>
    </row>
    <row r="3848" spans="2:15" x14ac:dyDescent="0.2">
      <c r="B3848" s="4"/>
      <c r="C3848" s="6"/>
      <c r="D3848" s="4"/>
      <c r="E3848" s="4"/>
      <c r="F3848" s="4"/>
      <c r="G3848" s="4"/>
      <c r="H3848" s="4"/>
      <c r="I3848" s="4"/>
      <c r="J3848" s="4"/>
      <c r="K3848" s="4"/>
      <c r="L3848" s="4"/>
      <c r="M3848" s="4"/>
      <c r="N3848" s="4"/>
      <c r="O3848" s="4"/>
    </row>
    <row r="3849" spans="2:15" x14ac:dyDescent="0.2">
      <c r="B3849" s="4"/>
      <c r="C3849" s="6"/>
      <c r="D3849" s="4"/>
      <c r="E3849" s="4"/>
      <c r="F3849" s="4"/>
      <c r="G3849" s="4"/>
      <c r="H3849" s="4"/>
      <c r="I3849" s="4"/>
      <c r="J3849" s="4"/>
      <c r="K3849" s="4"/>
      <c r="L3849" s="4"/>
      <c r="M3849" s="4"/>
      <c r="N3849" s="4"/>
      <c r="O3849" s="4"/>
    </row>
    <row r="3850" spans="2:15" x14ac:dyDescent="0.2">
      <c r="B3850" s="4"/>
      <c r="C3850" s="6"/>
      <c r="D3850" s="4"/>
      <c r="E3850" s="4"/>
      <c r="F3850" s="4"/>
      <c r="G3850" s="4"/>
      <c r="H3850" s="4"/>
      <c r="I3850" s="4"/>
      <c r="J3850" s="4"/>
      <c r="K3850" s="4"/>
      <c r="L3850" s="4"/>
      <c r="M3850" s="4"/>
      <c r="N3850" s="4"/>
      <c r="O3850" s="4"/>
    </row>
    <row r="3851" spans="2:15" x14ac:dyDescent="0.2">
      <c r="B3851" s="4"/>
      <c r="C3851" s="6"/>
      <c r="D3851" s="4"/>
      <c r="E3851" s="4"/>
      <c r="F3851" s="4"/>
      <c r="G3851" s="4"/>
      <c r="H3851" s="4"/>
      <c r="I3851" s="4"/>
      <c r="J3851" s="4"/>
      <c r="K3851" s="4"/>
      <c r="L3851" s="4"/>
      <c r="M3851" s="4"/>
      <c r="N3851" s="4"/>
      <c r="O3851" s="4"/>
    </row>
    <row r="3852" spans="2:15" x14ac:dyDescent="0.2">
      <c r="B3852" s="4"/>
      <c r="C3852" s="6"/>
      <c r="D3852" s="4"/>
      <c r="E3852" s="4"/>
      <c r="F3852" s="4"/>
      <c r="G3852" s="4"/>
      <c r="H3852" s="4"/>
      <c r="I3852" s="4"/>
      <c r="J3852" s="4"/>
      <c r="K3852" s="4"/>
      <c r="L3852" s="4"/>
      <c r="M3852" s="4"/>
      <c r="N3852" s="4"/>
      <c r="O3852" s="4"/>
    </row>
    <row r="3853" spans="2:15" x14ac:dyDescent="0.2">
      <c r="B3853" s="4"/>
      <c r="C3853" s="6"/>
      <c r="D3853" s="4"/>
      <c r="E3853" s="4"/>
      <c r="F3853" s="4"/>
      <c r="G3853" s="4"/>
      <c r="H3853" s="4"/>
      <c r="I3853" s="4"/>
      <c r="J3853" s="4"/>
      <c r="K3853" s="4"/>
      <c r="L3853" s="4"/>
      <c r="M3853" s="4"/>
      <c r="N3853" s="4"/>
      <c r="O3853" s="4"/>
    </row>
    <row r="3854" spans="2:15" x14ac:dyDescent="0.2">
      <c r="B3854" s="4"/>
      <c r="C3854" s="6"/>
      <c r="D3854" s="4"/>
      <c r="E3854" s="4"/>
      <c r="F3854" s="4"/>
      <c r="G3854" s="4"/>
      <c r="H3854" s="4"/>
      <c r="I3854" s="4"/>
      <c r="J3854" s="4"/>
      <c r="K3854" s="4"/>
      <c r="L3854" s="4"/>
      <c r="M3854" s="4"/>
      <c r="N3854" s="4"/>
      <c r="O3854" s="4"/>
    </row>
    <row r="3855" spans="2:15" x14ac:dyDescent="0.2">
      <c r="B3855" s="4"/>
      <c r="C3855" s="6"/>
      <c r="D3855" s="4"/>
      <c r="E3855" s="4"/>
      <c r="F3855" s="4"/>
      <c r="G3855" s="4"/>
      <c r="H3855" s="4"/>
      <c r="I3855" s="4"/>
      <c r="J3855" s="4"/>
      <c r="K3855" s="4"/>
      <c r="L3855" s="4"/>
      <c r="M3855" s="4"/>
      <c r="N3855" s="4"/>
      <c r="O3855" s="4"/>
    </row>
    <row r="3856" spans="2:15" x14ac:dyDescent="0.2">
      <c r="B3856" s="4"/>
      <c r="C3856" s="6"/>
      <c r="D3856" s="4"/>
      <c r="E3856" s="4"/>
      <c r="F3856" s="4"/>
      <c r="G3856" s="4"/>
      <c r="H3856" s="4"/>
      <c r="I3856" s="4"/>
      <c r="J3856" s="4"/>
      <c r="K3856" s="4"/>
      <c r="L3856" s="4"/>
      <c r="M3856" s="4"/>
      <c r="N3856" s="4"/>
      <c r="O3856" s="4"/>
    </row>
    <row r="3857" spans="2:15" x14ac:dyDescent="0.2">
      <c r="B3857" s="4"/>
      <c r="C3857" s="6"/>
      <c r="D3857" s="4"/>
      <c r="E3857" s="4"/>
      <c r="F3857" s="4"/>
      <c r="G3857" s="4"/>
      <c r="H3857" s="4"/>
      <c r="I3857" s="4"/>
      <c r="J3857" s="4"/>
      <c r="K3857" s="4"/>
      <c r="L3857" s="4"/>
      <c r="M3857" s="4"/>
      <c r="N3857" s="4"/>
      <c r="O3857" s="4"/>
    </row>
    <row r="3858" spans="2:15" x14ac:dyDescent="0.2">
      <c r="B3858" s="4"/>
      <c r="C3858" s="6"/>
      <c r="D3858" s="4"/>
      <c r="E3858" s="4"/>
      <c r="F3858" s="4"/>
      <c r="G3858" s="4"/>
      <c r="H3858" s="4"/>
      <c r="I3858" s="4"/>
      <c r="J3858" s="4"/>
      <c r="K3858" s="4"/>
      <c r="L3858" s="4"/>
      <c r="M3858" s="4"/>
      <c r="N3858" s="4"/>
      <c r="O3858" s="4"/>
    </row>
    <row r="3859" spans="2:15" x14ac:dyDescent="0.2">
      <c r="B3859" s="4"/>
      <c r="C3859" s="6"/>
      <c r="D3859" s="4"/>
      <c r="E3859" s="4"/>
      <c r="F3859" s="4"/>
      <c r="G3859" s="4"/>
      <c r="H3859" s="4"/>
      <c r="I3859" s="4"/>
      <c r="J3859" s="4"/>
      <c r="K3859" s="4"/>
      <c r="L3859" s="4"/>
      <c r="M3859" s="4"/>
      <c r="N3859" s="4"/>
      <c r="O3859" s="4"/>
    </row>
    <row r="3860" spans="2:15" x14ac:dyDescent="0.2">
      <c r="B3860" s="4"/>
      <c r="C3860" s="6"/>
      <c r="D3860" s="4"/>
      <c r="E3860" s="4"/>
      <c r="F3860" s="4"/>
      <c r="G3860" s="4"/>
      <c r="H3860" s="4"/>
      <c r="I3860" s="4"/>
      <c r="J3860" s="4"/>
      <c r="K3860" s="4"/>
      <c r="L3860" s="4"/>
      <c r="M3860" s="4"/>
      <c r="N3860" s="4"/>
      <c r="O3860" s="4"/>
    </row>
    <row r="3861" spans="2:15" x14ac:dyDescent="0.2">
      <c r="B3861" s="4"/>
      <c r="C3861" s="6"/>
      <c r="D3861" s="4"/>
      <c r="E3861" s="4"/>
      <c r="F3861" s="4"/>
      <c r="G3861" s="4"/>
      <c r="H3861" s="4"/>
      <c r="I3861" s="4"/>
      <c r="J3861" s="4"/>
      <c r="K3861" s="4"/>
      <c r="L3861" s="4"/>
      <c r="M3861" s="4"/>
      <c r="N3861" s="4"/>
      <c r="O3861" s="4"/>
    </row>
    <row r="3862" spans="2:15" x14ac:dyDescent="0.2">
      <c r="B3862" s="4"/>
      <c r="C3862" s="6"/>
      <c r="D3862" s="4"/>
      <c r="E3862" s="4"/>
      <c r="F3862" s="4"/>
      <c r="G3862" s="4"/>
      <c r="H3862" s="4"/>
      <c r="I3862" s="4"/>
      <c r="J3862" s="4"/>
      <c r="K3862" s="4"/>
      <c r="L3862" s="4"/>
      <c r="M3862" s="4"/>
      <c r="N3862" s="4"/>
      <c r="O3862" s="4"/>
    </row>
    <row r="3863" spans="2:15" x14ac:dyDescent="0.2">
      <c r="B3863" s="4"/>
      <c r="C3863" s="6"/>
      <c r="D3863" s="4"/>
      <c r="E3863" s="4"/>
      <c r="F3863" s="4"/>
      <c r="G3863" s="4"/>
      <c r="H3863" s="4"/>
      <c r="I3863" s="4"/>
      <c r="J3863" s="4"/>
      <c r="K3863" s="4"/>
      <c r="L3863" s="4"/>
      <c r="M3863" s="4"/>
      <c r="N3863" s="4"/>
      <c r="O3863" s="4"/>
    </row>
    <row r="3864" spans="2:15" x14ac:dyDescent="0.2">
      <c r="B3864" s="4"/>
      <c r="C3864" s="6"/>
      <c r="D3864" s="4"/>
      <c r="E3864" s="4"/>
      <c r="F3864" s="4"/>
      <c r="G3864" s="4"/>
      <c r="H3864" s="4"/>
      <c r="I3864" s="4"/>
      <c r="J3864" s="4"/>
      <c r="K3864" s="4"/>
      <c r="L3864" s="4"/>
      <c r="M3864" s="4"/>
      <c r="N3864" s="4"/>
      <c r="O3864" s="4"/>
    </row>
    <row r="3865" spans="2:15" x14ac:dyDescent="0.2">
      <c r="B3865" s="4"/>
      <c r="C3865" s="6"/>
      <c r="D3865" s="4"/>
      <c r="E3865" s="4"/>
      <c r="F3865" s="4"/>
      <c r="G3865" s="4"/>
      <c r="H3865" s="4"/>
      <c r="I3865" s="4"/>
      <c r="J3865" s="4"/>
      <c r="K3865" s="4"/>
      <c r="L3865" s="4"/>
      <c r="M3865" s="4"/>
      <c r="N3865" s="4"/>
      <c r="O3865" s="4"/>
    </row>
    <row r="3866" spans="2:15" x14ac:dyDescent="0.2">
      <c r="B3866" s="4"/>
      <c r="C3866" s="6"/>
      <c r="D3866" s="4"/>
      <c r="E3866" s="4"/>
      <c r="F3866" s="4"/>
      <c r="G3866" s="4"/>
      <c r="H3866" s="4"/>
      <c r="I3866" s="4"/>
      <c r="J3866" s="4"/>
      <c r="K3866" s="4"/>
      <c r="L3866" s="4"/>
      <c r="M3866" s="4"/>
      <c r="N3866" s="4"/>
      <c r="O3866" s="4"/>
    </row>
    <row r="3867" spans="2:15" x14ac:dyDescent="0.2">
      <c r="B3867" s="4"/>
      <c r="C3867" s="6"/>
      <c r="D3867" s="4"/>
      <c r="E3867" s="4"/>
      <c r="F3867" s="4"/>
      <c r="G3867" s="4"/>
      <c r="H3867" s="4"/>
      <c r="I3867" s="4"/>
      <c r="J3867" s="4"/>
      <c r="K3867" s="4"/>
      <c r="L3867" s="4"/>
      <c r="M3867" s="4"/>
      <c r="N3867" s="4"/>
      <c r="O3867" s="4"/>
    </row>
    <row r="3868" spans="2:15" x14ac:dyDescent="0.2">
      <c r="B3868" s="4"/>
      <c r="C3868" s="6"/>
      <c r="D3868" s="4"/>
      <c r="E3868" s="4"/>
      <c r="F3868" s="4"/>
      <c r="G3868" s="4"/>
      <c r="H3868" s="4"/>
      <c r="I3868" s="4"/>
      <c r="J3868" s="4"/>
      <c r="K3868" s="4"/>
      <c r="L3868" s="4"/>
      <c r="M3868" s="4"/>
      <c r="N3868" s="4"/>
      <c r="O3868" s="4"/>
    </row>
    <row r="3869" spans="2:15" x14ac:dyDescent="0.2">
      <c r="B3869" s="4"/>
      <c r="C3869" s="6"/>
      <c r="D3869" s="4"/>
      <c r="E3869" s="4"/>
      <c r="F3869" s="4"/>
      <c r="G3869" s="4"/>
      <c r="H3869" s="4"/>
      <c r="I3869" s="4"/>
      <c r="J3869" s="4"/>
      <c r="K3869" s="4"/>
      <c r="L3869" s="4"/>
      <c r="M3869" s="4"/>
      <c r="N3869" s="4"/>
      <c r="O3869" s="4"/>
    </row>
    <row r="3870" spans="2:15" x14ac:dyDescent="0.2">
      <c r="B3870" s="4"/>
      <c r="C3870" s="6"/>
      <c r="D3870" s="4"/>
      <c r="E3870" s="4"/>
      <c r="F3870" s="4"/>
      <c r="G3870" s="4"/>
      <c r="H3870" s="4"/>
      <c r="I3870" s="4"/>
      <c r="J3870" s="4"/>
      <c r="K3870" s="4"/>
      <c r="L3870" s="4"/>
      <c r="M3870" s="4"/>
      <c r="N3870" s="4"/>
      <c r="O3870" s="4"/>
    </row>
    <row r="3871" spans="2:15" x14ac:dyDescent="0.2">
      <c r="B3871" s="4"/>
      <c r="C3871" s="6"/>
      <c r="D3871" s="4"/>
      <c r="E3871" s="4"/>
      <c r="F3871" s="4"/>
      <c r="G3871" s="4"/>
      <c r="H3871" s="4"/>
      <c r="I3871" s="4"/>
      <c r="J3871" s="4"/>
      <c r="K3871" s="4"/>
      <c r="L3871" s="4"/>
      <c r="M3871" s="4"/>
      <c r="N3871" s="4"/>
      <c r="O3871" s="4"/>
    </row>
    <row r="3872" spans="2:15" x14ac:dyDescent="0.2">
      <c r="B3872" s="4"/>
      <c r="C3872" s="6"/>
      <c r="D3872" s="4"/>
      <c r="E3872" s="4"/>
      <c r="F3872" s="4"/>
      <c r="G3872" s="4"/>
      <c r="H3872" s="4"/>
      <c r="I3872" s="4"/>
      <c r="J3872" s="4"/>
      <c r="K3872" s="4"/>
      <c r="L3872" s="4"/>
      <c r="M3872" s="4"/>
      <c r="N3872" s="4"/>
      <c r="O3872" s="4"/>
    </row>
    <row r="3873" spans="2:15" x14ac:dyDescent="0.2">
      <c r="B3873" s="4"/>
      <c r="C3873" s="6"/>
      <c r="D3873" s="4"/>
      <c r="E3873" s="4"/>
      <c r="F3873" s="4"/>
      <c r="G3873" s="4"/>
      <c r="H3873" s="4"/>
      <c r="I3873" s="4"/>
      <c r="J3873" s="4"/>
      <c r="K3873" s="4"/>
      <c r="L3873" s="4"/>
      <c r="M3873" s="4"/>
      <c r="N3873" s="4"/>
      <c r="O3873" s="4"/>
    </row>
    <row r="3874" spans="2:15" x14ac:dyDescent="0.2">
      <c r="B3874" s="4"/>
      <c r="C3874" s="6"/>
      <c r="D3874" s="4"/>
      <c r="E3874" s="4"/>
      <c r="F3874" s="4"/>
      <c r="G3874" s="4"/>
      <c r="H3874" s="4"/>
      <c r="I3874" s="4"/>
      <c r="J3874" s="4"/>
      <c r="K3874" s="4"/>
      <c r="L3874" s="4"/>
      <c r="M3874" s="4"/>
      <c r="N3874" s="4"/>
      <c r="O3874" s="4"/>
    </row>
    <row r="3875" spans="2:15" x14ac:dyDescent="0.2">
      <c r="B3875" s="4"/>
      <c r="C3875" s="6"/>
      <c r="D3875" s="4"/>
      <c r="E3875" s="4"/>
      <c r="F3875" s="4"/>
      <c r="G3875" s="4"/>
      <c r="H3875" s="4"/>
      <c r="I3875" s="4"/>
      <c r="J3875" s="4"/>
      <c r="K3875" s="4"/>
      <c r="L3875" s="4"/>
      <c r="M3875" s="4"/>
      <c r="N3875" s="4"/>
      <c r="O3875" s="4"/>
    </row>
    <row r="3876" spans="2:15" x14ac:dyDescent="0.2">
      <c r="B3876" s="4"/>
      <c r="C3876" s="6"/>
      <c r="D3876" s="4"/>
      <c r="E3876" s="4"/>
      <c r="F3876" s="4"/>
      <c r="G3876" s="4"/>
      <c r="H3876" s="4"/>
      <c r="I3876" s="4"/>
      <c r="J3876" s="4"/>
      <c r="K3876" s="4"/>
      <c r="L3876" s="4"/>
      <c r="M3876" s="4"/>
      <c r="N3876" s="4"/>
      <c r="O3876" s="4"/>
    </row>
    <row r="3877" spans="2:15" x14ac:dyDescent="0.2">
      <c r="B3877" s="4"/>
      <c r="C3877" s="6"/>
      <c r="D3877" s="4"/>
      <c r="E3877" s="4"/>
      <c r="F3877" s="4"/>
      <c r="G3877" s="4"/>
      <c r="H3877" s="4"/>
      <c r="I3877" s="4"/>
      <c r="J3877" s="4"/>
      <c r="K3877" s="4"/>
      <c r="L3877" s="4"/>
      <c r="M3877" s="4"/>
      <c r="N3877" s="4"/>
      <c r="O3877" s="4"/>
    </row>
    <row r="3878" spans="2:15" x14ac:dyDescent="0.2">
      <c r="B3878" s="4"/>
      <c r="C3878" s="6"/>
      <c r="D3878" s="4"/>
      <c r="E3878" s="4"/>
      <c r="F3878" s="4"/>
      <c r="G3878" s="4"/>
      <c r="H3878" s="4"/>
      <c r="I3878" s="4"/>
      <c r="J3878" s="4"/>
      <c r="K3878" s="4"/>
      <c r="L3878" s="4"/>
      <c r="M3878" s="4"/>
      <c r="N3878" s="4"/>
      <c r="O3878" s="4"/>
    </row>
    <row r="3879" spans="2:15" x14ac:dyDescent="0.2">
      <c r="B3879" s="4"/>
      <c r="C3879" s="6"/>
      <c r="D3879" s="4"/>
      <c r="E3879" s="4"/>
      <c r="F3879" s="4"/>
      <c r="G3879" s="4"/>
      <c r="H3879" s="4"/>
      <c r="I3879" s="4"/>
      <c r="J3879" s="4"/>
      <c r="K3879" s="4"/>
      <c r="L3879" s="4"/>
      <c r="M3879" s="4"/>
      <c r="N3879" s="4"/>
      <c r="O3879" s="4"/>
    </row>
    <row r="3880" spans="2:15" x14ac:dyDescent="0.2">
      <c r="B3880" s="4"/>
      <c r="C3880" s="6"/>
      <c r="D3880" s="4"/>
      <c r="E3880" s="4"/>
      <c r="F3880" s="4"/>
      <c r="G3880" s="4"/>
      <c r="H3880" s="4"/>
      <c r="I3880" s="4"/>
      <c r="J3880" s="4"/>
      <c r="K3880" s="4"/>
      <c r="L3880" s="4"/>
      <c r="M3880" s="4"/>
      <c r="N3880" s="4"/>
      <c r="O3880" s="4"/>
    </row>
    <row r="3881" spans="2:15" x14ac:dyDescent="0.2">
      <c r="B3881" s="4"/>
      <c r="C3881" s="6"/>
      <c r="D3881" s="4"/>
      <c r="E3881" s="4"/>
      <c r="F3881" s="4"/>
      <c r="G3881" s="4"/>
      <c r="H3881" s="4"/>
      <c r="I3881" s="4"/>
      <c r="J3881" s="4"/>
      <c r="K3881" s="4"/>
      <c r="L3881" s="4"/>
      <c r="M3881" s="4"/>
      <c r="N3881" s="4"/>
      <c r="O3881" s="4"/>
    </row>
    <row r="3882" spans="2:15" x14ac:dyDescent="0.2">
      <c r="B3882" s="4"/>
      <c r="C3882" s="6"/>
      <c r="D3882" s="4"/>
      <c r="E3882" s="4"/>
      <c r="F3882" s="4"/>
      <c r="G3882" s="4"/>
      <c r="H3882" s="4"/>
      <c r="I3882" s="4"/>
      <c r="J3882" s="4"/>
      <c r="K3882" s="4"/>
      <c r="L3882" s="4"/>
      <c r="M3882" s="4"/>
      <c r="N3882" s="4"/>
      <c r="O3882" s="4"/>
    </row>
    <row r="3883" spans="2:15" x14ac:dyDescent="0.2">
      <c r="B3883" s="4"/>
      <c r="C3883" s="6"/>
      <c r="D3883" s="4"/>
      <c r="E3883" s="4"/>
      <c r="F3883" s="4"/>
      <c r="G3883" s="4"/>
      <c r="H3883" s="4"/>
      <c r="I3883" s="4"/>
      <c r="J3883" s="4"/>
      <c r="K3883" s="4"/>
      <c r="L3883" s="4"/>
      <c r="M3883" s="4"/>
      <c r="N3883" s="4"/>
      <c r="O3883" s="4"/>
    </row>
    <row r="3884" spans="2:15" x14ac:dyDescent="0.2">
      <c r="B3884" s="4"/>
      <c r="C3884" s="6"/>
      <c r="D3884" s="4"/>
      <c r="E3884" s="4"/>
      <c r="F3884" s="4"/>
      <c r="G3884" s="4"/>
      <c r="H3884" s="4"/>
      <c r="I3884" s="4"/>
      <c r="J3884" s="4"/>
      <c r="K3884" s="4"/>
      <c r="L3884" s="4"/>
      <c r="M3884" s="4"/>
      <c r="N3884" s="4"/>
      <c r="O3884" s="4"/>
    </row>
    <row r="3885" spans="2:15" x14ac:dyDescent="0.2">
      <c r="B3885" s="4"/>
      <c r="C3885" s="6"/>
      <c r="D3885" s="4"/>
      <c r="E3885" s="4"/>
      <c r="F3885" s="4"/>
      <c r="G3885" s="4"/>
      <c r="H3885" s="4"/>
      <c r="I3885" s="4"/>
      <c r="J3885" s="4"/>
      <c r="K3885" s="4"/>
      <c r="L3885" s="4"/>
      <c r="M3885" s="4"/>
      <c r="N3885" s="4"/>
      <c r="O3885" s="4"/>
    </row>
    <row r="3886" spans="2:15" x14ac:dyDescent="0.2">
      <c r="B3886" s="4"/>
      <c r="C3886" s="6"/>
      <c r="D3886" s="4"/>
      <c r="E3886" s="4"/>
      <c r="F3886" s="4"/>
      <c r="G3886" s="4"/>
      <c r="H3886" s="4"/>
      <c r="I3886" s="4"/>
      <c r="J3886" s="4"/>
      <c r="K3886" s="4"/>
      <c r="L3886" s="4"/>
      <c r="M3886" s="4"/>
      <c r="N3886" s="4"/>
      <c r="O3886" s="4"/>
    </row>
    <row r="3887" spans="2:15" x14ac:dyDescent="0.2">
      <c r="B3887" s="4"/>
      <c r="C3887" s="6"/>
      <c r="D3887" s="4"/>
      <c r="E3887" s="4"/>
      <c r="F3887" s="4"/>
      <c r="G3887" s="4"/>
      <c r="H3887" s="4"/>
      <c r="I3887" s="4"/>
      <c r="J3887" s="4"/>
      <c r="K3887" s="4"/>
      <c r="L3887" s="4"/>
      <c r="M3887" s="4"/>
      <c r="N3887" s="4"/>
      <c r="O3887" s="4"/>
    </row>
    <row r="3888" spans="2:15" x14ac:dyDescent="0.2">
      <c r="B3888" s="4"/>
      <c r="C3888" s="6"/>
      <c r="D3888" s="4"/>
      <c r="E3888" s="4"/>
      <c r="F3888" s="4"/>
      <c r="G3888" s="4"/>
      <c r="H3888" s="4"/>
      <c r="I3888" s="4"/>
      <c r="J3888" s="4"/>
      <c r="K3888" s="4"/>
      <c r="L3888" s="4"/>
      <c r="M3888" s="4"/>
      <c r="N3888" s="4"/>
      <c r="O3888" s="4"/>
    </row>
    <row r="3889" spans="2:15" x14ac:dyDescent="0.2">
      <c r="B3889" s="4"/>
      <c r="C3889" s="6"/>
      <c r="D3889" s="4"/>
      <c r="E3889" s="4"/>
      <c r="F3889" s="4"/>
      <c r="G3889" s="4"/>
      <c r="H3889" s="4"/>
      <c r="I3889" s="4"/>
      <c r="J3889" s="4"/>
      <c r="K3889" s="4"/>
      <c r="L3889" s="4"/>
      <c r="M3889" s="4"/>
      <c r="N3889" s="4"/>
      <c r="O3889" s="4"/>
    </row>
    <row r="3890" spans="2:15" x14ac:dyDescent="0.2">
      <c r="B3890" s="4"/>
      <c r="C3890" s="6"/>
      <c r="D3890" s="4"/>
      <c r="E3890" s="4"/>
      <c r="F3890" s="4"/>
      <c r="G3890" s="4"/>
      <c r="H3890" s="4"/>
      <c r="I3890" s="4"/>
      <c r="J3890" s="4"/>
      <c r="K3890" s="4"/>
      <c r="L3890" s="4"/>
      <c r="M3890" s="4"/>
      <c r="N3890" s="4"/>
      <c r="O3890" s="4"/>
    </row>
    <row r="3891" spans="2:15" x14ac:dyDescent="0.2">
      <c r="B3891" s="4"/>
      <c r="C3891" s="6"/>
      <c r="D3891" s="4"/>
      <c r="E3891" s="4"/>
      <c r="F3891" s="4"/>
      <c r="G3891" s="4"/>
      <c r="H3891" s="4"/>
      <c r="I3891" s="4"/>
      <c r="J3891" s="4"/>
      <c r="K3891" s="4"/>
      <c r="L3891" s="4"/>
      <c r="M3891" s="4"/>
      <c r="N3891" s="4"/>
      <c r="O3891" s="4"/>
    </row>
    <row r="3892" spans="2:15" x14ac:dyDescent="0.2">
      <c r="B3892" s="4"/>
      <c r="C3892" s="6"/>
      <c r="D3892" s="4"/>
      <c r="E3892" s="4"/>
      <c r="F3892" s="4"/>
      <c r="G3892" s="4"/>
      <c r="H3892" s="4"/>
      <c r="I3892" s="4"/>
      <c r="J3892" s="4"/>
      <c r="K3892" s="4"/>
      <c r="L3892" s="4"/>
      <c r="M3892" s="4"/>
      <c r="N3892" s="4"/>
      <c r="O3892" s="4"/>
    </row>
    <row r="3893" spans="2:15" x14ac:dyDescent="0.2">
      <c r="B3893" s="4"/>
      <c r="C3893" s="6"/>
      <c r="D3893" s="4"/>
      <c r="E3893" s="4"/>
      <c r="F3893" s="4"/>
      <c r="G3893" s="4"/>
      <c r="H3893" s="4"/>
      <c r="I3893" s="4"/>
      <c r="J3893" s="4"/>
      <c r="K3893" s="4"/>
      <c r="L3893" s="4"/>
      <c r="M3893" s="4"/>
      <c r="N3893" s="4"/>
      <c r="O3893" s="4"/>
    </row>
    <row r="3894" spans="2:15" x14ac:dyDescent="0.2">
      <c r="B3894" s="4"/>
      <c r="C3894" s="6"/>
      <c r="D3894" s="4"/>
      <c r="E3894" s="4"/>
      <c r="F3894" s="4"/>
      <c r="G3894" s="4"/>
      <c r="H3894" s="4"/>
      <c r="I3894" s="4"/>
      <c r="J3894" s="4"/>
      <c r="K3894" s="4"/>
      <c r="L3894" s="4"/>
      <c r="M3894" s="4"/>
      <c r="N3894" s="4"/>
      <c r="O3894" s="4"/>
    </row>
    <row r="3895" spans="2:15" x14ac:dyDescent="0.2">
      <c r="B3895" s="4"/>
      <c r="C3895" s="6"/>
      <c r="D3895" s="4"/>
      <c r="E3895" s="4"/>
      <c r="F3895" s="4"/>
      <c r="G3895" s="4"/>
      <c r="H3895" s="4"/>
      <c r="I3895" s="4"/>
      <c r="J3895" s="4"/>
      <c r="K3895" s="4"/>
      <c r="L3895" s="4"/>
      <c r="M3895" s="4"/>
      <c r="N3895" s="4"/>
      <c r="O3895" s="4"/>
    </row>
    <row r="3896" spans="2:15" x14ac:dyDescent="0.2">
      <c r="B3896" s="4"/>
      <c r="C3896" s="6"/>
      <c r="D3896" s="4"/>
      <c r="E3896" s="4"/>
      <c r="F3896" s="4"/>
      <c r="G3896" s="4"/>
      <c r="H3896" s="4"/>
      <c r="I3896" s="4"/>
      <c r="J3896" s="4"/>
      <c r="K3896" s="4"/>
      <c r="L3896" s="4"/>
      <c r="M3896" s="4"/>
      <c r="N3896" s="4"/>
      <c r="O3896" s="4"/>
    </row>
    <row r="3897" spans="2:15" x14ac:dyDescent="0.2">
      <c r="B3897" s="4"/>
      <c r="C3897" s="6"/>
      <c r="D3897" s="4"/>
      <c r="E3897" s="4"/>
      <c r="F3897" s="4"/>
      <c r="G3897" s="4"/>
      <c r="H3897" s="4"/>
      <c r="I3897" s="4"/>
      <c r="J3897" s="4"/>
      <c r="K3897" s="4"/>
      <c r="L3897" s="4"/>
      <c r="M3897" s="4"/>
      <c r="N3897" s="4"/>
      <c r="O3897" s="4"/>
    </row>
    <row r="3898" spans="2:15" x14ac:dyDescent="0.2">
      <c r="B3898" s="4"/>
      <c r="C3898" s="6"/>
      <c r="D3898" s="4"/>
      <c r="E3898" s="4"/>
      <c r="F3898" s="4"/>
      <c r="G3898" s="4"/>
      <c r="H3898" s="4"/>
      <c r="I3898" s="4"/>
      <c r="J3898" s="4"/>
      <c r="K3898" s="4"/>
      <c r="L3898" s="4"/>
      <c r="M3898" s="4"/>
      <c r="N3898" s="4"/>
      <c r="O3898" s="4"/>
    </row>
    <row r="3899" spans="2:15" x14ac:dyDescent="0.2">
      <c r="B3899" s="4"/>
      <c r="C3899" s="6"/>
      <c r="D3899" s="4"/>
      <c r="E3899" s="4"/>
      <c r="F3899" s="4"/>
      <c r="G3899" s="4"/>
      <c r="H3899" s="4"/>
      <c r="I3899" s="4"/>
      <c r="J3899" s="4"/>
      <c r="K3899" s="4"/>
      <c r="L3899" s="4"/>
      <c r="M3899" s="4"/>
      <c r="N3899" s="4"/>
      <c r="O3899" s="4"/>
    </row>
    <row r="3900" spans="2:15" x14ac:dyDescent="0.2">
      <c r="B3900" s="4"/>
      <c r="C3900" s="6"/>
      <c r="D3900" s="4"/>
      <c r="E3900" s="4"/>
      <c r="F3900" s="4"/>
      <c r="G3900" s="4"/>
      <c r="H3900" s="4"/>
      <c r="I3900" s="4"/>
      <c r="J3900" s="4"/>
      <c r="K3900" s="4"/>
      <c r="L3900" s="4"/>
      <c r="M3900" s="4"/>
      <c r="N3900" s="4"/>
      <c r="O3900" s="4"/>
    </row>
    <row r="3901" spans="2:15" x14ac:dyDescent="0.2">
      <c r="B3901" s="4"/>
      <c r="C3901" s="6"/>
      <c r="D3901" s="4"/>
      <c r="E3901" s="4"/>
      <c r="F3901" s="4"/>
      <c r="G3901" s="4"/>
      <c r="H3901" s="4"/>
      <c r="I3901" s="4"/>
      <c r="J3901" s="4"/>
      <c r="K3901" s="4"/>
      <c r="L3901" s="4"/>
      <c r="M3901" s="4"/>
      <c r="N3901" s="4"/>
      <c r="O3901" s="4"/>
    </row>
    <row r="3902" spans="2:15" x14ac:dyDescent="0.2">
      <c r="B3902" s="4"/>
      <c r="C3902" s="6"/>
      <c r="D3902" s="4"/>
      <c r="E3902" s="4"/>
      <c r="F3902" s="4"/>
      <c r="G3902" s="4"/>
      <c r="H3902" s="4"/>
      <c r="I3902" s="4"/>
      <c r="J3902" s="4"/>
      <c r="K3902" s="4"/>
      <c r="L3902" s="4"/>
      <c r="M3902" s="4"/>
      <c r="N3902" s="4"/>
      <c r="O3902" s="4"/>
    </row>
    <row r="3903" spans="2:15" x14ac:dyDescent="0.2">
      <c r="B3903" s="4"/>
      <c r="C3903" s="6"/>
      <c r="D3903" s="4"/>
      <c r="E3903" s="4"/>
      <c r="F3903" s="4"/>
      <c r="G3903" s="4"/>
      <c r="H3903" s="4"/>
      <c r="I3903" s="4"/>
      <c r="J3903" s="4"/>
      <c r="K3903" s="4"/>
      <c r="L3903" s="4"/>
      <c r="M3903" s="4"/>
      <c r="N3903" s="4"/>
      <c r="O3903" s="4"/>
    </row>
    <row r="3904" spans="2:15" x14ac:dyDescent="0.2">
      <c r="B3904" s="4"/>
      <c r="C3904" s="6"/>
      <c r="D3904" s="4"/>
      <c r="E3904" s="4"/>
      <c r="F3904" s="4"/>
      <c r="G3904" s="4"/>
      <c r="H3904" s="4"/>
      <c r="I3904" s="4"/>
      <c r="J3904" s="4"/>
      <c r="K3904" s="4"/>
      <c r="L3904" s="4"/>
      <c r="M3904" s="4"/>
      <c r="N3904" s="4"/>
      <c r="O3904" s="4"/>
    </row>
    <row r="3905" spans="2:15" x14ac:dyDescent="0.2">
      <c r="B3905" s="4"/>
      <c r="C3905" s="6"/>
      <c r="D3905" s="4"/>
      <c r="E3905" s="4"/>
      <c r="F3905" s="4"/>
      <c r="G3905" s="4"/>
      <c r="H3905" s="4"/>
      <c r="I3905" s="4"/>
      <c r="J3905" s="4"/>
      <c r="K3905" s="4"/>
      <c r="L3905" s="4"/>
      <c r="M3905" s="4"/>
      <c r="N3905" s="4"/>
      <c r="O3905" s="4"/>
    </row>
    <row r="3906" spans="2:15" x14ac:dyDescent="0.2">
      <c r="B3906" s="4"/>
      <c r="C3906" s="6"/>
      <c r="D3906" s="4"/>
      <c r="E3906" s="4"/>
      <c r="F3906" s="4"/>
      <c r="G3906" s="4"/>
      <c r="H3906" s="4"/>
      <c r="I3906" s="4"/>
      <c r="J3906" s="4"/>
      <c r="K3906" s="4"/>
      <c r="L3906" s="4"/>
      <c r="M3906" s="4"/>
      <c r="N3906" s="4"/>
      <c r="O3906" s="4"/>
    </row>
    <row r="3907" spans="2:15" x14ac:dyDescent="0.2">
      <c r="B3907" s="4"/>
      <c r="C3907" s="6"/>
      <c r="D3907" s="4"/>
      <c r="E3907" s="4"/>
      <c r="F3907" s="4"/>
      <c r="G3907" s="4"/>
      <c r="H3907" s="4"/>
      <c r="I3907" s="4"/>
      <c r="J3907" s="4"/>
      <c r="K3907" s="4"/>
      <c r="L3907" s="4"/>
      <c r="M3907" s="4"/>
      <c r="N3907" s="4"/>
      <c r="O3907" s="4"/>
    </row>
    <row r="3908" spans="2:15" x14ac:dyDescent="0.2">
      <c r="B3908" s="4"/>
      <c r="C3908" s="6"/>
      <c r="D3908" s="4"/>
      <c r="E3908" s="4"/>
      <c r="F3908" s="4"/>
      <c r="G3908" s="4"/>
      <c r="H3908" s="4"/>
      <c r="I3908" s="4"/>
      <c r="J3908" s="4"/>
      <c r="K3908" s="4"/>
      <c r="L3908" s="4"/>
      <c r="M3908" s="4"/>
      <c r="N3908" s="4"/>
      <c r="O3908" s="4"/>
    </row>
    <row r="3909" spans="2:15" x14ac:dyDescent="0.2">
      <c r="B3909" s="4"/>
      <c r="C3909" s="6"/>
      <c r="D3909" s="4"/>
      <c r="E3909" s="4"/>
      <c r="F3909" s="4"/>
      <c r="G3909" s="4"/>
      <c r="H3909" s="4"/>
      <c r="I3909" s="4"/>
      <c r="J3909" s="4"/>
      <c r="K3909" s="4"/>
      <c r="L3909" s="4"/>
      <c r="M3909" s="4"/>
      <c r="N3909" s="4"/>
      <c r="O3909" s="4"/>
    </row>
    <row r="3910" spans="2:15" x14ac:dyDescent="0.2">
      <c r="B3910" s="4"/>
      <c r="C3910" s="6"/>
      <c r="D3910" s="4"/>
      <c r="E3910" s="4"/>
      <c r="F3910" s="4"/>
      <c r="G3910" s="4"/>
      <c r="H3910" s="4"/>
      <c r="I3910" s="4"/>
      <c r="J3910" s="4"/>
      <c r="K3910" s="4"/>
      <c r="L3910" s="4"/>
      <c r="M3910" s="4"/>
      <c r="N3910" s="4"/>
      <c r="O3910" s="4"/>
    </row>
    <row r="3911" spans="2:15" x14ac:dyDescent="0.2">
      <c r="B3911" s="4"/>
      <c r="C3911" s="6"/>
      <c r="D3911" s="4"/>
      <c r="E3911" s="4"/>
      <c r="F3911" s="4"/>
      <c r="G3911" s="4"/>
      <c r="H3911" s="4"/>
      <c r="I3911" s="4"/>
      <c r="J3911" s="4"/>
      <c r="K3911" s="4"/>
      <c r="L3911" s="4"/>
      <c r="M3911" s="4"/>
      <c r="N3911" s="4"/>
      <c r="O3911" s="4"/>
    </row>
    <row r="3912" spans="2:15" x14ac:dyDescent="0.2">
      <c r="B3912" s="4"/>
      <c r="C3912" s="6"/>
      <c r="D3912" s="4"/>
      <c r="E3912" s="4"/>
      <c r="F3912" s="4"/>
      <c r="G3912" s="4"/>
      <c r="H3912" s="4"/>
      <c r="I3912" s="4"/>
      <c r="J3912" s="4"/>
      <c r="K3912" s="4"/>
      <c r="L3912" s="4"/>
      <c r="M3912" s="4"/>
      <c r="N3912" s="4"/>
      <c r="O3912" s="4"/>
    </row>
    <row r="3913" spans="2:15" x14ac:dyDescent="0.2">
      <c r="B3913" s="4"/>
      <c r="C3913" s="6"/>
      <c r="D3913" s="4"/>
      <c r="E3913" s="4"/>
      <c r="F3913" s="4"/>
      <c r="G3913" s="4"/>
      <c r="H3913" s="4"/>
      <c r="I3913" s="4"/>
      <c r="J3913" s="4"/>
      <c r="K3913" s="4"/>
      <c r="L3913" s="4"/>
      <c r="M3913" s="4"/>
      <c r="N3913" s="4"/>
      <c r="O3913" s="4"/>
    </row>
    <row r="3914" spans="2:15" x14ac:dyDescent="0.2">
      <c r="B3914" s="4"/>
      <c r="C3914" s="6"/>
      <c r="D3914" s="4"/>
      <c r="E3914" s="4"/>
      <c r="F3914" s="4"/>
      <c r="G3914" s="4"/>
      <c r="H3914" s="4"/>
      <c r="I3914" s="4"/>
      <c r="J3914" s="4"/>
      <c r="K3914" s="4"/>
      <c r="L3914" s="4"/>
      <c r="M3914" s="4"/>
      <c r="N3914" s="4"/>
      <c r="O3914" s="4"/>
    </row>
    <row r="3915" spans="2:15" x14ac:dyDescent="0.2">
      <c r="B3915" s="4"/>
      <c r="C3915" s="6"/>
      <c r="D3915" s="4"/>
      <c r="E3915" s="4"/>
      <c r="F3915" s="4"/>
      <c r="G3915" s="4"/>
      <c r="H3915" s="4"/>
      <c r="I3915" s="4"/>
      <c r="J3915" s="4"/>
      <c r="K3915" s="4"/>
      <c r="L3915" s="4"/>
      <c r="M3915" s="4"/>
      <c r="N3915" s="4"/>
      <c r="O3915" s="4"/>
    </row>
    <row r="3916" spans="2:15" x14ac:dyDescent="0.2">
      <c r="B3916" s="4"/>
      <c r="C3916" s="6"/>
      <c r="D3916" s="4"/>
      <c r="E3916" s="4"/>
      <c r="F3916" s="4"/>
      <c r="G3916" s="4"/>
      <c r="H3916" s="4"/>
      <c r="I3916" s="4"/>
      <c r="J3916" s="4"/>
      <c r="K3916" s="4"/>
      <c r="L3916" s="4"/>
      <c r="M3916" s="4"/>
      <c r="N3916" s="4"/>
      <c r="O3916" s="4"/>
    </row>
    <row r="3917" spans="2:15" x14ac:dyDescent="0.2">
      <c r="B3917" s="4"/>
      <c r="C3917" s="6"/>
      <c r="D3917" s="4"/>
      <c r="E3917" s="4"/>
      <c r="F3917" s="4"/>
      <c r="G3917" s="4"/>
      <c r="H3917" s="4"/>
      <c r="I3917" s="4"/>
      <c r="J3917" s="4"/>
      <c r="K3917" s="4"/>
      <c r="L3917" s="4"/>
      <c r="M3917" s="4"/>
      <c r="N3917" s="4"/>
      <c r="O3917" s="4"/>
    </row>
    <row r="3918" spans="2:15" x14ac:dyDescent="0.2">
      <c r="B3918" s="4"/>
      <c r="C3918" s="6"/>
      <c r="D3918" s="4"/>
      <c r="E3918" s="4"/>
      <c r="F3918" s="4"/>
      <c r="G3918" s="4"/>
      <c r="H3918" s="4"/>
      <c r="I3918" s="4"/>
      <c r="J3918" s="4"/>
      <c r="K3918" s="4"/>
      <c r="L3918" s="4"/>
      <c r="M3918" s="4"/>
      <c r="N3918" s="4"/>
      <c r="O3918" s="4"/>
    </row>
    <row r="3919" spans="2:15" x14ac:dyDescent="0.2">
      <c r="B3919" s="4"/>
      <c r="C3919" s="6"/>
      <c r="D3919" s="4"/>
      <c r="E3919" s="4"/>
      <c r="F3919" s="4"/>
      <c r="G3919" s="4"/>
      <c r="H3919" s="4"/>
      <c r="I3919" s="4"/>
      <c r="J3919" s="4"/>
      <c r="K3919" s="4"/>
      <c r="L3919" s="4"/>
      <c r="M3919" s="4"/>
      <c r="N3919" s="4"/>
      <c r="O3919" s="4"/>
    </row>
    <row r="3920" spans="2:15" x14ac:dyDescent="0.2">
      <c r="M3920" s="4"/>
      <c r="N3920" s="4"/>
      <c r="O3920" s="4"/>
    </row>
  </sheetData>
  <sheetProtection algorithmName="SHA-512" hashValue="eaXGXEi8DnIY9H4ulR4JbgaMqa9j4FgzMzncpmFYorMVP4f0qZ+YYynopL96HyAM/fdQNGSwRc4jFpez51HqpQ==" saltValue="bPuqIn+D3oQCM/gxrywkag==" spinCount="100000" sheet="1" insertHyperlinks="0"/>
  <mergeCells count="90">
    <mergeCell ref="B34:K34"/>
    <mergeCell ref="C32:D32"/>
    <mergeCell ref="B11:C11"/>
    <mergeCell ref="B13:C14"/>
    <mergeCell ref="F24:F27"/>
    <mergeCell ref="C31:D31"/>
    <mergeCell ref="C30:D30"/>
    <mergeCell ref="G24:H26"/>
    <mergeCell ref="G27:H27"/>
    <mergeCell ref="B28:B33"/>
    <mergeCell ref="C33:D33"/>
    <mergeCell ref="I24:I26"/>
    <mergeCell ref="H12:I12"/>
    <mergeCell ref="B12:C12"/>
    <mergeCell ref="D12:E12"/>
    <mergeCell ref="D13:O14"/>
    <mergeCell ref="D8:E8"/>
    <mergeCell ref="B9:C9"/>
    <mergeCell ref="F10:G10"/>
    <mergeCell ref="J12:K12"/>
    <mergeCell ref="D9:E9"/>
    <mergeCell ref="B8:C8"/>
    <mergeCell ref="D11:E11"/>
    <mergeCell ref="F12:G12"/>
    <mergeCell ref="H11:I11"/>
    <mergeCell ref="F9:G9"/>
    <mergeCell ref="F8:G8"/>
    <mergeCell ref="H8:I8"/>
    <mergeCell ref="H9:I9"/>
    <mergeCell ref="H10:I10"/>
    <mergeCell ref="D10:E10"/>
    <mergeCell ref="B10:C10"/>
    <mergeCell ref="K1:L4"/>
    <mergeCell ref="M1:O1"/>
    <mergeCell ref="B1:J1"/>
    <mergeCell ref="D7:E7"/>
    <mergeCell ref="B2:J3"/>
    <mergeCell ref="B4:J4"/>
    <mergeCell ref="N3:O3"/>
    <mergeCell ref="N2:O2"/>
    <mergeCell ref="N4:O4"/>
    <mergeCell ref="F5:G5"/>
    <mergeCell ref="H7:I7"/>
    <mergeCell ref="B7:C7"/>
    <mergeCell ref="B5:C6"/>
    <mergeCell ref="H5:I5"/>
    <mergeCell ref="H6:I6"/>
    <mergeCell ref="F6:G6"/>
    <mergeCell ref="F7:G7"/>
    <mergeCell ref="N6:O12"/>
    <mergeCell ref="L8:M8"/>
    <mergeCell ref="L9:M9"/>
    <mergeCell ref="J7:K7"/>
    <mergeCell ref="J6:K6"/>
    <mergeCell ref="J11:K11"/>
    <mergeCell ref="L6:M6"/>
    <mergeCell ref="L7:M7"/>
    <mergeCell ref="J10:K10"/>
    <mergeCell ref="L10:M10"/>
    <mergeCell ref="L12:M12"/>
    <mergeCell ref="J9:K9"/>
    <mergeCell ref="J8:K8"/>
    <mergeCell ref="L11:M11"/>
    <mergeCell ref="F11:G11"/>
    <mergeCell ref="C23:D23"/>
    <mergeCell ref="C19:C21"/>
    <mergeCell ref="B15:D15"/>
    <mergeCell ref="O24:O26"/>
    <mergeCell ref="B16:B23"/>
    <mergeCell ref="B26:C27"/>
    <mergeCell ref="B24:C25"/>
    <mergeCell ref="K24:K26"/>
    <mergeCell ref="L24:L26"/>
    <mergeCell ref="D26:E27"/>
    <mergeCell ref="M32:O32"/>
    <mergeCell ref="M33:O33"/>
    <mergeCell ref="M16:M17"/>
    <mergeCell ref="J24:J26"/>
    <mergeCell ref="C16:D17"/>
    <mergeCell ref="C29:D29"/>
    <mergeCell ref="N24:N26"/>
    <mergeCell ref="M24:M26"/>
    <mergeCell ref="M30:O30"/>
    <mergeCell ref="M31:O31"/>
    <mergeCell ref="M29:O29"/>
    <mergeCell ref="C28:D28"/>
    <mergeCell ref="L28:N28"/>
    <mergeCell ref="O16:O17"/>
    <mergeCell ref="N16:N17"/>
    <mergeCell ref="D24:E25"/>
  </mergeCells>
  <phoneticPr fontId="6" type="noConversion"/>
  <dataValidations xWindow="646" yWindow="342" count="71">
    <dataValidation type="list" allowBlank="1" showInputMessage="1" showErrorMessage="1" promptTitle="Road Segment Project:" prompt="Use drop-down list to select Yes or No.  Proposed project cannot include intersection(s) and road segment(s).  If proposed project includes both, two (2) separate forms will need to be completed and submitted separately." sqref="E6" xr:uid="{00000000-0002-0000-0100-000000000000}">
      <formula1>RoadSegment</formula1>
    </dataValidation>
    <dataValidation type="list" allowBlank="1" showInputMessage="1" showErrorMessage="1" promptTitle="Application Submitted Before?:" prompt="Use the drop-down list to select Yes or No." sqref="H6" xr:uid="{00000000-0002-0000-0100-000001000000}">
      <formula1>Application</formula1>
    </dataValidation>
    <dataValidation type="list" allowBlank="1" showInputMessage="1" showErrorMessage="1" promptTitle="County:" prompt="Use the drop-down list to select the County where the proposed project is located." sqref="D10" xr:uid="{00000000-0002-0000-0100-000002000000}">
      <formula1>County</formula1>
    </dataValidation>
    <dataValidation type="list" allowBlank="1" showInputMessage="1" showErrorMessage="1" promptTitle="Function Class Name (Federal):" prompt="Use the drop-down list to select the federal functional classification type for the main roadway where the project is located." sqref="H10" xr:uid="{00000000-0002-0000-0100-000003000000}">
      <formula1>Functional</formula1>
    </dataValidation>
    <dataValidation type="list" allowBlank="1" showInputMessage="1" showErrorMessage="1" promptTitle="On State Highway System?:" prompt="Use the drop-down list to select Yes or No." sqref="D12" xr:uid="{00000000-0002-0000-0100-000004000000}">
      <formula1>StateHighway</formula1>
    </dataValidation>
    <dataValidation allowBlank="1" showInputMessage="1" showErrorMessage="1" promptTitle="Sponsoring Agency:" prompt="Enter the name of the agency sponsoring the project (ALDOT or local government)." sqref="L6" xr:uid="{00000000-0002-0000-0100-000006000000}"/>
    <dataValidation allowBlank="1" showInputMessage="1" showErrorMessage="1" promptTitle="Contact Person:" prompt="Enter the name of the person at the sponsoring agency most knowledgeable about the project." sqref="L8:M8" xr:uid="{00000000-0002-0000-0100-000007000000}"/>
    <dataValidation allowBlank="1" showInputMessage="1" showErrorMessage="1" promptTitle="Phone Number:" prompt="Enter the phone number of the contact person (including area code)." sqref="L9:M9" xr:uid="{00000000-0002-0000-0100-000008000000}"/>
    <dataValidation allowBlank="1" showInputMessage="1" showErrorMessage="1" promptTitle="E-Mail Adress:" prompt="Enter e-mail address of the contact person." sqref="L10:M10" xr:uid="{00000000-0002-0000-0100-000009000000}"/>
    <dataValidation allowBlank="1" showInputMessage="1" showErrorMessage="1" promptTitle="Street Address:" prompt="Enter the mailing address for the sponsoring agency." sqref="L11" xr:uid="{00000000-0002-0000-0100-00000A000000}"/>
    <dataValidation type="list" allowBlank="1" showInputMessage="1" showErrorMessage="1" promptTitle="ALDOT Region:" prompt="Use drop-down list to select the ALDOT Region in which the project is located." sqref="D7:E7" xr:uid="{00000000-0002-0000-0100-00000C000000}">
      <formula1>ALDOTRegion</formula1>
    </dataValidation>
    <dataValidation type="list" allowBlank="1" showInputMessage="1" showErrorMessage="1" promptTitle="MPO/RPO Area:" prompt="Use drop-down list to select the name of the metropolitan planning organization (MPO) area or rural planning organization (RPO) where the project is located." sqref="D8:E8" xr:uid="{00000000-0002-0000-0100-00000D000000}">
      <formula1>MPO</formula1>
    </dataValidation>
    <dataValidation allowBlank="1" showInputMessage="1" showErrorMessage="1" promptTitle="City, State, Zip:" prompt="Enter the city, state, and zip code for the sponsoring agency." sqref="L12" xr:uid="{00000000-0002-0000-0100-00000E000000}"/>
    <dataValidation allowBlank="1" showInputMessage="1" showErrorMessage="1" promptTitle="Priority #:" prompt="If sponsoring agency is submitting more than one HSIP application, please note the priority number for each application.  Enter 1 if only one application being submitted." sqref="H5" xr:uid="{00000000-0002-0000-0100-00000F000000}"/>
    <dataValidation allowBlank="1" showInputMessage="1" showErrorMessage="1" promptTitle="Route (Including Local Name):" prompt="Enter the route number (US or State) and the local name of the route on which the project is located." sqref="D11:E12" xr:uid="{00000000-0002-0000-0100-000010000000}"/>
    <dataValidation allowBlank="1" showInputMessage="1" showErrorMessage="1" promptTitle="From (Cross Street):" prompt="For an intersection project, enter the cross/intersecting street to the primary route in #14.  For road segment projects, enter the location of the starting point of the project (cross street name, milepost or other description)." sqref="H8" xr:uid="{00000000-0002-0000-0100-000011000000}"/>
    <dataValidation allowBlank="1" showErrorMessage="1" sqref="H12:I12" xr:uid="{00000000-0002-0000-0100-000013000000}"/>
    <dataValidation allowBlank="1" showInputMessage="1" showErrorMessage="1" promptTitle="Risk Narrative:" prompt="Explain in detail the safety problem and the proposed countermeasure(s) to improve the safety at the project location." sqref="D13:D14 E13:O15" xr:uid="{00000000-0002-0000-0100-000015000000}"/>
    <dataValidation allowBlank="1" showInputMessage="1" promptTitle="Crash Data (RELATED Crashes):" prompt="RELATED fatal injury crashes (K) for each Crash Type.  RELATED crashes are crashes that can be addressed by the selected countermeasures that are chosen." sqref="E18:L18" xr:uid="{00000000-0002-0000-0100-000016000000}"/>
    <dataValidation allowBlank="1" showInputMessage="1" promptTitle="Crash Data (RELATED Crashes):" prompt="RELATED incapacitating injury crashes (A) for each Crash Type.  RELATED crashes are crashes that can be addressed by the selected countermeasures that are chosen." sqref="E19:L19" xr:uid="{00000000-0002-0000-0100-000017000000}"/>
    <dataValidation allowBlank="1" showInputMessage="1" promptTitle="Crash Data (RELATED Crashes):" prompt="RELATED non-incapacitating injury crashes (B) for each Crash Type.  RELATED crashes are crashes that can be addressed by the selected countermeasures that are chosen." sqref="E20:L20" xr:uid="{00000000-0002-0000-0100-000018000000}"/>
    <dataValidation allowBlank="1" showInputMessage="1" promptTitle="Crash Data (RELATED Crashes):" prompt="RELATED property damage only crashes (PDO) for each Crash Type.  RELATED crashes are crashes that can be addressed by the selected countermeasures that are chosen." sqref="E22:L22" xr:uid="{00000000-0002-0000-0100-00001A000000}"/>
    <dataValidation allowBlank="1" showInputMessage="1" showErrorMessage="1" promptTitle="Crash Data (UNRELATED Crashes):" prompt="UNRELATED fatal injury crashes (K) are populated from the Crash Summary Worksheet tab.  UNRELATED crashes are crashes that cannot be addressed by the selected countermeasures." sqref="N18" xr:uid="{00000000-0002-0000-0100-00001B000000}"/>
    <dataValidation allowBlank="1" showInputMessage="1" showErrorMessage="1" promptTitle="Crash Data (UNRELATED Crashes):" prompt="UNRELATED incapacitating injury crashes (A) are populated from the Crash Summary Worksheet tab.  UNRELATED crashes are crashes that cannot be addressed by the selected countermeasures." sqref="N19" xr:uid="{00000000-0002-0000-0100-00001C000000}"/>
    <dataValidation allowBlank="1" showInputMessage="1" showErrorMessage="1" promptTitle="Crash Data (UNRELATED Crashes):" prompt="UNRELATED non-incapacitating injury crashes (B) are populated from the Crash Summary Worksheet tab.  UNRELATED crashes are crashes that cannot be addressed by the selected countermeasures." sqref="N20" xr:uid="{00000000-0002-0000-0100-00001D000000}"/>
    <dataValidation allowBlank="1" showInputMessage="1" showErrorMessage="1" promptTitle="Crash Data (UNRELATED Crashes):" prompt="UNRELATED injury crashes (C) are populated from the Crash Summary Worksheet tab.  UNRELATED crashes are crashes that cannot be addressed by the selected countermeasures." sqref="N21" xr:uid="{00000000-0002-0000-0100-00001E000000}"/>
    <dataValidation allowBlank="1" showInputMessage="1" showErrorMessage="1" promptTitle="Crash Data (UNRELATED Crashes):" prompt="UNRELATED property damage only (PDO) crashes are populated from the Crash Summary Worksheet tab.  UNRELATED crashes are crashes that cannot be addressed by the selected countermeasures." sqref="N22" xr:uid="{00000000-0002-0000-0100-00001F000000}"/>
    <dataValidation type="list" allowBlank="1" showInputMessage="1" showErrorMessage="1" promptTitle="No. of Years of Crash Data Used:" prompt="Use the drop-down list to select the number of years of crash data used for the project.  The minimum number of years is three (3)." sqref="B26" xr:uid="{00000000-0002-0000-0100-000020000000}">
      <formula1>Number</formula1>
    </dataValidation>
    <dataValidation allowBlank="1" showInputMessage="1" showErrorMessage="1" promptTitle="# of Approaches:" prompt="Enter the number of intersection approaches." sqref="N27" xr:uid="{00000000-0002-0000-0100-000021000000}"/>
    <dataValidation allowBlank="1" showInputMessage="1" showErrorMessage="1" promptTitle="ALDOT Node No.:" prompt="Enter the ALDOT node number for the intersection (contact ALDOT Region Office).  " sqref="O27" xr:uid="{00000000-0002-0000-0100-000022000000}"/>
    <dataValidation allowBlank="1" showInputMessage="1" showErrorMessage="1" promptTitle="Traffic Annual Growth Rate:" prompt="Enter the annual traffic growth rate (contact ALDOT Region Traffic Engineer)." sqref="D26" xr:uid="{00000000-0002-0000-0100-000023000000}"/>
    <dataValidation allowBlank="1" showInputMessage="1" showErrorMessage="1" promptTitle="Segment Length (mile):" prompt="Enter the length of the Segment 1 in miles." sqref="E29" xr:uid="{00000000-0002-0000-0100-000024000000}"/>
    <dataValidation allowBlank="1" showInputMessage="1" showErrorMessage="1" promptTitle="Segment Length (mile):" prompt="Enter the length of the Segment 2 in miles." sqref="F29" xr:uid="{00000000-0002-0000-0100-000025000000}"/>
    <dataValidation allowBlank="1" showInputMessage="1" showErrorMessage="1" promptTitle="Segment Length (mile):" prompt="Enter the length of the Segment 3 in miles." sqref="G29" xr:uid="{00000000-0002-0000-0100-000026000000}"/>
    <dataValidation allowBlank="1" showInputMessage="1" showErrorMessage="1" promptTitle="Segment Length (mile):" prompt="Enter the length of the Segment 4 in miles." sqref="H29" xr:uid="{00000000-0002-0000-0100-000027000000}"/>
    <dataValidation allowBlank="1" showInputMessage="1" showErrorMessage="1" promptTitle="Segment Length (mile):" prompt="Enter the length of the Segment 5 in miles." sqref="I29" xr:uid="{00000000-0002-0000-0100-000028000000}"/>
    <dataValidation allowBlank="1" showInputMessage="1" showErrorMessage="1" promptTitle="Speed Limit:" prompt="Enter the speed limit of Segment 1 in mph." sqref="E30" xr:uid="{00000000-0002-0000-0100-000029000000}"/>
    <dataValidation allowBlank="1" showInputMessage="1" showErrorMessage="1" promptTitle="Speed Limit:" prompt="Enter the speed limit of Segment 2 in mph." sqref="F30" xr:uid="{00000000-0002-0000-0100-00002A000000}"/>
    <dataValidation allowBlank="1" showInputMessage="1" showErrorMessage="1" promptTitle="Speed Limit:" prompt="Enter the speed limit of Segment 3 in mph." sqref="G30" xr:uid="{00000000-0002-0000-0100-00002B000000}"/>
    <dataValidation allowBlank="1" showInputMessage="1" showErrorMessage="1" promptTitle="Speed Limit:" prompt="Enter the speed limit of Segment 4 in mph." sqref="H30" xr:uid="{00000000-0002-0000-0100-00002C000000}"/>
    <dataValidation allowBlank="1" showInputMessage="1" showErrorMessage="1" promptTitle="Speed Limit:" prompt="Enter the speed limit of Segment 5 in mph." sqref="I30" xr:uid="{00000000-0002-0000-0100-00002D000000}"/>
    <dataValidation allowBlank="1" showInputMessage="1" showErrorMessage="1" promptTitle="Average AADT:" prompt="Enter the average AADT for Segment 1." sqref="E31" xr:uid="{00000000-0002-0000-0100-00002E000000}"/>
    <dataValidation allowBlank="1" showInputMessage="1" showErrorMessage="1" promptTitle="Average AADT:" prompt="Enter the average AADT for Segment 2." sqref="F31" xr:uid="{00000000-0002-0000-0100-00002F000000}"/>
    <dataValidation allowBlank="1" showInputMessage="1" showErrorMessage="1" promptTitle="Average AADT:" prompt="Enter the average AADT for Segment 3." sqref="G31" xr:uid="{00000000-0002-0000-0100-000030000000}"/>
    <dataValidation allowBlank="1" showInputMessage="1" showErrorMessage="1" promptTitle="Average AADT:" prompt="Enter the average AADT for Segment 4." sqref="H31" xr:uid="{00000000-0002-0000-0100-000031000000}"/>
    <dataValidation allowBlank="1" showInputMessage="1" showErrorMessage="1" promptTitle="Average AADT:" prompt="Enter the average AADT for Segment 5." sqref="I31" xr:uid="{00000000-0002-0000-0100-000032000000}"/>
    <dataValidation allowBlank="1" showInputMessage="1" showErrorMessage="1" promptTitle="No. of Lanes:" prompt="Enter the number of lanes for Segment 1." sqref="E32" xr:uid="{00000000-0002-0000-0100-000033000000}"/>
    <dataValidation allowBlank="1" showInputMessage="1" showErrorMessage="1" promptTitle="No. of Lanes:" prompt="Enter the number of lanes for Segment 2." sqref="F32" xr:uid="{00000000-0002-0000-0100-000034000000}"/>
    <dataValidation allowBlank="1" showInputMessage="1" showErrorMessage="1" promptTitle="No. of Lanes:" prompt="Enter the number of lanes for Segment 3." sqref="G32" xr:uid="{00000000-0002-0000-0100-000035000000}"/>
    <dataValidation allowBlank="1" showInputMessage="1" showErrorMessage="1" promptTitle="No. of Lanes:" prompt="Enter the number of lanes for Segment 4." sqref="H32" xr:uid="{00000000-0002-0000-0100-000036000000}"/>
    <dataValidation allowBlank="1" showInputMessage="1" showErrorMessage="1" promptTitle="No. of Lanes:" prompt="Enter the number of lanes for Segment 5." sqref="I32" xr:uid="{00000000-0002-0000-0100-000037000000}"/>
    <dataValidation allowBlank="1" showInputMessage="1" showErrorMessage="1" promptTitle="Lane Width:" prompt="Enter the lane width for Segment 1." sqref="E33" xr:uid="{00000000-0002-0000-0100-000038000000}"/>
    <dataValidation allowBlank="1" showInputMessage="1" showErrorMessage="1" promptTitle="Lane Width:" prompt="Enter the lane width for Segment 2." sqref="F33" xr:uid="{00000000-0002-0000-0100-000039000000}"/>
    <dataValidation allowBlank="1" showInputMessage="1" showErrorMessage="1" promptTitle="Lane Width:" prompt="Enter the lane width for Segment 3." sqref="G33" xr:uid="{00000000-0002-0000-0100-00003A000000}"/>
    <dataValidation allowBlank="1" showInputMessage="1" showErrorMessage="1" promptTitle="Lane Width:" prompt="Enter the lane width for Segment 5." sqref="I33" xr:uid="{00000000-0002-0000-0100-00003B000000}"/>
    <dataValidation type="list" allowBlank="1" showInputMessage="1" showErrorMessage="1" promptTitle="Traffic Control" prompt="For intersection projects, use the drop-down list to select the type of traffic control currently in use at the intersection.  You may also enter a traffic control type if it is now shown in the drop-down list.  Leave this blank for road segment projects." sqref="H7" xr:uid="{00000000-0002-0000-0100-00003C000000}">
      <formula1>Traffic_Control</formula1>
    </dataValidation>
    <dataValidation type="list" allowBlank="1" showInputMessage="1" showErrorMessage="1" sqref="G12" xr:uid="{00000000-0002-0000-0100-00003D000000}">
      <formula1>#REF!</formula1>
    </dataValidation>
    <dataValidation allowBlank="1" showInputMessage="1" showErrorMessage="1" promptTitle="Lane Width:" prompt="Enter the lane width for Segment 4." sqref="H33" xr:uid="{00000000-0002-0000-0100-00003E000000}"/>
    <dataValidation allowBlank="1" showInputMessage="1" showErrorMessage="1" promptTitle="Total ADT Entering Intersection" prompt="Enter traffic count information on Intersection Turning Movements Tab.  Items 36-41 are automatically populated from information entered in the Intersection Turning Movements Tab." sqref="G27:H27" xr:uid="{00000000-0002-0000-0100-00004A000000}"/>
    <dataValidation allowBlank="1" showInputMessage="1" showErrorMessage="1" promptTitle="NB Entering ADT" prompt="Enter traffic count information on Intersection Turning Movements Tab.  Items 36-41 are automatically populated from information entered in the Intersection Turning Movements Tab." sqref="I27" xr:uid="{00000000-0002-0000-0100-00004B000000}"/>
    <dataValidation allowBlank="1" showInputMessage="1" showErrorMessage="1" promptTitle="SB Entering ADT" prompt="Enter traffic count information on Intersection Turning Movements Tab.  Items 36-41_x000a_ are automatically populated from information entered in the Intersection Turning Movements Tab." sqref="J27" xr:uid="{00000000-0002-0000-0100-00004C000000}"/>
    <dataValidation allowBlank="1" showInputMessage="1" showErrorMessage="1" promptTitle="EB Entering ADT" prompt="Enter traffic count information on Intersection Turning Movements Tab.  Items 36-41 are automatically populated from information entered in the Intersection Turning Movements Tab." sqref="K27" xr:uid="{00000000-0002-0000-0100-00004D000000}"/>
    <dataValidation allowBlank="1" showInputMessage="1" showErrorMessage="1" promptTitle="WB Entering ADT" prompt="Enter traffic count information on Intersection Turning Movements Tab.  Items 36-41 are automatically populated from information entered in the Intersection Turning Movements Tab." sqref="L27" xr:uid="{00000000-0002-0000-0100-00004E000000}"/>
    <dataValidation allowBlank="1" showInputMessage="1" showErrorMessage="1" promptTitle="Other Leg Entering ADT" prompt="Enter traffic count information on Intersection Turning Movements Tab.  Items 36-41 are automatically populated from information entered in the Intersection Turning Movements Tab." sqref="M27" xr:uid="{00000000-0002-0000-0100-00004F000000}"/>
    <dataValidation allowBlank="1" showInputMessage="1" showErrorMessage="1" promptTitle="Project to be Administered By:" prompt="Enter the name of the agency responsible for administering the project (ALDOT or local government)." sqref="L7" xr:uid="{00000000-0002-0000-0100-000050000000}"/>
    <dataValidation type="list" allowBlank="1" showInputMessage="1" showErrorMessage="1" promptTitle="Intersection" prompt="Use drop-down list to select Yes or No.  Proposed project cannot include intersection(s) and road segment(s).  If proposed project includes both, two (2) separate forms will need to be completed and submitted separately." sqref="E5" xr:uid="{00000000-0002-0000-0100-000051000000}">
      <formula1>Intersection</formula1>
    </dataValidation>
    <dataValidation allowBlank="1" showInputMessage="1" promptTitle="Crash Types" prompt="The top seven (7) crash types for the RELATED crashes are shown. All remaining RELATED crashes are summed in the 'Remaining Related Crashes' column." sqref="E17:L17" xr:uid="{72BACF5D-8505-444B-917E-8DF85EDB19CC}"/>
    <dataValidation allowBlank="1" showInputMessage="1" promptTitle="Crash Data (RELATED Crashes):" prompt="RELATED possible injury crashes (C) for each Crash Type.  RELATED crashes are crashes that can be addressed by the selected countermeasures that are chosen." sqref="E21:L21" xr:uid="{43596596-EF43-4612-BF90-C9A97797E557}"/>
    <dataValidation allowBlank="1" showInputMessage="1" showErrorMessage="1" promptTitle="To (Cross Street):" prompt="For road segment projects, enter the location of the end point of the project (cross street name, milepost or other description).  For intersection projects, leave this cell blank." sqref="H9" xr:uid="{00000000-0002-0000-0100-000012000000}"/>
    <dataValidation type="list" showInputMessage="1" showErrorMessage="1" errorTitle="Error" error="Please select an area type from the dropdown box." promptTitle="Area Type:" prompt="Use the drop-down list to select the area type for the project location._x000a__x000a_Please note: This selection affects the countermeasures available in the Worksheet 2 dropdown boxes." sqref="H11:I11" xr:uid="{2D5EF528-3319-4207-A6E3-530FAFCECA2E}">
      <formula1>AreaType</formula1>
    </dataValidation>
    <dataValidation allowBlank="1" showInputMessage="1" showErrorMessage="1" promptTitle="City, State, Zip:" prompt="Enter the city, state, and zip code for the project." sqref="D9:E9" xr:uid="{CEEBDBAB-68DE-4087-9378-7CC085A5B2CC}"/>
  </dataValidations>
  <printOptions horizontalCentered="1"/>
  <pageMargins left="0.25" right="0.25" top="0.75" bottom="0.75" header="0.3" footer="0.3"/>
  <pageSetup scale="59" orientation="landscape" r:id="rId1"/>
  <headerFooter alignWithMargins="0"/>
  <rowBreaks count="1" manualBreakCount="1">
    <brk id="33" max="16383" man="1"/>
  </rowBreaks>
  <ignoredErrors>
    <ignoredError sqref="E16:L1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3" tint="0.59999389629810485"/>
    <pageSetUpPr fitToPage="1"/>
  </sheetPr>
  <dimension ref="B1:AC65"/>
  <sheetViews>
    <sheetView zoomScale="85" zoomScaleNormal="85" workbookViewId="0">
      <selection activeCell="G29" sqref="G29"/>
    </sheetView>
  </sheetViews>
  <sheetFormatPr defaultRowHeight="12.75" x14ac:dyDescent="0.2"/>
  <cols>
    <col min="1" max="1" width="5.28515625" customWidth="1"/>
    <col min="2" max="2" width="4.28515625" customWidth="1"/>
    <col min="3" max="3" width="7.28515625" customWidth="1"/>
    <col min="4" max="4" width="3" customWidth="1"/>
    <col min="5" max="8" width="14.42578125" customWidth="1"/>
    <col min="9" max="9" width="8" customWidth="1"/>
    <col min="10" max="12" width="12.7109375" customWidth="1"/>
    <col min="13" max="29" width="6.7109375" customWidth="1"/>
  </cols>
  <sheetData>
    <row r="1" spans="2:29" ht="21.75" customHeight="1" x14ac:dyDescent="0.2">
      <c r="B1" s="764" t="s">
        <v>901</v>
      </c>
      <c r="C1" s="765"/>
      <c r="D1" s="765"/>
      <c r="E1" s="765"/>
      <c r="F1" s="765"/>
      <c r="G1" s="765"/>
      <c r="H1" s="765"/>
      <c r="I1" s="765"/>
      <c r="J1" s="765"/>
      <c r="K1" s="765"/>
      <c r="L1" s="765"/>
      <c r="M1" s="765"/>
      <c r="N1" s="765"/>
      <c r="O1" s="765"/>
      <c r="P1" s="765"/>
      <c r="Q1" s="765"/>
      <c r="R1" s="765"/>
      <c r="S1" s="765"/>
      <c r="T1" s="765"/>
      <c r="U1" s="765"/>
      <c r="V1" s="765"/>
      <c r="W1" s="765"/>
      <c r="X1" s="765"/>
      <c r="Y1" s="765"/>
      <c r="Z1" s="1101"/>
      <c r="AA1" s="1101"/>
      <c r="AB1" s="1101"/>
      <c r="AC1" s="1102"/>
    </row>
    <row r="2" spans="2:29" ht="21.75" customHeight="1" x14ac:dyDescent="0.2">
      <c r="B2" s="742"/>
      <c r="C2" s="743"/>
      <c r="D2" s="743"/>
      <c r="E2" s="743"/>
      <c r="F2" s="743"/>
      <c r="G2" s="743"/>
      <c r="H2" s="743"/>
      <c r="I2" s="743"/>
      <c r="J2" s="743"/>
      <c r="K2" s="743"/>
      <c r="L2" s="743"/>
      <c r="M2" s="743"/>
      <c r="N2" s="743"/>
      <c r="O2" s="743"/>
      <c r="P2" s="743"/>
      <c r="Q2" s="743"/>
      <c r="R2" s="743"/>
      <c r="S2" s="743"/>
      <c r="T2" s="743"/>
      <c r="U2" s="743"/>
      <c r="V2" s="743"/>
      <c r="W2" s="743"/>
      <c r="X2" s="743"/>
      <c r="Y2" s="743"/>
      <c r="Z2" s="1103"/>
      <c r="AA2" s="1103"/>
      <c r="AB2" s="1103"/>
      <c r="AC2" s="1104"/>
    </row>
    <row r="3" spans="2:29" ht="21.75" customHeight="1" thickBot="1" x14ac:dyDescent="0.25">
      <c r="B3" s="1094" t="str">
        <f>"Page 2 of "&amp;IF('Worksheet 2a'!$H$4&gt;3,4,3)</f>
        <v>Page 2 of 3</v>
      </c>
      <c r="C3" s="1095"/>
      <c r="D3" s="1095"/>
      <c r="E3" s="1095"/>
      <c r="F3" s="1095"/>
      <c r="G3" s="1095"/>
      <c r="H3" s="743"/>
      <c r="I3" s="1095"/>
      <c r="J3" s="1095"/>
      <c r="K3" s="1095"/>
      <c r="L3" s="1095"/>
      <c r="M3" s="1095"/>
      <c r="N3" s="1095"/>
      <c r="O3" s="1095"/>
      <c r="P3" s="1095"/>
      <c r="Q3" s="1095"/>
      <c r="R3" s="1095"/>
      <c r="S3" s="1095"/>
      <c r="T3" s="1095"/>
      <c r="U3" s="1095"/>
      <c r="V3" s="1095"/>
      <c r="W3" s="1095"/>
      <c r="X3" s="1095"/>
      <c r="Y3" s="1095"/>
      <c r="Z3" s="1105"/>
      <c r="AA3" s="1105"/>
      <c r="AB3" s="1105"/>
      <c r="AC3" s="1106"/>
    </row>
    <row r="4" spans="2:29" s="318" customFormat="1" ht="39.950000000000003" customHeight="1" thickBot="1" x14ac:dyDescent="0.3">
      <c r="B4" s="363" t="s">
        <v>14</v>
      </c>
      <c r="C4" s="1098" t="s">
        <v>324</v>
      </c>
      <c r="D4" s="1099"/>
      <c r="E4" s="1099"/>
      <c r="F4" s="1099"/>
      <c r="G4" s="1100"/>
      <c r="H4" s="585"/>
      <c r="I4" s="331"/>
      <c r="J4" s="331"/>
      <c r="K4" s="331"/>
      <c r="L4" s="331"/>
      <c r="M4" s="307"/>
      <c r="N4" s="307"/>
      <c r="O4" s="307"/>
      <c r="P4" s="307"/>
      <c r="Q4" s="1048" t="s">
        <v>528</v>
      </c>
      <c r="R4" s="1049"/>
      <c r="S4" s="1049"/>
      <c r="T4" s="1049"/>
      <c r="U4" s="1049"/>
      <c r="V4" s="1049"/>
      <c r="W4" s="1049"/>
      <c r="X4" s="1049"/>
      <c r="Y4" s="1049"/>
      <c r="Z4" s="1050"/>
      <c r="AA4" s="391"/>
      <c r="AB4" s="1044" t="s">
        <v>590</v>
      </c>
      <c r="AC4" s="1045"/>
    </row>
    <row r="5" spans="2:29" s="318" customFormat="1" ht="20.100000000000001" customHeight="1" x14ac:dyDescent="0.25">
      <c r="B5" s="364"/>
      <c r="C5" s="331"/>
      <c r="D5" s="331"/>
      <c r="E5" s="331"/>
      <c r="F5" s="331"/>
      <c r="G5" s="331"/>
      <c r="H5" s="507"/>
      <c r="I5" s="331"/>
      <c r="J5" s="331"/>
      <c r="K5" s="307"/>
      <c r="L5" s="307"/>
      <c r="M5" s="307"/>
      <c r="N5" s="307"/>
      <c r="O5" s="307"/>
      <c r="P5" s="307"/>
      <c r="Q5" s="1032" t="s">
        <v>336</v>
      </c>
      <c r="R5" s="1033"/>
      <c r="S5" s="1040" t="s">
        <v>337</v>
      </c>
      <c r="T5" s="1041"/>
      <c r="U5" s="1040" t="s">
        <v>338</v>
      </c>
      <c r="V5" s="1041"/>
      <c r="W5" s="1040" t="s">
        <v>339</v>
      </c>
      <c r="X5" s="1041"/>
      <c r="Y5" s="1033" t="s">
        <v>4</v>
      </c>
      <c r="Z5" s="1039"/>
      <c r="AA5" s="330"/>
      <c r="AB5" s="1046"/>
      <c r="AC5" s="1047"/>
    </row>
    <row r="6" spans="2:29" s="318" customFormat="1" ht="20.100000000000001" customHeight="1" thickBot="1" x14ac:dyDescent="0.3">
      <c r="B6" s="364"/>
      <c r="C6" s="331"/>
      <c r="D6" s="331"/>
      <c r="E6" s="331"/>
      <c r="F6" s="331"/>
      <c r="G6" s="331"/>
      <c r="H6" s="331"/>
      <c r="I6" s="331"/>
      <c r="J6" s="331"/>
      <c r="K6" s="307"/>
      <c r="L6" s="307"/>
      <c r="M6" s="307"/>
      <c r="N6" s="307"/>
      <c r="O6" s="307"/>
      <c r="P6" s="307"/>
      <c r="Q6" s="1030">
        <v>1571053</v>
      </c>
      <c r="R6" s="1031"/>
      <c r="S6" s="1031">
        <v>1571053</v>
      </c>
      <c r="T6" s="1031"/>
      <c r="U6" s="1031">
        <v>128959</v>
      </c>
      <c r="V6" s="1031"/>
      <c r="W6" s="1031">
        <v>128959</v>
      </c>
      <c r="X6" s="1031"/>
      <c r="Y6" s="1031">
        <v>9624</v>
      </c>
      <c r="Z6" s="1038"/>
      <c r="AA6" s="330"/>
      <c r="AB6" s="1042">
        <v>0.03</v>
      </c>
      <c r="AC6" s="1043"/>
    </row>
    <row r="7" spans="2:29" s="318" customFormat="1" ht="20.100000000000001" customHeight="1" thickBot="1" x14ac:dyDescent="0.3">
      <c r="B7" s="1034" t="s">
        <v>558</v>
      </c>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6"/>
    </row>
    <row r="8" spans="2:29" s="318" customFormat="1" ht="18" customHeight="1" x14ac:dyDescent="0.25">
      <c r="B8" s="1019" t="s">
        <v>225</v>
      </c>
      <c r="C8" s="908" t="s">
        <v>49</v>
      </c>
      <c r="D8" s="1083" t="s">
        <v>555</v>
      </c>
      <c r="E8" s="1084"/>
      <c r="F8" s="1084"/>
      <c r="G8" s="1084"/>
      <c r="H8" s="1085"/>
      <c r="I8" s="1010" t="s">
        <v>556</v>
      </c>
      <c r="J8" s="1010" t="s">
        <v>530</v>
      </c>
      <c r="K8" s="1010" t="s">
        <v>622</v>
      </c>
      <c r="L8" s="1010" t="s">
        <v>625</v>
      </c>
      <c r="M8" s="1096" t="s">
        <v>889</v>
      </c>
      <c r="N8" s="1096"/>
      <c r="O8" s="1096"/>
      <c r="P8" s="1096"/>
      <c r="Q8" s="1096"/>
      <c r="R8" s="1096"/>
      <c r="S8" s="1096"/>
      <c r="T8" s="1096"/>
      <c r="U8" s="1096"/>
      <c r="V8" s="1096"/>
      <c r="W8" s="1096"/>
      <c r="X8" s="1096"/>
      <c r="Y8" s="1096"/>
      <c r="Z8" s="1096"/>
      <c r="AA8" s="1096"/>
      <c r="AB8" s="1096"/>
      <c r="AC8" s="1097"/>
    </row>
    <row r="9" spans="2:29" s="318" customFormat="1" ht="15.95" customHeight="1" x14ac:dyDescent="0.25">
      <c r="B9" s="1020"/>
      <c r="C9" s="909"/>
      <c r="D9" s="1086"/>
      <c r="E9" s="1087"/>
      <c r="F9" s="1087"/>
      <c r="G9" s="1087"/>
      <c r="H9" s="1088"/>
      <c r="I9" s="1011"/>
      <c r="J9" s="1026"/>
      <c r="K9" s="1011"/>
      <c r="L9" s="1011"/>
      <c r="M9" s="1005" t="s">
        <v>8</v>
      </c>
      <c r="N9" s="1006" t="s">
        <v>3</v>
      </c>
      <c r="O9" s="1006" t="s">
        <v>27</v>
      </c>
      <c r="P9" s="1006" t="s">
        <v>304</v>
      </c>
      <c r="Q9" s="1006" t="s">
        <v>305</v>
      </c>
      <c r="R9" s="1006" t="s">
        <v>9</v>
      </c>
      <c r="S9" s="1006" t="s">
        <v>10</v>
      </c>
      <c r="T9" s="1006" t="s">
        <v>11</v>
      </c>
      <c r="U9" s="1006" t="s">
        <v>30</v>
      </c>
      <c r="V9" s="1006" t="s">
        <v>230</v>
      </c>
      <c r="W9" s="1006" t="s">
        <v>365</v>
      </c>
      <c r="X9" s="1001" t="s">
        <v>506</v>
      </c>
      <c r="Y9" s="1005" t="s">
        <v>12</v>
      </c>
      <c r="Z9" s="1008" t="s">
        <v>377</v>
      </c>
      <c r="AA9" s="1005">
        <f>'User Defined Countermeasures'!Q15</f>
        <v>0</v>
      </c>
      <c r="AB9" s="1006">
        <f>'User Defined Countermeasures'!R15</f>
        <v>0</v>
      </c>
      <c r="AC9" s="1008">
        <f>'User Defined Countermeasures'!S15</f>
        <v>0</v>
      </c>
    </row>
    <row r="10" spans="2:29" s="318" customFormat="1" ht="15.95" customHeight="1" x14ac:dyDescent="0.25">
      <c r="B10" s="1020"/>
      <c r="C10" s="909"/>
      <c r="D10" s="1086"/>
      <c r="E10" s="1087"/>
      <c r="F10" s="1087"/>
      <c r="G10" s="1087"/>
      <c r="H10" s="1088"/>
      <c r="I10" s="1011"/>
      <c r="J10" s="1026"/>
      <c r="K10" s="1011"/>
      <c r="L10" s="1011"/>
      <c r="M10" s="1005"/>
      <c r="N10" s="1006"/>
      <c r="O10" s="1006"/>
      <c r="P10" s="1006"/>
      <c r="Q10" s="1006"/>
      <c r="R10" s="1006"/>
      <c r="S10" s="1006"/>
      <c r="T10" s="1006"/>
      <c r="U10" s="1006"/>
      <c r="V10" s="1006"/>
      <c r="W10" s="1006"/>
      <c r="X10" s="1001"/>
      <c r="Y10" s="1005"/>
      <c r="Z10" s="1008"/>
      <c r="AA10" s="1005"/>
      <c r="AB10" s="1006"/>
      <c r="AC10" s="1008"/>
    </row>
    <row r="11" spans="2:29" s="318" customFormat="1" ht="15.95" customHeight="1" x14ac:dyDescent="0.25">
      <c r="B11" s="1020"/>
      <c r="C11" s="909"/>
      <c r="D11" s="1086"/>
      <c r="E11" s="1087"/>
      <c r="F11" s="1087"/>
      <c r="G11" s="1087"/>
      <c r="H11" s="1088"/>
      <c r="I11" s="1011"/>
      <c r="J11" s="1026"/>
      <c r="K11" s="1011"/>
      <c r="L11" s="1011"/>
      <c r="M11" s="1005"/>
      <c r="N11" s="1006"/>
      <c r="O11" s="1006"/>
      <c r="P11" s="1006"/>
      <c r="Q11" s="1006"/>
      <c r="R11" s="1006"/>
      <c r="S11" s="1006"/>
      <c r="T11" s="1006"/>
      <c r="U11" s="1006"/>
      <c r="V11" s="1006"/>
      <c r="W11" s="1006"/>
      <c r="X11" s="1001"/>
      <c r="Y11" s="1005"/>
      <c r="Z11" s="1008"/>
      <c r="AA11" s="1005"/>
      <c r="AB11" s="1006"/>
      <c r="AC11" s="1008"/>
    </row>
    <row r="12" spans="2:29" s="318" customFormat="1" ht="15.95" customHeight="1" thickBot="1" x14ac:dyDescent="0.3">
      <c r="B12" s="1020"/>
      <c r="C12" s="910"/>
      <c r="D12" s="1089"/>
      <c r="E12" s="1090"/>
      <c r="F12" s="1090"/>
      <c r="G12" s="1090"/>
      <c r="H12" s="1091"/>
      <c r="I12" s="1012"/>
      <c r="J12" s="1026"/>
      <c r="K12" s="1012"/>
      <c r="L12" s="1012"/>
      <c r="M12" s="1005"/>
      <c r="N12" s="1006"/>
      <c r="O12" s="1006"/>
      <c r="P12" s="1006"/>
      <c r="Q12" s="1006"/>
      <c r="R12" s="1006"/>
      <c r="S12" s="1006"/>
      <c r="T12" s="1006"/>
      <c r="U12" s="1006"/>
      <c r="V12" s="1006"/>
      <c r="W12" s="1006"/>
      <c r="X12" s="1001"/>
      <c r="Y12" s="1037"/>
      <c r="Z12" s="1009"/>
      <c r="AA12" s="1005"/>
      <c r="AB12" s="1007"/>
      <c r="AC12" s="1009"/>
    </row>
    <row r="13" spans="2:29" s="318" customFormat="1" ht="17.100000000000001" customHeight="1" x14ac:dyDescent="0.25">
      <c r="B13" s="1020"/>
      <c r="C13" s="1063">
        <v>1</v>
      </c>
      <c r="D13" s="1077"/>
      <c r="E13" s="1078"/>
      <c r="F13" s="1078"/>
      <c r="G13" s="1078"/>
      <c r="H13" s="1079"/>
      <c r="I13" s="1092" t="str">
        <f>IF(ISERROR(VLOOKUP(D13,'CMFs Fatal'!$A$3:$V$202,2,FALSE)),"",VLOOKUP(D13,'CMFs Fatal'!$A$3:$V$202,2,FALSE))</f>
        <v/>
      </c>
      <c r="J13" s="356" t="s">
        <v>336</v>
      </c>
      <c r="K13" s="311">
        <f>SUMIF('Crash Summary Worksheet'!$D:$D,'Worksheet 2a'!$J13,'Crash Summary Worksheet'!$AF:$AF)/'Worksheet 1'!$B$26</f>
        <v>0</v>
      </c>
      <c r="L13" s="308">
        <f>ROUND(K13*$Q$6,0)</f>
        <v>0</v>
      </c>
      <c r="M13" s="319" t="str">
        <f ca="1">IF(ISBLANK($D$13),"",IF(VLOOKUP($D$13,INDIRECT(VLOOKUP($J13,'Crash Types &amp; Calculations'!$M$5:$N$9,2,FALSE)),VLOOKUP(M$9,'Crash Types &amp; Calculations'!$D$5:$K$26,8,FALSE),FALSE)=1,"",VLOOKUP($D$13,INDIRECT(VLOOKUP($J13,'Crash Types &amp; Calculations'!$M$5:$N$9,2,FALSE)),VLOOKUP(M$9,'Crash Types &amp; Calculations'!$D$5:$K$26,8,FALSE),FALSE)))</f>
        <v/>
      </c>
      <c r="N13" s="320" t="str">
        <f ca="1">IF(ISBLANK($D$13),"",IF(VLOOKUP($D$13,INDIRECT(VLOOKUP($J13,'Crash Types &amp; Calculations'!$M$5:$N$9,2,FALSE)),VLOOKUP(N$9,'Crash Types &amp; Calculations'!$D$5:$K$26,8,FALSE),FALSE)=1,"",VLOOKUP($D$13,INDIRECT(VLOOKUP($J13,'Crash Types &amp; Calculations'!$M$5:$N$9,2,FALSE)),VLOOKUP(N$9,'Crash Types &amp; Calculations'!$D$5:$K$26,8,FALSE),FALSE)))</f>
        <v/>
      </c>
      <c r="O13" s="320" t="str">
        <f ca="1">IF(ISBLANK($D$13),"",IF(VLOOKUP($D$13,INDIRECT(VLOOKUP($J13,'Crash Types &amp; Calculations'!$M$5:$N$9,2,FALSE)),VLOOKUP(O$9,'Crash Types &amp; Calculations'!$D$5:$K$26,8,FALSE),FALSE)=1,"",VLOOKUP($D$13,INDIRECT(VLOOKUP($J13,'Crash Types &amp; Calculations'!$M$5:$N$9,2,FALSE)),VLOOKUP(O$9,'Crash Types &amp; Calculations'!$D$5:$K$26,8,FALSE),FALSE)))</f>
        <v/>
      </c>
      <c r="P13" s="320" t="str">
        <f ca="1">IF(ISBLANK($D$13),"",IF(VLOOKUP($D$13,INDIRECT(VLOOKUP($J13,'Crash Types &amp; Calculations'!$M$5:$N$9,2,FALSE)),VLOOKUP(P$9,'Crash Types &amp; Calculations'!$D$5:$K$26,8,FALSE),FALSE)=1,"",VLOOKUP($D$13,INDIRECT(VLOOKUP($J13,'Crash Types &amp; Calculations'!$M$5:$N$9,2,FALSE)),VLOOKUP(P$9,'Crash Types &amp; Calculations'!$D$5:$K$26,8,FALSE),FALSE)))</f>
        <v/>
      </c>
      <c r="Q13" s="320" t="str">
        <f ca="1">IF(ISBLANK($D$13),"",IF(VLOOKUP($D$13,INDIRECT(VLOOKUP($J13,'Crash Types &amp; Calculations'!$M$5:$N$9,2,FALSE)),VLOOKUP(Q$9,'Crash Types &amp; Calculations'!$D$5:$K$26,8,FALSE),FALSE)=1,"",VLOOKUP($D$13,INDIRECT(VLOOKUP($J13,'Crash Types &amp; Calculations'!$M$5:$N$9,2,FALSE)),VLOOKUP(Q$9,'Crash Types &amp; Calculations'!$D$5:$K$26,8,FALSE),FALSE)))</f>
        <v/>
      </c>
      <c r="R13" s="320" t="str">
        <f ca="1">IF(ISBLANK($D$13),"",IF(VLOOKUP($D$13,INDIRECT(VLOOKUP($J13,'Crash Types &amp; Calculations'!$M$5:$N$9,2,FALSE)),VLOOKUP(R$9,'Crash Types &amp; Calculations'!$D$5:$K$26,8,FALSE),FALSE)=1,"",VLOOKUP($D$13,INDIRECT(VLOOKUP($J13,'Crash Types &amp; Calculations'!$M$5:$N$9,2,FALSE)),VLOOKUP(R$9,'Crash Types &amp; Calculations'!$D$5:$K$26,8,FALSE),FALSE)))</f>
        <v/>
      </c>
      <c r="S13" s="320" t="str">
        <f ca="1">IF(ISBLANK($D$13),"",IF(VLOOKUP($D$13,INDIRECT(VLOOKUP($J13,'Crash Types &amp; Calculations'!$M$5:$N$9,2,FALSE)),VLOOKUP(S$9,'Crash Types &amp; Calculations'!$D$5:$K$26,8,FALSE),FALSE)=1,"",VLOOKUP($D$13,INDIRECT(VLOOKUP($J13,'Crash Types &amp; Calculations'!$M$5:$N$9,2,FALSE)),VLOOKUP(S$9,'Crash Types &amp; Calculations'!$D$5:$K$26,8,FALSE),FALSE)))</f>
        <v/>
      </c>
      <c r="T13" s="320" t="str">
        <f ca="1">IF(ISBLANK($D$13),"",IF(VLOOKUP($D$13,INDIRECT(VLOOKUP($J13,'Crash Types &amp; Calculations'!$M$5:$N$9,2,FALSE)),VLOOKUP(T$9,'Crash Types &amp; Calculations'!$D$5:$K$26,8,FALSE),FALSE)=1,"",VLOOKUP($D$13,INDIRECT(VLOOKUP($J13,'Crash Types &amp; Calculations'!$M$5:$N$9,2,FALSE)),VLOOKUP(T$9,'Crash Types &amp; Calculations'!$D$5:$K$26,8,FALSE),FALSE)))</f>
        <v/>
      </c>
      <c r="U13" s="320" t="str">
        <f ca="1">IF(ISBLANK($D$13),"",IF(VLOOKUP($D$13,INDIRECT(VLOOKUP($J13,'Crash Types &amp; Calculations'!$M$5:$N$9,2,FALSE)),VLOOKUP(U$9,'Crash Types &amp; Calculations'!$D$5:$K$26,8,FALSE),FALSE)=1,"",VLOOKUP($D$13,INDIRECT(VLOOKUP($J13,'Crash Types &amp; Calculations'!$M$5:$N$9,2,FALSE)),VLOOKUP(U$9,'Crash Types &amp; Calculations'!$D$5:$K$26,8,FALSE),FALSE)))</f>
        <v/>
      </c>
      <c r="V13" s="320" t="str">
        <f ca="1">IF(ISBLANK($D$13),"",IF(VLOOKUP($D$13,INDIRECT(VLOOKUP($J13,'Crash Types &amp; Calculations'!$M$5:$N$9,2,FALSE)),VLOOKUP(V$9,'Crash Types &amp; Calculations'!$D$5:$K$26,8,FALSE),FALSE)=1,"",VLOOKUP($D$13,INDIRECT(VLOOKUP($J13,'Crash Types &amp; Calculations'!$M$5:$N$9,2,FALSE)),VLOOKUP(V$9,'Crash Types &amp; Calculations'!$D$5:$K$26,8,FALSE),FALSE)))</f>
        <v/>
      </c>
      <c r="W13" s="320" t="str">
        <f ca="1">IF(ISBLANK($D$13),"",IF(VLOOKUP($D$13,INDIRECT(VLOOKUP($J13,'Crash Types &amp; Calculations'!$M$5:$N$9,2,FALSE)),VLOOKUP(W$9,'Crash Types &amp; Calculations'!$D$5:$K$26,8,FALSE),FALSE)=1,"",VLOOKUP($D$13,INDIRECT(VLOOKUP($J13,'Crash Types &amp; Calculations'!$M$5:$N$9,2,FALSE)),VLOOKUP(W$9,'Crash Types &amp; Calculations'!$D$5:$K$26,8,FALSE),FALSE)))</f>
        <v/>
      </c>
      <c r="X13" s="570" t="str">
        <f ca="1">IF(ISBLANK($D$13),"",IF(VLOOKUP($D$13,INDIRECT(VLOOKUP($J13,'Crash Types &amp; Calculations'!$M$5:$N$9,2,FALSE)),VLOOKUP(X$9,'Crash Types &amp; Calculations'!$D$5:$K$26,8,FALSE),FALSE)=1,"",VLOOKUP($D$13,INDIRECT(VLOOKUP($J13,'Crash Types &amp; Calculations'!$M$5:$N$9,2,FALSE)),VLOOKUP(X$9,'Crash Types &amp; Calculations'!$D$5:$K$26,8,FALSE),FALSE)))</f>
        <v/>
      </c>
      <c r="Y13" s="319" t="str">
        <f ca="1">IF(ISBLANK($D$13),"",IF(VLOOKUP($D$13,INDIRECT(VLOOKUP($J13,'Crash Types &amp; Calculations'!$M$5:$N$9,2,FALSE)),VLOOKUP(Y$9,'Crash Types &amp; Calculations'!$D$5:$K$26,8,FALSE),FALSE)=1,"",VLOOKUP($D$13,INDIRECT(VLOOKUP($J13,'Crash Types &amp; Calculations'!$M$5:$N$9,2,FALSE)),VLOOKUP(Y$9,'Crash Types &amp; Calculations'!$D$5:$K$26,8,FALSE),FALSE)))</f>
        <v/>
      </c>
      <c r="Z13" s="321" t="str">
        <f ca="1">IF(ISBLANK($D$13),"",IF(VLOOKUP($D$13,INDIRECT(VLOOKUP($J13,'Crash Types &amp; Calculations'!$M$5:$N$9,2,FALSE)),VLOOKUP(Z$9,'Crash Types &amp; Calculations'!$D$5:$K$26,8,FALSE),FALSE)=1,"",VLOOKUP($D$13,INDIRECT(VLOOKUP($J13,'Crash Types &amp; Calculations'!$M$5:$N$9,2,FALSE)),VLOOKUP(Z$9,'Crash Types &amp; Calculations'!$D$5:$K$26,8,FALSE),FALSE)))</f>
        <v/>
      </c>
      <c r="AA13" s="319" t="str">
        <f ca="1">IF(ISBLANK($D$13),"",IF(VLOOKUP($D$13,INDIRECT(VLOOKUP($J13,'Crash Types &amp; Calculations'!$M$5:$N$9,2,FALSE)),VLOOKUP(AA$9,'Crash Types &amp; Calculations'!$D$5:$K$26,8,FALSE),FALSE)=1,"",VLOOKUP($D$13,INDIRECT(VLOOKUP($J13,'Crash Types &amp; Calculations'!$M$5:$N$9,2,FALSE)),VLOOKUP(AA$9,'Crash Types &amp; Calculations'!$D$5:$K$26,8,FALSE),FALSE)))</f>
        <v/>
      </c>
      <c r="AB13" s="320" t="str">
        <f ca="1">IF(ISBLANK($D$13),"",IF(VLOOKUP($D$13,INDIRECT(VLOOKUP($J13,'Crash Types &amp; Calculations'!$M$5:$N$9,2,FALSE)),VLOOKUP(AB$9,'Crash Types &amp; Calculations'!$D$5:$K$26,8,FALSE),FALSE)=1,"",VLOOKUP($D$13,INDIRECT(VLOOKUP($J13,'Crash Types &amp; Calculations'!$M$5:$N$9,2,FALSE)),VLOOKUP(AB$9,'Crash Types &amp; Calculations'!$D$5:$K$26,8,FALSE),FALSE)))</f>
        <v/>
      </c>
      <c r="AC13" s="321" t="str">
        <f ca="1">IF(ISBLANK($D$13),"",IF(VLOOKUP($D$13,INDIRECT(VLOOKUP($J13,'Crash Types &amp; Calculations'!$M$5:$N$9,2,FALSE)),VLOOKUP(AC$9,'Crash Types &amp; Calculations'!$D$5:$K$26,8,FALSE),FALSE)=1,"",VLOOKUP($D$13,INDIRECT(VLOOKUP($J13,'Crash Types &amp; Calculations'!$M$5:$N$9,2,FALSE)),VLOOKUP(AC$9,'Crash Types &amp; Calculations'!$D$5:$K$26,8,FALSE),FALSE)))</f>
        <v/>
      </c>
    </row>
    <row r="14" spans="2:29" s="318" customFormat="1" ht="17.100000000000001" customHeight="1" thickBot="1" x14ac:dyDescent="0.3">
      <c r="B14" s="1020"/>
      <c r="C14" s="1064"/>
      <c r="D14" s="1080"/>
      <c r="E14" s="1081"/>
      <c r="F14" s="1081"/>
      <c r="G14" s="1081"/>
      <c r="H14" s="1082"/>
      <c r="I14" s="1093"/>
      <c r="J14" s="357" t="s">
        <v>337</v>
      </c>
      <c r="K14" s="312">
        <f>SUMIF('Crash Summary Worksheet'!$D:$D,'Worksheet 2a'!$J14,'Crash Summary Worksheet'!$AF:$AF)/'Worksheet 1'!$B$26</f>
        <v>0</v>
      </c>
      <c r="L14" s="309">
        <f>ROUND(K14*$S$6,0)</f>
        <v>0</v>
      </c>
      <c r="M14" s="322" t="str">
        <f ca="1">IF(ISBLANK($D$13),"",IF(VLOOKUP($D$13,INDIRECT(VLOOKUP($J14,'Crash Types &amp; Calculations'!$M$5:$N$9,2,FALSE)),VLOOKUP(M$9,'Crash Types &amp; Calculations'!$D$5:$K$26,8,FALSE),FALSE)=1,"",VLOOKUP($D$13,INDIRECT(VLOOKUP($J14,'Crash Types &amp; Calculations'!$M$5:$N$9,2,FALSE)),VLOOKUP(M$9,'Crash Types &amp; Calculations'!$D$5:$K$26,8,FALSE),FALSE)))</f>
        <v/>
      </c>
      <c r="N14" s="323" t="str">
        <f ca="1">IF(ISBLANK($D$13),"",IF(VLOOKUP($D$13,INDIRECT(VLOOKUP($J14,'Crash Types &amp; Calculations'!$M$5:$N$9,2,FALSE)),VLOOKUP(N$9,'Crash Types &amp; Calculations'!$D$5:$K$26,8,FALSE),FALSE)=1,"",VLOOKUP($D$13,INDIRECT(VLOOKUP($J14,'Crash Types &amp; Calculations'!$M$5:$N$9,2,FALSE)),VLOOKUP(N$9,'Crash Types &amp; Calculations'!$D$5:$K$26,8,FALSE),FALSE)))</f>
        <v/>
      </c>
      <c r="O14" s="323" t="str">
        <f ca="1">IF(ISBLANK($D$13),"",IF(VLOOKUP($D$13,INDIRECT(VLOOKUP($J14,'Crash Types &amp; Calculations'!$M$5:$N$9,2,FALSE)),VLOOKUP(O$9,'Crash Types &amp; Calculations'!$D$5:$K$26,8,FALSE),FALSE)=1,"",VLOOKUP($D$13,INDIRECT(VLOOKUP($J14,'Crash Types &amp; Calculations'!$M$5:$N$9,2,FALSE)),VLOOKUP(O$9,'Crash Types &amp; Calculations'!$D$5:$K$26,8,FALSE),FALSE)))</f>
        <v/>
      </c>
      <c r="P14" s="323" t="str">
        <f ca="1">IF(ISBLANK($D$13),"",IF(VLOOKUP($D$13,INDIRECT(VLOOKUP($J14,'Crash Types &amp; Calculations'!$M$5:$N$9,2,FALSE)),VLOOKUP(P$9,'Crash Types &amp; Calculations'!$D$5:$K$26,8,FALSE),FALSE)=1,"",VLOOKUP($D$13,INDIRECT(VLOOKUP($J14,'Crash Types &amp; Calculations'!$M$5:$N$9,2,FALSE)),VLOOKUP(P$9,'Crash Types &amp; Calculations'!$D$5:$K$26,8,FALSE),FALSE)))</f>
        <v/>
      </c>
      <c r="Q14" s="323" t="str">
        <f ca="1">IF(ISBLANK($D$13),"",IF(VLOOKUP($D$13,INDIRECT(VLOOKUP($J14,'Crash Types &amp; Calculations'!$M$5:$N$9,2,FALSE)),VLOOKUP(Q$9,'Crash Types &amp; Calculations'!$D$5:$K$26,8,FALSE),FALSE)=1,"",VLOOKUP($D$13,INDIRECT(VLOOKUP($J14,'Crash Types &amp; Calculations'!$M$5:$N$9,2,FALSE)),VLOOKUP(Q$9,'Crash Types &amp; Calculations'!$D$5:$K$26,8,FALSE),FALSE)))</f>
        <v/>
      </c>
      <c r="R14" s="323" t="str">
        <f ca="1">IF(ISBLANK($D$13),"",IF(VLOOKUP($D$13,INDIRECT(VLOOKUP($J14,'Crash Types &amp; Calculations'!$M$5:$N$9,2,FALSE)),VLOOKUP(R$9,'Crash Types &amp; Calculations'!$D$5:$K$26,8,FALSE),FALSE)=1,"",VLOOKUP($D$13,INDIRECT(VLOOKUP($J14,'Crash Types &amp; Calculations'!$M$5:$N$9,2,FALSE)),VLOOKUP(R$9,'Crash Types &amp; Calculations'!$D$5:$K$26,8,FALSE),FALSE)))</f>
        <v/>
      </c>
      <c r="S14" s="323" t="str">
        <f ca="1">IF(ISBLANK($D$13),"",IF(VLOOKUP($D$13,INDIRECT(VLOOKUP($J14,'Crash Types &amp; Calculations'!$M$5:$N$9,2,FALSE)),VLOOKUP(S$9,'Crash Types &amp; Calculations'!$D$5:$K$26,8,FALSE),FALSE)=1,"",VLOOKUP($D$13,INDIRECT(VLOOKUP($J14,'Crash Types &amp; Calculations'!$M$5:$N$9,2,FALSE)),VLOOKUP(S$9,'Crash Types &amp; Calculations'!$D$5:$K$26,8,FALSE),FALSE)))</f>
        <v/>
      </c>
      <c r="T14" s="323" t="str">
        <f ca="1">IF(ISBLANK($D$13),"",IF(VLOOKUP($D$13,INDIRECT(VLOOKUP($J14,'Crash Types &amp; Calculations'!$M$5:$N$9,2,FALSE)),VLOOKUP(T$9,'Crash Types &amp; Calculations'!$D$5:$K$26,8,FALSE),FALSE)=1,"",VLOOKUP($D$13,INDIRECT(VLOOKUP($J14,'Crash Types &amp; Calculations'!$M$5:$N$9,2,FALSE)),VLOOKUP(T$9,'Crash Types &amp; Calculations'!$D$5:$K$26,8,FALSE),FALSE)))</f>
        <v/>
      </c>
      <c r="U14" s="323" t="str">
        <f ca="1">IF(ISBLANK($D$13),"",IF(VLOOKUP($D$13,INDIRECT(VLOOKUP($J14,'Crash Types &amp; Calculations'!$M$5:$N$9,2,FALSE)),VLOOKUP(U$9,'Crash Types &amp; Calculations'!$D$5:$K$26,8,FALSE),FALSE)=1,"",VLOOKUP($D$13,INDIRECT(VLOOKUP($J14,'Crash Types &amp; Calculations'!$M$5:$N$9,2,FALSE)),VLOOKUP(U$9,'Crash Types &amp; Calculations'!$D$5:$K$26,8,FALSE),FALSE)))</f>
        <v/>
      </c>
      <c r="V14" s="323" t="str">
        <f ca="1">IF(ISBLANK($D$13),"",IF(VLOOKUP($D$13,INDIRECT(VLOOKUP($J14,'Crash Types &amp; Calculations'!$M$5:$N$9,2,FALSE)),VLOOKUP(V$9,'Crash Types &amp; Calculations'!$D$5:$K$26,8,FALSE),FALSE)=1,"",VLOOKUP($D$13,INDIRECT(VLOOKUP($J14,'Crash Types &amp; Calculations'!$M$5:$N$9,2,FALSE)),VLOOKUP(V$9,'Crash Types &amp; Calculations'!$D$5:$K$26,8,FALSE),FALSE)))</f>
        <v/>
      </c>
      <c r="W14" s="323" t="str">
        <f ca="1">IF(ISBLANK($D$13),"",IF(VLOOKUP($D$13,INDIRECT(VLOOKUP($J14,'Crash Types &amp; Calculations'!$M$5:$N$9,2,FALSE)),VLOOKUP(W$9,'Crash Types &amp; Calculations'!$D$5:$K$26,8,FALSE),FALSE)=1,"",VLOOKUP($D$13,INDIRECT(VLOOKUP($J14,'Crash Types &amp; Calculations'!$M$5:$N$9,2,FALSE)),VLOOKUP(W$9,'Crash Types &amp; Calculations'!$D$5:$K$26,8,FALSE),FALSE)))</f>
        <v/>
      </c>
      <c r="X14" s="571" t="str">
        <f ca="1">IF(ISBLANK($D$13),"",IF(VLOOKUP($D$13,INDIRECT(VLOOKUP($J14,'Crash Types &amp; Calculations'!$M$5:$N$9,2,FALSE)),VLOOKUP(X$9,'Crash Types &amp; Calculations'!$D$5:$K$26,8,FALSE),FALSE)=1,"",VLOOKUP($D$13,INDIRECT(VLOOKUP($J14,'Crash Types &amp; Calculations'!$M$5:$N$9,2,FALSE)),VLOOKUP(X$9,'Crash Types &amp; Calculations'!$D$5:$K$26,8,FALSE),FALSE)))</f>
        <v/>
      </c>
      <c r="Y14" s="322" t="str">
        <f ca="1">IF(ISBLANK($D$13),"",IF(VLOOKUP($D$13,INDIRECT(VLOOKUP($J14,'Crash Types &amp; Calculations'!$M$5:$N$9,2,FALSE)),VLOOKUP(Y$9,'Crash Types &amp; Calculations'!$D$5:$K$26,8,FALSE),FALSE)=1,"",VLOOKUP($D$13,INDIRECT(VLOOKUP($J14,'Crash Types &amp; Calculations'!$M$5:$N$9,2,FALSE)),VLOOKUP(Y$9,'Crash Types &amp; Calculations'!$D$5:$K$26,8,FALSE),FALSE)))</f>
        <v/>
      </c>
      <c r="Z14" s="324" t="str">
        <f ca="1">IF(ISBLANK($D$13),"",IF(VLOOKUP($D$13,INDIRECT(VLOOKUP($J14,'Crash Types &amp; Calculations'!$M$5:$N$9,2,FALSE)),VLOOKUP(Z$9,'Crash Types &amp; Calculations'!$D$5:$K$26,8,FALSE),FALSE)=1,"",VLOOKUP($D$13,INDIRECT(VLOOKUP($J14,'Crash Types &amp; Calculations'!$M$5:$N$9,2,FALSE)),VLOOKUP(Z$9,'Crash Types &amp; Calculations'!$D$5:$K$26,8,FALSE),FALSE)))</f>
        <v/>
      </c>
      <c r="AA14" s="322" t="str">
        <f ca="1">IF(ISBLANK($D$13),"",IF(VLOOKUP($D$13,INDIRECT(VLOOKUP($J14,'Crash Types &amp; Calculations'!$M$5:$N$9,2,FALSE)),VLOOKUP(AA$9,'Crash Types &amp; Calculations'!$D$5:$K$26,8,FALSE),FALSE)=1,"",VLOOKUP($D$13,INDIRECT(VLOOKUP($J14,'Crash Types &amp; Calculations'!$M$5:$N$9,2,FALSE)),VLOOKUP(AA$9,'Crash Types &amp; Calculations'!$D$5:$K$26,8,FALSE),FALSE)))</f>
        <v/>
      </c>
      <c r="AB14" s="323" t="str">
        <f ca="1">IF(ISBLANK($D$13),"",IF(VLOOKUP($D$13,INDIRECT(VLOOKUP($J14,'Crash Types &amp; Calculations'!$M$5:$N$9,2,FALSE)),VLOOKUP(AB$9,'Crash Types &amp; Calculations'!$D$5:$K$26,8,FALSE),FALSE)=1,"",VLOOKUP($D$13,INDIRECT(VLOOKUP($J14,'Crash Types &amp; Calculations'!$M$5:$N$9,2,FALSE)),VLOOKUP(AB$9,'Crash Types &amp; Calculations'!$D$5:$K$26,8,FALSE),FALSE)))</f>
        <v/>
      </c>
      <c r="AC14" s="324" t="str">
        <f ca="1">IF(ISBLANK($D$13),"",IF(VLOOKUP($D$13,INDIRECT(VLOOKUP($J14,'Crash Types &amp; Calculations'!$M$5:$N$9,2,FALSE)),VLOOKUP(AC$9,'Crash Types &amp; Calculations'!$D$5:$K$26,8,FALSE),FALSE)=1,"",VLOOKUP($D$13,INDIRECT(VLOOKUP($J14,'Crash Types &amp; Calculations'!$M$5:$N$9,2,FALSE)),VLOOKUP(AC$9,'Crash Types &amp; Calculations'!$D$5:$K$26,8,FALSE),FALSE)))</f>
        <v/>
      </c>
    </row>
    <row r="15" spans="2:29" s="318" customFormat="1" ht="17.100000000000001" customHeight="1" thickBot="1" x14ac:dyDescent="0.3">
      <c r="B15" s="1020"/>
      <c r="C15" s="1064"/>
      <c r="D15" s="534"/>
      <c r="E15" s="330"/>
      <c r="F15" s="330"/>
      <c r="G15" s="330"/>
      <c r="H15" s="330"/>
      <c r="I15" s="212"/>
      <c r="J15" s="357" t="s">
        <v>338</v>
      </c>
      <c r="K15" s="312">
        <f>SUMIF('Crash Summary Worksheet'!$D:$D,'Worksheet 2a'!$J15,'Crash Summary Worksheet'!$AF:$AF)/'Worksheet 1'!$B$26</f>
        <v>0</v>
      </c>
      <c r="L15" s="309">
        <f>ROUND(K15*$U$6,0)</f>
        <v>0</v>
      </c>
      <c r="M15" s="322" t="str">
        <f ca="1">IF(ISBLANK($D$13),"",IF(VLOOKUP($D$13,INDIRECT(VLOOKUP($J15,'Crash Types &amp; Calculations'!$M$5:$N$9,2,FALSE)),VLOOKUP(M$9,'Crash Types &amp; Calculations'!$D$5:$K$26,8,FALSE),FALSE)=1,"",VLOOKUP($D$13,INDIRECT(VLOOKUP($J15,'Crash Types &amp; Calculations'!$M$5:$N$9,2,FALSE)),VLOOKUP(M$9,'Crash Types &amp; Calculations'!$D$5:$K$26,8,FALSE),FALSE)))</f>
        <v/>
      </c>
      <c r="N15" s="323" t="str">
        <f ca="1">IF(ISBLANK($D$13),"",IF(VLOOKUP($D$13,INDIRECT(VLOOKUP($J15,'Crash Types &amp; Calculations'!$M$5:$N$9,2,FALSE)),VLOOKUP(N$9,'Crash Types &amp; Calculations'!$D$5:$K$26,8,FALSE),FALSE)=1,"",VLOOKUP($D$13,INDIRECT(VLOOKUP($J15,'Crash Types &amp; Calculations'!$M$5:$N$9,2,FALSE)),VLOOKUP(N$9,'Crash Types &amp; Calculations'!$D$5:$K$26,8,FALSE),FALSE)))</f>
        <v/>
      </c>
      <c r="O15" s="323" t="str">
        <f ca="1">IF(ISBLANK($D$13),"",IF(VLOOKUP($D$13,INDIRECT(VLOOKUP($J15,'Crash Types &amp; Calculations'!$M$5:$N$9,2,FALSE)),VLOOKUP(O$9,'Crash Types &amp; Calculations'!$D$5:$K$26,8,FALSE),FALSE)=1,"",VLOOKUP($D$13,INDIRECT(VLOOKUP($J15,'Crash Types &amp; Calculations'!$M$5:$N$9,2,FALSE)),VLOOKUP(O$9,'Crash Types &amp; Calculations'!$D$5:$K$26,8,FALSE),FALSE)))</f>
        <v/>
      </c>
      <c r="P15" s="323" t="str">
        <f ca="1">IF(ISBLANK($D$13),"",IF(VLOOKUP($D$13,INDIRECT(VLOOKUP($J15,'Crash Types &amp; Calculations'!$M$5:$N$9,2,FALSE)),VLOOKUP(P$9,'Crash Types &amp; Calculations'!$D$5:$K$26,8,FALSE),FALSE)=1,"",VLOOKUP($D$13,INDIRECT(VLOOKUP($J15,'Crash Types &amp; Calculations'!$M$5:$N$9,2,FALSE)),VLOOKUP(P$9,'Crash Types &amp; Calculations'!$D$5:$K$26,8,FALSE),FALSE)))</f>
        <v/>
      </c>
      <c r="Q15" s="323" t="str">
        <f ca="1">IF(ISBLANK($D$13),"",IF(VLOOKUP($D$13,INDIRECT(VLOOKUP($J15,'Crash Types &amp; Calculations'!$M$5:$N$9,2,FALSE)),VLOOKUP(Q$9,'Crash Types &amp; Calculations'!$D$5:$K$26,8,FALSE),FALSE)=1,"",VLOOKUP($D$13,INDIRECT(VLOOKUP($J15,'Crash Types &amp; Calculations'!$M$5:$N$9,2,FALSE)),VLOOKUP(Q$9,'Crash Types &amp; Calculations'!$D$5:$K$26,8,FALSE),FALSE)))</f>
        <v/>
      </c>
      <c r="R15" s="323" t="str">
        <f ca="1">IF(ISBLANK($D$13),"",IF(VLOOKUP($D$13,INDIRECT(VLOOKUP($J15,'Crash Types &amp; Calculations'!$M$5:$N$9,2,FALSE)),VLOOKUP(R$9,'Crash Types &amp; Calculations'!$D$5:$K$26,8,FALSE),FALSE)=1,"",VLOOKUP($D$13,INDIRECT(VLOOKUP($J15,'Crash Types &amp; Calculations'!$M$5:$N$9,2,FALSE)),VLOOKUP(R$9,'Crash Types &amp; Calculations'!$D$5:$K$26,8,FALSE),FALSE)))</f>
        <v/>
      </c>
      <c r="S15" s="323" t="str">
        <f ca="1">IF(ISBLANK($D$13),"",IF(VLOOKUP($D$13,INDIRECT(VLOOKUP($J15,'Crash Types &amp; Calculations'!$M$5:$N$9,2,FALSE)),VLOOKUP(S$9,'Crash Types &amp; Calculations'!$D$5:$K$26,8,FALSE),FALSE)=1,"",VLOOKUP($D$13,INDIRECT(VLOOKUP($J15,'Crash Types &amp; Calculations'!$M$5:$N$9,2,FALSE)),VLOOKUP(S$9,'Crash Types &amp; Calculations'!$D$5:$K$26,8,FALSE),FALSE)))</f>
        <v/>
      </c>
      <c r="T15" s="323" t="str">
        <f ca="1">IF(ISBLANK($D$13),"",IF(VLOOKUP($D$13,INDIRECT(VLOOKUP($J15,'Crash Types &amp; Calculations'!$M$5:$N$9,2,FALSE)),VLOOKUP(T$9,'Crash Types &amp; Calculations'!$D$5:$K$26,8,FALSE),FALSE)=1,"",VLOOKUP($D$13,INDIRECT(VLOOKUP($J15,'Crash Types &amp; Calculations'!$M$5:$N$9,2,FALSE)),VLOOKUP(T$9,'Crash Types &amp; Calculations'!$D$5:$K$26,8,FALSE),FALSE)))</f>
        <v/>
      </c>
      <c r="U15" s="323" t="str">
        <f ca="1">IF(ISBLANK($D$13),"",IF(VLOOKUP($D$13,INDIRECT(VLOOKUP($J15,'Crash Types &amp; Calculations'!$M$5:$N$9,2,FALSE)),VLOOKUP(U$9,'Crash Types &amp; Calculations'!$D$5:$K$26,8,FALSE),FALSE)=1,"",VLOOKUP($D$13,INDIRECT(VLOOKUP($J15,'Crash Types &amp; Calculations'!$M$5:$N$9,2,FALSE)),VLOOKUP(U$9,'Crash Types &amp; Calculations'!$D$5:$K$26,8,FALSE),FALSE)))</f>
        <v/>
      </c>
      <c r="V15" s="323" t="str">
        <f ca="1">IF(ISBLANK($D$13),"",IF(VLOOKUP($D$13,INDIRECT(VLOOKUP($J15,'Crash Types &amp; Calculations'!$M$5:$N$9,2,FALSE)),VLOOKUP(V$9,'Crash Types &amp; Calculations'!$D$5:$K$26,8,FALSE),FALSE)=1,"",VLOOKUP($D$13,INDIRECT(VLOOKUP($J15,'Crash Types &amp; Calculations'!$M$5:$N$9,2,FALSE)),VLOOKUP(V$9,'Crash Types &amp; Calculations'!$D$5:$K$26,8,FALSE),FALSE)))</f>
        <v/>
      </c>
      <c r="W15" s="323" t="str">
        <f ca="1">IF(ISBLANK($D$13),"",IF(VLOOKUP($D$13,INDIRECT(VLOOKUP($J15,'Crash Types &amp; Calculations'!$M$5:$N$9,2,FALSE)),VLOOKUP(W$9,'Crash Types &amp; Calculations'!$D$5:$K$26,8,FALSE),FALSE)=1,"",VLOOKUP($D$13,INDIRECT(VLOOKUP($J15,'Crash Types &amp; Calculations'!$M$5:$N$9,2,FALSE)),VLOOKUP(W$9,'Crash Types &amp; Calculations'!$D$5:$K$26,8,FALSE),FALSE)))</f>
        <v/>
      </c>
      <c r="X15" s="571" t="str">
        <f ca="1">IF(ISBLANK($D$13),"",IF(VLOOKUP($D$13,INDIRECT(VLOOKUP($J15,'Crash Types &amp; Calculations'!$M$5:$N$9,2,FALSE)),VLOOKUP(X$9,'Crash Types &amp; Calculations'!$D$5:$K$26,8,FALSE),FALSE)=1,"",VLOOKUP($D$13,INDIRECT(VLOOKUP($J15,'Crash Types &amp; Calculations'!$M$5:$N$9,2,FALSE)),VLOOKUP(X$9,'Crash Types &amp; Calculations'!$D$5:$K$26,8,FALSE),FALSE)))</f>
        <v/>
      </c>
      <c r="Y15" s="322" t="str">
        <f ca="1">IF(ISBLANK($D$13),"",IF(VLOOKUP($D$13,INDIRECT(VLOOKUP($J15,'Crash Types &amp; Calculations'!$M$5:$N$9,2,FALSE)),VLOOKUP(Y$9,'Crash Types &amp; Calculations'!$D$5:$K$26,8,FALSE),FALSE)=1,"",VLOOKUP($D$13,INDIRECT(VLOOKUP($J15,'Crash Types &amp; Calculations'!$M$5:$N$9,2,FALSE)),VLOOKUP(Y$9,'Crash Types &amp; Calculations'!$D$5:$K$26,8,FALSE),FALSE)))</f>
        <v/>
      </c>
      <c r="Z15" s="324" t="str">
        <f ca="1">IF(ISBLANK($D$13),"",IF(VLOOKUP($D$13,INDIRECT(VLOOKUP($J15,'Crash Types &amp; Calculations'!$M$5:$N$9,2,FALSE)),VLOOKUP(Z$9,'Crash Types &amp; Calculations'!$D$5:$K$26,8,FALSE),FALSE)=1,"",VLOOKUP($D$13,INDIRECT(VLOOKUP($J15,'Crash Types &amp; Calculations'!$M$5:$N$9,2,FALSE)),VLOOKUP(Z$9,'Crash Types &amp; Calculations'!$D$5:$K$26,8,FALSE),FALSE)))</f>
        <v/>
      </c>
      <c r="AA15" s="322" t="str">
        <f ca="1">IF(ISBLANK($D$13),"",IF(VLOOKUP($D$13,INDIRECT(VLOOKUP($J15,'Crash Types &amp; Calculations'!$M$5:$N$9,2,FALSE)),VLOOKUP(AA$9,'Crash Types &amp; Calculations'!$D$5:$K$26,8,FALSE),FALSE)=1,"",VLOOKUP($D$13,INDIRECT(VLOOKUP($J15,'Crash Types &amp; Calculations'!$M$5:$N$9,2,FALSE)),VLOOKUP(AA$9,'Crash Types &amp; Calculations'!$D$5:$K$26,8,FALSE),FALSE)))</f>
        <v/>
      </c>
      <c r="AB15" s="323" t="str">
        <f ca="1">IF(ISBLANK($D$13),"",IF(VLOOKUP($D$13,INDIRECT(VLOOKUP($J15,'Crash Types &amp; Calculations'!$M$5:$N$9,2,FALSE)),VLOOKUP(AB$9,'Crash Types &amp; Calculations'!$D$5:$K$26,8,FALSE),FALSE)=1,"",VLOOKUP($D$13,INDIRECT(VLOOKUP($J15,'Crash Types &amp; Calculations'!$M$5:$N$9,2,FALSE)),VLOOKUP(AB$9,'Crash Types &amp; Calculations'!$D$5:$K$26,8,FALSE),FALSE)))</f>
        <v/>
      </c>
      <c r="AC15" s="324" t="str">
        <f ca="1">IF(ISBLANK($D$13),"",IF(VLOOKUP($D$13,INDIRECT(VLOOKUP($J15,'Crash Types &amp; Calculations'!$M$5:$N$9,2,FALSE)),VLOOKUP(AC$9,'Crash Types &amp; Calculations'!$D$5:$K$26,8,FALSE),FALSE)=1,"",VLOOKUP($D$13,INDIRECT(VLOOKUP($J15,'Crash Types &amp; Calculations'!$M$5:$N$9,2,FALSE)),VLOOKUP(AC$9,'Crash Types &amp; Calculations'!$D$5:$K$26,8,FALSE),FALSE)))</f>
        <v/>
      </c>
    </row>
    <row r="16" spans="2:29" s="318" customFormat="1" ht="17.100000000000001" customHeight="1" thickBot="1" x14ac:dyDescent="0.3">
      <c r="B16" s="1020"/>
      <c r="C16" s="1064"/>
      <c r="D16" s="534"/>
      <c r="E16" s="1023" t="s">
        <v>442</v>
      </c>
      <c r="F16" s="1024"/>
      <c r="G16" s="1024"/>
      <c r="H16" s="1025"/>
      <c r="I16" s="212"/>
      <c r="J16" s="357" t="s">
        <v>339</v>
      </c>
      <c r="K16" s="312">
        <f>SUMIF('Crash Summary Worksheet'!$D:$D,'Worksheet 2a'!$J16,'Crash Summary Worksheet'!$AF:$AF)/'Worksheet 1'!$B$26</f>
        <v>0</v>
      </c>
      <c r="L16" s="309">
        <f>ROUND(K16*$W$6,0)</f>
        <v>0</v>
      </c>
      <c r="M16" s="322" t="str">
        <f ca="1">IF(ISBLANK($D$13),"",IF(VLOOKUP($D$13,INDIRECT(VLOOKUP($J16,'Crash Types &amp; Calculations'!$M$5:$N$9,2,FALSE)),VLOOKUP(M$9,'Crash Types &amp; Calculations'!$D$5:$K$26,8,FALSE),FALSE)=1,"",VLOOKUP($D$13,INDIRECT(VLOOKUP($J16,'Crash Types &amp; Calculations'!$M$5:$N$9,2,FALSE)),VLOOKUP(M$9,'Crash Types &amp; Calculations'!$D$5:$K$26,8,FALSE),FALSE)))</f>
        <v/>
      </c>
      <c r="N16" s="323" t="str">
        <f ca="1">IF(ISBLANK($D$13),"",IF(VLOOKUP($D$13,INDIRECT(VLOOKUP($J16,'Crash Types &amp; Calculations'!$M$5:$N$9,2,FALSE)),VLOOKUP(N$9,'Crash Types &amp; Calculations'!$D$5:$K$26,8,FALSE),FALSE)=1,"",VLOOKUP($D$13,INDIRECT(VLOOKUP($J16,'Crash Types &amp; Calculations'!$M$5:$N$9,2,FALSE)),VLOOKUP(N$9,'Crash Types &amp; Calculations'!$D$5:$K$26,8,FALSE),FALSE)))</f>
        <v/>
      </c>
      <c r="O16" s="323" t="str">
        <f ca="1">IF(ISBLANK($D$13),"",IF(VLOOKUP($D$13,INDIRECT(VLOOKUP($J16,'Crash Types &amp; Calculations'!$M$5:$N$9,2,FALSE)),VLOOKUP(O$9,'Crash Types &amp; Calculations'!$D$5:$K$26,8,FALSE),FALSE)=1,"",VLOOKUP($D$13,INDIRECT(VLOOKUP($J16,'Crash Types &amp; Calculations'!$M$5:$N$9,2,FALSE)),VLOOKUP(O$9,'Crash Types &amp; Calculations'!$D$5:$K$26,8,FALSE),FALSE)))</f>
        <v/>
      </c>
      <c r="P16" s="323" t="str">
        <f ca="1">IF(ISBLANK($D$13),"",IF(VLOOKUP($D$13,INDIRECT(VLOOKUP($J16,'Crash Types &amp; Calculations'!$M$5:$N$9,2,FALSE)),VLOOKUP(P$9,'Crash Types &amp; Calculations'!$D$5:$K$26,8,FALSE),FALSE)=1,"",VLOOKUP($D$13,INDIRECT(VLOOKUP($J16,'Crash Types &amp; Calculations'!$M$5:$N$9,2,FALSE)),VLOOKUP(P$9,'Crash Types &amp; Calculations'!$D$5:$K$26,8,FALSE),FALSE)))</f>
        <v/>
      </c>
      <c r="Q16" s="323" t="str">
        <f ca="1">IF(ISBLANK($D$13),"",IF(VLOOKUP($D$13,INDIRECT(VLOOKUP($J16,'Crash Types &amp; Calculations'!$M$5:$N$9,2,FALSE)),VLOOKUP(Q$9,'Crash Types &amp; Calculations'!$D$5:$K$26,8,FALSE),FALSE)=1,"",VLOOKUP($D$13,INDIRECT(VLOOKUP($J16,'Crash Types &amp; Calculations'!$M$5:$N$9,2,FALSE)),VLOOKUP(Q$9,'Crash Types &amp; Calculations'!$D$5:$K$26,8,FALSE),FALSE)))</f>
        <v/>
      </c>
      <c r="R16" s="323" t="str">
        <f ca="1">IF(ISBLANK($D$13),"",IF(VLOOKUP($D$13,INDIRECT(VLOOKUP($J16,'Crash Types &amp; Calculations'!$M$5:$N$9,2,FALSE)),VLOOKUP(R$9,'Crash Types &amp; Calculations'!$D$5:$K$26,8,FALSE),FALSE)=1,"",VLOOKUP($D$13,INDIRECT(VLOOKUP($J16,'Crash Types &amp; Calculations'!$M$5:$N$9,2,FALSE)),VLOOKUP(R$9,'Crash Types &amp; Calculations'!$D$5:$K$26,8,FALSE),FALSE)))</f>
        <v/>
      </c>
      <c r="S16" s="323" t="str">
        <f ca="1">IF(ISBLANK($D$13),"",IF(VLOOKUP($D$13,INDIRECT(VLOOKUP($J16,'Crash Types &amp; Calculations'!$M$5:$N$9,2,FALSE)),VLOOKUP(S$9,'Crash Types &amp; Calculations'!$D$5:$K$26,8,FALSE),FALSE)=1,"",VLOOKUP($D$13,INDIRECT(VLOOKUP($J16,'Crash Types &amp; Calculations'!$M$5:$N$9,2,FALSE)),VLOOKUP(S$9,'Crash Types &amp; Calculations'!$D$5:$K$26,8,FALSE),FALSE)))</f>
        <v/>
      </c>
      <c r="T16" s="323" t="str">
        <f ca="1">IF(ISBLANK($D$13),"",IF(VLOOKUP($D$13,INDIRECT(VLOOKUP($J16,'Crash Types &amp; Calculations'!$M$5:$N$9,2,FALSE)),VLOOKUP(T$9,'Crash Types &amp; Calculations'!$D$5:$K$26,8,FALSE),FALSE)=1,"",VLOOKUP($D$13,INDIRECT(VLOOKUP($J16,'Crash Types &amp; Calculations'!$M$5:$N$9,2,FALSE)),VLOOKUP(T$9,'Crash Types &amp; Calculations'!$D$5:$K$26,8,FALSE),FALSE)))</f>
        <v/>
      </c>
      <c r="U16" s="323" t="str">
        <f ca="1">IF(ISBLANK($D$13),"",IF(VLOOKUP($D$13,INDIRECT(VLOOKUP($J16,'Crash Types &amp; Calculations'!$M$5:$N$9,2,FALSE)),VLOOKUP(U$9,'Crash Types &amp; Calculations'!$D$5:$K$26,8,FALSE),FALSE)=1,"",VLOOKUP($D$13,INDIRECT(VLOOKUP($J16,'Crash Types &amp; Calculations'!$M$5:$N$9,2,FALSE)),VLOOKUP(U$9,'Crash Types &amp; Calculations'!$D$5:$K$26,8,FALSE),FALSE)))</f>
        <v/>
      </c>
      <c r="V16" s="323" t="str">
        <f ca="1">IF(ISBLANK($D$13),"",IF(VLOOKUP($D$13,INDIRECT(VLOOKUP($J16,'Crash Types &amp; Calculations'!$M$5:$N$9,2,FALSE)),VLOOKUP(V$9,'Crash Types &amp; Calculations'!$D$5:$K$26,8,FALSE),FALSE)=1,"",VLOOKUP($D$13,INDIRECT(VLOOKUP($J16,'Crash Types &amp; Calculations'!$M$5:$N$9,2,FALSE)),VLOOKUP(V$9,'Crash Types &amp; Calculations'!$D$5:$K$26,8,FALSE),FALSE)))</f>
        <v/>
      </c>
      <c r="W16" s="323" t="str">
        <f ca="1">IF(ISBLANK($D$13),"",IF(VLOOKUP($D$13,INDIRECT(VLOOKUP($J16,'Crash Types &amp; Calculations'!$M$5:$N$9,2,FALSE)),VLOOKUP(W$9,'Crash Types &amp; Calculations'!$D$5:$K$26,8,FALSE),FALSE)=1,"",VLOOKUP($D$13,INDIRECT(VLOOKUP($J16,'Crash Types &amp; Calculations'!$M$5:$N$9,2,FALSE)),VLOOKUP(W$9,'Crash Types &amp; Calculations'!$D$5:$K$26,8,FALSE),FALSE)))</f>
        <v/>
      </c>
      <c r="X16" s="571" t="str">
        <f ca="1">IF(ISBLANK($D$13),"",IF(VLOOKUP($D$13,INDIRECT(VLOOKUP($J16,'Crash Types &amp; Calculations'!$M$5:$N$9,2,FALSE)),VLOOKUP(X$9,'Crash Types &amp; Calculations'!$D$5:$K$26,8,FALSE),FALSE)=1,"",VLOOKUP($D$13,INDIRECT(VLOOKUP($J16,'Crash Types &amp; Calculations'!$M$5:$N$9,2,FALSE)),VLOOKUP(X$9,'Crash Types &amp; Calculations'!$D$5:$K$26,8,FALSE),FALSE)))</f>
        <v/>
      </c>
      <c r="Y16" s="322" t="str">
        <f ca="1">IF(ISBLANK($D$13),"",IF(VLOOKUP($D$13,INDIRECT(VLOOKUP($J16,'Crash Types &amp; Calculations'!$M$5:$N$9,2,FALSE)),VLOOKUP(Y$9,'Crash Types &amp; Calculations'!$D$5:$K$26,8,FALSE),FALSE)=1,"",VLOOKUP($D$13,INDIRECT(VLOOKUP($J16,'Crash Types &amp; Calculations'!$M$5:$N$9,2,FALSE)),VLOOKUP(Y$9,'Crash Types &amp; Calculations'!$D$5:$K$26,8,FALSE),FALSE)))</f>
        <v/>
      </c>
      <c r="Z16" s="324" t="str">
        <f ca="1">IF(ISBLANK($D$13),"",IF(VLOOKUP($D$13,INDIRECT(VLOOKUP($J16,'Crash Types &amp; Calculations'!$M$5:$N$9,2,FALSE)),VLOOKUP(Z$9,'Crash Types &amp; Calculations'!$D$5:$K$26,8,FALSE),FALSE)=1,"",VLOOKUP($D$13,INDIRECT(VLOOKUP($J16,'Crash Types &amp; Calculations'!$M$5:$N$9,2,FALSE)),VLOOKUP(Z$9,'Crash Types &amp; Calculations'!$D$5:$K$26,8,FALSE),FALSE)))</f>
        <v/>
      </c>
      <c r="AA16" s="322" t="str">
        <f ca="1">IF(ISBLANK($D$13),"",IF(VLOOKUP($D$13,INDIRECT(VLOOKUP($J16,'Crash Types &amp; Calculations'!$M$5:$N$9,2,FALSE)),VLOOKUP(AA$9,'Crash Types &amp; Calculations'!$D$5:$K$26,8,FALSE),FALSE)=1,"",VLOOKUP($D$13,INDIRECT(VLOOKUP($J16,'Crash Types &amp; Calculations'!$M$5:$N$9,2,FALSE)),VLOOKUP(AA$9,'Crash Types &amp; Calculations'!$D$5:$K$26,8,FALSE),FALSE)))</f>
        <v/>
      </c>
      <c r="AB16" s="323" t="str">
        <f ca="1">IF(ISBLANK($D$13),"",IF(VLOOKUP($D$13,INDIRECT(VLOOKUP($J16,'Crash Types &amp; Calculations'!$M$5:$N$9,2,FALSE)),VLOOKUP(AB$9,'Crash Types &amp; Calculations'!$D$5:$K$26,8,FALSE),FALSE)=1,"",VLOOKUP($D$13,INDIRECT(VLOOKUP($J16,'Crash Types &amp; Calculations'!$M$5:$N$9,2,FALSE)),VLOOKUP(AB$9,'Crash Types &amp; Calculations'!$D$5:$K$26,8,FALSE),FALSE)))</f>
        <v/>
      </c>
      <c r="AC16" s="324" t="str">
        <f ca="1">IF(ISBLANK($D$13),"",IF(VLOOKUP($D$13,INDIRECT(VLOOKUP($J16,'Crash Types &amp; Calculations'!$M$5:$N$9,2,FALSE)),VLOOKUP(AC$9,'Crash Types &amp; Calculations'!$D$5:$K$26,8,FALSE),FALSE)=1,"",VLOOKUP($D$13,INDIRECT(VLOOKUP($J16,'Crash Types &amp; Calculations'!$M$5:$N$9,2,FALSE)),VLOOKUP(AC$9,'Crash Types &amp; Calculations'!$D$5:$K$26,8,FALSE),FALSE)))</f>
        <v/>
      </c>
    </row>
    <row r="17" spans="2:29" s="318" customFormat="1" ht="17.100000000000001" customHeight="1" thickBot="1" x14ac:dyDescent="0.3">
      <c r="B17" s="1020"/>
      <c r="C17" s="1064"/>
      <c r="D17" s="534"/>
      <c r="E17" s="1069" t="s">
        <v>531</v>
      </c>
      <c r="F17" s="1070"/>
      <c r="G17" s="1070"/>
      <c r="H17" s="338">
        <v>0</v>
      </c>
      <c r="I17" s="212"/>
      <c r="J17" s="358" t="s">
        <v>4</v>
      </c>
      <c r="K17" s="313">
        <f>SUMIF('Crash Summary Worksheet'!$D:$D,'Worksheet 2a'!$J17,'Crash Summary Worksheet'!$AF:$AF)/'Worksheet 1'!$B$26</f>
        <v>0</v>
      </c>
      <c r="L17" s="310">
        <f>ROUND(K17*$Y$6,0)</f>
        <v>0</v>
      </c>
      <c r="M17" s="325" t="str">
        <f ca="1">IF(ISBLANK($D$13),"",IF(VLOOKUP($D$13,INDIRECT(VLOOKUP($J17,'Crash Types &amp; Calculations'!$M$5:$N$9,2,FALSE)),VLOOKUP(M$9,'Crash Types &amp; Calculations'!$D$5:$K$26,8,FALSE),FALSE)=1,"",VLOOKUP($D$13,INDIRECT(VLOOKUP($J17,'Crash Types &amp; Calculations'!$M$5:$N$9,2,FALSE)),VLOOKUP(M$9,'Crash Types &amp; Calculations'!$D$5:$K$26,8,FALSE),FALSE)))</f>
        <v/>
      </c>
      <c r="N17" s="326" t="str">
        <f ca="1">IF(ISBLANK($D$13),"",IF(VLOOKUP($D$13,INDIRECT(VLOOKUP($J17,'Crash Types &amp; Calculations'!$M$5:$N$9,2,FALSE)),VLOOKUP(N$9,'Crash Types &amp; Calculations'!$D$5:$K$26,8,FALSE),FALSE)=1,"",VLOOKUP($D$13,INDIRECT(VLOOKUP($J17,'Crash Types &amp; Calculations'!$M$5:$N$9,2,FALSE)),VLOOKUP(N$9,'Crash Types &amp; Calculations'!$D$5:$K$26,8,FALSE),FALSE)))</f>
        <v/>
      </c>
      <c r="O17" s="326" t="str">
        <f ca="1">IF(ISBLANK($D$13),"",IF(VLOOKUP($D$13,INDIRECT(VLOOKUP($J17,'Crash Types &amp; Calculations'!$M$5:$N$9,2,FALSE)),VLOOKUP(O$9,'Crash Types &amp; Calculations'!$D$5:$K$26,8,FALSE),FALSE)=1,"",VLOOKUP($D$13,INDIRECT(VLOOKUP($J17,'Crash Types &amp; Calculations'!$M$5:$N$9,2,FALSE)),VLOOKUP(O$9,'Crash Types &amp; Calculations'!$D$5:$K$26,8,FALSE),FALSE)))</f>
        <v/>
      </c>
      <c r="P17" s="326" t="str">
        <f ca="1">IF(ISBLANK($D$13),"",IF(VLOOKUP($D$13,INDIRECT(VLOOKUP($J17,'Crash Types &amp; Calculations'!$M$5:$N$9,2,FALSE)),VLOOKUP(P$9,'Crash Types &amp; Calculations'!$D$5:$K$26,8,FALSE),FALSE)=1,"",VLOOKUP($D$13,INDIRECT(VLOOKUP($J17,'Crash Types &amp; Calculations'!$M$5:$N$9,2,FALSE)),VLOOKUP(P$9,'Crash Types &amp; Calculations'!$D$5:$K$26,8,FALSE),FALSE)))</f>
        <v/>
      </c>
      <c r="Q17" s="326" t="str">
        <f ca="1">IF(ISBLANK($D$13),"",IF(VLOOKUP($D$13,INDIRECT(VLOOKUP($J17,'Crash Types &amp; Calculations'!$M$5:$N$9,2,FALSE)),VLOOKUP(Q$9,'Crash Types &amp; Calculations'!$D$5:$K$26,8,FALSE),FALSE)=1,"",VLOOKUP($D$13,INDIRECT(VLOOKUP($J17,'Crash Types &amp; Calculations'!$M$5:$N$9,2,FALSE)),VLOOKUP(Q$9,'Crash Types &amp; Calculations'!$D$5:$K$26,8,FALSE),FALSE)))</f>
        <v/>
      </c>
      <c r="R17" s="326" t="str">
        <f ca="1">IF(ISBLANK($D$13),"",IF(VLOOKUP($D$13,INDIRECT(VLOOKUP($J17,'Crash Types &amp; Calculations'!$M$5:$N$9,2,FALSE)),VLOOKUP(R$9,'Crash Types &amp; Calculations'!$D$5:$K$26,8,FALSE),FALSE)=1,"",VLOOKUP($D$13,INDIRECT(VLOOKUP($J17,'Crash Types &amp; Calculations'!$M$5:$N$9,2,FALSE)),VLOOKUP(R$9,'Crash Types &amp; Calculations'!$D$5:$K$26,8,FALSE),FALSE)))</f>
        <v/>
      </c>
      <c r="S17" s="326" t="str">
        <f ca="1">IF(ISBLANK($D$13),"",IF(VLOOKUP($D$13,INDIRECT(VLOOKUP($J17,'Crash Types &amp; Calculations'!$M$5:$N$9,2,FALSE)),VLOOKUP(S$9,'Crash Types &amp; Calculations'!$D$5:$K$26,8,FALSE),FALSE)=1,"",VLOOKUP($D$13,INDIRECT(VLOOKUP($J17,'Crash Types &amp; Calculations'!$M$5:$N$9,2,FALSE)),VLOOKUP(S$9,'Crash Types &amp; Calculations'!$D$5:$K$26,8,FALSE),FALSE)))</f>
        <v/>
      </c>
      <c r="T17" s="326" t="str">
        <f ca="1">IF(ISBLANK($D$13),"",IF(VLOOKUP($D$13,INDIRECT(VLOOKUP($J17,'Crash Types &amp; Calculations'!$M$5:$N$9,2,FALSE)),VLOOKUP(T$9,'Crash Types &amp; Calculations'!$D$5:$K$26,8,FALSE),FALSE)=1,"",VLOOKUP($D$13,INDIRECT(VLOOKUP($J17,'Crash Types &amp; Calculations'!$M$5:$N$9,2,FALSE)),VLOOKUP(T$9,'Crash Types &amp; Calculations'!$D$5:$K$26,8,FALSE),FALSE)))</f>
        <v/>
      </c>
      <c r="U17" s="326" t="str">
        <f ca="1">IF(ISBLANK($D$13),"",IF(VLOOKUP($D$13,INDIRECT(VLOOKUP($J17,'Crash Types &amp; Calculations'!$M$5:$N$9,2,FALSE)),VLOOKUP(U$9,'Crash Types &amp; Calculations'!$D$5:$K$26,8,FALSE),FALSE)=1,"",VLOOKUP($D$13,INDIRECT(VLOOKUP($J17,'Crash Types &amp; Calculations'!$M$5:$N$9,2,FALSE)),VLOOKUP(U$9,'Crash Types &amp; Calculations'!$D$5:$K$26,8,FALSE),FALSE)))</f>
        <v/>
      </c>
      <c r="V17" s="326" t="str">
        <f ca="1">IF(ISBLANK($D$13),"",IF(VLOOKUP($D$13,INDIRECT(VLOOKUP($J17,'Crash Types &amp; Calculations'!$M$5:$N$9,2,FALSE)),VLOOKUP(V$9,'Crash Types &amp; Calculations'!$D$5:$K$26,8,FALSE),FALSE)=1,"",VLOOKUP($D$13,INDIRECT(VLOOKUP($J17,'Crash Types &amp; Calculations'!$M$5:$N$9,2,FALSE)),VLOOKUP(V$9,'Crash Types &amp; Calculations'!$D$5:$K$26,8,FALSE),FALSE)))</f>
        <v/>
      </c>
      <c r="W17" s="326" t="str">
        <f ca="1">IF(ISBLANK($D$13),"",IF(VLOOKUP($D$13,INDIRECT(VLOOKUP($J17,'Crash Types &amp; Calculations'!$M$5:$N$9,2,FALSE)),VLOOKUP(W$9,'Crash Types &amp; Calculations'!$D$5:$K$26,8,FALSE),FALSE)=1,"",VLOOKUP($D$13,INDIRECT(VLOOKUP($J17,'Crash Types &amp; Calculations'!$M$5:$N$9,2,FALSE)),VLOOKUP(W$9,'Crash Types &amp; Calculations'!$D$5:$K$26,8,FALSE),FALSE)))</f>
        <v/>
      </c>
      <c r="X17" s="572" t="str">
        <f ca="1">IF(ISBLANK($D$13),"",IF(VLOOKUP($D$13,INDIRECT(VLOOKUP($J17,'Crash Types &amp; Calculations'!$M$5:$N$9,2,FALSE)),VLOOKUP(X$9,'Crash Types &amp; Calculations'!$D$5:$K$26,8,FALSE),FALSE)=1,"",VLOOKUP($D$13,INDIRECT(VLOOKUP($J17,'Crash Types &amp; Calculations'!$M$5:$N$9,2,FALSE)),VLOOKUP(X$9,'Crash Types &amp; Calculations'!$D$5:$K$26,8,FALSE),FALSE)))</f>
        <v/>
      </c>
      <c r="Y17" s="325" t="str">
        <f ca="1">IF(ISBLANK($D$13),"",IF(VLOOKUP($D$13,INDIRECT(VLOOKUP($J17,'Crash Types &amp; Calculations'!$M$5:$N$9,2,FALSE)),VLOOKUP(Y$9,'Crash Types &amp; Calculations'!$D$5:$K$26,8,FALSE),FALSE)=1,"",VLOOKUP($D$13,INDIRECT(VLOOKUP($J17,'Crash Types &amp; Calculations'!$M$5:$N$9,2,FALSE)),VLOOKUP(Y$9,'Crash Types &amp; Calculations'!$D$5:$K$26,8,FALSE),FALSE)))</f>
        <v/>
      </c>
      <c r="Z17" s="327" t="str">
        <f ca="1">IF(ISBLANK($D$13),"",IF(VLOOKUP($D$13,INDIRECT(VLOOKUP($J17,'Crash Types &amp; Calculations'!$M$5:$N$9,2,FALSE)),VLOOKUP(Z$9,'Crash Types &amp; Calculations'!$D$5:$K$26,8,FALSE),FALSE)=1,"",VLOOKUP($D$13,INDIRECT(VLOOKUP($J17,'Crash Types &amp; Calculations'!$M$5:$N$9,2,FALSE)),VLOOKUP(Z$9,'Crash Types &amp; Calculations'!$D$5:$K$26,8,FALSE),FALSE)))</f>
        <v/>
      </c>
      <c r="AA17" s="325" t="str">
        <f ca="1">IF(ISBLANK($D$13),"",IF(VLOOKUP($D$13,INDIRECT(VLOOKUP($J17,'Crash Types &amp; Calculations'!$M$5:$N$9,2,FALSE)),VLOOKUP(AA$9,'Crash Types &amp; Calculations'!$D$5:$K$26,8,FALSE),FALSE)=1,"",VLOOKUP($D$13,INDIRECT(VLOOKUP($J17,'Crash Types &amp; Calculations'!$M$5:$N$9,2,FALSE)),VLOOKUP(AA$9,'Crash Types &amp; Calculations'!$D$5:$K$26,8,FALSE),FALSE)))</f>
        <v/>
      </c>
      <c r="AB17" s="326" t="str">
        <f ca="1">IF(ISBLANK($D$13),"",IF(VLOOKUP($D$13,INDIRECT(VLOOKUP($J17,'Crash Types &amp; Calculations'!$M$5:$N$9,2,FALSE)),VLOOKUP(AB$9,'Crash Types &amp; Calculations'!$D$5:$K$26,8,FALSE),FALSE)=1,"",VLOOKUP($D$13,INDIRECT(VLOOKUP($J17,'Crash Types &amp; Calculations'!$M$5:$N$9,2,FALSE)),VLOOKUP(AB$9,'Crash Types &amp; Calculations'!$D$5:$K$26,8,FALSE),FALSE)))</f>
        <v/>
      </c>
      <c r="AC17" s="327" t="str">
        <f ca="1">IF(ISBLANK($D$13),"",IF(VLOOKUP($D$13,INDIRECT(VLOOKUP($J17,'Crash Types &amp; Calculations'!$M$5:$N$9,2,FALSE)),VLOOKUP(AC$9,'Crash Types &amp; Calculations'!$D$5:$K$26,8,FALSE),FALSE)=1,"",VLOOKUP($D$13,INDIRECT(VLOOKUP($J17,'Crash Types &amp; Calculations'!$M$5:$N$9,2,FALSE)),VLOOKUP(AC$9,'Crash Types &amp; Calculations'!$D$5:$K$26,8,FALSE),FALSE)))</f>
        <v/>
      </c>
    </row>
    <row r="18" spans="2:29" s="318" customFormat="1" ht="17.100000000000001" customHeight="1" thickBot="1" x14ac:dyDescent="0.3">
      <c r="B18" s="1020"/>
      <c r="C18" s="1064"/>
      <c r="D18" s="534"/>
      <c r="E18" s="1071" t="s">
        <v>532</v>
      </c>
      <c r="F18" s="1072"/>
      <c r="G18" s="1073"/>
      <c r="H18" s="339">
        <v>0</v>
      </c>
      <c r="I18" s="337"/>
      <c r="J18" s="359" t="s">
        <v>0</v>
      </c>
      <c r="K18" s="129">
        <f>SUM(K13:K17)</f>
        <v>0</v>
      </c>
      <c r="L18" s="314">
        <f>SUM(L13:L17)</f>
        <v>0</v>
      </c>
      <c r="M18" s="448"/>
      <c r="N18" s="328"/>
      <c r="O18" s="328"/>
      <c r="P18" s="328"/>
      <c r="Q18" s="328"/>
      <c r="R18" s="328"/>
      <c r="S18" s="328"/>
      <c r="T18" s="328"/>
      <c r="U18" s="328"/>
      <c r="V18" s="328"/>
      <c r="W18" s="328"/>
      <c r="X18" s="453"/>
      <c r="Y18" s="448"/>
      <c r="Z18" s="453"/>
      <c r="AA18" s="448"/>
      <c r="AB18" s="328"/>
      <c r="AC18" s="344"/>
    </row>
    <row r="19" spans="2:29" s="318" customFormat="1" ht="17.100000000000001" customHeight="1" thickBot="1" x14ac:dyDescent="0.3">
      <c r="B19" s="1020"/>
      <c r="C19" s="1064"/>
      <c r="D19" s="534"/>
      <c r="E19" s="1071" t="s">
        <v>533</v>
      </c>
      <c r="F19" s="1072"/>
      <c r="G19" s="1073"/>
      <c r="H19" s="339">
        <v>0</v>
      </c>
      <c r="I19" s="212"/>
      <c r="J19" s="334"/>
      <c r="K19" s="335"/>
      <c r="L19" s="336"/>
      <c r="M19" s="333"/>
      <c r="N19" s="333"/>
      <c r="O19" s="333"/>
      <c r="P19" s="333"/>
      <c r="Q19" s="333"/>
      <c r="R19" s="333"/>
      <c r="S19" s="333"/>
      <c r="T19" s="333"/>
      <c r="U19" s="333"/>
      <c r="V19" s="333"/>
      <c r="W19" s="333"/>
      <c r="X19" s="454"/>
      <c r="Y19" s="449"/>
      <c r="Z19" s="454"/>
      <c r="AA19" s="449"/>
      <c r="AB19" s="333"/>
      <c r="AC19" s="345"/>
    </row>
    <row r="20" spans="2:29" s="318" customFormat="1" ht="17.100000000000001" customHeight="1" thickBot="1" x14ac:dyDescent="0.3">
      <c r="B20" s="1020"/>
      <c r="C20" s="1064"/>
      <c r="D20" s="534"/>
      <c r="E20" s="1016" t="s">
        <v>534</v>
      </c>
      <c r="F20" s="1017"/>
      <c r="G20" s="1018"/>
      <c r="H20" s="340">
        <v>0</v>
      </c>
      <c r="I20" s="330"/>
      <c r="J20" s="1013" t="s">
        <v>546</v>
      </c>
      <c r="K20" s="1014"/>
      <c r="L20" s="1015"/>
      <c r="M20" s="450"/>
      <c r="N20" s="330"/>
      <c r="O20" s="1057" t="s">
        <v>550</v>
      </c>
      <c r="P20" s="1058"/>
      <c r="Q20" s="1058"/>
      <c r="R20" s="1058"/>
      <c r="S20" s="1058"/>
      <c r="T20" s="1051" t="e">
        <f>J21/J24</f>
        <v>#DIV/0!</v>
      </c>
      <c r="U20" s="1052"/>
      <c r="V20" s="333"/>
      <c r="W20" s="333"/>
      <c r="X20" s="454"/>
      <c r="Y20" s="449"/>
      <c r="Z20" s="454"/>
      <c r="AA20" s="449"/>
      <c r="AB20" s="333"/>
      <c r="AC20" s="345"/>
    </row>
    <row r="21" spans="2:29" s="318" customFormat="1" ht="17.100000000000001" customHeight="1" thickBot="1" x14ac:dyDescent="0.3">
      <c r="B21" s="1020"/>
      <c r="C21" s="1064"/>
      <c r="D21" s="534"/>
      <c r="E21" s="1074" t="s">
        <v>535</v>
      </c>
      <c r="F21" s="1075"/>
      <c r="G21" s="1076"/>
      <c r="H21" s="341">
        <f>SUM(H17:H20)</f>
        <v>0</v>
      </c>
      <c r="I21" s="330"/>
      <c r="J21" s="1027">
        <f>IF(ISERROR(L18*(1+'Worksheet 1'!$D$26)*((1-(1+'Worksheet 1'!$D$26)^I13*(1+$AB$6)^(-I13))/($AB$6-'Worksheet 1'!$D$26))),IF($AB$6='Worksheet 1'!$D$26,IF(ISERROR(L18*I13),0,L18*I13),0),L18*(1+'Worksheet 1'!$D$26)*((1-(1+'Worksheet 1'!$D$26)^I13*(1+$AB$6)^(-I13))/($AB$6-'Worksheet 1'!$D$26)))</f>
        <v>0</v>
      </c>
      <c r="K21" s="1028"/>
      <c r="L21" s="1029"/>
      <c r="M21" s="450"/>
      <c r="N21" s="333"/>
      <c r="O21" s="1059"/>
      <c r="P21" s="1060"/>
      <c r="Q21" s="1060"/>
      <c r="R21" s="1060"/>
      <c r="S21" s="1060"/>
      <c r="T21" s="1053"/>
      <c r="U21" s="1054"/>
      <c r="V21" s="333"/>
      <c r="W21" s="333"/>
      <c r="X21" s="454"/>
      <c r="Y21" s="449"/>
      <c r="Z21" s="454"/>
      <c r="AA21" s="449"/>
      <c r="AB21" s="333"/>
      <c r="AC21" s="345"/>
    </row>
    <row r="22" spans="2:29" s="318" customFormat="1" ht="9" customHeight="1" thickBot="1" x14ac:dyDescent="0.3">
      <c r="B22" s="1020"/>
      <c r="C22" s="1064"/>
      <c r="D22" s="534"/>
      <c r="E22" s="330"/>
      <c r="F22" s="330"/>
      <c r="G22" s="330"/>
      <c r="H22" s="330"/>
      <c r="I22" s="330"/>
      <c r="J22" s="330"/>
      <c r="K22" s="330"/>
      <c r="L22" s="330"/>
      <c r="M22" s="330"/>
      <c r="N22" s="333"/>
      <c r="O22" s="1061"/>
      <c r="P22" s="1062"/>
      <c r="Q22" s="1062"/>
      <c r="R22" s="1062"/>
      <c r="S22" s="1062"/>
      <c r="T22" s="1055"/>
      <c r="U22" s="1056"/>
      <c r="V22" s="333"/>
      <c r="W22" s="333"/>
      <c r="X22" s="454"/>
      <c r="Y22" s="449"/>
      <c r="Z22" s="454"/>
      <c r="AA22" s="449"/>
      <c r="AB22" s="333"/>
      <c r="AC22" s="345"/>
    </row>
    <row r="23" spans="2:29" s="318" customFormat="1" ht="17.100000000000001" customHeight="1" thickBot="1" x14ac:dyDescent="0.3">
      <c r="B23" s="1020"/>
      <c r="C23" s="1064"/>
      <c r="D23" s="534"/>
      <c r="E23" s="1066" t="s">
        <v>536</v>
      </c>
      <c r="F23" s="1067"/>
      <c r="G23" s="1068"/>
      <c r="H23" s="342">
        <v>0</v>
      </c>
      <c r="I23" s="330"/>
      <c r="J23" s="1013" t="s">
        <v>549</v>
      </c>
      <c r="K23" s="1014"/>
      <c r="L23" s="1015"/>
      <c r="M23" s="450"/>
      <c r="N23" s="333"/>
      <c r="O23" s="333"/>
      <c r="P23" s="333"/>
      <c r="Q23" s="333"/>
      <c r="R23" s="333"/>
      <c r="S23" s="333"/>
      <c r="T23" s="333"/>
      <c r="U23" s="333"/>
      <c r="V23" s="333"/>
      <c r="W23" s="333"/>
      <c r="X23" s="454"/>
      <c r="Y23" s="449"/>
      <c r="Z23" s="454"/>
      <c r="AA23" s="449"/>
      <c r="AB23" s="333"/>
      <c r="AC23" s="345"/>
    </row>
    <row r="24" spans="2:29" s="318" customFormat="1" ht="17.100000000000001" customHeight="1" thickBot="1" x14ac:dyDescent="0.3">
      <c r="B24" s="1020"/>
      <c r="C24" s="1064"/>
      <c r="D24" s="534"/>
      <c r="E24" s="330"/>
      <c r="F24" s="330"/>
      <c r="G24" s="330"/>
      <c r="H24" s="330"/>
      <c r="I24" s="330"/>
      <c r="J24" s="1027">
        <f>IF(ISERROR(SUM(H17:H20)+H23*((1+$AB$6)^I13-1)/($AB$6*(1+$AB$6)^I13)),0,SUM(H17:H20)+H23*((1+$AB$6)^I13-1)/($AB$6*(1+$AB$6)^I13))</f>
        <v>0</v>
      </c>
      <c r="K24" s="1028"/>
      <c r="L24" s="1029"/>
      <c r="M24" s="450"/>
      <c r="N24" s="333"/>
      <c r="O24" s="333"/>
      <c r="P24" s="333"/>
      <c r="Q24" s="333"/>
      <c r="R24" s="333"/>
      <c r="S24" s="333"/>
      <c r="T24" s="333"/>
      <c r="U24" s="333"/>
      <c r="V24" s="333"/>
      <c r="W24" s="333"/>
      <c r="X24" s="454"/>
      <c r="Y24" s="449"/>
      <c r="Z24" s="454"/>
      <c r="AA24" s="449"/>
      <c r="AB24" s="333"/>
      <c r="AC24" s="345"/>
    </row>
    <row r="25" spans="2:29" s="318" customFormat="1" ht="9" customHeight="1" thickBot="1" x14ac:dyDescent="0.3">
      <c r="B25" s="1020"/>
      <c r="C25" s="1065"/>
      <c r="D25" s="347"/>
      <c r="E25" s="332"/>
      <c r="F25" s="332"/>
      <c r="G25" s="332"/>
      <c r="H25" s="332"/>
      <c r="I25" s="332"/>
      <c r="J25" s="332"/>
      <c r="K25" s="332"/>
      <c r="L25" s="332"/>
      <c r="M25" s="332"/>
      <c r="N25" s="329"/>
      <c r="O25" s="329"/>
      <c r="P25" s="329"/>
      <c r="Q25" s="329"/>
      <c r="R25" s="329"/>
      <c r="S25" s="329"/>
      <c r="T25" s="329"/>
      <c r="U25" s="329"/>
      <c r="V25" s="329"/>
      <c r="W25" s="329"/>
      <c r="X25" s="455"/>
      <c r="Y25" s="452"/>
      <c r="Z25" s="455"/>
      <c r="AA25" s="452"/>
      <c r="AB25" s="329"/>
      <c r="AC25" s="346"/>
    </row>
    <row r="26" spans="2:29" s="318" customFormat="1" ht="9.75" customHeight="1" thickBot="1" x14ac:dyDescent="0.3">
      <c r="B26" s="1021"/>
      <c r="C26" s="544"/>
      <c r="D26" s="545"/>
      <c r="E26" s="546"/>
      <c r="F26" s="547"/>
      <c r="G26" s="547"/>
      <c r="H26" s="546"/>
      <c r="I26" s="546"/>
      <c r="J26" s="548"/>
      <c r="K26" s="548"/>
      <c r="L26" s="548"/>
      <c r="M26" s="550"/>
      <c r="N26" s="550"/>
      <c r="O26" s="550"/>
      <c r="P26" s="550"/>
      <c r="Q26" s="550"/>
      <c r="R26" s="550"/>
      <c r="S26" s="550"/>
      <c r="T26" s="550"/>
      <c r="U26" s="550"/>
      <c r="V26" s="550"/>
      <c r="W26" s="550"/>
      <c r="X26" s="573"/>
      <c r="Y26" s="549"/>
      <c r="Z26" s="551"/>
      <c r="AA26" s="549"/>
      <c r="AB26" s="550"/>
      <c r="AC26" s="552"/>
    </row>
    <row r="27" spans="2:29" s="318" customFormat="1" ht="17.100000000000001" customHeight="1" x14ac:dyDescent="0.25">
      <c r="B27" s="1020"/>
      <c r="C27" s="1063">
        <v>2</v>
      </c>
      <c r="D27" s="1077"/>
      <c r="E27" s="1078"/>
      <c r="F27" s="1078"/>
      <c r="G27" s="1078"/>
      <c r="H27" s="1079"/>
      <c r="I27" s="1092" t="str">
        <f>IF(ISERROR(VLOOKUP(D27,'CMFs Fatal'!$A$3:$V$202,2,FALSE)),"",VLOOKUP(D27,'CMFs Fatal'!$A$3:$V$202,2,FALSE))</f>
        <v/>
      </c>
      <c r="J27" s="356" t="s">
        <v>336</v>
      </c>
      <c r="K27" s="311">
        <f>SUMIF('Crash Summary Worksheet'!$D:$D,'Worksheet 2a'!$J27,'Crash Summary Worksheet'!$AJ:$AJ)/'Worksheet 1'!$B$26</f>
        <v>0</v>
      </c>
      <c r="L27" s="308">
        <f>ROUND(K27*$Q$6,0)</f>
        <v>0</v>
      </c>
      <c r="M27" s="319" t="str">
        <f ca="1">IF(ISBLANK($D$27),"",IF(VLOOKUP($D$27,INDIRECT(VLOOKUP($J27,'Crash Types &amp; Calculations'!$M$5:$N$9,2,FALSE)),VLOOKUP(M$9,'Crash Types &amp; Calculations'!$D$5:$K$26,8,FALSE),FALSE)=1,"",VLOOKUP($D$27,INDIRECT(VLOOKUP($J27,'Crash Types &amp; Calculations'!$M$5:$N$9,2,FALSE)),VLOOKUP(M$9,'Crash Types &amp; Calculations'!$D$5:$K$26,8,FALSE),FALSE)))</f>
        <v/>
      </c>
      <c r="N27" s="320" t="str">
        <f ca="1">IF(ISBLANK($D$27),"",IF(VLOOKUP($D$27,INDIRECT(VLOOKUP($J27,'Crash Types &amp; Calculations'!$M$5:$N$9,2,FALSE)),VLOOKUP(N$9,'Crash Types &amp; Calculations'!$D$5:$K$26,8,FALSE),FALSE)=1,"",VLOOKUP($D$27,INDIRECT(VLOOKUP($J27,'Crash Types &amp; Calculations'!$M$5:$N$9,2,FALSE)),VLOOKUP(N$9,'Crash Types &amp; Calculations'!$D$5:$K$26,8,FALSE),FALSE)))</f>
        <v/>
      </c>
      <c r="O27" s="320" t="str">
        <f ca="1">IF(ISBLANK($D$27),"",IF(VLOOKUP($D$27,INDIRECT(VLOOKUP($J27,'Crash Types &amp; Calculations'!$M$5:$N$9,2,FALSE)),VLOOKUP(O$9,'Crash Types &amp; Calculations'!$D$5:$K$26,8,FALSE),FALSE)=1,"",VLOOKUP($D$27,INDIRECT(VLOOKUP($J27,'Crash Types &amp; Calculations'!$M$5:$N$9,2,FALSE)),VLOOKUP(O$9,'Crash Types &amp; Calculations'!$D$5:$K$26,8,FALSE),FALSE)))</f>
        <v/>
      </c>
      <c r="P27" s="320" t="str">
        <f ca="1">IF(ISBLANK($D$27),"",IF(VLOOKUP($D$27,INDIRECT(VLOOKUP($J27,'Crash Types &amp; Calculations'!$M$5:$N$9,2,FALSE)),VLOOKUP(P$9,'Crash Types &amp; Calculations'!$D$5:$K$26,8,FALSE),FALSE)=1,"",VLOOKUP($D$27,INDIRECT(VLOOKUP($J27,'Crash Types &amp; Calculations'!$M$5:$N$9,2,FALSE)),VLOOKUP(P$9,'Crash Types &amp; Calculations'!$D$5:$K$26,8,FALSE),FALSE)))</f>
        <v/>
      </c>
      <c r="Q27" s="320" t="str">
        <f ca="1">IF(ISBLANK($D$27),"",IF(VLOOKUP($D$27,INDIRECT(VLOOKUP($J27,'Crash Types &amp; Calculations'!$M$5:$N$9,2,FALSE)),VLOOKUP(Q$9,'Crash Types &amp; Calculations'!$D$5:$K$26,8,FALSE),FALSE)=1,"",VLOOKUP($D$27,INDIRECT(VLOOKUP($J27,'Crash Types &amp; Calculations'!$M$5:$N$9,2,FALSE)),VLOOKUP(Q$9,'Crash Types &amp; Calculations'!$D$5:$K$26,8,FALSE),FALSE)))</f>
        <v/>
      </c>
      <c r="R27" s="320" t="str">
        <f ca="1">IF(ISBLANK($D$27),"",IF(VLOOKUP($D$27,INDIRECT(VLOOKUP($J27,'Crash Types &amp; Calculations'!$M$5:$N$9,2,FALSE)),VLOOKUP(R$9,'Crash Types &amp; Calculations'!$D$5:$K$26,8,FALSE),FALSE)=1,"",VLOOKUP($D$27,INDIRECT(VLOOKUP($J27,'Crash Types &amp; Calculations'!$M$5:$N$9,2,FALSE)),VLOOKUP(R$9,'Crash Types &amp; Calculations'!$D$5:$K$26,8,FALSE),FALSE)))</f>
        <v/>
      </c>
      <c r="S27" s="320" t="str">
        <f ca="1">IF(ISBLANK($D$27),"",IF(VLOOKUP($D$27,INDIRECT(VLOOKUP($J27,'Crash Types &amp; Calculations'!$M$5:$N$9,2,FALSE)),VLOOKUP(S$9,'Crash Types &amp; Calculations'!$D$5:$K$26,8,FALSE),FALSE)=1,"",VLOOKUP($D$27,INDIRECT(VLOOKUP($J27,'Crash Types &amp; Calculations'!$M$5:$N$9,2,FALSE)),VLOOKUP(S$9,'Crash Types &amp; Calculations'!$D$5:$K$26,8,FALSE),FALSE)))</f>
        <v/>
      </c>
      <c r="T27" s="320" t="str">
        <f ca="1">IF(ISBLANK($D$27),"",IF(VLOOKUP($D$27,INDIRECT(VLOOKUP($J27,'Crash Types &amp; Calculations'!$M$5:$N$9,2,FALSE)),VLOOKUP(T$9,'Crash Types &amp; Calculations'!$D$5:$K$26,8,FALSE),FALSE)=1,"",VLOOKUP($D$27,INDIRECT(VLOOKUP($J27,'Crash Types &amp; Calculations'!$M$5:$N$9,2,FALSE)),VLOOKUP(T$9,'Crash Types &amp; Calculations'!$D$5:$K$26,8,FALSE),FALSE)))</f>
        <v/>
      </c>
      <c r="U27" s="320" t="str">
        <f ca="1">IF(ISBLANK($D$27),"",IF(VLOOKUP($D$27,INDIRECT(VLOOKUP($J27,'Crash Types &amp; Calculations'!$M$5:$N$9,2,FALSE)),VLOOKUP(U$9,'Crash Types &amp; Calculations'!$D$5:$K$26,8,FALSE),FALSE)=1,"",VLOOKUP($D$27,INDIRECT(VLOOKUP($J27,'Crash Types &amp; Calculations'!$M$5:$N$9,2,FALSE)),VLOOKUP(U$9,'Crash Types &amp; Calculations'!$D$5:$K$26,8,FALSE),FALSE)))</f>
        <v/>
      </c>
      <c r="V27" s="320" t="str">
        <f ca="1">IF(ISBLANK($D$27),"",IF(VLOOKUP($D$27,INDIRECT(VLOOKUP($J27,'Crash Types &amp; Calculations'!$M$5:$N$9,2,FALSE)),VLOOKUP(V$9,'Crash Types &amp; Calculations'!$D$5:$K$26,8,FALSE),FALSE)=1,"",VLOOKUP($D$27,INDIRECT(VLOOKUP($J27,'Crash Types &amp; Calculations'!$M$5:$N$9,2,FALSE)),VLOOKUP(V$9,'Crash Types &amp; Calculations'!$D$5:$K$26,8,FALSE),FALSE)))</f>
        <v/>
      </c>
      <c r="W27" s="570" t="str">
        <f ca="1">IF(ISBLANK($D$27),"",IF(VLOOKUP($D$27,INDIRECT(VLOOKUP($J27,'Crash Types &amp; Calculations'!$M$5:$N$9,2,FALSE)),VLOOKUP(W$9,'Crash Types &amp; Calculations'!$D$5:$K$26,8,FALSE),FALSE)=1,"",VLOOKUP($D$27,INDIRECT(VLOOKUP($J27,'Crash Types &amp; Calculations'!$M$5:$N$9,2,FALSE)),VLOOKUP(W$9,'Crash Types &amp; Calculations'!$D$5:$K$26,8,FALSE),FALSE)))</f>
        <v/>
      </c>
      <c r="X27" s="570" t="str">
        <f ca="1">IF(ISBLANK($D$27),"",IF(VLOOKUP($D$27,INDIRECT(VLOOKUP($J27,'Crash Types &amp; Calculations'!$M$5:$N$9,2,FALSE)),VLOOKUP(X$9,'Crash Types &amp; Calculations'!$D$5:$K$26,8,FALSE),FALSE)=1,"",VLOOKUP($D$27,INDIRECT(VLOOKUP($J27,'Crash Types &amp; Calculations'!$M$5:$N$9,2,FALSE)),VLOOKUP(X$9,'Crash Types &amp; Calculations'!$D$5:$K$26,8,FALSE),FALSE)))</f>
        <v/>
      </c>
      <c r="Y27" s="319" t="str">
        <f ca="1">IF(ISBLANK($D$27),"",IF(VLOOKUP($D$27,INDIRECT(VLOOKUP($J27,'Crash Types &amp; Calculations'!$M$5:$N$9,2,FALSE)),VLOOKUP(Y$9,'Crash Types &amp; Calculations'!$D$5:$K$26,8,FALSE),FALSE)=1,"",VLOOKUP($D$27,INDIRECT(VLOOKUP($J27,'Crash Types &amp; Calculations'!$M$5:$N$9,2,FALSE)),VLOOKUP(Y$9,'Crash Types &amp; Calculations'!$D$5:$K$26,8,FALSE),FALSE)))</f>
        <v/>
      </c>
      <c r="Z27" s="321" t="str">
        <f ca="1">IF(ISBLANK($D$27),"",IF(VLOOKUP($D$27,INDIRECT(VLOOKUP($J27,'Crash Types &amp; Calculations'!$M$5:$N$9,2,FALSE)),VLOOKUP(Z$9,'Crash Types &amp; Calculations'!$D$5:$K$26,8,FALSE),FALSE)=1,"",VLOOKUP($D$27,INDIRECT(VLOOKUP($J27,'Crash Types &amp; Calculations'!$M$5:$N$9,2,FALSE)),VLOOKUP(Z$9,'Crash Types &amp; Calculations'!$D$5:$K$26,8,FALSE),FALSE)))</f>
        <v/>
      </c>
      <c r="AA27" s="319" t="str">
        <f ca="1">IF(ISBLANK($D$27),"",IF(VLOOKUP($D$27,INDIRECT(VLOOKUP($J27,'Crash Types &amp; Calculations'!$M$5:$N$9,2,FALSE)),VLOOKUP(AA$9,'Crash Types &amp; Calculations'!$D$5:$K$26,8,FALSE),FALSE)=1,"",VLOOKUP($D$27,INDIRECT(VLOOKUP($J27,'Crash Types &amp; Calculations'!$M$5:$N$9,2,FALSE)),VLOOKUP(AA$9,'Crash Types &amp; Calculations'!$D$5:$K$26,8,FALSE),FALSE)))</f>
        <v/>
      </c>
      <c r="AB27" s="320" t="str">
        <f ca="1">IF(ISBLANK($D$27),"",IF(VLOOKUP($D$27,INDIRECT(VLOOKUP($J27,'Crash Types &amp; Calculations'!$M$5:$N$9,2,FALSE)),VLOOKUP(AB$9,'Crash Types &amp; Calculations'!$D$5:$K$26,8,FALSE),FALSE)=1,"",VLOOKUP($D$27,INDIRECT(VLOOKUP($J27,'Crash Types &amp; Calculations'!$M$5:$N$9,2,FALSE)),VLOOKUP(AB$9,'Crash Types &amp; Calculations'!$D$5:$K$26,8,FALSE),FALSE)))</f>
        <v/>
      </c>
      <c r="AC27" s="321" t="str">
        <f ca="1">IF(ISBLANK($D$27),"",IF(VLOOKUP($D$27,INDIRECT(VLOOKUP($J27,'Crash Types &amp; Calculations'!$M$5:$N$9,2,FALSE)),VLOOKUP(AC$9,'Crash Types &amp; Calculations'!$D$5:$K$26,8,FALSE),FALSE)=1,"",VLOOKUP($D$27,INDIRECT(VLOOKUP($J27,'Crash Types &amp; Calculations'!$M$5:$N$9,2,FALSE)),VLOOKUP(AC$9,'Crash Types &amp; Calculations'!$D$5:$K$26,8,FALSE),FALSE)))</f>
        <v/>
      </c>
    </row>
    <row r="28" spans="2:29" s="318" customFormat="1" ht="17.100000000000001" customHeight="1" thickBot="1" x14ac:dyDescent="0.3">
      <c r="B28" s="1020"/>
      <c r="C28" s="1064"/>
      <c r="D28" s="1080"/>
      <c r="E28" s="1081"/>
      <c r="F28" s="1081"/>
      <c r="G28" s="1081"/>
      <c r="H28" s="1082"/>
      <c r="I28" s="1093"/>
      <c r="J28" s="357" t="s">
        <v>337</v>
      </c>
      <c r="K28" s="312">
        <f>SUMIF('Crash Summary Worksheet'!$D:$D,'Worksheet 2a'!$J28,'Crash Summary Worksheet'!$AJ:$AJ)/'Worksheet 1'!$B$26</f>
        <v>0</v>
      </c>
      <c r="L28" s="309">
        <f>ROUND(K28*$S$6,0)</f>
        <v>0</v>
      </c>
      <c r="M28" s="322" t="str">
        <f ca="1">IF(ISBLANK($D$27),"",IF(VLOOKUP($D$27,INDIRECT(VLOOKUP($J28,'Crash Types &amp; Calculations'!$M$5:$N$9,2,FALSE)),VLOOKUP(M$9,'Crash Types &amp; Calculations'!$D$5:$K$26,8,FALSE),FALSE)=1,"",VLOOKUP($D$27,INDIRECT(VLOOKUP($J28,'Crash Types &amp; Calculations'!$M$5:$N$9,2,FALSE)),VLOOKUP(M$9,'Crash Types &amp; Calculations'!$D$5:$K$26,8,FALSE),FALSE)))</f>
        <v/>
      </c>
      <c r="N28" s="323" t="str">
        <f ca="1">IF(ISBLANK($D$27),"",IF(VLOOKUP($D$27,INDIRECT(VLOOKUP($J28,'Crash Types &amp; Calculations'!$M$5:$N$9,2,FALSE)),VLOOKUP(N$9,'Crash Types &amp; Calculations'!$D$5:$K$26,8,FALSE),FALSE)=1,"",VLOOKUP($D$27,INDIRECT(VLOOKUP($J28,'Crash Types &amp; Calculations'!$M$5:$N$9,2,FALSE)),VLOOKUP(N$9,'Crash Types &amp; Calculations'!$D$5:$K$26,8,FALSE),FALSE)))</f>
        <v/>
      </c>
      <c r="O28" s="323" t="str">
        <f ca="1">IF(ISBLANK($D$27),"",IF(VLOOKUP($D$27,INDIRECT(VLOOKUP($J28,'Crash Types &amp; Calculations'!$M$5:$N$9,2,FALSE)),VLOOKUP(O$9,'Crash Types &amp; Calculations'!$D$5:$K$26,8,FALSE),FALSE)=1,"",VLOOKUP($D$27,INDIRECT(VLOOKUP($J28,'Crash Types &amp; Calculations'!$M$5:$N$9,2,FALSE)),VLOOKUP(O$9,'Crash Types &amp; Calculations'!$D$5:$K$26,8,FALSE),FALSE)))</f>
        <v/>
      </c>
      <c r="P28" s="323" t="str">
        <f ca="1">IF(ISBLANK($D$27),"",IF(VLOOKUP($D$27,INDIRECT(VLOOKUP($J28,'Crash Types &amp; Calculations'!$M$5:$N$9,2,FALSE)),VLOOKUP(P$9,'Crash Types &amp; Calculations'!$D$5:$K$26,8,FALSE),FALSE)=1,"",VLOOKUP($D$27,INDIRECT(VLOOKUP($J28,'Crash Types &amp; Calculations'!$M$5:$N$9,2,FALSE)),VLOOKUP(P$9,'Crash Types &amp; Calculations'!$D$5:$K$26,8,FALSE),FALSE)))</f>
        <v/>
      </c>
      <c r="Q28" s="323" t="str">
        <f ca="1">IF(ISBLANK($D$27),"",IF(VLOOKUP($D$27,INDIRECT(VLOOKUP($J28,'Crash Types &amp; Calculations'!$M$5:$N$9,2,FALSE)),VLOOKUP(Q$9,'Crash Types &amp; Calculations'!$D$5:$K$26,8,FALSE),FALSE)=1,"",VLOOKUP($D$27,INDIRECT(VLOOKUP($J28,'Crash Types &amp; Calculations'!$M$5:$N$9,2,FALSE)),VLOOKUP(Q$9,'Crash Types &amp; Calculations'!$D$5:$K$26,8,FALSE),FALSE)))</f>
        <v/>
      </c>
      <c r="R28" s="323" t="str">
        <f ca="1">IF(ISBLANK($D$27),"",IF(VLOOKUP($D$27,INDIRECT(VLOOKUP($J28,'Crash Types &amp; Calculations'!$M$5:$N$9,2,FALSE)),VLOOKUP(R$9,'Crash Types &amp; Calculations'!$D$5:$K$26,8,FALSE),FALSE)=1,"",VLOOKUP($D$27,INDIRECT(VLOOKUP($J28,'Crash Types &amp; Calculations'!$M$5:$N$9,2,FALSE)),VLOOKUP(R$9,'Crash Types &amp; Calculations'!$D$5:$K$26,8,FALSE),FALSE)))</f>
        <v/>
      </c>
      <c r="S28" s="323" t="str">
        <f ca="1">IF(ISBLANK($D$27),"",IF(VLOOKUP($D$27,INDIRECT(VLOOKUP($J28,'Crash Types &amp; Calculations'!$M$5:$N$9,2,FALSE)),VLOOKUP(S$9,'Crash Types &amp; Calculations'!$D$5:$K$26,8,FALSE),FALSE)=1,"",VLOOKUP($D$27,INDIRECT(VLOOKUP($J28,'Crash Types &amp; Calculations'!$M$5:$N$9,2,FALSE)),VLOOKUP(S$9,'Crash Types &amp; Calculations'!$D$5:$K$26,8,FALSE),FALSE)))</f>
        <v/>
      </c>
      <c r="T28" s="323" t="str">
        <f ca="1">IF(ISBLANK($D$27),"",IF(VLOOKUP($D$27,INDIRECT(VLOOKUP($J28,'Crash Types &amp; Calculations'!$M$5:$N$9,2,FALSE)),VLOOKUP(T$9,'Crash Types &amp; Calculations'!$D$5:$K$26,8,FALSE),FALSE)=1,"",VLOOKUP($D$27,INDIRECT(VLOOKUP($J28,'Crash Types &amp; Calculations'!$M$5:$N$9,2,FALSE)),VLOOKUP(T$9,'Crash Types &amp; Calculations'!$D$5:$K$26,8,FALSE),FALSE)))</f>
        <v/>
      </c>
      <c r="U28" s="323" t="str">
        <f ca="1">IF(ISBLANK($D$27),"",IF(VLOOKUP($D$27,INDIRECT(VLOOKUP($J28,'Crash Types &amp; Calculations'!$M$5:$N$9,2,FALSE)),VLOOKUP(U$9,'Crash Types &amp; Calculations'!$D$5:$K$26,8,FALSE),FALSE)=1,"",VLOOKUP($D$27,INDIRECT(VLOOKUP($J28,'Crash Types &amp; Calculations'!$M$5:$N$9,2,FALSE)),VLOOKUP(U$9,'Crash Types &amp; Calculations'!$D$5:$K$26,8,FALSE),FALSE)))</f>
        <v/>
      </c>
      <c r="V28" s="323" t="str">
        <f ca="1">IF(ISBLANK($D$27),"",IF(VLOOKUP($D$27,INDIRECT(VLOOKUP($J28,'Crash Types &amp; Calculations'!$M$5:$N$9,2,FALSE)),VLOOKUP(V$9,'Crash Types &amp; Calculations'!$D$5:$K$26,8,FALSE),FALSE)=1,"",VLOOKUP($D$27,INDIRECT(VLOOKUP($J28,'Crash Types &amp; Calculations'!$M$5:$N$9,2,FALSE)),VLOOKUP(V$9,'Crash Types &amp; Calculations'!$D$5:$K$26,8,FALSE),FALSE)))</f>
        <v/>
      </c>
      <c r="W28" s="571" t="str">
        <f ca="1">IF(ISBLANK($D$27),"",IF(VLOOKUP($D$27,INDIRECT(VLOOKUP($J28,'Crash Types &amp; Calculations'!$M$5:$N$9,2,FALSE)),VLOOKUP(W$9,'Crash Types &amp; Calculations'!$D$5:$K$26,8,FALSE),FALSE)=1,"",VLOOKUP($D$27,INDIRECT(VLOOKUP($J28,'Crash Types &amp; Calculations'!$M$5:$N$9,2,FALSE)),VLOOKUP(W$9,'Crash Types &amp; Calculations'!$D$5:$K$26,8,FALSE),FALSE)))</f>
        <v/>
      </c>
      <c r="X28" s="571" t="str">
        <f ca="1">IF(ISBLANK($D$27),"",IF(VLOOKUP($D$27,INDIRECT(VLOOKUP($J28,'Crash Types &amp; Calculations'!$M$5:$N$9,2,FALSE)),VLOOKUP(X$9,'Crash Types &amp; Calculations'!$D$5:$K$26,8,FALSE),FALSE)=1,"",VLOOKUP($D$27,INDIRECT(VLOOKUP($J28,'Crash Types &amp; Calculations'!$M$5:$N$9,2,FALSE)),VLOOKUP(X$9,'Crash Types &amp; Calculations'!$D$5:$K$26,8,FALSE),FALSE)))</f>
        <v/>
      </c>
      <c r="Y28" s="322" t="str">
        <f ca="1">IF(ISBLANK($D$27),"",IF(VLOOKUP($D$27,INDIRECT(VLOOKUP($J28,'Crash Types &amp; Calculations'!$M$5:$N$9,2,FALSE)),VLOOKUP(Y$9,'Crash Types &amp; Calculations'!$D$5:$K$26,8,FALSE),FALSE)=1,"",VLOOKUP($D$27,INDIRECT(VLOOKUP($J28,'Crash Types &amp; Calculations'!$M$5:$N$9,2,FALSE)),VLOOKUP(Y$9,'Crash Types &amp; Calculations'!$D$5:$K$26,8,FALSE),FALSE)))</f>
        <v/>
      </c>
      <c r="Z28" s="324" t="str">
        <f ca="1">IF(ISBLANK($D$27),"",IF(VLOOKUP($D$27,INDIRECT(VLOOKUP($J28,'Crash Types &amp; Calculations'!$M$5:$N$9,2,FALSE)),VLOOKUP(Z$9,'Crash Types &amp; Calculations'!$D$5:$K$26,8,FALSE),FALSE)=1,"",VLOOKUP($D$27,INDIRECT(VLOOKUP($J28,'Crash Types &amp; Calculations'!$M$5:$N$9,2,FALSE)),VLOOKUP(Z$9,'Crash Types &amp; Calculations'!$D$5:$K$26,8,FALSE),FALSE)))</f>
        <v/>
      </c>
      <c r="AA28" s="322" t="str">
        <f ca="1">IF(ISBLANK($D$27),"",IF(VLOOKUP($D$27,INDIRECT(VLOOKUP($J28,'Crash Types &amp; Calculations'!$M$5:$N$9,2,FALSE)),VLOOKUP(AA$9,'Crash Types &amp; Calculations'!$D$5:$K$26,8,FALSE),FALSE)=1,"",VLOOKUP($D$27,INDIRECT(VLOOKUP($J28,'Crash Types &amp; Calculations'!$M$5:$N$9,2,FALSE)),VLOOKUP(AA$9,'Crash Types &amp; Calculations'!$D$5:$K$26,8,FALSE),FALSE)))</f>
        <v/>
      </c>
      <c r="AB28" s="323" t="str">
        <f ca="1">IF(ISBLANK($D$27),"",IF(VLOOKUP($D$27,INDIRECT(VLOOKUP($J28,'Crash Types &amp; Calculations'!$M$5:$N$9,2,FALSE)),VLOOKUP(AB$9,'Crash Types &amp; Calculations'!$D$5:$K$26,8,FALSE),FALSE)=1,"",VLOOKUP($D$27,INDIRECT(VLOOKUP($J28,'Crash Types &amp; Calculations'!$M$5:$N$9,2,FALSE)),VLOOKUP(AB$9,'Crash Types &amp; Calculations'!$D$5:$K$26,8,FALSE),FALSE)))</f>
        <v/>
      </c>
      <c r="AC28" s="324" t="str">
        <f ca="1">IF(ISBLANK($D$27),"",IF(VLOOKUP($D$27,INDIRECT(VLOOKUP($J28,'Crash Types &amp; Calculations'!$M$5:$N$9,2,FALSE)),VLOOKUP(AC$9,'Crash Types &amp; Calculations'!$D$5:$K$26,8,FALSE),FALSE)=1,"",VLOOKUP($D$27,INDIRECT(VLOOKUP($J28,'Crash Types &amp; Calculations'!$M$5:$N$9,2,FALSE)),VLOOKUP(AC$9,'Crash Types &amp; Calculations'!$D$5:$K$26,8,FALSE),FALSE)))</f>
        <v/>
      </c>
    </row>
    <row r="29" spans="2:29" s="318" customFormat="1" ht="17.100000000000001" customHeight="1" thickBot="1" x14ac:dyDescent="0.3">
      <c r="B29" s="1020"/>
      <c r="C29" s="1064"/>
      <c r="D29" s="534"/>
      <c r="E29" s="330"/>
      <c r="F29" s="330"/>
      <c r="G29" s="330"/>
      <c r="H29" s="330"/>
      <c r="I29" s="212"/>
      <c r="J29" s="357" t="s">
        <v>338</v>
      </c>
      <c r="K29" s="312">
        <f>SUMIF('Crash Summary Worksheet'!$D:$D,'Worksheet 2a'!$J29,'Crash Summary Worksheet'!$AJ:$AJ)/'Worksheet 1'!$B$26</f>
        <v>0</v>
      </c>
      <c r="L29" s="309">
        <f>ROUND(K29*$U$6,0)</f>
        <v>0</v>
      </c>
      <c r="M29" s="322" t="str">
        <f ca="1">IF(ISBLANK($D$27),"",IF(VLOOKUP($D$27,INDIRECT(VLOOKUP($J29,'Crash Types &amp; Calculations'!$M$5:$N$9,2,FALSE)),VLOOKUP(M$9,'Crash Types &amp; Calculations'!$D$5:$K$26,8,FALSE),FALSE)=1,"",VLOOKUP($D$27,INDIRECT(VLOOKUP($J29,'Crash Types &amp; Calculations'!$M$5:$N$9,2,FALSE)),VLOOKUP(M$9,'Crash Types &amp; Calculations'!$D$5:$K$26,8,FALSE),FALSE)))</f>
        <v/>
      </c>
      <c r="N29" s="323" t="str">
        <f ca="1">IF(ISBLANK($D$27),"",IF(VLOOKUP($D$27,INDIRECT(VLOOKUP($J29,'Crash Types &amp; Calculations'!$M$5:$N$9,2,FALSE)),VLOOKUP(N$9,'Crash Types &amp; Calculations'!$D$5:$K$26,8,FALSE),FALSE)=1,"",VLOOKUP($D$27,INDIRECT(VLOOKUP($J29,'Crash Types &amp; Calculations'!$M$5:$N$9,2,FALSE)),VLOOKUP(N$9,'Crash Types &amp; Calculations'!$D$5:$K$26,8,FALSE),FALSE)))</f>
        <v/>
      </c>
      <c r="O29" s="323" t="str">
        <f ca="1">IF(ISBLANK($D$27),"",IF(VLOOKUP($D$27,INDIRECT(VLOOKUP($J29,'Crash Types &amp; Calculations'!$M$5:$N$9,2,FALSE)),VLOOKUP(O$9,'Crash Types &amp; Calculations'!$D$5:$K$26,8,FALSE),FALSE)=1,"",VLOOKUP($D$27,INDIRECT(VLOOKUP($J29,'Crash Types &amp; Calculations'!$M$5:$N$9,2,FALSE)),VLOOKUP(O$9,'Crash Types &amp; Calculations'!$D$5:$K$26,8,FALSE),FALSE)))</f>
        <v/>
      </c>
      <c r="P29" s="323" t="str">
        <f ca="1">IF(ISBLANK($D$27),"",IF(VLOOKUP($D$27,INDIRECT(VLOOKUP($J29,'Crash Types &amp; Calculations'!$M$5:$N$9,2,FALSE)),VLOOKUP(P$9,'Crash Types &amp; Calculations'!$D$5:$K$26,8,FALSE),FALSE)=1,"",VLOOKUP($D$27,INDIRECT(VLOOKUP($J29,'Crash Types &amp; Calculations'!$M$5:$N$9,2,FALSE)),VLOOKUP(P$9,'Crash Types &amp; Calculations'!$D$5:$K$26,8,FALSE),FALSE)))</f>
        <v/>
      </c>
      <c r="Q29" s="323" t="str">
        <f ca="1">IF(ISBLANK($D$27),"",IF(VLOOKUP($D$27,INDIRECT(VLOOKUP($J29,'Crash Types &amp; Calculations'!$M$5:$N$9,2,FALSE)),VLOOKUP(Q$9,'Crash Types &amp; Calculations'!$D$5:$K$26,8,FALSE),FALSE)=1,"",VLOOKUP($D$27,INDIRECT(VLOOKUP($J29,'Crash Types &amp; Calculations'!$M$5:$N$9,2,FALSE)),VLOOKUP(Q$9,'Crash Types &amp; Calculations'!$D$5:$K$26,8,FALSE),FALSE)))</f>
        <v/>
      </c>
      <c r="R29" s="323" t="str">
        <f ca="1">IF(ISBLANK($D$27),"",IF(VLOOKUP($D$27,INDIRECT(VLOOKUP($J29,'Crash Types &amp; Calculations'!$M$5:$N$9,2,FALSE)),VLOOKUP(R$9,'Crash Types &amp; Calculations'!$D$5:$K$26,8,FALSE),FALSE)=1,"",VLOOKUP($D$27,INDIRECT(VLOOKUP($J29,'Crash Types &amp; Calculations'!$M$5:$N$9,2,FALSE)),VLOOKUP(R$9,'Crash Types &amp; Calculations'!$D$5:$K$26,8,FALSE),FALSE)))</f>
        <v/>
      </c>
      <c r="S29" s="323" t="str">
        <f ca="1">IF(ISBLANK($D$27),"",IF(VLOOKUP($D$27,INDIRECT(VLOOKUP($J29,'Crash Types &amp; Calculations'!$M$5:$N$9,2,FALSE)),VLOOKUP(S$9,'Crash Types &amp; Calculations'!$D$5:$K$26,8,FALSE),FALSE)=1,"",VLOOKUP($D$27,INDIRECT(VLOOKUP($J29,'Crash Types &amp; Calculations'!$M$5:$N$9,2,FALSE)),VLOOKUP(S$9,'Crash Types &amp; Calculations'!$D$5:$K$26,8,FALSE),FALSE)))</f>
        <v/>
      </c>
      <c r="T29" s="323" t="str">
        <f ca="1">IF(ISBLANK($D$27),"",IF(VLOOKUP($D$27,INDIRECT(VLOOKUP($J29,'Crash Types &amp; Calculations'!$M$5:$N$9,2,FALSE)),VLOOKUP(T$9,'Crash Types &amp; Calculations'!$D$5:$K$26,8,FALSE),FALSE)=1,"",VLOOKUP($D$27,INDIRECT(VLOOKUP($J29,'Crash Types &amp; Calculations'!$M$5:$N$9,2,FALSE)),VLOOKUP(T$9,'Crash Types &amp; Calculations'!$D$5:$K$26,8,FALSE),FALSE)))</f>
        <v/>
      </c>
      <c r="U29" s="323" t="str">
        <f ca="1">IF(ISBLANK($D$27),"",IF(VLOOKUP($D$27,INDIRECT(VLOOKUP($J29,'Crash Types &amp; Calculations'!$M$5:$N$9,2,FALSE)),VLOOKUP(U$9,'Crash Types &amp; Calculations'!$D$5:$K$26,8,FALSE),FALSE)=1,"",VLOOKUP($D$27,INDIRECT(VLOOKUP($J29,'Crash Types &amp; Calculations'!$M$5:$N$9,2,FALSE)),VLOOKUP(U$9,'Crash Types &amp; Calculations'!$D$5:$K$26,8,FALSE),FALSE)))</f>
        <v/>
      </c>
      <c r="V29" s="323" t="str">
        <f ca="1">IF(ISBLANK($D$27),"",IF(VLOOKUP($D$27,INDIRECT(VLOOKUP($J29,'Crash Types &amp; Calculations'!$M$5:$N$9,2,FALSE)),VLOOKUP(V$9,'Crash Types &amp; Calculations'!$D$5:$K$26,8,FALSE),FALSE)=1,"",VLOOKUP($D$27,INDIRECT(VLOOKUP($J29,'Crash Types &amp; Calculations'!$M$5:$N$9,2,FALSE)),VLOOKUP(V$9,'Crash Types &amp; Calculations'!$D$5:$K$26,8,FALSE),FALSE)))</f>
        <v/>
      </c>
      <c r="W29" s="571" t="str">
        <f ca="1">IF(ISBLANK($D$27),"",IF(VLOOKUP($D$27,INDIRECT(VLOOKUP($J29,'Crash Types &amp; Calculations'!$M$5:$N$9,2,FALSE)),VLOOKUP(W$9,'Crash Types &amp; Calculations'!$D$5:$K$26,8,FALSE),FALSE)=1,"",VLOOKUP($D$27,INDIRECT(VLOOKUP($J29,'Crash Types &amp; Calculations'!$M$5:$N$9,2,FALSE)),VLOOKUP(W$9,'Crash Types &amp; Calculations'!$D$5:$K$26,8,FALSE),FALSE)))</f>
        <v/>
      </c>
      <c r="X29" s="571" t="str">
        <f ca="1">IF(ISBLANK($D$27),"",IF(VLOOKUP($D$27,INDIRECT(VLOOKUP($J29,'Crash Types &amp; Calculations'!$M$5:$N$9,2,FALSE)),VLOOKUP(X$9,'Crash Types &amp; Calculations'!$D$5:$K$26,8,FALSE),FALSE)=1,"",VLOOKUP($D$27,INDIRECT(VLOOKUP($J29,'Crash Types &amp; Calculations'!$M$5:$N$9,2,FALSE)),VLOOKUP(X$9,'Crash Types &amp; Calculations'!$D$5:$K$26,8,FALSE),FALSE)))</f>
        <v/>
      </c>
      <c r="Y29" s="322" t="str">
        <f ca="1">IF(ISBLANK($D$27),"",IF(VLOOKUP($D$27,INDIRECT(VLOOKUP($J29,'Crash Types &amp; Calculations'!$M$5:$N$9,2,FALSE)),VLOOKUP(Y$9,'Crash Types &amp; Calculations'!$D$5:$K$26,8,FALSE),FALSE)=1,"",VLOOKUP($D$27,INDIRECT(VLOOKUP($J29,'Crash Types &amp; Calculations'!$M$5:$N$9,2,FALSE)),VLOOKUP(Y$9,'Crash Types &amp; Calculations'!$D$5:$K$26,8,FALSE),FALSE)))</f>
        <v/>
      </c>
      <c r="Z29" s="324" t="str">
        <f ca="1">IF(ISBLANK($D$27),"",IF(VLOOKUP($D$27,INDIRECT(VLOOKUP($J29,'Crash Types &amp; Calculations'!$M$5:$N$9,2,FALSE)),VLOOKUP(Z$9,'Crash Types &amp; Calculations'!$D$5:$K$26,8,FALSE),FALSE)=1,"",VLOOKUP($D$27,INDIRECT(VLOOKUP($J29,'Crash Types &amp; Calculations'!$M$5:$N$9,2,FALSE)),VLOOKUP(Z$9,'Crash Types &amp; Calculations'!$D$5:$K$26,8,FALSE),FALSE)))</f>
        <v/>
      </c>
      <c r="AA29" s="322" t="str">
        <f ca="1">IF(ISBLANK($D$27),"",IF(VLOOKUP($D$27,INDIRECT(VLOOKUP($J29,'Crash Types &amp; Calculations'!$M$5:$N$9,2,FALSE)),VLOOKUP(AA$9,'Crash Types &amp; Calculations'!$D$5:$K$26,8,FALSE),FALSE)=1,"",VLOOKUP($D$27,INDIRECT(VLOOKUP($J29,'Crash Types &amp; Calculations'!$M$5:$N$9,2,FALSE)),VLOOKUP(AA$9,'Crash Types &amp; Calculations'!$D$5:$K$26,8,FALSE),FALSE)))</f>
        <v/>
      </c>
      <c r="AB29" s="323" t="str">
        <f ca="1">IF(ISBLANK($D$27),"",IF(VLOOKUP($D$27,INDIRECT(VLOOKUP($J29,'Crash Types &amp; Calculations'!$M$5:$N$9,2,FALSE)),VLOOKUP(AB$9,'Crash Types &amp; Calculations'!$D$5:$K$26,8,FALSE),FALSE)=1,"",VLOOKUP($D$27,INDIRECT(VLOOKUP($J29,'Crash Types &amp; Calculations'!$M$5:$N$9,2,FALSE)),VLOOKUP(AB$9,'Crash Types &amp; Calculations'!$D$5:$K$26,8,FALSE),FALSE)))</f>
        <v/>
      </c>
      <c r="AC29" s="324" t="str">
        <f ca="1">IF(ISBLANK($D$27),"",IF(VLOOKUP($D$27,INDIRECT(VLOOKUP($J29,'Crash Types &amp; Calculations'!$M$5:$N$9,2,FALSE)),VLOOKUP(AC$9,'Crash Types &amp; Calculations'!$D$5:$K$26,8,FALSE),FALSE)=1,"",VLOOKUP($D$27,INDIRECT(VLOOKUP($J29,'Crash Types &amp; Calculations'!$M$5:$N$9,2,FALSE)),VLOOKUP(AC$9,'Crash Types &amp; Calculations'!$D$5:$K$26,8,FALSE),FALSE)))</f>
        <v/>
      </c>
    </row>
    <row r="30" spans="2:29" s="318" customFormat="1" ht="17.100000000000001" customHeight="1" thickBot="1" x14ac:dyDescent="0.3">
      <c r="B30" s="1020"/>
      <c r="C30" s="1064"/>
      <c r="D30" s="534"/>
      <c r="E30" s="1023" t="s">
        <v>443</v>
      </c>
      <c r="F30" s="1024"/>
      <c r="G30" s="1024"/>
      <c r="H30" s="1025"/>
      <c r="I30" s="212"/>
      <c r="J30" s="357" t="s">
        <v>339</v>
      </c>
      <c r="K30" s="312">
        <f>SUMIF('Crash Summary Worksheet'!$D:$D,'Worksheet 2a'!$J30,'Crash Summary Worksheet'!$AJ:$AJ)/'Worksheet 1'!$B$26</f>
        <v>0</v>
      </c>
      <c r="L30" s="309">
        <f>ROUND(K30*$W$6,0)</f>
        <v>0</v>
      </c>
      <c r="M30" s="322" t="str">
        <f ca="1">IF(ISBLANK($D$27),"",IF(VLOOKUP($D$27,INDIRECT(VLOOKUP($J30,'Crash Types &amp; Calculations'!$M$5:$N$9,2,FALSE)),VLOOKUP(M$9,'Crash Types &amp; Calculations'!$D$5:$K$26,8,FALSE),FALSE)=1,"",VLOOKUP($D$27,INDIRECT(VLOOKUP($J30,'Crash Types &amp; Calculations'!$M$5:$N$9,2,FALSE)),VLOOKUP(M$9,'Crash Types &amp; Calculations'!$D$5:$K$26,8,FALSE),FALSE)))</f>
        <v/>
      </c>
      <c r="N30" s="323" t="str">
        <f ca="1">IF(ISBLANK($D$27),"",IF(VLOOKUP($D$27,INDIRECT(VLOOKUP($J30,'Crash Types &amp; Calculations'!$M$5:$N$9,2,FALSE)),VLOOKUP(N$9,'Crash Types &amp; Calculations'!$D$5:$K$26,8,FALSE),FALSE)=1,"",VLOOKUP($D$27,INDIRECT(VLOOKUP($J30,'Crash Types &amp; Calculations'!$M$5:$N$9,2,FALSE)),VLOOKUP(N$9,'Crash Types &amp; Calculations'!$D$5:$K$26,8,FALSE),FALSE)))</f>
        <v/>
      </c>
      <c r="O30" s="323" t="str">
        <f ca="1">IF(ISBLANK($D$27),"",IF(VLOOKUP($D$27,INDIRECT(VLOOKUP($J30,'Crash Types &amp; Calculations'!$M$5:$N$9,2,FALSE)),VLOOKUP(O$9,'Crash Types &amp; Calculations'!$D$5:$K$26,8,FALSE),FALSE)=1,"",VLOOKUP($D$27,INDIRECT(VLOOKUP($J30,'Crash Types &amp; Calculations'!$M$5:$N$9,2,FALSE)),VLOOKUP(O$9,'Crash Types &amp; Calculations'!$D$5:$K$26,8,FALSE),FALSE)))</f>
        <v/>
      </c>
      <c r="P30" s="323" t="str">
        <f ca="1">IF(ISBLANK($D$27),"",IF(VLOOKUP($D$27,INDIRECT(VLOOKUP($J30,'Crash Types &amp; Calculations'!$M$5:$N$9,2,FALSE)),VLOOKUP(P$9,'Crash Types &amp; Calculations'!$D$5:$K$26,8,FALSE),FALSE)=1,"",VLOOKUP($D$27,INDIRECT(VLOOKUP($J30,'Crash Types &amp; Calculations'!$M$5:$N$9,2,FALSE)),VLOOKUP(P$9,'Crash Types &amp; Calculations'!$D$5:$K$26,8,FALSE),FALSE)))</f>
        <v/>
      </c>
      <c r="Q30" s="323" t="str">
        <f ca="1">IF(ISBLANK($D$27),"",IF(VLOOKUP($D$27,INDIRECT(VLOOKUP($J30,'Crash Types &amp; Calculations'!$M$5:$N$9,2,FALSE)),VLOOKUP(Q$9,'Crash Types &amp; Calculations'!$D$5:$K$26,8,FALSE),FALSE)=1,"",VLOOKUP($D$27,INDIRECT(VLOOKUP($J30,'Crash Types &amp; Calculations'!$M$5:$N$9,2,FALSE)),VLOOKUP(Q$9,'Crash Types &amp; Calculations'!$D$5:$K$26,8,FALSE),FALSE)))</f>
        <v/>
      </c>
      <c r="R30" s="323" t="str">
        <f ca="1">IF(ISBLANK($D$27),"",IF(VLOOKUP($D$27,INDIRECT(VLOOKUP($J30,'Crash Types &amp; Calculations'!$M$5:$N$9,2,FALSE)),VLOOKUP(R$9,'Crash Types &amp; Calculations'!$D$5:$K$26,8,FALSE),FALSE)=1,"",VLOOKUP($D$27,INDIRECT(VLOOKUP($J30,'Crash Types &amp; Calculations'!$M$5:$N$9,2,FALSE)),VLOOKUP(R$9,'Crash Types &amp; Calculations'!$D$5:$K$26,8,FALSE),FALSE)))</f>
        <v/>
      </c>
      <c r="S30" s="323" t="str">
        <f ca="1">IF(ISBLANK($D$27),"",IF(VLOOKUP($D$27,INDIRECT(VLOOKUP($J30,'Crash Types &amp; Calculations'!$M$5:$N$9,2,FALSE)),VLOOKUP(S$9,'Crash Types &amp; Calculations'!$D$5:$K$26,8,FALSE),FALSE)=1,"",VLOOKUP($D$27,INDIRECT(VLOOKUP($J30,'Crash Types &amp; Calculations'!$M$5:$N$9,2,FALSE)),VLOOKUP(S$9,'Crash Types &amp; Calculations'!$D$5:$K$26,8,FALSE),FALSE)))</f>
        <v/>
      </c>
      <c r="T30" s="323" t="str">
        <f ca="1">IF(ISBLANK($D$27),"",IF(VLOOKUP($D$27,INDIRECT(VLOOKUP($J30,'Crash Types &amp; Calculations'!$M$5:$N$9,2,FALSE)),VLOOKUP(T$9,'Crash Types &amp; Calculations'!$D$5:$K$26,8,FALSE),FALSE)=1,"",VLOOKUP($D$27,INDIRECT(VLOOKUP($J30,'Crash Types &amp; Calculations'!$M$5:$N$9,2,FALSE)),VLOOKUP(T$9,'Crash Types &amp; Calculations'!$D$5:$K$26,8,FALSE),FALSE)))</f>
        <v/>
      </c>
      <c r="U30" s="323" t="str">
        <f ca="1">IF(ISBLANK($D$27),"",IF(VLOOKUP($D$27,INDIRECT(VLOOKUP($J30,'Crash Types &amp; Calculations'!$M$5:$N$9,2,FALSE)),VLOOKUP(U$9,'Crash Types &amp; Calculations'!$D$5:$K$26,8,FALSE),FALSE)=1,"",VLOOKUP($D$27,INDIRECT(VLOOKUP($J30,'Crash Types &amp; Calculations'!$M$5:$N$9,2,FALSE)),VLOOKUP(U$9,'Crash Types &amp; Calculations'!$D$5:$K$26,8,FALSE),FALSE)))</f>
        <v/>
      </c>
      <c r="V30" s="323" t="str">
        <f ca="1">IF(ISBLANK($D$27),"",IF(VLOOKUP($D$27,INDIRECT(VLOOKUP($J30,'Crash Types &amp; Calculations'!$M$5:$N$9,2,FALSE)),VLOOKUP(V$9,'Crash Types &amp; Calculations'!$D$5:$K$26,8,FALSE),FALSE)=1,"",VLOOKUP($D$27,INDIRECT(VLOOKUP($J30,'Crash Types &amp; Calculations'!$M$5:$N$9,2,FALSE)),VLOOKUP(V$9,'Crash Types &amp; Calculations'!$D$5:$K$26,8,FALSE),FALSE)))</f>
        <v/>
      </c>
      <c r="W30" s="571" t="str">
        <f ca="1">IF(ISBLANK($D$27),"",IF(VLOOKUP($D$27,INDIRECT(VLOOKUP($J30,'Crash Types &amp; Calculations'!$M$5:$N$9,2,FALSE)),VLOOKUP(W$9,'Crash Types &amp; Calculations'!$D$5:$K$26,8,FALSE),FALSE)=1,"",VLOOKUP($D$27,INDIRECT(VLOOKUP($J30,'Crash Types &amp; Calculations'!$M$5:$N$9,2,FALSE)),VLOOKUP(W$9,'Crash Types &amp; Calculations'!$D$5:$K$26,8,FALSE),FALSE)))</f>
        <v/>
      </c>
      <c r="X30" s="571" t="str">
        <f ca="1">IF(ISBLANK($D$27),"",IF(VLOOKUP($D$27,INDIRECT(VLOOKUP($J30,'Crash Types &amp; Calculations'!$M$5:$N$9,2,FALSE)),VLOOKUP(X$9,'Crash Types &amp; Calculations'!$D$5:$K$26,8,FALSE),FALSE)=1,"",VLOOKUP($D$27,INDIRECT(VLOOKUP($J30,'Crash Types &amp; Calculations'!$M$5:$N$9,2,FALSE)),VLOOKUP(X$9,'Crash Types &amp; Calculations'!$D$5:$K$26,8,FALSE),FALSE)))</f>
        <v/>
      </c>
      <c r="Y30" s="322" t="str">
        <f ca="1">IF(ISBLANK($D$27),"",IF(VLOOKUP($D$27,INDIRECT(VLOOKUP($J30,'Crash Types &amp; Calculations'!$M$5:$N$9,2,FALSE)),VLOOKUP(Y$9,'Crash Types &amp; Calculations'!$D$5:$K$26,8,FALSE),FALSE)=1,"",VLOOKUP($D$27,INDIRECT(VLOOKUP($J30,'Crash Types &amp; Calculations'!$M$5:$N$9,2,FALSE)),VLOOKUP(Y$9,'Crash Types &amp; Calculations'!$D$5:$K$26,8,FALSE),FALSE)))</f>
        <v/>
      </c>
      <c r="Z30" s="324" t="str">
        <f ca="1">IF(ISBLANK($D$27),"",IF(VLOOKUP($D$27,INDIRECT(VLOOKUP($J30,'Crash Types &amp; Calculations'!$M$5:$N$9,2,FALSE)),VLOOKUP(Z$9,'Crash Types &amp; Calculations'!$D$5:$K$26,8,FALSE),FALSE)=1,"",VLOOKUP($D$27,INDIRECT(VLOOKUP($J30,'Crash Types &amp; Calculations'!$M$5:$N$9,2,FALSE)),VLOOKUP(Z$9,'Crash Types &amp; Calculations'!$D$5:$K$26,8,FALSE),FALSE)))</f>
        <v/>
      </c>
      <c r="AA30" s="322" t="str">
        <f ca="1">IF(ISBLANK($D$27),"",IF(VLOOKUP($D$27,INDIRECT(VLOOKUP($J30,'Crash Types &amp; Calculations'!$M$5:$N$9,2,FALSE)),VLOOKUP(AA$9,'Crash Types &amp; Calculations'!$D$5:$K$26,8,FALSE),FALSE)=1,"",VLOOKUP($D$27,INDIRECT(VLOOKUP($J30,'Crash Types &amp; Calculations'!$M$5:$N$9,2,FALSE)),VLOOKUP(AA$9,'Crash Types &amp; Calculations'!$D$5:$K$26,8,FALSE),FALSE)))</f>
        <v/>
      </c>
      <c r="AB30" s="323" t="str">
        <f ca="1">IF(ISBLANK($D$27),"",IF(VLOOKUP($D$27,INDIRECT(VLOOKUP($J30,'Crash Types &amp; Calculations'!$M$5:$N$9,2,FALSE)),VLOOKUP(AB$9,'Crash Types &amp; Calculations'!$D$5:$K$26,8,FALSE),FALSE)=1,"",VLOOKUP($D$27,INDIRECT(VLOOKUP($J30,'Crash Types &amp; Calculations'!$M$5:$N$9,2,FALSE)),VLOOKUP(AB$9,'Crash Types &amp; Calculations'!$D$5:$K$26,8,FALSE),FALSE)))</f>
        <v/>
      </c>
      <c r="AC30" s="324" t="str">
        <f ca="1">IF(ISBLANK($D$27),"",IF(VLOOKUP($D$27,INDIRECT(VLOOKUP($J30,'Crash Types &amp; Calculations'!$M$5:$N$9,2,FALSE)),VLOOKUP(AC$9,'Crash Types &amp; Calculations'!$D$5:$K$26,8,FALSE),FALSE)=1,"",VLOOKUP($D$27,INDIRECT(VLOOKUP($J30,'Crash Types &amp; Calculations'!$M$5:$N$9,2,FALSE)),VLOOKUP(AC$9,'Crash Types &amp; Calculations'!$D$5:$K$26,8,FALSE),FALSE)))</f>
        <v/>
      </c>
    </row>
    <row r="31" spans="2:29" s="318" customFormat="1" ht="17.100000000000001" customHeight="1" thickBot="1" x14ac:dyDescent="0.3">
      <c r="B31" s="1020"/>
      <c r="C31" s="1064"/>
      <c r="D31" s="534"/>
      <c r="E31" s="1069" t="s">
        <v>531</v>
      </c>
      <c r="F31" s="1070"/>
      <c r="G31" s="1070"/>
      <c r="H31" s="338">
        <v>0</v>
      </c>
      <c r="I31" s="212"/>
      <c r="J31" s="358" t="s">
        <v>4</v>
      </c>
      <c r="K31" s="313">
        <f>SUMIF('Crash Summary Worksheet'!$D:$D,'Worksheet 2a'!$J31,'Crash Summary Worksheet'!$AJ:$AJ)/'Worksheet 1'!$B$26</f>
        <v>0</v>
      </c>
      <c r="L31" s="310">
        <f>ROUND(K31*$Y$6,0)</f>
        <v>0</v>
      </c>
      <c r="M31" s="325" t="str">
        <f ca="1">IF(ISBLANK($D$27),"",IF(VLOOKUP($D$27,INDIRECT(VLOOKUP($J31,'Crash Types &amp; Calculations'!$M$5:$N$9,2,FALSE)),VLOOKUP(M$9,'Crash Types &amp; Calculations'!$D$5:$K$26,8,FALSE),FALSE)=1,"",VLOOKUP($D$27,INDIRECT(VLOOKUP($J31,'Crash Types &amp; Calculations'!$M$5:$N$9,2,FALSE)),VLOOKUP(M$9,'Crash Types &amp; Calculations'!$D$5:$K$26,8,FALSE),FALSE)))</f>
        <v/>
      </c>
      <c r="N31" s="326" t="str">
        <f ca="1">IF(ISBLANK($D$27),"",IF(VLOOKUP($D$27,INDIRECT(VLOOKUP($J31,'Crash Types &amp; Calculations'!$M$5:$N$9,2,FALSE)),VLOOKUP(N$9,'Crash Types &amp; Calculations'!$D$5:$K$26,8,FALSE),FALSE)=1,"",VLOOKUP($D$27,INDIRECT(VLOOKUP($J31,'Crash Types &amp; Calculations'!$M$5:$N$9,2,FALSE)),VLOOKUP(N$9,'Crash Types &amp; Calculations'!$D$5:$K$26,8,FALSE),FALSE)))</f>
        <v/>
      </c>
      <c r="O31" s="326" t="str">
        <f ca="1">IF(ISBLANK($D$27),"",IF(VLOOKUP($D$27,INDIRECT(VLOOKUP($J31,'Crash Types &amp; Calculations'!$M$5:$N$9,2,FALSE)),VLOOKUP(O$9,'Crash Types &amp; Calculations'!$D$5:$K$26,8,FALSE),FALSE)=1,"",VLOOKUP($D$27,INDIRECT(VLOOKUP($J31,'Crash Types &amp; Calculations'!$M$5:$N$9,2,FALSE)),VLOOKUP(O$9,'Crash Types &amp; Calculations'!$D$5:$K$26,8,FALSE),FALSE)))</f>
        <v/>
      </c>
      <c r="P31" s="326" t="str">
        <f ca="1">IF(ISBLANK($D$27),"",IF(VLOOKUP($D$27,INDIRECT(VLOOKUP($J31,'Crash Types &amp; Calculations'!$M$5:$N$9,2,FALSE)),VLOOKUP(P$9,'Crash Types &amp; Calculations'!$D$5:$K$26,8,FALSE),FALSE)=1,"",VLOOKUP($D$27,INDIRECT(VLOOKUP($J31,'Crash Types &amp; Calculations'!$M$5:$N$9,2,FALSE)),VLOOKUP(P$9,'Crash Types &amp; Calculations'!$D$5:$K$26,8,FALSE),FALSE)))</f>
        <v/>
      </c>
      <c r="Q31" s="326" t="str">
        <f ca="1">IF(ISBLANK($D$27),"",IF(VLOOKUP($D$27,INDIRECT(VLOOKUP($J31,'Crash Types &amp; Calculations'!$M$5:$N$9,2,FALSE)),VLOOKUP(Q$9,'Crash Types &amp; Calculations'!$D$5:$K$26,8,FALSE),FALSE)=1,"",VLOOKUP($D$27,INDIRECT(VLOOKUP($J31,'Crash Types &amp; Calculations'!$M$5:$N$9,2,FALSE)),VLOOKUP(Q$9,'Crash Types &amp; Calculations'!$D$5:$K$26,8,FALSE),FALSE)))</f>
        <v/>
      </c>
      <c r="R31" s="326" t="str">
        <f ca="1">IF(ISBLANK($D$27),"",IF(VLOOKUP($D$27,INDIRECT(VLOOKUP($J31,'Crash Types &amp; Calculations'!$M$5:$N$9,2,FALSE)),VLOOKUP(R$9,'Crash Types &amp; Calculations'!$D$5:$K$26,8,FALSE),FALSE)=1,"",VLOOKUP($D$27,INDIRECT(VLOOKUP($J31,'Crash Types &amp; Calculations'!$M$5:$N$9,2,FALSE)),VLOOKUP(R$9,'Crash Types &amp; Calculations'!$D$5:$K$26,8,FALSE),FALSE)))</f>
        <v/>
      </c>
      <c r="S31" s="326" t="str">
        <f ca="1">IF(ISBLANK($D$27),"",IF(VLOOKUP($D$27,INDIRECT(VLOOKUP($J31,'Crash Types &amp; Calculations'!$M$5:$N$9,2,FALSE)),VLOOKUP(S$9,'Crash Types &amp; Calculations'!$D$5:$K$26,8,FALSE),FALSE)=1,"",VLOOKUP($D$27,INDIRECT(VLOOKUP($J31,'Crash Types &amp; Calculations'!$M$5:$N$9,2,FALSE)),VLOOKUP(S$9,'Crash Types &amp; Calculations'!$D$5:$K$26,8,FALSE),FALSE)))</f>
        <v/>
      </c>
      <c r="T31" s="326" t="str">
        <f ca="1">IF(ISBLANK($D$27),"",IF(VLOOKUP($D$27,INDIRECT(VLOOKUP($J31,'Crash Types &amp; Calculations'!$M$5:$N$9,2,FALSE)),VLOOKUP(T$9,'Crash Types &amp; Calculations'!$D$5:$K$26,8,FALSE),FALSE)=1,"",VLOOKUP($D$27,INDIRECT(VLOOKUP($J31,'Crash Types &amp; Calculations'!$M$5:$N$9,2,FALSE)),VLOOKUP(T$9,'Crash Types &amp; Calculations'!$D$5:$K$26,8,FALSE),FALSE)))</f>
        <v/>
      </c>
      <c r="U31" s="326" t="str">
        <f ca="1">IF(ISBLANK($D$27),"",IF(VLOOKUP($D$27,INDIRECT(VLOOKUP($J31,'Crash Types &amp; Calculations'!$M$5:$N$9,2,FALSE)),VLOOKUP(U$9,'Crash Types &amp; Calculations'!$D$5:$K$26,8,FALSE),FALSE)=1,"",VLOOKUP($D$27,INDIRECT(VLOOKUP($J31,'Crash Types &amp; Calculations'!$M$5:$N$9,2,FALSE)),VLOOKUP(U$9,'Crash Types &amp; Calculations'!$D$5:$K$26,8,FALSE),FALSE)))</f>
        <v/>
      </c>
      <c r="V31" s="326" t="str">
        <f ca="1">IF(ISBLANK($D$27),"",IF(VLOOKUP($D$27,INDIRECT(VLOOKUP($J31,'Crash Types &amp; Calculations'!$M$5:$N$9,2,FALSE)),VLOOKUP(V$9,'Crash Types &amp; Calculations'!$D$5:$K$26,8,FALSE),FALSE)=1,"",VLOOKUP($D$27,INDIRECT(VLOOKUP($J31,'Crash Types &amp; Calculations'!$M$5:$N$9,2,FALSE)),VLOOKUP(V$9,'Crash Types &amp; Calculations'!$D$5:$K$26,8,FALSE),FALSE)))</f>
        <v/>
      </c>
      <c r="W31" s="572" t="str">
        <f ca="1">IF(ISBLANK($D$27),"",IF(VLOOKUP($D$27,INDIRECT(VLOOKUP($J31,'Crash Types &amp; Calculations'!$M$5:$N$9,2,FALSE)),VLOOKUP(W$9,'Crash Types &amp; Calculations'!$D$5:$K$26,8,FALSE),FALSE)=1,"",VLOOKUP($D$27,INDIRECT(VLOOKUP($J31,'Crash Types &amp; Calculations'!$M$5:$N$9,2,FALSE)),VLOOKUP(W$9,'Crash Types &amp; Calculations'!$D$5:$K$26,8,FALSE),FALSE)))</f>
        <v/>
      </c>
      <c r="X31" s="572" t="str">
        <f ca="1">IF(ISBLANK($D$27),"",IF(VLOOKUP($D$27,INDIRECT(VLOOKUP($J31,'Crash Types &amp; Calculations'!$M$5:$N$9,2,FALSE)),VLOOKUP(X$9,'Crash Types &amp; Calculations'!$D$5:$K$26,8,FALSE),FALSE)=1,"",VLOOKUP($D$27,INDIRECT(VLOOKUP($J31,'Crash Types &amp; Calculations'!$M$5:$N$9,2,FALSE)),VLOOKUP(X$9,'Crash Types &amp; Calculations'!$D$5:$K$26,8,FALSE),FALSE)))</f>
        <v/>
      </c>
      <c r="Y31" s="325" t="str">
        <f ca="1">IF(ISBLANK($D$27),"",IF(VLOOKUP($D$27,INDIRECT(VLOOKUP($J31,'Crash Types &amp; Calculations'!$M$5:$N$9,2,FALSE)),VLOOKUP(Y$9,'Crash Types &amp; Calculations'!$D$5:$K$26,8,FALSE),FALSE)=1,"",VLOOKUP($D$27,INDIRECT(VLOOKUP($J31,'Crash Types &amp; Calculations'!$M$5:$N$9,2,FALSE)),VLOOKUP(Y$9,'Crash Types &amp; Calculations'!$D$5:$K$26,8,FALSE),FALSE)))</f>
        <v/>
      </c>
      <c r="Z31" s="327" t="str">
        <f ca="1">IF(ISBLANK($D$27),"",IF(VLOOKUP($D$27,INDIRECT(VLOOKUP($J31,'Crash Types &amp; Calculations'!$M$5:$N$9,2,FALSE)),VLOOKUP(Z$9,'Crash Types &amp; Calculations'!$D$5:$K$26,8,FALSE),FALSE)=1,"",VLOOKUP($D$27,INDIRECT(VLOOKUP($J31,'Crash Types &amp; Calculations'!$M$5:$N$9,2,FALSE)),VLOOKUP(Z$9,'Crash Types &amp; Calculations'!$D$5:$K$26,8,FALSE),FALSE)))</f>
        <v/>
      </c>
      <c r="AA31" s="325" t="str">
        <f ca="1">IF(ISBLANK($D$27),"",IF(VLOOKUP($D$27,INDIRECT(VLOOKUP($J31,'Crash Types &amp; Calculations'!$M$5:$N$9,2,FALSE)),VLOOKUP(AA$9,'Crash Types &amp; Calculations'!$D$5:$K$26,8,FALSE),FALSE)=1,"",VLOOKUP($D$27,INDIRECT(VLOOKUP($J31,'Crash Types &amp; Calculations'!$M$5:$N$9,2,FALSE)),VLOOKUP(AA$9,'Crash Types &amp; Calculations'!$D$5:$K$26,8,FALSE),FALSE)))</f>
        <v/>
      </c>
      <c r="AB31" s="326" t="str">
        <f ca="1">IF(ISBLANK($D$27),"",IF(VLOOKUP($D$27,INDIRECT(VLOOKUP($J31,'Crash Types &amp; Calculations'!$M$5:$N$9,2,FALSE)),VLOOKUP(AB$9,'Crash Types &amp; Calculations'!$D$5:$K$26,8,FALSE),FALSE)=1,"",VLOOKUP($D$27,INDIRECT(VLOOKUP($J31,'Crash Types &amp; Calculations'!$M$5:$N$9,2,FALSE)),VLOOKUP(AB$9,'Crash Types &amp; Calculations'!$D$5:$K$26,8,FALSE),FALSE)))</f>
        <v/>
      </c>
      <c r="AC31" s="327" t="str">
        <f ca="1">IF(ISBLANK($D$27),"",IF(VLOOKUP($D$27,INDIRECT(VLOOKUP($J31,'Crash Types &amp; Calculations'!$M$5:$N$9,2,FALSE)),VLOOKUP(AC$9,'Crash Types &amp; Calculations'!$D$5:$K$26,8,FALSE),FALSE)=1,"",VLOOKUP($D$27,INDIRECT(VLOOKUP($J31,'Crash Types &amp; Calculations'!$M$5:$N$9,2,FALSE)),VLOOKUP(AC$9,'Crash Types &amp; Calculations'!$D$5:$K$26,8,FALSE),FALSE)))</f>
        <v/>
      </c>
    </row>
    <row r="32" spans="2:29" s="318" customFormat="1" ht="17.100000000000001" customHeight="1" thickBot="1" x14ac:dyDescent="0.3">
      <c r="B32" s="1020"/>
      <c r="C32" s="1064"/>
      <c r="D32" s="534"/>
      <c r="E32" s="1071" t="s">
        <v>532</v>
      </c>
      <c r="F32" s="1072"/>
      <c r="G32" s="1073"/>
      <c r="H32" s="339">
        <v>0</v>
      </c>
      <c r="I32" s="337"/>
      <c r="J32" s="359" t="s">
        <v>0</v>
      </c>
      <c r="K32" s="129">
        <f>SUM(K27:K31)</f>
        <v>0</v>
      </c>
      <c r="L32" s="314">
        <f>SUM(L27:L31)</f>
        <v>0</v>
      </c>
      <c r="M32" s="448"/>
      <c r="N32" s="328"/>
      <c r="O32" s="328"/>
      <c r="P32" s="328"/>
      <c r="Q32" s="328"/>
      <c r="R32" s="328"/>
      <c r="S32" s="328"/>
      <c r="T32" s="328"/>
      <c r="U32" s="328"/>
      <c r="V32" s="328"/>
      <c r="W32" s="328"/>
      <c r="X32" s="328"/>
      <c r="Y32" s="448"/>
      <c r="Z32" s="328"/>
      <c r="AA32" s="448"/>
      <c r="AB32" s="328"/>
      <c r="AC32" s="344"/>
    </row>
    <row r="33" spans="2:29" s="318" customFormat="1" ht="17.100000000000001" customHeight="1" thickBot="1" x14ac:dyDescent="0.3">
      <c r="B33" s="1020"/>
      <c r="C33" s="1064"/>
      <c r="D33" s="534"/>
      <c r="E33" s="1071" t="s">
        <v>533</v>
      </c>
      <c r="F33" s="1072"/>
      <c r="G33" s="1073"/>
      <c r="H33" s="339">
        <v>0</v>
      </c>
      <c r="I33" s="212"/>
      <c r="J33" s="334"/>
      <c r="K33" s="335"/>
      <c r="L33" s="336"/>
      <c r="M33" s="333"/>
      <c r="N33" s="333"/>
      <c r="O33" s="333"/>
      <c r="P33" s="333"/>
      <c r="Q33" s="333"/>
      <c r="R33" s="333"/>
      <c r="S33" s="333"/>
      <c r="T33" s="333"/>
      <c r="U33" s="333"/>
      <c r="V33" s="333"/>
      <c r="W33" s="333"/>
      <c r="X33" s="333"/>
      <c r="Y33" s="449"/>
      <c r="Z33" s="333"/>
      <c r="AA33" s="449"/>
      <c r="AB33" s="333"/>
      <c r="AC33" s="345"/>
    </row>
    <row r="34" spans="2:29" s="318" customFormat="1" ht="17.100000000000001" customHeight="1" thickBot="1" x14ac:dyDescent="0.3">
      <c r="B34" s="1020"/>
      <c r="C34" s="1064"/>
      <c r="D34" s="534"/>
      <c r="E34" s="1016" t="s">
        <v>534</v>
      </c>
      <c r="F34" s="1017"/>
      <c r="G34" s="1018"/>
      <c r="H34" s="340">
        <v>0</v>
      </c>
      <c r="I34" s="330"/>
      <c r="J34" s="1013" t="s">
        <v>547</v>
      </c>
      <c r="K34" s="1014"/>
      <c r="L34" s="1015"/>
      <c r="M34" s="450"/>
      <c r="N34" s="330"/>
      <c r="O34" s="1057" t="s">
        <v>554</v>
      </c>
      <c r="P34" s="1058"/>
      <c r="Q34" s="1058"/>
      <c r="R34" s="1058"/>
      <c r="S34" s="1058"/>
      <c r="T34" s="1051" t="e">
        <f>J35/J38</f>
        <v>#DIV/0!</v>
      </c>
      <c r="U34" s="1052"/>
      <c r="V34" s="333"/>
      <c r="W34" s="333"/>
      <c r="X34" s="333"/>
      <c r="Y34" s="449"/>
      <c r="Z34" s="333"/>
      <c r="AA34" s="449"/>
      <c r="AB34" s="333"/>
      <c r="AC34" s="345"/>
    </row>
    <row r="35" spans="2:29" s="318" customFormat="1" ht="17.100000000000001" customHeight="1" thickBot="1" x14ac:dyDescent="0.3">
      <c r="B35" s="1020"/>
      <c r="C35" s="1064"/>
      <c r="D35" s="534"/>
      <c r="E35" s="1074" t="s">
        <v>535</v>
      </c>
      <c r="F35" s="1075"/>
      <c r="G35" s="1076"/>
      <c r="H35" s="341">
        <f>SUM(H31:H34)</f>
        <v>0</v>
      </c>
      <c r="I35" s="330"/>
      <c r="J35" s="1027">
        <f>IF(ISERROR(L32*(1+'Worksheet 1'!$D$26)*((1-(1+'Worksheet 1'!$D$26)^I27*(1+$AB$6)^(-I27))/($AB$6-'Worksheet 1'!$D$26))),IF($AB$6='Worksheet 1'!$D$26,IF(ISERROR(L32*I27),0,L32*I27),0),L32*(1+'Worksheet 1'!$D$26)*((1-(1+'Worksheet 1'!$D$26)^I27*(1+$AB$6)^(-I27))/($AB$6-'Worksheet 1'!$D$26)))</f>
        <v>0</v>
      </c>
      <c r="K35" s="1028"/>
      <c r="L35" s="1029"/>
      <c r="M35" s="450"/>
      <c r="N35" s="333"/>
      <c r="O35" s="1059"/>
      <c r="P35" s="1060"/>
      <c r="Q35" s="1060"/>
      <c r="R35" s="1060"/>
      <c r="S35" s="1060"/>
      <c r="T35" s="1053"/>
      <c r="U35" s="1054"/>
      <c r="V35" s="333"/>
      <c r="W35" s="333"/>
      <c r="X35" s="333"/>
      <c r="Y35" s="449"/>
      <c r="Z35" s="333"/>
      <c r="AA35" s="449"/>
      <c r="AB35" s="333"/>
      <c r="AC35" s="345"/>
    </row>
    <row r="36" spans="2:29" s="318" customFormat="1" ht="9" customHeight="1" thickBot="1" x14ac:dyDescent="0.3">
      <c r="B36" s="1020"/>
      <c r="C36" s="1064"/>
      <c r="D36" s="534"/>
      <c r="E36" s="330"/>
      <c r="F36" s="330"/>
      <c r="G36" s="330"/>
      <c r="H36" s="330"/>
      <c r="I36" s="330"/>
      <c r="J36" s="330"/>
      <c r="K36" s="330"/>
      <c r="L36" s="330"/>
      <c r="M36" s="330"/>
      <c r="N36" s="333"/>
      <c r="O36" s="1061"/>
      <c r="P36" s="1062"/>
      <c r="Q36" s="1062"/>
      <c r="R36" s="1062"/>
      <c r="S36" s="1062"/>
      <c r="T36" s="1055"/>
      <c r="U36" s="1056"/>
      <c r="V36" s="333"/>
      <c r="W36" s="333"/>
      <c r="X36" s="333"/>
      <c r="Y36" s="449"/>
      <c r="Z36" s="333"/>
      <c r="AA36" s="449"/>
      <c r="AB36" s="333"/>
      <c r="AC36" s="345"/>
    </row>
    <row r="37" spans="2:29" s="318" customFormat="1" ht="17.100000000000001" customHeight="1" thickBot="1" x14ac:dyDescent="0.3">
      <c r="B37" s="1020"/>
      <c r="C37" s="1064"/>
      <c r="D37" s="534"/>
      <c r="E37" s="1066" t="s">
        <v>536</v>
      </c>
      <c r="F37" s="1067"/>
      <c r="G37" s="1068"/>
      <c r="H37" s="342">
        <v>0</v>
      </c>
      <c r="I37" s="330"/>
      <c r="J37" s="1013" t="s">
        <v>551</v>
      </c>
      <c r="K37" s="1014"/>
      <c r="L37" s="1015"/>
      <c r="M37" s="450"/>
      <c r="N37" s="333"/>
      <c r="O37" s="333"/>
      <c r="P37" s="333"/>
      <c r="Q37" s="333"/>
      <c r="R37" s="333"/>
      <c r="S37" s="333"/>
      <c r="T37" s="333"/>
      <c r="U37" s="333"/>
      <c r="V37" s="333"/>
      <c r="W37" s="333"/>
      <c r="X37" s="333"/>
      <c r="Y37" s="449"/>
      <c r="Z37" s="333"/>
      <c r="AA37" s="449"/>
      <c r="AB37" s="333"/>
      <c r="AC37" s="345"/>
    </row>
    <row r="38" spans="2:29" s="318" customFormat="1" ht="17.100000000000001" customHeight="1" thickBot="1" x14ac:dyDescent="0.3">
      <c r="B38" s="1020"/>
      <c r="C38" s="1064"/>
      <c r="D38" s="534"/>
      <c r="E38" s="330"/>
      <c r="F38" s="330"/>
      <c r="G38" s="330"/>
      <c r="H38" s="330"/>
      <c r="I38" s="330"/>
      <c r="J38" s="1027">
        <f>IF(ISERROR(SUM(H31:H34)+H37*((1+$AB$6)^I27-1)/($AB$6*(1+$AB$6)^I27)),0,SUM(H31:H34)+H37*((1+$AB$6)^I27-1)/($AB$6*(1+$AB$6)^I27))</f>
        <v>0</v>
      </c>
      <c r="K38" s="1028"/>
      <c r="L38" s="1029"/>
      <c r="M38" s="450"/>
      <c r="N38" s="333"/>
      <c r="O38" s="333"/>
      <c r="P38" s="333"/>
      <c r="Q38" s="333"/>
      <c r="R38" s="333"/>
      <c r="S38" s="333"/>
      <c r="T38" s="333"/>
      <c r="U38" s="333"/>
      <c r="V38" s="333"/>
      <c r="W38" s="333"/>
      <c r="X38" s="333"/>
      <c r="Y38" s="449"/>
      <c r="Z38" s="333"/>
      <c r="AA38" s="449"/>
      <c r="AB38" s="333"/>
      <c r="AC38" s="345"/>
    </row>
    <row r="39" spans="2:29" s="318" customFormat="1" ht="9" customHeight="1" thickBot="1" x14ac:dyDescent="0.3">
      <c r="B39" s="1020"/>
      <c r="C39" s="1065"/>
      <c r="D39" s="306"/>
      <c r="E39" s="332"/>
      <c r="F39" s="332"/>
      <c r="G39" s="332"/>
      <c r="H39" s="332"/>
      <c r="I39" s="332"/>
      <c r="J39" s="332"/>
      <c r="K39" s="332"/>
      <c r="L39" s="332"/>
      <c r="M39" s="332"/>
      <c r="N39" s="329"/>
      <c r="O39" s="329"/>
      <c r="P39" s="329"/>
      <c r="Q39" s="329"/>
      <c r="R39" s="329"/>
      <c r="S39" s="329"/>
      <c r="T39" s="329"/>
      <c r="U39" s="329"/>
      <c r="V39" s="329"/>
      <c r="W39" s="329"/>
      <c r="X39" s="329"/>
      <c r="Y39" s="452"/>
      <c r="Z39" s="329"/>
      <c r="AA39" s="452"/>
      <c r="AB39" s="329"/>
      <c r="AC39" s="346"/>
    </row>
    <row r="40" spans="2:29" s="318" customFormat="1" ht="9.75" customHeight="1" thickBot="1" x14ac:dyDescent="0.3">
      <c r="B40" s="1020"/>
      <c r="C40" s="58"/>
      <c r="D40" s="348"/>
      <c r="E40" s="349"/>
      <c r="F40" s="350"/>
      <c r="G40" s="350"/>
      <c r="H40" s="349"/>
      <c r="I40" s="349"/>
      <c r="J40" s="351"/>
      <c r="K40" s="351"/>
      <c r="L40" s="351"/>
      <c r="M40" s="351"/>
      <c r="N40" s="351"/>
      <c r="O40" s="351"/>
      <c r="P40" s="351"/>
      <c r="Q40" s="351"/>
      <c r="R40" s="351"/>
      <c r="S40" s="351"/>
      <c r="T40" s="351"/>
      <c r="U40" s="351"/>
      <c r="V40" s="351"/>
      <c r="W40" s="351"/>
      <c r="X40" s="351"/>
      <c r="Y40" s="451"/>
      <c r="Z40" s="351"/>
      <c r="AA40" s="451"/>
      <c r="AB40" s="351"/>
      <c r="AC40" s="352"/>
    </row>
    <row r="41" spans="2:29" s="318" customFormat="1" ht="17.100000000000001" customHeight="1" x14ac:dyDescent="0.25">
      <c r="B41" s="1020"/>
      <c r="C41" s="1063">
        <v>3</v>
      </c>
      <c r="D41" s="1077"/>
      <c r="E41" s="1078"/>
      <c r="F41" s="1078"/>
      <c r="G41" s="1078"/>
      <c r="H41" s="1079"/>
      <c r="I41" s="1092" t="str">
        <f>IF(ISERROR(VLOOKUP(D41,'CMFs Fatal'!$A$3:$V$202,2,FALSE)),"",VLOOKUP(D41,'CMFs Fatal'!$A$3:$V$202,2,FALSE))</f>
        <v/>
      </c>
      <c r="J41" s="356" t="s">
        <v>336</v>
      </c>
      <c r="K41" s="311">
        <f>SUMIF('Crash Summary Worksheet'!$D:$D,'Worksheet 2a'!$J41,'Crash Summary Worksheet'!$AN:$AN)/'Worksheet 1'!$B$26</f>
        <v>0</v>
      </c>
      <c r="L41" s="308">
        <f>ROUND(K41*$Q$6,0)</f>
        <v>0</v>
      </c>
      <c r="M41" s="319" t="str">
        <f ca="1">IF(ISBLANK($D$41),"",IF(VLOOKUP($D$41,INDIRECT(VLOOKUP($J41,'Crash Types &amp; Calculations'!$M$5:$N$9,2,FALSE)),VLOOKUP(M$9,'Crash Types &amp; Calculations'!$D$5:$K$26,8,FALSE),FALSE)=1,"",VLOOKUP($D$41,INDIRECT(VLOOKUP($J41,'Crash Types &amp; Calculations'!$M$5:$N$9,2,FALSE)),VLOOKUP(M$9,'Crash Types &amp; Calculations'!$D$5:$K$26,8,FALSE),FALSE)))</f>
        <v/>
      </c>
      <c r="N41" s="320" t="str">
        <f ca="1">IF(ISBLANK($D$41),"",IF(VLOOKUP($D$41,INDIRECT(VLOOKUP($J41,'Crash Types &amp; Calculations'!$M$5:$N$9,2,FALSE)),VLOOKUP(N$9,'Crash Types &amp; Calculations'!$D$5:$K$26,8,FALSE),FALSE)=1,"",VLOOKUP($D$41,INDIRECT(VLOOKUP($J41,'Crash Types &amp; Calculations'!$M$5:$N$9,2,FALSE)),VLOOKUP(N$9,'Crash Types &amp; Calculations'!$D$5:$K$26,8,FALSE),FALSE)))</f>
        <v/>
      </c>
      <c r="O41" s="320" t="str">
        <f ca="1">IF(ISBLANK($D$41),"",IF(VLOOKUP($D$41,INDIRECT(VLOOKUP($J41,'Crash Types &amp; Calculations'!$M$5:$N$9,2,FALSE)),VLOOKUP(O$9,'Crash Types &amp; Calculations'!$D$5:$K$26,8,FALSE),FALSE)=1,"",VLOOKUP($D$41,INDIRECT(VLOOKUP($J41,'Crash Types &amp; Calculations'!$M$5:$N$9,2,FALSE)),VLOOKUP(O$9,'Crash Types &amp; Calculations'!$D$5:$K$26,8,FALSE),FALSE)))</f>
        <v/>
      </c>
      <c r="P41" s="320" t="str">
        <f ca="1">IF(ISBLANK($D$41),"",IF(VLOOKUP($D$41,INDIRECT(VLOOKUP($J41,'Crash Types &amp; Calculations'!$M$5:$N$9,2,FALSE)),VLOOKUP(P$9,'Crash Types &amp; Calculations'!$D$5:$K$26,8,FALSE),FALSE)=1,"",VLOOKUP($D$41,INDIRECT(VLOOKUP($J41,'Crash Types &amp; Calculations'!$M$5:$N$9,2,FALSE)),VLOOKUP(P$9,'Crash Types &amp; Calculations'!$D$5:$K$26,8,FALSE),FALSE)))</f>
        <v/>
      </c>
      <c r="Q41" s="320" t="str">
        <f ca="1">IF(ISBLANK($D$41),"",IF(VLOOKUP($D$41,INDIRECT(VLOOKUP($J41,'Crash Types &amp; Calculations'!$M$5:$N$9,2,FALSE)),VLOOKUP(Q$9,'Crash Types &amp; Calculations'!$D$5:$K$26,8,FALSE),FALSE)=1,"",VLOOKUP($D$41,INDIRECT(VLOOKUP($J41,'Crash Types &amp; Calculations'!$M$5:$N$9,2,FALSE)),VLOOKUP(Q$9,'Crash Types &amp; Calculations'!$D$5:$K$26,8,FALSE),FALSE)))</f>
        <v/>
      </c>
      <c r="R41" s="320" t="str">
        <f ca="1">IF(ISBLANK($D$41),"",IF(VLOOKUP($D$41,INDIRECT(VLOOKUP($J41,'Crash Types &amp; Calculations'!$M$5:$N$9,2,FALSE)),VLOOKUP(R$9,'Crash Types &amp; Calculations'!$D$5:$K$26,8,FALSE),FALSE)=1,"",VLOOKUP($D$41,INDIRECT(VLOOKUP($J41,'Crash Types &amp; Calculations'!$M$5:$N$9,2,FALSE)),VLOOKUP(R$9,'Crash Types &amp; Calculations'!$D$5:$K$26,8,FALSE),FALSE)))</f>
        <v/>
      </c>
      <c r="S41" s="320" t="str">
        <f ca="1">IF(ISBLANK($D$41),"",IF(VLOOKUP($D$41,INDIRECT(VLOOKUP($J41,'Crash Types &amp; Calculations'!$M$5:$N$9,2,FALSE)),VLOOKUP(S$9,'Crash Types &amp; Calculations'!$D$5:$K$26,8,FALSE),FALSE)=1,"",VLOOKUP($D$41,INDIRECT(VLOOKUP($J41,'Crash Types &amp; Calculations'!$M$5:$N$9,2,FALSE)),VLOOKUP(S$9,'Crash Types &amp; Calculations'!$D$5:$K$26,8,FALSE),FALSE)))</f>
        <v/>
      </c>
      <c r="T41" s="320" t="str">
        <f ca="1">IF(ISBLANK($D$41),"",IF(VLOOKUP($D$41,INDIRECT(VLOOKUP($J41,'Crash Types &amp; Calculations'!$M$5:$N$9,2,FALSE)),VLOOKUP(T$9,'Crash Types &amp; Calculations'!$D$5:$K$26,8,FALSE),FALSE)=1,"",VLOOKUP($D$41,INDIRECT(VLOOKUP($J41,'Crash Types &amp; Calculations'!$M$5:$N$9,2,FALSE)),VLOOKUP(T$9,'Crash Types &amp; Calculations'!$D$5:$K$26,8,FALSE),FALSE)))</f>
        <v/>
      </c>
      <c r="U41" s="320" t="str">
        <f ca="1">IF(ISBLANK($D$41),"",IF(VLOOKUP($D$41,INDIRECT(VLOOKUP($J41,'Crash Types &amp; Calculations'!$M$5:$N$9,2,FALSE)),VLOOKUP(U$9,'Crash Types &amp; Calculations'!$D$5:$K$26,8,FALSE),FALSE)=1,"",VLOOKUP($D$41,INDIRECT(VLOOKUP($J41,'Crash Types &amp; Calculations'!$M$5:$N$9,2,FALSE)),VLOOKUP(U$9,'Crash Types &amp; Calculations'!$D$5:$K$26,8,FALSE),FALSE)))</f>
        <v/>
      </c>
      <c r="V41" s="320" t="str">
        <f ca="1">IF(ISBLANK($D$41),"",IF(VLOOKUP($D$41,INDIRECT(VLOOKUP($J41,'Crash Types &amp; Calculations'!$M$5:$N$9,2,FALSE)),VLOOKUP(V$9,'Crash Types &amp; Calculations'!$D$5:$K$26,8,FALSE),FALSE)=1,"",VLOOKUP($D$41,INDIRECT(VLOOKUP($J41,'Crash Types &amp; Calculations'!$M$5:$N$9,2,FALSE)),VLOOKUP(V$9,'Crash Types &amp; Calculations'!$D$5:$K$26,8,FALSE),FALSE)))</f>
        <v/>
      </c>
      <c r="W41" s="570" t="str">
        <f ca="1">IF(ISBLANK($D$41),"",IF(VLOOKUP($D$41,INDIRECT(VLOOKUP($J41,'Crash Types &amp; Calculations'!$M$5:$N$9,2,FALSE)),VLOOKUP(W$9,'Crash Types &amp; Calculations'!$D$5:$K$26,8,FALSE),FALSE)=1,"",VLOOKUP($D$41,INDIRECT(VLOOKUP($J41,'Crash Types &amp; Calculations'!$M$5:$N$9,2,FALSE)),VLOOKUP(W$9,'Crash Types &amp; Calculations'!$D$5:$K$26,8,FALSE),FALSE)))</f>
        <v/>
      </c>
      <c r="X41" s="321" t="str">
        <f ca="1">IF(ISBLANK($D$41),"",IF(VLOOKUP($D$41,INDIRECT(VLOOKUP($J41,'Crash Types &amp; Calculations'!$M$5:$N$9,2,FALSE)),VLOOKUP(X$9,'Crash Types &amp; Calculations'!$D$5:$K$26,8,FALSE),FALSE)=1,"",VLOOKUP($D$41,INDIRECT(VLOOKUP($J41,'Crash Types &amp; Calculations'!$M$5:$N$9,2,FALSE)),VLOOKUP(X$9,'Crash Types &amp; Calculations'!$D$5:$K$26,8,FALSE),FALSE)))</f>
        <v/>
      </c>
      <c r="Y41" s="353" t="str">
        <f ca="1">IF(ISBLANK($D$41),"",IF(VLOOKUP($D$41,INDIRECT(VLOOKUP($J41,'Crash Types &amp; Calculations'!$M$5:$N$9,2,FALSE)),VLOOKUP(Y$9,'Crash Types &amp; Calculations'!$D$5:$K$26,8,FALSE),FALSE)=1,"",VLOOKUP($D$41,INDIRECT(VLOOKUP($J41,'Crash Types &amp; Calculations'!$M$5:$N$9,2,FALSE)),VLOOKUP(Y$9,'Crash Types &amp; Calculations'!$D$5:$K$26,8,FALSE),FALSE)))</f>
        <v/>
      </c>
      <c r="Z41" s="321" t="str">
        <f ca="1">IF(ISBLANK($D$41),"",IF(VLOOKUP($D$41,INDIRECT(VLOOKUP($J41,'Crash Types &amp; Calculations'!$M$5:$N$9,2,FALSE)),VLOOKUP(Z$9,'Crash Types &amp; Calculations'!$D$5:$K$26,8,FALSE),FALSE)=1,"",VLOOKUP($D$41,INDIRECT(VLOOKUP($J41,'Crash Types &amp; Calculations'!$M$5:$N$9,2,FALSE)),VLOOKUP(Z$9,'Crash Types &amp; Calculations'!$D$5:$K$26,8,FALSE),FALSE)))</f>
        <v/>
      </c>
      <c r="AA41" s="319" t="str">
        <f ca="1">IF(ISBLANK($D$41),"",IF(VLOOKUP($D$41,INDIRECT(VLOOKUP($J41,'Crash Types &amp; Calculations'!$M$5:$N$9,2,FALSE)),VLOOKUP(AA$9,'Crash Types &amp; Calculations'!$D$5:$K$26,8,FALSE),FALSE)=1,"",VLOOKUP($D$41,INDIRECT(VLOOKUP($J41,'Crash Types &amp; Calculations'!$M$5:$N$9,2,FALSE)),VLOOKUP(AA$9,'Crash Types &amp; Calculations'!$D$5:$K$26,8,FALSE),FALSE)))</f>
        <v/>
      </c>
      <c r="AB41" s="320" t="str">
        <f ca="1">IF(ISBLANK($D$41),"",IF(VLOOKUP($D$41,INDIRECT(VLOOKUP($J41,'Crash Types &amp; Calculations'!$M$5:$N$9,2,FALSE)),VLOOKUP(AB$9,'Crash Types &amp; Calculations'!$D$5:$K$26,8,FALSE),FALSE)=1,"",VLOOKUP($D$41,INDIRECT(VLOOKUP($J41,'Crash Types &amp; Calculations'!$M$5:$N$9,2,FALSE)),VLOOKUP(AB$9,'Crash Types &amp; Calculations'!$D$5:$K$26,8,FALSE),FALSE)))</f>
        <v/>
      </c>
      <c r="AC41" s="321" t="str">
        <f ca="1">IF(ISBLANK($D$41),"",IF(VLOOKUP($D$41,INDIRECT(VLOOKUP($J41,'Crash Types &amp; Calculations'!$M$5:$N$9,2,FALSE)),VLOOKUP(AC$9,'Crash Types &amp; Calculations'!$D$5:$K$26,8,FALSE),FALSE)=1,"",VLOOKUP($D$41,INDIRECT(VLOOKUP($J41,'Crash Types &amp; Calculations'!$M$5:$N$9,2,FALSE)),VLOOKUP(AC$9,'Crash Types &amp; Calculations'!$D$5:$K$26,8,FALSE),FALSE)))</f>
        <v/>
      </c>
    </row>
    <row r="42" spans="2:29" s="318" customFormat="1" ht="17.100000000000001" customHeight="1" thickBot="1" x14ac:dyDescent="0.3">
      <c r="B42" s="1020"/>
      <c r="C42" s="1064"/>
      <c r="D42" s="1080"/>
      <c r="E42" s="1081"/>
      <c r="F42" s="1081"/>
      <c r="G42" s="1081"/>
      <c r="H42" s="1082"/>
      <c r="I42" s="1093"/>
      <c r="J42" s="357" t="s">
        <v>337</v>
      </c>
      <c r="K42" s="312">
        <f>SUMIF('Crash Summary Worksheet'!$D:$D,'Worksheet 2a'!$J42,'Crash Summary Worksheet'!$AN:$AN)/'Worksheet 1'!$B$26</f>
        <v>0</v>
      </c>
      <c r="L42" s="309">
        <f>ROUND(K42*$S$6,0)</f>
        <v>0</v>
      </c>
      <c r="M42" s="322" t="str">
        <f ca="1">IF(ISBLANK($D$41),"",IF(VLOOKUP($D$41,INDIRECT(VLOOKUP($J42,'Crash Types &amp; Calculations'!$M$5:$N$9,2,FALSE)),VLOOKUP(M$9,'Crash Types &amp; Calculations'!$D$5:$K$26,8,FALSE),FALSE)=1,"",VLOOKUP($D$41,INDIRECT(VLOOKUP($J42,'Crash Types &amp; Calculations'!$M$5:$N$9,2,FALSE)),VLOOKUP(M$9,'Crash Types &amp; Calculations'!$D$5:$K$26,8,FALSE),FALSE)))</f>
        <v/>
      </c>
      <c r="N42" s="323" t="str">
        <f ca="1">IF(ISBLANK($D$41),"",IF(VLOOKUP($D$41,INDIRECT(VLOOKUP($J42,'Crash Types &amp; Calculations'!$M$5:$N$9,2,FALSE)),VLOOKUP(N$9,'Crash Types &amp; Calculations'!$D$5:$K$26,8,FALSE),FALSE)=1,"",VLOOKUP($D$41,INDIRECT(VLOOKUP($J42,'Crash Types &amp; Calculations'!$M$5:$N$9,2,FALSE)),VLOOKUP(N$9,'Crash Types &amp; Calculations'!$D$5:$K$26,8,FALSE),FALSE)))</f>
        <v/>
      </c>
      <c r="O42" s="323" t="str">
        <f ca="1">IF(ISBLANK($D$41),"",IF(VLOOKUP($D$41,INDIRECT(VLOOKUP($J42,'Crash Types &amp; Calculations'!$M$5:$N$9,2,FALSE)),VLOOKUP(O$9,'Crash Types &amp; Calculations'!$D$5:$K$26,8,FALSE),FALSE)=1,"",VLOOKUP($D$41,INDIRECT(VLOOKUP($J42,'Crash Types &amp; Calculations'!$M$5:$N$9,2,FALSE)),VLOOKUP(O$9,'Crash Types &amp; Calculations'!$D$5:$K$26,8,FALSE),FALSE)))</f>
        <v/>
      </c>
      <c r="P42" s="323" t="str">
        <f ca="1">IF(ISBLANK($D$41),"",IF(VLOOKUP($D$41,INDIRECT(VLOOKUP($J42,'Crash Types &amp; Calculations'!$M$5:$N$9,2,FALSE)),VLOOKUP(P$9,'Crash Types &amp; Calculations'!$D$5:$K$26,8,FALSE),FALSE)=1,"",VLOOKUP($D$41,INDIRECT(VLOOKUP($J42,'Crash Types &amp; Calculations'!$M$5:$N$9,2,FALSE)),VLOOKUP(P$9,'Crash Types &amp; Calculations'!$D$5:$K$26,8,FALSE),FALSE)))</f>
        <v/>
      </c>
      <c r="Q42" s="323" t="str">
        <f ca="1">IF(ISBLANK($D$41),"",IF(VLOOKUP($D$41,INDIRECT(VLOOKUP($J42,'Crash Types &amp; Calculations'!$M$5:$N$9,2,FALSE)),VLOOKUP(Q$9,'Crash Types &amp; Calculations'!$D$5:$K$26,8,FALSE),FALSE)=1,"",VLOOKUP($D$41,INDIRECT(VLOOKUP($J42,'Crash Types &amp; Calculations'!$M$5:$N$9,2,FALSE)),VLOOKUP(Q$9,'Crash Types &amp; Calculations'!$D$5:$K$26,8,FALSE),FALSE)))</f>
        <v/>
      </c>
      <c r="R42" s="323" t="str">
        <f ca="1">IF(ISBLANK($D$41),"",IF(VLOOKUP($D$41,INDIRECT(VLOOKUP($J42,'Crash Types &amp; Calculations'!$M$5:$N$9,2,FALSE)),VLOOKUP(R$9,'Crash Types &amp; Calculations'!$D$5:$K$26,8,FALSE),FALSE)=1,"",VLOOKUP($D$41,INDIRECT(VLOOKUP($J42,'Crash Types &amp; Calculations'!$M$5:$N$9,2,FALSE)),VLOOKUP(R$9,'Crash Types &amp; Calculations'!$D$5:$K$26,8,FALSE),FALSE)))</f>
        <v/>
      </c>
      <c r="S42" s="323" t="str">
        <f ca="1">IF(ISBLANK($D$41),"",IF(VLOOKUP($D$41,INDIRECT(VLOOKUP($J42,'Crash Types &amp; Calculations'!$M$5:$N$9,2,FALSE)),VLOOKUP(S$9,'Crash Types &amp; Calculations'!$D$5:$K$26,8,FALSE),FALSE)=1,"",VLOOKUP($D$41,INDIRECT(VLOOKUP($J42,'Crash Types &amp; Calculations'!$M$5:$N$9,2,FALSE)),VLOOKUP(S$9,'Crash Types &amp; Calculations'!$D$5:$K$26,8,FALSE),FALSE)))</f>
        <v/>
      </c>
      <c r="T42" s="323" t="str">
        <f ca="1">IF(ISBLANK($D$41),"",IF(VLOOKUP($D$41,INDIRECT(VLOOKUP($J42,'Crash Types &amp; Calculations'!$M$5:$N$9,2,FALSE)),VLOOKUP(T$9,'Crash Types &amp; Calculations'!$D$5:$K$26,8,FALSE),FALSE)=1,"",VLOOKUP($D$41,INDIRECT(VLOOKUP($J42,'Crash Types &amp; Calculations'!$M$5:$N$9,2,FALSE)),VLOOKUP(T$9,'Crash Types &amp; Calculations'!$D$5:$K$26,8,FALSE),FALSE)))</f>
        <v/>
      </c>
      <c r="U42" s="323" t="str">
        <f ca="1">IF(ISBLANK($D$41),"",IF(VLOOKUP($D$41,INDIRECT(VLOOKUP($J42,'Crash Types &amp; Calculations'!$M$5:$N$9,2,FALSE)),VLOOKUP(U$9,'Crash Types &amp; Calculations'!$D$5:$K$26,8,FALSE),FALSE)=1,"",VLOOKUP($D$41,INDIRECT(VLOOKUP($J42,'Crash Types &amp; Calculations'!$M$5:$N$9,2,FALSE)),VLOOKUP(U$9,'Crash Types &amp; Calculations'!$D$5:$K$26,8,FALSE),FALSE)))</f>
        <v/>
      </c>
      <c r="V42" s="323" t="str">
        <f ca="1">IF(ISBLANK($D$41),"",IF(VLOOKUP($D$41,INDIRECT(VLOOKUP($J42,'Crash Types &amp; Calculations'!$M$5:$N$9,2,FALSE)),VLOOKUP(V$9,'Crash Types &amp; Calculations'!$D$5:$K$26,8,FALSE),FALSE)=1,"",VLOOKUP($D$41,INDIRECT(VLOOKUP($J42,'Crash Types &amp; Calculations'!$M$5:$N$9,2,FALSE)),VLOOKUP(V$9,'Crash Types &amp; Calculations'!$D$5:$K$26,8,FALSE),FALSE)))</f>
        <v/>
      </c>
      <c r="W42" s="571" t="str">
        <f ca="1">IF(ISBLANK($D$41),"",IF(VLOOKUP($D$41,INDIRECT(VLOOKUP($J42,'Crash Types &amp; Calculations'!$M$5:$N$9,2,FALSE)),VLOOKUP(W$9,'Crash Types &amp; Calculations'!$D$5:$K$26,8,FALSE),FALSE)=1,"",VLOOKUP($D$41,INDIRECT(VLOOKUP($J42,'Crash Types &amp; Calculations'!$M$5:$N$9,2,FALSE)),VLOOKUP(W$9,'Crash Types &amp; Calculations'!$D$5:$K$26,8,FALSE),FALSE)))</f>
        <v/>
      </c>
      <c r="X42" s="324" t="str">
        <f ca="1">IF(ISBLANK($D$41),"",IF(VLOOKUP($D$41,INDIRECT(VLOOKUP($J42,'Crash Types &amp; Calculations'!$M$5:$N$9,2,FALSE)),VLOOKUP(X$9,'Crash Types &amp; Calculations'!$D$5:$K$26,8,FALSE),FALSE)=1,"",VLOOKUP($D$41,INDIRECT(VLOOKUP($J42,'Crash Types &amp; Calculations'!$M$5:$N$9,2,FALSE)),VLOOKUP(X$9,'Crash Types &amp; Calculations'!$D$5:$K$26,8,FALSE),FALSE)))</f>
        <v/>
      </c>
      <c r="Y42" s="354" t="str">
        <f ca="1">IF(ISBLANK($D$41),"",IF(VLOOKUP($D$41,INDIRECT(VLOOKUP($J42,'Crash Types &amp; Calculations'!$M$5:$N$9,2,FALSE)),VLOOKUP(Y$9,'Crash Types &amp; Calculations'!$D$5:$K$26,8,FALSE),FALSE)=1,"",VLOOKUP($D$41,INDIRECT(VLOOKUP($J42,'Crash Types &amp; Calculations'!$M$5:$N$9,2,FALSE)),VLOOKUP(Y$9,'Crash Types &amp; Calculations'!$D$5:$K$26,8,FALSE),FALSE)))</f>
        <v/>
      </c>
      <c r="Z42" s="324" t="str">
        <f ca="1">IF(ISBLANK($D$41),"",IF(VLOOKUP($D$41,INDIRECT(VLOOKUP($J42,'Crash Types &amp; Calculations'!$M$5:$N$9,2,FALSE)),VLOOKUP(Z$9,'Crash Types &amp; Calculations'!$D$5:$K$26,8,FALSE),FALSE)=1,"",VLOOKUP($D$41,INDIRECT(VLOOKUP($J42,'Crash Types &amp; Calculations'!$M$5:$N$9,2,FALSE)),VLOOKUP(Z$9,'Crash Types &amp; Calculations'!$D$5:$K$26,8,FALSE),FALSE)))</f>
        <v/>
      </c>
      <c r="AA42" s="322" t="str">
        <f ca="1">IF(ISBLANK($D$41),"",IF(VLOOKUP($D$41,INDIRECT(VLOOKUP($J42,'Crash Types &amp; Calculations'!$M$5:$N$9,2,FALSE)),VLOOKUP(AA$9,'Crash Types &amp; Calculations'!$D$5:$K$26,8,FALSE),FALSE)=1,"",VLOOKUP($D$41,INDIRECT(VLOOKUP($J42,'Crash Types &amp; Calculations'!$M$5:$N$9,2,FALSE)),VLOOKUP(AA$9,'Crash Types &amp; Calculations'!$D$5:$K$26,8,FALSE),FALSE)))</f>
        <v/>
      </c>
      <c r="AB42" s="323" t="str">
        <f ca="1">IF(ISBLANK($D$41),"",IF(VLOOKUP($D$41,INDIRECT(VLOOKUP($J42,'Crash Types &amp; Calculations'!$M$5:$N$9,2,FALSE)),VLOOKUP(AB$9,'Crash Types &amp; Calculations'!$D$5:$K$26,8,FALSE),FALSE)=1,"",VLOOKUP($D$41,INDIRECT(VLOOKUP($J42,'Crash Types &amp; Calculations'!$M$5:$N$9,2,FALSE)),VLOOKUP(AB$9,'Crash Types &amp; Calculations'!$D$5:$K$26,8,FALSE),FALSE)))</f>
        <v/>
      </c>
      <c r="AC42" s="324" t="str">
        <f ca="1">IF(ISBLANK($D$41),"",IF(VLOOKUP($D$41,INDIRECT(VLOOKUP($J42,'Crash Types &amp; Calculations'!$M$5:$N$9,2,FALSE)),VLOOKUP(AC$9,'Crash Types &amp; Calculations'!$D$5:$K$26,8,FALSE),FALSE)=1,"",VLOOKUP($D$41,INDIRECT(VLOOKUP($J42,'Crash Types &amp; Calculations'!$M$5:$N$9,2,FALSE)),VLOOKUP(AC$9,'Crash Types &amp; Calculations'!$D$5:$K$26,8,FALSE),FALSE)))</f>
        <v/>
      </c>
    </row>
    <row r="43" spans="2:29" s="318" customFormat="1" ht="17.100000000000001" customHeight="1" thickBot="1" x14ac:dyDescent="0.3">
      <c r="B43" s="1020"/>
      <c r="C43" s="1064"/>
      <c r="D43" s="534"/>
      <c r="E43" s="330"/>
      <c r="F43" s="330"/>
      <c r="G43" s="330"/>
      <c r="H43" s="330"/>
      <c r="I43" s="212"/>
      <c r="J43" s="357" t="s">
        <v>338</v>
      </c>
      <c r="K43" s="312">
        <f>SUMIF('Crash Summary Worksheet'!$D:$D,'Worksheet 2a'!$J43,'Crash Summary Worksheet'!$AN:$AN)/'Worksheet 1'!$B$26</f>
        <v>0</v>
      </c>
      <c r="L43" s="309">
        <f>ROUND(K43*$U$6,0)</f>
        <v>0</v>
      </c>
      <c r="M43" s="322" t="str">
        <f ca="1">IF(ISBLANK($D$41),"",IF(VLOOKUP($D$41,INDIRECT(VLOOKUP($J43,'Crash Types &amp; Calculations'!$M$5:$N$9,2,FALSE)),VLOOKUP(M$9,'Crash Types &amp; Calculations'!$D$5:$K$26,8,FALSE),FALSE)=1,"",VLOOKUP($D$41,INDIRECT(VLOOKUP($J43,'Crash Types &amp; Calculations'!$M$5:$N$9,2,FALSE)),VLOOKUP(M$9,'Crash Types &amp; Calculations'!$D$5:$K$26,8,FALSE),FALSE)))</f>
        <v/>
      </c>
      <c r="N43" s="323" t="str">
        <f ca="1">IF(ISBLANK($D$41),"",IF(VLOOKUP($D$41,INDIRECT(VLOOKUP($J43,'Crash Types &amp; Calculations'!$M$5:$N$9,2,FALSE)),VLOOKUP(N$9,'Crash Types &amp; Calculations'!$D$5:$K$26,8,FALSE),FALSE)=1,"",VLOOKUP($D$41,INDIRECT(VLOOKUP($J43,'Crash Types &amp; Calculations'!$M$5:$N$9,2,FALSE)),VLOOKUP(N$9,'Crash Types &amp; Calculations'!$D$5:$K$26,8,FALSE),FALSE)))</f>
        <v/>
      </c>
      <c r="O43" s="323" t="str">
        <f ca="1">IF(ISBLANK($D$41),"",IF(VLOOKUP($D$41,INDIRECT(VLOOKUP($J43,'Crash Types &amp; Calculations'!$M$5:$N$9,2,FALSE)),VLOOKUP(O$9,'Crash Types &amp; Calculations'!$D$5:$K$26,8,FALSE),FALSE)=1,"",VLOOKUP($D$41,INDIRECT(VLOOKUP($J43,'Crash Types &amp; Calculations'!$M$5:$N$9,2,FALSE)),VLOOKUP(O$9,'Crash Types &amp; Calculations'!$D$5:$K$26,8,FALSE),FALSE)))</f>
        <v/>
      </c>
      <c r="P43" s="323" t="str">
        <f ca="1">IF(ISBLANK($D$41),"",IF(VLOOKUP($D$41,INDIRECT(VLOOKUP($J43,'Crash Types &amp; Calculations'!$M$5:$N$9,2,FALSE)),VLOOKUP(P$9,'Crash Types &amp; Calculations'!$D$5:$K$26,8,FALSE),FALSE)=1,"",VLOOKUP($D$41,INDIRECT(VLOOKUP($J43,'Crash Types &amp; Calculations'!$M$5:$N$9,2,FALSE)),VLOOKUP(P$9,'Crash Types &amp; Calculations'!$D$5:$K$26,8,FALSE),FALSE)))</f>
        <v/>
      </c>
      <c r="Q43" s="323" t="str">
        <f ca="1">IF(ISBLANK($D$41),"",IF(VLOOKUP($D$41,INDIRECT(VLOOKUP($J43,'Crash Types &amp; Calculations'!$M$5:$N$9,2,FALSE)),VLOOKUP(Q$9,'Crash Types &amp; Calculations'!$D$5:$K$26,8,FALSE),FALSE)=1,"",VLOOKUP($D$41,INDIRECT(VLOOKUP($J43,'Crash Types &amp; Calculations'!$M$5:$N$9,2,FALSE)),VLOOKUP(Q$9,'Crash Types &amp; Calculations'!$D$5:$K$26,8,FALSE),FALSE)))</f>
        <v/>
      </c>
      <c r="R43" s="323" t="str">
        <f ca="1">IF(ISBLANK($D$41),"",IF(VLOOKUP($D$41,INDIRECT(VLOOKUP($J43,'Crash Types &amp; Calculations'!$M$5:$N$9,2,FALSE)),VLOOKUP(R$9,'Crash Types &amp; Calculations'!$D$5:$K$26,8,FALSE),FALSE)=1,"",VLOOKUP($D$41,INDIRECT(VLOOKUP($J43,'Crash Types &amp; Calculations'!$M$5:$N$9,2,FALSE)),VLOOKUP(R$9,'Crash Types &amp; Calculations'!$D$5:$K$26,8,FALSE),FALSE)))</f>
        <v/>
      </c>
      <c r="S43" s="323" t="str">
        <f ca="1">IF(ISBLANK($D$41),"",IF(VLOOKUP($D$41,INDIRECT(VLOOKUP($J43,'Crash Types &amp; Calculations'!$M$5:$N$9,2,FALSE)),VLOOKUP(S$9,'Crash Types &amp; Calculations'!$D$5:$K$26,8,FALSE),FALSE)=1,"",VLOOKUP($D$41,INDIRECT(VLOOKUP($J43,'Crash Types &amp; Calculations'!$M$5:$N$9,2,FALSE)),VLOOKUP(S$9,'Crash Types &amp; Calculations'!$D$5:$K$26,8,FALSE),FALSE)))</f>
        <v/>
      </c>
      <c r="T43" s="323" t="str">
        <f ca="1">IF(ISBLANK($D$41),"",IF(VLOOKUP($D$41,INDIRECT(VLOOKUP($J43,'Crash Types &amp; Calculations'!$M$5:$N$9,2,FALSE)),VLOOKUP(T$9,'Crash Types &amp; Calculations'!$D$5:$K$26,8,FALSE),FALSE)=1,"",VLOOKUP($D$41,INDIRECT(VLOOKUP($J43,'Crash Types &amp; Calculations'!$M$5:$N$9,2,FALSE)),VLOOKUP(T$9,'Crash Types &amp; Calculations'!$D$5:$K$26,8,FALSE),FALSE)))</f>
        <v/>
      </c>
      <c r="U43" s="323" t="str">
        <f ca="1">IF(ISBLANK($D$41),"",IF(VLOOKUP($D$41,INDIRECT(VLOOKUP($J43,'Crash Types &amp; Calculations'!$M$5:$N$9,2,FALSE)),VLOOKUP(U$9,'Crash Types &amp; Calculations'!$D$5:$K$26,8,FALSE),FALSE)=1,"",VLOOKUP($D$41,INDIRECT(VLOOKUP($J43,'Crash Types &amp; Calculations'!$M$5:$N$9,2,FALSE)),VLOOKUP(U$9,'Crash Types &amp; Calculations'!$D$5:$K$26,8,FALSE),FALSE)))</f>
        <v/>
      </c>
      <c r="V43" s="323" t="str">
        <f ca="1">IF(ISBLANK($D$41),"",IF(VLOOKUP($D$41,INDIRECT(VLOOKUP($J43,'Crash Types &amp; Calculations'!$M$5:$N$9,2,FALSE)),VLOOKUP(V$9,'Crash Types &amp; Calculations'!$D$5:$K$26,8,FALSE),FALSE)=1,"",VLOOKUP($D$41,INDIRECT(VLOOKUP($J43,'Crash Types &amp; Calculations'!$M$5:$N$9,2,FALSE)),VLOOKUP(V$9,'Crash Types &amp; Calculations'!$D$5:$K$26,8,FALSE),FALSE)))</f>
        <v/>
      </c>
      <c r="W43" s="571" t="str">
        <f ca="1">IF(ISBLANK($D$41),"",IF(VLOOKUP($D$41,INDIRECT(VLOOKUP($J43,'Crash Types &amp; Calculations'!$M$5:$N$9,2,FALSE)),VLOOKUP(W$9,'Crash Types &amp; Calculations'!$D$5:$K$26,8,FALSE),FALSE)=1,"",VLOOKUP($D$41,INDIRECT(VLOOKUP($J43,'Crash Types &amp; Calculations'!$M$5:$N$9,2,FALSE)),VLOOKUP(W$9,'Crash Types &amp; Calculations'!$D$5:$K$26,8,FALSE),FALSE)))</f>
        <v/>
      </c>
      <c r="X43" s="324" t="str">
        <f ca="1">IF(ISBLANK($D$41),"",IF(VLOOKUP($D$41,INDIRECT(VLOOKUP($J43,'Crash Types &amp; Calculations'!$M$5:$N$9,2,FALSE)),VLOOKUP(X$9,'Crash Types &amp; Calculations'!$D$5:$K$26,8,FALSE),FALSE)=1,"",VLOOKUP($D$41,INDIRECT(VLOOKUP($J43,'Crash Types &amp; Calculations'!$M$5:$N$9,2,FALSE)),VLOOKUP(X$9,'Crash Types &amp; Calculations'!$D$5:$K$26,8,FALSE),FALSE)))</f>
        <v/>
      </c>
      <c r="Y43" s="354" t="str">
        <f ca="1">IF(ISBLANK($D$41),"",IF(VLOOKUP($D$41,INDIRECT(VLOOKUP($J43,'Crash Types &amp; Calculations'!$M$5:$N$9,2,FALSE)),VLOOKUP(Y$9,'Crash Types &amp; Calculations'!$D$5:$K$26,8,FALSE),FALSE)=1,"",VLOOKUP($D$41,INDIRECT(VLOOKUP($J43,'Crash Types &amp; Calculations'!$M$5:$N$9,2,FALSE)),VLOOKUP(Y$9,'Crash Types &amp; Calculations'!$D$5:$K$26,8,FALSE),FALSE)))</f>
        <v/>
      </c>
      <c r="Z43" s="324" t="str">
        <f ca="1">IF(ISBLANK($D$41),"",IF(VLOOKUP($D$41,INDIRECT(VLOOKUP($J43,'Crash Types &amp; Calculations'!$M$5:$N$9,2,FALSE)),VLOOKUP(Z$9,'Crash Types &amp; Calculations'!$D$5:$K$26,8,FALSE),FALSE)=1,"",VLOOKUP($D$41,INDIRECT(VLOOKUP($J43,'Crash Types &amp; Calculations'!$M$5:$N$9,2,FALSE)),VLOOKUP(Z$9,'Crash Types &amp; Calculations'!$D$5:$K$26,8,FALSE),FALSE)))</f>
        <v/>
      </c>
      <c r="AA43" s="322" t="str">
        <f ca="1">IF(ISBLANK($D$41),"",IF(VLOOKUP($D$41,INDIRECT(VLOOKUP($J43,'Crash Types &amp; Calculations'!$M$5:$N$9,2,FALSE)),VLOOKUP(AA$9,'Crash Types &amp; Calculations'!$D$5:$K$26,8,FALSE),FALSE)=1,"",VLOOKUP($D$41,INDIRECT(VLOOKUP($J43,'Crash Types &amp; Calculations'!$M$5:$N$9,2,FALSE)),VLOOKUP(AA$9,'Crash Types &amp; Calculations'!$D$5:$K$26,8,FALSE),FALSE)))</f>
        <v/>
      </c>
      <c r="AB43" s="323" t="str">
        <f ca="1">IF(ISBLANK($D$41),"",IF(VLOOKUP($D$41,INDIRECT(VLOOKUP($J43,'Crash Types &amp; Calculations'!$M$5:$N$9,2,FALSE)),VLOOKUP(AB$9,'Crash Types &amp; Calculations'!$D$5:$K$26,8,FALSE),FALSE)=1,"",VLOOKUP($D$41,INDIRECT(VLOOKUP($J43,'Crash Types &amp; Calculations'!$M$5:$N$9,2,FALSE)),VLOOKUP(AB$9,'Crash Types &amp; Calculations'!$D$5:$K$26,8,FALSE),FALSE)))</f>
        <v/>
      </c>
      <c r="AC43" s="324" t="str">
        <f ca="1">IF(ISBLANK($D$41),"",IF(VLOOKUP($D$41,INDIRECT(VLOOKUP($J43,'Crash Types &amp; Calculations'!$M$5:$N$9,2,FALSE)),VLOOKUP(AC$9,'Crash Types &amp; Calculations'!$D$5:$K$26,8,FALSE),FALSE)=1,"",VLOOKUP($D$41,INDIRECT(VLOOKUP($J43,'Crash Types &amp; Calculations'!$M$5:$N$9,2,FALSE)),VLOOKUP(AC$9,'Crash Types &amp; Calculations'!$D$5:$K$26,8,FALSE),FALSE)))</f>
        <v/>
      </c>
    </row>
    <row r="44" spans="2:29" s="318" customFormat="1" ht="17.100000000000001" customHeight="1" thickBot="1" x14ac:dyDescent="0.3">
      <c r="B44" s="1020"/>
      <c r="C44" s="1064"/>
      <c r="D44" s="534"/>
      <c r="E44" s="1023" t="s">
        <v>444</v>
      </c>
      <c r="F44" s="1024"/>
      <c r="G44" s="1024"/>
      <c r="H44" s="1025"/>
      <c r="I44" s="212"/>
      <c r="J44" s="357" t="s">
        <v>339</v>
      </c>
      <c r="K44" s="312">
        <f>SUMIF('Crash Summary Worksheet'!$D:$D,'Worksheet 2a'!$J44,'Crash Summary Worksheet'!$AN:$AN)/'Worksheet 1'!$B$26</f>
        <v>0</v>
      </c>
      <c r="L44" s="309">
        <f>ROUND(K44*$W$6,0)</f>
        <v>0</v>
      </c>
      <c r="M44" s="322" t="str">
        <f ca="1">IF(ISBLANK($D$41),"",IF(VLOOKUP($D$41,INDIRECT(VLOOKUP($J44,'Crash Types &amp; Calculations'!$M$5:$N$9,2,FALSE)),VLOOKUP(M$9,'Crash Types &amp; Calculations'!$D$5:$K$26,8,FALSE),FALSE)=1,"",VLOOKUP($D$41,INDIRECT(VLOOKUP($J44,'Crash Types &amp; Calculations'!$M$5:$N$9,2,FALSE)),VLOOKUP(M$9,'Crash Types &amp; Calculations'!$D$5:$K$26,8,FALSE),FALSE)))</f>
        <v/>
      </c>
      <c r="N44" s="323" t="str">
        <f ca="1">IF(ISBLANK($D$41),"",IF(VLOOKUP($D$41,INDIRECT(VLOOKUP($J44,'Crash Types &amp; Calculations'!$M$5:$N$9,2,FALSE)),VLOOKUP(N$9,'Crash Types &amp; Calculations'!$D$5:$K$26,8,FALSE),FALSE)=1,"",VLOOKUP($D$41,INDIRECT(VLOOKUP($J44,'Crash Types &amp; Calculations'!$M$5:$N$9,2,FALSE)),VLOOKUP(N$9,'Crash Types &amp; Calculations'!$D$5:$K$26,8,FALSE),FALSE)))</f>
        <v/>
      </c>
      <c r="O44" s="323" t="str">
        <f ca="1">IF(ISBLANK($D$41),"",IF(VLOOKUP($D$41,INDIRECT(VLOOKUP($J44,'Crash Types &amp; Calculations'!$M$5:$N$9,2,FALSE)),VLOOKUP(O$9,'Crash Types &amp; Calculations'!$D$5:$K$26,8,FALSE),FALSE)=1,"",VLOOKUP($D$41,INDIRECT(VLOOKUP($J44,'Crash Types &amp; Calculations'!$M$5:$N$9,2,FALSE)),VLOOKUP(O$9,'Crash Types &amp; Calculations'!$D$5:$K$26,8,FALSE),FALSE)))</f>
        <v/>
      </c>
      <c r="P44" s="323" t="str">
        <f ca="1">IF(ISBLANK($D$41),"",IF(VLOOKUP($D$41,INDIRECT(VLOOKUP($J44,'Crash Types &amp; Calculations'!$M$5:$N$9,2,FALSE)),VLOOKUP(P$9,'Crash Types &amp; Calculations'!$D$5:$K$26,8,FALSE),FALSE)=1,"",VLOOKUP($D$41,INDIRECT(VLOOKUP($J44,'Crash Types &amp; Calculations'!$M$5:$N$9,2,FALSE)),VLOOKUP(P$9,'Crash Types &amp; Calculations'!$D$5:$K$26,8,FALSE),FALSE)))</f>
        <v/>
      </c>
      <c r="Q44" s="323" t="str">
        <f ca="1">IF(ISBLANK($D$41),"",IF(VLOOKUP($D$41,INDIRECT(VLOOKUP($J44,'Crash Types &amp; Calculations'!$M$5:$N$9,2,FALSE)),VLOOKUP(Q$9,'Crash Types &amp; Calculations'!$D$5:$K$26,8,FALSE),FALSE)=1,"",VLOOKUP($D$41,INDIRECT(VLOOKUP($J44,'Crash Types &amp; Calculations'!$M$5:$N$9,2,FALSE)),VLOOKUP(Q$9,'Crash Types &amp; Calculations'!$D$5:$K$26,8,FALSE),FALSE)))</f>
        <v/>
      </c>
      <c r="R44" s="323" t="str">
        <f ca="1">IF(ISBLANK($D$41),"",IF(VLOOKUP($D$41,INDIRECT(VLOOKUP($J44,'Crash Types &amp; Calculations'!$M$5:$N$9,2,FALSE)),VLOOKUP(R$9,'Crash Types &amp; Calculations'!$D$5:$K$26,8,FALSE),FALSE)=1,"",VLOOKUP($D$41,INDIRECT(VLOOKUP($J44,'Crash Types &amp; Calculations'!$M$5:$N$9,2,FALSE)),VLOOKUP(R$9,'Crash Types &amp; Calculations'!$D$5:$K$26,8,FALSE),FALSE)))</f>
        <v/>
      </c>
      <c r="S44" s="323" t="str">
        <f ca="1">IF(ISBLANK($D$41),"",IF(VLOOKUP($D$41,INDIRECT(VLOOKUP($J44,'Crash Types &amp; Calculations'!$M$5:$N$9,2,FALSE)),VLOOKUP(S$9,'Crash Types &amp; Calculations'!$D$5:$K$26,8,FALSE),FALSE)=1,"",VLOOKUP($D$41,INDIRECT(VLOOKUP($J44,'Crash Types &amp; Calculations'!$M$5:$N$9,2,FALSE)),VLOOKUP(S$9,'Crash Types &amp; Calculations'!$D$5:$K$26,8,FALSE),FALSE)))</f>
        <v/>
      </c>
      <c r="T44" s="323" t="str">
        <f ca="1">IF(ISBLANK($D$41),"",IF(VLOOKUP($D$41,INDIRECT(VLOOKUP($J44,'Crash Types &amp; Calculations'!$M$5:$N$9,2,FALSE)),VLOOKUP(T$9,'Crash Types &amp; Calculations'!$D$5:$K$26,8,FALSE),FALSE)=1,"",VLOOKUP($D$41,INDIRECT(VLOOKUP($J44,'Crash Types &amp; Calculations'!$M$5:$N$9,2,FALSE)),VLOOKUP(T$9,'Crash Types &amp; Calculations'!$D$5:$K$26,8,FALSE),FALSE)))</f>
        <v/>
      </c>
      <c r="U44" s="323" t="str">
        <f ca="1">IF(ISBLANK($D$41),"",IF(VLOOKUP($D$41,INDIRECT(VLOOKUP($J44,'Crash Types &amp; Calculations'!$M$5:$N$9,2,FALSE)),VLOOKUP(U$9,'Crash Types &amp; Calculations'!$D$5:$K$26,8,FALSE),FALSE)=1,"",VLOOKUP($D$41,INDIRECT(VLOOKUP($J44,'Crash Types &amp; Calculations'!$M$5:$N$9,2,FALSE)),VLOOKUP(U$9,'Crash Types &amp; Calculations'!$D$5:$K$26,8,FALSE),FALSE)))</f>
        <v/>
      </c>
      <c r="V44" s="323" t="str">
        <f ca="1">IF(ISBLANK($D$41),"",IF(VLOOKUP($D$41,INDIRECT(VLOOKUP($J44,'Crash Types &amp; Calculations'!$M$5:$N$9,2,FALSE)),VLOOKUP(V$9,'Crash Types &amp; Calculations'!$D$5:$K$26,8,FALSE),FALSE)=1,"",VLOOKUP($D$41,INDIRECT(VLOOKUP($J44,'Crash Types &amp; Calculations'!$M$5:$N$9,2,FALSE)),VLOOKUP(V$9,'Crash Types &amp; Calculations'!$D$5:$K$26,8,FALSE),FALSE)))</f>
        <v/>
      </c>
      <c r="W44" s="571" t="str">
        <f ca="1">IF(ISBLANK($D$41),"",IF(VLOOKUP($D$41,INDIRECT(VLOOKUP($J44,'Crash Types &amp; Calculations'!$M$5:$N$9,2,FALSE)),VLOOKUP(W$9,'Crash Types &amp; Calculations'!$D$5:$K$26,8,FALSE),FALSE)=1,"",VLOOKUP($D$41,INDIRECT(VLOOKUP($J44,'Crash Types &amp; Calculations'!$M$5:$N$9,2,FALSE)),VLOOKUP(W$9,'Crash Types &amp; Calculations'!$D$5:$K$26,8,FALSE),FALSE)))</f>
        <v/>
      </c>
      <c r="X44" s="324" t="str">
        <f ca="1">IF(ISBLANK($D$41),"",IF(VLOOKUP($D$41,INDIRECT(VLOOKUP($J44,'Crash Types &amp; Calculations'!$M$5:$N$9,2,FALSE)),VLOOKUP(X$9,'Crash Types &amp; Calculations'!$D$5:$K$26,8,FALSE),FALSE)=1,"",VLOOKUP($D$41,INDIRECT(VLOOKUP($J44,'Crash Types &amp; Calculations'!$M$5:$N$9,2,FALSE)),VLOOKUP(X$9,'Crash Types &amp; Calculations'!$D$5:$K$26,8,FALSE),FALSE)))</f>
        <v/>
      </c>
      <c r="Y44" s="354" t="str">
        <f ca="1">IF(ISBLANK($D$41),"",IF(VLOOKUP($D$41,INDIRECT(VLOOKUP($J44,'Crash Types &amp; Calculations'!$M$5:$N$9,2,FALSE)),VLOOKUP(Y$9,'Crash Types &amp; Calculations'!$D$5:$K$26,8,FALSE),FALSE)=1,"",VLOOKUP($D$41,INDIRECT(VLOOKUP($J44,'Crash Types &amp; Calculations'!$M$5:$N$9,2,FALSE)),VLOOKUP(Y$9,'Crash Types &amp; Calculations'!$D$5:$K$26,8,FALSE),FALSE)))</f>
        <v/>
      </c>
      <c r="Z44" s="324" t="str">
        <f ca="1">IF(ISBLANK($D$41),"",IF(VLOOKUP($D$41,INDIRECT(VLOOKUP($J44,'Crash Types &amp; Calculations'!$M$5:$N$9,2,FALSE)),VLOOKUP(Z$9,'Crash Types &amp; Calculations'!$D$5:$K$26,8,FALSE),FALSE)=1,"",VLOOKUP($D$41,INDIRECT(VLOOKUP($J44,'Crash Types &amp; Calculations'!$M$5:$N$9,2,FALSE)),VLOOKUP(Z$9,'Crash Types &amp; Calculations'!$D$5:$K$26,8,FALSE),FALSE)))</f>
        <v/>
      </c>
      <c r="AA44" s="322" t="str">
        <f ca="1">IF(ISBLANK($D$41),"",IF(VLOOKUP($D$41,INDIRECT(VLOOKUP($J44,'Crash Types &amp; Calculations'!$M$5:$N$9,2,FALSE)),VLOOKUP(AA$9,'Crash Types &amp; Calculations'!$D$5:$K$26,8,FALSE),FALSE)=1,"",VLOOKUP($D$41,INDIRECT(VLOOKUP($J44,'Crash Types &amp; Calculations'!$M$5:$N$9,2,FALSE)),VLOOKUP(AA$9,'Crash Types &amp; Calculations'!$D$5:$K$26,8,FALSE),FALSE)))</f>
        <v/>
      </c>
      <c r="AB44" s="323" t="str">
        <f ca="1">IF(ISBLANK($D$41),"",IF(VLOOKUP($D$41,INDIRECT(VLOOKUP($J44,'Crash Types &amp; Calculations'!$M$5:$N$9,2,FALSE)),VLOOKUP(AB$9,'Crash Types &amp; Calculations'!$D$5:$K$26,8,FALSE),FALSE)=1,"",VLOOKUP($D$41,INDIRECT(VLOOKUP($J44,'Crash Types &amp; Calculations'!$M$5:$N$9,2,FALSE)),VLOOKUP(AB$9,'Crash Types &amp; Calculations'!$D$5:$K$26,8,FALSE),FALSE)))</f>
        <v/>
      </c>
      <c r="AC44" s="324" t="str">
        <f ca="1">IF(ISBLANK($D$41),"",IF(VLOOKUP($D$41,INDIRECT(VLOOKUP($J44,'Crash Types &amp; Calculations'!$M$5:$N$9,2,FALSE)),VLOOKUP(AC$9,'Crash Types &amp; Calculations'!$D$5:$K$26,8,FALSE),FALSE)=1,"",VLOOKUP($D$41,INDIRECT(VLOOKUP($J44,'Crash Types &amp; Calculations'!$M$5:$N$9,2,FALSE)),VLOOKUP(AC$9,'Crash Types &amp; Calculations'!$D$5:$K$26,8,FALSE),FALSE)))</f>
        <v/>
      </c>
    </row>
    <row r="45" spans="2:29" s="318" customFormat="1" ht="17.100000000000001" customHeight="1" thickBot="1" x14ac:dyDescent="0.3">
      <c r="B45" s="1020"/>
      <c r="C45" s="1064"/>
      <c r="D45" s="534"/>
      <c r="E45" s="1069" t="s">
        <v>531</v>
      </c>
      <c r="F45" s="1070"/>
      <c r="G45" s="1070"/>
      <c r="H45" s="338">
        <v>0</v>
      </c>
      <c r="I45" s="212"/>
      <c r="J45" s="358" t="s">
        <v>4</v>
      </c>
      <c r="K45" s="313">
        <f>SUMIF('Crash Summary Worksheet'!$D:$D,'Worksheet 2a'!$J45,'Crash Summary Worksheet'!$AN:$AN)/'Worksheet 1'!$B$26</f>
        <v>0</v>
      </c>
      <c r="L45" s="310">
        <f>ROUND(K45*$Y$6,0)</f>
        <v>0</v>
      </c>
      <c r="M45" s="325" t="str">
        <f ca="1">IF(ISBLANK($D$41),"",IF(VLOOKUP($D$41,INDIRECT(VLOOKUP($J45,'Crash Types &amp; Calculations'!$M$5:$N$9,2,FALSE)),VLOOKUP(M$9,'Crash Types &amp; Calculations'!$D$5:$K$26,8,FALSE),FALSE)=1,"",VLOOKUP($D$41,INDIRECT(VLOOKUP($J45,'Crash Types &amp; Calculations'!$M$5:$N$9,2,FALSE)),VLOOKUP(M$9,'Crash Types &amp; Calculations'!$D$5:$K$26,8,FALSE),FALSE)))</f>
        <v/>
      </c>
      <c r="N45" s="326" t="str">
        <f ca="1">IF(ISBLANK($D$41),"",IF(VLOOKUP($D$41,INDIRECT(VLOOKUP($J45,'Crash Types &amp; Calculations'!$M$5:$N$9,2,FALSE)),VLOOKUP(N$9,'Crash Types &amp; Calculations'!$D$5:$K$26,8,FALSE),FALSE)=1,"",VLOOKUP($D$41,INDIRECT(VLOOKUP($J45,'Crash Types &amp; Calculations'!$M$5:$N$9,2,FALSE)),VLOOKUP(N$9,'Crash Types &amp; Calculations'!$D$5:$K$26,8,FALSE),FALSE)))</f>
        <v/>
      </c>
      <c r="O45" s="326" t="str">
        <f ca="1">IF(ISBLANK($D$41),"",IF(VLOOKUP($D$41,INDIRECT(VLOOKUP($J45,'Crash Types &amp; Calculations'!$M$5:$N$9,2,FALSE)),VLOOKUP(O$9,'Crash Types &amp; Calculations'!$D$5:$K$26,8,FALSE),FALSE)=1,"",VLOOKUP($D$41,INDIRECT(VLOOKUP($J45,'Crash Types &amp; Calculations'!$M$5:$N$9,2,FALSE)),VLOOKUP(O$9,'Crash Types &amp; Calculations'!$D$5:$K$26,8,FALSE),FALSE)))</f>
        <v/>
      </c>
      <c r="P45" s="326" t="str">
        <f ca="1">IF(ISBLANK($D$41),"",IF(VLOOKUP($D$41,INDIRECT(VLOOKUP($J45,'Crash Types &amp; Calculations'!$M$5:$N$9,2,FALSE)),VLOOKUP(P$9,'Crash Types &amp; Calculations'!$D$5:$K$26,8,FALSE),FALSE)=1,"",VLOOKUP($D$41,INDIRECT(VLOOKUP($J45,'Crash Types &amp; Calculations'!$M$5:$N$9,2,FALSE)),VLOOKUP(P$9,'Crash Types &amp; Calculations'!$D$5:$K$26,8,FALSE),FALSE)))</f>
        <v/>
      </c>
      <c r="Q45" s="326" t="str">
        <f ca="1">IF(ISBLANK($D$41),"",IF(VLOOKUP($D$41,INDIRECT(VLOOKUP($J45,'Crash Types &amp; Calculations'!$M$5:$N$9,2,FALSE)),VLOOKUP(Q$9,'Crash Types &amp; Calculations'!$D$5:$K$26,8,FALSE),FALSE)=1,"",VLOOKUP($D$41,INDIRECT(VLOOKUP($J45,'Crash Types &amp; Calculations'!$M$5:$N$9,2,FALSE)),VLOOKUP(Q$9,'Crash Types &amp; Calculations'!$D$5:$K$26,8,FALSE),FALSE)))</f>
        <v/>
      </c>
      <c r="R45" s="326" t="str">
        <f ca="1">IF(ISBLANK($D$41),"",IF(VLOOKUP($D$41,INDIRECT(VLOOKUP($J45,'Crash Types &amp; Calculations'!$M$5:$N$9,2,FALSE)),VLOOKUP(R$9,'Crash Types &amp; Calculations'!$D$5:$K$26,8,FALSE),FALSE)=1,"",VLOOKUP($D$41,INDIRECT(VLOOKUP($J45,'Crash Types &amp; Calculations'!$M$5:$N$9,2,FALSE)),VLOOKUP(R$9,'Crash Types &amp; Calculations'!$D$5:$K$26,8,FALSE),FALSE)))</f>
        <v/>
      </c>
      <c r="S45" s="326" t="str">
        <f ca="1">IF(ISBLANK($D$41),"",IF(VLOOKUP($D$41,INDIRECT(VLOOKUP($J45,'Crash Types &amp; Calculations'!$M$5:$N$9,2,FALSE)),VLOOKUP(S$9,'Crash Types &amp; Calculations'!$D$5:$K$26,8,FALSE),FALSE)=1,"",VLOOKUP($D$41,INDIRECT(VLOOKUP($J45,'Crash Types &amp; Calculations'!$M$5:$N$9,2,FALSE)),VLOOKUP(S$9,'Crash Types &amp; Calculations'!$D$5:$K$26,8,FALSE),FALSE)))</f>
        <v/>
      </c>
      <c r="T45" s="326" t="str">
        <f ca="1">IF(ISBLANK($D$41),"",IF(VLOOKUP($D$41,INDIRECT(VLOOKUP($J45,'Crash Types &amp; Calculations'!$M$5:$N$9,2,FALSE)),VLOOKUP(T$9,'Crash Types &amp; Calculations'!$D$5:$K$26,8,FALSE),FALSE)=1,"",VLOOKUP($D$41,INDIRECT(VLOOKUP($J45,'Crash Types &amp; Calculations'!$M$5:$N$9,2,FALSE)),VLOOKUP(T$9,'Crash Types &amp; Calculations'!$D$5:$K$26,8,FALSE),FALSE)))</f>
        <v/>
      </c>
      <c r="U45" s="326" t="str">
        <f ca="1">IF(ISBLANK($D$41),"",IF(VLOOKUP($D$41,INDIRECT(VLOOKUP($J45,'Crash Types &amp; Calculations'!$M$5:$N$9,2,FALSE)),VLOOKUP(U$9,'Crash Types &amp; Calculations'!$D$5:$K$26,8,FALSE),FALSE)=1,"",VLOOKUP($D$41,INDIRECT(VLOOKUP($J45,'Crash Types &amp; Calculations'!$M$5:$N$9,2,FALSE)),VLOOKUP(U$9,'Crash Types &amp; Calculations'!$D$5:$K$26,8,FALSE),FALSE)))</f>
        <v/>
      </c>
      <c r="V45" s="326" t="str">
        <f ca="1">IF(ISBLANK($D$41),"",IF(VLOOKUP($D$41,INDIRECT(VLOOKUP($J45,'Crash Types &amp; Calculations'!$M$5:$N$9,2,FALSE)),VLOOKUP(V$9,'Crash Types &amp; Calculations'!$D$5:$K$26,8,FALSE),FALSE)=1,"",VLOOKUP($D$41,INDIRECT(VLOOKUP($J45,'Crash Types &amp; Calculations'!$M$5:$N$9,2,FALSE)),VLOOKUP(V$9,'Crash Types &amp; Calculations'!$D$5:$K$26,8,FALSE),FALSE)))</f>
        <v/>
      </c>
      <c r="W45" s="572" t="str">
        <f ca="1">IF(ISBLANK($D$41),"",IF(VLOOKUP($D$41,INDIRECT(VLOOKUP($J45,'Crash Types &amp; Calculations'!$M$5:$N$9,2,FALSE)),VLOOKUP(W$9,'Crash Types &amp; Calculations'!$D$5:$K$26,8,FALSE),FALSE)=1,"",VLOOKUP($D$41,INDIRECT(VLOOKUP($J45,'Crash Types &amp; Calculations'!$M$5:$N$9,2,FALSE)),VLOOKUP(W$9,'Crash Types &amp; Calculations'!$D$5:$K$26,8,FALSE),FALSE)))</f>
        <v/>
      </c>
      <c r="X45" s="327" t="str">
        <f ca="1">IF(ISBLANK($D$41),"",IF(VLOOKUP($D$41,INDIRECT(VLOOKUP($J45,'Crash Types &amp; Calculations'!$M$5:$N$9,2,FALSE)),VLOOKUP(X$9,'Crash Types &amp; Calculations'!$D$5:$K$26,8,FALSE),FALSE)=1,"",VLOOKUP($D$41,INDIRECT(VLOOKUP($J45,'Crash Types &amp; Calculations'!$M$5:$N$9,2,FALSE)),VLOOKUP(X$9,'Crash Types &amp; Calculations'!$D$5:$K$26,8,FALSE),FALSE)))</f>
        <v/>
      </c>
      <c r="Y45" s="355" t="str">
        <f ca="1">IF(ISBLANK($D$41),"",IF(VLOOKUP($D$41,INDIRECT(VLOOKUP($J45,'Crash Types &amp; Calculations'!$M$5:$N$9,2,FALSE)),VLOOKUP(Y$9,'Crash Types &amp; Calculations'!$D$5:$K$26,8,FALSE),FALSE)=1,"",VLOOKUP($D$41,INDIRECT(VLOOKUP($J45,'Crash Types &amp; Calculations'!$M$5:$N$9,2,FALSE)),VLOOKUP(Y$9,'Crash Types &amp; Calculations'!$D$5:$K$26,8,FALSE),FALSE)))</f>
        <v/>
      </c>
      <c r="Z45" s="327" t="str">
        <f ca="1">IF(ISBLANK($D$41),"",IF(VLOOKUP($D$41,INDIRECT(VLOOKUP($J45,'Crash Types &amp; Calculations'!$M$5:$N$9,2,FALSE)),VLOOKUP(Z$9,'Crash Types &amp; Calculations'!$D$5:$K$26,8,FALSE),FALSE)=1,"",VLOOKUP($D$41,INDIRECT(VLOOKUP($J45,'Crash Types &amp; Calculations'!$M$5:$N$9,2,FALSE)),VLOOKUP(Z$9,'Crash Types &amp; Calculations'!$D$5:$K$26,8,FALSE),FALSE)))</f>
        <v/>
      </c>
      <c r="AA45" s="325" t="str">
        <f ca="1">IF(ISBLANK($D$41),"",IF(VLOOKUP($D$41,INDIRECT(VLOOKUP($J45,'Crash Types &amp; Calculations'!$M$5:$N$9,2,FALSE)),VLOOKUP(AA$9,'Crash Types &amp; Calculations'!$D$5:$K$26,8,FALSE),FALSE)=1,"",VLOOKUP($D$41,INDIRECT(VLOOKUP($J45,'Crash Types &amp; Calculations'!$M$5:$N$9,2,FALSE)),VLOOKUP(AA$9,'Crash Types &amp; Calculations'!$D$5:$K$26,8,FALSE),FALSE)))</f>
        <v/>
      </c>
      <c r="AB45" s="326" t="str">
        <f ca="1">IF(ISBLANK($D$41),"",IF(VLOOKUP($D$41,INDIRECT(VLOOKUP($J45,'Crash Types &amp; Calculations'!$M$5:$N$9,2,FALSE)),VLOOKUP(AB$9,'Crash Types &amp; Calculations'!$D$5:$K$26,8,FALSE),FALSE)=1,"",VLOOKUP($D$41,INDIRECT(VLOOKUP($J45,'Crash Types &amp; Calculations'!$M$5:$N$9,2,FALSE)),VLOOKUP(AB$9,'Crash Types &amp; Calculations'!$D$5:$K$26,8,FALSE),FALSE)))</f>
        <v/>
      </c>
      <c r="AC45" s="327" t="str">
        <f ca="1">IF(ISBLANK($D$41),"",IF(VLOOKUP($D$41,INDIRECT(VLOOKUP($J45,'Crash Types &amp; Calculations'!$M$5:$N$9,2,FALSE)),VLOOKUP(AC$9,'Crash Types &amp; Calculations'!$D$5:$K$26,8,FALSE),FALSE)=1,"",VLOOKUP($D$41,INDIRECT(VLOOKUP($J45,'Crash Types &amp; Calculations'!$M$5:$N$9,2,FALSE)),VLOOKUP(AC$9,'Crash Types &amp; Calculations'!$D$5:$K$26,8,FALSE),FALSE)))</f>
        <v/>
      </c>
    </row>
    <row r="46" spans="2:29" s="318" customFormat="1" ht="17.100000000000001" customHeight="1" thickBot="1" x14ac:dyDescent="0.3">
      <c r="B46" s="1020"/>
      <c r="C46" s="1064"/>
      <c r="D46" s="534"/>
      <c r="E46" s="1071" t="s">
        <v>532</v>
      </c>
      <c r="F46" s="1072"/>
      <c r="G46" s="1073"/>
      <c r="H46" s="339">
        <v>0</v>
      </c>
      <c r="I46" s="337"/>
      <c r="J46" s="359" t="s">
        <v>0</v>
      </c>
      <c r="K46" s="129">
        <f>SUM(K41:K45)</f>
        <v>0</v>
      </c>
      <c r="L46" s="314">
        <f>SUM(L41:L45)</f>
        <v>0</v>
      </c>
      <c r="M46" s="448"/>
      <c r="N46" s="328"/>
      <c r="O46" s="328"/>
      <c r="P46" s="328"/>
      <c r="Q46" s="328"/>
      <c r="R46" s="328"/>
      <c r="S46" s="328"/>
      <c r="T46" s="328"/>
      <c r="U46" s="328"/>
      <c r="V46" s="328"/>
      <c r="W46" s="328"/>
      <c r="X46" s="328"/>
      <c r="Y46" s="448"/>
      <c r="Z46" s="328"/>
      <c r="AA46" s="448"/>
      <c r="AB46" s="328"/>
      <c r="AC46" s="344"/>
    </row>
    <row r="47" spans="2:29" s="318" customFormat="1" ht="17.100000000000001" customHeight="1" thickBot="1" x14ac:dyDescent="0.3">
      <c r="B47" s="1020"/>
      <c r="C47" s="1064"/>
      <c r="D47" s="534"/>
      <c r="E47" s="1071" t="s">
        <v>533</v>
      </c>
      <c r="F47" s="1072"/>
      <c r="G47" s="1073"/>
      <c r="H47" s="339">
        <v>0</v>
      </c>
      <c r="I47" s="212"/>
      <c r="J47" s="334"/>
      <c r="K47" s="335"/>
      <c r="L47" s="336"/>
      <c r="M47" s="333"/>
      <c r="N47" s="333"/>
      <c r="O47" s="333"/>
      <c r="P47" s="333"/>
      <c r="Q47" s="333"/>
      <c r="R47" s="333"/>
      <c r="S47" s="333"/>
      <c r="T47" s="333"/>
      <c r="U47" s="333"/>
      <c r="V47" s="333"/>
      <c r="W47" s="333"/>
      <c r="X47" s="333"/>
      <c r="Y47" s="449"/>
      <c r="Z47" s="333"/>
      <c r="AA47" s="449"/>
      <c r="AB47" s="333"/>
      <c r="AC47" s="345"/>
    </row>
    <row r="48" spans="2:29" s="318" customFormat="1" ht="17.100000000000001" customHeight="1" thickBot="1" x14ac:dyDescent="0.3">
      <c r="B48" s="1020"/>
      <c r="C48" s="1064"/>
      <c r="D48" s="534"/>
      <c r="E48" s="1016" t="s">
        <v>534</v>
      </c>
      <c r="F48" s="1017"/>
      <c r="G48" s="1018"/>
      <c r="H48" s="340">
        <v>0</v>
      </c>
      <c r="I48" s="330"/>
      <c r="J48" s="1013" t="s">
        <v>548</v>
      </c>
      <c r="K48" s="1014"/>
      <c r="L48" s="1015"/>
      <c r="M48" s="450"/>
      <c r="N48" s="330"/>
      <c r="O48" s="1057" t="s">
        <v>553</v>
      </c>
      <c r="P48" s="1058"/>
      <c r="Q48" s="1058"/>
      <c r="R48" s="1058"/>
      <c r="S48" s="1058"/>
      <c r="T48" s="1051" t="e">
        <f>J49/J52</f>
        <v>#DIV/0!</v>
      </c>
      <c r="U48" s="1052"/>
      <c r="V48" s="333"/>
      <c r="W48" s="333"/>
      <c r="X48" s="333"/>
      <c r="Y48" s="449"/>
      <c r="Z48" s="333"/>
      <c r="AA48" s="449"/>
      <c r="AB48" s="333"/>
      <c r="AC48" s="345"/>
    </row>
    <row r="49" spans="2:29" s="318" customFormat="1" ht="17.100000000000001" customHeight="1" thickBot="1" x14ac:dyDescent="0.3">
      <c r="B49" s="1020"/>
      <c r="C49" s="1064"/>
      <c r="D49" s="534"/>
      <c r="E49" s="1074" t="s">
        <v>535</v>
      </c>
      <c r="F49" s="1075"/>
      <c r="G49" s="1076"/>
      <c r="H49" s="341">
        <f>SUM(H45:H48)</f>
        <v>0</v>
      </c>
      <c r="I49" s="330"/>
      <c r="J49" s="1027">
        <f>IF(ISERROR(L46*(1+'Worksheet 1'!$D$26)*((1-(1+'Worksheet 1'!$D$26)^I41*(1+$AB$6)^(-I41))/($AB$6-'Worksheet 1'!$D$26))),IF($AB$6='Worksheet 1'!$D$26,IF(ISERROR(L46*I41),0,L46*I41),0),L46*(1+'Worksheet 1'!$D$26)*((1-(1+'Worksheet 1'!$D$26)^I41*(1+$AB$6)^(-I41))/($AB$6-'Worksheet 1'!$D$26)))</f>
        <v>0</v>
      </c>
      <c r="K49" s="1028"/>
      <c r="L49" s="1029"/>
      <c r="M49" s="450"/>
      <c r="N49" s="333"/>
      <c r="O49" s="1059"/>
      <c r="P49" s="1060"/>
      <c r="Q49" s="1060"/>
      <c r="R49" s="1060"/>
      <c r="S49" s="1060"/>
      <c r="T49" s="1053"/>
      <c r="U49" s="1054"/>
      <c r="V49" s="333"/>
      <c r="W49" s="333"/>
      <c r="X49" s="333"/>
      <c r="Y49" s="449"/>
      <c r="Z49" s="333"/>
      <c r="AA49" s="449"/>
      <c r="AB49" s="333"/>
      <c r="AC49" s="345"/>
    </row>
    <row r="50" spans="2:29" s="318" customFormat="1" ht="9" customHeight="1" thickBot="1" x14ac:dyDescent="0.3">
      <c r="B50" s="1020"/>
      <c r="C50" s="1064"/>
      <c r="D50" s="534"/>
      <c r="E50" s="330"/>
      <c r="F50" s="330"/>
      <c r="G50" s="330"/>
      <c r="H50" s="330"/>
      <c r="I50" s="330"/>
      <c r="J50" s="330"/>
      <c r="K50" s="330"/>
      <c r="L50" s="330"/>
      <c r="M50" s="330"/>
      <c r="N50" s="333"/>
      <c r="O50" s="1061"/>
      <c r="P50" s="1062"/>
      <c r="Q50" s="1062"/>
      <c r="R50" s="1062"/>
      <c r="S50" s="1062"/>
      <c r="T50" s="1055"/>
      <c r="U50" s="1056"/>
      <c r="V50" s="333"/>
      <c r="W50" s="333"/>
      <c r="X50" s="333"/>
      <c r="Y50" s="449"/>
      <c r="Z50" s="333"/>
      <c r="AA50" s="449"/>
      <c r="AB50" s="333"/>
      <c r="AC50" s="345"/>
    </row>
    <row r="51" spans="2:29" s="318" customFormat="1" ht="17.100000000000001" customHeight="1" thickBot="1" x14ac:dyDescent="0.3">
      <c r="B51" s="1020"/>
      <c r="C51" s="1064"/>
      <c r="D51" s="534"/>
      <c r="E51" s="1066" t="s">
        <v>536</v>
      </c>
      <c r="F51" s="1067"/>
      <c r="G51" s="1068"/>
      <c r="H51" s="342">
        <v>0</v>
      </c>
      <c r="I51" s="330"/>
      <c r="J51" s="1013" t="s">
        <v>552</v>
      </c>
      <c r="K51" s="1014"/>
      <c r="L51" s="1015"/>
      <c r="M51" s="450"/>
      <c r="N51" s="333"/>
      <c r="O51" s="333"/>
      <c r="P51" s="333"/>
      <c r="Q51" s="333"/>
      <c r="R51" s="333"/>
      <c r="S51" s="333"/>
      <c r="T51" s="333"/>
      <c r="U51" s="333"/>
      <c r="V51" s="333"/>
      <c r="W51" s="333"/>
      <c r="X51" s="333"/>
      <c r="Y51" s="449"/>
      <c r="Z51" s="333"/>
      <c r="AA51" s="449"/>
      <c r="AB51" s="333"/>
      <c r="AC51" s="345"/>
    </row>
    <row r="52" spans="2:29" s="318" customFormat="1" ht="17.100000000000001" customHeight="1" thickBot="1" x14ac:dyDescent="0.3">
      <c r="B52" s="1020"/>
      <c r="C52" s="1064"/>
      <c r="D52" s="534"/>
      <c r="E52" s="330"/>
      <c r="F52" s="330"/>
      <c r="G52" s="330"/>
      <c r="H52" s="330"/>
      <c r="I52" s="330"/>
      <c r="J52" s="1027">
        <f>IF(ISERROR(SUM(H45:H48)+H51*((1+$AB$6)^I41-1)/($AB$6*(1+$AB$6)^I41)),0,SUM(H45:H48)+H51*((1+$AB$6)^I41-1)/($AB$6*(1+$AB$6)^I41))</f>
        <v>0</v>
      </c>
      <c r="K52" s="1028"/>
      <c r="L52" s="1029"/>
      <c r="M52" s="450"/>
      <c r="N52" s="333"/>
      <c r="O52" s="333"/>
      <c r="P52" s="333"/>
      <c r="Q52" s="333"/>
      <c r="R52" s="333"/>
      <c r="S52" s="333"/>
      <c r="T52" s="333"/>
      <c r="U52" s="333"/>
      <c r="V52" s="333"/>
      <c r="W52" s="333"/>
      <c r="X52" s="333"/>
      <c r="Y52" s="449"/>
      <c r="Z52" s="333"/>
      <c r="AA52" s="449"/>
      <c r="AB52" s="333"/>
      <c r="AC52" s="345"/>
    </row>
    <row r="53" spans="2:29" s="318" customFormat="1" ht="9" customHeight="1" thickBot="1" x14ac:dyDescent="0.3">
      <c r="B53" s="1022"/>
      <c r="C53" s="1065"/>
      <c r="D53" s="306"/>
      <c r="E53" s="332"/>
      <c r="F53" s="332"/>
      <c r="G53" s="332"/>
      <c r="H53" s="332"/>
      <c r="I53" s="332"/>
      <c r="J53" s="332"/>
      <c r="K53" s="332"/>
      <c r="L53" s="332"/>
      <c r="M53" s="332"/>
      <c r="N53" s="329"/>
      <c r="O53" s="329"/>
      <c r="P53" s="329"/>
      <c r="Q53" s="329"/>
      <c r="R53" s="329"/>
      <c r="S53" s="329"/>
      <c r="T53" s="329"/>
      <c r="U53" s="329"/>
      <c r="V53" s="329"/>
      <c r="W53" s="329"/>
      <c r="X53" s="329"/>
      <c r="Y53" s="452"/>
      <c r="Z53" s="329"/>
      <c r="AA53" s="452"/>
      <c r="AB53" s="329"/>
      <c r="AC53" s="346"/>
    </row>
    <row r="54" spans="2:29" s="318" customFormat="1" ht="17.100000000000001" customHeight="1" thickBot="1" x14ac:dyDescent="0.3">
      <c r="B54" s="1002" t="s">
        <v>591</v>
      </c>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4"/>
    </row>
    <row r="55" spans="2:29" ht="15.75" customHeight="1" x14ac:dyDescent="0.3">
      <c r="B55" s="1107" t="s">
        <v>99</v>
      </c>
      <c r="C55" s="1108"/>
      <c r="D55" s="1108"/>
      <c r="E55" s="1108"/>
      <c r="F55" s="1108"/>
      <c r="G55" s="1108"/>
      <c r="H55" s="1108"/>
      <c r="I55" s="1108"/>
      <c r="J55" s="1108"/>
      <c r="K55" s="1108"/>
      <c r="L55" s="1108"/>
      <c r="M55" s="1108"/>
      <c r="N55" s="1108"/>
      <c r="O55" s="1108"/>
      <c r="P55" s="1108"/>
      <c r="Q55" s="1108"/>
      <c r="R55" s="1108"/>
      <c r="S55" s="1108"/>
      <c r="T55" s="1108"/>
      <c r="U55" s="657"/>
      <c r="V55" s="657"/>
      <c r="W55" s="657"/>
      <c r="X55" s="657"/>
      <c r="Y55" s="657"/>
      <c r="Z55" s="657"/>
      <c r="AA55" s="658"/>
      <c r="AB55" s="658"/>
      <c r="AC55" s="659"/>
    </row>
    <row r="56" spans="2:29" ht="15.75" customHeight="1" x14ac:dyDescent="0.3">
      <c r="B56" s="1109" t="s">
        <v>894</v>
      </c>
      <c r="C56" s="1110"/>
      <c r="D56" s="1110"/>
      <c r="E56" s="1110"/>
      <c r="F56" s="1110"/>
      <c r="G56" s="1110"/>
      <c r="H56" s="1110"/>
      <c r="I56" s="1113" t="s">
        <v>43</v>
      </c>
      <c r="J56" s="1113"/>
      <c r="K56" s="1113"/>
      <c r="L56" s="1113"/>
      <c r="M56" s="655"/>
      <c r="N56" s="655"/>
      <c r="O56" s="655"/>
      <c r="P56" s="655"/>
      <c r="Q56" s="655"/>
      <c r="R56" s="655"/>
      <c r="S56" s="655"/>
      <c r="T56" s="655"/>
      <c r="U56" s="656"/>
      <c r="V56" s="656"/>
      <c r="W56" s="656"/>
      <c r="X56" s="656"/>
      <c r="Y56" s="656"/>
      <c r="Z56" s="656"/>
      <c r="AA56" s="587"/>
      <c r="AB56" s="587"/>
      <c r="AC56" s="588"/>
    </row>
    <row r="57" spans="2:29" ht="15.75" customHeight="1" thickBot="1" x14ac:dyDescent="0.35">
      <c r="B57" s="1111" t="s">
        <v>100</v>
      </c>
      <c r="C57" s="1112"/>
      <c r="D57" s="1112"/>
      <c r="E57" s="1112"/>
      <c r="F57" s="1112"/>
      <c r="G57" s="1112"/>
      <c r="H57" s="1112"/>
      <c r="I57" s="1114" t="s">
        <v>44</v>
      </c>
      <c r="J57" s="1114"/>
      <c r="K57" s="1114"/>
      <c r="L57" s="1114"/>
      <c r="M57" s="502"/>
      <c r="N57" s="502"/>
      <c r="O57" s="502"/>
      <c r="P57" s="502"/>
      <c r="Q57" s="502"/>
      <c r="R57" s="502"/>
      <c r="S57" s="660"/>
      <c r="T57" s="660"/>
      <c r="U57" s="661"/>
      <c r="V57" s="661"/>
      <c r="W57" s="661"/>
      <c r="X57" s="661"/>
      <c r="Y57" s="661"/>
      <c r="Z57" s="661"/>
      <c r="AA57" s="502"/>
      <c r="AB57" s="502"/>
      <c r="AC57" s="590"/>
    </row>
    <row r="58" spans="2:29" ht="15.75" x14ac:dyDescent="0.25">
      <c r="B58" s="33"/>
      <c r="C58" s="33"/>
      <c r="D58" s="33"/>
      <c r="E58" s="33"/>
      <c r="F58" s="33"/>
      <c r="G58" s="33"/>
      <c r="H58" s="30"/>
      <c r="I58" s="29"/>
      <c r="J58" s="29"/>
      <c r="K58" s="29"/>
      <c r="L58" s="29"/>
      <c r="M58" s="29"/>
      <c r="N58" s="29"/>
      <c r="O58" s="29"/>
      <c r="P58" s="29"/>
      <c r="Q58" s="29"/>
      <c r="R58" s="29"/>
      <c r="S58" s="34"/>
      <c r="T58" s="34"/>
      <c r="U58" s="34"/>
      <c r="V58" s="34"/>
      <c r="W58" s="34"/>
      <c r="X58" s="34"/>
      <c r="Y58" s="34"/>
      <c r="Z58" s="34"/>
    </row>
    <row r="59" spans="2:29" ht="15.75" x14ac:dyDescent="0.25">
      <c r="B59" s="33"/>
      <c r="C59" s="33"/>
      <c r="D59" s="33"/>
      <c r="E59" s="33"/>
      <c r="F59" s="33"/>
      <c r="G59" s="33"/>
      <c r="H59" s="30"/>
      <c r="I59" s="29"/>
      <c r="J59" s="29"/>
      <c r="K59" s="29"/>
      <c r="L59" s="29"/>
      <c r="M59" s="29"/>
      <c r="N59" s="29"/>
      <c r="O59" s="29"/>
      <c r="P59" s="29"/>
      <c r="Q59" s="29"/>
      <c r="R59" s="29"/>
      <c r="S59" s="34"/>
      <c r="T59" s="34"/>
      <c r="U59" s="34"/>
      <c r="V59" s="34"/>
      <c r="W59" s="34"/>
      <c r="X59" s="34"/>
      <c r="Y59" s="34"/>
      <c r="Z59" s="34"/>
    </row>
    <row r="60" spans="2:29" ht="15.75" x14ac:dyDescent="0.25">
      <c r="B60" s="33"/>
      <c r="C60" s="33"/>
      <c r="D60" s="33"/>
      <c r="E60" s="33"/>
      <c r="F60" s="33"/>
      <c r="G60" s="33"/>
      <c r="H60" s="30"/>
      <c r="I60" s="29"/>
      <c r="J60" s="29"/>
      <c r="K60" s="29"/>
      <c r="L60" s="29"/>
      <c r="M60" s="29"/>
      <c r="N60" s="29"/>
      <c r="O60" s="29"/>
      <c r="P60" s="29"/>
      <c r="Q60" s="29"/>
      <c r="R60" s="29"/>
      <c r="S60" s="34"/>
      <c r="T60" s="34"/>
      <c r="U60" s="34"/>
      <c r="V60" s="34"/>
      <c r="W60" s="34"/>
      <c r="X60" s="34"/>
      <c r="Y60" s="34"/>
      <c r="Z60" s="34"/>
    </row>
    <row r="61" spans="2:29" ht="15.75" x14ac:dyDescent="0.25">
      <c r="B61" s="33"/>
      <c r="C61" s="33"/>
      <c r="D61" s="33"/>
      <c r="E61" s="33"/>
      <c r="F61" s="33"/>
      <c r="G61" s="33"/>
      <c r="H61" s="30"/>
      <c r="I61" s="29"/>
      <c r="J61" s="29"/>
      <c r="K61" s="29"/>
      <c r="L61" s="29"/>
      <c r="M61" s="29"/>
      <c r="N61" s="29"/>
      <c r="O61" s="29"/>
      <c r="P61" s="29"/>
      <c r="Q61" s="29"/>
      <c r="R61" s="29"/>
      <c r="S61" s="43"/>
      <c r="T61" s="43"/>
      <c r="U61" s="43"/>
      <c r="V61" s="43"/>
      <c r="W61" s="43"/>
      <c r="X61" s="43"/>
      <c r="Y61" s="43"/>
      <c r="Z61" s="43"/>
    </row>
    <row r="62" spans="2:29" ht="15.75" x14ac:dyDescent="0.25">
      <c r="B62" s="56"/>
      <c r="C62" s="56"/>
      <c r="D62" s="56"/>
      <c r="E62" s="56"/>
      <c r="F62" s="56"/>
      <c r="G62" s="56"/>
      <c r="H62" s="32"/>
      <c r="I62" s="29"/>
      <c r="J62" s="29"/>
      <c r="K62" s="29"/>
      <c r="L62" s="29"/>
      <c r="M62" s="29"/>
      <c r="N62" s="29"/>
      <c r="O62" s="29"/>
      <c r="P62" s="29"/>
      <c r="Q62" s="29"/>
      <c r="R62" s="29"/>
      <c r="S62" s="34"/>
      <c r="T62" s="34"/>
      <c r="U62" s="34"/>
      <c r="V62" s="34"/>
      <c r="W62" s="34"/>
      <c r="X62" s="34"/>
      <c r="Y62" s="34"/>
      <c r="Z62" s="34"/>
    </row>
    <row r="63" spans="2:29" ht="15.75" x14ac:dyDescent="0.25">
      <c r="B63" s="56"/>
      <c r="C63" s="56"/>
      <c r="D63" s="56"/>
      <c r="E63" s="56"/>
      <c r="F63" s="56"/>
      <c r="G63" s="56"/>
      <c r="H63" s="56"/>
      <c r="I63" s="56"/>
      <c r="J63" s="56"/>
      <c r="K63" s="56"/>
      <c r="L63" s="56"/>
      <c r="M63" s="56"/>
      <c r="N63" s="56"/>
      <c r="O63" s="56"/>
      <c r="P63" s="56"/>
      <c r="Q63" s="56"/>
      <c r="R63" s="56"/>
      <c r="S63" s="29"/>
      <c r="T63" s="29"/>
      <c r="U63" s="10"/>
      <c r="V63" s="31"/>
      <c r="W63" s="31"/>
      <c r="X63" s="31"/>
      <c r="Y63" s="31"/>
      <c r="Z63" s="11"/>
    </row>
    <row r="64" spans="2:29" ht="15.75" x14ac:dyDescent="0.25">
      <c r="B64" s="27"/>
      <c r="C64" s="27"/>
      <c r="D64" s="27"/>
      <c r="E64" s="27"/>
      <c r="F64" s="27"/>
      <c r="G64" s="27"/>
      <c r="H64" s="27"/>
      <c r="I64" s="27"/>
      <c r="J64" s="27"/>
      <c r="K64" s="27"/>
      <c r="L64" s="27"/>
      <c r="M64" s="27"/>
      <c r="N64" s="27"/>
      <c r="O64" s="27"/>
      <c r="P64" s="27"/>
      <c r="Q64" s="27"/>
      <c r="R64" s="27"/>
      <c r="S64" s="27"/>
      <c r="T64" s="12"/>
      <c r="U64" s="12"/>
      <c r="V64" s="13" t="s">
        <v>25</v>
      </c>
      <c r="W64" s="13"/>
      <c r="X64" s="13"/>
      <c r="Y64" s="13"/>
      <c r="Z64" s="14" t="str">
        <f>IF(ISERROR(Z62/Z63)," ",Z62/Z63)</f>
        <v xml:space="preserve"> </v>
      </c>
    </row>
    <row r="65" spans="2:26" x14ac:dyDescent="0.2">
      <c r="B65" s="12"/>
      <c r="C65" s="12"/>
      <c r="D65" s="12"/>
      <c r="E65" s="12"/>
      <c r="F65" s="12"/>
      <c r="G65" s="12"/>
      <c r="H65" s="12"/>
      <c r="I65" s="12"/>
      <c r="J65" s="12"/>
      <c r="K65" s="12"/>
      <c r="L65" s="12"/>
      <c r="M65" s="12"/>
      <c r="N65" s="12"/>
      <c r="O65" s="12"/>
      <c r="P65" s="12"/>
      <c r="Q65" s="12"/>
      <c r="R65" s="12"/>
      <c r="S65" s="12"/>
      <c r="T65" s="12"/>
      <c r="U65" s="12"/>
      <c r="V65" s="12"/>
      <c r="W65" s="12"/>
      <c r="X65" s="12"/>
      <c r="Y65" s="12"/>
      <c r="Z65" s="16"/>
    </row>
  </sheetData>
  <sheetProtection algorithmName="SHA-512" hashValue="vE9MSwIX/Yd/xwZ4opgvQc7jp+dDNAJtW38Q+px0FK0uQzNvyNbfFUqUCzw84kud+T+DemzP9o5XLOTqJHXqTw==" saltValue="34xljSbZEt7pnNWb/EvEcw==" spinCount="100000" sheet="1" insertHyperlinks="0"/>
  <dataConsolidate link="1"/>
  <mergeCells count="97">
    <mergeCell ref="B55:T55"/>
    <mergeCell ref="B56:H56"/>
    <mergeCell ref="B57:H57"/>
    <mergeCell ref="I56:L56"/>
    <mergeCell ref="I57:L57"/>
    <mergeCell ref="B1:Y2"/>
    <mergeCell ref="B3:Y3"/>
    <mergeCell ref="M8:AC8"/>
    <mergeCell ref="E18:G18"/>
    <mergeCell ref="C4:G4"/>
    <mergeCell ref="P9:P12"/>
    <mergeCell ref="O9:O12"/>
    <mergeCell ref="N9:N12"/>
    <mergeCell ref="M9:M12"/>
    <mergeCell ref="Z1:AC3"/>
    <mergeCell ref="C8:C12"/>
    <mergeCell ref="Z9:Z12"/>
    <mergeCell ref="K8:K12"/>
    <mergeCell ref="W9:W12"/>
    <mergeCell ref="U5:V5"/>
    <mergeCell ref="S5:T5"/>
    <mergeCell ref="D8:H12"/>
    <mergeCell ref="I41:I42"/>
    <mergeCell ref="I27:I28"/>
    <mergeCell ref="I13:I14"/>
    <mergeCell ref="E45:G45"/>
    <mergeCell ref="E17:G17"/>
    <mergeCell ref="I8:I12"/>
    <mergeCell ref="D13:H14"/>
    <mergeCell ref="E46:G46"/>
    <mergeCell ref="E47:G47"/>
    <mergeCell ref="E49:G49"/>
    <mergeCell ref="E51:G51"/>
    <mergeCell ref="E19:G19"/>
    <mergeCell ref="E21:G21"/>
    <mergeCell ref="J49:L49"/>
    <mergeCell ref="J51:L51"/>
    <mergeCell ref="T34:U36"/>
    <mergeCell ref="O34:S36"/>
    <mergeCell ref="T48:U50"/>
    <mergeCell ref="O48:S50"/>
    <mergeCell ref="J37:L37"/>
    <mergeCell ref="J35:L35"/>
    <mergeCell ref="J38:L38"/>
    <mergeCell ref="J23:L23"/>
    <mergeCell ref="C41:C53"/>
    <mergeCell ref="C27:C39"/>
    <mergeCell ref="E23:G23"/>
    <mergeCell ref="E31:G31"/>
    <mergeCell ref="E32:G32"/>
    <mergeCell ref="E33:G33"/>
    <mergeCell ref="E35:G35"/>
    <mergeCell ref="C13:C25"/>
    <mergeCell ref="E20:G20"/>
    <mergeCell ref="E44:H44"/>
    <mergeCell ref="E37:G37"/>
    <mergeCell ref="D41:H42"/>
    <mergeCell ref="E30:H30"/>
    <mergeCell ref="D27:H28"/>
    <mergeCell ref="J52:L52"/>
    <mergeCell ref="V9:V12"/>
    <mergeCell ref="U9:U12"/>
    <mergeCell ref="T9:T12"/>
    <mergeCell ref="T20:U22"/>
    <mergeCell ref="O20:S22"/>
    <mergeCell ref="Q6:R6"/>
    <mergeCell ref="Q5:R5"/>
    <mergeCell ref="S9:S12"/>
    <mergeCell ref="R9:R12"/>
    <mergeCell ref="Q9:Q12"/>
    <mergeCell ref="B7:AC7"/>
    <mergeCell ref="Y9:Y12"/>
    <mergeCell ref="Y6:Z6"/>
    <mergeCell ref="Y5:Z5"/>
    <mergeCell ref="W6:X6"/>
    <mergeCell ref="W5:X5"/>
    <mergeCell ref="U6:V6"/>
    <mergeCell ref="AB6:AC6"/>
    <mergeCell ref="AB4:AC5"/>
    <mergeCell ref="Q4:Z4"/>
    <mergeCell ref="S6:T6"/>
    <mergeCell ref="X9:X12"/>
    <mergeCell ref="B54:AC54"/>
    <mergeCell ref="AA9:AA12"/>
    <mergeCell ref="AB9:AB12"/>
    <mergeCell ref="AC9:AC12"/>
    <mergeCell ref="L8:L12"/>
    <mergeCell ref="J20:L20"/>
    <mergeCell ref="E34:G34"/>
    <mergeCell ref="E48:G48"/>
    <mergeCell ref="B8:B53"/>
    <mergeCell ref="J34:L34"/>
    <mergeCell ref="J48:L48"/>
    <mergeCell ref="E16:H16"/>
    <mergeCell ref="J8:J12"/>
    <mergeCell ref="J24:L24"/>
    <mergeCell ref="J21:L21"/>
  </mergeCells>
  <conditionalFormatting sqref="AA9:AC12">
    <cfRule type="cellIs" dxfId="63" priority="13" operator="equal">
      <formula>0</formula>
    </cfRule>
  </conditionalFormatting>
  <conditionalFormatting sqref="Y27:AC31 D32:AC39 I27:W28 D29:W31">
    <cfRule type="expression" dxfId="62" priority="9">
      <formula>$H$4&lt;2</formula>
    </cfRule>
  </conditionalFormatting>
  <conditionalFormatting sqref="D43:AC53 I41:AC42">
    <cfRule type="expression" dxfId="61" priority="8">
      <formula>$H$4&lt;3</formula>
    </cfRule>
  </conditionalFormatting>
  <conditionalFormatting sqref="D13:H14">
    <cfRule type="expression" dxfId="60" priority="7">
      <formula>ISERROR(MATCH($D13,CounterMeasures,0))</formula>
    </cfRule>
  </conditionalFormatting>
  <conditionalFormatting sqref="D27:H28">
    <cfRule type="expression" priority="4" stopIfTrue="1">
      <formula>ISBLANK($D27)</formula>
    </cfRule>
    <cfRule type="expression" dxfId="59" priority="6">
      <formula>ISERROR(MATCH($D27,CounterMeasures,0))</formula>
    </cfRule>
  </conditionalFormatting>
  <conditionalFormatting sqref="D41:H42">
    <cfRule type="expression" priority="2" stopIfTrue="1">
      <formula>ISBLANK($D41)</formula>
    </cfRule>
    <cfRule type="expression" dxfId="58" priority="3">
      <formula>ISERROR(MATCH($D41,CounterMeasures,0))</formula>
    </cfRule>
  </conditionalFormatting>
  <conditionalFormatting sqref="X27:X31">
    <cfRule type="expression" dxfId="57" priority="1">
      <formula>$H$4&lt;2</formula>
    </cfRule>
  </conditionalFormatting>
  <dataValidations xWindow="713" yWindow="321" count="7">
    <dataValidation type="list" allowBlank="1" showInputMessage="1" errorTitle="Number of Countermeasures" error="Up to 3 are allowed for each application." promptTitle="No. of Countermeasures:" prompt="Enter the number of proposed countermeasures or improvement actions. Up to 6 allowed for each application (three on Worksheet 2a and three on worksheet 2b)." sqref="H4" xr:uid="{00000000-0002-0000-0200-000001000000}">
      <formula1>No._Countermeasures</formula1>
    </dataValidation>
    <dataValidation type="list" allowBlank="1" showInputMessage="1" showErrorMessage="1" promptTitle="Improvement Description:" prompt="Using the drop-down list, select the proposed countermeasure / improvement. Up to six (6) countermeasures can be selected. Enter the first three (3) on 'Worksheet 2a' and any additional countermeasures on 'Worksheet 2b'." sqref="D41:H42 D27:H28 D13:H14" xr:uid="{864FAE83-7D9F-4A47-881A-376D2CA61427}">
      <formula1>CounterMeasures</formula1>
    </dataValidation>
    <dataValidation allowBlank="1" showInputMessage="1" showErrorMessage="1" promptTitle="Preliminary Engineering Cost" prompt="Enter the estimated Preliminary Engineering (PE - environmental study/documentation, surveying (if required) and design) cost for the proposed countermeasure." sqref="H17 H31 H45" xr:uid="{8B1A1D4B-DD26-4008-8450-AEFC5E063307}"/>
    <dataValidation allowBlank="1" showInputMessage="1" showErrorMessage="1" promptTitle="Right-of-Way Cost" prompt="Enter the estimated right-of-way (RW) acquisition costs for the proposed countermeasure." sqref="H18 H32 H46" xr:uid="{0C3EFAEC-8605-40DD-9715-FA57E907AA21}"/>
    <dataValidation allowBlank="1" showInputMessage="1" showErrorMessage="1" promptTitle="Utility Relocation Cost" prompt="Enter the estimated utility relocation (UT) costs for the proposed countermeasure." sqref="H19 H33 H47" xr:uid="{669EEC9A-315A-4479-ABA4-CB58CD9B98DA}"/>
    <dataValidation allowBlank="1" showInputMessage="1" showErrorMessage="1" promptTitle="Construction &amp; CE&amp;I Cost" prompt="Enter the estimated construction and CE&amp;I costs for the proposed countermeasure." sqref="H20 H34 H48" xr:uid="{7F4486DB-04A2-436C-B7A8-00511B95706E}"/>
    <dataValidation allowBlank="1" showInputMessage="1" showErrorMessage="1" promptTitle="Annual Maintenance Cost" prompt="Enter the estimated annual maintenance cost for the proposed countermeasure." sqref="H23 H37 H51" xr:uid="{C4E5EB3C-3071-40BE-993D-CB10BA54E94F}"/>
  </dataValidations>
  <hyperlinks>
    <hyperlink ref="I56" r:id="rId1" xr:uid="{9F7D0612-E2E9-4D59-A5A2-A9CB642DF812}"/>
    <hyperlink ref="I57" r:id="rId2" xr:uid="{9D1CE143-B845-450F-BCF9-F2B05583D349}"/>
  </hyperlinks>
  <printOptions horizontalCentered="1"/>
  <pageMargins left="0.25" right="0.25" top="0.75" bottom="0.75" header="0.3" footer="0.3"/>
  <pageSetup scale="54" orientation="landscape" r:id="rId3"/>
  <headerFooter alignWithMargins="0"/>
  <drawing r:id="rId4"/>
  <extLst>
    <ext xmlns:x14="http://schemas.microsoft.com/office/spreadsheetml/2009/9/main" uri="{78C0D931-6437-407d-A8EE-F0AAD7539E65}">
      <x14:conditionalFormattings>
        <x14:conditionalFormatting xmlns:xm="http://schemas.microsoft.com/office/excel/2006/main">
          <x14:cfRule type="expression" priority="12" id="{7D7F759B-067D-4931-8DB0-040C200D567B}">
            <xm:f>$H$4&lt;&gt;6-IF(OR(ISBLANK(D13),D13="No Improvement"),1,0)-IF(OR(ISBLANK(D27),D27="No Improvement"),1,0)-IF(OR(ISBLANK(D41),D41="No Improvement"),1,0)-IF(OR(ISBLANK('Worksheet 2b'!D13),'Worksheet 2b'!D13="No Improvement"),1,0)-IF(OR(ISBLANK('Worksheet 2b'!D27),'Worksheet 2b'!D27="No Improvement"),1,0)-IF(OR(ISBLANK('Worksheet 2b'!D41),'Worksheet 2b'!D41="No Improvement"),1,0)</xm:f>
            <x14:dxf>
              <font>
                <b/>
                <i val="0"/>
                <color rgb="FFFF0000"/>
              </font>
              <border>
                <left style="thin">
                  <color rgb="FFFF0000"/>
                </left>
                <right style="thin">
                  <color rgb="FFFF0000"/>
                </right>
                <top style="thin">
                  <color rgb="FFFF0000"/>
                </top>
                <bottom style="thin">
                  <color rgb="FFFF0000"/>
                </bottom>
                <vertical/>
                <horizontal/>
              </border>
            </x14:dxf>
          </x14:cfRule>
          <xm:sqref>H4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B533-7E10-4A8B-8D02-D6FA964A65FF}">
  <sheetPr codeName="Sheet12">
    <tabColor theme="3" tint="0.59999389629810485"/>
    <pageSetUpPr fitToPage="1"/>
  </sheetPr>
  <dimension ref="B1:AF68"/>
  <sheetViews>
    <sheetView zoomScale="85" zoomScaleNormal="85" workbookViewId="0">
      <selection activeCell="D13" sqref="D13:H14"/>
    </sheetView>
  </sheetViews>
  <sheetFormatPr defaultRowHeight="12.75" x14ac:dyDescent="0.2"/>
  <cols>
    <col min="1" max="1" width="5.28515625" customWidth="1"/>
    <col min="2" max="2" width="4.28515625" customWidth="1"/>
    <col min="3" max="3" width="7.28515625" customWidth="1"/>
    <col min="4" max="4" width="3" customWidth="1"/>
    <col min="5" max="8" width="14.42578125" customWidth="1"/>
    <col min="9" max="9" width="8" customWidth="1"/>
    <col min="10" max="12" width="12.7109375" customWidth="1"/>
    <col min="13" max="29" width="6.7109375" customWidth="1"/>
  </cols>
  <sheetData>
    <row r="1" spans="2:29" ht="21.75" customHeight="1" x14ac:dyDescent="0.2">
      <c r="B1" s="764" t="s">
        <v>901</v>
      </c>
      <c r="C1" s="765"/>
      <c r="D1" s="765"/>
      <c r="E1" s="765"/>
      <c r="F1" s="765"/>
      <c r="G1" s="765"/>
      <c r="H1" s="765"/>
      <c r="I1" s="765"/>
      <c r="J1" s="765"/>
      <c r="K1" s="765"/>
      <c r="L1" s="765"/>
      <c r="M1" s="765"/>
      <c r="N1" s="765"/>
      <c r="O1" s="765"/>
      <c r="P1" s="765"/>
      <c r="Q1" s="765"/>
      <c r="R1" s="765"/>
      <c r="S1" s="765"/>
      <c r="T1" s="765"/>
      <c r="U1" s="765"/>
      <c r="V1" s="765"/>
      <c r="W1" s="765"/>
      <c r="X1" s="765"/>
      <c r="Y1" s="765"/>
      <c r="Z1" s="1101"/>
      <c r="AA1" s="1101"/>
      <c r="AB1" s="1101"/>
      <c r="AC1" s="1102"/>
    </row>
    <row r="2" spans="2:29" ht="21.75" customHeight="1" x14ac:dyDescent="0.2">
      <c r="B2" s="742"/>
      <c r="C2" s="743"/>
      <c r="D2" s="743"/>
      <c r="E2" s="743"/>
      <c r="F2" s="743"/>
      <c r="G2" s="743"/>
      <c r="H2" s="743"/>
      <c r="I2" s="743"/>
      <c r="J2" s="743"/>
      <c r="K2" s="743"/>
      <c r="L2" s="743"/>
      <c r="M2" s="743"/>
      <c r="N2" s="743"/>
      <c r="O2" s="743"/>
      <c r="P2" s="743"/>
      <c r="Q2" s="743"/>
      <c r="R2" s="743"/>
      <c r="S2" s="743"/>
      <c r="T2" s="743"/>
      <c r="U2" s="743"/>
      <c r="V2" s="743"/>
      <c r="W2" s="743"/>
      <c r="X2" s="743"/>
      <c r="Y2" s="743"/>
      <c r="Z2" s="1103"/>
      <c r="AA2" s="1103"/>
      <c r="AB2" s="1103"/>
      <c r="AC2" s="1104"/>
    </row>
    <row r="3" spans="2:29" ht="21.75" customHeight="1" thickBot="1" x14ac:dyDescent="0.25">
      <c r="B3" s="1094" t="str">
        <f>IF($H$4&lt;4,"Do not use or print this page, unless you are proposing more than 3 Countermeasures or Improvement Actions.","Page 3 of 4")</f>
        <v>Do not use or print this page, unless you are proposing more than 3 Countermeasures or Improvement Actions.</v>
      </c>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105"/>
      <c r="AA3" s="1105"/>
      <c r="AB3" s="1105"/>
      <c r="AC3" s="1106"/>
    </row>
    <row r="4" spans="2:29" s="318" customFormat="1" ht="39.950000000000003" customHeight="1" thickBot="1" x14ac:dyDescent="0.3">
      <c r="B4" s="467"/>
      <c r="C4" s="1098" t="s">
        <v>324</v>
      </c>
      <c r="D4" s="1099"/>
      <c r="E4" s="1099"/>
      <c r="F4" s="1099"/>
      <c r="G4" s="1099"/>
      <c r="H4" s="471">
        <f>'Worksheet 2a'!H4</f>
        <v>0</v>
      </c>
      <c r="I4" s="468"/>
      <c r="J4" s="307"/>
      <c r="K4" s="307"/>
      <c r="L4" s="307"/>
      <c r="M4" s="307"/>
      <c r="N4" s="307"/>
      <c r="O4" s="307"/>
      <c r="P4" s="307"/>
      <c r="Q4" s="1048" t="s">
        <v>528</v>
      </c>
      <c r="R4" s="1049"/>
      <c r="S4" s="1049"/>
      <c r="T4" s="1049"/>
      <c r="U4" s="1049"/>
      <c r="V4" s="1049"/>
      <c r="W4" s="1049"/>
      <c r="X4" s="1049"/>
      <c r="Y4" s="1049"/>
      <c r="Z4" s="1050"/>
      <c r="AA4" s="391"/>
      <c r="AB4" s="1044" t="s">
        <v>590</v>
      </c>
      <c r="AC4" s="1045"/>
    </row>
    <row r="5" spans="2:29" s="318" customFormat="1" ht="20.100000000000001" customHeight="1" x14ac:dyDescent="0.25">
      <c r="B5" s="469"/>
      <c r="C5" s="470"/>
      <c r="D5" s="470"/>
      <c r="E5" s="470"/>
      <c r="F5" s="470"/>
      <c r="G5" s="470"/>
      <c r="H5" s="470"/>
      <c r="I5" s="470"/>
      <c r="J5" s="331"/>
      <c r="K5" s="307"/>
      <c r="L5" s="307"/>
      <c r="M5" s="307"/>
      <c r="N5" s="307"/>
      <c r="O5" s="307"/>
      <c r="P5" s="307"/>
      <c r="Q5" s="1032" t="s">
        <v>336</v>
      </c>
      <c r="R5" s="1033"/>
      <c r="S5" s="1040" t="s">
        <v>337</v>
      </c>
      <c r="T5" s="1041"/>
      <c r="U5" s="1040" t="s">
        <v>338</v>
      </c>
      <c r="V5" s="1041"/>
      <c r="W5" s="1040" t="s">
        <v>339</v>
      </c>
      <c r="X5" s="1041"/>
      <c r="Y5" s="1033" t="s">
        <v>4</v>
      </c>
      <c r="Z5" s="1039"/>
      <c r="AA5" s="330"/>
      <c r="AB5" s="1046"/>
      <c r="AC5" s="1047"/>
    </row>
    <row r="6" spans="2:29" s="318" customFormat="1" ht="20.100000000000001" customHeight="1" thickBot="1" x14ac:dyDescent="0.3">
      <c r="B6" s="469"/>
      <c r="C6" s="470"/>
      <c r="D6" s="470"/>
      <c r="E6" s="470"/>
      <c r="F6" s="470"/>
      <c r="G6" s="470"/>
      <c r="H6" s="470"/>
      <c r="I6" s="470"/>
      <c r="J6" s="331"/>
      <c r="K6" s="307"/>
      <c r="L6" s="307"/>
      <c r="M6" s="307"/>
      <c r="N6" s="307"/>
      <c r="O6" s="307"/>
      <c r="P6" s="307"/>
      <c r="Q6" s="1117">
        <f>'Worksheet 2a'!Q6</f>
        <v>1571053</v>
      </c>
      <c r="R6" s="1118"/>
      <c r="S6" s="1118">
        <f>'Worksheet 2a'!S6</f>
        <v>1571053</v>
      </c>
      <c r="T6" s="1118"/>
      <c r="U6" s="1118">
        <f>'Worksheet 2a'!U6</f>
        <v>128959</v>
      </c>
      <c r="V6" s="1118"/>
      <c r="W6" s="1118">
        <f>'Worksheet 2a'!W6</f>
        <v>128959</v>
      </c>
      <c r="X6" s="1118"/>
      <c r="Y6" s="1118">
        <f>'Worksheet 2a'!Y6</f>
        <v>9624</v>
      </c>
      <c r="Z6" s="1119"/>
      <c r="AA6" s="330"/>
      <c r="AB6" s="1042">
        <f>'Worksheet 2a'!AB6</f>
        <v>0.03</v>
      </c>
      <c r="AC6" s="1043"/>
    </row>
    <row r="7" spans="2:29" s="318" customFormat="1" ht="20.100000000000001" customHeight="1" thickBot="1" x14ac:dyDescent="0.3">
      <c r="B7" s="1034" t="s">
        <v>558</v>
      </c>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6"/>
    </row>
    <row r="8" spans="2:29" s="318" customFormat="1" ht="18" customHeight="1" x14ac:dyDescent="0.25">
      <c r="B8" s="1019" t="s">
        <v>225</v>
      </c>
      <c r="C8" s="908" t="s">
        <v>49</v>
      </c>
      <c r="D8" s="1083" t="s">
        <v>529</v>
      </c>
      <c r="E8" s="1084"/>
      <c r="F8" s="1084"/>
      <c r="G8" s="1084"/>
      <c r="H8" s="1085"/>
      <c r="I8" s="1010" t="s">
        <v>556</v>
      </c>
      <c r="J8" s="1010" t="s">
        <v>530</v>
      </c>
      <c r="K8" s="1010" t="s">
        <v>622</v>
      </c>
      <c r="L8" s="1010" t="s">
        <v>625</v>
      </c>
      <c r="M8" s="1096" t="s">
        <v>889</v>
      </c>
      <c r="N8" s="1096"/>
      <c r="O8" s="1096"/>
      <c r="P8" s="1096"/>
      <c r="Q8" s="1096"/>
      <c r="R8" s="1096"/>
      <c r="S8" s="1096"/>
      <c r="T8" s="1096"/>
      <c r="U8" s="1096"/>
      <c r="V8" s="1096"/>
      <c r="W8" s="1096"/>
      <c r="X8" s="1096"/>
      <c r="Y8" s="1096"/>
      <c r="Z8" s="1096"/>
      <c r="AA8" s="1096"/>
      <c r="AB8" s="1096"/>
      <c r="AC8" s="1097"/>
    </row>
    <row r="9" spans="2:29" s="318" customFormat="1" ht="15.95" customHeight="1" x14ac:dyDescent="0.25">
      <c r="B9" s="1020"/>
      <c r="C9" s="909"/>
      <c r="D9" s="1086"/>
      <c r="E9" s="1087"/>
      <c r="F9" s="1087"/>
      <c r="G9" s="1087"/>
      <c r="H9" s="1088"/>
      <c r="I9" s="1011"/>
      <c r="J9" s="1026"/>
      <c r="K9" s="1011"/>
      <c r="L9" s="1011"/>
      <c r="M9" s="1005" t="s">
        <v>8</v>
      </c>
      <c r="N9" s="1006" t="s">
        <v>3</v>
      </c>
      <c r="O9" s="1006" t="s">
        <v>27</v>
      </c>
      <c r="P9" s="1006" t="s">
        <v>304</v>
      </c>
      <c r="Q9" s="1006" t="s">
        <v>305</v>
      </c>
      <c r="R9" s="1006" t="s">
        <v>9</v>
      </c>
      <c r="S9" s="1006" t="s">
        <v>10</v>
      </c>
      <c r="T9" s="1006" t="s">
        <v>11</v>
      </c>
      <c r="U9" s="1006" t="s">
        <v>30</v>
      </c>
      <c r="V9" s="1006" t="s">
        <v>230</v>
      </c>
      <c r="W9" s="1001" t="s">
        <v>365</v>
      </c>
      <c r="X9" s="1115" t="s">
        <v>506</v>
      </c>
      <c r="Y9" s="1126" t="s">
        <v>12</v>
      </c>
      <c r="Z9" s="1008" t="s">
        <v>377</v>
      </c>
      <c r="AA9" s="1005">
        <f>'User Defined Countermeasures'!Q15</f>
        <v>0</v>
      </c>
      <c r="AB9" s="1006">
        <f>'User Defined Countermeasures'!R15</f>
        <v>0</v>
      </c>
      <c r="AC9" s="1008">
        <f>'User Defined Countermeasures'!S15</f>
        <v>0</v>
      </c>
    </row>
    <row r="10" spans="2:29" s="318" customFormat="1" ht="15.95" customHeight="1" x14ac:dyDescent="0.25">
      <c r="B10" s="1020"/>
      <c r="C10" s="909"/>
      <c r="D10" s="1086"/>
      <c r="E10" s="1087"/>
      <c r="F10" s="1087"/>
      <c r="G10" s="1087"/>
      <c r="H10" s="1088"/>
      <c r="I10" s="1011"/>
      <c r="J10" s="1026"/>
      <c r="K10" s="1011"/>
      <c r="L10" s="1011"/>
      <c r="M10" s="1005"/>
      <c r="N10" s="1006"/>
      <c r="O10" s="1006"/>
      <c r="P10" s="1006"/>
      <c r="Q10" s="1006"/>
      <c r="R10" s="1006"/>
      <c r="S10" s="1006"/>
      <c r="T10" s="1006"/>
      <c r="U10" s="1006"/>
      <c r="V10" s="1006"/>
      <c r="W10" s="1001"/>
      <c r="X10" s="1115"/>
      <c r="Y10" s="1126"/>
      <c r="Z10" s="1008"/>
      <c r="AA10" s="1005"/>
      <c r="AB10" s="1006"/>
      <c r="AC10" s="1008"/>
    </row>
    <row r="11" spans="2:29" s="318" customFormat="1" ht="15.95" customHeight="1" x14ac:dyDescent="0.25">
      <c r="B11" s="1020"/>
      <c r="C11" s="909"/>
      <c r="D11" s="1086"/>
      <c r="E11" s="1087"/>
      <c r="F11" s="1087"/>
      <c r="G11" s="1087"/>
      <c r="H11" s="1088"/>
      <c r="I11" s="1011"/>
      <c r="J11" s="1026"/>
      <c r="K11" s="1011"/>
      <c r="L11" s="1011"/>
      <c r="M11" s="1005"/>
      <c r="N11" s="1006"/>
      <c r="O11" s="1006"/>
      <c r="P11" s="1006"/>
      <c r="Q11" s="1006"/>
      <c r="R11" s="1006"/>
      <c r="S11" s="1006"/>
      <c r="T11" s="1006"/>
      <c r="U11" s="1006"/>
      <c r="V11" s="1006"/>
      <c r="W11" s="1001"/>
      <c r="X11" s="1115"/>
      <c r="Y11" s="1126"/>
      <c r="Z11" s="1008"/>
      <c r="AA11" s="1005"/>
      <c r="AB11" s="1006"/>
      <c r="AC11" s="1008"/>
    </row>
    <row r="12" spans="2:29" s="318" customFormat="1" ht="15.95" customHeight="1" thickBot="1" x14ac:dyDescent="0.3">
      <c r="B12" s="1020"/>
      <c r="C12" s="910"/>
      <c r="D12" s="1089"/>
      <c r="E12" s="1090"/>
      <c r="F12" s="1090"/>
      <c r="G12" s="1090"/>
      <c r="H12" s="1091"/>
      <c r="I12" s="1012"/>
      <c r="J12" s="1120"/>
      <c r="K12" s="1012"/>
      <c r="L12" s="1012"/>
      <c r="M12" s="1037"/>
      <c r="N12" s="1007"/>
      <c r="O12" s="1007"/>
      <c r="P12" s="1007"/>
      <c r="Q12" s="1007"/>
      <c r="R12" s="1007"/>
      <c r="S12" s="1007"/>
      <c r="T12" s="1007"/>
      <c r="U12" s="1007"/>
      <c r="V12" s="1007"/>
      <c r="W12" s="1125"/>
      <c r="X12" s="1116"/>
      <c r="Y12" s="1127"/>
      <c r="Z12" s="1009"/>
      <c r="AA12" s="1037"/>
      <c r="AB12" s="1007"/>
      <c r="AC12" s="1009"/>
    </row>
    <row r="13" spans="2:29" s="318" customFormat="1" ht="17.100000000000001" customHeight="1" x14ac:dyDescent="0.25">
      <c r="B13" s="1020"/>
      <c r="C13" s="1064">
        <v>4</v>
      </c>
      <c r="D13" s="1077"/>
      <c r="E13" s="1078"/>
      <c r="F13" s="1078"/>
      <c r="G13" s="1078"/>
      <c r="H13" s="1079"/>
      <c r="I13" s="1124" t="str">
        <f>IF(ISERROR(VLOOKUP(D13,'CMFs Fatal'!$A$3:$V$202,2,FALSE)),"",VLOOKUP(D13,'CMFs Fatal'!$A$3:$V$202,2,FALSE))</f>
        <v/>
      </c>
      <c r="J13" s="537" t="s">
        <v>336</v>
      </c>
      <c r="K13" s="538">
        <f>SUMIF('Crash Summary Worksheet'!$D:$D,'Worksheet 2b'!$J13,'Crash Summary Worksheet'!$AR:$SAL)/'Worksheet 1'!$B$26</f>
        <v>0</v>
      </c>
      <c r="L13" s="539">
        <f>ROUND(K13*$Q$6,0)</f>
        <v>0</v>
      </c>
      <c r="M13" s="540" t="str">
        <f ca="1">IF(ISBLANK($D$13),"",IF(VLOOKUP($D$13,INDIRECT(VLOOKUP($J13,'Crash Types &amp; Calculations'!$M$5:$N$9,2,FALSE)),VLOOKUP(M$9,'Crash Types &amp; Calculations'!$D$5:$K$26,8,FALSE),FALSE)=1,"",VLOOKUP($D$13,INDIRECT(VLOOKUP($J13,'Crash Types &amp; Calculations'!$M$5:$N$9,2,FALSE)),VLOOKUP(M$9,'Crash Types &amp; Calculations'!$D$5:$K$26,8,FALSE),FALSE)))</f>
        <v/>
      </c>
      <c r="N13" s="541" t="str">
        <f ca="1">IF(ISBLANK($D$13),"",IF(VLOOKUP($D$13,INDIRECT(VLOOKUP($J13,'Crash Types &amp; Calculations'!$M$5:$N$9,2,FALSE)),VLOOKUP(N$9,'Crash Types &amp; Calculations'!$D$5:$K$26,8,FALSE),FALSE)=1,"",VLOOKUP($D$13,INDIRECT(VLOOKUP($J13,'Crash Types &amp; Calculations'!$M$5:$N$9,2,FALSE)),VLOOKUP(N$9,'Crash Types &amp; Calculations'!$D$5:$K$26,8,FALSE),FALSE)))</f>
        <v/>
      </c>
      <c r="O13" s="541" t="str">
        <f ca="1">IF(ISBLANK($D$13),"",IF(VLOOKUP($D$13,INDIRECT(VLOOKUP($J13,'Crash Types &amp; Calculations'!$M$5:$N$9,2,FALSE)),VLOOKUP(O$9,'Crash Types &amp; Calculations'!$D$5:$K$26,8,FALSE),FALSE)=1,"",VLOOKUP($D$13,INDIRECT(VLOOKUP($J13,'Crash Types &amp; Calculations'!$M$5:$N$9,2,FALSE)),VLOOKUP(O$9,'Crash Types &amp; Calculations'!$D$5:$K$26,8,FALSE),FALSE)))</f>
        <v/>
      </c>
      <c r="P13" s="541" t="str">
        <f ca="1">IF(ISBLANK($D$13),"",IF(VLOOKUP($D$13,INDIRECT(VLOOKUP($J13,'Crash Types &amp; Calculations'!$M$5:$N$9,2,FALSE)),VLOOKUP(P$9,'Crash Types &amp; Calculations'!$D$5:$K$26,8,FALSE),FALSE)=1,"",VLOOKUP($D$13,INDIRECT(VLOOKUP($J13,'Crash Types &amp; Calculations'!$M$5:$N$9,2,FALSE)),VLOOKUP(P$9,'Crash Types &amp; Calculations'!$D$5:$K$26,8,FALSE),FALSE)))</f>
        <v/>
      </c>
      <c r="Q13" s="541" t="str">
        <f ca="1">IF(ISBLANK($D$13),"",IF(VLOOKUP($D$13,INDIRECT(VLOOKUP($J13,'Crash Types &amp; Calculations'!$M$5:$N$9,2,FALSE)),VLOOKUP(Q$9,'Crash Types &amp; Calculations'!$D$5:$K$26,8,FALSE),FALSE)=1,"",VLOOKUP($D$13,INDIRECT(VLOOKUP($J13,'Crash Types &amp; Calculations'!$M$5:$N$9,2,FALSE)),VLOOKUP(Q$9,'Crash Types &amp; Calculations'!$D$5:$K$26,8,FALSE),FALSE)))</f>
        <v/>
      </c>
      <c r="R13" s="541" t="str">
        <f ca="1">IF(ISBLANK($D$13),"",IF(VLOOKUP($D$13,INDIRECT(VLOOKUP($J13,'Crash Types &amp; Calculations'!$M$5:$N$9,2,FALSE)),VLOOKUP(R$9,'Crash Types &amp; Calculations'!$D$5:$K$26,8,FALSE),FALSE)=1,"",VLOOKUP($D$13,INDIRECT(VLOOKUP($J13,'Crash Types &amp; Calculations'!$M$5:$N$9,2,FALSE)),VLOOKUP(R$9,'Crash Types &amp; Calculations'!$D$5:$K$26,8,FALSE),FALSE)))</f>
        <v/>
      </c>
      <c r="S13" s="541" t="str">
        <f ca="1">IF(ISBLANK($D$13),"",IF(VLOOKUP($D$13,INDIRECT(VLOOKUP($J13,'Crash Types &amp; Calculations'!$M$5:$N$9,2,FALSE)),VLOOKUP(S$9,'Crash Types &amp; Calculations'!$D$5:$K$26,8,FALSE),FALSE)=1,"",VLOOKUP($D$13,INDIRECT(VLOOKUP($J13,'Crash Types &amp; Calculations'!$M$5:$N$9,2,FALSE)),VLOOKUP(S$9,'Crash Types &amp; Calculations'!$D$5:$K$26,8,FALSE),FALSE)))</f>
        <v/>
      </c>
      <c r="T13" s="541" t="str">
        <f ca="1">IF(ISBLANK($D$13),"",IF(VLOOKUP($D$13,INDIRECT(VLOOKUP($J13,'Crash Types &amp; Calculations'!$M$5:$N$9,2,FALSE)),VLOOKUP(T$9,'Crash Types &amp; Calculations'!$D$5:$K$26,8,FALSE),FALSE)=1,"",VLOOKUP($D$13,INDIRECT(VLOOKUP($J13,'Crash Types &amp; Calculations'!$M$5:$N$9,2,FALSE)),VLOOKUP(T$9,'Crash Types &amp; Calculations'!$D$5:$K$26,8,FALSE),FALSE)))</f>
        <v/>
      </c>
      <c r="U13" s="541" t="str">
        <f ca="1">IF(ISBLANK($D$13),"",IF(VLOOKUP($D$13,INDIRECT(VLOOKUP($J13,'Crash Types &amp; Calculations'!$M$5:$N$9,2,FALSE)),VLOOKUP(U$9,'Crash Types &amp; Calculations'!$D$5:$K$26,8,FALSE),FALSE)=1,"",VLOOKUP($D$13,INDIRECT(VLOOKUP($J13,'Crash Types &amp; Calculations'!$M$5:$N$9,2,FALSE)),VLOOKUP(U$9,'Crash Types &amp; Calculations'!$D$5:$K$26,8,FALSE),FALSE)))</f>
        <v/>
      </c>
      <c r="V13" s="541" t="str">
        <f ca="1">IF(ISBLANK($D$13),"",IF(VLOOKUP($D$13,INDIRECT(VLOOKUP($J13,'Crash Types &amp; Calculations'!$M$5:$N$9,2,FALSE)),VLOOKUP(V$9,'Crash Types &amp; Calculations'!$D$5:$K$26,8,FALSE),FALSE)=1,"",VLOOKUP($D$13,INDIRECT(VLOOKUP($J13,'Crash Types &amp; Calculations'!$M$5:$N$9,2,FALSE)),VLOOKUP(V$9,'Crash Types &amp; Calculations'!$D$5:$K$26,8,FALSE),FALSE)))</f>
        <v/>
      </c>
      <c r="W13" s="574" t="str">
        <f ca="1">IF(ISBLANK($D$13),"",IF(VLOOKUP($D$13,INDIRECT(VLOOKUP($J13,'Crash Types &amp; Calculations'!$M$5:$N$9,2,FALSE)),VLOOKUP(W$9,'Crash Types &amp; Calculations'!$D$5:$K$26,8,FALSE),FALSE)=1,"",VLOOKUP($D$13,INDIRECT(VLOOKUP($J13,'Crash Types &amp; Calculations'!$M$5:$N$9,2,FALSE)),VLOOKUP(W$9,'Crash Types &amp; Calculations'!$D$5:$K$26,8,FALSE),FALSE)))</f>
        <v/>
      </c>
      <c r="X13" s="542" t="str">
        <f ca="1">IF(ISBLANK($D$13),"",IF(VLOOKUP($D$13,INDIRECT(VLOOKUP($J13,'Crash Types &amp; Calculations'!$M$5:$N$9,2,FALSE)),VLOOKUP(X$9,'Crash Types &amp; Calculations'!$D$5:$K$26,8,FALSE),FALSE)=1,"",VLOOKUP($D$13,INDIRECT(VLOOKUP($J13,'Crash Types &amp; Calculations'!$M$5:$N$9,2,FALSE)),VLOOKUP(X$9,'Crash Types &amp; Calculations'!$D$5:$K$26,8,FALSE),FALSE)))</f>
        <v/>
      </c>
      <c r="Y13" s="543" t="str">
        <f ca="1">IF(ISBLANK($D$13),"",IF(VLOOKUP($D$13,INDIRECT(VLOOKUP($J13,'Crash Types &amp; Calculations'!$M$5:$N$9,2,FALSE)),VLOOKUP(Y$9,'Crash Types &amp; Calculations'!$D$5:$K$26,8,FALSE),FALSE)=1,"",VLOOKUP($D$13,INDIRECT(VLOOKUP($J13,'Crash Types &amp; Calculations'!$M$5:$N$9,2,FALSE)),VLOOKUP(Y$9,'Crash Types &amp; Calculations'!$D$5:$K$26,8,FALSE),FALSE)))</f>
        <v/>
      </c>
      <c r="Z13" s="542" t="str">
        <f ca="1">IF(ISBLANK($D$13),"",IF(VLOOKUP($D$13,INDIRECT(VLOOKUP($J13,'Crash Types &amp; Calculations'!$M$5:$N$9,2,FALSE)),VLOOKUP(Z$9,'Crash Types &amp; Calculations'!$D$5:$K$26,8,FALSE),FALSE)=1,"",VLOOKUP($D$13,INDIRECT(VLOOKUP($J13,'Crash Types &amp; Calculations'!$M$5:$N$9,2,FALSE)),VLOOKUP(Z$9,'Crash Types &amp; Calculations'!$D$5:$K$26,8,FALSE),FALSE)))</f>
        <v/>
      </c>
      <c r="AA13" s="540" t="str">
        <f ca="1">IF(ISBLANK($D$13),"",IF(VLOOKUP($D$13,INDIRECT(VLOOKUP($J13,'Crash Types &amp; Calculations'!$M$5:$N$9,2,FALSE)),VLOOKUP(AA$9,'Crash Types &amp; Calculations'!$D$5:$K$26,8,FALSE),FALSE)=1,"",VLOOKUP($D$13,INDIRECT(VLOOKUP($J13,'Crash Types &amp; Calculations'!$M$5:$N$9,2,FALSE)),VLOOKUP(AA$9,'Crash Types &amp; Calculations'!$D$5:$K$26,8,FALSE),FALSE)))</f>
        <v/>
      </c>
      <c r="AB13" s="541" t="str">
        <f ca="1">IF(ISBLANK($D$13),"",IF(VLOOKUP($D$13,INDIRECT(VLOOKUP($J13,'Crash Types &amp; Calculations'!$M$5:$N$9,2,FALSE)),VLOOKUP(AB$9,'Crash Types &amp; Calculations'!$D$5:$K$26,8,FALSE),FALSE)=1,"",VLOOKUP($D$13,INDIRECT(VLOOKUP($J13,'Crash Types &amp; Calculations'!$M$5:$N$9,2,FALSE)),VLOOKUP(AB$9,'Crash Types &amp; Calculations'!$D$5:$K$26,8,FALSE),FALSE)))</f>
        <v/>
      </c>
      <c r="AC13" s="542" t="str">
        <f ca="1">IF(ISBLANK($D$13),"",IF(VLOOKUP($D$13,INDIRECT(VLOOKUP($J13,'Crash Types &amp; Calculations'!$M$5:$N$9,2,FALSE)),VLOOKUP(AC$9,'Crash Types &amp; Calculations'!$D$5:$K$26,8,FALSE),FALSE)=1,"",VLOOKUP($D$13,INDIRECT(VLOOKUP($J13,'Crash Types &amp; Calculations'!$M$5:$N$9,2,FALSE)),VLOOKUP(AC$9,'Crash Types &amp; Calculations'!$D$5:$K$26,8,FALSE),FALSE)))</f>
        <v/>
      </c>
    </row>
    <row r="14" spans="2:29" s="318" customFormat="1" ht="17.100000000000001" customHeight="1" thickBot="1" x14ac:dyDescent="0.3">
      <c r="B14" s="1020"/>
      <c r="C14" s="1064"/>
      <c r="D14" s="1080"/>
      <c r="E14" s="1081"/>
      <c r="F14" s="1081"/>
      <c r="G14" s="1081"/>
      <c r="H14" s="1082"/>
      <c r="I14" s="1093"/>
      <c r="J14" s="357" t="s">
        <v>337</v>
      </c>
      <c r="K14" s="312">
        <f>SUMIF('Crash Summary Worksheet'!$D:$D,'Worksheet 2b'!$J14,'Crash Summary Worksheet'!$AR:$SAL)/'Worksheet 1'!$B$26</f>
        <v>0</v>
      </c>
      <c r="L14" s="309">
        <f>ROUND(K14*$S$6,0)</f>
        <v>0</v>
      </c>
      <c r="M14" s="322" t="str">
        <f ca="1">IF(ISBLANK($D$13),"",IF(VLOOKUP($D$13,INDIRECT(VLOOKUP($J14,'Crash Types &amp; Calculations'!$M$5:$N$9,2,FALSE)),VLOOKUP(M$9,'Crash Types &amp; Calculations'!$D$5:$K$26,8,FALSE),FALSE)=1,"",VLOOKUP($D$13,INDIRECT(VLOOKUP($J14,'Crash Types &amp; Calculations'!$M$5:$N$9,2,FALSE)),VLOOKUP(M$9,'Crash Types &amp; Calculations'!$D$5:$K$26,8,FALSE),FALSE)))</f>
        <v/>
      </c>
      <c r="N14" s="323" t="str">
        <f ca="1">IF(ISBLANK($D$13),"",IF(VLOOKUP($D$13,INDIRECT(VLOOKUP($J14,'Crash Types &amp; Calculations'!$M$5:$N$9,2,FALSE)),VLOOKUP(N$9,'Crash Types &amp; Calculations'!$D$5:$K$26,8,FALSE),FALSE)=1,"",VLOOKUP($D$13,INDIRECT(VLOOKUP($J14,'Crash Types &amp; Calculations'!$M$5:$N$9,2,FALSE)),VLOOKUP(N$9,'Crash Types &amp; Calculations'!$D$5:$K$26,8,FALSE),FALSE)))</f>
        <v/>
      </c>
      <c r="O14" s="323" t="str">
        <f ca="1">IF(ISBLANK($D$13),"",IF(VLOOKUP($D$13,INDIRECT(VLOOKUP($J14,'Crash Types &amp; Calculations'!$M$5:$N$9,2,FALSE)),VLOOKUP(O$9,'Crash Types &amp; Calculations'!$D$5:$K$26,8,FALSE),FALSE)=1,"",VLOOKUP($D$13,INDIRECT(VLOOKUP($J14,'Crash Types &amp; Calculations'!$M$5:$N$9,2,FALSE)),VLOOKUP(O$9,'Crash Types &amp; Calculations'!$D$5:$K$26,8,FALSE),FALSE)))</f>
        <v/>
      </c>
      <c r="P14" s="323" t="str">
        <f ca="1">IF(ISBLANK($D$13),"",IF(VLOOKUP($D$13,INDIRECT(VLOOKUP($J14,'Crash Types &amp; Calculations'!$M$5:$N$9,2,FALSE)),VLOOKUP(P$9,'Crash Types &amp; Calculations'!$D$5:$K$26,8,FALSE),FALSE)=1,"",VLOOKUP($D$13,INDIRECT(VLOOKUP($J14,'Crash Types &amp; Calculations'!$M$5:$N$9,2,FALSE)),VLOOKUP(P$9,'Crash Types &amp; Calculations'!$D$5:$K$26,8,FALSE),FALSE)))</f>
        <v/>
      </c>
      <c r="Q14" s="323" t="str">
        <f ca="1">IF(ISBLANK($D$13),"",IF(VLOOKUP($D$13,INDIRECT(VLOOKUP($J14,'Crash Types &amp; Calculations'!$M$5:$N$9,2,FALSE)),VLOOKUP(Q$9,'Crash Types &amp; Calculations'!$D$5:$K$26,8,FALSE),FALSE)=1,"",VLOOKUP($D$13,INDIRECT(VLOOKUP($J14,'Crash Types &amp; Calculations'!$M$5:$N$9,2,FALSE)),VLOOKUP(Q$9,'Crash Types &amp; Calculations'!$D$5:$K$26,8,FALSE),FALSE)))</f>
        <v/>
      </c>
      <c r="R14" s="323" t="str">
        <f ca="1">IF(ISBLANK($D$13),"",IF(VLOOKUP($D$13,INDIRECT(VLOOKUP($J14,'Crash Types &amp; Calculations'!$M$5:$N$9,2,FALSE)),VLOOKUP(R$9,'Crash Types &amp; Calculations'!$D$5:$K$26,8,FALSE),FALSE)=1,"",VLOOKUP($D$13,INDIRECT(VLOOKUP($J14,'Crash Types &amp; Calculations'!$M$5:$N$9,2,FALSE)),VLOOKUP(R$9,'Crash Types &amp; Calculations'!$D$5:$K$26,8,FALSE),FALSE)))</f>
        <v/>
      </c>
      <c r="S14" s="323" t="str">
        <f ca="1">IF(ISBLANK($D$13),"",IF(VLOOKUP($D$13,INDIRECT(VLOOKUP($J14,'Crash Types &amp; Calculations'!$M$5:$N$9,2,FALSE)),VLOOKUP(S$9,'Crash Types &amp; Calculations'!$D$5:$K$26,8,FALSE),FALSE)=1,"",VLOOKUP($D$13,INDIRECT(VLOOKUP($J14,'Crash Types &amp; Calculations'!$M$5:$N$9,2,FALSE)),VLOOKUP(S$9,'Crash Types &amp; Calculations'!$D$5:$K$26,8,FALSE),FALSE)))</f>
        <v/>
      </c>
      <c r="T14" s="323" t="str">
        <f ca="1">IF(ISBLANK($D$13),"",IF(VLOOKUP($D$13,INDIRECT(VLOOKUP($J14,'Crash Types &amp; Calculations'!$M$5:$N$9,2,FALSE)),VLOOKUP(T$9,'Crash Types &amp; Calculations'!$D$5:$K$26,8,FALSE),FALSE)=1,"",VLOOKUP($D$13,INDIRECT(VLOOKUP($J14,'Crash Types &amp; Calculations'!$M$5:$N$9,2,FALSE)),VLOOKUP(T$9,'Crash Types &amp; Calculations'!$D$5:$K$26,8,FALSE),FALSE)))</f>
        <v/>
      </c>
      <c r="U14" s="323" t="str">
        <f ca="1">IF(ISBLANK($D$13),"",IF(VLOOKUP($D$13,INDIRECT(VLOOKUP($J14,'Crash Types &amp; Calculations'!$M$5:$N$9,2,FALSE)),VLOOKUP(U$9,'Crash Types &amp; Calculations'!$D$5:$K$26,8,FALSE),FALSE)=1,"",VLOOKUP($D$13,INDIRECT(VLOOKUP($J14,'Crash Types &amp; Calculations'!$M$5:$N$9,2,FALSE)),VLOOKUP(U$9,'Crash Types &amp; Calculations'!$D$5:$K$26,8,FALSE),FALSE)))</f>
        <v/>
      </c>
      <c r="V14" s="323" t="str">
        <f ca="1">IF(ISBLANK($D$13),"",IF(VLOOKUP($D$13,INDIRECT(VLOOKUP($J14,'Crash Types &amp; Calculations'!$M$5:$N$9,2,FALSE)),VLOOKUP(V$9,'Crash Types &amp; Calculations'!$D$5:$K$26,8,FALSE),FALSE)=1,"",VLOOKUP($D$13,INDIRECT(VLOOKUP($J14,'Crash Types &amp; Calculations'!$M$5:$N$9,2,FALSE)),VLOOKUP(V$9,'Crash Types &amp; Calculations'!$D$5:$K$26,8,FALSE),FALSE)))</f>
        <v/>
      </c>
      <c r="W14" s="571" t="str">
        <f ca="1">IF(ISBLANK($D$13),"",IF(VLOOKUP($D$13,INDIRECT(VLOOKUP($J14,'Crash Types &amp; Calculations'!$M$5:$N$9,2,FALSE)),VLOOKUP(W$9,'Crash Types &amp; Calculations'!$D$5:$K$26,8,FALSE),FALSE)=1,"",VLOOKUP($D$13,INDIRECT(VLOOKUP($J14,'Crash Types &amp; Calculations'!$M$5:$N$9,2,FALSE)),VLOOKUP(W$9,'Crash Types &amp; Calculations'!$D$5:$K$26,8,FALSE),FALSE)))</f>
        <v/>
      </c>
      <c r="X14" s="324" t="str">
        <f ca="1">IF(ISBLANK($D$13),"",IF(VLOOKUP($D$13,INDIRECT(VLOOKUP($J14,'Crash Types &amp; Calculations'!$M$5:$N$9,2,FALSE)),VLOOKUP(X$9,'Crash Types &amp; Calculations'!$D$5:$K$26,8,FALSE),FALSE)=1,"",VLOOKUP($D$13,INDIRECT(VLOOKUP($J14,'Crash Types &amp; Calculations'!$M$5:$N$9,2,FALSE)),VLOOKUP(X$9,'Crash Types &amp; Calculations'!$D$5:$K$26,8,FALSE),FALSE)))</f>
        <v/>
      </c>
      <c r="Y14" s="354" t="str">
        <f ca="1">IF(ISBLANK($D$13),"",IF(VLOOKUP($D$13,INDIRECT(VLOOKUP($J14,'Crash Types &amp; Calculations'!$M$5:$N$9,2,FALSE)),VLOOKUP(Y$9,'Crash Types &amp; Calculations'!$D$5:$K$26,8,FALSE),FALSE)=1,"",VLOOKUP($D$13,INDIRECT(VLOOKUP($J14,'Crash Types &amp; Calculations'!$M$5:$N$9,2,FALSE)),VLOOKUP(Y$9,'Crash Types &amp; Calculations'!$D$5:$K$26,8,FALSE),FALSE)))</f>
        <v/>
      </c>
      <c r="Z14" s="324" t="str">
        <f ca="1">IF(ISBLANK($D$13),"",IF(VLOOKUP($D$13,INDIRECT(VLOOKUP($J14,'Crash Types &amp; Calculations'!$M$5:$N$9,2,FALSE)),VLOOKUP(Z$9,'Crash Types &amp; Calculations'!$D$5:$K$26,8,FALSE),FALSE)=1,"",VLOOKUP($D$13,INDIRECT(VLOOKUP($J14,'Crash Types &amp; Calculations'!$M$5:$N$9,2,FALSE)),VLOOKUP(Z$9,'Crash Types &amp; Calculations'!$D$5:$K$26,8,FALSE),FALSE)))</f>
        <v/>
      </c>
      <c r="AA14" s="322" t="str">
        <f ca="1">IF(ISBLANK($D$13),"",IF(VLOOKUP($D$13,INDIRECT(VLOOKUP($J14,'Crash Types &amp; Calculations'!$M$5:$N$9,2,FALSE)),VLOOKUP(AA$9,'Crash Types &amp; Calculations'!$D$5:$K$26,8,FALSE),FALSE)=1,"",VLOOKUP($D$13,INDIRECT(VLOOKUP($J14,'Crash Types &amp; Calculations'!$M$5:$N$9,2,FALSE)),VLOOKUP(AA$9,'Crash Types &amp; Calculations'!$D$5:$K$26,8,FALSE),FALSE)))</f>
        <v/>
      </c>
      <c r="AB14" s="323" t="str">
        <f ca="1">IF(ISBLANK($D$13),"",IF(VLOOKUP($D$13,INDIRECT(VLOOKUP($J14,'Crash Types &amp; Calculations'!$M$5:$N$9,2,FALSE)),VLOOKUP(AB$9,'Crash Types &amp; Calculations'!$D$5:$K$26,8,FALSE),FALSE)=1,"",VLOOKUP($D$13,INDIRECT(VLOOKUP($J14,'Crash Types &amp; Calculations'!$M$5:$N$9,2,FALSE)),VLOOKUP(AB$9,'Crash Types &amp; Calculations'!$D$5:$K$26,8,FALSE),FALSE)))</f>
        <v/>
      </c>
      <c r="AC14" s="324" t="str">
        <f ca="1">IF(ISBLANK($D$13),"",IF(VLOOKUP($D$13,INDIRECT(VLOOKUP($J14,'Crash Types &amp; Calculations'!$M$5:$N$9,2,FALSE)),VLOOKUP(AC$9,'Crash Types &amp; Calculations'!$D$5:$K$26,8,FALSE),FALSE)=1,"",VLOOKUP($D$13,INDIRECT(VLOOKUP($J14,'Crash Types &amp; Calculations'!$M$5:$N$9,2,FALSE)),VLOOKUP(AC$9,'Crash Types &amp; Calculations'!$D$5:$K$26,8,FALSE),FALSE)))</f>
        <v/>
      </c>
    </row>
    <row r="15" spans="2:29" s="318" customFormat="1" ht="17.100000000000001" customHeight="1" thickBot="1" x14ac:dyDescent="0.3">
      <c r="B15" s="1020"/>
      <c r="C15" s="1064"/>
      <c r="D15" s="534"/>
      <c r="E15" s="330"/>
      <c r="F15" s="330"/>
      <c r="G15" s="330"/>
      <c r="H15" s="330"/>
      <c r="I15" s="212"/>
      <c r="J15" s="357" t="s">
        <v>338</v>
      </c>
      <c r="K15" s="312">
        <f>SUMIF('Crash Summary Worksheet'!$D:$D,'Worksheet 2b'!$J15,'Crash Summary Worksheet'!$AR:$SAL)/'Worksheet 1'!$B$26</f>
        <v>0</v>
      </c>
      <c r="L15" s="309">
        <f>ROUND(K15*$U$6,0)</f>
        <v>0</v>
      </c>
      <c r="M15" s="322" t="str">
        <f ca="1">IF(ISBLANK($D$13),"",IF(VLOOKUP($D$13,INDIRECT(VLOOKUP($J15,'Crash Types &amp; Calculations'!$M$5:$N$9,2,FALSE)),VLOOKUP(M$9,'Crash Types &amp; Calculations'!$D$5:$K$26,8,FALSE),FALSE)=1,"",VLOOKUP($D$13,INDIRECT(VLOOKUP($J15,'Crash Types &amp; Calculations'!$M$5:$N$9,2,FALSE)),VLOOKUP(M$9,'Crash Types &amp; Calculations'!$D$5:$K$26,8,FALSE),FALSE)))</f>
        <v/>
      </c>
      <c r="N15" s="323" t="str">
        <f ca="1">IF(ISBLANK($D$13),"",IF(VLOOKUP($D$13,INDIRECT(VLOOKUP($J15,'Crash Types &amp; Calculations'!$M$5:$N$9,2,FALSE)),VLOOKUP(N$9,'Crash Types &amp; Calculations'!$D$5:$K$26,8,FALSE),FALSE)=1,"",VLOOKUP($D$13,INDIRECT(VLOOKUP($J15,'Crash Types &amp; Calculations'!$M$5:$N$9,2,FALSE)),VLOOKUP(N$9,'Crash Types &amp; Calculations'!$D$5:$K$26,8,FALSE),FALSE)))</f>
        <v/>
      </c>
      <c r="O15" s="323" t="str">
        <f ca="1">IF(ISBLANK($D$13),"",IF(VLOOKUP($D$13,INDIRECT(VLOOKUP($J15,'Crash Types &amp; Calculations'!$M$5:$N$9,2,FALSE)),VLOOKUP(O$9,'Crash Types &amp; Calculations'!$D$5:$K$26,8,FALSE),FALSE)=1,"",VLOOKUP($D$13,INDIRECT(VLOOKUP($J15,'Crash Types &amp; Calculations'!$M$5:$N$9,2,FALSE)),VLOOKUP(O$9,'Crash Types &amp; Calculations'!$D$5:$K$26,8,FALSE),FALSE)))</f>
        <v/>
      </c>
      <c r="P15" s="323" t="str">
        <f ca="1">IF(ISBLANK($D$13),"",IF(VLOOKUP($D$13,INDIRECT(VLOOKUP($J15,'Crash Types &amp; Calculations'!$M$5:$N$9,2,FALSE)),VLOOKUP(P$9,'Crash Types &amp; Calculations'!$D$5:$K$26,8,FALSE),FALSE)=1,"",VLOOKUP($D$13,INDIRECT(VLOOKUP($J15,'Crash Types &amp; Calculations'!$M$5:$N$9,2,FALSE)),VLOOKUP(P$9,'Crash Types &amp; Calculations'!$D$5:$K$26,8,FALSE),FALSE)))</f>
        <v/>
      </c>
      <c r="Q15" s="323" t="str">
        <f ca="1">IF(ISBLANK($D$13),"",IF(VLOOKUP($D$13,INDIRECT(VLOOKUP($J15,'Crash Types &amp; Calculations'!$M$5:$N$9,2,FALSE)),VLOOKUP(Q$9,'Crash Types &amp; Calculations'!$D$5:$K$26,8,FALSE),FALSE)=1,"",VLOOKUP($D$13,INDIRECT(VLOOKUP($J15,'Crash Types &amp; Calculations'!$M$5:$N$9,2,FALSE)),VLOOKUP(Q$9,'Crash Types &amp; Calculations'!$D$5:$K$26,8,FALSE),FALSE)))</f>
        <v/>
      </c>
      <c r="R15" s="323" t="str">
        <f ca="1">IF(ISBLANK($D$13),"",IF(VLOOKUP($D$13,INDIRECT(VLOOKUP($J15,'Crash Types &amp; Calculations'!$M$5:$N$9,2,FALSE)),VLOOKUP(R$9,'Crash Types &amp; Calculations'!$D$5:$K$26,8,FALSE),FALSE)=1,"",VLOOKUP($D$13,INDIRECT(VLOOKUP($J15,'Crash Types &amp; Calculations'!$M$5:$N$9,2,FALSE)),VLOOKUP(R$9,'Crash Types &amp; Calculations'!$D$5:$K$26,8,FALSE),FALSE)))</f>
        <v/>
      </c>
      <c r="S15" s="323" t="str">
        <f ca="1">IF(ISBLANK($D$13),"",IF(VLOOKUP($D$13,INDIRECT(VLOOKUP($J15,'Crash Types &amp; Calculations'!$M$5:$N$9,2,FALSE)),VLOOKUP(S$9,'Crash Types &amp; Calculations'!$D$5:$K$26,8,FALSE),FALSE)=1,"",VLOOKUP($D$13,INDIRECT(VLOOKUP($J15,'Crash Types &amp; Calculations'!$M$5:$N$9,2,FALSE)),VLOOKUP(S$9,'Crash Types &amp; Calculations'!$D$5:$K$26,8,FALSE),FALSE)))</f>
        <v/>
      </c>
      <c r="T15" s="323" t="str">
        <f ca="1">IF(ISBLANK($D$13),"",IF(VLOOKUP($D$13,INDIRECT(VLOOKUP($J15,'Crash Types &amp; Calculations'!$M$5:$N$9,2,FALSE)),VLOOKUP(T$9,'Crash Types &amp; Calculations'!$D$5:$K$26,8,FALSE),FALSE)=1,"",VLOOKUP($D$13,INDIRECT(VLOOKUP($J15,'Crash Types &amp; Calculations'!$M$5:$N$9,2,FALSE)),VLOOKUP(T$9,'Crash Types &amp; Calculations'!$D$5:$K$26,8,FALSE),FALSE)))</f>
        <v/>
      </c>
      <c r="U15" s="323" t="str">
        <f ca="1">IF(ISBLANK($D$13),"",IF(VLOOKUP($D$13,INDIRECT(VLOOKUP($J15,'Crash Types &amp; Calculations'!$M$5:$N$9,2,FALSE)),VLOOKUP(U$9,'Crash Types &amp; Calculations'!$D$5:$K$26,8,FALSE),FALSE)=1,"",VLOOKUP($D$13,INDIRECT(VLOOKUP($J15,'Crash Types &amp; Calculations'!$M$5:$N$9,2,FALSE)),VLOOKUP(U$9,'Crash Types &amp; Calculations'!$D$5:$K$26,8,FALSE),FALSE)))</f>
        <v/>
      </c>
      <c r="V15" s="323" t="str">
        <f ca="1">IF(ISBLANK($D$13),"",IF(VLOOKUP($D$13,INDIRECT(VLOOKUP($J15,'Crash Types &amp; Calculations'!$M$5:$N$9,2,FALSE)),VLOOKUP(V$9,'Crash Types &amp; Calculations'!$D$5:$K$26,8,FALSE),FALSE)=1,"",VLOOKUP($D$13,INDIRECT(VLOOKUP($J15,'Crash Types &amp; Calculations'!$M$5:$N$9,2,FALSE)),VLOOKUP(V$9,'Crash Types &amp; Calculations'!$D$5:$K$26,8,FALSE),FALSE)))</f>
        <v/>
      </c>
      <c r="W15" s="571" t="str">
        <f ca="1">IF(ISBLANK($D$13),"",IF(VLOOKUP($D$13,INDIRECT(VLOOKUP($J15,'Crash Types &amp; Calculations'!$M$5:$N$9,2,FALSE)),VLOOKUP(W$9,'Crash Types &amp; Calculations'!$D$5:$K$26,8,FALSE),FALSE)=1,"",VLOOKUP($D$13,INDIRECT(VLOOKUP($J15,'Crash Types &amp; Calculations'!$M$5:$N$9,2,FALSE)),VLOOKUP(W$9,'Crash Types &amp; Calculations'!$D$5:$K$26,8,FALSE),FALSE)))</f>
        <v/>
      </c>
      <c r="X15" s="324" t="str">
        <f ca="1">IF(ISBLANK($D$13),"",IF(VLOOKUP($D$13,INDIRECT(VLOOKUP($J15,'Crash Types &amp; Calculations'!$M$5:$N$9,2,FALSE)),VLOOKUP(X$9,'Crash Types &amp; Calculations'!$D$5:$K$26,8,FALSE),FALSE)=1,"",VLOOKUP($D$13,INDIRECT(VLOOKUP($J15,'Crash Types &amp; Calculations'!$M$5:$N$9,2,FALSE)),VLOOKUP(X$9,'Crash Types &amp; Calculations'!$D$5:$K$26,8,FALSE),FALSE)))</f>
        <v/>
      </c>
      <c r="Y15" s="354" t="str">
        <f ca="1">IF(ISBLANK($D$13),"",IF(VLOOKUP($D$13,INDIRECT(VLOOKUP($J15,'Crash Types &amp; Calculations'!$M$5:$N$9,2,FALSE)),VLOOKUP(Y$9,'Crash Types &amp; Calculations'!$D$5:$K$26,8,FALSE),FALSE)=1,"",VLOOKUP($D$13,INDIRECT(VLOOKUP($J15,'Crash Types &amp; Calculations'!$M$5:$N$9,2,FALSE)),VLOOKUP(Y$9,'Crash Types &amp; Calculations'!$D$5:$K$26,8,FALSE),FALSE)))</f>
        <v/>
      </c>
      <c r="Z15" s="324" t="str">
        <f ca="1">IF(ISBLANK($D$13),"",IF(VLOOKUP($D$13,INDIRECT(VLOOKUP($J15,'Crash Types &amp; Calculations'!$M$5:$N$9,2,FALSE)),VLOOKUP(Z$9,'Crash Types &amp; Calculations'!$D$5:$K$26,8,FALSE),FALSE)=1,"",VLOOKUP($D$13,INDIRECT(VLOOKUP($J15,'Crash Types &amp; Calculations'!$M$5:$N$9,2,FALSE)),VLOOKUP(Z$9,'Crash Types &amp; Calculations'!$D$5:$K$26,8,FALSE),FALSE)))</f>
        <v/>
      </c>
      <c r="AA15" s="322" t="str">
        <f ca="1">IF(ISBLANK($D$13),"",IF(VLOOKUP($D$13,INDIRECT(VLOOKUP($J15,'Crash Types &amp; Calculations'!$M$5:$N$9,2,FALSE)),VLOOKUP(AA$9,'Crash Types &amp; Calculations'!$D$5:$K$26,8,FALSE),FALSE)=1,"",VLOOKUP($D$13,INDIRECT(VLOOKUP($J15,'Crash Types &amp; Calculations'!$M$5:$N$9,2,FALSE)),VLOOKUP(AA$9,'Crash Types &amp; Calculations'!$D$5:$K$26,8,FALSE),FALSE)))</f>
        <v/>
      </c>
      <c r="AB15" s="323" t="str">
        <f ca="1">IF(ISBLANK($D$13),"",IF(VLOOKUP($D$13,INDIRECT(VLOOKUP($J15,'Crash Types &amp; Calculations'!$M$5:$N$9,2,FALSE)),VLOOKUP(AB$9,'Crash Types &amp; Calculations'!$D$5:$K$26,8,FALSE),FALSE)=1,"",VLOOKUP($D$13,INDIRECT(VLOOKUP($J15,'Crash Types &amp; Calculations'!$M$5:$N$9,2,FALSE)),VLOOKUP(AB$9,'Crash Types &amp; Calculations'!$D$5:$K$26,8,FALSE),FALSE)))</f>
        <v/>
      </c>
      <c r="AC15" s="324" t="str">
        <f ca="1">IF(ISBLANK($D$13),"",IF(VLOOKUP($D$13,INDIRECT(VLOOKUP($J15,'Crash Types &amp; Calculations'!$M$5:$N$9,2,FALSE)),VLOOKUP(AC$9,'Crash Types &amp; Calculations'!$D$5:$K$26,8,FALSE),FALSE)=1,"",VLOOKUP($D$13,INDIRECT(VLOOKUP($J15,'Crash Types &amp; Calculations'!$M$5:$N$9,2,FALSE)),VLOOKUP(AC$9,'Crash Types &amp; Calculations'!$D$5:$K$26,8,FALSE),FALSE)))</f>
        <v/>
      </c>
    </row>
    <row r="16" spans="2:29" s="318" customFormat="1" ht="17.100000000000001" customHeight="1" thickBot="1" x14ac:dyDescent="0.3">
      <c r="B16" s="1020"/>
      <c r="C16" s="1064"/>
      <c r="D16" s="534"/>
      <c r="E16" s="1023" t="s">
        <v>445</v>
      </c>
      <c r="F16" s="1024"/>
      <c r="G16" s="1024"/>
      <c r="H16" s="1025"/>
      <c r="I16" s="212"/>
      <c r="J16" s="357" t="s">
        <v>339</v>
      </c>
      <c r="K16" s="312">
        <f>SUMIF('Crash Summary Worksheet'!$D:$D,'Worksheet 2b'!$J16,'Crash Summary Worksheet'!$AR:$SAL)/'Worksheet 1'!$B$26</f>
        <v>0</v>
      </c>
      <c r="L16" s="309">
        <f>ROUND(K16*$W$6,0)</f>
        <v>0</v>
      </c>
      <c r="M16" s="322" t="str">
        <f ca="1">IF(ISBLANK($D$13),"",IF(VLOOKUP($D$13,INDIRECT(VLOOKUP($J16,'Crash Types &amp; Calculations'!$M$5:$N$9,2,FALSE)),VLOOKUP(M$9,'Crash Types &amp; Calculations'!$D$5:$K$26,8,FALSE),FALSE)=1,"",VLOOKUP($D$13,INDIRECT(VLOOKUP($J16,'Crash Types &amp; Calculations'!$M$5:$N$9,2,FALSE)),VLOOKUP(M$9,'Crash Types &amp; Calculations'!$D$5:$K$26,8,FALSE),FALSE)))</f>
        <v/>
      </c>
      <c r="N16" s="323" t="str">
        <f ca="1">IF(ISBLANK($D$13),"",IF(VLOOKUP($D$13,INDIRECT(VLOOKUP($J16,'Crash Types &amp; Calculations'!$M$5:$N$9,2,FALSE)),VLOOKUP(N$9,'Crash Types &amp; Calculations'!$D$5:$K$26,8,FALSE),FALSE)=1,"",VLOOKUP($D$13,INDIRECT(VLOOKUP($J16,'Crash Types &amp; Calculations'!$M$5:$N$9,2,FALSE)),VLOOKUP(N$9,'Crash Types &amp; Calculations'!$D$5:$K$26,8,FALSE),FALSE)))</f>
        <v/>
      </c>
      <c r="O16" s="323" t="str">
        <f ca="1">IF(ISBLANK($D$13),"",IF(VLOOKUP($D$13,INDIRECT(VLOOKUP($J16,'Crash Types &amp; Calculations'!$M$5:$N$9,2,FALSE)),VLOOKUP(O$9,'Crash Types &amp; Calculations'!$D$5:$K$26,8,FALSE),FALSE)=1,"",VLOOKUP($D$13,INDIRECT(VLOOKUP($J16,'Crash Types &amp; Calculations'!$M$5:$N$9,2,FALSE)),VLOOKUP(O$9,'Crash Types &amp; Calculations'!$D$5:$K$26,8,FALSE),FALSE)))</f>
        <v/>
      </c>
      <c r="P16" s="323" t="str">
        <f ca="1">IF(ISBLANK($D$13),"",IF(VLOOKUP($D$13,INDIRECT(VLOOKUP($J16,'Crash Types &amp; Calculations'!$M$5:$N$9,2,FALSE)),VLOOKUP(P$9,'Crash Types &amp; Calculations'!$D$5:$K$26,8,FALSE),FALSE)=1,"",VLOOKUP($D$13,INDIRECT(VLOOKUP($J16,'Crash Types &amp; Calculations'!$M$5:$N$9,2,FALSE)),VLOOKUP(P$9,'Crash Types &amp; Calculations'!$D$5:$K$26,8,FALSE),FALSE)))</f>
        <v/>
      </c>
      <c r="Q16" s="323" t="str">
        <f ca="1">IF(ISBLANK($D$13),"",IF(VLOOKUP($D$13,INDIRECT(VLOOKUP($J16,'Crash Types &amp; Calculations'!$M$5:$N$9,2,FALSE)),VLOOKUP(Q$9,'Crash Types &amp; Calculations'!$D$5:$K$26,8,FALSE),FALSE)=1,"",VLOOKUP($D$13,INDIRECT(VLOOKUP($J16,'Crash Types &amp; Calculations'!$M$5:$N$9,2,FALSE)),VLOOKUP(Q$9,'Crash Types &amp; Calculations'!$D$5:$K$26,8,FALSE),FALSE)))</f>
        <v/>
      </c>
      <c r="R16" s="323" t="str">
        <f ca="1">IF(ISBLANK($D$13),"",IF(VLOOKUP($D$13,INDIRECT(VLOOKUP($J16,'Crash Types &amp; Calculations'!$M$5:$N$9,2,FALSE)),VLOOKUP(R$9,'Crash Types &amp; Calculations'!$D$5:$K$26,8,FALSE),FALSE)=1,"",VLOOKUP($D$13,INDIRECT(VLOOKUP($J16,'Crash Types &amp; Calculations'!$M$5:$N$9,2,FALSE)),VLOOKUP(R$9,'Crash Types &amp; Calculations'!$D$5:$K$26,8,FALSE),FALSE)))</f>
        <v/>
      </c>
      <c r="S16" s="323" t="str">
        <f ca="1">IF(ISBLANK($D$13),"",IF(VLOOKUP($D$13,INDIRECT(VLOOKUP($J16,'Crash Types &amp; Calculations'!$M$5:$N$9,2,FALSE)),VLOOKUP(S$9,'Crash Types &amp; Calculations'!$D$5:$K$26,8,FALSE),FALSE)=1,"",VLOOKUP($D$13,INDIRECT(VLOOKUP($J16,'Crash Types &amp; Calculations'!$M$5:$N$9,2,FALSE)),VLOOKUP(S$9,'Crash Types &amp; Calculations'!$D$5:$K$26,8,FALSE),FALSE)))</f>
        <v/>
      </c>
      <c r="T16" s="323" t="str">
        <f ca="1">IF(ISBLANK($D$13),"",IF(VLOOKUP($D$13,INDIRECT(VLOOKUP($J16,'Crash Types &amp; Calculations'!$M$5:$N$9,2,FALSE)),VLOOKUP(T$9,'Crash Types &amp; Calculations'!$D$5:$K$26,8,FALSE),FALSE)=1,"",VLOOKUP($D$13,INDIRECT(VLOOKUP($J16,'Crash Types &amp; Calculations'!$M$5:$N$9,2,FALSE)),VLOOKUP(T$9,'Crash Types &amp; Calculations'!$D$5:$K$26,8,FALSE),FALSE)))</f>
        <v/>
      </c>
      <c r="U16" s="323" t="str">
        <f ca="1">IF(ISBLANK($D$13),"",IF(VLOOKUP($D$13,INDIRECT(VLOOKUP($J16,'Crash Types &amp; Calculations'!$M$5:$N$9,2,FALSE)),VLOOKUP(U$9,'Crash Types &amp; Calculations'!$D$5:$K$26,8,FALSE),FALSE)=1,"",VLOOKUP($D$13,INDIRECT(VLOOKUP($J16,'Crash Types &amp; Calculations'!$M$5:$N$9,2,FALSE)),VLOOKUP(U$9,'Crash Types &amp; Calculations'!$D$5:$K$26,8,FALSE),FALSE)))</f>
        <v/>
      </c>
      <c r="V16" s="323" t="str">
        <f ca="1">IF(ISBLANK($D$13),"",IF(VLOOKUP($D$13,INDIRECT(VLOOKUP($J16,'Crash Types &amp; Calculations'!$M$5:$N$9,2,FALSE)),VLOOKUP(V$9,'Crash Types &amp; Calculations'!$D$5:$K$26,8,FALSE),FALSE)=1,"",VLOOKUP($D$13,INDIRECT(VLOOKUP($J16,'Crash Types &amp; Calculations'!$M$5:$N$9,2,FALSE)),VLOOKUP(V$9,'Crash Types &amp; Calculations'!$D$5:$K$26,8,FALSE),FALSE)))</f>
        <v/>
      </c>
      <c r="W16" s="571" t="str">
        <f ca="1">IF(ISBLANK($D$13),"",IF(VLOOKUP($D$13,INDIRECT(VLOOKUP($J16,'Crash Types &amp; Calculations'!$M$5:$N$9,2,FALSE)),VLOOKUP(W$9,'Crash Types &amp; Calculations'!$D$5:$K$26,8,FALSE),FALSE)=1,"",VLOOKUP($D$13,INDIRECT(VLOOKUP($J16,'Crash Types &amp; Calculations'!$M$5:$N$9,2,FALSE)),VLOOKUP(W$9,'Crash Types &amp; Calculations'!$D$5:$K$26,8,FALSE),FALSE)))</f>
        <v/>
      </c>
      <c r="X16" s="324" t="str">
        <f ca="1">IF(ISBLANK($D$13),"",IF(VLOOKUP($D$13,INDIRECT(VLOOKUP($J16,'Crash Types &amp; Calculations'!$M$5:$N$9,2,FALSE)),VLOOKUP(X$9,'Crash Types &amp; Calculations'!$D$5:$K$26,8,FALSE),FALSE)=1,"",VLOOKUP($D$13,INDIRECT(VLOOKUP($J16,'Crash Types &amp; Calculations'!$M$5:$N$9,2,FALSE)),VLOOKUP(X$9,'Crash Types &amp; Calculations'!$D$5:$K$26,8,FALSE),FALSE)))</f>
        <v/>
      </c>
      <c r="Y16" s="354" t="str">
        <f ca="1">IF(ISBLANK($D$13),"",IF(VLOOKUP($D$13,INDIRECT(VLOOKUP($J16,'Crash Types &amp; Calculations'!$M$5:$N$9,2,FALSE)),VLOOKUP(Y$9,'Crash Types &amp; Calculations'!$D$5:$K$26,8,FALSE),FALSE)=1,"",VLOOKUP($D$13,INDIRECT(VLOOKUP($J16,'Crash Types &amp; Calculations'!$M$5:$N$9,2,FALSE)),VLOOKUP(Y$9,'Crash Types &amp; Calculations'!$D$5:$K$26,8,FALSE),FALSE)))</f>
        <v/>
      </c>
      <c r="Z16" s="324" t="str">
        <f ca="1">IF(ISBLANK($D$13),"",IF(VLOOKUP($D$13,INDIRECT(VLOOKUP($J16,'Crash Types &amp; Calculations'!$M$5:$N$9,2,FALSE)),VLOOKUP(Z$9,'Crash Types &amp; Calculations'!$D$5:$K$26,8,FALSE),FALSE)=1,"",VLOOKUP($D$13,INDIRECT(VLOOKUP($J16,'Crash Types &amp; Calculations'!$M$5:$N$9,2,FALSE)),VLOOKUP(Z$9,'Crash Types &amp; Calculations'!$D$5:$K$26,8,FALSE),FALSE)))</f>
        <v/>
      </c>
      <c r="AA16" s="322" t="str">
        <f ca="1">IF(ISBLANK($D$13),"",IF(VLOOKUP($D$13,INDIRECT(VLOOKUP($J16,'Crash Types &amp; Calculations'!$M$5:$N$9,2,FALSE)),VLOOKUP(AA$9,'Crash Types &amp; Calculations'!$D$5:$K$26,8,FALSE),FALSE)=1,"",VLOOKUP($D$13,INDIRECT(VLOOKUP($J16,'Crash Types &amp; Calculations'!$M$5:$N$9,2,FALSE)),VLOOKUP(AA$9,'Crash Types &amp; Calculations'!$D$5:$K$26,8,FALSE),FALSE)))</f>
        <v/>
      </c>
      <c r="AB16" s="323" t="str">
        <f ca="1">IF(ISBLANK($D$13),"",IF(VLOOKUP($D$13,INDIRECT(VLOOKUP($J16,'Crash Types &amp; Calculations'!$M$5:$N$9,2,FALSE)),VLOOKUP(AB$9,'Crash Types &amp; Calculations'!$D$5:$K$26,8,FALSE),FALSE)=1,"",VLOOKUP($D$13,INDIRECT(VLOOKUP($J16,'Crash Types &amp; Calculations'!$M$5:$N$9,2,FALSE)),VLOOKUP(AB$9,'Crash Types &amp; Calculations'!$D$5:$K$26,8,FALSE),FALSE)))</f>
        <v/>
      </c>
      <c r="AC16" s="324" t="str">
        <f ca="1">IF(ISBLANK($D$13),"",IF(VLOOKUP($D$13,INDIRECT(VLOOKUP($J16,'Crash Types &amp; Calculations'!$M$5:$N$9,2,FALSE)),VLOOKUP(AC$9,'Crash Types &amp; Calculations'!$D$5:$K$26,8,FALSE),FALSE)=1,"",VLOOKUP($D$13,INDIRECT(VLOOKUP($J16,'Crash Types &amp; Calculations'!$M$5:$N$9,2,FALSE)),VLOOKUP(AC$9,'Crash Types &amp; Calculations'!$D$5:$K$26,8,FALSE),FALSE)))</f>
        <v/>
      </c>
    </row>
    <row r="17" spans="2:32" s="318" customFormat="1" ht="17.100000000000001" customHeight="1" thickBot="1" x14ac:dyDescent="0.3">
      <c r="B17" s="1020"/>
      <c r="C17" s="1064"/>
      <c r="D17" s="534"/>
      <c r="E17" s="1069" t="s">
        <v>531</v>
      </c>
      <c r="F17" s="1070"/>
      <c r="G17" s="1070"/>
      <c r="H17" s="338">
        <v>0</v>
      </c>
      <c r="I17" s="212"/>
      <c r="J17" s="358" t="s">
        <v>4</v>
      </c>
      <c r="K17" s="313">
        <f>SUMIF('Crash Summary Worksheet'!$D:$D,'Worksheet 2b'!$J17,'Crash Summary Worksheet'!$AR:$SAL)/'Worksheet 1'!$B$26</f>
        <v>0</v>
      </c>
      <c r="L17" s="310">
        <f>ROUND(K17*$Y$6,0)</f>
        <v>0</v>
      </c>
      <c r="M17" s="325" t="str">
        <f ca="1">IF(ISBLANK($D$13),"",IF(VLOOKUP($D$13,INDIRECT(VLOOKUP($J17,'Crash Types &amp; Calculations'!$M$5:$N$9,2,FALSE)),VLOOKUP(M$9,'Crash Types &amp; Calculations'!$D$5:$K$26,8,FALSE),FALSE)=1,"",VLOOKUP($D$13,INDIRECT(VLOOKUP($J17,'Crash Types &amp; Calculations'!$M$5:$N$9,2,FALSE)),VLOOKUP(M$9,'Crash Types &amp; Calculations'!$D$5:$K$26,8,FALSE),FALSE)))</f>
        <v/>
      </c>
      <c r="N17" s="326" t="str">
        <f ca="1">IF(ISBLANK($D$13),"",IF(VLOOKUP($D$13,INDIRECT(VLOOKUP($J17,'Crash Types &amp; Calculations'!$M$5:$N$9,2,FALSE)),VLOOKUP(N$9,'Crash Types &amp; Calculations'!$D$5:$K$26,8,FALSE),FALSE)=1,"",VLOOKUP($D$13,INDIRECT(VLOOKUP($J17,'Crash Types &amp; Calculations'!$M$5:$N$9,2,FALSE)),VLOOKUP(N$9,'Crash Types &amp; Calculations'!$D$5:$K$26,8,FALSE),FALSE)))</f>
        <v/>
      </c>
      <c r="O17" s="326" t="str">
        <f ca="1">IF(ISBLANK($D$13),"",IF(VLOOKUP($D$13,INDIRECT(VLOOKUP($J17,'Crash Types &amp; Calculations'!$M$5:$N$9,2,FALSE)),VLOOKUP(O$9,'Crash Types &amp; Calculations'!$D$5:$K$26,8,FALSE),FALSE)=1,"",VLOOKUP($D$13,INDIRECT(VLOOKUP($J17,'Crash Types &amp; Calculations'!$M$5:$N$9,2,FALSE)),VLOOKUP(O$9,'Crash Types &amp; Calculations'!$D$5:$K$26,8,FALSE),FALSE)))</f>
        <v/>
      </c>
      <c r="P17" s="326" t="str">
        <f ca="1">IF(ISBLANK($D$13),"",IF(VLOOKUP($D$13,INDIRECT(VLOOKUP($J17,'Crash Types &amp; Calculations'!$M$5:$N$9,2,FALSE)),VLOOKUP(P$9,'Crash Types &amp; Calculations'!$D$5:$K$26,8,FALSE),FALSE)=1,"",VLOOKUP($D$13,INDIRECT(VLOOKUP($J17,'Crash Types &amp; Calculations'!$M$5:$N$9,2,FALSE)),VLOOKUP(P$9,'Crash Types &amp; Calculations'!$D$5:$K$26,8,FALSE),FALSE)))</f>
        <v/>
      </c>
      <c r="Q17" s="326" t="str">
        <f ca="1">IF(ISBLANK($D$13),"",IF(VLOOKUP($D$13,INDIRECT(VLOOKUP($J17,'Crash Types &amp; Calculations'!$M$5:$N$9,2,FALSE)),VLOOKUP(Q$9,'Crash Types &amp; Calculations'!$D$5:$K$26,8,FALSE),FALSE)=1,"",VLOOKUP($D$13,INDIRECT(VLOOKUP($J17,'Crash Types &amp; Calculations'!$M$5:$N$9,2,FALSE)),VLOOKUP(Q$9,'Crash Types &amp; Calculations'!$D$5:$K$26,8,FALSE),FALSE)))</f>
        <v/>
      </c>
      <c r="R17" s="326" t="str">
        <f ca="1">IF(ISBLANK($D$13),"",IF(VLOOKUP($D$13,INDIRECT(VLOOKUP($J17,'Crash Types &amp; Calculations'!$M$5:$N$9,2,FALSE)),VLOOKUP(R$9,'Crash Types &amp; Calculations'!$D$5:$K$26,8,FALSE),FALSE)=1,"",VLOOKUP($D$13,INDIRECT(VLOOKUP($J17,'Crash Types &amp; Calculations'!$M$5:$N$9,2,FALSE)),VLOOKUP(R$9,'Crash Types &amp; Calculations'!$D$5:$K$26,8,FALSE),FALSE)))</f>
        <v/>
      </c>
      <c r="S17" s="326" t="str">
        <f ca="1">IF(ISBLANK($D$13),"",IF(VLOOKUP($D$13,INDIRECT(VLOOKUP($J17,'Crash Types &amp; Calculations'!$M$5:$N$9,2,FALSE)),VLOOKUP(S$9,'Crash Types &amp; Calculations'!$D$5:$K$26,8,FALSE),FALSE)=1,"",VLOOKUP($D$13,INDIRECT(VLOOKUP($J17,'Crash Types &amp; Calculations'!$M$5:$N$9,2,FALSE)),VLOOKUP(S$9,'Crash Types &amp; Calculations'!$D$5:$K$26,8,FALSE),FALSE)))</f>
        <v/>
      </c>
      <c r="T17" s="326" t="str">
        <f ca="1">IF(ISBLANK($D$13),"",IF(VLOOKUP($D$13,INDIRECT(VLOOKUP($J17,'Crash Types &amp; Calculations'!$M$5:$N$9,2,FALSE)),VLOOKUP(T$9,'Crash Types &amp; Calculations'!$D$5:$K$26,8,FALSE),FALSE)=1,"",VLOOKUP($D$13,INDIRECT(VLOOKUP($J17,'Crash Types &amp; Calculations'!$M$5:$N$9,2,FALSE)),VLOOKUP(T$9,'Crash Types &amp; Calculations'!$D$5:$K$26,8,FALSE),FALSE)))</f>
        <v/>
      </c>
      <c r="U17" s="326" t="str">
        <f ca="1">IF(ISBLANK($D$13),"",IF(VLOOKUP($D$13,INDIRECT(VLOOKUP($J17,'Crash Types &amp; Calculations'!$M$5:$N$9,2,FALSE)),VLOOKUP(U$9,'Crash Types &amp; Calculations'!$D$5:$K$26,8,FALSE),FALSE)=1,"",VLOOKUP($D$13,INDIRECT(VLOOKUP($J17,'Crash Types &amp; Calculations'!$M$5:$N$9,2,FALSE)),VLOOKUP(U$9,'Crash Types &amp; Calculations'!$D$5:$K$26,8,FALSE),FALSE)))</f>
        <v/>
      </c>
      <c r="V17" s="326" t="str">
        <f ca="1">IF(ISBLANK($D$13),"",IF(VLOOKUP($D$13,INDIRECT(VLOOKUP($J17,'Crash Types &amp; Calculations'!$M$5:$N$9,2,FALSE)),VLOOKUP(V$9,'Crash Types &amp; Calculations'!$D$5:$K$26,8,FALSE),FALSE)=1,"",VLOOKUP($D$13,INDIRECT(VLOOKUP($J17,'Crash Types &amp; Calculations'!$M$5:$N$9,2,FALSE)),VLOOKUP(V$9,'Crash Types &amp; Calculations'!$D$5:$K$26,8,FALSE),FALSE)))</f>
        <v/>
      </c>
      <c r="W17" s="572" t="str">
        <f ca="1">IF(ISBLANK($D$13),"",IF(VLOOKUP($D$13,INDIRECT(VLOOKUP($J17,'Crash Types &amp; Calculations'!$M$5:$N$9,2,FALSE)),VLOOKUP(W$9,'Crash Types &amp; Calculations'!$D$5:$K$26,8,FALSE),FALSE)=1,"",VLOOKUP($D$13,INDIRECT(VLOOKUP($J17,'Crash Types &amp; Calculations'!$M$5:$N$9,2,FALSE)),VLOOKUP(W$9,'Crash Types &amp; Calculations'!$D$5:$K$26,8,FALSE),FALSE)))</f>
        <v/>
      </c>
      <c r="X17" s="327" t="str">
        <f ca="1">IF(ISBLANK($D$13),"",IF(VLOOKUP($D$13,INDIRECT(VLOOKUP($J17,'Crash Types &amp; Calculations'!$M$5:$N$9,2,FALSE)),VLOOKUP(X$9,'Crash Types &amp; Calculations'!$D$5:$K$26,8,FALSE),FALSE)=1,"",VLOOKUP($D$13,INDIRECT(VLOOKUP($J17,'Crash Types &amp; Calculations'!$M$5:$N$9,2,FALSE)),VLOOKUP(X$9,'Crash Types &amp; Calculations'!$D$5:$K$26,8,FALSE),FALSE)))</f>
        <v/>
      </c>
      <c r="Y17" s="355" t="str">
        <f ca="1">IF(ISBLANK($D$13),"",IF(VLOOKUP($D$13,INDIRECT(VLOOKUP($J17,'Crash Types &amp; Calculations'!$M$5:$N$9,2,FALSE)),VLOOKUP(Y$9,'Crash Types &amp; Calculations'!$D$5:$K$26,8,FALSE),FALSE)=1,"",VLOOKUP($D$13,INDIRECT(VLOOKUP($J17,'Crash Types &amp; Calculations'!$M$5:$N$9,2,FALSE)),VLOOKUP(Y$9,'Crash Types &amp; Calculations'!$D$5:$K$26,8,FALSE),FALSE)))</f>
        <v/>
      </c>
      <c r="Z17" s="327" t="str">
        <f ca="1">IF(ISBLANK($D$13),"",IF(VLOOKUP($D$13,INDIRECT(VLOOKUP($J17,'Crash Types &amp; Calculations'!$M$5:$N$9,2,FALSE)),VLOOKUP(Z$9,'Crash Types &amp; Calculations'!$D$5:$K$26,8,FALSE),FALSE)=1,"",VLOOKUP($D$13,INDIRECT(VLOOKUP($J17,'Crash Types &amp; Calculations'!$M$5:$N$9,2,FALSE)),VLOOKUP(Z$9,'Crash Types &amp; Calculations'!$D$5:$K$26,8,FALSE),FALSE)))</f>
        <v/>
      </c>
      <c r="AA17" s="325" t="str">
        <f ca="1">IF(ISBLANK($D$13),"",IF(VLOOKUP($D$13,INDIRECT(VLOOKUP($J17,'Crash Types &amp; Calculations'!$M$5:$N$9,2,FALSE)),VLOOKUP(AA$9,'Crash Types &amp; Calculations'!$D$5:$K$26,8,FALSE),FALSE)=1,"",VLOOKUP($D$13,INDIRECT(VLOOKUP($J17,'Crash Types &amp; Calculations'!$M$5:$N$9,2,FALSE)),VLOOKUP(AA$9,'Crash Types &amp; Calculations'!$D$5:$K$26,8,FALSE),FALSE)))</f>
        <v/>
      </c>
      <c r="AB17" s="326" t="str">
        <f ca="1">IF(ISBLANK($D$13),"",IF(VLOOKUP($D$13,INDIRECT(VLOOKUP($J17,'Crash Types &amp; Calculations'!$M$5:$N$9,2,FALSE)),VLOOKUP(AB$9,'Crash Types &amp; Calculations'!$D$5:$K$26,8,FALSE),FALSE)=1,"",VLOOKUP($D$13,INDIRECT(VLOOKUP($J17,'Crash Types &amp; Calculations'!$M$5:$N$9,2,FALSE)),VLOOKUP(AB$9,'Crash Types &amp; Calculations'!$D$5:$K$26,8,FALSE),FALSE)))</f>
        <v/>
      </c>
      <c r="AC17" s="327" t="str">
        <f ca="1">IF(ISBLANK($D$13),"",IF(VLOOKUP($D$13,INDIRECT(VLOOKUP($J17,'Crash Types &amp; Calculations'!$M$5:$N$9,2,FALSE)),VLOOKUP(AC$9,'Crash Types &amp; Calculations'!$D$5:$K$26,8,FALSE),FALSE)=1,"",VLOOKUP($D$13,INDIRECT(VLOOKUP($J17,'Crash Types &amp; Calculations'!$M$5:$N$9,2,FALSE)),VLOOKUP(AC$9,'Crash Types &amp; Calculations'!$D$5:$K$26,8,FALSE),FALSE)))</f>
        <v/>
      </c>
    </row>
    <row r="18" spans="2:32" s="318" customFormat="1" ht="17.100000000000001" customHeight="1" thickBot="1" x14ac:dyDescent="0.3">
      <c r="B18" s="1020"/>
      <c r="C18" s="1064"/>
      <c r="D18" s="534"/>
      <c r="E18" s="1071" t="s">
        <v>532</v>
      </c>
      <c r="F18" s="1072"/>
      <c r="G18" s="1073"/>
      <c r="H18" s="339">
        <v>0</v>
      </c>
      <c r="I18" s="337"/>
      <c r="J18" s="359" t="s">
        <v>0</v>
      </c>
      <c r="K18" s="129">
        <f>SUM(K13:K17)</f>
        <v>0</v>
      </c>
      <c r="L18" s="314">
        <f>SUM(L13:L17)</f>
        <v>0</v>
      </c>
      <c r="M18" s="328"/>
      <c r="N18" s="328"/>
      <c r="O18" s="328"/>
      <c r="P18" s="328"/>
      <c r="Q18" s="328"/>
      <c r="R18" s="328"/>
      <c r="S18" s="328"/>
      <c r="T18" s="328"/>
      <c r="U18" s="328"/>
      <c r="V18" s="328"/>
      <c r="W18" s="328"/>
      <c r="X18" s="328"/>
      <c r="Y18" s="448"/>
      <c r="Z18" s="328"/>
      <c r="AA18" s="448"/>
      <c r="AB18" s="328"/>
      <c r="AC18" s="344"/>
    </row>
    <row r="19" spans="2:32" s="318" customFormat="1" ht="17.100000000000001" customHeight="1" thickBot="1" x14ac:dyDescent="0.3">
      <c r="B19" s="1020"/>
      <c r="C19" s="1064"/>
      <c r="D19" s="534"/>
      <c r="E19" s="1071" t="s">
        <v>533</v>
      </c>
      <c r="F19" s="1072"/>
      <c r="G19" s="1073"/>
      <c r="H19" s="339">
        <v>0</v>
      </c>
      <c r="I19" s="212"/>
      <c r="J19" s="334"/>
      <c r="K19" s="335"/>
      <c r="L19" s="336"/>
      <c r="M19" s="333"/>
      <c r="N19" s="333"/>
      <c r="O19" s="333"/>
      <c r="P19" s="333"/>
      <c r="Q19" s="333"/>
      <c r="R19" s="333"/>
      <c r="S19" s="333"/>
      <c r="T19" s="333"/>
      <c r="U19" s="333"/>
      <c r="V19" s="333"/>
      <c r="W19" s="333"/>
      <c r="X19" s="333"/>
      <c r="Y19" s="449"/>
      <c r="Z19" s="333"/>
      <c r="AA19" s="449"/>
      <c r="AB19" s="333"/>
      <c r="AC19" s="345"/>
    </row>
    <row r="20" spans="2:32" s="318" customFormat="1" ht="17.100000000000001" customHeight="1" thickBot="1" x14ac:dyDescent="0.3">
      <c r="B20" s="1020"/>
      <c r="C20" s="1064"/>
      <c r="D20" s="534"/>
      <c r="E20" s="1016" t="s">
        <v>534</v>
      </c>
      <c r="F20" s="1017"/>
      <c r="G20" s="1018"/>
      <c r="H20" s="340">
        <v>0</v>
      </c>
      <c r="I20" s="330"/>
      <c r="J20" s="1013" t="s">
        <v>537</v>
      </c>
      <c r="K20" s="1014"/>
      <c r="L20" s="1015"/>
      <c r="M20" s="330"/>
      <c r="N20" s="330"/>
      <c r="O20" s="1057" t="s">
        <v>539</v>
      </c>
      <c r="P20" s="1058"/>
      <c r="Q20" s="1058"/>
      <c r="R20" s="1058"/>
      <c r="S20" s="1058"/>
      <c r="T20" s="1051" t="e">
        <f>J21/J24</f>
        <v>#DIV/0!</v>
      </c>
      <c r="U20" s="1052"/>
      <c r="V20" s="333"/>
      <c r="W20" s="333"/>
      <c r="X20" s="333"/>
      <c r="Y20" s="449"/>
      <c r="Z20" s="333"/>
      <c r="AA20" s="449"/>
      <c r="AB20" s="333"/>
      <c r="AC20" s="345"/>
    </row>
    <row r="21" spans="2:32" s="318" customFormat="1" ht="17.100000000000001" customHeight="1" thickBot="1" x14ac:dyDescent="0.3">
      <c r="B21" s="1020"/>
      <c r="C21" s="1064"/>
      <c r="D21" s="534"/>
      <c r="E21" s="1074" t="s">
        <v>535</v>
      </c>
      <c r="F21" s="1075"/>
      <c r="G21" s="1076"/>
      <c r="H21" s="341">
        <f>SUM(H17:H20)</f>
        <v>0</v>
      </c>
      <c r="I21" s="330"/>
      <c r="J21" s="1027">
        <f>IF(ISERROR(L18*(1+'Worksheet 1'!$D$26)*((1-(1+'Worksheet 1'!$D$26)^I13*(1+$AB$6)^(-I13))/($AB$6-'Worksheet 1'!$D$26))),IF($AB$6='Worksheet 1'!$D$26,IF(ISERROR(L18*I13),0,L18*I13),0),L18*(1+'Worksheet 1'!$D$26)*((1-(1+'Worksheet 1'!$D$26)^I13*(1+$AB$6)^(-I13))/($AB$6-'Worksheet 1'!$D$26)))</f>
        <v>0</v>
      </c>
      <c r="K21" s="1028"/>
      <c r="L21" s="1029"/>
      <c r="M21" s="330"/>
      <c r="N21" s="333"/>
      <c r="O21" s="1059"/>
      <c r="P21" s="1060"/>
      <c r="Q21" s="1060"/>
      <c r="R21" s="1060"/>
      <c r="S21" s="1060"/>
      <c r="T21" s="1053"/>
      <c r="U21" s="1054"/>
      <c r="V21" s="333"/>
      <c r="W21" s="333"/>
      <c r="X21" s="333"/>
      <c r="Y21" s="449"/>
      <c r="Z21" s="333"/>
      <c r="AA21" s="449"/>
      <c r="AB21" s="333"/>
      <c r="AC21" s="345"/>
    </row>
    <row r="22" spans="2:32" s="318" customFormat="1" ht="9" customHeight="1" thickBot="1" x14ac:dyDescent="0.3">
      <c r="B22" s="1020"/>
      <c r="C22" s="1064"/>
      <c r="D22" s="534"/>
      <c r="E22" s="343"/>
      <c r="F22" s="343"/>
      <c r="G22" s="343"/>
      <c r="H22" s="343"/>
      <c r="I22" s="330"/>
      <c r="J22" s="330"/>
      <c r="K22" s="330"/>
      <c r="L22" s="330"/>
      <c r="M22" s="330"/>
      <c r="N22" s="333"/>
      <c r="O22" s="1061"/>
      <c r="P22" s="1062"/>
      <c r="Q22" s="1062"/>
      <c r="R22" s="1062"/>
      <c r="S22" s="1062"/>
      <c r="T22" s="1055"/>
      <c r="U22" s="1056"/>
      <c r="V22" s="333"/>
      <c r="W22" s="333"/>
      <c r="X22" s="333"/>
      <c r="Y22" s="449"/>
      <c r="Z22" s="333"/>
      <c r="AA22" s="449"/>
      <c r="AB22" s="333"/>
      <c r="AC22" s="345"/>
    </row>
    <row r="23" spans="2:32" s="318" customFormat="1" ht="17.100000000000001" customHeight="1" thickBot="1" x14ac:dyDescent="0.3">
      <c r="B23" s="1020"/>
      <c r="C23" s="1064"/>
      <c r="D23" s="534"/>
      <c r="E23" s="1066" t="s">
        <v>536</v>
      </c>
      <c r="F23" s="1067"/>
      <c r="G23" s="1068"/>
      <c r="H23" s="342">
        <v>0</v>
      </c>
      <c r="I23" s="330"/>
      <c r="J23" s="1013" t="s">
        <v>538</v>
      </c>
      <c r="K23" s="1014"/>
      <c r="L23" s="1015"/>
      <c r="M23" s="330"/>
      <c r="N23" s="333"/>
      <c r="O23" s="333"/>
      <c r="P23" s="333"/>
      <c r="Q23" s="333"/>
      <c r="R23" s="333"/>
      <c r="S23" s="333"/>
      <c r="T23" s="333"/>
      <c r="U23" s="333"/>
      <c r="V23" s="333"/>
      <c r="W23" s="333"/>
      <c r="X23" s="333"/>
      <c r="Y23" s="449"/>
      <c r="Z23" s="333"/>
      <c r="AA23" s="449"/>
      <c r="AB23" s="333"/>
      <c r="AC23" s="345"/>
    </row>
    <row r="24" spans="2:32" s="318" customFormat="1" ht="17.100000000000001" customHeight="1" thickBot="1" x14ac:dyDescent="0.3">
      <c r="B24" s="1020"/>
      <c r="C24" s="1064"/>
      <c r="D24" s="534"/>
      <c r="E24" s="330"/>
      <c r="F24" s="330"/>
      <c r="G24" s="330"/>
      <c r="H24" s="330"/>
      <c r="I24" s="330"/>
      <c r="J24" s="1027">
        <f>IF(ISERROR(SUM(H17:H20)+H23*((1+$AB$6)^I13-1)/($AB$6*(1+$AB$6)^I13)),0,SUM(H17:H20)+H23*((1+$AB$6)^I13-1)/($AB$6*(1+$AB$6)^I13))</f>
        <v>0</v>
      </c>
      <c r="K24" s="1028"/>
      <c r="L24" s="1029"/>
      <c r="M24" s="330"/>
      <c r="N24" s="333"/>
      <c r="O24" s="333"/>
      <c r="P24" s="333"/>
      <c r="Q24" s="333"/>
      <c r="R24" s="333"/>
      <c r="S24" s="333"/>
      <c r="T24" s="333"/>
      <c r="U24" s="333"/>
      <c r="V24" s="333"/>
      <c r="W24" s="333"/>
      <c r="X24" s="333"/>
      <c r="Y24" s="449"/>
      <c r="Z24" s="333"/>
      <c r="AA24" s="449"/>
      <c r="AB24" s="333"/>
      <c r="AC24" s="345"/>
    </row>
    <row r="25" spans="2:32" s="318" customFormat="1" ht="9" customHeight="1" thickBot="1" x14ac:dyDescent="0.3">
      <c r="B25" s="1020"/>
      <c r="C25" s="1065"/>
      <c r="D25" s="306"/>
      <c r="E25" s="332"/>
      <c r="F25" s="332"/>
      <c r="G25" s="332"/>
      <c r="H25" s="332"/>
      <c r="I25" s="332"/>
      <c r="J25" s="332"/>
      <c r="K25" s="332"/>
      <c r="L25" s="332"/>
      <c r="M25" s="330"/>
      <c r="N25" s="329"/>
      <c r="O25" s="329"/>
      <c r="P25" s="329"/>
      <c r="Q25" s="329"/>
      <c r="R25" s="329"/>
      <c r="S25" s="329"/>
      <c r="T25" s="329"/>
      <c r="U25" s="329"/>
      <c r="V25" s="329"/>
      <c r="W25" s="329"/>
      <c r="X25" s="329"/>
      <c r="Y25" s="452"/>
      <c r="Z25" s="329"/>
      <c r="AA25" s="452"/>
      <c r="AB25" s="329"/>
      <c r="AC25" s="346"/>
    </row>
    <row r="26" spans="2:32" s="318" customFormat="1" ht="9.75" customHeight="1" thickBot="1" x14ac:dyDescent="0.3">
      <c r="B26" s="1020"/>
      <c r="C26" s="58"/>
      <c r="D26" s="348"/>
      <c r="E26" s="349"/>
      <c r="F26" s="350"/>
      <c r="G26" s="350"/>
      <c r="H26" s="349"/>
      <c r="I26" s="349"/>
      <c r="J26" s="351"/>
      <c r="K26" s="351"/>
      <c r="L26" s="351"/>
      <c r="M26" s="457"/>
      <c r="N26" s="457"/>
      <c r="O26" s="457"/>
      <c r="P26" s="457"/>
      <c r="Q26" s="457"/>
      <c r="R26" s="457"/>
      <c r="S26" s="457"/>
      <c r="T26" s="457"/>
      <c r="U26" s="457"/>
      <c r="V26" s="457"/>
      <c r="W26" s="457"/>
      <c r="X26" s="458"/>
      <c r="Y26" s="456"/>
      <c r="Z26" s="458"/>
      <c r="AA26" s="456"/>
      <c r="AB26" s="457"/>
      <c r="AC26" s="459"/>
    </row>
    <row r="27" spans="2:32" s="318" customFormat="1" ht="17.100000000000001" customHeight="1" x14ac:dyDescent="0.25">
      <c r="B27" s="1020"/>
      <c r="C27" s="1064">
        <v>5</v>
      </c>
      <c r="D27" s="1077"/>
      <c r="E27" s="1078"/>
      <c r="F27" s="1078"/>
      <c r="G27" s="1078"/>
      <c r="H27" s="1079"/>
      <c r="I27" s="1124" t="str">
        <f>IF(ISERROR(VLOOKUP(D27,'CMFs Fatal'!$A$3:$V$202,2,FALSE)),"",VLOOKUP(D27,'CMFs Fatal'!$A$3:$V$202,2,FALSE))</f>
        <v/>
      </c>
      <c r="J27" s="537" t="s">
        <v>336</v>
      </c>
      <c r="K27" s="538">
        <f>SUMIF('Crash Summary Worksheet'!$D:$D,'Worksheet 2b'!$J27,'Crash Summary Worksheet'!$AV:$SAR)/'Worksheet 1'!$B$26</f>
        <v>0</v>
      </c>
      <c r="L27" s="539">
        <f>ROUND(K27*$Q$6,0)</f>
        <v>0</v>
      </c>
      <c r="M27" s="540" t="str">
        <f ca="1">IF(ISBLANK($D$27),"",IF(VLOOKUP($D$27,INDIRECT(VLOOKUP($J27,'Crash Types &amp; Calculations'!$M$5:$N$9,2,FALSE)),VLOOKUP(M$9,'Crash Types &amp; Calculations'!$D$5:$K$26,8,FALSE),FALSE)=1,"",VLOOKUP($D$27,INDIRECT(VLOOKUP($J27,'Crash Types &amp; Calculations'!$M$5:$N$9,2,FALSE)),VLOOKUP(M$9,'Crash Types &amp; Calculations'!$D$5:$K$26,8,FALSE),FALSE)))</f>
        <v/>
      </c>
      <c r="N27" s="541" t="str">
        <f ca="1">IF(ISBLANK($D$27),"",IF(VLOOKUP($D$27,INDIRECT(VLOOKUP($J27,'Crash Types &amp; Calculations'!$M$5:$N$9,2,FALSE)),VLOOKUP(N$9,'Crash Types &amp; Calculations'!$D$5:$K$26,8,FALSE),FALSE)=1,"",VLOOKUP($D$27,INDIRECT(VLOOKUP($J27,'Crash Types &amp; Calculations'!$M$5:$N$9,2,FALSE)),VLOOKUP(N$9,'Crash Types &amp; Calculations'!$D$5:$K$26,8,FALSE),FALSE)))</f>
        <v/>
      </c>
      <c r="O27" s="541" t="str">
        <f ca="1">IF(ISBLANK($D$27),"",IF(VLOOKUP($D$27,INDIRECT(VLOOKUP($J27,'Crash Types &amp; Calculations'!$M$5:$N$9,2,FALSE)),VLOOKUP(O$9,'Crash Types &amp; Calculations'!$D$5:$K$26,8,FALSE),FALSE)=1,"",VLOOKUP($D$27,INDIRECT(VLOOKUP($J27,'Crash Types &amp; Calculations'!$M$5:$N$9,2,FALSE)),VLOOKUP(O$9,'Crash Types &amp; Calculations'!$D$5:$K$26,8,FALSE),FALSE)))</f>
        <v/>
      </c>
      <c r="P27" s="541" t="str">
        <f ca="1">IF(ISBLANK($D$27),"",IF(VLOOKUP($D$27,INDIRECT(VLOOKUP($J27,'Crash Types &amp; Calculations'!$M$5:$N$9,2,FALSE)),VLOOKUP(P$9,'Crash Types &amp; Calculations'!$D$5:$K$26,8,FALSE),FALSE)=1,"",VLOOKUP($D$27,INDIRECT(VLOOKUP($J27,'Crash Types &amp; Calculations'!$M$5:$N$9,2,FALSE)),VLOOKUP(P$9,'Crash Types &amp; Calculations'!$D$5:$K$26,8,FALSE),FALSE)))</f>
        <v/>
      </c>
      <c r="Q27" s="541" t="str">
        <f ca="1">IF(ISBLANK($D$27),"",IF(VLOOKUP($D$27,INDIRECT(VLOOKUP($J27,'Crash Types &amp; Calculations'!$M$5:$N$9,2,FALSE)),VLOOKUP(Q$9,'Crash Types &amp; Calculations'!$D$5:$K$26,8,FALSE),FALSE)=1,"",VLOOKUP($D$27,INDIRECT(VLOOKUP($J27,'Crash Types &amp; Calculations'!$M$5:$N$9,2,FALSE)),VLOOKUP(Q$9,'Crash Types &amp; Calculations'!$D$5:$K$26,8,FALSE),FALSE)))</f>
        <v/>
      </c>
      <c r="R27" s="541" t="str">
        <f ca="1">IF(ISBLANK($D$27),"",IF(VLOOKUP($D$27,INDIRECT(VLOOKUP($J27,'Crash Types &amp; Calculations'!$M$5:$N$9,2,FALSE)),VLOOKUP(R$9,'Crash Types &amp; Calculations'!$D$5:$K$26,8,FALSE),FALSE)=1,"",VLOOKUP($D$27,INDIRECT(VLOOKUP($J27,'Crash Types &amp; Calculations'!$M$5:$N$9,2,FALSE)),VLOOKUP(R$9,'Crash Types &amp; Calculations'!$D$5:$K$26,8,FALSE),FALSE)))</f>
        <v/>
      </c>
      <c r="S27" s="541" t="str">
        <f ca="1">IF(ISBLANK($D$27),"",IF(VLOOKUP($D$27,INDIRECT(VLOOKUP($J27,'Crash Types &amp; Calculations'!$M$5:$N$9,2,FALSE)),VLOOKUP(S$9,'Crash Types &amp; Calculations'!$D$5:$K$26,8,FALSE),FALSE)=1,"",VLOOKUP($D$27,INDIRECT(VLOOKUP($J27,'Crash Types &amp; Calculations'!$M$5:$N$9,2,FALSE)),VLOOKUP(S$9,'Crash Types &amp; Calculations'!$D$5:$K$26,8,FALSE),FALSE)))</f>
        <v/>
      </c>
      <c r="T27" s="541" t="str">
        <f ca="1">IF(ISBLANK($D$27),"",IF(VLOOKUP($D$27,INDIRECT(VLOOKUP($J27,'Crash Types &amp; Calculations'!$M$5:$N$9,2,FALSE)),VLOOKUP(T$9,'Crash Types &amp; Calculations'!$D$5:$K$26,8,FALSE),FALSE)=1,"",VLOOKUP($D$27,INDIRECT(VLOOKUP($J27,'Crash Types &amp; Calculations'!$M$5:$N$9,2,FALSE)),VLOOKUP(T$9,'Crash Types &amp; Calculations'!$D$5:$K$26,8,FALSE),FALSE)))</f>
        <v/>
      </c>
      <c r="U27" s="541" t="str">
        <f ca="1">IF(ISBLANK($D$27),"",IF(VLOOKUP($D$27,INDIRECT(VLOOKUP($J27,'Crash Types &amp; Calculations'!$M$5:$N$9,2,FALSE)),VLOOKUP(U$9,'Crash Types &amp; Calculations'!$D$5:$K$26,8,FALSE),FALSE)=1,"",VLOOKUP($D$27,INDIRECT(VLOOKUP($J27,'Crash Types &amp; Calculations'!$M$5:$N$9,2,FALSE)),VLOOKUP(U$9,'Crash Types &amp; Calculations'!$D$5:$K$26,8,FALSE),FALSE)))</f>
        <v/>
      </c>
      <c r="V27" s="541" t="str">
        <f ca="1">IF(ISBLANK($D$27),"",IF(VLOOKUP($D$27,INDIRECT(VLOOKUP($J27,'Crash Types &amp; Calculations'!$M$5:$N$9,2,FALSE)),VLOOKUP(V$9,'Crash Types &amp; Calculations'!$D$5:$K$26,8,FALSE),FALSE)=1,"",VLOOKUP($D$27,INDIRECT(VLOOKUP($J27,'Crash Types &amp; Calculations'!$M$5:$N$9,2,FALSE)),VLOOKUP(V$9,'Crash Types &amp; Calculations'!$D$5:$K$26,8,FALSE),FALSE)))</f>
        <v/>
      </c>
      <c r="W27" s="574" t="str">
        <f ca="1">IF(ISBLANK($D$27),"",IF(VLOOKUP($D$27,INDIRECT(VLOOKUP($J27,'Crash Types &amp; Calculations'!$M$5:$N$9,2,FALSE)),VLOOKUP(W$9,'Crash Types &amp; Calculations'!$D$5:$K$26,8,FALSE),FALSE)=1,"",VLOOKUP($D$27,INDIRECT(VLOOKUP($J27,'Crash Types &amp; Calculations'!$M$5:$N$9,2,FALSE)),VLOOKUP(W$9,'Crash Types &amp; Calculations'!$D$5:$K$26,8,FALSE),FALSE)))</f>
        <v/>
      </c>
      <c r="X27" s="321" t="str">
        <f ca="1">IF(ISBLANK($D$27),"",IF(VLOOKUP($D$27,INDIRECT(VLOOKUP($J27,'Crash Types &amp; Calculations'!$M$5:$N$9,2,FALSE)),VLOOKUP(X$9,'Crash Types &amp; Calculations'!$D$5:$K$26,8,FALSE),FALSE)=1,"",VLOOKUP($D$27,INDIRECT(VLOOKUP($J27,'Crash Types &amp; Calculations'!$M$5:$N$9,2,FALSE)),VLOOKUP(X$9,'Crash Types &amp; Calculations'!$D$5:$K$26,8,FALSE),FALSE)))</f>
        <v/>
      </c>
      <c r="Y27" s="543" t="str">
        <f ca="1">IF(ISBLANK($D$27),"",IF(VLOOKUP($D$27,INDIRECT(VLOOKUP($J27,'Crash Types &amp; Calculations'!$M$5:$N$9,2,FALSE)),VLOOKUP(Y$9,'Crash Types &amp; Calculations'!$D$5:$K$26,8,FALSE),FALSE)=1,"",VLOOKUP($D$27,INDIRECT(VLOOKUP($J27,'Crash Types &amp; Calculations'!$M$5:$N$9,2,FALSE)),VLOOKUP(Y$9,'Crash Types &amp; Calculations'!$D$5:$K$26,8,FALSE),FALSE)))</f>
        <v/>
      </c>
      <c r="Z27" s="542" t="str">
        <f ca="1">IF(ISBLANK($D$27),"",IF(VLOOKUP($D$27,INDIRECT(VLOOKUP($J27,'Crash Types &amp; Calculations'!$M$5:$N$9,2,FALSE)),VLOOKUP(Z$9,'Crash Types &amp; Calculations'!$D$5:$K$26,8,FALSE),FALSE)=1,"",VLOOKUP($D$27,INDIRECT(VLOOKUP($J27,'Crash Types &amp; Calculations'!$M$5:$N$9,2,FALSE)),VLOOKUP(Z$9,'Crash Types &amp; Calculations'!$D$5:$K$26,8,FALSE),FALSE)))</f>
        <v/>
      </c>
      <c r="AA27" s="540" t="str">
        <f ca="1">IF(ISBLANK($D$27),"",IF(VLOOKUP($D$27,INDIRECT(VLOOKUP($J27,'Crash Types &amp; Calculations'!$M$5:$N$9,2,FALSE)),VLOOKUP(AA$9,'Crash Types &amp; Calculations'!$D$5:$K$26,8,FALSE),FALSE)=1,"",VLOOKUP($D$27,INDIRECT(VLOOKUP($J27,'Crash Types &amp; Calculations'!$M$5:$N$9,2,FALSE)),VLOOKUP(AA$9,'Crash Types &amp; Calculations'!$D$5:$K$26,8,FALSE),FALSE)))</f>
        <v/>
      </c>
      <c r="AB27" s="541" t="str">
        <f ca="1">IF(ISBLANK($D$27),"",IF(VLOOKUP($D$27,INDIRECT(VLOOKUP($J27,'Crash Types &amp; Calculations'!$M$5:$N$9,2,FALSE)),VLOOKUP(AB$9,'Crash Types &amp; Calculations'!$D$5:$K$26,8,FALSE),FALSE)=1,"",VLOOKUP($D$27,INDIRECT(VLOOKUP($J27,'Crash Types &amp; Calculations'!$M$5:$N$9,2,FALSE)),VLOOKUP(AB$9,'Crash Types &amp; Calculations'!$D$5:$K$26,8,FALSE),FALSE)))</f>
        <v/>
      </c>
      <c r="AC27" s="542" t="str">
        <f ca="1">IF(ISBLANK($D$27),"",IF(VLOOKUP($D$27,INDIRECT(VLOOKUP($J27,'Crash Types &amp; Calculations'!$M$5:$N$9,2,FALSE)),VLOOKUP(AC$9,'Crash Types &amp; Calculations'!$D$5:$K$26,8,FALSE),FALSE)=1,"",VLOOKUP($D$27,INDIRECT(VLOOKUP($J27,'Crash Types &amp; Calculations'!$M$5:$N$9,2,FALSE)),VLOOKUP(AC$9,'Crash Types &amp; Calculations'!$D$5:$K$26,8,FALSE),FALSE)))</f>
        <v/>
      </c>
    </row>
    <row r="28" spans="2:32" s="318" customFormat="1" ht="17.100000000000001" customHeight="1" thickBot="1" x14ac:dyDescent="0.3">
      <c r="B28" s="1020"/>
      <c r="C28" s="1064"/>
      <c r="D28" s="1080"/>
      <c r="E28" s="1081"/>
      <c r="F28" s="1081"/>
      <c r="G28" s="1081"/>
      <c r="H28" s="1082"/>
      <c r="I28" s="1093"/>
      <c r="J28" s="357" t="s">
        <v>337</v>
      </c>
      <c r="K28" s="312">
        <f>SUMIF('Crash Summary Worksheet'!$D:$D,'Worksheet 2b'!$J28,'Crash Summary Worksheet'!$AV:$SAR)/'Worksheet 1'!$B$26</f>
        <v>0</v>
      </c>
      <c r="L28" s="309">
        <f>ROUND(K28*$S$6,0)</f>
        <v>0</v>
      </c>
      <c r="M28" s="322" t="str">
        <f ca="1">IF(ISBLANK($D$27),"",IF(VLOOKUP($D$27,INDIRECT(VLOOKUP($J28,'Crash Types &amp; Calculations'!$M$5:$N$9,2,FALSE)),VLOOKUP(M$9,'Crash Types &amp; Calculations'!$D$5:$K$26,8,FALSE),FALSE)=1,"",VLOOKUP($D$27,INDIRECT(VLOOKUP($J28,'Crash Types &amp; Calculations'!$M$5:$N$9,2,FALSE)),VLOOKUP(M$9,'Crash Types &amp; Calculations'!$D$5:$K$26,8,FALSE),FALSE)))</f>
        <v/>
      </c>
      <c r="N28" s="323" t="str">
        <f ca="1">IF(ISBLANK($D$27),"",IF(VLOOKUP($D$27,INDIRECT(VLOOKUP($J28,'Crash Types &amp; Calculations'!$M$5:$N$9,2,FALSE)),VLOOKUP(N$9,'Crash Types &amp; Calculations'!$D$5:$K$26,8,FALSE),FALSE)=1,"",VLOOKUP($D$27,INDIRECT(VLOOKUP($J28,'Crash Types &amp; Calculations'!$M$5:$N$9,2,FALSE)),VLOOKUP(N$9,'Crash Types &amp; Calculations'!$D$5:$K$26,8,FALSE),FALSE)))</f>
        <v/>
      </c>
      <c r="O28" s="323" t="str">
        <f ca="1">IF(ISBLANK($D$27),"",IF(VLOOKUP($D$27,INDIRECT(VLOOKUP($J28,'Crash Types &amp; Calculations'!$M$5:$N$9,2,FALSE)),VLOOKUP(O$9,'Crash Types &amp; Calculations'!$D$5:$K$26,8,FALSE),FALSE)=1,"",VLOOKUP($D$27,INDIRECT(VLOOKUP($J28,'Crash Types &amp; Calculations'!$M$5:$N$9,2,FALSE)),VLOOKUP(O$9,'Crash Types &amp; Calculations'!$D$5:$K$26,8,FALSE),FALSE)))</f>
        <v/>
      </c>
      <c r="P28" s="323" t="str">
        <f ca="1">IF(ISBLANK($D$27),"",IF(VLOOKUP($D$27,INDIRECT(VLOOKUP($J28,'Crash Types &amp; Calculations'!$M$5:$N$9,2,FALSE)),VLOOKUP(P$9,'Crash Types &amp; Calculations'!$D$5:$K$26,8,FALSE),FALSE)=1,"",VLOOKUP($D$27,INDIRECT(VLOOKUP($J28,'Crash Types &amp; Calculations'!$M$5:$N$9,2,FALSE)),VLOOKUP(P$9,'Crash Types &amp; Calculations'!$D$5:$K$26,8,FALSE),FALSE)))</f>
        <v/>
      </c>
      <c r="Q28" s="323" t="str">
        <f ca="1">IF(ISBLANK($D$27),"",IF(VLOOKUP($D$27,INDIRECT(VLOOKUP($J28,'Crash Types &amp; Calculations'!$M$5:$N$9,2,FALSE)),VLOOKUP(Q$9,'Crash Types &amp; Calculations'!$D$5:$K$26,8,FALSE),FALSE)=1,"",VLOOKUP($D$27,INDIRECT(VLOOKUP($J28,'Crash Types &amp; Calculations'!$M$5:$N$9,2,FALSE)),VLOOKUP(Q$9,'Crash Types &amp; Calculations'!$D$5:$K$26,8,FALSE),FALSE)))</f>
        <v/>
      </c>
      <c r="R28" s="323" t="str">
        <f ca="1">IF(ISBLANK($D$27),"",IF(VLOOKUP($D$27,INDIRECT(VLOOKUP($J28,'Crash Types &amp; Calculations'!$M$5:$N$9,2,FALSE)),VLOOKUP(R$9,'Crash Types &amp; Calculations'!$D$5:$K$26,8,FALSE),FALSE)=1,"",VLOOKUP($D$27,INDIRECT(VLOOKUP($J28,'Crash Types &amp; Calculations'!$M$5:$N$9,2,FALSE)),VLOOKUP(R$9,'Crash Types &amp; Calculations'!$D$5:$K$26,8,FALSE),FALSE)))</f>
        <v/>
      </c>
      <c r="S28" s="323" t="str">
        <f ca="1">IF(ISBLANK($D$27),"",IF(VLOOKUP($D$27,INDIRECT(VLOOKUP($J28,'Crash Types &amp; Calculations'!$M$5:$N$9,2,FALSE)),VLOOKUP(S$9,'Crash Types &amp; Calculations'!$D$5:$K$26,8,FALSE),FALSE)=1,"",VLOOKUP($D$27,INDIRECT(VLOOKUP($J28,'Crash Types &amp; Calculations'!$M$5:$N$9,2,FALSE)),VLOOKUP(S$9,'Crash Types &amp; Calculations'!$D$5:$K$26,8,FALSE),FALSE)))</f>
        <v/>
      </c>
      <c r="T28" s="323" t="str">
        <f ca="1">IF(ISBLANK($D$27),"",IF(VLOOKUP($D$27,INDIRECT(VLOOKUP($J28,'Crash Types &amp; Calculations'!$M$5:$N$9,2,FALSE)),VLOOKUP(T$9,'Crash Types &amp; Calculations'!$D$5:$K$26,8,FALSE),FALSE)=1,"",VLOOKUP($D$27,INDIRECT(VLOOKUP($J28,'Crash Types &amp; Calculations'!$M$5:$N$9,2,FALSE)),VLOOKUP(T$9,'Crash Types &amp; Calculations'!$D$5:$K$26,8,FALSE),FALSE)))</f>
        <v/>
      </c>
      <c r="U28" s="323" t="str">
        <f ca="1">IF(ISBLANK($D$27),"",IF(VLOOKUP($D$27,INDIRECT(VLOOKUP($J28,'Crash Types &amp; Calculations'!$M$5:$N$9,2,FALSE)),VLOOKUP(U$9,'Crash Types &amp; Calculations'!$D$5:$K$26,8,FALSE),FALSE)=1,"",VLOOKUP($D$27,INDIRECT(VLOOKUP($J28,'Crash Types &amp; Calculations'!$M$5:$N$9,2,FALSE)),VLOOKUP(U$9,'Crash Types &amp; Calculations'!$D$5:$K$26,8,FALSE),FALSE)))</f>
        <v/>
      </c>
      <c r="V28" s="323" t="str">
        <f ca="1">IF(ISBLANK($D$27),"",IF(VLOOKUP($D$27,INDIRECT(VLOOKUP($J28,'Crash Types &amp; Calculations'!$M$5:$N$9,2,FALSE)),VLOOKUP(V$9,'Crash Types &amp; Calculations'!$D$5:$K$26,8,FALSE),FALSE)=1,"",VLOOKUP($D$27,INDIRECT(VLOOKUP($J28,'Crash Types &amp; Calculations'!$M$5:$N$9,2,FALSE)),VLOOKUP(V$9,'Crash Types &amp; Calculations'!$D$5:$K$26,8,FALSE),FALSE)))</f>
        <v/>
      </c>
      <c r="W28" s="571" t="str">
        <f ca="1">IF(ISBLANK($D$27),"",IF(VLOOKUP($D$27,INDIRECT(VLOOKUP($J28,'Crash Types &amp; Calculations'!$M$5:$N$9,2,FALSE)),VLOOKUP(W$9,'Crash Types &amp; Calculations'!$D$5:$K$26,8,FALSE),FALSE)=1,"",VLOOKUP($D$27,INDIRECT(VLOOKUP($J28,'Crash Types &amp; Calculations'!$M$5:$N$9,2,FALSE)),VLOOKUP(W$9,'Crash Types &amp; Calculations'!$D$5:$K$26,8,FALSE),FALSE)))</f>
        <v/>
      </c>
      <c r="X28" s="324" t="str">
        <f ca="1">IF(ISBLANK($D$27),"",IF(VLOOKUP($D$27,INDIRECT(VLOOKUP($J28,'Crash Types &amp; Calculations'!$M$5:$N$9,2,FALSE)),VLOOKUP(X$9,'Crash Types &amp; Calculations'!$D$5:$K$26,8,FALSE),FALSE)=1,"",VLOOKUP($D$27,INDIRECT(VLOOKUP($J28,'Crash Types &amp; Calculations'!$M$5:$N$9,2,FALSE)),VLOOKUP(X$9,'Crash Types &amp; Calculations'!$D$5:$K$26,8,FALSE),FALSE)))</f>
        <v/>
      </c>
      <c r="Y28" s="354" t="str">
        <f ca="1">IF(ISBLANK($D$27),"",IF(VLOOKUP($D$27,INDIRECT(VLOOKUP($J28,'Crash Types &amp; Calculations'!$M$5:$N$9,2,FALSE)),VLOOKUP(Y$9,'Crash Types &amp; Calculations'!$D$5:$K$26,8,FALSE),FALSE)=1,"",VLOOKUP($D$27,INDIRECT(VLOOKUP($J28,'Crash Types &amp; Calculations'!$M$5:$N$9,2,FALSE)),VLOOKUP(Y$9,'Crash Types &amp; Calculations'!$D$5:$K$26,8,FALSE),FALSE)))</f>
        <v/>
      </c>
      <c r="Z28" s="324" t="str">
        <f ca="1">IF(ISBLANK($D$27),"",IF(VLOOKUP($D$27,INDIRECT(VLOOKUP($J28,'Crash Types &amp; Calculations'!$M$5:$N$9,2,FALSE)),VLOOKUP(Z$9,'Crash Types &amp; Calculations'!$D$5:$K$26,8,FALSE),FALSE)=1,"",VLOOKUP($D$27,INDIRECT(VLOOKUP($J28,'Crash Types &amp; Calculations'!$M$5:$N$9,2,FALSE)),VLOOKUP(Z$9,'Crash Types &amp; Calculations'!$D$5:$K$26,8,FALSE),FALSE)))</f>
        <v/>
      </c>
      <c r="AA28" s="322" t="str">
        <f ca="1">IF(ISBLANK($D$27),"",IF(VLOOKUP($D$27,INDIRECT(VLOOKUP($J28,'Crash Types &amp; Calculations'!$M$5:$N$9,2,FALSE)),VLOOKUP(AA$9,'Crash Types &amp; Calculations'!$D$5:$K$26,8,FALSE),FALSE)=1,"",VLOOKUP($D$27,INDIRECT(VLOOKUP($J28,'Crash Types &amp; Calculations'!$M$5:$N$9,2,FALSE)),VLOOKUP(AA$9,'Crash Types &amp; Calculations'!$D$5:$K$26,8,FALSE),FALSE)))</f>
        <v/>
      </c>
      <c r="AB28" s="323" t="str">
        <f ca="1">IF(ISBLANK($D$27),"",IF(VLOOKUP($D$27,INDIRECT(VLOOKUP($J28,'Crash Types &amp; Calculations'!$M$5:$N$9,2,FALSE)),VLOOKUP(AB$9,'Crash Types &amp; Calculations'!$D$5:$K$26,8,FALSE),FALSE)=1,"",VLOOKUP($D$27,INDIRECT(VLOOKUP($J28,'Crash Types &amp; Calculations'!$M$5:$N$9,2,FALSE)),VLOOKUP(AB$9,'Crash Types &amp; Calculations'!$D$5:$K$26,8,FALSE),FALSE)))</f>
        <v/>
      </c>
      <c r="AC28" s="324" t="str">
        <f ca="1">IF(ISBLANK($D$27),"",IF(VLOOKUP($D$27,INDIRECT(VLOOKUP($J28,'Crash Types &amp; Calculations'!$M$5:$N$9,2,FALSE)),VLOOKUP(AC$9,'Crash Types &amp; Calculations'!$D$5:$K$26,8,FALSE),FALSE)=1,"",VLOOKUP($D$27,INDIRECT(VLOOKUP($J28,'Crash Types &amp; Calculations'!$M$5:$N$9,2,FALSE)),VLOOKUP(AC$9,'Crash Types &amp; Calculations'!$D$5:$K$26,8,FALSE),FALSE)))</f>
        <v/>
      </c>
    </row>
    <row r="29" spans="2:32" s="318" customFormat="1" ht="17.100000000000001" customHeight="1" thickBot="1" x14ac:dyDescent="0.3">
      <c r="B29" s="1020"/>
      <c r="C29" s="1064"/>
      <c r="D29" s="534"/>
      <c r="E29" s="330"/>
      <c r="F29" s="330"/>
      <c r="G29" s="330"/>
      <c r="H29" s="330"/>
      <c r="I29" s="212"/>
      <c r="J29" s="357" t="s">
        <v>338</v>
      </c>
      <c r="K29" s="312">
        <f>SUMIF('Crash Summary Worksheet'!$D:$D,'Worksheet 2b'!$J29,'Crash Summary Worksheet'!$AV:$SAR)/'Worksheet 1'!$B$26</f>
        <v>0</v>
      </c>
      <c r="L29" s="309">
        <f>ROUND(K29*$U$6,0)</f>
        <v>0</v>
      </c>
      <c r="M29" s="322" t="str">
        <f ca="1">IF(ISBLANK($D$27),"",IF(VLOOKUP($D$27,INDIRECT(VLOOKUP($J29,'Crash Types &amp; Calculations'!$M$5:$N$9,2,FALSE)),VLOOKUP(M$9,'Crash Types &amp; Calculations'!$D$5:$K$26,8,FALSE),FALSE)=1,"",VLOOKUP($D$27,INDIRECT(VLOOKUP($J29,'Crash Types &amp; Calculations'!$M$5:$N$9,2,FALSE)),VLOOKUP(M$9,'Crash Types &amp; Calculations'!$D$5:$K$26,8,FALSE),FALSE)))</f>
        <v/>
      </c>
      <c r="N29" s="323" t="str">
        <f ca="1">IF(ISBLANK($D$27),"",IF(VLOOKUP($D$27,INDIRECT(VLOOKUP($J29,'Crash Types &amp; Calculations'!$M$5:$N$9,2,FALSE)),VLOOKUP(N$9,'Crash Types &amp; Calculations'!$D$5:$K$26,8,FALSE),FALSE)=1,"",VLOOKUP($D$27,INDIRECT(VLOOKUP($J29,'Crash Types &amp; Calculations'!$M$5:$N$9,2,FALSE)),VLOOKUP(N$9,'Crash Types &amp; Calculations'!$D$5:$K$26,8,FALSE),FALSE)))</f>
        <v/>
      </c>
      <c r="O29" s="323" t="str">
        <f ca="1">IF(ISBLANK($D$27),"",IF(VLOOKUP($D$27,INDIRECT(VLOOKUP($J29,'Crash Types &amp; Calculations'!$M$5:$N$9,2,FALSE)),VLOOKUP(O$9,'Crash Types &amp; Calculations'!$D$5:$K$26,8,FALSE),FALSE)=1,"",VLOOKUP($D$27,INDIRECT(VLOOKUP($J29,'Crash Types &amp; Calculations'!$M$5:$N$9,2,FALSE)),VLOOKUP(O$9,'Crash Types &amp; Calculations'!$D$5:$K$26,8,FALSE),FALSE)))</f>
        <v/>
      </c>
      <c r="P29" s="323" t="str">
        <f ca="1">IF(ISBLANK($D$27),"",IF(VLOOKUP($D$27,INDIRECT(VLOOKUP($J29,'Crash Types &amp; Calculations'!$M$5:$N$9,2,FALSE)),VLOOKUP(P$9,'Crash Types &amp; Calculations'!$D$5:$K$26,8,FALSE),FALSE)=1,"",VLOOKUP($D$27,INDIRECT(VLOOKUP($J29,'Crash Types &amp; Calculations'!$M$5:$N$9,2,FALSE)),VLOOKUP(P$9,'Crash Types &amp; Calculations'!$D$5:$K$26,8,FALSE),FALSE)))</f>
        <v/>
      </c>
      <c r="Q29" s="323" t="str">
        <f ca="1">IF(ISBLANK($D$27),"",IF(VLOOKUP($D$27,INDIRECT(VLOOKUP($J29,'Crash Types &amp; Calculations'!$M$5:$N$9,2,FALSE)),VLOOKUP(Q$9,'Crash Types &amp; Calculations'!$D$5:$K$26,8,FALSE),FALSE)=1,"",VLOOKUP($D$27,INDIRECT(VLOOKUP($J29,'Crash Types &amp; Calculations'!$M$5:$N$9,2,FALSE)),VLOOKUP(Q$9,'Crash Types &amp; Calculations'!$D$5:$K$26,8,FALSE),FALSE)))</f>
        <v/>
      </c>
      <c r="R29" s="323" t="str">
        <f ca="1">IF(ISBLANK($D$27),"",IF(VLOOKUP($D$27,INDIRECT(VLOOKUP($J29,'Crash Types &amp; Calculations'!$M$5:$N$9,2,FALSE)),VLOOKUP(R$9,'Crash Types &amp; Calculations'!$D$5:$K$26,8,FALSE),FALSE)=1,"",VLOOKUP($D$27,INDIRECT(VLOOKUP($J29,'Crash Types &amp; Calculations'!$M$5:$N$9,2,FALSE)),VLOOKUP(R$9,'Crash Types &amp; Calculations'!$D$5:$K$26,8,FALSE),FALSE)))</f>
        <v/>
      </c>
      <c r="S29" s="323" t="str">
        <f ca="1">IF(ISBLANK($D$27),"",IF(VLOOKUP($D$27,INDIRECT(VLOOKUP($J29,'Crash Types &amp; Calculations'!$M$5:$N$9,2,FALSE)),VLOOKUP(S$9,'Crash Types &amp; Calculations'!$D$5:$K$26,8,FALSE),FALSE)=1,"",VLOOKUP($D$27,INDIRECT(VLOOKUP($J29,'Crash Types &amp; Calculations'!$M$5:$N$9,2,FALSE)),VLOOKUP(S$9,'Crash Types &amp; Calculations'!$D$5:$K$26,8,FALSE),FALSE)))</f>
        <v/>
      </c>
      <c r="T29" s="323" t="str">
        <f ca="1">IF(ISBLANK($D$27),"",IF(VLOOKUP($D$27,INDIRECT(VLOOKUP($J29,'Crash Types &amp; Calculations'!$M$5:$N$9,2,FALSE)),VLOOKUP(T$9,'Crash Types &amp; Calculations'!$D$5:$K$26,8,FALSE),FALSE)=1,"",VLOOKUP($D$27,INDIRECT(VLOOKUP($J29,'Crash Types &amp; Calculations'!$M$5:$N$9,2,FALSE)),VLOOKUP(T$9,'Crash Types &amp; Calculations'!$D$5:$K$26,8,FALSE),FALSE)))</f>
        <v/>
      </c>
      <c r="U29" s="323" t="str">
        <f ca="1">IF(ISBLANK($D$27),"",IF(VLOOKUP($D$27,INDIRECT(VLOOKUP($J29,'Crash Types &amp; Calculations'!$M$5:$N$9,2,FALSE)),VLOOKUP(U$9,'Crash Types &amp; Calculations'!$D$5:$K$26,8,FALSE),FALSE)=1,"",VLOOKUP($D$27,INDIRECT(VLOOKUP($J29,'Crash Types &amp; Calculations'!$M$5:$N$9,2,FALSE)),VLOOKUP(U$9,'Crash Types &amp; Calculations'!$D$5:$K$26,8,FALSE),FALSE)))</f>
        <v/>
      </c>
      <c r="V29" s="323" t="str">
        <f ca="1">IF(ISBLANK($D$27),"",IF(VLOOKUP($D$27,INDIRECT(VLOOKUP($J29,'Crash Types &amp; Calculations'!$M$5:$N$9,2,FALSE)),VLOOKUP(V$9,'Crash Types &amp; Calculations'!$D$5:$K$26,8,FALSE),FALSE)=1,"",VLOOKUP($D$27,INDIRECT(VLOOKUP($J29,'Crash Types &amp; Calculations'!$M$5:$N$9,2,FALSE)),VLOOKUP(V$9,'Crash Types &amp; Calculations'!$D$5:$K$26,8,FALSE),FALSE)))</f>
        <v/>
      </c>
      <c r="W29" s="571" t="str">
        <f ca="1">IF(ISBLANK($D$27),"",IF(VLOOKUP($D$27,INDIRECT(VLOOKUP($J29,'Crash Types &amp; Calculations'!$M$5:$N$9,2,FALSE)),VLOOKUP(W$9,'Crash Types &amp; Calculations'!$D$5:$K$26,8,FALSE),FALSE)=1,"",VLOOKUP($D$27,INDIRECT(VLOOKUP($J29,'Crash Types &amp; Calculations'!$M$5:$N$9,2,FALSE)),VLOOKUP(W$9,'Crash Types &amp; Calculations'!$D$5:$K$26,8,FALSE),FALSE)))</f>
        <v/>
      </c>
      <c r="X29" s="324" t="str">
        <f ca="1">IF(ISBLANK($D$27),"",IF(VLOOKUP($D$27,INDIRECT(VLOOKUP($J29,'Crash Types &amp; Calculations'!$M$5:$N$9,2,FALSE)),VLOOKUP(X$9,'Crash Types &amp; Calculations'!$D$5:$K$26,8,FALSE),FALSE)=1,"",VLOOKUP($D$27,INDIRECT(VLOOKUP($J29,'Crash Types &amp; Calculations'!$M$5:$N$9,2,FALSE)),VLOOKUP(X$9,'Crash Types &amp; Calculations'!$D$5:$K$26,8,FALSE),FALSE)))</f>
        <v/>
      </c>
      <c r="Y29" s="354" t="str">
        <f ca="1">IF(ISBLANK($D$27),"",IF(VLOOKUP($D$27,INDIRECT(VLOOKUP($J29,'Crash Types &amp; Calculations'!$M$5:$N$9,2,FALSE)),VLOOKUP(Y$9,'Crash Types &amp; Calculations'!$D$5:$K$26,8,FALSE),FALSE)=1,"",VLOOKUP($D$27,INDIRECT(VLOOKUP($J29,'Crash Types &amp; Calculations'!$M$5:$N$9,2,FALSE)),VLOOKUP(Y$9,'Crash Types &amp; Calculations'!$D$5:$K$26,8,FALSE),FALSE)))</f>
        <v/>
      </c>
      <c r="Z29" s="324" t="str">
        <f ca="1">IF(ISBLANK($D$27),"",IF(VLOOKUP($D$27,INDIRECT(VLOOKUP($J29,'Crash Types &amp; Calculations'!$M$5:$N$9,2,FALSE)),VLOOKUP(Z$9,'Crash Types &amp; Calculations'!$D$5:$K$26,8,FALSE),FALSE)=1,"",VLOOKUP($D$27,INDIRECT(VLOOKUP($J29,'Crash Types &amp; Calculations'!$M$5:$N$9,2,FALSE)),VLOOKUP(Z$9,'Crash Types &amp; Calculations'!$D$5:$K$26,8,FALSE),FALSE)))</f>
        <v/>
      </c>
      <c r="AA29" s="322" t="str">
        <f ca="1">IF(ISBLANK($D$27),"",IF(VLOOKUP($D$27,INDIRECT(VLOOKUP($J29,'Crash Types &amp; Calculations'!$M$5:$N$9,2,FALSE)),VLOOKUP(AA$9,'Crash Types &amp; Calculations'!$D$5:$K$26,8,FALSE),FALSE)=1,"",VLOOKUP($D$27,INDIRECT(VLOOKUP($J29,'Crash Types &amp; Calculations'!$M$5:$N$9,2,FALSE)),VLOOKUP(AA$9,'Crash Types &amp; Calculations'!$D$5:$K$26,8,FALSE),FALSE)))</f>
        <v/>
      </c>
      <c r="AB29" s="323" t="str">
        <f ca="1">IF(ISBLANK($D$27),"",IF(VLOOKUP($D$27,INDIRECT(VLOOKUP($J29,'Crash Types &amp; Calculations'!$M$5:$N$9,2,FALSE)),VLOOKUP(AB$9,'Crash Types &amp; Calculations'!$D$5:$K$26,8,FALSE),FALSE)=1,"",VLOOKUP($D$27,INDIRECT(VLOOKUP($J29,'Crash Types &amp; Calculations'!$M$5:$N$9,2,FALSE)),VLOOKUP(AB$9,'Crash Types &amp; Calculations'!$D$5:$K$26,8,FALSE),FALSE)))</f>
        <v/>
      </c>
      <c r="AC29" s="324" t="str">
        <f ca="1">IF(ISBLANK($D$27),"",IF(VLOOKUP($D$27,INDIRECT(VLOOKUP($J29,'Crash Types &amp; Calculations'!$M$5:$N$9,2,FALSE)),VLOOKUP(AC$9,'Crash Types &amp; Calculations'!$D$5:$K$26,8,FALSE),FALSE)=1,"",VLOOKUP($D$27,INDIRECT(VLOOKUP($J29,'Crash Types &amp; Calculations'!$M$5:$N$9,2,FALSE)),VLOOKUP(AC$9,'Crash Types &amp; Calculations'!$D$5:$K$26,8,FALSE),FALSE)))</f>
        <v/>
      </c>
    </row>
    <row r="30" spans="2:32" s="318" customFormat="1" ht="17.100000000000001" customHeight="1" thickBot="1" x14ac:dyDescent="0.3">
      <c r="B30" s="1020"/>
      <c r="C30" s="1064"/>
      <c r="D30" s="534"/>
      <c r="E30" s="1023" t="s">
        <v>446</v>
      </c>
      <c r="F30" s="1024"/>
      <c r="G30" s="1024"/>
      <c r="H30" s="1025"/>
      <c r="I30" s="212"/>
      <c r="J30" s="357" t="s">
        <v>339</v>
      </c>
      <c r="K30" s="312">
        <f>SUMIF('Crash Summary Worksheet'!$D:$D,'Worksheet 2b'!$J30,'Crash Summary Worksheet'!$AV:$SAR)/'Worksheet 1'!$B$26</f>
        <v>0</v>
      </c>
      <c r="L30" s="309">
        <f>ROUND(K30*$W$6,0)</f>
        <v>0</v>
      </c>
      <c r="M30" s="322" t="str">
        <f ca="1">IF(ISBLANK($D$27),"",IF(VLOOKUP($D$27,INDIRECT(VLOOKUP($J30,'Crash Types &amp; Calculations'!$M$5:$N$9,2,FALSE)),VLOOKUP(M$9,'Crash Types &amp; Calculations'!$D$5:$K$26,8,FALSE),FALSE)=1,"",VLOOKUP($D$27,INDIRECT(VLOOKUP($J30,'Crash Types &amp; Calculations'!$M$5:$N$9,2,FALSE)),VLOOKUP(M$9,'Crash Types &amp; Calculations'!$D$5:$K$26,8,FALSE),FALSE)))</f>
        <v/>
      </c>
      <c r="N30" s="323" t="str">
        <f ca="1">IF(ISBLANK($D$27),"",IF(VLOOKUP($D$27,INDIRECT(VLOOKUP($J30,'Crash Types &amp; Calculations'!$M$5:$N$9,2,FALSE)),VLOOKUP(N$9,'Crash Types &amp; Calculations'!$D$5:$K$26,8,FALSE),FALSE)=1,"",VLOOKUP($D$27,INDIRECT(VLOOKUP($J30,'Crash Types &amp; Calculations'!$M$5:$N$9,2,FALSE)),VLOOKUP(N$9,'Crash Types &amp; Calculations'!$D$5:$K$26,8,FALSE),FALSE)))</f>
        <v/>
      </c>
      <c r="O30" s="323" t="str">
        <f ca="1">IF(ISBLANK($D$27),"",IF(VLOOKUP($D$27,INDIRECT(VLOOKUP($J30,'Crash Types &amp; Calculations'!$M$5:$N$9,2,FALSE)),VLOOKUP(O$9,'Crash Types &amp; Calculations'!$D$5:$K$26,8,FALSE),FALSE)=1,"",VLOOKUP($D$27,INDIRECT(VLOOKUP($J30,'Crash Types &amp; Calculations'!$M$5:$N$9,2,FALSE)),VLOOKUP(O$9,'Crash Types &amp; Calculations'!$D$5:$K$26,8,FALSE),FALSE)))</f>
        <v/>
      </c>
      <c r="P30" s="323" t="str">
        <f ca="1">IF(ISBLANK($D$27),"",IF(VLOOKUP($D$27,INDIRECT(VLOOKUP($J30,'Crash Types &amp; Calculations'!$M$5:$N$9,2,FALSE)),VLOOKUP(P$9,'Crash Types &amp; Calculations'!$D$5:$K$26,8,FALSE),FALSE)=1,"",VLOOKUP($D$27,INDIRECT(VLOOKUP($J30,'Crash Types &amp; Calculations'!$M$5:$N$9,2,FALSE)),VLOOKUP(P$9,'Crash Types &amp; Calculations'!$D$5:$K$26,8,FALSE),FALSE)))</f>
        <v/>
      </c>
      <c r="Q30" s="323" t="str">
        <f ca="1">IF(ISBLANK($D$27),"",IF(VLOOKUP($D$27,INDIRECT(VLOOKUP($J30,'Crash Types &amp; Calculations'!$M$5:$N$9,2,FALSE)),VLOOKUP(Q$9,'Crash Types &amp; Calculations'!$D$5:$K$26,8,FALSE),FALSE)=1,"",VLOOKUP($D$27,INDIRECT(VLOOKUP($J30,'Crash Types &amp; Calculations'!$M$5:$N$9,2,FALSE)),VLOOKUP(Q$9,'Crash Types &amp; Calculations'!$D$5:$K$26,8,FALSE),FALSE)))</f>
        <v/>
      </c>
      <c r="R30" s="323" t="str">
        <f ca="1">IF(ISBLANK($D$27),"",IF(VLOOKUP($D$27,INDIRECT(VLOOKUP($J30,'Crash Types &amp; Calculations'!$M$5:$N$9,2,FALSE)),VLOOKUP(R$9,'Crash Types &amp; Calculations'!$D$5:$K$26,8,FALSE),FALSE)=1,"",VLOOKUP($D$27,INDIRECT(VLOOKUP($J30,'Crash Types &amp; Calculations'!$M$5:$N$9,2,FALSE)),VLOOKUP(R$9,'Crash Types &amp; Calculations'!$D$5:$K$26,8,FALSE),FALSE)))</f>
        <v/>
      </c>
      <c r="S30" s="323" t="str">
        <f ca="1">IF(ISBLANK($D$27),"",IF(VLOOKUP($D$27,INDIRECT(VLOOKUP($J30,'Crash Types &amp; Calculations'!$M$5:$N$9,2,FALSE)),VLOOKUP(S$9,'Crash Types &amp; Calculations'!$D$5:$K$26,8,FALSE),FALSE)=1,"",VLOOKUP($D$27,INDIRECT(VLOOKUP($J30,'Crash Types &amp; Calculations'!$M$5:$N$9,2,FALSE)),VLOOKUP(S$9,'Crash Types &amp; Calculations'!$D$5:$K$26,8,FALSE),FALSE)))</f>
        <v/>
      </c>
      <c r="T30" s="323" t="str">
        <f ca="1">IF(ISBLANK($D$27),"",IF(VLOOKUP($D$27,INDIRECT(VLOOKUP($J30,'Crash Types &amp; Calculations'!$M$5:$N$9,2,FALSE)),VLOOKUP(T$9,'Crash Types &amp; Calculations'!$D$5:$K$26,8,FALSE),FALSE)=1,"",VLOOKUP($D$27,INDIRECT(VLOOKUP($J30,'Crash Types &amp; Calculations'!$M$5:$N$9,2,FALSE)),VLOOKUP(T$9,'Crash Types &amp; Calculations'!$D$5:$K$26,8,FALSE),FALSE)))</f>
        <v/>
      </c>
      <c r="U30" s="323" t="str">
        <f ca="1">IF(ISBLANK($D$27),"",IF(VLOOKUP($D$27,INDIRECT(VLOOKUP($J30,'Crash Types &amp; Calculations'!$M$5:$N$9,2,FALSE)),VLOOKUP(U$9,'Crash Types &amp; Calculations'!$D$5:$K$26,8,FALSE),FALSE)=1,"",VLOOKUP($D$27,INDIRECT(VLOOKUP($J30,'Crash Types &amp; Calculations'!$M$5:$N$9,2,FALSE)),VLOOKUP(U$9,'Crash Types &amp; Calculations'!$D$5:$K$26,8,FALSE),FALSE)))</f>
        <v/>
      </c>
      <c r="V30" s="323" t="str">
        <f ca="1">IF(ISBLANK($D$27),"",IF(VLOOKUP($D$27,INDIRECT(VLOOKUP($J30,'Crash Types &amp; Calculations'!$M$5:$N$9,2,FALSE)),VLOOKUP(V$9,'Crash Types &amp; Calculations'!$D$5:$K$26,8,FALSE),FALSE)=1,"",VLOOKUP($D$27,INDIRECT(VLOOKUP($J30,'Crash Types &amp; Calculations'!$M$5:$N$9,2,FALSE)),VLOOKUP(V$9,'Crash Types &amp; Calculations'!$D$5:$K$26,8,FALSE),FALSE)))</f>
        <v/>
      </c>
      <c r="W30" s="571" t="str">
        <f ca="1">IF(ISBLANK($D$27),"",IF(VLOOKUP($D$27,INDIRECT(VLOOKUP($J30,'Crash Types &amp; Calculations'!$M$5:$N$9,2,FALSE)),VLOOKUP(W$9,'Crash Types &amp; Calculations'!$D$5:$K$26,8,FALSE),FALSE)=1,"",VLOOKUP($D$27,INDIRECT(VLOOKUP($J30,'Crash Types &amp; Calculations'!$M$5:$N$9,2,FALSE)),VLOOKUP(W$9,'Crash Types &amp; Calculations'!$D$5:$K$26,8,FALSE),FALSE)))</f>
        <v/>
      </c>
      <c r="X30" s="324" t="str">
        <f ca="1">IF(ISBLANK($D$27),"",IF(VLOOKUP($D$27,INDIRECT(VLOOKUP($J30,'Crash Types &amp; Calculations'!$M$5:$N$9,2,FALSE)),VLOOKUP(X$9,'Crash Types &amp; Calculations'!$D$5:$K$26,8,FALSE),FALSE)=1,"",VLOOKUP($D$27,INDIRECT(VLOOKUP($J30,'Crash Types &amp; Calculations'!$M$5:$N$9,2,FALSE)),VLOOKUP(X$9,'Crash Types &amp; Calculations'!$D$5:$K$26,8,FALSE),FALSE)))</f>
        <v/>
      </c>
      <c r="Y30" s="354" t="str">
        <f ca="1">IF(ISBLANK($D$27),"",IF(VLOOKUP($D$27,INDIRECT(VLOOKUP($J30,'Crash Types &amp; Calculations'!$M$5:$N$9,2,FALSE)),VLOOKUP(Y$9,'Crash Types &amp; Calculations'!$D$5:$K$26,8,FALSE),FALSE)=1,"",VLOOKUP($D$27,INDIRECT(VLOOKUP($J30,'Crash Types &amp; Calculations'!$M$5:$N$9,2,FALSE)),VLOOKUP(Y$9,'Crash Types &amp; Calculations'!$D$5:$K$26,8,FALSE),FALSE)))</f>
        <v/>
      </c>
      <c r="Z30" s="324" t="str">
        <f ca="1">IF(ISBLANK($D$27),"",IF(VLOOKUP($D$27,INDIRECT(VLOOKUP($J30,'Crash Types &amp; Calculations'!$M$5:$N$9,2,FALSE)),VLOOKUP(Z$9,'Crash Types &amp; Calculations'!$D$5:$K$26,8,FALSE),FALSE)=1,"",VLOOKUP($D$27,INDIRECT(VLOOKUP($J30,'Crash Types &amp; Calculations'!$M$5:$N$9,2,FALSE)),VLOOKUP(Z$9,'Crash Types &amp; Calculations'!$D$5:$K$26,8,FALSE),FALSE)))</f>
        <v/>
      </c>
      <c r="AA30" s="322" t="str">
        <f ca="1">IF(ISBLANK($D$27),"",IF(VLOOKUP($D$27,INDIRECT(VLOOKUP($J30,'Crash Types &amp; Calculations'!$M$5:$N$9,2,FALSE)),VLOOKUP(AA$9,'Crash Types &amp; Calculations'!$D$5:$K$26,8,FALSE),FALSE)=1,"",VLOOKUP($D$27,INDIRECT(VLOOKUP($J30,'Crash Types &amp; Calculations'!$M$5:$N$9,2,FALSE)),VLOOKUP(AA$9,'Crash Types &amp; Calculations'!$D$5:$K$26,8,FALSE),FALSE)))</f>
        <v/>
      </c>
      <c r="AB30" s="323" t="str">
        <f ca="1">IF(ISBLANK($D$27),"",IF(VLOOKUP($D$27,INDIRECT(VLOOKUP($J30,'Crash Types &amp; Calculations'!$M$5:$N$9,2,FALSE)),VLOOKUP(AB$9,'Crash Types &amp; Calculations'!$D$5:$K$26,8,FALSE),FALSE)=1,"",VLOOKUP($D$27,INDIRECT(VLOOKUP($J30,'Crash Types &amp; Calculations'!$M$5:$N$9,2,FALSE)),VLOOKUP(AB$9,'Crash Types &amp; Calculations'!$D$5:$K$26,8,FALSE),FALSE)))</f>
        <v/>
      </c>
      <c r="AC30" s="324" t="str">
        <f ca="1">IF(ISBLANK($D$27),"",IF(VLOOKUP($D$27,INDIRECT(VLOOKUP($J30,'Crash Types &amp; Calculations'!$M$5:$N$9,2,FALSE)),VLOOKUP(AC$9,'Crash Types &amp; Calculations'!$D$5:$K$26,8,FALSE),FALSE)=1,"",VLOOKUP($D$27,INDIRECT(VLOOKUP($J30,'Crash Types &amp; Calculations'!$M$5:$N$9,2,FALSE)),VLOOKUP(AC$9,'Crash Types &amp; Calculations'!$D$5:$K$26,8,FALSE),FALSE)))</f>
        <v/>
      </c>
    </row>
    <row r="31" spans="2:32" s="318" customFormat="1" ht="17.100000000000001" customHeight="1" thickBot="1" x14ac:dyDescent="0.3">
      <c r="B31" s="1020"/>
      <c r="C31" s="1064"/>
      <c r="D31" s="534"/>
      <c r="E31" s="1121" t="s">
        <v>531</v>
      </c>
      <c r="F31" s="1122"/>
      <c r="G31" s="1123"/>
      <c r="H31" s="338">
        <v>0</v>
      </c>
      <c r="I31" s="212"/>
      <c r="J31" s="358" t="s">
        <v>4</v>
      </c>
      <c r="K31" s="313">
        <f>SUMIF('Crash Summary Worksheet'!$D:$D,'Worksheet 2b'!$J31,'Crash Summary Worksheet'!$AV:$SAR)/'Worksheet 1'!$B$26</f>
        <v>0</v>
      </c>
      <c r="L31" s="310">
        <f>ROUND(K31*$Y$6,0)</f>
        <v>0</v>
      </c>
      <c r="M31" s="325" t="str">
        <f ca="1">IF(ISBLANK($D$27),"",IF(VLOOKUP($D$27,INDIRECT(VLOOKUP($J31,'Crash Types &amp; Calculations'!$M$5:$N$9,2,FALSE)),VLOOKUP(M$9,'Crash Types &amp; Calculations'!$D$5:$K$26,8,FALSE),FALSE)=1,"",VLOOKUP($D$27,INDIRECT(VLOOKUP($J31,'Crash Types &amp; Calculations'!$M$5:$N$9,2,FALSE)),VLOOKUP(M$9,'Crash Types &amp; Calculations'!$D$5:$K$26,8,FALSE),FALSE)))</f>
        <v/>
      </c>
      <c r="N31" s="326" t="str">
        <f ca="1">IF(ISBLANK($D$27),"",IF(VLOOKUP($D$27,INDIRECT(VLOOKUP($J31,'Crash Types &amp; Calculations'!$M$5:$N$9,2,FALSE)),VLOOKUP(N$9,'Crash Types &amp; Calculations'!$D$5:$K$26,8,FALSE),FALSE)=1,"",VLOOKUP($D$27,INDIRECT(VLOOKUP($J31,'Crash Types &amp; Calculations'!$M$5:$N$9,2,FALSE)),VLOOKUP(N$9,'Crash Types &amp; Calculations'!$D$5:$K$26,8,FALSE),FALSE)))</f>
        <v/>
      </c>
      <c r="O31" s="326" t="str">
        <f ca="1">IF(ISBLANK($D$27),"",IF(VLOOKUP($D$27,INDIRECT(VLOOKUP($J31,'Crash Types &amp; Calculations'!$M$5:$N$9,2,FALSE)),VLOOKUP(O$9,'Crash Types &amp; Calculations'!$D$5:$K$26,8,FALSE),FALSE)=1,"",VLOOKUP($D$27,INDIRECT(VLOOKUP($J31,'Crash Types &amp; Calculations'!$M$5:$N$9,2,FALSE)),VLOOKUP(O$9,'Crash Types &amp; Calculations'!$D$5:$K$26,8,FALSE),FALSE)))</f>
        <v/>
      </c>
      <c r="P31" s="326" t="str">
        <f ca="1">IF(ISBLANK($D$27),"",IF(VLOOKUP($D$27,INDIRECT(VLOOKUP($J31,'Crash Types &amp; Calculations'!$M$5:$N$9,2,FALSE)),VLOOKUP(P$9,'Crash Types &amp; Calculations'!$D$5:$K$26,8,FALSE),FALSE)=1,"",VLOOKUP($D$27,INDIRECT(VLOOKUP($J31,'Crash Types &amp; Calculations'!$M$5:$N$9,2,FALSE)),VLOOKUP(P$9,'Crash Types &amp; Calculations'!$D$5:$K$26,8,FALSE),FALSE)))</f>
        <v/>
      </c>
      <c r="Q31" s="326" t="str">
        <f ca="1">IF(ISBLANK($D$27),"",IF(VLOOKUP($D$27,INDIRECT(VLOOKUP($J31,'Crash Types &amp; Calculations'!$M$5:$N$9,2,FALSE)),VLOOKUP(Q$9,'Crash Types &amp; Calculations'!$D$5:$K$26,8,FALSE),FALSE)=1,"",VLOOKUP($D$27,INDIRECT(VLOOKUP($J31,'Crash Types &amp; Calculations'!$M$5:$N$9,2,FALSE)),VLOOKUP(Q$9,'Crash Types &amp; Calculations'!$D$5:$K$26,8,FALSE),FALSE)))</f>
        <v/>
      </c>
      <c r="R31" s="326" t="str">
        <f ca="1">IF(ISBLANK($D$27),"",IF(VLOOKUP($D$27,INDIRECT(VLOOKUP($J31,'Crash Types &amp; Calculations'!$M$5:$N$9,2,FALSE)),VLOOKUP(R$9,'Crash Types &amp; Calculations'!$D$5:$K$26,8,FALSE),FALSE)=1,"",VLOOKUP($D$27,INDIRECT(VLOOKUP($J31,'Crash Types &amp; Calculations'!$M$5:$N$9,2,FALSE)),VLOOKUP(R$9,'Crash Types &amp; Calculations'!$D$5:$K$26,8,FALSE),FALSE)))</f>
        <v/>
      </c>
      <c r="S31" s="326" t="str">
        <f ca="1">IF(ISBLANK($D$27),"",IF(VLOOKUP($D$27,INDIRECT(VLOOKUP($J31,'Crash Types &amp; Calculations'!$M$5:$N$9,2,FALSE)),VLOOKUP(S$9,'Crash Types &amp; Calculations'!$D$5:$K$26,8,FALSE),FALSE)=1,"",VLOOKUP($D$27,INDIRECT(VLOOKUP($J31,'Crash Types &amp; Calculations'!$M$5:$N$9,2,FALSE)),VLOOKUP(S$9,'Crash Types &amp; Calculations'!$D$5:$K$26,8,FALSE),FALSE)))</f>
        <v/>
      </c>
      <c r="T31" s="326" t="str">
        <f ca="1">IF(ISBLANK($D$27),"",IF(VLOOKUP($D$27,INDIRECT(VLOOKUP($J31,'Crash Types &amp; Calculations'!$M$5:$N$9,2,FALSE)),VLOOKUP(T$9,'Crash Types &amp; Calculations'!$D$5:$K$26,8,FALSE),FALSE)=1,"",VLOOKUP($D$27,INDIRECT(VLOOKUP($J31,'Crash Types &amp; Calculations'!$M$5:$N$9,2,FALSE)),VLOOKUP(T$9,'Crash Types &amp; Calculations'!$D$5:$K$26,8,FALSE),FALSE)))</f>
        <v/>
      </c>
      <c r="U31" s="326" t="str">
        <f ca="1">IF(ISBLANK($D$27),"",IF(VLOOKUP($D$27,INDIRECT(VLOOKUP($J31,'Crash Types &amp; Calculations'!$M$5:$N$9,2,FALSE)),VLOOKUP(U$9,'Crash Types &amp; Calculations'!$D$5:$K$26,8,FALSE),FALSE)=1,"",VLOOKUP($D$27,INDIRECT(VLOOKUP($J31,'Crash Types &amp; Calculations'!$M$5:$N$9,2,FALSE)),VLOOKUP(U$9,'Crash Types &amp; Calculations'!$D$5:$K$26,8,FALSE),FALSE)))</f>
        <v/>
      </c>
      <c r="V31" s="326" t="str">
        <f ca="1">IF(ISBLANK($D$27),"",IF(VLOOKUP($D$27,INDIRECT(VLOOKUP($J31,'Crash Types &amp; Calculations'!$M$5:$N$9,2,FALSE)),VLOOKUP(V$9,'Crash Types &amp; Calculations'!$D$5:$K$26,8,FALSE),FALSE)=1,"",VLOOKUP($D$27,INDIRECT(VLOOKUP($J31,'Crash Types &amp; Calculations'!$M$5:$N$9,2,FALSE)),VLOOKUP(V$9,'Crash Types &amp; Calculations'!$D$5:$K$26,8,FALSE),FALSE)))</f>
        <v/>
      </c>
      <c r="W31" s="572" t="str">
        <f ca="1">IF(ISBLANK($D$27),"",IF(VLOOKUP($D$27,INDIRECT(VLOOKUP($J31,'Crash Types &amp; Calculations'!$M$5:$N$9,2,FALSE)),VLOOKUP(W$9,'Crash Types &amp; Calculations'!$D$5:$K$26,8,FALSE),FALSE)=1,"",VLOOKUP($D$27,INDIRECT(VLOOKUP($J31,'Crash Types &amp; Calculations'!$M$5:$N$9,2,FALSE)),VLOOKUP(W$9,'Crash Types &amp; Calculations'!$D$5:$K$26,8,FALSE),FALSE)))</f>
        <v/>
      </c>
      <c r="X31" s="327" t="str">
        <f ca="1">IF(ISBLANK($D$27),"",IF(VLOOKUP($D$27,INDIRECT(VLOOKUP($J31,'Crash Types &amp; Calculations'!$M$5:$N$9,2,FALSE)),VLOOKUP(X$9,'Crash Types &amp; Calculations'!$D$5:$K$26,8,FALSE),FALSE)=1,"",VLOOKUP($D$27,INDIRECT(VLOOKUP($J31,'Crash Types &amp; Calculations'!$M$5:$N$9,2,FALSE)),VLOOKUP(X$9,'Crash Types &amp; Calculations'!$D$5:$K$26,8,FALSE),FALSE)))</f>
        <v/>
      </c>
      <c r="Y31" s="355" t="str">
        <f ca="1">IF(ISBLANK($D$27),"",IF(VLOOKUP($D$27,INDIRECT(VLOOKUP($J31,'Crash Types &amp; Calculations'!$M$5:$N$9,2,FALSE)),VLOOKUP(Y$9,'Crash Types &amp; Calculations'!$D$5:$K$26,8,FALSE),FALSE)=1,"",VLOOKUP($D$27,INDIRECT(VLOOKUP($J31,'Crash Types &amp; Calculations'!$M$5:$N$9,2,FALSE)),VLOOKUP(Y$9,'Crash Types &amp; Calculations'!$D$5:$K$26,8,FALSE),FALSE)))</f>
        <v/>
      </c>
      <c r="Z31" s="327" t="str">
        <f ca="1">IF(ISBLANK($D$27),"",IF(VLOOKUP($D$27,INDIRECT(VLOOKUP($J31,'Crash Types &amp; Calculations'!$M$5:$N$9,2,FALSE)),VLOOKUP(Z$9,'Crash Types &amp; Calculations'!$D$5:$K$26,8,FALSE),FALSE)=1,"",VLOOKUP($D$27,INDIRECT(VLOOKUP($J31,'Crash Types &amp; Calculations'!$M$5:$N$9,2,FALSE)),VLOOKUP(Z$9,'Crash Types &amp; Calculations'!$D$5:$K$26,8,FALSE),FALSE)))</f>
        <v/>
      </c>
      <c r="AA31" s="325" t="str">
        <f ca="1">IF(ISBLANK($D$27),"",IF(VLOOKUP($D$27,INDIRECT(VLOOKUP($J31,'Crash Types &amp; Calculations'!$M$5:$N$9,2,FALSE)),VLOOKUP(AA$9,'Crash Types &amp; Calculations'!$D$5:$K$26,8,FALSE),FALSE)=1,"",VLOOKUP($D$27,INDIRECT(VLOOKUP($J31,'Crash Types &amp; Calculations'!$M$5:$N$9,2,FALSE)),VLOOKUP(AA$9,'Crash Types &amp; Calculations'!$D$5:$K$26,8,FALSE),FALSE)))</f>
        <v/>
      </c>
      <c r="AB31" s="326" t="str">
        <f ca="1">IF(ISBLANK($D$27),"",IF(VLOOKUP($D$27,INDIRECT(VLOOKUP($J31,'Crash Types &amp; Calculations'!$M$5:$N$9,2,FALSE)),VLOOKUP(AB$9,'Crash Types &amp; Calculations'!$D$5:$K$26,8,FALSE),FALSE)=1,"",VLOOKUP($D$27,INDIRECT(VLOOKUP($J31,'Crash Types &amp; Calculations'!$M$5:$N$9,2,FALSE)),VLOOKUP(AB$9,'Crash Types &amp; Calculations'!$D$5:$K$26,8,FALSE),FALSE)))</f>
        <v/>
      </c>
      <c r="AC31" s="327" t="str">
        <f ca="1">IF(ISBLANK($D$27),"",IF(VLOOKUP($D$27,INDIRECT(VLOOKUP($J31,'Crash Types &amp; Calculations'!$M$5:$N$9,2,FALSE)),VLOOKUP(AC$9,'Crash Types &amp; Calculations'!$D$5:$K$26,8,FALSE),FALSE)=1,"",VLOOKUP($D$27,INDIRECT(VLOOKUP($J31,'Crash Types &amp; Calculations'!$M$5:$N$9,2,FALSE)),VLOOKUP(AC$9,'Crash Types &amp; Calculations'!$D$5:$K$26,8,FALSE),FALSE)))</f>
        <v/>
      </c>
    </row>
    <row r="32" spans="2:32" s="318" customFormat="1" ht="17.100000000000001" customHeight="1" thickBot="1" x14ac:dyDescent="0.3">
      <c r="B32" s="1020"/>
      <c r="C32" s="1064"/>
      <c r="D32" s="534"/>
      <c r="E32" s="1071" t="s">
        <v>532</v>
      </c>
      <c r="F32" s="1072"/>
      <c r="G32" s="1073"/>
      <c r="H32" s="339">
        <v>0</v>
      </c>
      <c r="I32" s="337"/>
      <c r="J32" s="359" t="s">
        <v>0</v>
      </c>
      <c r="K32" s="129">
        <f>SUM(K27:K31)</f>
        <v>0</v>
      </c>
      <c r="L32" s="314">
        <f>SUM(L27:L31)</f>
        <v>0</v>
      </c>
      <c r="M32" s="328"/>
      <c r="N32" s="328"/>
      <c r="O32" s="328"/>
      <c r="P32" s="328"/>
      <c r="Q32" s="328"/>
      <c r="R32" s="328"/>
      <c r="S32" s="328"/>
      <c r="T32" s="328"/>
      <c r="U32" s="328"/>
      <c r="V32" s="328"/>
      <c r="W32" s="328"/>
      <c r="X32" s="328"/>
      <c r="Y32" s="448"/>
      <c r="Z32" s="328"/>
      <c r="AA32" s="448"/>
      <c r="AB32" s="328"/>
      <c r="AC32" s="344"/>
      <c r="AF32" s="584"/>
    </row>
    <row r="33" spans="2:29" s="318" customFormat="1" ht="17.100000000000001" customHeight="1" thickBot="1" x14ac:dyDescent="0.3">
      <c r="B33" s="1020"/>
      <c r="C33" s="1064"/>
      <c r="D33" s="534"/>
      <c r="E33" s="1071" t="s">
        <v>533</v>
      </c>
      <c r="F33" s="1072"/>
      <c r="G33" s="1073"/>
      <c r="H33" s="339">
        <v>0</v>
      </c>
      <c r="I33" s="212"/>
      <c r="J33" s="334"/>
      <c r="K33" s="335"/>
      <c r="L33" s="336"/>
      <c r="M33" s="333"/>
      <c r="N33" s="333"/>
      <c r="O33" s="333"/>
      <c r="P33" s="333"/>
      <c r="Q33" s="333"/>
      <c r="R33" s="333"/>
      <c r="S33" s="333"/>
      <c r="T33" s="333"/>
      <c r="U33" s="333"/>
      <c r="V33" s="333"/>
      <c r="W33" s="333"/>
      <c r="X33" s="333"/>
      <c r="Y33" s="449"/>
      <c r="Z33" s="333"/>
      <c r="AA33" s="449"/>
      <c r="AB33" s="333"/>
      <c r="AC33" s="345"/>
    </row>
    <row r="34" spans="2:29" s="318" customFormat="1" ht="17.100000000000001" customHeight="1" thickBot="1" x14ac:dyDescent="0.3">
      <c r="B34" s="1020"/>
      <c r="C34" s="1064"/>
      <c r="D34" s="534"/>
      <c r="E34" s="1016" t="s">
        <v>534</v>
      </c>
      <c r="F34" s="1017"/>
      <c r="G34" s="1018"/>
      <c r="H34" s="340">
        <v>0</v>
      </c>
      <c r="I34" s="330"/>
      <c r="J34" s="1013" t="s">
        <v>540</v>
      </c>
      <c r="K34" s="1014"/>
      <c r="L34" s="1015"/>
      <c r="M34" s="330"/>
      <c r="N34" s="330"/>
      <c r="O34" s="1057" t="s">
        <v>542</v>
      </c>
      <c r="P34" s="1058"/>
      <c r="Q34" s="1058"/>
      <c r="R34" s="1058"/>
      <c r="S34" s="1058"/>
      <c r="T34" s="1051" t="e">
        <f>J35/J38</f>
        <v>#DIV/0!</v>
      </c>
      <c r="U34" s="1052"/>
      <c r="V34" s="333"/>
      <c r="W34" s="333"/>
      <c r="X34" s="333"/>
      <c r="Y34" s="449"/>
      <c r="Z34" s="333"/>
      <c r="AA34" s="449"/>
      <c r="AB34" s="333"/>
      <c r="AC34" s="345"/>
    </row>
    <row r="35" spans="2:29" s="318" customFormat="1" ht="17.100000000000001" customHeight="1" thickBot="1" x14ac:dyDescent="0.3">
      <c r="B35" s="1020"/>
      <c r="C35" s="1064"/>
      <c r="D35" s="534"/>
      <c r="E35" s="1074" t="s">
        <v>535</v>
      </c>
      <c r="F35" s="1075"/>
      <c r="G35" s="1076"/>
      <c r="H35" s="341">
        <f>SUM(H31:H34)</f>
        <v>0</v>
      </c>
      <c r="I35" s="330"/>
      <c r="J35" s="1027">
        <f>IF(ISERROR(L32*(1+'Worksheet 1'!$D$26)*((1-(1+'Worksheet 1'!$D$26)^I27*(1+$AB$6)^(-I27))/($AB$6-'Worksheet 1'!$D$26))),IF($AB$6='Worksheet 1'!$D$26,IF(ISERROR(L32*I27),0,L32*I27),0),L32*(1+'Worksheet 1'!$D$26)*((1-(1+'Worksheet 1'!$D$26)^I27*(1+$AB$6)^(-I27))/($AB$6-'Worksheet 1'!$D$26)))</f>
        <v>0</v>
      </c>
      <c r="K35" s="1028"/>
      <c r="L35" s="1029"/>
      <c r="M35" s="330"/>
      <c r="N35" s="333"/>
      <c r="O35" s="1059"/>
      <c r="P35" s="1060"/>
      <c r="Q35" s="1060"/>
      <c r="R35" s="1060"/>
      <c r="S35" s="1060"/>
      <c r="T35" s="1053"/>
      <c r="U35" s="1054"/>
      <c r="V35" s="333"/>
      <c r="W35" s="333"/>
      <c r="X35" s="333"/>
      <c r="Y35" s="449"/>
      <c r="Z35" s="333"/>
      <c r="AA35" s="449"/>
      <c r="AB35" s="333"/>
      <c r="AC35" s="345"/>
    </row>
    <row r="36" spans="2:29" s="318" customFormat="1" ht="9" customHeight="1" thickBot="1" x14ac:dyDescent="0.3">
      <c r="B36" s="1020"/>
      <c r="C36" s="1064"/>
      <c r="D36" s="534"/>
      <c r="E36" s="343"/>
      <c r="F36" s="343"/>
      <c r="G36" s="343"/>
      <c r="H36" s="343"/>
      <c r="I36" s="330"/>
      <c r="J36" s="330"/>
      <c r="K36" s="330"/>
      <c r="L36" s="330"/>
      <c r="M36" s="330"/>
      <c r="N36" s="333"/>
      <c r="O36" s="1061"/>
      <c r="P36" s="1062"/>
      <c r="Q36" s="1062"/>
      <c r="R36" s="1062"/>
      <c r="S36" s="1062"/>
      <c r="T36" s="1055"/>
      <c r="U36" s="1056"/>
      <c r="V36" s="333"/>
      <c r="W36" s="333"/>
      <c r="X36" s="333"/>
      <c r="Y36" s="449"/>
      <c r="Z36" s="333"/>
      <c r="AA36" s="449"/>
      <c r="AB36" s="333"/>
      <c r="AC36" s="345"/>
    </row>
    <row r="37" spans="2:29" s="318" customFormat="1" ht="17.100000000000001" customHeight="1" thickBot="1" x14ac:dyDescent="0.3">
      <c r="B37" s="1020"/>
      <c r="C37" s="1064"/>
      <c r="D37" s="534"/>
      <c r="E37" s="1066" t="s">
        <v>536</v>
      </c>
      <c r="F37" s="1067"/>
      <c r="G37" s="1068"/>
      <c r="H37" s="342">
        <v>0</v>
      </c>
      <c r="I37" s="330"/>
      <c r="J37" s="1013" t="s">
        <v>541</v>
      </c>
      <c r="K37" s="1014"/>
      <c r="L37" s="1015"/>
      <c r="M37" s="330"/>
      <c r="N37" s="333"/>
      <c r="O37" s="333"/>
      <c r="P37" s="333"/>
      <c r="Q37" s="333"/>
      <c r="R37" s="333"/>
      <c r="S37" s="333"/>
      <c r="T37" s="333"/>
      <c r="U37" s="333"/>
      <c r="V37" s="333"/>
      <c r="W37" s="333"/>
      <c r="X37" s="333"/>
      <c r="Y37" s="449"/>
      <c r="Z37" s="333"/>
      <c r="AA37" s="449"/>
      <c r="AB37" s="333"/>
      <c r="AC37" s="345"/>
    </row>
    <row r="38" spans="2:29" s="318" customFormat="1" ht="17.100000000000001" customHeight="1" thickBot="1" x14ac:dyDescent="0.3">
      <c r="B38" s="1020"/>
      <c r="C38" s="1064"/>
      <c r="D38" s="534"/>
      <c r="E38" s="330"/>
      <c r="F38" s="330"/>
      <c r="G38" s="330"/>
      <c r="H38" s="330"/>
      <c r="I38" s="330"/>
      <c r="J38" s="1027">
        <f>IF(ISERROR(SUM(H31:H34)+H37*((1+$AB$6)^I27-1)/($AB$6*(1+$AB$6)^I27)),0,SUM(H31:H34)+H37*((1+$AB$6)^I27-1)/($AB$6*(1+$AB$6)^I27))</f>
        <v>0</v>
      </c>
      <c r="K38" s="1028"/>
      <c r="L38" s="1029"/>
      <c r="M38" s="330"/>
      <c r="N38" s="333"/>
      <c r="O38" s="333"/>
      <c r="P38" s="333"/>
      <c r="Q38" s="333"/>
      <c r="R38" s="333"/>
      <c r="S38" s="333"/>
      <c r="T38" s="333"/>
      <c r="U38" s="333"/>
      <c r="V38" s="333"/>
      <c r="W38" s="333"/>
      <c r="X38" s="333"/>
      <c r="Y38" s="449"/>
      <c r="Z38" s="333"/>
      <c r="AA38" s="449"/>
      <c r="AB38" s="333"/>
      <c r="AC38" s="345"/>
    </row>
    <row r="39" spans="2:29" s="318" customFormat="1" ht="9" customHeight="1" thickBot="1" x14ac:dyDescent="0.3">
      <c r="B39" s="1020"/>
      <c r="C39" s="1065"/>
      <c r="D39" s="306"/>
      <c r="E39" s="332"/>
      <c r="F39" s="332"/>
      <c r="G39" s="332"/>
      <c r="H39" s="332"/>
      <c r="I39" s="332"/>
      <c r="J39" s="332"/>
      <c r="K39" s="332"/>
      <c r="L39" s="332"/>
      <c r="M39" s="330"/>
      <c r="N39" s="329"/>
      <c r="O39" s="329"/>
      <c r="P39" s="329"/>
      <c r="Q39" s="329"/>
      <c r="R39" s="329"/>
      <c r="S39" s="329"/>
      <c r="T39" s="329"/>
      <c r="U39" s="329"/>
      <c r="V39" s="329"/>
      <c r="W39" s="329"/>
      <c r="X39" s="329"/>
      <c r="Y39" s="452"/>
      <c r="Z39" s="329"/>
      <c r="AA39" s="452"/>
      <c r="AB39" s="329"/>
      <c r="AC39" s="346"/>
    </row>
    <row r="40" spans="2:29" s="318" customFormat="1" ht="9.75" customHeight="1" thickBot="1" x14ac:dyDescent="0.3">
      <c r="B40" s="1020"/>
      <c r="C40" s="58"/>
      <c r="D40" s="348"/>
      <c r="E40" s="349"/>
      <c r="F40" s="350"/>
      <c r="G40" s="350"/>
      <c r="H40" s="349"/>
      <c r="I40" s="349"/>
      <c r="J40" s="351"/>
      <c r="K40" s="351"/>
      <c r="L40" s="351"/>
      <c r="M40" s="351"/>
      <c r="N40" s="351"/>
      <c r="O40" s="351"/>
      <c r="P40" s="351"/>
      <c r="Q40" s="351"/>
      <c r="R40" s="351"/>
      <c r="S40" s="351"/>
      <c r="T40" s="351"/>
      <c r="U40" s="351"/>
      <c r="V40" s="351"/>
      <c r="W40" s="351"/>
      <c r="X40" s="351"/>
      <c r="Y40" s="451"/>
      <c r="Z40" s="351"/>
      <c r="AA40" s="451"/>
      <c r="AB40" s="351"/>
      <c r="AC40" s="352"/>
    </row>
    <row r="41" spans="2:29" s="318" customFormat="1" ht="17.100000000000001" customHeight="1" x14ac:dyDescent="0.25">
      <c r="B41" s="1020"/>
      <c r="C41" s="1064">
        <v>6</v>
      </c>
      <c r="D41" s="1077"/>
      <c r="E41" s="1078"/>
      <c r="F41" s="1078"/>
      <c r="G41" s="1078"/>
      <c r="H41" s="1079"/>
      <c r="I41" s="1124" t="str">
        <f>IF(ISERROR(VLOOKUP(D41,'CMFs Fatal'!$A$3:$V$202,2,FALSE)),"",VLOOKUP(D41,'CMFs Fatal'!$A$3:$V$202,2,FALSE))</f>
        <v/>
      </c>
      <c r="J41" s="537" t="s">
        <v>336</v>
      </c>
      <c r="K41" s="538">
        <f>SUMIF('Crash Summary Worksheet'!$D:$D,'Worksheet 2b'!$J41,'Crash Summary Worksheet'!$AZ:$SAX)/'Worksheet 1'!$B$26</f>
        <v>0</v>
      </c>
      <c r="L41" s="539">
        <f>ROUND(K41*$Q$6,0)</f>
        <v>0</v>
      </c>
      <c r="M41" s="540" t="str">
        <f ca="1">IF(ISBLANK($D$41),"",IF(VLOOKUP($D$41,INDIRECT(VLOOKUP($J41,'Crash Types &amp; Calculations'!$M$5:$N$9,2,FALSE)),VLOOKUP(M$9,'Crash Types &amp; Calculations'!$D$5:$K$26,8,FALSE),FALSE)=1,"",VLOOKUP($D$41,INDIRECT(VLOOKUP($J41,'Crash Types &amp; Calculations'!$M$5:$N$9,2,FALSE)),VLOOKUP(M$9,'Crash Types &amp; Calculations'!$D$5:$K$26,8,FALSE),FALSE)))</f>
        <v/>
      </c>
      <c r="N41" s="541" t="str">
        <f ca="1">IF(ISBLANK($D$41),"",IF(VLOOKUP($D$41,INDIRECT(VLOOKUP($J41,'Crash Types &amp; Calculations'!$M$5:$N$9,2,FALSE)),VLOOKUP(N$9,'Crash Types &amp; Calculations'!$D$5:$K$26,8,FALSE),FALSE)=1,"",VLOOKUP($D$41,INDIRECT(VLOOKUP($J41,'Crash Types &amp; Calculations'!$M$5:$N$9,2,FALSE)),VLOOKUP(N$9,'Crash Types &amp; Calculations'!$D$5:$K$26,8,FALSE),FALSE)))</f>
        <v/>
      </c>
      <c r="O41" s="541" t="str">
        <f ca="1">IF(ISBLANK($D$41),"",IF(VLOOKUP($D$41,INDIRECT(VLOOKUP($J41,'Crash Types &amp; Calculations'!$M$5:$N$9,2,FALSE)),VLOOKUP(O$9,'Crash Types &amp; Calculations'!$D$5:$K$26,8,FALSE),FALSE)=1,"",VLOOKUP($D$41,INDIRECT(VLOOKUP($J41,'Crash Types &amp; Calculations'!$M$5:$N$9,2,FALSE)),VLOOKUP(O$9,'Crash Types &amp; Calculations'!$D$5:$K$26,8,FALSE),FALSE)))</f>
        <v/>
      </c>
      <c r="P41" s="541" t="str">
        <f ca="1">IF(ISBLANK($D$41),"",IF(VLOOKUP($D$41,INDIRECT(VLOOKUP($J41,'Crash Types &amp; Calculations'!$M$5:$N$9,2,FALSE)),VLOOKUP(P$9,'Crash Types &amp; Calculations'!$D$5:$K$26,8,FALSE),FALSE)=1,"",VLOOKUP($D$41,INDIRECT(VLOOKUP($J41,'Crash Types &amp; Calculations'!$M$5:$N$9,2,FALSE)),VLOOKUP(P$9,'Crash Types &amp; Calculations'!$D$5:$K$26,8,FALSE),FALSE)))</f>
        <v/>
      </c>
      <c r="Q41" s="541" t="str">
        <f ca="1">IF(ISBLANK($D$41),"",IF(VLOOKUP($D$41,INDIRECT(VLOOKUP($J41,'Crash Types &amp; Calculations'!$M$5:$N$9,2,FALSE)),VLOOKUP(Q$9,'Crash Types &amp; Calculations'!$D$5:$K$26,8,FALSE),FALSE)=1,"",VLOOKUP($D$41,INDIRECT(VLOOKUP($J41,'Crash Types &amp; Calculations'!$M$5:$N$9,2,FALSE)),VLOOKUP(Q$9,'Crash Types &amp; Calculations'!$D$5:$K$26,8,FALSE),FALSE)))</f>
        <v/>
      </c>
      <c r="R41" s="541" t="str">
        <f ca="1">IF(ISBLANK($D$41),"",IF(VLOOKUP($D$41,INDIRECT(VLOOKUP($J41,'Crash Types &amp; Calculations'!$M$5:$N$9,2,FALSE)),VLOOKUP(R$9,'Crash Types &amp; Calculations'!$D$5:$K$26,8,FALSE),FALSE)=1,"",VLOOKUP($D$41,INDIRECT(VLOOKUP($J41,'Crash Types &amp; Calculations'!$M$5:$N$9,2,FALSE)),VLOOKUP(R$9,'Crash Types &amp; Calculations'!$D$5:$K$26,8,FALSE),FALSE)))</f>
        <v/>
      </c>
      <c r="S41" s="541" t="str">
        <f ca="1">IF(ISBLANK($D$41),"",IF(VLOOKUP($D$41,INDIRECT(VLOOKUP($J41,'Crash Types &amp; Calculations'!$M$5:$N$9,2,FALSE)),VLOOKUP(S$9,'Crash Types &amp; Calculations'!$D$5:$K$26,8,FALSE),FALSE)=1,"",VLOOKUP($D$41,INDIRECT(VLOOKUP($J41,'Crash Types &amp; Calculations'!$M$5:$N$9,2,FALSE)),VLOOKUP(S$9,'Crash Types &amp; Calculations'!$D$5:$K$26,8,FALSE),FALSE)))</f>
        <v/>
      </c>
      <c r="T41" s="541" t="str">
        <f ca="1">IF(ISBLANK($D$41),"",IF(VLOOKUP($D$41,INDIRECT(VLOOKUP($J41,'Crash Types &amp; Calculations'!$M$5:$N$9,2,FALSE)),VLOOKUP(T$9,'Crash Types &amp; Calculations'!$D$5:$K$26,8,FALSE),FALSE)=1,"",VLOOKUP($D$41,INDIRECT(VLOOKUP($J41,'Crash Types &amp; Calculations'!$M$5:$N$9,2,FALSE)),VLOOKUP(T$9,'Crash Types &amp; Calculations'!$D$5:$K$26,8,FALSE),FALSE)))</f>
        <v/>
      </c>
      <c r="U41" s="541" t="str">
        <f ca="1">IF(ISBLANK($D$41),"",IF(VLOOKUP($D$41,INDIRECT(VLOOKUP($J41,'Crash Types &amp; Calculations'!$M$5:$N$9,2,FALSE)),VLOOKUP(U$9,'Crash Types &amp; Calculations'!$D$5:$K$26,8,FALSE),FALSE)=1,"",VLOOKUP($D$41,INDIRECT(VLOOKUP($J41,'Crash Types &amp; Calculations'!$M$5:$N$9,2,FALSE)),VLOOKUP(U$9,'Crash Types &amp; Calculations'!$D$5:$K$26,8,FALSE),FALSE)))</f>
        <v/>
      </c>
      <c r="V41" s="541" t="str">
        <f ca="1">IF(ISBLANK($D$41),"",IF(VLOOKUP($D$41,INDIRECT(VLOOKUP($J41,'Crash Types &amp; Calculations'!$M$5:$N$9,2,FALSE)),VLOOKUP(V$9,'Crash Types &amp; Calculations'!$D$5:$K$26,8,FALSE),FALSE)=1,"",VLOOKUP($D$41,INDIRECT(VLOOKUP($J41,'Crash Types &amp; Calculations'!$M$5:$N$9,2,FALSE)),VLOOKUP(V$9,'Crash Types &amp; Calculations'!$D$5:$K$26,8,FALSE),FALSE)))</f>
        <v/>
      </c>
      <c r="W41" s="574" t="str">
        <f ca="1">IF(ISBLANK($D$41),"",IF(VLOOKUP($D$41,INDIRECT(VLOOKUP($J41,'Crash Types &amp; Calculations'!$M$5:$N$9,2,FALSE)),VLOOKUP(W$9,'Crash Types &amp; Calculations'!$D$5:$K$26,8,FALSE),FALSE)=1,"",VLOOKUP($D$41,INDIRECT(VLOOKUP($J41,'Crash Types &amp; Calculations'!$M$5:$N$9,2,FALSE)),VLOOKUP(W$9,'Crash Types &amp; Calculations'!$D$5:$K$26,8,FALSE),FALSE)))</f>
        <v/>
      </c>
      <c r="X41" s="321" t="str">
        <f ca="1">IF(ISBLANK($D$41),"",IF(VLOOKUP($D$41,INDIRECT(VLOOKUP($J41,'Crash Types &amp; Calculations'!$M$5:$N$9,2,FALSE)),VLOOKUP(X$9,'Crash Types &amp; Calculations'!$D$5:$K$26,8,FALSE),FALSE)=1,"",VLOOKUP($D$41,INDIRECT(VLOOKUP($J41,'Crash Types &amp; Calculations'!$M$5:$N$9,2,FALSE)),VLOOKUP(X$9,'Crash Types &amp; Calculations'!$D$5:$K$26,8,FALSE),FALSE)))</f>
        <v/>
      </c>
      <c r="Y41" s="543" t="str">
        <f ca="1">IF(ISBLANK($D$41),"",IF(VLOOKUP($D$41,INDIRECT(VLOOKUP($J41,'Crash Types &amp; Calculations'!$M$5:$N$9,2,FALSE)),VLOOKUP(Y$9,'Crash Types &amp; Calculations'!$D$5:$K$26,8,FALSE),FALSE)=1,"",VLOOKUP($D$41,INDIRECT(VLOOKUP($J41,'Crash Types &amp; Calculations'!$M$5:$N$9,2,FALSE)),VLOOKUP(Y$9,'Crash Types &amp; Calculations'!$D$5:$K$26,8,FALSE),FALSE)))</f>
        <v/>
      </c>
      <c r="Z41" s="542" t="str">
        <f ca="1">IF(ISBLANK($D$41),"",IF(VLOOKUP($D$41,INDIRECT(VLOOKUP($J41,'Crash Types &amp; Calculations'!$M$5:$N$9,2,FALSE)),VLOOKUP(Z$9,'Crash Types &amp; Calculations'!$D$5:$K$26,8,FALSE),FALSE)=1,"",VLOOKUP($D$41,INDIRECT(VLOOKUP($J41,'Crash Types &amp; Calculations'!$M$5:$N$9,2,FALSE)),VLOOKUP(Z$9,'Crash Types &amp; Calculations'!$D$5:$K$26,8,FALSE),FALSE)))</f>
        <v/>
      </c>
      <c r="AA41" s="540" t="str">
        <f ca="1">IF(ISBLANK($D$41),"",IF(VLOOKUP($D$41,INDIRECT(VLOOKUP($J41,'Crash Types &amp; Calculations'!$M$5:$N$9,2,FALSE)),VLOOKUP(AA$9,'Crash Types &amp; Calculations'!$D$5:$K$26,8,FALSE),FALSE)=1,"",VLOOKUP($D$41,INDIRECT(VLOOKUP($J41,'Crash Types &amp; Calculations'!$M$5:$N$9,2,FALSE)),VLOOKUP(AA$9,'Crash Types &amp; Calculations'!$D$5:$K$26,8,FALSE),FALSE)))</f>
        <v/>
      </c>
      <c r="AB41" s="541" t="str">
        <f ca="1">IF(ISBLANK($D$41),"",IF(VLOOKUP($D$41,INDIRECT(VLOOKUP($J41,'Crash Types &amp; Calculations'!$M$5:$N$9,2,FALSE)),VLOOKUP(AB$9,'Crash Types &amp; Calculations'!$D$5:$K$26,8,FALSE),FALSE)=1,"",VLOOKUP($D$41,INDIRECT(VLOOKUP($J41,'Crash Types &amp; Calculations'!$M$5:$N$9,2,FALSE)),VLOOKUP(AB$9,'Crash Types &amp; Calculations'!$D$5:$K$26,8,FALSE),FALSE)))</f>
        <v/>
      </c>
      <c r="AC41" s="542" t="str">
        <f ca="1">IF(ISBLANK($D$41),"",IF(VLOOKUP($D$41,INDIRECT(VLOOKUP($J41,'Crash Types &amp; Calculations'!$M$5:$N$9,2,FALSE)),VLOOKUP(AC$9,'Crash Types &amp; Calculations'!$D$5:$K$26,8,FALSE),FALSE)=1,"",VLOOKUP($D$41,INDIRECT(VLOOKUP($J41,'Crash Types &amp; Calculations'!$M$5:$N$9,2,FALSE)),VLOOKUP(AC$9,'Crash Types &amp; Calculations'!$D$5:$K$26,8,FALSE),FALSE)))</f>
        <v/>
      </c>
    </row>
    <row r="42" spans="2:29" s="318" customFormat="1" ht="17.100000000000001" customHeight="1" thickBot="1" x14ac:dyDescent="0.3">
      <c r="B42" s="1020"/>
      <c r="C42" s="1064"/>
      <c r="D42" s="1080"/>
      <c r="E42" s="1081"/>
      <c r="F42" s="1081"/>
      <c r="G42" s="1081"/>
      <c r="H42" s="1082"/>
      <c r="I42" s="1093"/>
      <c r="J42" s="357" t="s">
        <v>337</v>
      </c>
      <c r="K42" s="312">
        <f>SUMIF('Crash Summary Worksheet'!$D:$D,'Worksheet 2b'!$J42,'Crash Summary Worksheet'!$AZ:$SAX)/'Worksheet 1'!$B$26</f>
        <v>0</v>
      </c>
      <c r="L42" s="309">
        <f>ROUND(K42*$S$6,0)</f>
        <v>0</v>
      </c>
      <c r="M42" s="322" t="str">
        <f ca="1">IF(ISBLANK($D$41),"",IF(VLOOKUP($D$41,INDIRECT(VLOOKUP($J42,'Crash Types &amp; Calculations'!$M$5:$N$9,2,FALSE)),VLOOKUP(M$9,'Crash Types &amp; Calculations'!$D$5:$K$26,8,FALSE),FALSE)=1,"",VLOOKUP($D$41,INDIRECT(VLOOKUP($J42,'Crash Types &amp; Calculations'!$M$5:$N$9,2,FALSE)),VLOOKUP(M$9,'Crash Types &amp; Calculations'!$D$5:$K$26,8,FALSE),FALSE)))</f>
        <v/>
      </c>
      <c r="N42" s="323" t="str">
        <f ca="1">IF(ISBLANK($D$41),"",IF(VLOOKUP($D$41,INDIRECT(VLOOKUP($J42,'Crash Types &amp; Calculations'!$M$5:$N$9,2,FALSE)),VLOOKUP(N$9,'Crash Types &amp; Calculations'!$D$5:$K$26,8,FALSE),FALSE)=1,"",VLOOKUP($D$41,INDIRECT(VLOOKUP($J42,'Crash Types &amp; Calculations'!$M$5:$N$9,2,FALSE)),VLOOKUP(N$9,'Crash Types &amp; Calculations'!$D$5:$K$26,8,FALSE),FALSE)))</f>
        <v/>
      </c>
      <c r="O42" s="323" t="str">
        <f ca="1">IF(ISBLANK($D$41),"",IF(VLOOKUP($D$41,INDIRECT(VLOOKUP($J42,'Crash Types &amp; Calculations'!$M$5:$N$9,2,FALSE)),VLOOKUP(O$9,'Crash Types &amp; Calculations'!$D$5:$K$26,8,FALSE),FALSE)=1,"",VLOOKUP($D$41,INDIRECT(VLOOKUP($J42,'Crash Types &amp; Calculations'!$M$5:$N$9,2,FALSE)),VLOOKUP(O$9,'Crash Types &amp; Calculations'!$D$5:$K$26,8,FALSE),FALSE)))</f>
        <v/>
      </c>
      <c r="P42" s="323" t="str">
        <f ca="1">IF(ISBLANK($D$41),"",IF(VLOOKUP($D$41,INDIRECT(VLOOKUP($J42,'Crash Types &amp; Calculations'!$M$5:$N$9,2,FALSE)),VLOOKUP(P$9,'Crash Types &amp; Calculations'!$D$5:$K$26,8,FALSE),FALSE)=1,"",VLOOKUP($D$41,INDIRECT(VLOOKUP($J42,'Crash Types &amp; Calculations'!$M$5:$N$9,2,FALSE)),VLOOKUP(P$9,'Crash Types &amp; Calculations'!$D$5:$K$26,8,FALSE),FALSE)))</f>
        <v/>
      </c>
      <c r="Q42" s="323" t="str">
        <f ca="1">IF(ISBLANK($D$41),"",IF(VLOOKUP($D$41,INDIRECT(VLOOKUP($J42,'Crash Types &amp; Calculations'!$M$5:$N$9,2,FALSE)),VLOOKUP(Q$9,'Crash Types &amp; Calculations'!$D$5:$K$26,8,FALSE),FALSE)=1,"",VLOOKUP($D$41,INDIRECT(VLOOKUP($J42,'Crash Types &amp; Calculations'!$M$5:$N$9,2,FALSE)),VLOOKUP(Q$9,'Crash Types &amp; Calculations'!$D$5:$K$26,8,FALSE),FALSE)))</f>
        <v/>
      </c>
      <c r="R42" s="323" t="str">
        <f ca="1">IF(ISBLANK($D$41),"",IF(VLOOKUP($D$41,INDIRECT(VLOOKUP($J42,'Crash Types &amp; Calculations'!$M$5:$N$9,2,FALSE)),VLOOKUP(R$9,'Crash Types &amp; Calculations'!$D$5:$K$26,8,FALSE),FALSE)=1,"",VLOOKUP($D$41,INDIRECT(VLOOKUP($J42,'Crash Types &amp; Calculations'!$M$5:$N$9,2,FALSE)),VLOOKUP(R$9,'Crash Types &amp; Calculations'!$D$5:$K$26,8,FALSE),FALSE)))</f>
        <v/>
      </c>
      <c r="S42" s="323" t="str">
        <f ca="1">IF(ISBLANK($D$41),"",IF(VLOOKUP($D$41,INDIRECT(VLOOKUP($J42,'Crash Types &amp; Calculations'!$M$5:$N$9,2,FALSE)),VLOOKUP(S$9,'Crash Types &amp; Calculations'!$D$5:$K$26,8,FALSE),FALSE)=1,"",VLOOKUP($D$41,INDIRECT(VLOOKUP($J42,'Crash Types &amp; Calculations'!$M$5:$N$9,2,FALSE)),VLOOKUP(S$9,'Crash Types &amp; Calculations'!$D$5:$K$26,8,FALSE),FALSE)))</f>
        <v/>
      </c>
      <c r="T42" s="323" t="str">
        <f ca="1">IF(ISBLANK($D$41),"",IF(VLOOKUP($D$41,INDIRECT(VLOOKUP($J42,'Crash Types &amp; Calculations'!$M$5:$N$9,2,FALSE)),VLOOKUP(T$9,'Crash Types &amp; Calculations'!$D$5:$K$26,8,FALSE),FALSE)=1,"",VLOOKUP($D$41,INDIRECT(VLOOKUP($J42,'Crash Types &amp; Calculations'!$M$5:$N$9,2,FALSE)),VLOOKUP(T$9,'Crash Types &amp; Calculations'!$D$5:$K$26,8,FALSE),FALSE)))</f>
        <v/>
      </c>
      <c r="U42" s="323" t="str">
        <f ca="1">IF(ISBLANK($D$41),"",IF(VLOOKUP($D$41,INDIRECT(VLOOKUP($J42,'Crash Types &amp; Calculations'!$M$5:$N$9,2,FALSE)),VLOOKUP(U$9,'Crash Types &amp; Calculations'!$D$5:$K$26,8,FALSE),FALSE)=1,"",VLOOKUP($D$41,INDIRECT(VLOOKUP($J42,'Crash Types &amp; Calculations'!$M$5:$N$9,2,FALSE)),VLOOKUP(U$9,'Crash Types &amp; Calculations'!$D$5:$K$26,8,FALSE),FALSE)))</f>
        <v/>
      </c>
      <c r="V42" s="323" t="str">
        <f ca="1">IF(ISBLANK($D$41),"",IF(VLOOKUP($D$41,INDIRECT(VLOOKUP($J42,'Crash Types &amp; Calculations'!$M$5:$N$9,2,FALSE)),VLOOKUP(V$9,'Crash Types &amp; Calculations'!$D$5:$K$26,8,FALSE),FALSE)=1,"",VLOOKUP($D$41,INDIRECT(VLOOKUP($J42,'Crash Types &amp; Calculations'!$M$5:$N$9,2,FALSE)),VLOOKUP(V$9,'Crash Types &amp; Calculations'!$D$5:$K$26,8,FALSE),FALSE)))</f>
        <v/>
      </c>
      <c r="W42" s="571" t="str">
        <f ca="1">IF(ISBLANK($D$41),"",IF(VLOOKUP($D$41,INDIRECT(VLOOKUP($J42,'Crash Types &amp; Calculations'!$M$5:$N$9,2,FALSE)),VLOOKUP(W$9,'Crash Types &amp; Calculations'!$D$5:$K$26,8,FALSE),FALSE)=1,"",VLOOKUP($D$41,INDIRECT(VLOOKUP($J42,'Crash Types &amp; Calculations'!$M$5:$N$9,2,FALSE)),VLOOKUP(W$9,'Crash Types &amp; Calculations'!$D$5:$K$26,8,FALSE),FALSE)))</f>
        <v/>
      </c>
      <c r="X42" s="324" t="str">
        <f ca="1">IF(ISBLANK($D$41),"",IF(VLOOKUP($D$41,INDIRECT(VLOOKUP($J42,'Crash Types &amp; Calculations'!$M$5:$N$9,2,FALSE)),VLOOKUP(X$9,'Crash Types &amp; Calculations'!$D$5:$K$26,8,FALSE),FALSE)=1,"",VLOOKUP($D$41,INDIRECT(VLOOKUP($J42,'Crash Types &amp; Calculations'!$M$5:$N$9,2,FALSE)),VLOOKUP(X$9,'Crash Types &amp; Calculations'!$D$5:$K$26,8,FALSE),FALSE)))</f>
        <v/>
      </c>
      <c r="Y42" s="354" t="str">
        <f ca="1">IF(ISBLANK($D$41),"",IF(VLOOKUP($D$41,INDIRECT(VLOOKUP($J42,'Crash Types &amp; Calculations'!$M$5:$N$9,2,FALSE)),VLOOKUP(Y$9,'Crash Types &amp; Calculations'!$D$5:$K$26,8,FALSE),FALSE)=1,"",VLOOKUP($D$41,INDIRECT(VLOOKUP($J42,'Crash Types &amp; Calculations'!$M$5:$N$9,2,FALSE)),VLOOKUP(Y$9,'Crash Types &amp; Calculations'!$D$5:$K$26,8,FALSE),FALSE)))</f>
        <v/>
      </c>
      <c r="Z42" s="324" t="str">
        <f ca="1">IF(ISBLANK($D$41),"",IF(VLOOKUP($D$41,INDIRECT(VLOOKUP($J42,'Crash Types &amp; Calculations'!$M$5:$N$9,2,FALSE)),VLOOKUP(Z$9,'Crash Types &amp; Calculations'!$D$5:$K$26,8,FALSE),FALSE)=1,"",VLOOKUP($D$41,INDIRECT(VLOOKUP($J42,'Crash Types &amp; Calculations'!$M$5:$N$9,2,FALSE)),VLOOKUP(Z$9,'Crash Types &amp; Calculations'!$D$5:$K$26,8,FALSE),FALSE)))</f>
        <v/>
      </c>
      <c r="AA42" s="322" t="str">
        <f ca="1">IF(ISBLANK($D$41),"",IF(VLOOKUP($D$41,INDIRECT(VLOOKUP($J42,'Crash Types &amp; Calculations'!$M$5:$N$9,2,FALSE)),VLOOKUP(AA$9,'Crash Types &amp; Calculations'!$D$5:$K$26,8,FALSE),FALSE)=1,"",VLOOKUP($D$41,INDIRECT(VLOOKUP($J42,'Crash Types &amp; Calculations'!$M$5:$N$9,2,FALSE)),VLOOKUP(AA$9,'Crash Types &amp; Calculations'!$D$5:$K$26,8,FALSE),FALSE)))</f>
        <v/>
      </c>
      <c r="AB42" s="323" t="str">
        <f ca="1">IF(ISBLANK($D$41),"",IF(VLOOKUP($D$41,INDIRECT(VLOOKUP($J42,'Crash Types &amp; Calculations'!$M$5:$N$9,2,FALSE)),VLOOKUP(AB$9,'Crash Types &amp; Calculations'!$D$5:$K$26,8,FALSE),FALSE)=1,"",VLOOKUP($D$41,INDIRECT(VLOOKUP($J42,'Crash Types &amp; Calculations'!$M$5:$N$9,2,FALSE)),VLOOKUP(AB$9,'Crash Types &amp; Calculations'!$D$5:$K$26,8,FALSE),FALSE)))</f>
        <v/>
      </c>
      <c r="AC42" s="324" t="str">
        <f ca="1">IF(ISBLANK($D$41),"",IF(VLOOKUP($D$41,INDIRECT(VLOOKUP($J42,'Crash Types &amp; Calculations'!$M$5:$N$9,2,FALSE)),VLOOKUP(AC$9,'Crash Types &amp; Calculations'!$D$5:$K$26,8,FALSE),FALSE)=1,"",VLOOKUP($D$41,INDIRECT(VLOOKUP($J42,'Crash Types &amp; Calculations'!$M$5:$N$9,2,FALSE)),VLOOKUP(AC$9,'Crash Types &amp; Calculations'!$D$5:$K$26,8,FALSE),FALSE)))</f>
        <v/>
      </c>
    </row>
    <row r="43" spans="2:29" s="318" customFormat="1" ht="17.100000000000001" customHeight="1" thickBot="1" x14ac:dyDescent="0.3">
      <c r="B43" s="1020"/>
      <c r="C43" s="1064"/>
      <c r="D43" s="534"/>
      <c r="E43" s="330"/>
      <c r="F43" s="330"/>
      <c r="G43" s="330"/>
      <c r="H43" s="330"/>
      <c r="I43" s="212"/>
      <c r="J43" s="357" t="s">
        <v>338</v>
      </c>
      <c r="K43" s="312">
        <f>SUMIF('Crash Summary Worksheet'!$D:$D,'Worksheet 2b'!$J43,'Crash Summary Worksheet'!$AZ:$SAX)/'Worksheet 1'!$B$26</f>
        <v>0</v>
      </c>
      <c r="L43" s="309">
        <f>ROUND(K43*$U$6,0)</f>
        <v>0</v>
      </c>
      <c r="M43" s="322" t="str">
        <f ca="1">IF(ISBLANK($D$41),"",IF(VLOOKUP($D$41,INDIRECT(VLOOKUP($J43,'Crash Types &amp; Calculations'!$M$5:$N$9,2,FALSE)),VLOOKUP(M$9,'Crash Types &amp; Calculations'!$D$5:$K$26,8,FALSE),FALSE)=1,"",VLOOKUP($D$41,INDIRECT(VLOOKUP($J43,'Crash Types &amp; Calculations'!$M$5:$N$9,2,FALSE)),VLOOKUP(M$9,'Crash Types &amp; Calculations'!$D$5:$K$26,8,FALSE),FALSE)))</f>
        <v/>
      </c>
      <c r="N43" s="323" t="str">
        <f ca="1">IF(ISBLANK($D$41),"",IF(VLOOKUP($D$41,INDIRECT(VLOOKUP($J43,'Crash Types &amp; Calculations'!$M$5:$N$9,2,FALSE)),VLOOKUP(N$9,'Crash Types &amp; Calculations'!$D$5:$K$26,8,FALSE),FALSE)=1,"",VLOOKUP($D$41,INDIRECT(VLOOKUP($J43,'Crash Types &amp; Calculations'!$M$5:$N$9,2,FALSE)),VLOOKUP(N$9,'Crash Types &amp; Calculations'!$D$5:$K$26,8,FALSE),FALSE)))</f>
        <v/>
      </c>
      <c r="O43" s="323" t="str">
        <f ca="1">IF(ISBLANK($D$41),"",IF(VLOOKUP($D$41,INDIRECT(VLOOKUP($J43,'Crash Types &amp; Calculations'!$M$5:$N$9,2,FALSE)),VLOOKUP(O$9,'Crash Types &amp; Calculations'!$D$5:$K$26,8,FALSE),FALSE)=1,"",VLOOKUP($D$41,INDIRECT(VLOOKUP($J43,'Crash Types &amp; Calculations'!$M$5:$N$9,2,FALSE)),VLOOKUP(O$9,'Crash Types &amp; Calculations'!$D$5:$K$26,8,FALSE),FALSE)))</f>
        <v/>
      </c>
      <c r="P43" s="323" t="str">
        <f ca="1">IF(ISBLANK($D$41),"",IF(VLOOKUP($D$41,INDIRECT(VLOOKUP($J43,'Crash Types &amp; Calculations'!$M$5:$N$9,2,FALSE)),VLOOKUP(P$9,'Crash Types &amp; Calculations'!$D$5:$K$26,8,FALSE),FALSE)=1,"",VLOOKUP($D$41,INDIRECT(VLOOKUP($J43,'Crash Types &amp; Calculations'!$M$5:$N$9,2,FALSE)),VLOOKUP(P$9,'Crash Types &amp; Calculations'!$D$5:$K$26,8,FALSE),FALSE)))</f>
        <v/>
      </c>
      <c r="Q43" s="323" t="str">
        <f ca="1">IF(ISBLANK($D$41),"",IF(VLOOKUP($D$41,INDIRECT(VLOOKUP($J43,'Crash Types &amp; Calculations'!$M$5:$N$9,2,FALSE)),VLOOKUP(Q$9,'Crash Types &amp; Calculations'!$D$5:$K$26,8,FALSE),FALSE)=1,"",VLOOKUP($D$41,INDIRECT(VLOOKUP($J43,'Crash Types &amp; Calculations'!$M$5:$N$9,2,FALSE)),VLOOKUP(Q$9,'Crash Types &amp; Calculations'!$D$5:$K$26,8,FALSE),FALSE)))</f>
        <v/>
      </c>
      <c r="R43" s="323" t="str">
        <f ca="1">IF(ISBLANK($D$41),"",IF(VLOOKUP($D$41,INDIRECT(VLOOKUP($J43,'Crash Types &amp; Calculations'!$M$5:$N$9,2,FALSE)),VLOOKUP(R$9,'Crash Types &amp; Calculations'!$D$5:$K$26,8,FALSE),FALSE)=1,"",VLOOKUP($D$41,INDIRECT(VLOOKUP($J43,'Crash Types &amp; Calculations'!$M$5:$N$9,2,FALSE)),VLOOKUP(R$9,'Crash Types &amp; Calculations'!$D$5:$K$26,8,FALSE),FALSE)))</f>
        <v/>
      </c>
      <c r="S43" s="323" t="str">
        <f ca="1">IF(ISBLANK($D$41),"",IF(VLOOKUP($D$41,INDIRECT(VLOOKUP($J43,'Crash Types &amp; Calculations'!$M$5:$N$9,2,FALSE)),VLOOKUP(S$9,'Crash Types &amp; Calculations'!$D$5:$K$26,8,FALSE),FALSE)=1,"",VLOOKUP($D$41,INDIRECT(VLOOKUP($J43,'Crash Types &amp; Calculations'!$M$5:$N$9,2,FALSE)),VLOOKUP(S$9,'Crash Types &amp; Calculations'!$D$5:$K$26,8,FALSE),FALSE)))</f>
        <v/>
      </c>
      <c r="T43" s="323" t="str">
        <f ca="1">IF(ISBLANK($D$41),"",IF(VLOOKUP($D$41,INDIRECT(VLOOKUP($J43,'Crash Types &amp; Calculations'!$M$5:$N$9,2,FALSE)),VLOOKUP(T$9,'Crash Types &amp; Calculations'!$D$5:$K$26,8,FALSE),FALSE)=1,"",VLOOKUP($D$41,INDIRECT(VLOOKUP($J43,'Crash Types &amp; Calculations'!$M$5:$N$9,2,FALSE)),VLOOKUP(T$9,'Crash Types &amp; Calculations'!$D$5:$K$26,8,FALSE),FALSE)))</f>
        <v/>
      </c>
      <c r="U43" s="323" t="str">
        <f ca="1">IF(ISBLANK($D$41),"",IF(VLOOKUP($D$41,INDIRECT(VLOOKUP($J43,'Crash Types &amp; Calculations'!$M$5:$N$9,2,FALSE)),VLOOKUP(U$9,'Crash Types &amp; Calculations'!$D$5:$K$26,8,FALSE),FALSE)=1,"",VLOOKUP($D$41,INDIRECT(VLOOKUP($J43,'Crash Types &amp; Calculations'!$M$5:$N$9,2,FALSE)),VLOOKUP(U$9,'Crash Types &amp; Calculations'!$D$5:$K$26,8,FALSE),FALSE)))</f>
        <v/>
      </c>
      <c r="V43" s="323" t="str">
        <f ca="1">IF(ISBLANK($D$41),"",IF(VLOOKUP($D$41,INDIRECT(VLOOKUP($J43,'Crash Types &amp; Calculations'!$M$5:$N$9,2,FALSE)),VLOOKUP(V$9,'Crash Types &amp; Calculations'!$D$5:$K$26,8,FALSE),FALSE)=1,"",VLOOKUP($D$41,INDIRECT(VLOOKUP($J43,'Crash Types &amp; Calculations'!$M$5:$N$9,2,FALSE)),VLOOKUP(V$9,'Crash Types &amp; Calculations'!$D$5:$K$26,8,FALSE),FALSE)))</f>
        <v/>
      </c>
      <c r="W43" s="571" t="str">
        <f ca="1">IF(ISBLANK($D$41),"",IF(VLOOKUP($D$41,INDIRECT(VLOOKUP($J43,'Crash Types &amp; Calculations'!$M$5:$N$9,2,FALSE)),VLOOKUP(W$9,'Crash Types &amp; Calculations'!$D$5:$K$26,8,FALSE),FALSE)=1,"",VLOOKUP($D$41,INDIRECT(VLOOKUP($J43,'Crash Types &amp; Calculations'!$M$5:$N$9,2,FALSE)),VLOOKUP(W$9,'Crash Types &amp; Calculations'!$D$5:$K$26,8,FALSE),FALSE)))</f>
        <v/>
      </c>
      <c r="X43" s="324" t="str">
        <f ca="1">IF(ISBLANK($D$41),"",IF(VLOOKUP($D$41,INDIRECT(VLOOKUP($J43,'Crash Types &amp; Calculations'!$M$5:$N$9,2,FALSE)),VLOOKUP(X$9,'Crash Types &amp; Calculations'!$D$5:$K$26,8,FALSE),FALSE)=1,"",VLOOKUP($D$41,INDIRECT(VLOOKUP($J43,'Crash Types &amp; Calculations'!$M$5:$N$9,2,FALSE)),VLOOKUP(X$9,'Crash Types &amp; Calculations'!$D$5:$K$26,8,FALSE),FALSE)))</f>
        <v/>
      </c>
      <c r="Y43" s="354" t="str">
        <f ca="1">IF(ISBLANK($D$41),"",IF(VLOOKUP($D$41,INDIRECT(VLOOKUP($J43,'Crash Types &amp; Calculations'!$M$5:$N$9,2,FALSE)),VLOOKUP(Y$9,'Crash Types &amp; Calculations'!$D$5:$K$26,8,FALSE),FALSE)=1,"",VLOOKUP($D$41,INDIRECT(VLOOKUP($J43,'Crash Types &amp; Calculations'!$M$5:$N$9,2,FALSE)),VLOOKUP(Y$9,'Crash Types &amp; Calculations'!$D$5:$K$26,8,FALSE),FALSE)))</f>
        <v/>
      </c>
      <c r="Z43" s="324" t="str">
        <f ca="1">IF(ISBLANK($D$41),"",IF(VLOOKUP($D$41,INDIRECT(VLOOKUP($J43,'Crash Types &amp; Calculations'!$M$5:$N$9,2,FALSE)),VLOOKUP(Z$9,'Crash Types &amp; Calculations'!$D$5:$K$26,8,FALSE),FALSE)=1,"",VLOOKUP($D$41,INDIRECT(VLOOKUP($J43,'Crash Types &amp; Calculations'!$M$5:$N$9,2,FALSE)),VLOOKUP(Z$9,'Crash Types &amp; Calculations'!$D$5:$K$26,8,FALSE),FALSE)))</f>
        <v/>
      </c>
      <c r="AA43" s="322" t="str">
        <f ca="1">IF(ISBLANK($D$41),"",IF(VLOOKUP($D$41,INDIRECT(VLOOKUP($J43,'Crash Types &amp; Calculations'!$M$5:$N$9,2,FALSE)),VLOOKUP(AA$9,'Crash Types &amp; Calculations'!$D$5:$K$26,8,FALSE),FALSE)=1,"",VLOOKUP($D$41,INDIRECT(VLOOKUP($J43,'Crash Types &amp; Calculations'!$M$5:$N$9,2,FALSE)),VLOOKUP(AA$9,'Crash Types &amp; Calculations'!$D$5:$K$26,8,FALSE),FALSE)))</f>
        <v/>
      </c>
      <c r="AB43" s="323" t="str">
        <f ca="1">IF(ISBLANK($D$41),"",IF(VLOOKUP($D$41,INDIRECT(VLOOKUP($J43,'Crash Types &amp; Calculations'!$M$5:$N$9,2,FALSE)),VLOOKUP(AB$9,'Crash Types &amp; Calculations'!$D$5:$K$26,8,FALSE),FALSE)=1,"",VLOOKUP($D$41,INDIRECT(VLOOKUP($J43,'Crash Types &amp; Calculations'!$M$5:$N$9,2,FALSE)),VLOOKUP(AB$9,'Crash Types &amp; Calculations'!$D$5:$K$26,8,FALSE),FALSE)))</f>
        <v/>
      </c>
      <c r="AC43" s="324" t="str">
        <f ca="1">IF(ISBLANK($D$41),"",IF(VLOOKUP($D$41,INDIRECT(VLOOKUP($J43,'Crash Types &amp; Calculations'!$M$5:$N$9,2,FALSE)),VLOOKUP(AC$9,'Crash Types &amp; Calculations'!$D$5:$K$26,8,FALSE),FALSE)=1,"",VLOOKUP($D$41,INDIRECT(VLOOKUP($J43,'Crash Types &amp; Calculations'!$M$5:$N$9,2,FALSE)),VLOOKUP(AC$9,'Crash Types &amp; Calculations'!$D$5:$K$26,8,FALSE),FALSE)))</f>
        <v/>
      </c>
    </row>
    <row r="44" spans="2:29" s="318" customFormat="1" ht="17.100000000000001" customHeight="1" thickBot="1" x14ac:dyDescent="0.3">
      <c r="B44" s="1020"/>
      <c r="C44" s="1064"/>
      <c r="D44" s="534"/>
      <c r="E44" s="1023" t="s">
        <v>447</v>
      </c>
      <c r="F44" s="1024"/>
      <c r="G44" s="1024"/>
      <c r="H44" s="1025"/>
      <c r="I44" s="212"/>
      <c r="J44" s="357" t="s">
        <v>339</v>
      </c>
      <c r="K44" s="312">
        <f>SUMIF('Crash Summary Worksheet'!$D:$D,'Worksheet 2b'!$J44,'Crash Summary Worksheet'!$AZ:$SAX)/'Worksheet 1'!$B$26</f>
        <v>0</v>
      </c>
      <c r="L44" s="309">
        <f>ROUND(K44*$W$6,0)</f>
        <v>0</v>
      </c>
      <c r="M44" s="322" t="str">
        <f ca="1">IF(ISBLANK($D$41),"",IF(VLOOKUP($D$41,INDIRECT(VLOOKUP($J44,'Crash Types &amp; Calculations'!$M$5:$N$9,2,FALSE)),VLOOKUP(M$9,'Crash Types &amp; Calculations'!$D$5:$K$26,8,FALSE),FALSE)=1,"",VLOOKUP($D$41,INDIRECT(VLOOKUP($J44,'Crash Types &amp; Calculations'!$M$5:$N$9,2,FALSE)),VLOOKUP(M$9,'Crash Types &amp; Calculations'!$D$5:$K$26,8,FALSE),FALSE)))</f>
        <v/>
      </c>
      <c r="N44" s="323" t="str">
        <f ca="1">IF(ISBLANK($D$41),"",IF(VLOOKUP($D$41,INDIRECT(VLOOKUP($J44,'Crash Types &amp; Calculations'!$M$5:$N$9,2,FALSE)),VLOOKUP(N$9,'Crash Types &amp; Calculations'!$D$5:$K$26,8,FALSE),FALSE)=1,"",VLOOKUP($D$41,INDIRECT(VLOOKUP($J44,'Crash Types &amp; Calculations'!$M$5:$N$9,2,FALSE)),VLOOKUP(N$9,'Crash Types &amp; Calculations'!$D$5:$K$26,8,FALSE),FALSE)))</f>
        <v/>
      </c>
      <c r="O44" s="323" t="str">
        <f ca="1">IF(ISBLANK($D$41),"",IF(VLOOKUP($D$41,INDIRECT(VLOOKUP($J44,'Crash Types &amp; Calculations'!$M$5:$N$9,2,FALSE)),VLOOKUP(O$9,'Crash Types &amp; Calculations'!$D$5:$K$26,8,FALSE),FALSE)=1,"",VLOOKUP($D$41,INDIRECT(VLOOKUP($J44,'Crash Types &amp; Calculations'!$M$5:$N$9,2,FALSE)),VLOOKUP(O$9,'Crash Types &amp; Calculations'!$D$5:$K$26,8,FALSE),FALSE)))</f>
        <v/>
      </c>
      <c r="P44" s="323" t="str">
        <f ca="1">IF(ISBLANK($D$41),"",IF(VLOOKUP($D$41,INDIRECT(VLOOKUP($J44,'Crash Types &amp; Calculations'!$M$5:$N$9,2,FALSE)),VLOOKUP(P$9,'Crash Types &amp; Calculations'!$D$5:$K$26,8,FALSE),FALSE)=1,"",VLOOKUP($D$41,INDIRECT(VLOOKUP($J44,'Crash Types &amp; Calculations'!$M$5:$N$9,2,FALSE)),VLOOKUP(P$9,'Crash Types &amp; Calculations'!$D$5:$K$26,8,FALSE),FALSE)))</f>
        <v/>
      </c>
      <c r="Q44" s="323" t="str">
        <f ca="1">IF(ISBLANK($D$41),"",IF(VLOOKUP($D$41,INDIRECT(VLOOKUP($J44,'Crash Types &amp; Calculations'!$M$5:$N$9,2,FALSE)),VLOOKUP(Q$9,'Crash Types &amp; Calculations'!$D$5:$K$26,8,FALSE),FALSE)=1,"",VLOOKUP($D$41,INDIRECT(VLOOKUP($J44,'Crash Types &amp; Calculations'!$M$5:$N$9,2,FALSE)),VLOOKUP(Q$9,'Crash Types &amp; Calculations'!$D$5:$K$26,8,FALSE),FALSE)))</f>
        <v/>
      </c>
      <c r="R44" s="323" t="str">
        <f ca="1">IF(ISBLANK($D$41),"",IF(VLOOKUP($D$41,INDIRECT(VLOOKUP($J44,'Crash Types &amp; Calculations'!$M$5:$N$9,2,FALSE)),VLOOKUP(R$9,'Crash Types &amp; Calculations'!$D$5:$K$26,8,FALSE),FALSE)=1,"",VLOOKUP($D$41,INDIRECT(VLOOKUP($J44,'Crash Types &amp; Calculations'!$M$5:$N$9,2,FALSE)),VLOOKUP(R$9,'Crash Types &amp; Calculations'!$D$5:$K$26,8,FALSE),FALSE)))</f>
        <v/>
      </c>
      <c r="S44" s="323" t="str">
        <f ca="1">IF(ISBLANK($D$41),"",IF(VLOOKUP($D$41,INDIRECT(VLOOKUP($J44,'Crash Types &amp; Calculations'!$M$5:$N$9,2,FALSE)),VLOOKUP(S$9,'Crash Types &amp; Calculations'!$D$5:$K$26,8,FALSE),FALSE)=1,"",VLOOKUP($D$41,INDIRECT(VLOOKUP($J44,'Crash Types &amp; Calculations'!$M$5:$N$9,2,FALSE)),VLOOKUP(S$9,'Crash Types &amp; Calculations'!$D$5:$K$26,8,FALSE),FALSE)))</f>
        <v/>
      </c>
      <c r="T44" s="323" t="str">
        <f ca="1">IF(ISBLANK($D$41),"",IF(VLOOKUP($D$41,INDIRECT(VLOOKUP($J44,'Crash Types &amp; Calculations'!$M$5:$N$9,2,FALSE)),VLOOKUP(T$9,'Crash Types &amp; Calculations'!$D$5:$K$26,8,FALSE),FALSE)=1,"",VLOOKUP($D$41,INDIRECT(VLOOKUP($J44,'Crash Types &amp; Calculations'!$M$5:$N$9,2,FALSE)),VLOOKUP(T$9,'Crash Types &amp; Calculations'!$D$5:$K$26,8,FALSE),FALSE)))</f>
        <v/>
      </c>
      <c r="U44" s="323" t="str">
        <f ca="1">IF(ISBLANK($D$41),"",IF(VLOOKUP($D$41,INDIRECT(VLOOKUP($J44,'Crash Types &amp; Calculations'!$M$5:$N$9,2,FALSE)),VLOOKUP(U$9,'Crash Types &amp; Calculations'!$D$5:$K$26,8,FALSE),FALSE)=1,"",VLOOKUP($D$41,INDIRECT(VLOOKUP($J44,'Crash Types &amp; Calculations'!$M$5:$N$9,2,FALSE)),VLOOKUP(U$9,'Crash Types &amp; Calculations'!$D$5:$K$26,8,FALSE),FALSE)))</f>
        <v/>
      </c>
      <c r="V44" s="323" t="str">
        <f ca="1">IF(ISBLANK($D$41),"",IF(VLOOKUP($D$41,INDIRECT(VLOOKUP($J44,'Crash Types &amp; Calculations'!$M$5:$N$9,2,FALSE)),VLOOKUP(V$9,'Crash Types &amp; Calculations'!$D$5:$K$26,8,FALSE),FALSE)=1,"",VLOOKUP($D$41,INDIRECT(VLOOKUP($J44,'Crash Types &amp; Calculations'!$M$5:$N$9,2,FALSE)),VLOOKUP(V$9,'Crash Types &amp; Calculations'!$D$5:$K$26,8,FALSE),FALSE)))</f>
        <v/>
      </c>
      <c r="W44" s="571" t="str">
        <f ca="1">IF(ISBLANK($D$41),"",IF(VLOOKUP($D$41,INDIRECT(VLOOKUP($J44,'Crash Types &amp; Calculations'!$M$5:$N$9,2,FALSE)),VLOOKUP(W$9,'Crash Types &amp; Calculations'!$D$5:$K$26,8,FALSE),FALSE)=1,"",VLOOKUP($D$41,INDIRECT(VLOOKUP($J44,'Crash Types &amp; Calculations'!$M$5:$N$9,2,FALSE)),VLOOKUP(W$9,'Crash Types &amp; Calculations'!$D$5:$K$26,8,FALSE),FALSE)))</f>
        <v/>
      </c>
      <c r="X44" s="324" t="str">
        <f ca="1">IF(ISBLANK($D$41),"",IF(VLOOKUP($D$41,INDIRECT(VLOOKUP($J44,'Crash Types &amp; Calculations'!$M$5:$N$9,2,FALSE)),VLOOKUP(X$9,'Crash Types &amp; Calculations'!$D$5:$K$26,8,FALSE),FALSE)=1,"",VLOOKUP($D$41,INDIRECT(VLOOKUP($J44,'Crash Types &amp; Calculations'!$M$5:$N$9,2,FALSE)),VLOOKUP(X$9,'Crash Types &amp; Calculations'!$D$5:$K$26,8,FALSE),FALSE)))</f>
        <v/>
      </c>
      <c r="Y44" s="354" t="str">
        <f ca="1">IF(ISBLANK($D$41),"",IF(VLOOKUP($D$41,INDIRECT(VLOOKUP($J44,'Crash Types &amp; Calculations'!$M$5:$N$9,2,FALSE)),VLOOKUP(Y$9,'Crash Types &amp; Calculations'!$D$5:$K$26,8,FALSE),FALSE)=1,"",VLOOKUP($D$41,INDIRECT(VLOOKUP($J44,'Crash Types &amp; Calculations'!$M$5:$N$9,2,FALSE)),VLOOKUP(Y$9,'Crash Types &amp; Calculations'!$D$5:$K$26,8,FALSE),FALSE)))</f>
        <v/>
      </c>
      <c r="Z44" s="324" t="str">
        <f ca="1">IF(ISBLANK($D$41),"",IF(VLOOKUP($D$41,INDIRECT(VLOOKUP($J44,'Crash Types &amp; Calculations'!$M$5:$N$9,2,FALSE)),VLOOKUP(Z$9,'Crash Types &amp; Calculations'!$D$5:$K$26,8,FALSE),FALSE)=1,"",VLOOKUP($D$41,INDIRECT(VLOOKUP($J44,'Crash Types &amp; Calculations'!$M$5:$N$9,2,FALSE)),VLOOKUP(Z$9,'Crash Types &amp; Calculations'!$D$5:$K$26,8,FALSE),FALSE)))</f>
        <v/>
      </c>
      <c r="AA44" s="322" t="str">
        <f ca="1">IF(ISBLANK($D$41),"",IF(VLOOKUP($D$41,INDIRECT(VLOOKUP($J44,'Crash Types &amp; Calculations'!$M$5:$N$9,2,FALSE)),VLOOKUP(AA$9,'Crash Types &amp; Calculations'!$D$5:$K$26,8,FALSE),FALSE)=1,"",VLOOKUP($D$41,INDIRECT(VLOOKUP($J44,'Crash Types &amp; Calculations'!$M$5:$N$9,2,FALSE)),VLOOKUP(AA$9,'Crash Types &amp; Calculations'!$D$5:$K$26,8,FALSE),FALSE)))</f>
        <v/>
      </c>
      <c r="AB44" s="323" t="str">
        <f ca="1">IF(ISBLANK($D$41),"",IF(VLOOKUP($D$41,INDIRECT(VLOOKUP($J44,'Crash Types &amp; Calculations'!$M$5:$N$9,2,FALSE)),VLOOKUP(AB$9,'Crash Types &amp; Calculations'!$D$5:$K$26,8,FALSE),FALSE)=1,"",VLOOKUP($D$41,INDIRECT(VLOOKUP($J44,'Crash Types &amp; Calculations'!$M$5:$N$9,2,FALSE)),VLOOKUP(AB$9,'Crash Types &amp; Calculations'!$D$5:$K$26,8,FALSE),FALSE)))</f>
        <v/>
      </c>
      <c r="AC44" s="324" t="str">
        <f ca="1">IF(ISBLANK($D$41),"",IF(VLOOKUP($D$41,INDIRECT(VLOOKUP($J44,'Crash Types &amp; Calculations'!$M$5:$N$9,2,FALSE)),VLOOKUP(AC$9,'Crash Types &amp; Calculations'!$D$5:$K$26,8,FALSE),FALSE)=1,"",VLOOKUP($D$41,INDIRECT(VLOOKUP($J44,'Crash Types &amp; Calculations'!$M$5:$N$9,2,FALSE)),VLOOKUP(AC$9,'Crash Types &amp; Calculations'!$D$5:$K$26,8,FALSE),FALSE)))</f>
        <v/>
      </c>
    </row>
    <row r="45" spans="2:29" s="318" customFormat="1" ht="17.100000000000001" customHeight="1" thickBot="1" x14ac:dyDescent="0.3">
      <c r="B45" s="1020"/>
      <c r="C45" s="1064"/>
      <c r="D45" s="534"/>
      <c r="E45" s="1069" t="s">
        <v>531</v>
      </c>
      <c r="F45" s="1070"/>
      <c r="G45" s="1070"/>
      <c r="H45" s="338">
        <v>0</v>
      </c>
      <c r="I45" s="212"/>
      <c r="J45" s="358" t="s">
        <v>4</v>
      </c>
      <c r="K45" s="313">
        <f>SUMIF('Crash Summary Worksheet'!$D:$D,'Worksheet 2b'!$J45,'Crash Summary Worksheet'!$AZ:$SAX)/'Worksheet 1'!$B$26</f>
        <v>0</v>
      </c>
      <c r="L45" s="310">
        <f>ROUND(K45*$Y$6,0)</f>
        <v>0</v>
      </c>
      <c r="M45" s="325" t="str">
        <f ca="1">IF(ISBLANK($D$41),"",IF(VLOOKUP($D$41,INDIRECT(VLOOKUP($J45,'Crash Types &amp; Calculations'!$M$5:$N$9,2,FALSE)),VLOOKUP(M$9,'Crash Types &amp; Calculations'!$D$5:$K$26,8,FALSE),FALSE)=1,"",VLOOKUP($D$41,INDIRECT(VLOOKUP($J45,'Crash Types &amp; Calculations'!$M$5:$N$9,2,FALSE)),VLOOKUP(M$9,'Crash Types &amp; Calculations'!$D$5:$K$26,8,FALSE),FALSE)))</f>
        <v/>
      </c>
      <c r="N45" s="326" t="str">
        <f ca="1">IF(ISBLANK($D$41),"",IF(VLOOKUP($D$41,INDIRECT(VLOOKUP($J45,'Crash Types &amp; Calculations'!$M$5:$N$9,2,FALSE)),VLOOKUP(N$9,'Crash Types &amp; Calculations'!$D$5:$K$26,8,FALSE),FALSE)=1,"",VLOOKUP($D$41,INDIRECT(VLOOKUP($J45,'Crash Types &amp; Calculations'!$M$5:$N$9,2,FALSE)),VLOOKUP(N$9,'Crash Types &amp; Calculations'!$D$5:$K$26,8,FALSE),FALSE)))</f>
        <v/>
      </c>
      <c r="O45" s="326" t="str">
        <f ca="1">IF(ISBLANK($D$41),"",IF(VLOOKUP($D$41,INDIRECT(VLOOKUP($J45,'Crash Types &amp; Calculations'!$M$5:$N$9,2,FALSE)),VLOOKUP(O$9,'Crash Types &amp; Calculations'!$D$5:$K$26,8,FALSE),FALSE)=1,"",VLOOKUP($D$41,INDIRECT(VLOOKUP($J45,'Crash Types &amp; Calculations'!$M$5:$N$9,2,FALSE)),VLOOKUP(O$9,'Crash Types &amp; Calculations'!$D$5:$K$26,8,FALSE),FALSE)))</f>
        <v/>
      </c>
      <c r="P45" s="326" t="str">
        <f ca="1">IF(ISBLANK($D$41),"",IF(VLOOKUP($D$41,INDIRECT(VLOOKUP($J45,'Crash Types &amp; Calculations'!$M$5:$N$9,2,FALSE)),VLOOKUP(P$9,'Crash Types &amp; Calculations'!$D$5:$K$26,8,FALSE),FALSE)=1,"",VLOOKUP($D$41,INDIRECT(VLOOKUP($J45,'Crash Types &amp; Calculations'!$M$5:$N$9,2,FALSE)),VLOOKUP(P$9,'Crash Types &amp; Calculations'!$D$5:$K$26,8,FALSE),FALSE)))</f>
        <v/>
      </c>
      <c r="Q45" s="326" t="str">
        <f ca="1">IF(ISBLANK($D$41),"",IF(VLOOKUP($D$41,INDIRECT(VLOOKUP($J45,'Crash Types &amp; Calculations'!$M$5:$N$9,2,FALSE)),VLOOKUP(Q$9,'Crash Types &amp; Calculations'!$D$5:$K$26,8,FALSE),FALSE)=1,"",VLOOKUP($D$41,INDIRECT(VLOOKUP($J45,'Crash Types &amp; Calculations'!$M$5:$N$9,2,FALSE)),VLOOKUP(Q$9,'Crash Types &amp; Calculations'!$D$5:$K$26,8,FALSE),FALSE)))</f>
        <v/>
      </c>
      <c r="R45" s="326" t="str">
        <f ca="1">IF(ISBLANK($D$41),"",IF(VLOOKUP($D$41,INDIRECT(VLOOKUP($J45,'Crash Types &amp; Calculations'!$M$5:$N$9,2,FALSE)),VLOOKUP(R$9,'Crash Types &amp; Calculations'!$D$5:$K$26,8,FALSE),FALSE)=1,"",VLOOKUP($D$41,INDIRECT(VLOOKUP($J45,'Crash Types &amp; Calculations'!$M$5:$N$9,2,FALSE)),VLOOKUP(R$9,'Crash Types &amp; Calculations'!$D$5:$K$26,8,FALSE),FALSE)))</f>
        <v/>
      </c>
      <c r="S45" s="326" t="str">
        <f ca="1">IF(ISBLANK($D$41),"",IF(VLOOKUP($D$41,INDIRECT(VLOOKUP($J45,'Crash Types &amp; Calculations'!$M$5:$N$9,2,FALSE)),VLOOKUP(S$9,'Crash Types &amp; Calculations'!$D$5:$K$26,8,FALSE),FALSE)=1,"",VLOOKUP($D$41,INDIRECT(VLOOKUP($J45,'Crash Types &amp; Calculations'!$M$5:$N$9,2,FALSE)),VLOOKUP(S$9,'Crash Types &amp; Calculations'!$D$5:$K$26,8,FALSE),FALSE)))</f>
        <v/>
      </c>
      <c r="T45" s="326" t="str">
        <f ca="1">IF(ISBLANK($D$41),"",IF(VLOOKUP($D$41,INDIRECT(VLOOKUP($J45,'Crash Types &amp; Calculations'!$M$5:$N$9,2,FALSE)),VLOOKUP(T$9,'Crash Types &amp; Calculations'!$D$5:$K$26,8,FALSE),FALSE)=1,"",VLOOKUP($D$41,INDIRECT(VLOOKUP($J45,'Crash Types &amp; Calculations'!$M$5:$N$9,2,FALSE)),VLOOKUP(T$9,'Crash Types &amp; Calculations'!$D$5:$K$26,8,FALSE),FALSE)))</f>
        <v/>
      </c>
      <c r="U45" s="326" t="str">
        <f ca="1">IF(ISBLANK($D$41),"",IF(VLOOKUP($D$41,INDIRECT(VLOOKUP($J45,'Crash Types &amp; Calculations'!$M$5:$N$9,2,FALSE)),VLOOKUP(U$9,'Crash Types &amp; Calculations'!$D$5:$K$26,8,FALSE),FALSE)=1,"",VLOOKUP($D$41,INDIRECT(VLOOKUP($J45,'Crash Types &amp; Calculations'!$M$5:$N$9,2,FALSE)),VLOOKUP(U$9,'Crash Types &amp; Calculations'!$D$5:$K$26,8,FALSE),FALSE)))</f>
        <v/>
      </c>
      <c r="V45" s="326" t="str">
        <f ca="1">IF(ISBLANK($D$41),"",IF(VLOOKUP($D$41,INDIRECT(VLOOKUP($J45,'Crash Types &amp; Calculations'!$M$5:$N$9,2,FALSE)),VLOOKUP(V$9,'Crash Types &amp; Calculations'!$D$5:$K$26,8,FALSE),FALSE)=1,"",VLOOKUP($D$41,INDIRECT(VLOOKUP($J45,'Crash Types &amp; Calculations'!$M$5:$N$9,2,FALSE)),VLOOKUP(V$9,'Crash Types &amp; Calculations'!$D$5:$K$26,8,FALSE),FALSE)))</f>
        <v/>
      </c>
      <c r="W45" s="572" t="str">
        <f ca="1">IF(ISBLANK($D$41),"",IF(VLOOKUP($D$41,INDIRECT(VLOOKUP($J45,'Crash Types &amp; Calculations'!$M$5:$N$9,2,FALSE)),VLOOKUP(W$9,'Crash Types &amp; Calculations'!$D$5:$K$26,8,FALSE),FALSE)=1,"",VLOOKUP($D$41,INDIRECT(VLOOKUP($J45,'Crash Types &amp; Calculations'!$M$5:$N$9,2,FALSE)),VLOOKUP(W$9,'Crash Types &amp; Calculations'!$D$5:$K$26,8,FALSE),FALSE)))</f>
        <v/>
      </c>
      <c r="X45" s="327" t="str">
        <f ca="1">IF(ISBLANK($D$41),"",IF(VLOOKUP($D$41,INDIRECT(VLOOKUP($J45,'Crash Types &amp; Calculations'!$M$5:$N$9,2,FALSE)),VLOOKUP(X$9,'Crash Types &amp; Calculations'!$D$5:$K$26,8,FALSE),FALSE)=1,"",VLOOKUP($D$41,INDIRECT(VLOOKUP($J45,'Crash Types &amp; Calculations'!$M$5:$N$9,2,FALSE)),VLOOKUP(X$9,'Crash Types &amp; Calculations'!$D$5:$K$26,8,FALSE),FALSE)))</f>
        <v/>
      </c>
      <c r="Y45" s="355" t="str">
        <f ca="1">IF(ISBLANK($D$41),"",IF(VLOOKUP($D$41,INDIRECT(VLOOKUP($J45,'Crash Types &amp; Calculations'!$M$5:$N$9,2,FALSE)),VLOOKUP(Y$9,'Crash Types &amp; Calculations'!$D$5:$K$26,8,FALSE),FALSE)=1,"",VLOOKUP($D$41,INDIRECT(VLOOKUP($J45,'Crash Types &amp; Calculations'!$M$5:$N$9,2,FALSE)),VLOOKUP(Y$9,'Crash Types &amp; Calculations'!$D$5:$K$26,8,FALSE),FALSE)))</f>
        <v/>
      </c>
      <c r="Z45" s="327" t="str">
        <f ca="1">IF(ISBLANK($D$41),"",IF(VLOOKUP($D$41,INDIRECT(VLOOKUP($J45,'Crash Types &amp; Calculations'!$M$5:$N$9,2,FALSE)),VLOOKUP(Z$9,'Crash Types &amp; Calculations'!$D$5:$K$26,8,FALSE),FALSE)=1,"",VLOOKUP($D$41,INDIRECT(VLOOKUP($J45,'Crash Types &amp; Calculations'!$M$5:$N$9,2,FALSE)),VLOOKUP(Z$9,'Crash Types &amp; Calculations'!$D$5:$K$26,8,FALSE),FALSE)))</f>
        <v/>
      </c>
      <c r="AA45" s="325" t="str">
        <f ca="1">IF(ISBLANK($D$41),"",IF(VLOOKUP($D$41,INDIRECT(VLOOKUP($J45,'Crash Types &amp; Calculations'!$M$5:$N$9,2,FALSE)),VLOOKUP(AA$9,'Crash Types &amp; Calculations'!$D$5:$K$26,8,FALSE),FALSE)=1,"",VLOOKUP($D$41,INDIRECT(VLOOKUP($J45,'Crash Types &amp; Calculations'!$M$5:$N$9,2,FALSE)),VLOOKUP(AA$9,'Crash Types &amp; Calculations'!$D$5:$K$26,8,FALSE),FALSE)))</f>
        <v/>
      </c>
      <c r="AB45" s="326" t="str">
        <f ca="1">IF(ISBLANK($D$41),"",IF(VLOOKUP($D$41,INDIRECT(VLOOKUP($J45,'Crash Types &amp; Calculations'!$M$5:$N$9,2,FALSE)),VLOOKUP(AB$9,'Crash Types &amp; Calculations'!$D$5:$K$26,8,FALSE),FALSE)=1,"",VLOOKUP($D$41,INDIRECT(VLOOKUP($J45,'Crash Types &amp; Calculations'!$M$5:$N$9,2,FALSE)),VLOOKUP(AB$9,'Crash Types &amp; Calculations'!$D$5:$K$26,8,FALSE),FALSE)))</f>
        <v/>
      </c>
      <c r="AC45" s="327" t="str">
        <f ca="1">IF(ISBLANK($D$41),"",IF(VLOOKUP($D$41,INDIRECT(VLOOKUP($J45,'Crash Types &amp; Calculations'!$M$5:$N$9,2,FALSE)),VLOOKUP(AC$9,'Crash Types &amp; Calculations'!$D$5:$K$26,8,FALSE),FALSE)=1,"",VLOOKUP($D$41,INDIRECT(VLOOKUP($J45,'Crash Types &amp; Calculations'!$M$5:$N$9,2,FALSE)),VLOOKUP(AC$9,'Crash Types &amp; Calculations'!$D$5:$K$26,8,FALSE),FALSE)))</f>
        <v/>
      </c>
    </row>
    <row r="46" spans="2:29" s="318" customFormat="1" ht="17.100000000000001" customHeight="1" thickBot="1" x14ac:dyDescent="0.3">
      <c r="B46" s="1020"/>
      <c r="C46" s="1064"/>
      <c r="D46" s="534"/>
      <c r="E46" s="1071" t="s">
        <v>532</v>
      </c>
      <c r="F46" s="1072"/>
      <c r="G46" s="1073"/>
      <c r="H46" s="339">
        <v>0</v>
      </c>
      <c r="I46" s="337"/>
      <c r="J46" s="359" t="s">
        <v>0</v>
      </c>
      <c r="K46" s="129">
        <f>SUM(K41:K45)</f>
        <v>0</v>
      </c>
      <c r="L46" s="314">
        <f>SUM(L41:L45)</f>
        <v>0</v>
      </c>
      <c r="M46" s="328"/>
      <c r="N46" s="328"/>
      <c r="O46" s="328"/>
      <c r="P46" s="328"/>
      <c r="Q46" s="328"/>
      <c r="R46" s="328"/>
      <c r="S46" s="328"/>
      <c r="T46" s="328"/>
      <c r="U46" s="328"/>
      <c r="V46" s="328"/>
      <c r="W46" s="328"/>
      <c r="X46" s="328"/>
      <c r="Y46" s="448"/>
      <c r="Z46" s="328"/>
      <c r="AA46" s="448"/>
      <c r="AB46" s="328"/>
      <c r="AC46" s="344"/>
    </row>
    <row r="47" spans="2:29" s="318" customFormat="1" ht="17.100000000000001" customHeight="1" thickBot="1" x14ac:dyDescent="0.3">
      <c r="B47" s="1020"/>
      <c r="C47" s="1064"/>
      <c r="D47" s="534"/>
      <c r="E47" s="1071" t="s">
        <v>533</v>
      </c>
      <c r="F47" s="1072"/>
      <c r="G47" s="1073"/>
      <c r="H47" s="339">
        <v>0</v>
      </c>
      <c r="I47" s="212"/>
      <c r="J47" s="334"/>
      <c r="K47" s="335"/>
      <c r="L47" s="336"/>
      <c r="M47" s="333"/>
      <c r="N47" s="333"/>
      <c r="O47" s="333"/>
      <c r="P47" s="333"/>
      <c r="Q47" s="333"/>
      <c r="R47" s="333"/>
      <c r="S47" s="333"/>
      <c r="T47" s="333"/>
      <c r="U47" s="333"/>
      <c r="V47" s="333"/>
      <c r="W47" s="333"/>
      <c r="X47" s="333"/>
      <c r="Y47" s="449"/>
      <c r="Z47" s="333"/>
      <c r="AA47" s="449"/>
      <c r="AB47" s="333"/>
      <c r="AC47" s="345"/>
    </row>
    <row r="48" spans="2:29" s="318" customFormat="1" ht="17.100000000000001" customHeight="1" thickBot="1" x14ac:dyDescent="0.3">
      <c r="B48" s="1020"/>
      <c r="C48" s="1064"/>
      <c r="D48" s="534"/>
      <c r="E48" s="1016" t="s">
        <v>534</v>
      </c>
      <c r="F48" s="1017"/>
      <c r="G48" s="1018"/>
      <c r="H48" s="340">
        <v>0</v>
      </c>
      <c r="I48" s="330"/>
      <c r="J48" s="1013" t="s">
        <v>543</v>
      </c>
      <c r="K48" s="1014"/>
      <c r="L48" s="1015"/>
      <c r="M48" s="330"/>
      <c r="N48" s="330"/>
      <c r="O48" s="1057" t="s">
        <v>545</v>
      </c>
      <c r="P48" s="1058"/>
      <c r="Q48" s="1058"/>
      <c r="R48" s="1058"/>
      <c r="S48" s="1058"/>
      <c r="T48" s="1051" t="e">
        <f>J49/J52</f>
        <v>#DIV/0!</v>
      </c>
      <c r="U48" s="1052"/>
      <c r="V48" s="333"/>
      <c r="W48" s="333"/>
      <c r="X48" s="333"/>
      <c r="Y48" s="449"/>
      <c r="Z48" s="333"/>
      <c r="AA48" s="449"/>
      <c r="AB48" s="333"/>
      <c r="AC48" s="345"/>
    </row>
    <row r="49" spans="2:29" s="318" customFormat="1" ht="17.100000000000001" customHeight="1" thickBot="1" x14ac:dyDescent="0.3">
      <c r="B49" s="1020"/>
      <c r="C49" s="1064"/>
      <c r="D49" s="534"/>
      <c r="E49" s="1074" t="s">
        <v>535</v>
      </c>
      <c r="F49" s="1075"/>
      <c r="G49" s="1076"/>
      <c r="H49" s="341">
        <f>SUM(H45:H48)</f>
        <v>0</v>
      </c>
      <c r="I49" s="330"/>
      <c r="J49" s="1027">
        <f>IF(ISERROR(L46*(1+'Worksheet 1'!$D$26)*((1-(1+'Worksheet 1'!$D$26)^I41*(1+$AB$6)^(-I41))/($AB$6-'Worksheet 1'!$D$26))),IF($AB$6='Worksheet 1'!$D$26,IF(ISERROR(L46*I41),0,L46*I41),0),L46*(1+'Worksheet 1'!$D$26)*((1-(1+'Worksheet 1'!$D$26)^I41*(1+$AB$6)^(-I41))/($AB$6-'Worksheet 1'!$D$26)))</f>
        <v>0</v>
      </c>
      <c r="K49" s="1028"/>
      <c r="L49" s="1029"/>
      <c r="M49" s="330"/>
      <c r="N49" s="333"/>
      <c r="O49" s="1059"/>
      <c r="P49" s="1060"/>
      <c r="Q49" s="1060"/>
      <c r="R49" s="1060"/>
      <c r="S49" s="1060"/>
      <c r="T49" s="1053"/>
      <c r="U49" s="1054"/>
      <c r="V49" s="333"/>
      <c r="W49" s="333"/>
      <c r="X49" s="333"/>
      <c r="Y49" s="449"/>
      <c r="Z49" s="333"/>
      <c r="AA49" s="449"/>
      <c r="AB49" s="333"/>
      <c r="AC49" s="345"/>
    </row>
    <row r="50" spans="2:29" s="318" customFormat="1" ht="9" customHeight="1" thickBot="1" x14ac:dyDescent="0.3">
      <c r="B50" s="1020"/>
      <c r="C50" s="1064"/>
      <c r="D50" s="534"/>
      <c r="E50" s="343"/>
      <c r="F50" s="343"/>
      <c r="G50" s="343"/>
      <c r="H50" s="343"/>
      <c r="I50" s="330"/>
      <c r="J50" s="330"/>
      <c r="K50" s="330"/>
      <c r="L50" s="330"/>
      <c r="M50" s="330"/>
      <c r="N50" s="333"/>
      <c r="O50" s="1061"/>
      <c r="P50" s="1062"/>
      <c r="Q50" s="1062"/>
      <c r="R50" s="1062"/>
      <c r="S50" s="1062"/>
      <c r="T50" s="1055"/>
      <c r="U50" s="1056"/>
      <c r="V50" s="333"/>
      <c r="W50" s="333"/>
      <c r="X50" s="333"/>
      <c r="Y50" s="449"/>
      <c r="Z50" s="333"/>
      <c r="AA50" s="449"/>
      <c r="AB50" s="333"/>
      <c r="AC50" s="345"/>
    </row>
    <row r="51" spans="2:29" s="318" customFormat="1" ht="17.100000000000001" customHeight="1" thickBot="1" x14ac:dyDescent="0.3">
      <c r="B51" s="1020"/>
      <c r="C51" s="1064"/>
      <c r="D51" s="534"/>
      <c r="E51" s="1066" t="s">
        <v>536</v>
      </c>
      <c r="F51" s="1067"/>
      <c r="G51" s="1068"/>
      <c r="H51" s="342">
        <v>0</v>
      </c>
      <c r="I51" s="330"/>
      <c r="J51" s="1013" t="s">
        <v>544</v>
      </c>
      <c r="K51" s="1014"/>
      <c r="L51" s="1015"/>
      <c r="M51" s="330"/>
      <c r="N51" s="333"/>
      <c r="O51" s="333"/>
      <c r="P51" s="333"/>
      <c r="Q51" s="333"/>
      <c r="R51" s="333"/>
      <c r="S51" s="333"/>
      <c r="T51" s="333"/>
      <c r="U51" s="333"/>
      <c r="V51" s="333"/>
      <c r="W51" s="333"/>
      <c r="X51" s="333"/>
      <c r="Y51" s="449"/>
      <c r="Z51" s="333"/>
      <c r="AA51" s="449"/>
      <c r="AB51" s="333"/>
      <c r="AC51" s="345"/>
    </row>
    <row r="52" spans="2:29" s="318" customFormat="1" ht="17.100000000000001" customHeight="1" thickBot="1" x14ac:dyDescent="0.3">
      <c r="B52" s="1020"/>
      <c r="C52" s="1064"/>
      <c r="D52" s="534"/>
      <c r="E52" s="330"/>
      <c r="F52" s="330"/>
      <c r="G52" s="330"/>
      <c r="H52" s="330"/>
      <c r="I52" s="330"/>
      <c r="J52" s="1027">
        <f>IF(ISERROR(SUM(H45:H48)+H51*((1+$AB$6)^I41-1)/($AB$6*(1+$AB$6)^I41)),0,SUM(H45:H48)+H51*((1+$AB$6)^I41-1)/($AB$6*(1+$AB$6)^I41))</f>
        <v>0</v>
      </c>
      <c r="K52" s="1028"/>
      <c r="L52" s="1029"/>
      <c r="M52" s="330"/>
      <c r="N52" s="333"/>
      <c r="O52" s="333"/>
      <c r="P52" s="333"/>
      <c r="Q52" s="333"/>
      <c r="R52" s="333"/>
      <c r="S52" s="333"/>
      <c r="T52" s="333"/>
      <c r="U52" s="333"/>
      <c r="V52" s="333"/>
      <c r="W52" s="333"/>
      <c r="X52" s="333"/>
      <c r="Y52" s="449"/>
      <c r="Z52" s="333"/>
      <c r="AA52" s="449"/>
      <c r="AB52" s="333"/>
      <c r="AC52" s="345"/>
    </row>
    <row r="53" spans="2:29" s="318" customFormat="1" ht="9" customHeight="1" thickBot="1" x14ac:dyDescent="0.3">
      <c r="B53" s="1022"/>
      <c r="C53" s="1065"/>
      <c r="D53" s="306"/>
      <c r="E53" s="332"/>
      <c r="F53" s="332"/>
      <c r="G53" s="332"/>
      <c r="H53" s="332"/>
      <c r="I53" s="332"/>
      <c r="J53" s="332"/>
      <c r="K53" s="332"/>
      <c r="L53" s="332"/>
      <c r="M53" s="332"/>
      <c r="N53" s="329"/>
      <c r="O53" s="329"/>
      <c r="P53" s="329"/>
      <c r="Q53" s="329"/>
      <c r="R53" s="329"/>
      <c r="S53" s="329"/>
      <c r="T53" s="329"/>
      <c r="U53" s="329"/>
      <c r="V53" s="329"/>
      <c r="W53" s="329"/>
      <c r="X53" s="329"/>
      <c r="Y53" s="452"/>
      <c r="Z53" s="329"/>
      <c r="AA53" s="452"/>
      <c r="AB53" s="329"/>
      <c r="AC53" s="346"/>
    </row>
    <row r="54" spans="2:29" s="318" customFormat="1" ht="17.100000000000001" customHeight="1" thickBot="1" x14ac:dyDescent="0.3">
      <c r="B54" s="1002" t="s">
        <v>591</v>
      </c>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4"/>
    </row>
    <row r="55" spans="2:29" ht="15.75" customHeight="1" x14ac:dyDescent="0.3">
      <c r="B55" s="1107" t="s">
        <v>99</v>
      </c>
      <c r="C55" s="1108"/>
      <c r="D55" s="1108"/>
      <c r="E55" s="1108"/>
      <c r="F55" s="1108"/>
      <c r="G55" s="1108"/>
      <c r="H55" s="1108"/>
      <c r="I55" s="1108"/>
      <c r="J55" s="1108"/>
      <c r="K55" s="1108"/>
      <c r="L55" s="1108"/>
      <c r="M55" s="1108"/>
      <c r="N55" s="1108"/>
      <c r="O55" s="1108"/>
      <c r="P55" s="1108"/>
      <c r="Q55" s="1108"/>
      <c r="R55" s="1108"/>
      <c r="S55" s="1108"/>
      <c r="T55" s="1108"/>
      <c r="U55" s="657"/>
      <c r="V55" s="657"/>
      <c r="W55" s="657"/>
      <c r="X55" s="657"/>
      <c r="Y55" s="657"/>
      <c r="Z55" s="657"/>
      <c r="AA55" s="658"/>
      <c r="AB55" s="658"/>
      <c r="AC55" s="659"/>
    </row>
    <row r="56" spans="2:29" ht="15.75" customHeight="1" x14ac:dyDescent="0.3">
      <c r="B56" s="1109" t="s">
        <v>894</v>
      </c>
      <c r="C56" s="1110"/>
      <c r="D56" s="1110"/>
      <c r="E56" s="1110"/>
      <c r="F56" s="1110"/>
      <c r="G56" s="1110"/>
      <c r="H56" s="1110"/>
      <c r="I56" s="1113" t="s">
        <v>43</v>
      </c>
      <c r="J56" s="1113"/>
      <c r="K56" s="1113"/>
      <c r="L56" s="1113"/>
      <c r="M56" s="655"/>
      <c r="N56" s="655"/>
      <c r="O56" s="655"/>
      <c r="P56" s="655"/>
      <c r="Q56" s="655"/>
      <c r="R56" s="655"/>
      <c r="S56" s="655"/>
      <c r="T56" s="655"/>
      <c r="U56" s="656"/>
      <c r="V56" s="656"/>
      <c r="W56" s="656"/>
      <c r="X56" s="656"/>
      <c r="Y56" s="656"/>
      <c r="Z56" s="656"/>
      <c r="AA56" s="587"/>
      <c r="AB56" s="587"/>
      <c r="AC56" s="588"/>
    </row>
    <row r="57" spans="2:29" ht="15.75" customHeight="1" thickBot="1" x14ac:dyDescent="0.35">
      <c r="B57" s="1111" t="s">
        <v>100</v>
      </c>
      <c r="C57" s="1112"/>
      <c r="D57" s="1112"/>
      <c r="E57" s="1112"/>
      <c r="F57" s="1112"/>
      <c r="G57" s="1112"/>
      <c r="H57" s="1112"/>
      <c r="I57" s="1114" t="s">
        <v>44</v>
      </c>
      <c r="J57" s="1114"/>
      <c r="K57" s="1114"/>
      <c r="L57" s="1114"/>
      <c r="M57" s="502"/>
      <c r="N57" s="502"/>
      <c r="O57" s="502"/>
      <c r="P57" s="502"/>
      <c r="Q57" s="502"/>
      <c r="R57" s="502"/>
      <c r="S57" s="660"/>
      <c r="T57" s="660"/>
      <c r="U57" s="661"/>
      <c r="V57" s="661"/>
      <c r="W57" s="661"/>
      <c r="X57" s="661"/>
      <c r="Y57" s="661"/>
      <c r="Z57" s="661"/>
      <c r="AA57" s="502"/>
      <c r="AB57" s="502"/>
      <c r="AC57" s="590"/>
    </row>
    <row r="58" spans="2:29" ht="15.75" customHeight="1" x14ac:dyDescent="0.3">
      <c r="B58" s="37"/>
      <c r="C58" s="37"/>
      <c r="D58" s="37"/>
      <c r="E58" s="37"/>
      <c r="F58" s="37"/>
      <c r="G58" s="37"/>
      <c r="H58" s="37"/>
      <c r="I58" s="37"/>
      <c r="J58" s="37"/>
      <c r="K58" s="37"/>
      <c r="L58" s="37"/>
      <c r="M58" s="37"/>
      <c r="N58" s="37"/>
      <c r="O58" s="37"/>
      <c r="P58" s="37"/>
      <c r="Q58" s="38"/>
      <c r="R58" s="39"/>
      <c r="S58" s="40"/>
      <c r="T58" s="41"/>
      <c r="U58" s="40"/>
      <c r="V58" s="40"/>
      <c r="W58" s="40"/>
      <c r="X58" s="40"/>
      <c r="Y58" s="40"/>
      <c r="Z58" s="40"/>
    </row>
    <row r="59" spans="2:29" ht="15.75" customHeight="1" x14ac:dyDescent="0.25">
      <c r="B59" s="42"/>
      <c r="C59" s="42"/>
      <c r="D59" s="42"/>
      <c r="E59" s="42"/>
      <c r="F59" s="42"/>
      <c r="G59" s="42"/>
      <c r="H59" s="42"/>
      <c r="I59" s="42"/>
      <c r="J59" s="42"/>
      <c r="K59" s="42"/>
      <c r="L59" s="42"/>
      <c r="M59" s="42"/>
      <c r="N59" s="42"/>
      <c r="O59" s="42"/>
      <c r="P59" s="42"/>
      <c r="Q59" s="43"/>
      <c r="R59" s="43"/>
      <c r="S59" s="43"/>
      <c r="T59" s="43"/>
      <c r="U59" s="43"/>
      <c r="V59" s="43"/>
      <c r="W59" s="43"/>
      <c r="X59" s="43"/>
      <c r="Y59" s="43"/>
      <c r="Z59" s="43"/>
    </row>
    <row r="60" spans="2:29" ht="15.75" x14ac:dyDescent="0.25">
      <c r="B60" s="33"/>
      <c r="C60" s="33"/>
      <c r="D60" s="33"/>
      <c r="E60" s="33"/>
      <c r="F60" s="33"/>
      <c r="G60" s="33"/>
      <c r="H60" s="33"/>
      <c r="I60" s="29"/>
      <c r="J60" s="29"/>
      <c r="K60" s="29"/>
      <c r="L60" s="29"/>
      <c r="M60" s="29"/>
      <c r="N60" s="29"/>
      <c r="O60" s="29"/>
      <c r="P60" s="29"/>
      <c r="Q60" s="34"/>
      <c r="R60" s="34"/>
      <c r="S60" s="34"/>
      <c r="T60" s="34"/>
      <c r="U60" s="34"/>
      <c r="V60" s="34"/>
      <c r="W60" s="34"/>
      <c r="X60" s="34"/>
      <c r="Y60" s="34"/>
      <c r="Z60" s="34"/>
    </row>
    <row r="61" spans="2:29" ht="15.75" x14ac:dyDescent="0.25">
      <c r="B61" s="33"/>
      <c r="C61" s="33"/>
      <c r="D61" s="33"/>
      <c r="E61" s="33"/>
      <c r="F61" s="33"/>
      <c r="G61" s="33"/>
      <c r="H61" s="30"/>
      <c r="I61" s="29"/>
      <c r="J61" s="29"/>
      <c r="K61" s="29"/>
      <c r="L61" s="29"/>
      <c r="M61" s="29"/>
      <c r="N61" s="29"/>
      <c r="O61" s="29"/>
      <c r="P61" s="29"/>
      <c r="Q61" s="29"/>
      <c r="R61" s="29"/>
      <c r="S61" s="34"/>
      <c r="T61" s="34"/>
      <c r="U61" s="34"/>
      <c r="V61" s="34"/>
      <c r="W61" s="34"/>
      <c r="X61" s="34"/>
      <c r="Y61" s="34"/>
      <c r="Z61" s="34"/>
    </row>
    <row r="62" spans="2:29" ht="15.75" x14ac:dyDescent="0.25">
      <c r="B62" s="33"/>
      <c r="C62" s="33"/>
      <c r="D62" s="33"/>
      <c r="E62" s="33"/>
      <c r="F62" s="33"/>
      <c r="G62" s="33"/>
      <c r="H62" s="30"/>
      <c r="I62" s="29"/>
      <c r="J62" s="29"/>
      <c r="K62" s="29"/>
      <c r="L62" s="29"/>
      <c r="M62" s="29"/>
      <c r="N62" s="29"/>
      <c r="O62" s="29"/>
      <c r="P62" s="29"/>
      <c r="Q62" s="29"/>
      <c r="R62" s="29"/>
      <c r="S62" s="34"/>
      <c r="T62" s="34"/>
      <c r="U62" s="34"/>
      <c r="V62" s="34"/>
      <c r="W62" s="34"/>
      <c r="X62" s="34"/>
      <c r="Y62" s="34"/>
      <c r="Z62" s="34"/>
    </row>
    <row r="63" spans="2:29" ht="15.75" x14ac:dyDescent="0.25">
      <c r="B63" s="33"/>
      <c r="C63" s="33"/>
      <c r="D63" s="33"/>
      <c r="E63" s="33"/>
      <c r="F63" s="33"/>
      <c r="G63" s="33"/>
      <c r="H63" s="30"/>
      <c r="I63" s="29"/>
      <c r="J63" s="29"/>
      <c r="K63" s="29"/>
      <c r="L63" s="29"/>
      <c r="M63" s="29"/>
      <c r="N63" s="29"/>
      <c r="O63" s="29"/>
      <c r="P63" s="29"/>
      <c r="Q63" s="29"/>
      <c r="R63" s="29"/>
      <c r="S63" s="34"/>
      <c r="T63" s="34"/>
      <c r="U63" s="34"/>
      <c r="V63" s="34"/>
      <c r="W63" s="34"/>
      <c r="X63" s="34"/>
      <c r="Y63" s="34"/>
      <c r="Z63" s="34"/>
    </row>
    <row r="64" spans="2:29" ht="15.75" x14ac:dyDescent="0.25">
      <c r="B64" s="33"/>
      <c r="C64" s="33"/>
      <c r="D64" s="33"/>
      <c r="E64" s="33"/>
      <c r="F64" s="33"/>
      <c r="G64" s="33"/>
      <c r="H64" s="30"/>
      <c r="I64" s="29"/>
      <c r="J64" s="29"/>
      <c r="K64" s="29"/>
      <c r="L64" s="29"/>
      <c r="M64" s="29"/>
      <c r="N64" s="29"/>
      <c r="O64" s="29"/>
      <c r="P64" s="29"/>
      <c r="Q64" s="29"/>
      <c r="R64" s="29"/>
      <c r="S64" s="43"/>
      <c r="T64" s="43"/>
      <c r="U64" s="43"/>
      <c r="V64" s="43"/>
      <c r="W64" s="43"/>
      <c r="X64" s="43"/>
      <c r="Y64" s="43"/>
      <c r="Z64" s="43"/>
    </row>
    <row r="65" spans="2:26" ht="15.75" x14ac:dyDescent="0.25">
      <c r="B65" s="56"/>
      <c r="C65" s="56"/>
      <c r="D65" s="56"/>
      <c r="E65" s="56"/>
      <c r="F65" s="56"/>
      <c r="G65" s="56"/>
      <c r="H65" s="32"/>
      <c r="I65" s="29"/>
      <c r="J65" s="29"/>
      <c r="K65" s="29"/>
      <c r="L65" s="29"/>
      <c r="M65" s="29"/>
      <c r="N65" s="29"/>
      <c r="O65" s="29"/>
      <c r="P65" s="29"/>
      <c r="Q65" s="29"/>
      <c r="R65" s="29"/>
      <c r="S65" s="34"/>
      <c r="T65" s="34"/>
      <c r="U65" s="34"/>
      <c r="V65" s="34"/>
      <c r="W65" s="34"/>
      <c r="X65" s="34"/>
      <c r="Y65" s="34"/>
      <c r="Z65" s="34"/>
    </row>
    <row r="66" spans="2:26" ht="15.75" x14ac:dyDescent="0.25">
      <c r="B66" s="56"/>
      <c r="C66" s="56"/>
      <c r="D66" s="56"/>
      <c r="E66" s="56"/>
      <c r="F66" s="56"/>
      <c r="G66" s="56"/>
      <c r="H66" s="56"/>
      <c r="I66" s="56"/>
      <c r="J66" s="56"/>
      <c r="K66" s="56"/>
      <c r="L66" s="56"/>
      <c r="M66" s="56"/>
      <c r="N66" s="56"/>
      <c r="O66" s="56"/>
      <c r="P66" s="56"/>
      <c r="Q66" s="56"/>
      <c r="R66" s="56"/>
      <c r="S66" s="29"/>
      <c r="T66" s="29"/>
      <c r="U66" s="10"/>
      <c r="V66" s="31"/>
      <c r="W66" s="31"/>
      <c r="X66" s="31"/>
      <c r="Y66" s="31"/>
      <c r="Z66" s="11"/>
    </row>
    <row r="67" spans="2:26" ht="15.75" x14ac:dyDescent="0.25">
      <c r="B67" s="27"/>
      <c r="C67" s="27"/>
      <c r="D67" s="27"/>
      <c r="E67" s="27"/>
      <c r="F67" s="27"/>
      <c r="G67" s="27"/>
      <c r="H67" s="27"/>
      <c r="I67" s="27"/>
      <c r="J67" s="27"/>
      <c r="K67" s="27"/>
      <c r="L67" s="27"/>
      <c r="M67" s="27"/>
      <c r="N67" s="27"/>
      <c r="O67" s="27"/>
      <c r="P67" s="27"/>
      <c r="Q67" s="27"/>
      <c r="R67" s="27"/>
      <c r="S67" s="27"/>
      <c r="T67" s="12"/>
      <c r="U67" s="12"/>
      <c r="V67" s="13" t="s">
        <v>25</v>
      </c>
      <c r="W67" s="13"/>
      <c r="X67" s="13"/>
      <c r="Y67" s="13"/>
      <c r="Z67" s="14" t="str">
        <f>IF(ISERROR(Z65/Z66)," ",Z65/Z66)</f>
        <v xml:space="preserve"> </v>
      </c>
    </row>
    <row r="68" spans="2:26" x14ac:dyDescent="0.2">
      <c r="B68" s="12"/>
      <c r="C68" s="12"/>
      <c r="D68" s="12"/>
      <c r="E68" s="12"/>
      <c r="F68" s="12"/>
      <c r="G68" s="12"/>
      <c r="H68" s="12"/>
      <c r="I68" s="12"/>
      <c r="J68" s="12"/>
      <c r="K68" s="12"/>
      <c r="L68" s="12"/>
      <c r="M68" s="12"/>
      <c r="N68" s="12"/>
      <c r="O68" s="12"/>
      <c r="P68" s="12"/>
      <c r="Q68" s="12"/>
      <c r="R68" s="12"/>
      <c r="S68" s="12"/>
      <c r="T68" s="12"/>
      <c r="U68" s="12"/>
      <c r="V68" s="12"/>
      <c r="W68" s="12"/>
      <c r="X68" s="12"/>
      <c r="Y68" s="12"/>
      <c r="Z68" s="16"/>
    </row>
  </sheetData>
  <sheetProtection algorithmName="SHA-512" hashValue="wo5XB/bjioQ2gHhbwYjBsEVn7EzFjISXpqm/mb3i/m/CVrgnUOfz4nmvpklQEJvT6TlQqLdnY5Mju8Dm8stpcg==" saltValue="L8fP/tNurugsimUIuwIT/g==" spinCount="100000" sheet="1" insertHyperlinks="0"/>
  <dataConsolidate link="1"/>
  <mergeCells count="97">
    <mergeCell ref="B55:T55"/>
    <mergeCell ref="B56:H56"/>
    <mergeCell ref="I56:L56"/>
    <mergeCell ref="B57:H57"/>
    <mergeCell ref="I57:L57"/>
    <mergeCell ref="B3:Y3"/>
    <mergeCell ref="M8:AC8"/>
    <mergeCell ref="E51:G51"/>
    <mergeCell ref="J51:L51"/>
    <mergeCell ref="E37:G37"/>
    <mergeCell ref="J37:L37"/>
    <mergeCell ref="J38:L38"/>
    <mergeCell ref="E47:G47"/>
    <mergeCell ref="E34:G34"/>
    <mergeCell ref="J34:L34"/>
    <mergeCell ref="O34:S36"/>
    <mergeCell ref="T34:U36"/>
    <mergeCell ref="E35:G35"/>
    <mergeCell ref="J35:L35"/>
    <mergeCell ref="D27:H28"/>
    <mergeCell ref="E30:H30"/>
    <mergeCell ref="B54:AC54"/>
    <mergeCell ref="E48:G48"/>
    <mergeCell ref="J48:L48"/>
    <mergeCell ref="O48:S50"/>
    <mergeCell ref="T48:U50"/>
    <mergeCell ref="E49:G49"/>
    <mergeCell ref="J49:L49"/>
    <mergeCell ref="C41:C53"/>
    <mergeCell ref="D41:H42"/>
    <mergeCell ref="I41:I42"/>
    <mergeCell ref="E44:H44"/>
    <mergeCell ref="E45:G45"/>
    <mergeCell ref="E46:G46"/>
    <mergeCell ref="B8:B53"/>
    <mergeCell ref="J52:L52"/>
    <mergeCell ref="E21:G21"/>
    <mergeCell ref="AC9:AC12"/>
    <mergeCell ref="C13:C25"/>
    <mergeCell ref="D13:H14"/>
    <mergeCell ref="I13:I14"/>
    <mergeCell ref="E16:H16"/>
    <mergeCell ref="E17:G17"/>
    <mergeCell ref="E18:G18"/>
    <mergeCell ref="E19:G19"/>
    <mergeCell ref="T9:T12"/>
    <mergeCell ref="U9:U12"/>
    <mergeCell ref="V9:V12"/>
    <mergeCell ref="W9:W12"/>
    <mergeCell ref="Y9:Y12"/>
    <mergeCell ref="Z9:Z12"/>
    <mergeCell ref="O20:S22"/>
    <mergeCell ref="T20:U22"/>
    <mergeCell ref="AA9:AA12"/>
    <mergeCell ref="AB9:AB12"/>
    <mergeCell ref="P9:P12"/>
    <mergeCell ref="Q9:Q12"/>
    <mergeCell ref="R9:R12"/>
    <mergeCell ref="S9:S12"/>
    <mergeCell ref="C27:C39"/>
    <mergeCell ref="L8:L12"/>
    <mergeCell ref="C8:C12"/>
    <mergeCell ref="D8:H12"/>
    <mergeCell ref="I8:I12"/>
    <mergeCell ref="J8:J12"/>
    <mergeCell ref="K8:K12"/>
    <mergeCell ref="E31:G31"/>
    <mergeCell ref="E32:G32"/>
    <mergeCell ref="E33:G33"/>
    <mergeCell ref="J21:L21"/>
    <mergeCell ref="E23:G23"/>
    <mergeCell ref="J23:L23"/>
    <mergeCell ref="I27:I28"/>
    <mergeCell ref="J24:L24"/>
    <mergeCell ref="W6:X6"/>
    <mergeCell ref="Y6:Z6"/>
    <mergeCell ref="E20:G20"/>
    <mergeCell ref="J20:L20"/>
    <mergeCell ref="M9:M12"/>
    <mergeCell ref="N9:N12"/>
    <mergeCell ref="O9:O12"/>
    <mergeCell ref="AB4:AC5"/>
    <mergeCell ref="AB6:AC6"/>
    <mergeCell ref="Q4:Z4"/>
    <mergeCell ref="X9:X12"/>
    <mergeCell ref="B1:Y2"/>
    <mergeCell ref="B7:AC7"/>
    <mergeCell ref="Z1:AC3"/>
    <mergeCell ref="C4:G4"/>
    <mergeCell ref="Q5:R5"/>
    <mergeCell ref="S5:T5"/>
    <mergeCell ref="U5:V5"/>
    <mergeCell ref="W5:X5"/>
    <mergeCell ref="Y5:Z5"/>
    <mergeCell ref="Q6:R6"/>
    <mergeCell ref="S6:T6"/>
    <mergeCell ref="U6:V6"/>
  </mergeCells>
  <conditionalFormatting sqref="B3:Y3">
    <cfRule type="cellIs" dxfId="55" priority="15" operator="equal">
      <formula>"Do not use or print this page, unless you are proposing more than 3 Countermeasures or Improvement Actions."</formula>
    </cfRule>
  </conditionalFormatting>
  <conditionalFormatting sqref="AA9:AC12">
    <cfRule type="cellIs" dxfId="54" priority="13" operator="equal">
      <formula>0</formula>
    </cfRule>
  </conditionalFormatting>
  <conditionalFormatting sqref="X13:AC17 D18:AC25 I13:W14 D15:W17">
    <cfRule type="expression" dxfId="53" priority="12">
      <formula>$H$4&lt;4</formula>
    </cfRule>
  </conditionalFormatting>
  <conditionalFormatting sqref="D29:AC39 I27:AC28">
    <cfRule type="expression" dxfId="52" priority="11">
      <formula>$H$4&lt;5</formula>
    </cfRule>
  </conditionalFormatting>
  <conditionalFormatting sqref="D43:AC53 I41:AC42">
    <cfRule type="expression" dxfId="51" priority="10">
      <formula>$H$4&lt;6</formula>
    </cfRule>
  </conditionalFormatting>
  <conditionalFormatting sqref="D13:H14">
    <cfRule type="expression" priority="5" stopIfTrue="1">
      <formula>ISBLANK($D13)</formula>
    </cfRule>
    <cfRule type="expression" dxfId="50" priority="6">
      <formula>ISERROR(MATCH($D13,CounterMeasures,0))</formula>
    </cfRule>
  </conditionalFormatting>
  <conditionalFormatting sqref="D27:H28">
    <cfRule type="expression" priority="3" stopIfTrue="1">
      <formula>ISBLANK($D27)</formula>
    </cfRule>
    <cfRule type="expression" dxfId="49" priority="4">
      <formula>ISERROR(MATCH($D27,CounterMeasures,0))</formula>
    </cfRule>
  </conditionalFormatting>
  <conditionalFormatting sqref="D41:H42">
    <cfRule type="expression" priority="1" stopIfTrue="1">
      <formula>ISBLANK($D41)</formula>
    </cfRule>
    <cfRule type="expression" dxfId="48" priority="2">
      <formula>ISERROR(MATCH($D41,CounterMeasures,0))</formula>
    </cfRule>
  </conditionalFormatting>
  <dataValidations count="7">
    <dataValidation type="list" allowBlank="1" showInputMessage="1" showErrorMessage="1" promptTitle="Improvement Description:" prompt="Using the drop-down list, select the proposed countermeasure / improvement. Up to six (6) countermeasures can be selected. Enter the first three (3) on 'Worksheet 2a' and any additional countermeasures on 'Worksheet 2b'." sqref="D13:H14 D27:H28 D41:H42" xr:uid="{CEDC3B36-2B02-446C-8281-20135FB13469}">
      <formula1>CounterMeasures</formula1>
    </dataValidation>
    <dataValidation allowBlank="1" showInputMessage="1" promptTitle="No. of Countermeasures:" prompt="Value can be edited on 'Worksheet 2a'." sqref="H4" xr:uid="{22A29A5F-2908-4649-94E7-D0F515C18212}"/>
    <dataValidation allowBlank="1" showInputMessage="1" showErrorMessage="1" promptTitle="Annual Maintenance Cost" prompt="Enter the estimated annual maintenance cost for the proposed countermeasure." sqref="H23 H37 H51" xr:uid="{F0F58745-DD07-4686-8751-FBBE12C91470}"/>
    <dataValidation allowBlank="1" showInputMessage="1" showErrorMessage="1" promptTitle="Construction &amp; CE&amp;I Cost" prompt="Enter the estimated construction and CE&amp;I costs for the proposed countermeasure." sqref="H20 H34 H48" xr:uid="{1D178FD0-2155-42AE-A8A6-608B656E5322}"/>
    <dataValidation allowBlank="1" showInputMessage="1" showErrorMessage="1" promptTitle="Utility Relocation Cost" prompt="Enter the estimated utility relocation (UT) costs for the proposed countermeasure." sqref="H19 H33 H47" xr:uid="{61F0B3E3-F27F-4DFF-BCAC-D8C926F1DAF8}"/>
    <dataValidation allowBlank="1" showInputMessage="1" showErrorMessage="1" promptTitle="Right-of-Way Cost" prompt="Enter the estimated right-of-way (RW) acquisition costs for the proposed countermeasure." sqref="H18 H32 H46" xr:uid="{95D87E07-715C-4C3A-A4C6-9E10AF59BD21}"/>
    <dataValidation allowBlank="1" showInputMessage="1" showErrorMessage="1" promptTitle="Preliminary Engineering Cost" prompt="Enter the estimated Preliminary Engineering (PE - environmental study/documentation, surveying (if required) and design) cost for the proposed countermeasure." sqref="H17 H31 H45" xr:uid="{DFC64F7D-05EA-43F0-982D-39649D8700B2}"/>
  </dataValidations>
  <hyperlinks>
    <hyperlink ref="I56" r:id="rId1" xr:uid="{C2053E19-977A-47B9-9F68-E4362E7BDC73}"/>
    <hyperlink ref="I57" r:id="rId2" xr:uid="{AFEAEE6E-A23A-49B3-9B2F-56C4FBE2855B}"/>
  </hyperlinks>
  <printOptions horizontalCentered="1"/>
  <pageMargins left="0.25" right="0.25" top="0.75" bottom="0.75" header="0.3" footer="0.3"/>
  <pageSetup scale="54" orientation="landscape"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F3D1-FA44-4828-864A-2DF0FD2380D1}">
  <sheetPr codeName="Sheet13">
    <tabColor theme="3" tint="0.59999389629810485"/>
    <pageSetUpPr fitToPage="1"/>
  </sheetPr>
  <dimension ref="B1:R57"/>
  <sheetViews>
    <sheetView workbookViewId="0">
      <selection activeCell="T4" sqref="T4"/>
    </sheetView>
  </sheetViews>
  <sheetFormatPr defaultRowHeight="12.75" x14ac:dyDescent="0.2"/>
  <cols>
    <col min="1" max="1" width="4.5703125" customWidth="1"/>
    <col min="2" max="2" width="4.7109375" customWidth="1"/>
    <col min="3" max="3" width="9.85546875" customWidth="1"/>
    <col min="4" max="5" width="18" customWidth="1"/>
    <col min="6" max="7" width="12.7109375" customWidth="1"/>
    <col min="8" max="8" width="4.7109375" customWidth="1"/>
    <col min="9" max="9" width="8.5703125" customWidth="1"/>
    <col min="10" max="10" width="9.7109375" customWidth="1"/>
    <col min="11" max="12" width="12.7109375" customWidth="1"/>
    <col min="13" max="13" width="18" customWidth="1"/>
    <col min="14" max="14" width="4.7109375" customWidth="1"/>
    <col min="15" max="17" width="13.7109375" customWidth="1"/>
    <col min="18" max="18" width="12.7109375" customWidth="1"/>
  </cols>
  <sheetData>
    <row r="1" spans="2:18" ht="21.75" customHeight="1" x14ac:dyDescent="0.2">
      <c r="B1" s="764" t="s">
        <v>901</v>
      </c>
      <c r="C1" s="765"/>
      <c r="D1" s="765"/>
      <c r="E1" s="765"/>
      <c r="F1" s="765"/>
      <c r="G1" s="765"/>
      <c r="H1" s="765"/>
      <c r="I1" s="765"/>
      <c r="J1" s="765"/>
      <c r="K1" s="765"/>
      <c r="L1" s="765"/>
      <c r="M1" s="765"/>
      <c r="N1" s="765"/>
      <c r="O1" s="765"/>
      <c r="P1" s="765"/>
      <c r="Q1" s="1101"/>
      <c r="R1" s="1102"/>
    </row>
    <row r="2" spans="2:18" ht="21.75" customHeight="1" x14ac:dyDescent="0.2">
      <c r="B2" s="742"/>
      <c r="C2" s="743"/>
      <c r="D2" s="743"/>
      <c r="E2" s="743"/>
      <c r="F2" s="743"/>
      <c r="G2" s="743"/>
      <c r="H2" s="743"/>
      <c r="I2" s="743"/>
      <c r="J2" s="743"/>
      <c r="K2" s="743"/>
      <c r="L2" s="743"/>
      <c r="M2" s="743"/>
      <c r="N2" s="743"/>
      <c r="O2" s="743"/>
      <c r="P2" s="743"/>
      <c r="Q2" s="1103"/>
      <c r="R2" s="1104"/>
    </row>
    <row r="3" spans="2:18" ht="21.75" customHeight="1" thickBot="1" x14ac:dyDescent="0.25">
      <c r="B3" s="1094" t="str">
        <f>"Page "&amp;IF('Worksheet 2a'!$H$4&gt;3,4,3)&amp;" of "&amp;IF('Worksheet 2a'!$H$4&gt;3,4,3)</f>
        <v>Page 3 of 3</v>
      </c>
      <c r="C3" s="1095"/>
      <c r="D3" s="1095"/>
      <c r="E3" s="1095"/>
      <c r="F3" s="1095"/>
      <c r="G3" s="1095"/>
      <c r="H3" s="1095"/>
      <c r="I3" s="1095"/>
      <c r="J3" s="1095"/>
      <c r="K3" s="1095"/>
      <c r="L3" s="1095"/>
      <c r="M3" s="1095"/>
      <c r="N3" s="1095"/>
      <c r="O3" s="1095"/>
      <c r="P3" s="1095"/>
      <c r="Q3" s="1105"/>
      <c r="R3" s="1106"/>
    </row>
    <row r="4" spans="2:18" s="318" customFormat="1" ht="17.100000000000001" customHeight="1" x14ac:dyDescent="0.25">
      <c r="B4" s="1136" t="s">
        <v>559</v>
      </c>
      <c r="C4" s="1137"/>
      <c r="D4" s="1137"/>
      <c r="E4" s="1137"/>
      <c r="F4" s="1137"/>
      <c r="G4" s="1137"/>
      <c r="H4" s="1137"/>
      <c r="I4" s="1137"/>
      <c r="J4" s="1137"/>
      <c r="K4" s="1137"/>
      <c r="L4" s="1137"/>
      <c r="M4" s="1137"/>
      <c r="N4" s="1137"/>
      <c r="O4" s="1137"/>
      <c r="P4" s="1137"/>
      <c r="Q4" s="1137"/>
      <c r="R4" s="1138"/>
    </row>
    <row r="5" spans="2:18" s="318" customFormat="1" ht="17.100000000000001" customHeight="1" thickBot="1" x14ac:dyDescent="0.3">
      <c r="B5" s="365"/>
      <c r="C5" s="366"/>
      <c r="D5" s="366"/>
      <c r="E5" s="366"/>
      <c r="F5" s="366"/>
      <c r="G5" s="366"/>
      <c r="H5" s="366"/>
      <c r="I5" s="366"/>
      <c r="J5" s="366"/>
      <c r="K5" s="366"/>
      <c r="L5" s="366"/>
      <c r="M5" s="366"/>
      <c r="N5" s="366"/>
      <c r="O5" s="366"/>
      <c r="P5" s="366"/>
      <c r="Q5" s="366"/>
      <c r="R5" s="367"/>
    </row>
    <row r="6" spans="2:18" s="318" customFormat="1" ht="16.5" thickBot="1" x14ac:dyDescent="0.3">
      <c r="B6" s="365"/>
      <c r="C6" s="1153" t="s">
        <v>557</v>
      </c>
      <c r="D6" s="1154"/>
      <c r="E6" s="1154"/>
      <c r="F6" s="1154"/>
      <c r="G6" s="1154"/>
      <c r="H6" s="1154"/>
      <c r="I6" s="1154"/>
      <c r="J6" s="1154"/>
      <c r="K6" s="1154"/>
      <c r="L6" s="1155"/>
      <c r="M6" s="506"/>
      <c r="N6" s="506"/>
      <c r="O6" s="366"/>
      <c r="P6" s="366"/>
      <c r="Q6" s="366"/>
      <c r="R6" s="367"/>
    </row>
    <row r="7" spans="2:18" s="318" customFormat="1" ht="17.100000000000001" customHeight="1" x14ac:dyDescent="0.25">
      <c r="B7" s="365"/>
      <c r="C7" s="368">
        <v>1</v>
      </c>
      <c r="D7" s="1156" t="str">
        <f>IF(OR(ISBLANK('Worksheet 2a'!$D$13),'Worksheet 2a'!$D$13="No Improvement"),"",'Worksheet 2a'!$D$13)</f>
        <v/>
      </c>
      <c r="E7" s="1156"/>
      <c r="F7" s="1156"/>
      <c r="G7" s="1156"/>
      <c r="H7" s="1156"/>
      <c r="I7" s="1156"/>
      <c r="J7" s="1156"/>
      <c r="K7" s="1156"/>
      <c r="L7" s="1157"/>
      <c r="M7" s="506"/>
      <c r="N7" s="506"/>
      <c r="O7" s="506"/>
      <c r="P7" s="366"/>
      <c r="Q7" s="366"/>
      <c r="R7" s="367"/>
    </row>
    <row r="8" spans="2:18" s="318" customFormat="1" ht="17.100000000000001" customHeight="1" x14ac:dyDescent="0.25">
      <c r="B8" s="365"/>
      <c r="C8" s="369">
        <v>2</v>
      </c>
      <c r="D8" s="1158" t="str">
        <f>IF(OR(ISBLANK('Worksheet 2a'!$D$27),'Worksheet 2a'!$D$27="No Improvement"),"",'Worksheet 2a'!$D$27)</f>
        <v/>
      </c>
      <c r="E8" s="1158"/>
      <c r="F8" s="1158"/>
      <c r="G8" s="1158"/>
      <c r="H8" s="1158"/>
      <c r="I8" s="1158"/>
      <c r="J8" s="1158"/>
      <c r="K8" s="1158"/>
      <c r="L8" s="1159"/>
      <c r="M8" s="506"/>
      <c r="N8" s="506"/>
      <c r="O8" s="506"/>
      <c r="P8" s="366"/>
      <c r="Q8" s="366"/>
      <c r="R8" s="367"/>
    </row>
    <row r="9" spans="2:18" s="318" customFormat="1" ht="17.100000000000001" customHeight="1" x14ac:dyDescent="0.25">
      <c r="B9" s="365"/>
      <c r="C9" s="472">
        <v>3</v>
      </c>
      <c r="D9" s="473" t="str">
        <f>IF(OR(ISBLANK('Worksheet 2a'!$D$41),'Worksheet 2a'!$D$41="No Improvement"),"",'Worksheet 2a'!$D$41)</f>
        <v/>
      </c>
      <c r="E9" s="473"/>
      <c r="F9" s="473"/>
      <c r="G9" s="473"/>
      <c r="H9" s="473"/>
      <c r="I9" s="473"/>
      <c r="J9" s="473"/>
      <c r="K9" s="473"/>
      <c r="L9" s="474"/>
      <c r="M9" s="506"/>
      <c r="N9" s="506"/>
      <c r="O9" s="506"/>
      <c r="P9" s="366"/>
      <c r="Q9" s="366"/>
      <c r="R9" s="367"/>
    </row>
    <row r="10" spans="2:18" s="318" customFormat="1" ht="17.100000000000001" customHeight="1" x14ac:dyDescent="0.25">
      <c r="B10" s="365"/>
      <c r="C10" s="472">
        <v>4</v>
      </c>
      <c r="D10" s="1230" t="str">
        <f>IF(OR(ISBLANK('Worksheet 2b'!$D$13),'Worksheet 2b'!$D$13="No Improvement"),"",'Worksheet 2b'!$D$13)</f>
        <v/>
      </c>
      <c r="E10" s="1158"/>
      <c r="F10" s="1158"/>
      <c r="G10" s="1158"/>
      <c r="H10" s="1158"/>
      <c r="I10" s="1158"/>
      <c r="J10" s="1158"/>
      <c r="K10" s="1158"/>
      <c r="L10" s="1159"/>
      <c r="M10" s="506"/>
      <c r="N10" s="506"/>
      <c r="O10" s="506"/>
      <c r="P10" s="366"/>
      <c r="Q10" s="366"/>
      <c r="R10" s="367"/>
    </row>
    <row r="11" spans="2:18" s="318" customFormat="1" ht="17.100000000000001" customHeight="1" x14ac:dyDescent="0.25">
      <c r="B11" s="365"/>
      <c r="C11" s="472">
        <v>5</v>
      </c>
      <c r="D11" s="1230" t="str">
        <f>IF(OR(ISBLANK('Worksheet 2b'!$D$27),'Worksheet 2b'!$D$27="No Improvement"),"",'Worksheet 2b'!$D$27)</f>
        <v/>
      </c>
      <c r="E11" s="1158"/>
      <c r="F11" s="1158"/>
      <c r="G11" s="1158"/>
      <c r="H11" s="1158"/>
      <c r="I11" s="1158"/>
      <c r="J11" s="1158"/>
      <c r="K11" s="1158"/>
      <c r="L11" s="1159"/>
      <c r="M11" s="506"/>
      <c r="N11" s="506"/>
      <c r="O11" s="366"/>
      <c r="P11" s="366"/>
      <c r="Q11" s="366"/>
      <c r="R11" s="367"/>
    </row>
    <row r="12" spans="2:18" s="318" customFormat="1" ht="17.100000000000001" customHeight="1" thickBot="1" x14ac:dyDescent="0.3">
      <c r="B12" s="365"/>
      <c r="C12" s="370">
        <v>6</v>
      </c>
      <c r="D12" s="1233" t="str">
        <f>IF(OR(ISBLANK('Worksheet 2b'!$D$41),'Worksheet 2b'!$D$41="No Improvement"),"",'Worksheet 2b'!$D$41)</f>
        <v/>
      </c>
      <c r="E12" s="1234"/>
      <c r="F12" s="1234"/>
      <c r="G12" s="1234"/>
      <c r="H12" s="1234"/>
      <c r="I12" s="1234"/>
      <c r="J12" s="1234"/>
      <c r="K12" s="1234"/>
      <c r="L12" s="1235"/>
      <c r="M12" s="506"/>
      <c r="N12" s="506"/>
      <c r="O12" s="366"/>
      <c r="P12" s="366"/>
      <c r="Q12" s="366"/>
      <c r="R12" s="367"/>
    </row>
    <row r="13" spans="2:18" s="318" customFormat="1" ht="17.100000000000001" customHeight="1" thickBot="1" x14ac:dyDescent="0.3">
      <c r="B13" s="365"/>
      <c r="C13" s="366"/>
      <c r="D13" s="366"/>
      <c r="E13" s="366"/>
      <c r="F13" s="366"/>
      <c r="G13" s="366"/>
      <c r="H13" s="366"/>
      <c r="I13" s="366"/>
      <c r="J13" s="366"/>
      <c r="K13" s="366"/>
      <c r="L13" s="366"/>
      <c r="M13" s="366"/>
      <c r="N13" s="366"/>
      <c r="O13" s="366"/>
      <c r="P13" s="366"/>
      <c r="Q13" s="366"/>
      <c r="R13" s="367"/>
    </row>
    <row r="14" spans="2:18" s="318" customFormat="1" ht="17.100000000000001" customHeight="1" thickBot="1" x14ac:dyDescent="0.3">
      <c r="B14" s="365"/>
      <c r="C14" s="1023" t="s">
        <v>399</v>
      </c>
      <c r="D14" s="1024"/>
      <c r="E14" s="1024"/>
      <c r="F14" s="1024"/>
      <c r="G14" s="1025"/>
      <c r="H14" s="366"/>
      <c r="I14" s="1150" t="s">
        <v>400</v>
      </c>
      <c r="J14" s="1151"/>
      <c r="K14" s="1151"/>
      <c r="L14" s="1151"/>
      <c r="M14" s="1152"/>
      <c r="N14" s="366"/>
      <c r="O14" s="366"/>
      <c r="P14" s="366"/>
      <c r="Q14" s="366"/>
      <c r="R14" s="367"/>
    </row>
    <row r="15" spans="2:18" s="318" customFormat="1" ht="17.100000000000001" customHeight="1" x14ac:dyDescent="0.25">
      <c r="B15" s="315"/>
      <c r="C15" s="1069" t="s">
        <v>560</v>
      </c>
      <c r="D15" s="1070"/>
      <c r="E15" s="1070"/>
      <c r="F15" s="1070"/>
      <c r="G15" s="360">
        <f>SUM('Worksheet 2a'!H17,'Worksheet 2a'!H31,'Worksheet 2a'!H45,'Worksheet 2b'!H17,'Worksheet 2b'!H31,'Worksheet 2b'!H45)</f>
        <v>0</v>
      </c>
      <c r="H15" s="64"/>
      <c r="I15" s="1144" t="s">
        <v>567</v>
      </c>
      <c r="J15" s="1145"/>
      <c r="K15" s="1145" t="s">
        <v>568</v>
      </c>
      <c r="L15" s="1145"/>
      <c r="M15" s="1139" t="s">
        <v>569</v>
      </c>
      <c r="N15" s="366"/>
      <c r="O15" s="366"/>
      <c r="P15" s="366"/>
      <c r="Q15" s="366"/>
      <c r="R15" s="367"/>
    </row>
    <row r="16" spans="2:18" s="318" customFormat="1" ht="17.100000000000001" customHeight="1" x14ac:dyDescent="0.25">
      <c r="B16" s="315"/>
      <c r="C16" s="1236" t="s">
        <v>561</v>
      </c>
      <c r="D16" s="1237"/>
      <c r="E16" s="1237"/>
      <c r="F16" s="1237"/>
      <c r="G16" s="361">
        <f>SUM('Worksheet 2a'!H18,'Worksheet 2a'!H32,'Worksheet 2a'!H46,'Worksheet 2b'!H18,'Worksheet 2b'!H32,'Worksheet 2b'!H46)</f>
        <v>0</v>
      </c>
      <c r="H16" s="64"/>
      <c r="I16" s="1146"/>
      <c r="J16" s="1147"/>
      <c r="K16" s="1147"/>
      <c r="L16" s="1147"/>
      <c r="M16" s="1140"/>
      <c r="N16" s="366"/>
      <c r="O16" s="366"/>
      <c r="P16" s="366"/>
      <c r="Q16" s="366"/>
      <c r="R16" s="367"/>
    </row>
    <row r="17" spans="2:18" s="318" customFormat="1" ht="17.100000000000001" customHeight="1" thickBot="1" x14ac:dyDescent="0.3">
      <c r="B17" s="315"/>
      <c r="C17" s="1236" t="s">
        <v>562</v>
      </c>
      <c r="D17" s="1237"/>
      <c r="E17" s="1237"/>
      <c r="F17" s="1237"/>
      <c r="G17" s="361">
        <f>SUM('Worksheet 2a'!H19,'Worksheet 2a'!H33,'Worksheet 2a'!H47,'Worksheet 2b'!H19,'Worksheet 2b'!H33,'Worksheet 2b'!H47)</f>
        <v>0</v>
      </c>
      <c r="H17" s="212"/>
      <c r="I17" s="1148"/>
      <c r="J17" s="1149"/>
      <c r="K17" s="1149"/>
      <c r="L17" s="1149"/>
      <c r="M17" s="1141"/>
      <c r="N17" s="366"/>
      <c r="O17" s="366"/>
      <c r="P17" s="366"/>
      <c r="Q17" s="366"/>
      <c r="R17" s="367"/>
    </row>
    <row r="18" spans="2:18" s="318" customFormat="1" ht="17.100000000000001" customHeight="1" thickBot="1" x14ac:dyDescent="0.3">
      <c r="B18" s="315"/>
      <c r="C18" s="1016" t="s">
        <v>563</v>
      </c>
      <c r="D18" s="1017"/>
      <c r="E18" s="1017"/>
      <c r="F18" s="1018"/>
      <c r="G18" s="362">
        <f>SUM('Worksheet 2a'!H20,'Worksheet 2a'!H34,'Worksheet 2a'!H48,'Worksheet 2b'!H20,'Worksheet 2b'!H34,'Worksheet 2b'!H48)</f>
        <v>0</v>
      </c>
      <c r="H18" s="212"/>
      <c r="I18" s="1142" t="s">
        <v>336</v>
      </c>
      <c r="J18" s="1143"/>
      <c r="K18" s="1161">
        <f>SUM('Worksheet 2a'!K13,'Worksheet 2a'!K27,'Worksheet 2a'!K41,'Worksheet 2b'!K13,'Worksheet 2b'!K27,'Worksheet 2b'!K41)</f>
        <v>0</v>
      </c>
      <c r="L18" s="1161"/>
      <c r="M18" s="372">
        <f>SUM('Worksheet 2a'!L13,'Worksheet 2a'!L27,'Worksheet 2a'!L41,'Worksheet 2b'!L13,'Worksheet 2b'!L27,'Worksheet 2b'!L41)</f>
        <v>0</v>
      </c>
      <c r="N18" s="1231"/>
      <c r="O18" s="1232"/>
      <c r="P18" s="366"/>
      <c r="Q18" s="366"/>
      <c r="R18" s="367"/>
    </row>
    <row r="19" spans="2:18" s="318" customFormat="1" ht="17.100000000000001" customHeight="1" thickBot="1" x14ac:dyDescent="0.3">
      <c r="B19" s="315"/>
      <c r="C19" s="1228" t="s">
        <v>564</v>
      </c>
      <c r="D19" s="1229"/>
      <c r="E19" s="1229"/>
      <c r="F19" s="1229"/>
      <c r="G19" s="341">
        <f>SUM('Worksheet 2a'!H21,'Worksheet 2a'!H35,'Worksheet 2a'!H49,'Worksheet 2b'!H21,'Worksheet 2b'!H35,'Worksheet 2b'!H49)</f>
        <v>0</v>
      </c>
      <c r="H19" s="212"/>
      <c r="I19" s="1226" t="s">
        <v>337</v>
      </c>
      <c r="J19" s="1227"/>
      <c r="K19" s="1160">
        <f>SUM('Worksheet 2a'!K14,'Worksheet 2a'!K28,'Worksheet 2a'!K42,'Worksheet 2b'!K14,'Worksheet 2b'!K28,'Worksheet 2b'!K42)</f>
        <v>0</v>
      </c>
      <c r="L19" s="1160"/>
      <c r="M19" s="371">
        <f>SUM('Worksheet 2a'!L14,'Worksheet 2a'!L28,'Worksheet 2a'!L42,'Worksheet 2b'!L14,'Worksheet 2b'!L28,'Worksheet 2b'!L42)</f>
        <v>0</v>
      </c>
      <c r="N19" s="366"/>
      <c r="O19" s="366"/>
      <c r="P19" s="366"/>
      <c r="Q19" s="366"/>
      <c r="R19" s="367"/>
    </row>
    <row r="20" spans="2:18" s="318" customFormat="1" ht="17.100000000000001" customHeight="1" thickBot="1" x14ac:dyDescent="0.3">
      <c r="B20" s="315"/>
      <c r="C20" s="375"/>
      <c r="D20" s="376"/>
      <c r="E20" s="376"/>
      <c r="F20" s="376"/>
      <c r="G20" s="377"/>
      <c r="H20" s="212"/>
      <c r="I20" s="1226" t="s">
        <v>338</v>
      </c>
      <c r="J20" s="1227"/>
      <c r="K20" s="1160">
        <f>SUM('Worksheet 2a'!K15,'Worksheet 2a'!K29,'Worksheet 2a'!K43,'Worksheet 2b'!K15,'Worksheet 2b'!K29,'Worksheet 2b'!K43)</f>
        <v>0</v>
      </c>
      <c r="L20" s="1160"/>
      <c r="M20" s="371">
        <f>SUM('Worksheet 2a'!L15,'Worksheet 2a'!L29,'Worksheet 2a'!L43,'Worksheet 2b'!L15,'Worksheet 2b'!L29,'Worksheet 2b'!L43)</f>
        <v>0</v>
      </c>
      <c r="N20" s="366"/>
      <c r="O20" s="366"/>
      <c r="P20" s="366"/>
      <c r="Q20" s="366"/>
      <c r="R20" s="65"/>
    </row>
    <row r="21" spans="2:18" s="318" customFormat="1" ht="17.100000000000001" customHeight="1" thickBot="1" x14ac:dyDescent="0.3">
      <c r="B21" s="315"/>
      <c r="C21" s="1134" t="s">
        <v>565</v>
      </c>
      <c r="D21" s="1135"/>
      <c r="E21" s="1135"/>
      <c r="F21" s="1135"/>
      <c r="G21" s="341">
        <f>G25-G19</f>
        <v>0</v>
      </c>
      <c r="H21" s="212"/>
      <c r="I21" s="1226" t="s">
        <v>339</v>
      </c>
      <c r="J21" s="1227"/>
      <c r="K21" s="1160">
        <f>SUM('Worksheet 2a'!K16,'Worksheet 2a'!K30,'Worksheet 2a'!K44,'Worksheet 2b'!K16,'Worksheet 2b'!K30,'Worksheet 2b'!K44)</f>
        <v>0</v>
      </c>
      <c r="L21" s="1160"/>
      <c r="M21" s="371">
        <f>SUM('Worksheet 2a'!L16,'Worksheet 2a'!L30,'Worksheet 2a'!L44,'Worksheet 2b'!L16,'Worksheet 2b'!L30,'Worksheet 2b'!L44)</f>
        <v>0</v>
      </c>
      <c r="N21" s="366"/>
      <c r="O21" s="366"/>
      <c r="P21" s="366"/>
      <c r="Q21" s="366"/>
      <c r="R21" s="65"/>
    </row>
    <row r="22" spans="2:18" s="318" customFormat="1" ht="17.100000000000001" customHeight="1" thickBot="1" x14ac:dyDescent="0.3">
      <c r="B22" s="315"/>
      <c r="C22" s="375"/>
      <c r="D22" s="376"/>
      <c r="E22" s="376"/>
      <c r="F22" s="376"/>
      <c r="G22" s="377"/>
      <c r="H22" s="330"/>
      <c r="I22" s="1216" t="s">
        <v>4</v>
      </c>
      <c r="J22" s="1217"/>
      <c r="K22" s="1220">
        <f>SUM('Worksheet 2a'!K17,'Worksheet 2a'!K31,'Worksheet 2a'!K45,'Worksheet 2b'!K17,'Worksheet 2b'!K31,'Worksheet 2b'!K45)</f>
        <v>0</v>
      </c>
      <c r="L22" s="1220"/>
      <c r="M22" s="373">
        <f>SUM('Worksheet 2a'!L17,'Worksheet 2a'!L31,'Worksheet 2a'!L45,'Worksheet 2b'!L17,'Worksheet 2b'!L31,'Worksheet 2b'!L45)</f>
        <v>0</v>
      </c>
      <c r="N22" s="366"/>
      <c r="O22" s="1210" t="s">
        <v>570</v>
      </c>
      <c r="P22" s="1211"/>
      <c r="Q22" s="1212"/>
      <c r="R22" s="65"/>
    </row>
    <row r="23" spans="2:18" s="318" customFormat="1" ht="17.100000000000001" customHeight="1" thickBot="1" x14ac:dyDescent="0.3">
      <c r="B23" s="315"/>
      <c r="C23" s="365"/>
      <c r="D23" s="366"/>
      <c r="E23" s="366"/>
      <c r="F23" s="366"/>
      <c r="G23" s="367"/>
      <c r="H23" s="330"/>
      <c r="I23" s="1218" t="s">
        <v>0</v>
      </c>
      <c r="J23" s="1219"/>
      <c r="K23" s="1200">
        <f>SUM(K18:K22)</f>
        <v>0</v>
      </c>
      <c r="L23" s="1200"/>
      <c r="M23" s="374">
        <f>SUM(M18:M22)</f>
        <v>0</v>
      </c>
      <c r="N23" s="366"/>
      <c r="O23" s="1213"/>
      <c r="P23" s="1214"/>
      <c r="Q23" s="1215"/>
      <c r="R23" s="65"/>
    </row>
    <row r="24" spans="2:18" s="318" customFormat="1" ht="17.100000000000001" customHeight="1" thickBot="1" x14ac:dyDescent="0.3">
      <c r="B24" s="315"/>
      <c r="C24" s="365"/>
      <c r="D24" s="366"/>
      <c r="E24" s="366"/>
      <c r="F24" s="366"/>
      <c r="G24" s="367"/>
      <c r="H24" s="330"/>
      <c r="I24" s="375"/>
      <c r="J24" s="376"/>
      <c r="K24" s="376"/>
      <c r="L24" s="378"/>
      <c r="M24" s="379"/>
      <c r="N24" s="366"/>
      <c r="O24" s="1201" t="e">
        <f>M25/G25</f>
        <v>#DIV/0!</v>
      </c>
      <c r="P24" s="1202"/>
      <c r="Q24" s="1203"/>
      <c r="R24" s="65"/>
    </row>
    <row r="25" spans="2:18" s="318" customFormat="1" ht="17.100000000000001" customHeight="1" thickBot="1" x14ac:dyDescent="0.3">
      <c r="B25" s="315"/>
      <c r="C25" s="390"/>
      <c r="D25" s="1132" t="s">
        <v>566</v>
      </c>
      <c r="E25" s="1133"/>
      <c r="F25" s="1133"/>
      <c r="G25" s="341">
        <f>SUM('Worksheet 2a'!J24,'Worksheet 2a'!J38,'Worksheet 2a'!J52,'Worksheet 2b'!J24,'Worksheet 2b'!J38,'Worksheet 2b'!J52)</f>
        <v>0</v>
      </c>
      <c r="H25" s="366"/>
      <c r="I25" s="390"/>
      <c r="J25" s="1132" t="s">
        <v>616</v>
      </c>
      <c r="K25" s="1133"/>
      <c r="L25" s="1133"/>
      <c r="M25" s="341">
        <f>SUM('Worksheet 2a'!J21,'Worksheet 2a'!J35,'Worksheet 2a'!J49,'Worksheet 2b'!J21,'Worksheet 2b'!J35,'Worksheet 2b'!J49)</f>
        <v>0</v>
      </c>
      <c r="N25" s="366"/>
      <c r="O25" s="1204"/>
      <c r="P25" s="1205"/>
      <c r="Q25" s="1206"/>
      <c r="R25" s="65"/>
    </row>
    <row r="26" spans="2:18" s="318" customFormat="1" ht="17.100000000000001" customHeight="1" thickBot="1" x14ac:dyDescent="0.3">
      <c r="B26" s="316"/>
      <c r="C26" s="386"/>
      <c r="D26" s="386"/>
      <c r="E26" s="386"/>
      <c r="F26" s="386"/>
      <c r="G26" s="386"/>
      <c r="H26" s="317"/>
      <c r="I26" s="386"/>
      <c r="J26" s="386"/>
      <c r="K26" s="386"/>
      <c r="L26" s="386"/>
      <c r="M26" s="386"/>
      <c r="N26" s="386"/>
      <c r="O26" s="386"/>
      <c r="P26" s="386"/>
      <c r="Q26" s="386"/>
      <c r="R26" s="380"/>
    </row>
    <row r="27" spans="2:18" s="318" customFormat="1" ht="17.100000000000001" customHeight="1" x14ac:dyDescent="0.25">
      <c r="B27" s="1136" t="s">
        <v>571</v>
      </c>
      <c r="C27" s="1137"/>
      <c r="D27" s="1137"/>
      <c r="E27" s="1137"/>
      <c r="F27" s="1137"/>
      <c r="G27" s="1137"/>
      <c r="H27" s="1137"/>
      <c r="I27" s="1137"/>
      <c r="J27" s="1137"/>
      <c r="K27" s="1137"/>
      <c r="L27" s="1137"/>
      <c r="M27" s="1137"/>
      <c r="N27" s="1137"/>
      <c r="O27" s="1137"/>
      <c r="P27" s="1137"/>
      <c r="Q27" s="1137"/>
      <c r="R27" s="1138"/>
    </row>
    <row r="28" spans="2:18" s="318" customFormat="1" ht="17.100000000000001" customHeight="1" thickBot="1" x14ac:dyDescent="0.3">
      <c r="B28" s="315"/>
      <c r="C28" s="366"/>
      <c r="D28" s="366"/>
      <c r="E28" s="366"/>
      <c r="F28" s="366"/>
      <c r="G28" s="366"/>
      <c r="H28" s="64"/>
      <c r="I28" s="366"/>
      <c r="J28" s="366"/>
      <c r="K28" s="366"/>
      <c r="L28" s="366"/>
      <c r="M28" s="366"/>
      <c r="N28" s="366"/>
      <c r="O28" s="366"/>
      <c r="P28" s="366"/>
      <c r="Q28" s="366"/>
      <c r="R28" s="65"/>
    </row>
    <row r="29" spans="2:18" s="318" customFormat="1" ht="17.100000000000001" customHeight="1" x14ac:dyDescent="0.25">
      <c r="B29" s="315"/>
      <c r="C29" s="366"/>
      <c r="D29" s="366"/>
      <c r="E29" s="366"/>
      <c r="F29" s="366"/>
      <c r="G29" s="366"/>
      <c r="H29" s="366"/>
      <c r="I29" s="1083" t="s">
        <v>620</v>
      </c>
      <c r="J29" s="1085"/>
      <c r="K29" s="1083" t="s">
        <v>592</v>
      </c>
      <c r="L29" s="1085"/>
      <c r="M29" s="908" t="s">
        <v>619</v>
      </c>
      <c r="N29" s="366"/>
      <c r="O29" s="366"/>
      <c r="P29" s="366"/>
      <c r="Q29" s="366"/>
      <c r="R29" s="65"/>
    </row>
    <row r="30" spans="2:18" s="318" customFormat="1" ht="17.100000000000001" customHeight="1" x14ac:dyDescent="0.25">
      <c r="B30" s="315"/>
      <c r="C30" s="366"/>
      <c r="D30" s="366"/>
      <c r="E30" s="366"/>
      <c r="F30" s="366"/>
      <c r="G30" s="366"/>
      <c r="H30" s="366"/>
      <c r="I30" s="1086"/>
      <c r="J30" s="1088"/>
      <c r="K30" s="1086"/>
      <c r="L30" s="1088"/>
      <c r="M30" s="909"/>
      <c r="N30" s="366"/>
      <c r="O30" s="366"/>
      <c r="P30" s="366"/>
      <c r="Q30" s="366"/>
      <c r="R30" s="65"/>
    </row>
    <row r="31" spans="2:18" s="318" customFormat="1" ht="17.100000000000001" customHeight="1" thickBot="1" x14ac:dyDescent="0.3">
      <c r="B31" s="315"/>
      <c r="C31" s="366"/>
      <c r="D31" s="366"/>
      <c r="E31" s="366"/>
      <c r="F31" s="366"/>
      <c r="G31" s="366"/>
      <c r="H31" s="366"/>
      <c r="I31" s="1086"/>
      <c r="J31" s="1088"/>
      <c r="K31" s="1086"/>
      <c r="L31" s="1088"/>
      <c r="M31" s="909"/>
      <c r="N31" s="366"/>
      <c r="O31" s="366"/>
      <c r="P31" s="366"/>
      <c r="Q31" s="366"/>
      <c r="R31" s="65"/>
    </row>
    <row r="32" spans="2:18" s="318" customFormat="1" ht="17.100000000000001" customHeight="1" thickBot="1" x14ac:dyDescent="0.3">
      <c r="B32" s="315"/>
      <c r="C32" s="1223" t="s">
        <v>490</v>
      </c>
      <c r="D32" s="1224"/>
      <c r="E32" s="1224"/>
      <c r="F32" s="1224"/>
      <c r="G32" s="1225"/>
      <c r="H32" s="480"/>
      <c r="I32" s="1089"/>
      <c r="J32" s="1091"/>
      <c r="K32" s="1089"/>
      <c r="L32" s="1091"/>
      <c r="M32" s="910"/>
      <c r="N32" s="366"/>
      <c r="O32" s="366"/>
      <c r="P32" s="366"/>
      <c r="Q32" s="366"/>
      <c r="R32" s="65"/>
    </row>
    <row r="33" spans="2:18" s="318" customFormat="1" ht="17.100000000000001" customHeight="1" x14ac:dyDescent="0.25">
      <c r="B33" s="315"/>
      <c r="C33" s="1194" t="s">
        <v>572</v>
      </c>
      <c r="D33" s="1195"/>
      <c r="E33" s="535" t="s">
        <v>489</v>
      </c>
      <c r="F33" s="1221"/>
      <c r="G33" s="1222"/>
      <c r="H33" s="366"/>
      <c r="I33" s="1174">
        <f>ROUND(0.1*G19,0)</f>
        <v>0</v>
      </c>
      <c r="J33" s="1175"/>
      <c r="K33" s="1180">
        <v>0</v>
      </c>
      <c r="L33" s="1181"/>
      <c r="M33" s="1207">
        <f>SUM(I33:L33)</f>
        <v>0</v>
      </c>
      <c r="N33" s="366"/>
      <c r="O33" s="1168" t="s">
        <v>576</v>
      </c>
      <c r="P33" s="1169"/>
      <c r="Q33" s="1170"/>
      <c r="R33" s="65"/>
    </row>
    <row r="34" spans="2:18" s="318" customFormat="1" ht="17.100000000000001" customHeight="1" thickBot="1" x14ac:dyDescent="0.3">
      <c r="B34" s="315"/>
      <c r="C34" s="1194" t="s">
        <v>573</v>
      </c>
      <c r="D34" s="1195"/>
      <c r="E34" s="535" t="s">
        <v>489</v>
      </c>
      <c r="F34" s="1221"/>
      <c r="G34" s="1222"/>
      <c r="H34" s="366"/>
      <c r="I34" s="1176"/>
      <c r="J34" s="1177"/>
      <c r="K34" s="1182"/>
      <c r="L34" s="1183"/>
      <c r="M34" s="1208"/>
      <c r="N34" s="366"/>
      <c r="O34" s="1171"/>
      <c r="P34" s="1172"/>
      <c r="Q34" s="1173"/>
      <c r="R34" s="65"/>
    </row>
    <row r="35" spans="2:18" s="318" customFormat="1" ht="17.100000000000001" customHeight="1" x14ac:dyDescent="0.25">
      <c r="B35" s="315"/>
      <c r="C35" s="1198" t="s">
        <v>574</v>
      </c>
      <c r="D35" s="1199"/>
      <c r="E35" s="535" t="s">
        <v>489</v>
      </c>
      <c r="F35" s="1221"/>
      <c r="G35" s="1222"/>
      <c r="H35" s="366"/>
      <c r="I35" s="1176"/>
      <c r="J35" s="1177"/>
      <c r="K35" s="1182"/>
      <c r="L35" s="1183"/>
      <c r="M35" s="1208"/>
      <c r="N35" s="366"/>
      <c r="O35" s="1201" t="e">
        <f>M25/(G25-M33)</f>
        <v>#DIV/0!</v>
      </c>
      <c r="P35" s="1202"/>
      <c r="Q35" s="1203"/>
      <c r="R35" s="65"/>
    </row>
    <row r="36" spans="2:18" s="318" customFormat="1" ht="17.100000000000001" customHeight="1" thickBot="1" x14ac:dyDescent="0.3">
      <c r="B36" s="315"/>
      <c r="C36" s="1196" t="s">
        <v>575</v>
      </c>
      <c r="D36" s="1197"/>
      <c r="E36" s="553" t="s">
        <v>489</v>
      </c>
      <c r="F36" s="1130"/>
      <c r="G36" s="1131"/>
      <c r="H36" s="366"/>
      <c r="I36" s="1178"/>
      <c r="J36" s="1179"/>
      <c r="K36" s="1184"/>
      <c r="L36" s="1185"/>
      <c r="M36" s="1209"/>
      <c r="N36" s="366"/>
      <c r="O36" s="1204"/>
      <c r="P36" s="1205"/>
      <c r="Q36" s="1206"/>
      <c r="R36" s="65"/>
    </row>
    <row r="37" spans="2:18" s="318" customFormat="1" ht="17.100000000000001" customHeight="1" x14ac:dyDescent="0.25">
      <c r="B37" s="315"/>
      <c r="C37" s="366"/>
      <c r="D37" s="366"/>
      <c r="E37" s="366"/>
      <c r="F37" s="64"/>
      <c r="G37" s="64"/>
      <c r="H37" s="64"/>
      <c r="I37" s="366"/>
      <c r="J37" s="366"/>
      <c r="K37" s="366"/>
      <c r="L37" s="366"/>
      <c r="M37" s="366"/>
      <c r="N37" s="366"/>
      <c r="O37" s="366"/>
      <c r="P37" s="366"/>
      <c r="Q37" s="366"/>
      <c r="R37" s="65"/>
    </row>
    <row r="38" spans="2:18" s="318" customFormat="1" ht="17.100000000000001" customHeight="1" x14ac:dyDescent="0.25">
      <c r="B38" s="315"/>
      <c r="C38" s="366"/>
      <c r="D38" s="366"/>
      <c r="E38" s="366"/>
      <c r="F38" s="64"/>
      <c r="G38" s="64"/>
      <c r="H38" s="64"/>
      <c r="I38" s="366"/>
      <c r="J38" s="366"/>
      <c r="K38" s="366"/>
      <c r="L38" s="366"/>
      <c r="M38" s="366"/>
      <c r="N38" s="366"/>
      <c r="O38" s="366"/>
      <c r="P38" s="366"/>
      <c r="Q38" s="64"/>
      <c r="R38" s="65"/>
    </row>
    <row r="39" spans="2:18" s="318" customFormat="1" ht="17.100000000000001" customHeight="1" thickBot="1" x14ac:dyDescent="0.3">
      <c r="B39" s="381"/>
      <c r="C39" s="382"/>
      <c r="D39" s="382"/>
      <c r="E39" s="382"/>
      <c r="F39" s="382"/>
      <c r="G39" s="382"/>
      <c r="H39" s="383"/>
      <c r="I39" s="383"/>
      <c r="J39" s="383"/>
      <c r="K39" s="383"/>
      <c r="L39" s="383"/>
      <c r="M39" s="383"/>
      <c r="N39" s="383"/>
      <c r="O39" s="383"/>
      <c r="P39" s="383"/>
      <c r="Q39" s="383"/>
      <c r="R39" s="384"/>
    </row>
    <row r="40" spans="2:18" ht="18" thickTop="1" thickBot="1" x14ac:dyDescent="0.25">
      <c r="B40" s="1163"/>
      <c r="C40" s="1164"/>
      <c r="D40" s="1164"/>
      <c r="E40" s="1164"/>
      <c r="F40" s="1164"/>
      <c r="G40" s="1164"/>
      <c r="H40" s="1164"/>
      <c r="I40" s="1164"/>
      <c r="J40" s="1164"/>
      <c r="K40" s="1164"/>
      <c r="L40" s="1164"/>
      <c r="M40" s="1164"/>
      <c r="N40" s="1164"/>
      <c r="O40" s="1164"/>
      <c r="P40" s="1164"/>
      <c r="Q40" s="1164"/>
      <c r="R40" s="1165"/>
    </row>
    <row r="41" spans="2:18" ht="18.75" thickTop="1" x14ac:dyDescent="0.25">
      <c r="B41" s="1166" t="s">
        <v>54</v>
      </c>
      <c r="C41" s="1167"/>
      <c r="D41" s="1167"/>
      <c r="E41" s="1167"/>
      <c r="F41" s="1167"/>
      <c r="G41" s="1167"/>
      <c r="H41" s="1167"/>
      <c r="I41" s="1167"/>
      <c r="J41" s="1167"/>
      <c r="K41" s="498"/>
      <c r="L41" s="498"/>
      <c r="M41" s="498"/>
      <c r="N41" s="498"/>
      <c r="O41" s="498"/>
      <c r="P41" s="498"/>
      <c r="Q41" s="498"/>
      <c r="R41" s="499"/>
    </row>
    <row r="42" spans="2:18" ht="32.25" customHeight="1" thickBot="1" x14ac:dyDescent="0.3">
      <c r="B42" s="1191" t="s">
        <v>55</v>
      </c>
      <c r="C42" s="1192"/>
      <c r="D42" s="1128"/>
      <c r="E42" s="1128"/>
      <c r="F42" s="1128"/>
      <c r="G42" s="1128"/>
      <c r="H42" s="1193" t="s">
        <v>53</v>
      </c>
      <c r="I42" s="1193"/>
      <c r="J42" s="1129"/>
      <c r="K42" s="1129"/>
      <c r="L42" s="1129"/>
      <c r="M42" s="1129"/>
      <c r="N42" s="1129"/>
      <c r="O42" s="500" t="s">
        <v>398</v>
      </c>
      <c r="P42" s="1186"/>
      <c r="Q42" s="1186"/>
      <c r="R42" s="1187"/>
    </row>
    <row r="43" spans="2:18" ht="15.75" customHeight="1" thickBot="1" x14ac:dyDescent="0.25">
      <c r="B43" s="501"/>
      <c r="C43" s="502"/>
      <c r="D43" s="502"/>
      <c r="E43" s="502"/>
      <c r="F43" s="502"/>
      <c r="G43" s="502"/>
      <c r="H43" s="503"/>
      <c r="I43" s="504"/>
      <c r="J43" s="504"/>
      <c r="K43" s="504"/>
      <c r="L43" s="1188"/>
      <c r="M43" s="1188"/>
      <c r="N43" s="1188"/>
      <c r="O43" s="1188"/>
      <c r="P43" s="505"/>
      <c r="Q43" s="1189"/>
      <c r="R43" s="1190"/>
    </row>
    <row r="44" spans="2:18" ht="15.75" customHeight="1" x14ac:dyDescent="0.3">
      <c r="B44" s="37"/>
      <c r="C44" s="37"/>
      <c r="D44" s="37"/>
      <c r="E44" s="37"/>
      <c r="F44" s="37"/>
      <c r="G44" s="37"/>
      <c r="H44" s="37"/>
      <c r="I44" s="37"/>
      <c r="J44" s="37"/>
      <c r="K44" s="37"/>
      <c r="L44" s="37"/>
      <c r="M44" s="38"/>
      <c r="N44" s="39"/>
      <c r="O44" s="40"/>
      <c r="P44" s="40"/>
      <c r="Q44" s="40"/>
      <c r="R44" s="40"/>
    </row>
    <row r="45" spans="2:18" ht="15.75" customHeight="1" x14ac:dyDescent="0.3">
      <c r="B45" s="37"/>
      <c r="C45" s="1162"/>
      <c r="D45" s="1162"/>
      <c r="E45" s="1162"/>
      <c r="F45" s="1162"/>
      <c r="G45" s="1162"/>
      <c r="I45" s="37"/>
      <c r="J45" s="37"/>
      <c r="K45" s="37"/>
      <c r="L45" s="37"/>
      <c r="M45" s="38"/>
      <c r="N45" s="39"/>
      <c r="O45" s="40"/>
      <c r="P45" s="40"/>
      <c r="Q45" s="40"/>
      <c r="R45" s="40"/>
    </row>
    <row r="46" spans="2:18" ht="15.75" customHeight="1" x14ac:dyDescent="0.3">
      <c r="B46" s="37"/>
      <c r="C46" s="1162"/>
      <c r="D46" s="1162"/>
      <c r="E46" s="1162"/>
      <c r="F46" s="1162"/>
      <c r="G46" s="1162"/>
      <c r="O46" s="40"/>
      <c r="P46" s="40"/>
      <c r="Q46" s="40"/>
      <c r="R46" s="40"/>
    </row>
    <row r="47" spans="2:18" ht="15.75" customHeight="1" x14ac:dyDescent="0.3">
      <c r="B47" s="37"/>
      <c r="C47" s="37"/>
      <c r="D47" s="37"/>
      <c r="E47" s="37"/>
      <c r="F47" s="37"/>
      <c r="G47" s="37"/>
      <c r="H47" s="37"/>
      <c r="I47" s="37"/>
      <c r="J47" s="37"/>
      <c r="K47" s="37"/>
      <c r="L47" s="37"/>
      <c r="M47" s="38"/>
      <c r="N47" s="39"/>
      <c r="O47" s="40"/>
      <c r="P47" s="40"/>
      <c r="Q47" s="40"/>
      <c r="R47" s="40"/>
    </row>
    <row r="48" spans="2:18" ht="15.75" customHeight="1" x14ac:dyDescent="0.25">
      <c r="B48" s="42"/>
      <c r="C48" s="42"/>
      <c r="D48" s="42"/>
      <c r="E48" s="42"/>
      <c r="F48" s="42"/>
      <c r="G48" s="42"/>
      <c r="H48" s="42"/>
      <c r="I48" s="42"/>
      <c r="J48" s="42"/>
      <c r="K48" s="42"/>
      <c r="L48" s="42"/>
      <c r="M48" s="43"/>
      <c r="N48" s="43"/>
      <c r="O48" s="43"/>
      <c r="P48" s="43"/>
      <c r="Q48" s="43"/>
      <c r="R48" s="43"/>
    </row>
    <row r="49" spans="2:18" ht="15.75" x14ac:dyDescent="0.25">
      <c r="B49" s="33"/>
      <c r="C49" s="33"/>
      <c r="D49" s="33"/>
      <c r="E49" s="33"/>
      <c r="F49" s="33"/>
      <c r="G49" s="33"/>
      <c r="H49" s="29"/>
      <c r="I49" s="29"/>
      <c r="J49" s="29"/>
      <c r="K49" s="29"/>
      <c r="L49" s="29"/>
      <c r="M49" s="34"/>
      <c r="N49" s="34"/>
      <c r="O49" s="34"/>
      <c r="P49" s="34"/>
      <c r="Q49" s="34"/>
      <c r="R49" s="34"/>
    </row>
    <row r="50" spans="2:18" ht="15.75" x14ac:dyDescent="0.25">
      <c r="B50" s="33"/>
      <c r="C50" s="33"/>
      <c r="D50" s="33"/>
      <c r="E50" s="33"/>
      <c r="F50" s="33"/>
      <c r="G50" s="30"/>
      <c r="H50" s="29"/>
      <c r="I50" s="29"/>
      <c r="J50" s="29"/>
      <c r="K50" s="29"/>
      <c r="L50" s="29"/>
      <c r="M50" s="29"/>
      <c r="N50" s="29"/>
      <c r="O50" s="34"/>
      <c r="P50" s="34"/>
      <c r="Q50" s="34"/>
      <c r="R50" s="34"/>
    </row>
    <row r="51" spans="2:18" ht="15.75" x14ac:dyDescent="0.25">
      <c r="B51" s="33"/>
      <c r="C51" s="33"/>
      <c r="D51" s="33"/>
      <c r="E51" s="33"/>
      <c r="F51" s="33"/>
      <c r="G51" s="30"/>
      <c r="H51" s="29"/>
      <c r="I51" s="29"/>
      <c r="J51" s="29"/>
      <c r="K51" s="29"/>
      <c r="L51" s="29"/>
      <c r="M51" s="29"/>
      <c r="N51" s="29"/>
      <c r="O51" s="34"/>
      <c r="P51" s="34"/>
      <c r="Q51" s="34"/>
      <c r="R51" s="34"/>
    </row>
    <row r="52" spans="2:18" ht="15.75" x14ac:dyDescent="0.25">
      <c r="B52" s="33"/>
      <c r="C52" s="33"/>
      <c r="D52" s="33"/>
      <c r="E52" s="33"/>
      <c r="F52" s="33"/>
      <c r="G52" s="30"/>
      <c r="H52" s="29"/>
      <c r="I52" s="29"/>
      <c r="J52" s="29"/>
      <c r="K52" s="29"/>
      <c r="L52" s="29"/>
      <c r="M52" s="29"/>
      <c r="N52" s="29"/>
      <c r="O52" s="34"/>
      <c r="P52" s="34"/>
      <c r="Q52" s="34"/>
      <c r="R52" s="34"/>
    </row>
    <row r="53" spans="2:18" ht="15.75" x14ac:dyDescent="0.25">
      <c r="B53" s="33"/>
      <c r="C53" s="33"/>
      <c r="D53" s="33"/>
      <c r="E53" s="33"/>
      <c r="F53" s="33"/>
      <c r="G53" s="30"/>
      <c r="H53" s="29"/>
      <c r="I53" s="29"/>
      <c r="J53" s="29"/>
      <c r="K53" s="29"/>
      <c r="L53" s="29"/>
      <c r="M53" s="29"/>
      <c r="N53" s="29"/>
      <c r="O53" s="43"/>
      <c r="P53" s="43"/>
      <c r="Q53" s="43"/>
      <c r="R53" s="43"/>
    </row>
    <row r="54" spans="2:18" ht="15.75" x14ac:dyDescent="0.25">
      <c r="B54" s="56"/>
      <c r="C54" s="56"/>
      <c r="D54" s="56"/>
      <c r="E54" s="56"/>
      <c r="F54" s="56"/>
      <c r="G54" s="32"/>
      <c r="H54" s="29"/>
      <c r="I54" s="29"/>
      <c r="J54" s="29"/>
      <c r="K54" s="29"/>
      <c r="L54" s="29"/>
      <c r="M54" s="29"/>
      <c r="N54" s="29"/>
      <c r="O54" s="34"/>
      <c r="P54" s="34"/>
      <c r="Q54" s="34"/>
      <c r="R54" s="34"/>
    </row>
    <row r="55" spans="2:18" ht="15.75" x14ac:dyDescent="0.25">
      <c r="B55" s="56"/>
      <c r="C55" s="56"/>
      <c r="D55" s="56"/>
      <c r="E55" s="56"/>
      <c r="F55" s="56"/>
      <c r="G55" s="56"/>
      <c r="H55" s="56"/>
      <c r="I55" s="56"/>
      <c r="J55" s="56"/>
      <c r="K55" s="56"/>
      <c r="L55" s="56"/>
      <c r="M55" s="56"/>
      <c r="N55" s="56"/>
      <c r="O55" s="29"/>
      <c r="P55" s="10"/>
      <c r="Q55" s="31"/>
      <c r="R55" s="31"/>
    </row>
    <row r="56" spans="2:18" ht="15.75" x14ac:dyDescent="0.25">
      <c r="B56" s="27"/>
      <c r="C56" s="27"/>
      <c r="D56" s="27"/>
      <c r="E56" s="27"/>
      <c r="F56" s="27"/>
      <c r="G56" s="27"/>
      <c r="H56" s="27"/>
      <c r="I56" s="27"/>
      <c r="J56" s="27"/>
      <c r="K56" s="27"/>
      <c r="L56" s="27"/>
      <c r="M56" s="27"/>
      <c r="N56" s="27"/>
      <c r="O56" s="27"/>
      <c r="P56" s="12"/>
      <c r="Q56" s="13" t="s">
        <v>25</v>
      </c>
      <c r="R56" s="13"/>
    </row>
    <row r="57" spans="2:18" x14ac:dyDescent="0.2">
      <c r="B57" s="12"/>
      <c r="C57" s="12"/>
      <c r="D57" s="12"/>
      <c r="E57" s="12"/>
      <c r="F57" s="12"/>
      <c r="G57" s="12"/>
      <c r="H57" s="12"/>
      <c r="I57" s="12"/>
      <c r="J57" s="12"/>
      <c r="K57" s="12"/>
      <c r="L57" s="12"/>
      <c r="M57" s="12"/>
      <c r="N57" s="12"/>
      <c r="O57" s="12"/>
      <c r="P57" s="12"/>
      <c r="Q57" s="12"/>
      <c r="R57" s="12"/>
    </row>
  </sheetData>
  <sheetProtection algorithmName="SHA-512" hashValue="WlmVLRDedj2/dbaTq27p8ARevZ79zDdJTk24VKKQfMmPnBE+cCgPfCuoL5eg2lLH+FyTiWYSA0fomRLDRRx7JQ==" saltValue="P6gV0UYrQkdw68SlkwijBQ==" spinCount="100000" sheet="1" insertHyperlinks="0"/>
  <dataConsolidate link="1"/>
  <mergeCells count="67">
    <mergeCell ref="B1:P2"/>
    <mergeCell ref="B3:P3"/>
    <mergeCell ref="D11:L11"/>
    <mergeCell ref="D10:L10"/>
    <mergeCell ref="N18:O18"/>
    <mergeCell ref="D12:L12"/>
    <mergeCell ref="C16:F16"/>
    <mergeCell ref="C17:F17"/>
    <mergeCell ref="C18:F18"/>
    <mergeCell ref="I21:J21"/>
    <mergeCell ref="I20:J20"/>
    <mergeCell ref="I19:J19"/>
    <mergeCell ref="K21:L21"/>
    <mergeCell ref="C19:F19"/>
    <mergeCell ref="K23:L23"/>
    <mergeCell ref="J25:L25"/>
    <mergeCell ref="O24:Q25"/>
    <mergeCell ref="O35:Q36"/>
    <mergeCell ref="M33:M36"/>
    <mergeCell ref="M29:M32"/>
    <mergeCell ref="O22:Q23"/>
    <mergeCell ref="I22:J22"/>
    <mergeCell ref="I23:J23"/>
    <mergeCell ref="K22:L22"/>
    <mergeCell ref="I29:J32"/>
    <mergeCell ref="B27:R27"/>
    <mergeCell ref="F35:G35"/>
    <mergeCell ref="F34:G34"/>
    <mergeCell ref="F33:G33"/>
    <mergeCell ref="C32:G32"/>
    <mergeCell ref="C46:G46"/>
    <mergeCell ref="B40:R40"/>
    <mergeCell ref="B41:J41"/>
    <mergeCell ref="O33:Q34"/>
    <mergeCell ref="I33:J36"/>
    <mergeCell ref="K33:L36"/>
    <mergeCell ref="P42:R42"/>
    <mergeCell ref="L43:O43"/>
    <mergeCell ref="Q43:R43"/>
    <mergeCell ref="C45:G45"/>
    <mergeCell ref="B42:C42"/>
    <mergeCell ref="H42:I42"/>
    <mergeCell ref="C33:D33"/>
    <mergeCell ref="C36:D36"/>
    <mergeCell ref="C35:D35"/>
    <mergeCell ref="C34:D34"/>
    <mergeCell ref="Q1:R3"/>
    <mergeCell ref="C21:F21"/>
    <mergeCell ref="B4:R4"/>
    <mergeCell ref="M15:M17"/>
    <mergeCell ref="C14:G14"/>
    <mergeCell ref="I18:J18"/>
    <mergeCell ref="I15:J17"/>
    <mergeCell ref="K15:L17"/>
    <mergeCell ref="I14:M14"/>
    <mergeCell ref="C15:F15"/>
    <mergeCell ref="C6:L6"/>
    <mergeCell ref="D7:L7"/>
    <mergeCell ref="D8:L8"/>
    <mergeCell ref="K20:L20"/>
    <mergeCell ref="K19:L19"/>
    <mergeCell ref="K18:L18"/>
    <mergeCell ref="D42:G42"/>
    <mergeCell ref="J42:N42"/>
    <mergeCell ref="K29:L32"/>
    <mergeCell ref="F36:G36"/>
    <mergeCell ref="D25:F25"/>
  </mergeCells>
  <dataValidations count="19">
    <dataValidation allowBlank="1" showInputMessage="1" promptTitle="B/C Ratio w/ Funding Commitment" prompt="This calculation deducts the local funding commitments, from the project costs to determine the B/C ratio as seen from the federal agency providing the remaining funds." sqref="O35:Q36" xr:uid="{C4A31407-426A-4729-9B55-FA79E2B40054}"/>
    <dataValidation allowBlank="1" showInputMessage="1" promptTitle="B/C Ratio w/o Funding Commitment" prompt="This value does not consider any local funding commitments." sqref="O24:Q25" xr:uid="{7C155A31-34D9-40CB-A40A-61CD8AEF2F01}"/>
    <dataValidation allowBlank="1" showInputMessage="1" showErrorMessage="1" promptTitle="PE Authorization Date:" prompt="Enter the proposed authorization date of the preliminary engineering for the project in Month/Year format." sqref="F33:G33" xr:uid="{AF9620F5-53D8-474F-BC79-D78EF03E5B53}"/>
    <dataValidation allowBlank="1" showInputMessage="1" promptTitle="RW Authorization Date:" prompt="Enter the proposed authorization date of the right-of-way for the project in Month/Year format." sqref="F34:G34" xr:uid="{4536A7D2-675A-4BA8-80E1-87C0020DA172}"/>
    <dataValidation allowBlank="1" showInputMessage="1" showErrorMessage="1" promptTitle="UT Authorization Date:" prompt="Enter the proposed authorization date of the utility relocation for the project in Month/Year format." sqref="F35:G35" xr:uid="{14B97028-2F87-46BA-BE42-ADE81957131C}"/>
    <dataValidation allowBlank="1" showInputMessage="1" showErrorMessage="1" promptTitle="CN Authorization Date:" prompt="Enter the proposed authorization date for the construction and CE&amp;I of the project in Month/Year format." sqref="F36:G36" xr:uid="{59F7C8EE-F62B-4F6F-8CE8-C69C4F56742F}"/>
    <dataValidation allowBlank="1" showInputMessage="1" promptTitle="Supplemental Non-HSIP Funding" prompt="Enter any supplemental Non-HSIP funding being committed to the project." sqref="K33:L36" xr:uid="{CD378779-483E-4105-8AB3-E7E651D4A197}"/>
    <dataValidation allowBlank="1" showInputMessage="1" showErrorMessage="1" promptTitle="Required Matching Funds" prompt="Required 10% matching funds for HSIP project." sqref="I33:J36" xr:uid="{D16BE561-5A6D-4EE8-AA6A-ABCE631816D0}"/>
    <dataValidation allowBlank="1" showInputMessage="1" showErrorMessage="1" promptTitle="Total Funding Commitment" prompt="Total of required and supplemental funding commitment." sqref="M33:M36" xr:uid="{D76B2A6E-57E3-4816-AF61-D611B6B3EFDD}"/>
    <dataValidation allowBlank="1" showInputMessage="1" showErrorMessage="1" promptTitle="Total Benefit of Project in NPV" prompt="The total benefit of the project in net present value (NPV). This factors in the annual crash reduction of each countermeasure over its respective service life." sqref="M25" xr:uid="{4C4B5EEB-F169-4A7B-BE82-EE13B5D8DDEB}"/>
    <dataValidation allowBlank="1" showInputMessage="1" showErrorMessage="1" promptTitle="Total Cost of Project in NPV" prompt="The total cost of the project in net present value (NPV). This includes the costs (through construction) for all proposed countermeasures, as well as the annual maintenance costs of each countermeasure over its respective service life." sqref="G25" xr:uid="{02FA5203-4994-4EA4-897D-701D01CAE73D}"/>
    <dataValidation allowBlank="1" showInputMessage="1" showErrorMessage="1" promptTitle="NPV of Annual Maintenance" prompt="Estimated maintenance cost for all proposed countermeasure(s) in net present value (NPV). This factors in the annual maintenance cost of each countermeasure over its respective service life." sqref="G21" xr:uid="{7970308A-B8F5-4CEA-914D-548CDE32AD28}"/>
    <dataValidation allowBlank="1" showInputMessage="1" showErrorMessage="1" prompt="Estimated Design &amp; Engineering costs (environmental study/document, surveying (if any) and design) for all proposed countermeasure(s)." sqref="G15" xr:uid="{F67EFF0A-8F3D-4A0E-BEA2-5A6C20D242F6}"/>
    <dataValidation allowBlank="1" showInputMessage="1" showErrorMessage="1" prompt="Estimated costs of right-of-way acquisition for all proposed countermeasure(s)." sqref="G16" xr:uid="{2426A468-AA94-4139-AF40-9886E267D79F}"/>
    <dataValidation allowBlank="1" showInputMessage="1" showErrorMessage="1" prompt="Estimated utility relocation cost for all proposed countermeasure(s)." sqref="G17" xr:uid="{4487128A-36C6-4E15-98DF-1EAAAFDB7A76}"/>
    <dataValidation allowBlank="1" showInputMessage="1" showErrorMessage="1" prompt="Estimated construction cost and construction engineering and inspection (CE&amp;I) cost for all proposed countermeasure(s)." sqref="G18" xr:uid="{5D6CAA10-B45F-4EEA-9F17-B7A0E59ED442}"/>
    <dataValidation allowBlank="1" showInputMessage="1" showErrorMessage="1" promptTitle="Total Project Cost (through CN)" prompt="The project total of PE Cost, RW Cost, UT Cost, and CN Cost for all proposed countermeasure(s)." sqref="G19" xr:uid="{61EB84CA-3BB6-4A8C-A04E-D8D8AF3FCAC0}"/>
    <dataValidation allowBlank="1" showInputMessage="1" showErrorMessage="1" prompt="The initial annual crash reduction for the entire project." sqref="K23:L23" xr:uid="{BFFDE6EE-2D8D-4A1F-9001-5E644D63F133}"/>
    <dataValidation allowBlank="1" showInputMessage="1" showErrorMessage="1" prompt="The initial annual benefit for the entire project." sqref="M23" xr:uid="{9A8182E2-3B7E-4775-82CA-11E9BFCAB365}"/>
  </dataValidations>
  <printOptions horizontalCentered="1"/>
  <pageMargins left="0.25" right="0.25" top="0.75" bottom="0.75" header="0.3" footer="0.3"/>
  <pageSetup scale="6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Introduction</vt:lpstr>
      <vt:lpstr>Guidance</vt:lpstr>
      <vt:lpstr>List of Countermeasures</vt:lpstr>
      <vt:lpstr>Crash Summary Worksheet</vt:lpstr>
      <vt:lpstr>Intersection Turning Movt Count</vt:lpstr>
      <vt:lpstr>Worksheet 1</vt:lpstr>
      <vt:lpstr>Worksheet 2a</vt:lpstr>
      <vt:lpstr>Worksheet 2b</vt:lpstr>
      <vt:lpstr>Worksheet 3</vt:lpstr>
      <vt:lpstr>Questions</vt:lpstr>
      <vt:lpstr>User Defined Countermeasures</vt:lpstr>
      <vt:lpstr>Crash Types &amp; Calculations</vt:lpstr>
      <vt:lpstr>DROP DOWN MENUS</vt:lpstr>
      <vt:lpstr>CMFs Fatal</vt:lpstr>
      <vt:lpstr>CMFs Injury A</vt:lpstr>
      <vt:lpstr>CMFs Injury B</vt:lpstr>
      <vt:lpstr>CMFs Injury C</vt:lpstr>
      <vt:lpstr>CMFs PDO</vt:lpstr>
      <vt:lpstr>CMFs Fatal (All Data)</vt:lpstr>
      <vt:lpstr>CMFs Injury A (All Data)</vt:lpstr>
      <vt:lpstr>CMFs Injury B (All Data)</vt:lpstr>
      <vt:lpstr>CMFs Injury C (All Data)</vt:lpstr>
      <vt:lpstr>CMFs PDO (All Data)</vt:lpstr>
      <vt:lpstr>ALDOTRegion</vt:lpstr>
      <vt:lpstr>Applicable_to_Area_Type</vt:lpstr>
      <vt:lpstr>Application</vt:lpstr>
      <vt:lpstr>AreaType</vt:lpstr>
      <vt:lpstr>AreaType_All</vt:lpstr>
      <vt:lpstr>'List of Countermeasures'!CMFs_Fatal</vt:lpstr>
      <vt:lpstr>CMFs_Fatal</vt:lpstr>
      <vt:lpstr>CMFs_InjuryA</vt:lpstr>
      <vt:lpstr>CMFs_InjuryB</vt:lpstr>
      <vt:lpstr>CMFs_InjuryC</vt:lpstr>
      <vt:lpstr>CMFs_PDO</vt:lpstr>
      <vt:lpstr>'List of Countermeasures'!CounterMeasures</vt:lpstr>
      <vt:lpstr>CounterMeasures</vt:lpstr>
      <vt:lpstr>County</vt:lpstr>
      <vt:lpstr>CrashSeverity</vt:lpstr>
      <vt:lpstr>CrashType</vt:lpstr>
      <vt:lpstr>Functional</vt:lpstr>
      <vt:lpstr>Intersection</vt:lpstr>
      <vt:lpstr>MPO</vt:lpstr>
      <vt:lpstr>No._Countermeasures</vt:lpstr>
      <vt:lpstr>Number</vt:lpstr>
      <vt:lpstr>'Crash Summary Worksheet'!Print_Area</vt:lpstr>
      <vt:lpstr>Guidance!Print_Area</vt:lpstr>
      <vt:lpstr>'Intersection Turning Movt Count'!Print_Area</vt:lpstr>
      <vt:lpstr>Introduction!Print_Area</vt:lpstr>
      <vt:lpstr>Questions!Print_Area</vt:lpstr>
      <vt:lpstr>'User Defined Countermeasures'!Print_Area</vt:lpstr>
      <vt:lpstr>'Worksheet 1'!Print_Area</vt:lpstr>
      <vt:lpstr>'Worksheet 2a'!Print_Area</vt:lpstr>
      <vt:lpstr>'Worksheet 2b'!Print_Area</vt:lpstr>
      <vt:lpstr>'Worksheet 3'!Print_Area</vt:lpstr>
      <vt:lpstr>'Crash Summary Worksheet'!Print_Titles</vt:lpstr>
      <vt:lpstr>Related</vt:lpstr>
      <vt:lpstr>RoadSegment</vt:lpstr>
      <vt:lpstr>StateHighway</vt:lpstr>
      <vt:lpstr>Traffic_Control</vt:lpstr>
      <vt:lpstr>Weather</vt:lpstr>
      <vt:lpstr>YesNo</vt:lpstr>
    </vt:vector>
  </TitlesOfParts>
  <Company>Mn/DOT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mcar1she</dc:creator>
  <cp:lastModifiedBy>Ashlock, Jeremy</cp:lastModifiedBy>
  <cp:lastPrinted>2020-12-04T13:01:00Z</cp:lastPrinted>
  <dcterms:created xsi:type="dcterms:W3CDTF">1999-02-25T15:10:35Z</dcterms:created>
  <dcterms:modified xsi:type="dcterms:W3CDTF">2021-12-20T18:34:28Z</dcterms:modified>
</cp:coreProperties>
</file>